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2" yWindow="48" windowWidth="9720" windowHeight="10740" tabRatio="886"/>
  </bookViews>
  <sheets>
    <sheet name="Company_data" sheetId="5" r:id="rId1"/>
    <sheet name="Weather" sheetId="2" r:id="rId2"/>
    <sheet name="Economics" sheetId="6" r:id="rId3"/>
    <sheet name="Annual_Data" sheetId="19" r:id="rId4"/>
    <sheet name="Misc" sheetId="21" r:id="rId5"/>
    <sheet name="Price" sheetId="55" r:id="rId6"/>
    <sheet name="Annual_Price" sheetId="54" r:id="rId7"/>
    <sheet name="Population_Annual" sheetId="49" r:id="rId8"/>
    <sheet name="Population_Monthly" sheetId="50" r:id="rId9"/>
    <sheet name="Pop_Annual_Jul2015" sheetId="56" r:id="rId10"/>
    <sheet name="Pop_Monthly_Jul2015" sheetId="57" r:id="rId11"/>
    <sheet name="GI_Data_Monthly" sheetId="48" r:id="rId12"/>
    <sheet name="Wholesale" sheetId="53" r:id="rId13"/>
    <sheet name="Sheet1" sheetId="58" r:id="rId14"/>
  </sheets>
  <definedNames>
    <definedName name="_xlnm._FilterDatabase" localSheetId="2" hidden="1">Economics!$A$4:$U$784</definedName>
    <definedName name="_xlnm._FilterDatabase" localSheetId="11" hidden="1">GI_Data_Monthly!$A$4:$AJ$736</definedName>
    <definedName name="_xlnm._FilterDatabase" localSheetId="4" hidden="1">Misc!$D$4:$F$352</definedName>
    <definedName name="_xlnm._FilterDatabase" localSheetId="10" hidden="1">Pop_Monthly_Jul2015!$A$4:$D$856</definedName>
    <definedName name="_xlnm._FilterDatabase" localSheetId="8" hidden="1">Population_Monthly!$A$4:$D$856</definedName>
    <definedName name="_xlnm._FilterDatabase" localSheetId="1" hidden="1">Weather!$A$4:$Z$616</definedName>
    <definedName name="_xlnm.Print_Area" localSheetId="3">Annual_Data!$A$4:$W$83</definedName>
    <definedName name="_xlnm.Print_Area" localSheetId="9">Pop_Annual_Jul2015!$A$35:$D$55</definedName>
    <definedName name="_xlnm.Print_Area" localSheetId="10">Pop_Monthly_Jul2015!$A$473:$C$520</definedName>
    <definedName name="_xlnm.Print_Area" localSheetId="7">Population_Annual!$A$35:$D$55</definedName>
    <definedName name="_xlnm.Print_Area" localSheetId="8">Population_Monthly!$A$473:$C$520</definedName>
    <definedName name="_xlnm.Print_Area">#REF!</definedName>
    <definedName name="_xlnm.Print_Titles" localSheetId="3">Annual_Data!$A:$A</definedName>
    <definedName name="_xlnm.Print_Titles" localSheetId="11">GI_Data_Monthly!$A:$B</definedName>
    <definedName name="_xlnm.Print_Titles" localSheetId="9">Pop_Annual_Jul2015!$4:$4</definedName>
    <definedName name="_xlnm.Print_Titles" localSheetId="10">Pop_Monthly_Jul2015!$4:$4</definedName>
    <definedName name="_xlnm.Print_Titles" localSheetId="7">Population_Annual!$4:$4</definedName>
    <definedName name="_xlnm.Print_Titles" localSheetId="8">Population_Monthly!$4:$4</definedName>
  </definedNames>
  <calcPr calcId="145621"/>
</workbook>
</file>

<file path=xl/calcChain.xml><?xml version="1.0" encoding="utf-8"?>
<calcChain xmlns="http://schemas.openxmlformats.org/spreadsheetml/2006/main">
  <c r="AF431" i="5" l="1"/>
  <c r="AF430" i="5"/>
  <c r="I220" i="57" l="1"/>
  <c r="I196" i="57"/>
  <c r="I160" i="57"/>
  <c r="I148" i="57"/>
  <c r="I172" i="57"/>
  <c r="I208" i="57"/>
  <c r="I232" i="57"/>
  <c r="I184" i="57"/>
  <c r="I136" i="57"/>
  <c r="O299" i="2"/>
  <c r="O300" i="2"/>
  <c r="O301" i="2"/>
  <c r="O302" i="2"/>
  <c r="O306" i="2"/>
  <c r="O305" i="2"/>
  <c r="O304" i="2"/>
  <c r="O303" i="2"/>
  <c r="R6" i="54" l="1"/>
  <c r="R7" i="54"/>
  <c r="R8" i="54"/>
  <c r="R9" i="54"/>
  <c r="R10" i="54"/>
  <c r="R11" i="54"/>
  <c r="R12" i="54"/>
  <c r="R13" i="54"/>
  <c r="R14" i="54"/>
  <c r="R15" i="54"/>
  <c r="R16" i="54"/>
  <c r="R17" i="54"/>
  <c r="R18" i="54"/>
  <c r="R19" i="54"/>
  <c r="F496" i="55" l="1"/>
  <c r="F198" i="55"/>
  <c r="F197" i="55"/>
  <c r="F196" i="55"/>
  <c r="F195" i="55"/>
  <c r="F188" i="55"/>
  <c r="F187" i="55"/>
  <c r="AM420" i="21" l="1"/>
  <c r="AM421" i="21"/>
  <c r="AK421" i="21" s="1"/>
  <c r="AM422" i="21"/>
  <c r="AM423" i="21"/>
  <c r="AM424" i="21"/>
  <c r="AM425" i="21"/>
  <c r="AM426" i="21"/>
  <c r="AM427" i="21"/>
  <c r="AM428" i="21"/>
  <c r="AM429" i="21"/>
  <c r="AM430" i="21"/>
  <c r="AM431" i="21"/>
  <c r="AK420" i="21" l="1"/>
  <c r="AM432" i="21"/>
  <c r="Y7" i="6" l="1"/>
  <c r="Y8" i="6"/>
  <c r="Y6" i="6"/>
  <c r="X7" i="6"/>
  <c r="X8" i="6"/>
  <c r="X6" i="6"/>
  <c r="N6" i="6"/>
  <c r="N7" i="6"/>
  <c r="N8" i="6"/>
  <c r="M6" i="6"/>
  <c r="M7" i="6"/>
  <c r="M8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K6" i="6"/>
  <c r="K7" i="6"/>
  <c r="K8" i="6"/>
  <c r="J6" i="6"/>
  <c r="J7" i="6"/>
  <c r="J8" i="6"/>
  <c r="J9" i="6"/>
  <c r="J10" i="6"/>
  <c r="J11" i="6"/>
  <c r="J12" i="6"/>
  <c r="J13" i="6"/>
  <c r="J14" i="6"/>
  <c r="J15" i="6"/>
  <c r="J17" i="6"/>
  <c r="J18" i="6"/>
  <c r="J19" i="6"/>
  <c r="J20" i="6"/>
  <c r="J21" i="6"/>
  <c r="J22" i="6"/>
  <c r="J23" i="6"/>
  <c r="J24" i="6"/>
  <c r="J25" i="6"/>
  <c r="J26" i="6"/>
  <c r="J27" i="6"/>
  <c r="J29" i="6"/>
  <c r="J30" i="6"/>
  <c r="J31" i="6"/>
  <c r="J32" i="6"/>
  <c r="J33" i="6"/>
  <c r="J34" i="6"/>
  <c r="J35" i="6"/>
  <c r="J36" i="6"/>
  <c r="J37" i="6"/>
  <c r="J38" i="6"/>
  <c r="J39" i="6"/>
  <c r="J41" i="6"/>
  <c r="J42" i="6"/>
  <c r="J43" i="6"/>
  <c r="J44" i="6"/>
  <c r="J45" i="6"/>
  <c r="J46" i="6"/>
  <c r="J47" i="6"/>
  <c r="J48" i="6"/>
  <c r="J49" i="6"/>
  <c r="J50" i="6"/>
  <c r="J51" i="6"/>
  <c r="J53" i="6"/>
  <c r="J54" i="6"/>
  <c r="J55" i="6"/>
  <c r="J56" i="6"/>
  <c r="J57" i="6"/>
  <c r="J58" i="6"/>
  <c r="J59" i="6"/>
  <c r="J60" i="6"/>
  <c r="J61" i="6"/>
  <c r="J62" i="6"/>
  <c r="J63" i="6"/>
  <c r="J65" i="6"/>
  <c r="J66" i="6"/>
  <c r="J67" i="6"/>
  <c r="J68" i="6"/>
  <c r="J69" i="6"/>
  <c r="J70" i="6"/>
  <c r="J71" i="6"/>
  <c r="J72" i="6"/>
  <c r="J73" i="6"/>
  <c r="J74" i="6"/>
  <c r="J75" i="6"/>
  <c r="J77" i="6"/>
  <c r="J78" i="6"/>
  <c r="J79" i="6"/>
  <c r="J80" i="6"/>
  <c r="J81" i="6"/>
  <c r="J82" i="6"/>
  <c r="J83" i="6"/>
  <c r="J84" i="6"/>
  <c r="J85" i="6"/>
  <c r="J86" i="6"/>
  <c r="J87" i="6"/>
  <c r="J89" i="6"/>
  <c r="J90" i="6"/>
  <c r="J91" i="6"/>
  <c r="J92" i="6"/>
  <c r="J93" i="6"/>
  <c r="J94" i="6"/>
  <c r="J95" i="6"/>
  <c r="J96" i="6"/>
  <c r="J97" i="6"/>
  <c r="J98" i="6"/>
  <c r="J99" i="6"/>
  <c r="J101" i="6"/>
  <c r="J102" i="6"/>
  <c r="J103" i="6"/>
  <c r="J104" i="6"/>
  <c r="J105" i="6"/>
  <c r="J106" i="6"/>
  <c r="J107" i="6"/>
  <c r="J108" i="6"/>
  <c r="J109" i="6"/>
  <c r="J110" i="6"/>
  <c r="J111" i="6"/>
  <c r="J113" i="6"/>
  <c r="J114" i="6"/>
  <c r="J115" i="6"/>
  <c r="J116" i="6"/>
  <c r="J117" i="6"/>
  <c r="J118" i="6"/>
  <c r="J119" i="6"/>
  <c r="J120" i="6"/>
  <c r="J121" i="6"/>
  <c r="J122" i="6"/>
  <c r="J123" i="6"/>
  <c r="J125" i="6"/>
  <c r="J126" i="6"/>
  <c r="J127" i="6"/>
  <c r="J128" i="6"/>
  <c r="J129" i="6"/>
  <c r="J130" i="6"/>
  <c r="J131" i="6"/>
  <c r="J132" i="6"/>
  <c r="J133" i="6"/>
  <c r="J134" i="6"/>
  <c r="J135" i="6"/>
  <c r="J137" i="6"/>
  <c r="J138" i="6"/>
  <c r="J139" i="6"/>
  <c r="J140" i="6"/>
  <c r="J141" i="6"/>
  <c r="J142" i="6"/>
  <c r="J143" i="6"/>
  <c r="J144" i="6"/>
  <c r="J145" i="6"/>
  <c r="J146" i="6"/>
  <c r="J147" i="6"/>
  <c r="J149" i="6"/>
  <c r="J150" i="6"/>
  <c r="J151" i="6"/>
  <c r="J152" i="6"/>
  <c r="J153" i="6"/>
  <c r="J154" i="6"/>
  <c r="J155" i="6"/>
  <c r="J156" i="6"/>
  <c r="J157" i="6"/>
  <c r="J158" i="6"/>
  <c r="J159" i="6"/>
  <c r="J161" i="6"/>
  <c r="J162" i="6"/>
  <c r="J163" i="6"/>
  <c r="J164" i="6"/>
  <c r="J165" i="6"/>
  <c r="J166" i="6"/>
  <c r="J167" i="6"/>
  <c r="J168" i="6"/>
  <c r="J169" i="6"/>
  <c r="J170" i="6"/>
  <c r="J171" i="6"/>
  <c r="J173" i="6"/>
  <c r="J174" i="6"/>
  <c r="J175" i="6"/>
  <c r="J176" i="6"/>
  <c r="J177" i="6"/>
  <c r="J178" i="6"/>
  <c r="J179" i="6"/>
  <c r="J180" i="6"/>
  <c r="J181" i="6"/>
  <c r="J182" i="6"/>
  <c r="J183" i="6"/>
  <c r="J185" i="6"/>
  <c r="J186" i="6"/>
  <c r="J187" i="6"/>
  <c r="J188" i="6"/>
  <c r="J189" i="6"/>
  <c r="J190" i="6"/>
  <c r="J191" i="6"/>
  <c r="J192" i="6"/>
  <c r="J193" i="6"/>
  <c r="J194" i="6"/>
  <c r="J195" i="6"/>
  <c r="J197" i="6"/>
  <c r="J198" i="6"/>
  <c r="J199" i="6"/>
  <c r="J200" i="6"/>
  <c r="J201" i="6"/>
  <c r="J202" i="6"/>
  <c r="J203" i="6"/>
  <c r="J204" i="6"/>
  <c r="J205" i="6"/>
  <c r="J206" i="6"/>
  <c r="J207" i="6"/>
  <c r="J209" i="6"/>
  <c r="J210" i="6"/>
  <c r="J211" i="6"/>
  <c r="J212" i="6"/>
  <c r="J213" i="6"/>
  <c r="J214" i="6"/>
  <c r="J215" i="6"/>
  <c r="J216" i="6"/>
  <c r="J217" i="6"/>
  <c r="J218" i="6"/>
  <c r="J219" i="6"/>
  <c r="J221" i="6"/>
  <c r="J222" i="6"/>
  <c r="J223" i="6"/>
  <c r="J224" i="6"/>
  <c r="J225" i="6"/>
  <c r="J226" i="6"/>
  <c r="J227" i="6"/>
  <c r="J228" i="6"/>
  <c r="J229" i="6"/>
  <c r="J230" i="6"/>
  <c r="J231" i="6"/>
  <c r="J233" i="6"/>
  <c r="J234" i="6"/>
  <c r="J235" i="6"/>
  <c r="J236" i="6"/>
  <c r="J237" i="6"/>
  <c r="J238" i="6"/>
  <c r="J239" i="6"/>
  <c r="J240" i="6"/>
  <c r="J241" i="6"/>
  <c r="J242" i="6"/>
  <c r="J243" i="6"/>
  <c r="J245" i="6"/>
  <c r="J246" i="6"/>
  <c r="J247" i="6"/>
  <c r="J248" i="6"/>
  <c r="J249" i="6"/>
  <c r="J250" i="6"/>
  <c r="J251" i="6"/>
  <c r="J252" i="6"/>
  <c r="J253" i="6"/>
  <c r="J254" i="6"/>
  <c r="J255" i="6"/>
  <c r="J257" i="6"/>
  <c r="J258" i="6"/>
  <c r="J259" i="6"/>
  <c r="J260" i="6"/>
  <c r="J261" i="6"/>
  <c r="J262" i="6"/>
  <c r="J263" i="6"/>
  <c r="J264" i="6"/>
  <c r="J265" i="6"/>
  <c r="J266" i="6"/>
  <c r="J267" i="6"/>
  <c r="J269" i="6"/>
  <c r="J270" i="6"/>
  <c r="J271" i="6"/>
  <c r="J272" i="6"/>
  <c r="J273" i="6"/>
  <c r="J274" i="6"/>
  <c r="J275" i="6"/>
  <c r="J276" i="6"/>
  <c r="J277" i="6"/>
  <c r="J278" i="6"/>
  <c r="J279" i="6"/>
  <c r="J281" i="6"/>
  <c r="J282" i="6"/>
  <c r="J283" i="6"/>
  <c r="J284" i="6"/>
  <c r="J285" i="6"/>
  <c r="J286" i="6"/>
  <c r="J287" i="6"/>
  <c r="J288" i="6"/>
  <c r="J289" i="6"/>
  <c r="J290" i="6"/>
  <c r="J291" i="6"/>
  <c r="J293" i="6"/>
  <c r="J294" i="6"/>
  <c r="J295" i="6"/>
  <c r="J296" i="6"/>
  <c r="J297" i="6"/>
  <c r="J298" i="6"/>
  <c r="J299" i="6"/>
  <c r="J300" i="6"/>
  <c r="J301" i="6"/>
  <c r="J302" i="6"/>
  <c r="J303" i="6"/>
  <c r="J305" i="6"/>
  <c r="J306" i="6"/>
  <c r="J307" i="6"/>
  <c r="J308" i="6"/>
  <c r="J309" i="6"/>
  <c r="J310" i="6"/>
  <c r="J311" i="6"/>
  <c r="J312" i="6"/>
  <c r="J313" i="6"/>
  <c r="J314" i="6"/>
  <c r="J315" i="6"/>
  <c r="J317" i="6"/>
  <c r="J318" i="6"/>
  <c r="J319" i="6"/>
  <c r="J320" i="6"/>
  <c r="J321" i="6"/>
  <c r="J322" i="6"/>
  <c r="J323" i="6"/>
  <c r="J324" i="6"/>
  <c r="J325" i="6"/>
  <c r="J326" i="6"/>
  <c r="J327" i="6"/>
  <c r="J329" i="6"/>
  <c r="J330" i="6"/>
  <c r="J331" i="6"/>
  <c r="J332" i="6"/>
  <c r="J333" i="6"/>
  <c r="J334" i="6"/>
  <c r="J335" i="6"/>
  <c r="J336" i="6"/>
  <c r="J337" i="6"/>
  <c r="J338" i="6"/>
  <c r="J339" i="6"/>
  <c r="J341" i="6"/>
  <c r="J342" i="6"/>
  <c r="J343" i="6"/>
  <c r="J344" i="6"/>
  <c r="J345" i="6"/>
  <c r="J346" i="6"/>
  <c r="J347" i="6"/>
  <c r="J348" i="6"/>
  <c r="J349" i="6"/>
  <c r="J350" i="6"/>
  <c r="J351" i="6"/>
  <c r="J353" i="6"/>
  <c r="J354" i="6"/>
  <c r="J355" i="6"/>
  <c r="J356" i="6"/>
  <c r="J357" i="6"/>
  <c r="J358" i="6"/>
  <c r="J359" i="6"/>
  <c r="J360" i="6"/>
  <c r="J361" i="6"/>
  <c r="J362" i="6"/>
  <c r="J363" i="6"/>
  <c r="J365" i="6"/>
  <c r="J366" i="6"/>
  <c r="J367" i="6"/>
  <c r="J368" i="6"/>
  <c r="J369" i="6"/>
  <c r="J370" i="6"/>
  <c r="J371" i="6"/>
  <c r="J372" i="6"/>
  <c r="J373" i="6"/>
  <c r="J374" i="6"/>
  <c r="J375" i="6"/>
  <c r="J377" i="6"/>
  <c r="J378" i="6"/>
  <c r="J379" i="6"/>
  <c r="J380" i="6"/>
  <c r="J381" i="6"/>
  <c r="J382" i="6"/>
  <c r="J383" i="6"/>
  <c r="J384" i="6"/>
  <c r="J385" i="6"/>
  <c r="J386" i="6"/>
  <c r="J387" i="6"/>
  <c r="J389" i="6"/>
  <c r="J390" i="6"/>
  <c r="J391" i="6"/>
  <c r="J392" i="6"/>
  <c r="J393" i="6"/>
  <c r="J394" i="6"/>
  <c r="J395" i="6"/>
  <c r="J396" i="6"/>
  <c r="J397" i="6"/>
  <c r="J398" i="6"/>
  <c r="J399" i="6"/>
  <c r="J401" i="6"/>
  <c r="J402" i="6"/>
  <c r="J403" i="6"/>
  <c r="J404" i="6"/>
  <c r="J405" i="6"/>
  <c r="J406" i="6"/>
  <c r="J407" i="6"/>
  <c r="J408" i="6"/>
  <c r="J409" i="6"/>
  <c r="J410" i="6"/>
  <c r="J411" i="6"/>
  <c r="J413" i="6"/>
  <c r="J414" i="6"/>
  <c r="J415" i="6"/>
  <c r="J416" i="6"/>
  <c r="J417" i="6"/>
  <c r="J418" i="6"/>
  <c r="J419" i="6"/>
  <c r="J420" i="6"/>
  <c r="J421" i="6"/>
  <c r="J422" i="6"/>
  <c r="J423" i="6"/>
  <c r="J425" i="6"/>
  <c r="J426" i="6"/>
  <c r="J427" i="6"/>
  <c r="J428" i="6"/>
  <c r="J429" i="6"/>
  <c r="J430" i="6"/>
  <c r="J431" i="6"/>
  <c r="J432" i="6"/>
  <c r="J433" i="6"/>
  <c r="J434" i="6"/>
  <c r="J435" i="6"/>
  <c r="J437" i="6"/>
  <c r="J438" i="6"/>
  <c r="J439" i="6"/>
  <c r="J440" i="6"/>
  <c r="J441" i="6"/>
  <c r="J442" i="6"/>
  <c r="J443" i="6"/>
  <c r="J444" i="6"/>
  <c r="J445" i="6"/>
  <c r="J446" i="6"/>
  <c r="J447" i="6"/>
  <c r="J449" i="6"/>
  <c r="J450" i="6"/>
  <c r="J451" i="6"/>
  <c r="J452" i="6"/>
  <c r="J453" i="6"/>
  <c r="J454" i="6"/>
  <c r="J455" i="6"/>
  <c r="J456" i="6"/>
  <c r="J457" i="6"/>
  <c r="J458" i="6"/>
  <c r="J459" i="6"/>
  <c r="J461" i="6"/>
  <c r="J462" i="6"/>
  <c r="J463" i="6"/>
  <c r="J464" i="6"/>
  <c r="J465" i="6"/>
  <c r="J466" i="6"/>
  <c r="J467" i="6"/>
  <c r="J468" i="6"/>
  <c r="J469" i="6"/>
  <c r="J470" i="6"/>
  <c r="J471" i="6"/>
  <c r="J473" i="6"/>
  <c r="J474" i="6"/>
  <c r="J475" i="6"/>
  <c r="J476" i="6"/>
  <c r="J477" i="6"/>
  <c r="J478" i="6"/>
  <c r="J479" i="6"/>
  <c r="J480" i="6"/>
  <c r="J481" i="6"/>
  <c r="J482" i="6"/>
  <c r="J483" i="6"/>
  <c r="J485" i="6"/>
  <c r="J486" i="6"/>
  <c r="J487" i="6"/>
  <c r="J488" i="6"/>
  <c r="J489" i="6"/>
  <c r="J490" i="6"/>
  <c r="J491" i="6"/>
  <c r="J492" i="6"/>
  <c r="J493" i="6"/>
  <c r="J494" i="6"/>
  <c r="J495" i="6"/>
  <c r="J497" i="6"/>
  <c r="J498" i="6"/>
  <c r="J499" i="6"/>
  <c r="J500" i="6"/>
  <c r="J501" i="6"/>
  <c r="J502" i="6"/>
  <c r="J503" i="6"/>
  <c r="J504" i="6"/>
  <c r="J505" i="6"/>
  <c r="J506" i="6"/>
  <c r="J507" i="6"/>
  <c r="J509" i="6"/>
  <c r="J510" i="6"/>
  <c r="J511" i="6"/>
  <c r="J512" i="6"/>
  <c r="J513" i="6"/>
  <c r="J514" i="6"/>
  <c r="J515" i="6"/>
  <c r="J516" i="6"/>
  <c r="J517" i="6"/>
  <c r="J518" i="6"/>
  <c r="J519" i="6"/>
  <c r="J521" i="6"/>
  <c r="J522" i="6"/>
  <c r="J523" i="6"/>
  <c r="J524" i="6"/>
  <c r="J525" i="6"/>
  <c r="J526" i="6"/>
  <c r="J527" i="6"/>
  <c r="J528" i="6"/>
  <c r="J529" i="6"/>
  <c r="J530" i="6"/>
  <c r="J531" i="6"/>
  <c r="J533" i="6"/>
  <c r="J534" i="6"/>
  <c r="J535" i="6"/>
  <c r="J536" i="6"/>
  <c r="J537" i="6"/>
  <c r="J538" i="6"/>
  <c r="J539" i="6"/>
  <c r="J540" i="6"/>
  <c r="J541" i="6"/>
  <c r="J542" i="6"/>
  <c r="J543" i="6"/>
  <c r="J545" i="6"/>
  <c r="J546" i="6"/>
  <c r="J547" i="6"/>
  <c r="J548" i="6"/>
  <c r="J549" i="6"/>
  <c r="J550" i="6"/>
  <c r="J551" i="6"/>
  <c r="J552" i="6"/>
  <c r="J553" i="6"/>
  <c r="J554" i="6"/>
  <c r="J555" i="6"/>
  <c r="J557" i="6"/>
  <c r="J558" i="6"/>
  <c r="J559" i="6"/>
  <c r="J560" i="6"/>
  <c r="J561" i="6"/>
  <c r="J562" i="6"/>
  <c r="J563" i="6"/>
  <c r="J564" i="6"/>
  <c r="J565" i="6"/>
  <c r="J566" i="6"/>
  <c r="J567" i="6"/>
  <c r="J569" i="6"/>
  <c r="J570" i="6"/>
  <c r="J571" i="6"/>
  <c r="J572" i="6"/>
  <c r="J573" i="6"/>
  <c r="J574" i="6"/>
  <c r="J575" i="6"/>
  <c r="J576" i="6"/>
  <c r="J577" i="6"/>
  <c r="J578" i="6"/>
  <c r="J579" i="6"/>
  <c r="J581" i="6"/>
  <c r="J582" i="6"/>
  <c r="J583" i="6"/>
  <c r="J584" i="6"/>
  <c r="J585" i="6"/>
  <c r="J586" i="6"/>
  <c r="J587" i="6"/>
  <c r="J588" i="6"/>
  <c r="J589" i="6"/>
  <c r="J590" i="6"/>
  <c r="J591" i="6"/>
  <c r="J593" i="6"/>
  <c r="J594" i="6"/>
  <c r="J595" i="6"/>
  <c r="J596" i="6"/>
  <c r="J597" i="6"/>
  <c r="J598" i="6"/>
  <c r="J599" i="6"/>
  <c r="J600" i="6"/>
  <c r="J601" i="6"/>
  <c r="J602" i="6"/>
  <c r="J603" i="6"/>
  <c r="J605" i="6"/>
  <c r="J606" i="6"/>
  <c r="J607" i="6"/>
  <c r="J608" i="6"/>
  <c r="J609" i="6"/>
  <c r="J610" i="6"/>
  <c r="J611" i="6"/>
  <c r="J612" i="6"/>
  <c r="J613" i="6"/>
  <c r="J614" i="6"/>
  <c r="J615" i="6"/>
  <c r="J617" i="6"/>
  <c r="J618" i="6"/>
  <c r="J619" i="6"/>
  <c r="J620" i="6"/>
  <c r="J621" i="6"/>
  <c r="J622" i="6"/>
  <c r="J623" i="6"/>
  <c r="J624" i="6"/>
  <c r="J625" i="6"/>
  <c r="J626" i="6"/>
  <c r="J627" i="6"/>
  <c r="J629" i="6"/>
  <c r="J630" i="6"/>
  <c r="J631" i="6"/>
  <c r="J632" i="6"/>
  <c r="J633" i="6"/>
  <c r="J634" i="6"/>
  <c r="J635" i="6"/>
  <c r="J636" i="6"/>
  <c r="J637" i="6"/>
  <c r="J638" i="6"/>
  <c r="J639" i="6"/>
  <c r="J641" i="6"/>
  <c r="J642" i="6"/>
  <c r="J643" i="6"/>
  <c r="J644" i="6"/>
  <c r="J645" i="6"/>
  <c r="J646" i="6"/>
  <c r="J647" i="6"/>
  <c r="J648" i="6"/>
  <c r="J649" i="6"/>
  <c r="J650" i="6"/>
  <c r="J651" i="6"/>
  <c r="J653" i="6"/>
  <c r="J654" i="6"/>
  <c r="J655" i="6"/>
  <c r="J656" i="6"/>
  <c r="J657" i="6"/>
  <c r="J658" i="6"/>
  <c r="J659" i="6"/>
  <c r="J660" i="6"/>
  <c r="J661" i="6"/>
  <c r="J662" i="6"/>
  <c r="J663" i="6"/>
  <c r="J665" i="6"/>
  <c r="J666" i="6"/>
  <c r="J667" i="6"/>
  <c r="J668" i="6"/>
  <c r="J669" i="6"/>
  <c r="J670" i="6"/>
  <c r="J671" i="6"/>
  <c r="J672" i="6"/>
  <c r="J673" i="6"/>
  <c r="J674" i="6"/>
  <c r="J675" i="6"/>
  <c r="J677" i="6"/>
  <c r="J678" i="6"/>
  <c r="J679" i="6"/>
  <c r="J680" i="6"/>
  <c r="J681" i="6"/>
  <c r="J682" i="6"/>
  <c r="J683" i="6"/>
  <c r="J684" i="6"/>
  <c r="J685" i="6"/>
  <c r="J686" i="6"/>
  <c r="J687" i="6"/>
  <c r="J689" i="6"/>
  <c r="J690" i="6"/>
  <c r="J691" i="6"/>
  <c r="J692" i="6"/>
  <c r="J693" i="6"/>
  <c r="J694" i="6"/>
  <c r="J695" i="6"/>
  <c r="J696" i="6"/>
  <c r="J697" i="6"/>
  <c r="J698" i="6"/>
  <c r="J699" i="6"/>
  <c r="J701" i="6"/>
  <c r="J702" i="6"/>
  <c r="J703" i="6"/>
  <c r="J704" i="6"/>
  <c r="J705" i="6"/>
  <c r="J706" i="6"/>
  <c r="J707" i="6"/>
  <c r="J708" i="6"/>
  <c r="J709" i="6"/>
  <c r="J710" i="6"/>
  <c r="J711" i="6"/>
  <c r="J713" i="6"/>
  <c r="J714" i="6"/>
  <c r="J715" i="6"/>
  <c r="J716" i="6"/>
  <c r="J717" i="6"/>
  <c r="J718" i="6"/>
  <c r="J719" i="6"/>
  <c r="J720" i="6"/>
  <c r="J721" i="6"/>
  <c r="J722" i="6"/>
  <c r="J723" i="6"/>
  <c r="J725" i="6"/>
  <c r="J726" i="6"/>
  <c r="J727" i="6"/>
  <c r="J728" i="6"/>
  <c r="J729" i="6"/>
  <c r="J730" i="6"/>
  <c r="J731" i="6"/>
  <c r="J732" i="6"/>
  <c r="J733" i="6"/>
  <c r="J734" i="6"/>
  <c r="J735" i="6"/>
  <c r="I6" i="6"/>
  <c r="I7" i="6"/>
  <c r="I8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H6" i="6"/>
  <c r="H7" i="6"/>
  <c r="H8" i="6"/>
  <c r="H737" i="6"/>
  <c r="L737" i="6" s="1"/>
  <c r="H738" i="6"/>
  <c r="L738" i="6" s="1"/>
  <c r="H739" i="6"/>
  <c r="L739" i="6" s="1"/>
  <c r="H740" i="6"/>
  <c r="L740" i="6" s="1"/>
  <c r="H741" i="6"/>
  <c r="L741" i="6" s="1"/>
  <c r="H742" i="6"/>
  <c r="L742" i="6" s="1"/>
  <c r="H743" i="6"/>
  <c r="L743" i="6" s="1"/>
  <c r="H744" i="6"/>
  <c r="L744" i="6" s="1"/>
  <c r="H745" i="6"/>
  <c r="L745" i="6" s="1"/>
  <c r="H746" i="6"/>
  <c r="L746" i="6" s="1"/>
  <c r="H747" i="6"/>
  <c r="L747" i="6" s="1"/>
  <c r="H748" i="6"/>
  <c r="L748" i="6" s="1"/>
  <c r="H749" i="6"/>
  <c r="L749" i="6" s="1"/>
  <c r="H750" i="6"/>
  <c r="L750" i="6" s="1"/>
  <c r="H751" i="6"/>
  <c r="L751" i="6" s="1"/>
  <c r="H752" i="6"/>
  <c r="L752" i="6" s="1"/>
  <c r="H753" i="6"/>
  <c r="L753" i="6" s="1"/>
  <c r="H754" i="6"/>
  <c r="L754" i="6" s="1"/>
  <c r="H755" i="6"/>
  <c r="L755" i="6" s="1"/>
  <c r="H756" i="6"/>
  <c r="L756" i="6" s="1"/>
  <c r="H757" i="6"/>
  <c r="L757" i="6" s="1"/>
  <c r="H758" i="6"/>
  <c r="L758" i="6" s="1"/>
  <c r="H759" i="6"/>
  <c r="L759" i="6" s="1"/>
  <c r="H760" i="6"/>
  <c r="L760" i="6" s="1"/>
  <c r="H761" i="6"/>
  <c r="L761" i="6" s="1"/>
  <c r="H762" i="6"/>
  <c r="L762" i="6" s="1"/>
  <c r="H763" i="6"/>
  <c r="L763" i="6" s="1"/>
  <c r="H764" i="6"/>
  <c r="L764" i="6" s="1"/>
  <c r="H765" i="6"/>
  <c r="L765" i="6" s="1"/>
  <c r="H766" i="6"/>
  <c r="L766" i="6" s="1"/>
  <c r="H767" i="6"/>
  <c r="L767" i="6" s="1"/>
  <c r="H768" i="6"/>
  <c r="L768" i="6" s="1"/>
  <c r="H769" i="6"/>
  <c r="L769" i="6" s="1"/>
  <c r="H770" i="6"/>
  <c r="L770" i="6" s="1"/>
  <c r="H771" i="6"/>
  <c r="L771" i="6" s="1"/>
  <c r="H772" i="6"/>
  <c r="L772" i="6" s="1"/>
  <c r="H773" i="6"/>
  <c r="L773" i="6" s="1"/>
  <c r="H774" i="6"/>
  <c r="L774" i="6" s="1"/>
  <c r="H775" i="6"/>
  <c r="L775" i="6" s="1"/>
  <c r="H776" i="6"/>
  <c r="L776" i="6" s="1"/>
  <c r="H777" i="6"/>
  <c r="L777" i="6" s="1"/>
  <c r="H778" i="6"/>
  <c r="L778" i="6" s="1"/>
  <c r="H779" i="6"/>
  <c r="L779" i="6" s="1"/>
  <c r="H780" i="6"/>
  <c r="L780" i="6" s="1"/>
  <c r="H781" i="6"/>
  <c r="L781" i="6" s="1"/>
  <c r="H782" i="6"/>
  <c r="L782" i="6" s="1"/>
  <c r="H783" i="6"/>
  <c r="L783" i="6" s="1"/>
  <c r="H784" i="6"/>
  <c r="L784" i="6" s="1"/>
  <c r="G6" i="6"/>
  <c r="G7" i="6"/>
  <c r="G8" i="6"/>
  <c r="F6" i="6"/>
  <c r="F7" i="6"/>
  <c r="F8" i="6"/>
  <c r="E6" i="6"/>
  <c r="E7" i="6"/>
  <c r="E8" i="6"/>
  <c r="C6" i="6"/>
  <c r="C7" i="6"/>
  <c r="C8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AF736" i="48"/>
  <c r="AF724" i="48"/>
  <c r="AF712" i="48"/>
  <c r="AF700" i="48"/>
  <c r="AF688" i="48"/>
  <c r="AF676" i="48"/>
  <c r="AF664" i="48"/>
  <c r="AF652" i="48"/>
  <c r="AF640" i="48"/>
  <c r="AF628" i="48"/>
  <c r="AF616" i="48"/>
  <c r="AF604" i="48"/>
  <c r="AF592" i="48"/>
  <c r="AF580" i="48"/>
  <c r="AF568" i="48"/>
  <c r="AD124" i="48"/>
  <c r="AD112" i="48"/>
  <c r="AD100" i="48"/>
  <c r="AD88" i="48"/>
  <c r="AD76" i="48"/>
  <c r="AD64" i="48"/>
  <c r="AD52" i="48"/>
  <c r="AD40" i="48"/>
  <c r="AD28" i="48"/>
  <c r="AD16" i="48"/>
  <c r="R8" i="6" l="1"/>
  <c r="T51" i="19"/>
  <c r="Q51" i="19"/>
  <c r="S51" i="19" l="1"/>
  <c r="R51" i="19"/>
  <c r="O431" i="21" l="1"/>
  <c r="P431" i="21"/>
  <c r="V311" i="2"/>
  <c r="U311" i="2"/>
  <c r="T311" i="2"/>
  <c r="S311" i="2"/>
  <c r="R311" i="2"/>
  <c r="Q311" i="2"/>
  <c r="P311" i="2"/>
  <c r="O311" i="2"/>
  <c r="AA51" i="19" l="1"/>
  <c r="AA52" i="19" s="1"/>
  <c r="AA53" i="19" s="1"/>
  <c r="AA54" i="19" s="1"/>
  <c r="AA55" i="19" s="1"/>
  <c r="AA56" i="19" s="1"/>
  <c r="AA57" i="19" s="1"/>
  <c r="AA58" i="19" s="1"/>
  <c r="AA59" i="19" s="1"/>
  <c r="AA60" i="19" s="1"/>
  <c r="AA61" i="19" s="1"/>
  <c r="AA62" i="19" s="1"/>
  <c r="AA63" i="19" s="1"/>
  <c r="AA64" i="19" s="1"/>
  <c r="AA65" i="19" s="1"/>
  <c r="AA66" i="19" s="1"/>
  <c r="AA67" i="19" s="1"/>
  <c r="AA68" i="19" s="1"/>
  <c r="AA69" i="19" s="1"/>
  <c r="AA70" i="19" s="1"/>
  <c r="AA71" i="19" s="1"/>
  <c r="AA72" i="19" s="1"/>
  <c r="AA73" i="19" s="1"/>
  <c r="AA74" i="19" s="1"/>
  <c r="AA75" i="19" s="1"/>
  <c r="AA76" i="19" s="1"/>
  <c r="J431" i="5"/>
  <c r="U431" i="21" s="1"/>
  <c r="B41" i="54"/>
  <c r="B42" i="54" l="1"/>
  <c r="R42" i="54" s="1"/>
  <c r="V431" i="5"/>
  <c r="M51" i="19"/>
  <c r="AA431" i="21"/>
  <c r="B43" i="54" l="1"/>
  <c r="R43" i="54" s="1"/>
  <c r="B44" i="54" l="1"/>
  <c r="R44" i="54" s="1"/>
  <c r="K492" i="57"/>
  <c r="K498" i="57"/>
  <c r="K502" i="57"/>
  <c r="K516" i="57"/>
  <c r="K522" i="57"/>
  <c r="K526" i="57"/>
  <c r="K536" i="57"/>
  <c r="K538" i="57"/>
  <c r="K564" i="57"/>
  <c r="K570" i="57"/>
  <c r="K582" i="57"/>
  <c r="K588" i="57"/>
  <c r="K592" i="57"/>
  <c r="K662" i="57"/>
  <c r="K683" i="57"/>
  <c r="K726" i="57"/>
  <c r="K730" i="57"/>
  <c r="K734" i="57"/>
  <c r="K728" i="57"/>
  <c r="K724" i="57"/>
  <c r="K700" i="57"/>
  <c r="K676" i="57"/>
  <c r="K660" i="57"/>
  <c r="K607" i="57"/>
  <c r="K606" i="57"/>
  <c r="K604" i="57"/>
  <c r="K603" i="57"/>
  <c r="K602" i="57"/>
  <c r="K600" i="57"/>
  <c r="K599" i="57"/>
  <c r="K598" i="57"/>
  <c r="G544" i="57"/>
  <c r="G556" i="57" s="1"/>
  <c r="G568" i="57" s="1"/>
  <c r="G580" i="57" s="1"/>
  <c r="G592" i="57" s="1"/>
  <c r="G604" i="57" s="1"/>
  <c r="G616" i="57" s="1"/>
  <c r="G628" i="57" s="1"/>
  <c r="G640" i="57" s="1"/>
  <c r="G652" i="57" s="1"/>
  <c r="G664" i="57" s="1"/>
  <c r="G676" i="57" s="1"/>
  <c r="G688" i="57" s="1"/>
  <c r="G700" i="57" s="1"/>
  <c r="G712" i="57" s="1"/>
  <c r="G724" i="57" s="1"/>
  <c r="G736" i="57" s="1"/>
  <c r="G748" i="57" s="1"/>
  <c r="G760" i="57" s="1"/>
  <c r="G772" i="57" s="1"/>
  <c r="G784" i="57" s="1"/>
  <c r="G796" i="57" s="1"/>
  <c r="G808" i="57" s="1"/>
  <c r="G820" i="57" s="1"/>
  <c r="G832" i="57" s="1"/>
  <c r="G844" i="57" s="1"/>
  <c r="G856" i="57" s="1"/>
  <c r="F544" i="57"/>
  <c r="F556" i="57" s="1"/>
  <c r="F568" i="57" s="1"/>
  <c r="F580" i="57" s="1"/>
  <c r="F592" i="57" s="1"/>
  <c r="F604" i="57" s="1"/>
  <c r="F616" i="57" s="1"/>
  <c r="F628" i="57" s="1"/>
  <c r="F640" i="57" s="1"/>
  <c r="F652" i="57" s="1"/>
  <c r="F664" i="57" s="1"/>
  <c r="F676" i="57" s="1"/>
  <c r="F688" i="57" s="1"/>
  <c r="F700" i="57" s="1"/>
  <c r="F712" i="57" s="1"/>
  <c r="F724" i="57" s="1"/>
  <c r="F736" i="57" s="1"/>
  <c r="F748" i="57" s="1"/>
  <c r="F760" i="57" s="1"/>
  <c r="F772" i="57" s="1"/>
  <c r="F784" i="57" s="1"/>
  <c r="F796" i="57" s="1"/>
  <c r="F808" i="57" s="1"/>
  <c r="F820" i="57" s="1"/>
  <c r="F832" i="57" s="1"/>
  <c r="F844" i="57" s="1"/>
  <c r="F856" i="57" s="1"/>
  <c r="B544" i="57"/>
  <c r="B556" i="57" s="1"/>
  <c r="B568" i="57" s="1"/>
  <c r="B580" i="57" s="1"/>
  <c r="B592" i="57" s="1"/>
  <c r="B604" i="57" s="1"/>
  <c r="B616" i="57" s="1"/>
  <c r="B628" i="57" s="1"/>
  <c r="B640" i="57" s="1"/>
  <c r="B652" i="57" s="1"/>
  <c r="B664" i="57" s="1"/>
  <c r="B676" i="57" s="1"/>
  <c r="B688" i="57" s="1"/>
  <c r="B700" i="57" s="1"/>
  <c r="B712" i="57" s="1"/>
  <c r="B724" i="57" s="1"/>
  <c r="B736" i="57" s="1"/>
  <c r="B748" i="57" s="1"/>
  <c r="B760" i="57" s="1"/>
  <c r="B772" i="57" s="1"/>
  <c r="B784" i="57" s="1"/>
  <c r="B796" i="57" s="1"/>
  <c r="B808" i="57" s="1"/>
  <c r="B820" i="57" s="1"/>
  <c r="B832" i="57" s="1"/>
  <c r="B844" i="57" s="1"/>
  <c r="B856" i="57" s="1"/>
  <c r="A544" i="57"/>
  <c r="A556" i="57" s="1"/>
  <c r="A568" i="57" s="1"/>
  <c r="A580" i="57" s="1"/>
  <c r="A592" i="57" s="1"/>
  <c r="A604" i="57" s="1"/>
  <c r="A616" i="57" s="1"/>
  <c r="A628" i="57" s="1"/>
  <c r="A640" i="57" s="1"/>
  <c r="A652" i="57" s="1"/>
  <c r="A664" i="57" s="1"/>
  <c r="A676" i="57" s="1"/>
  <c r="A688" i="57" s="1"/>
  <c r="A700" i="57" s="1"/>
  <c r="A712" i="57" s="1"/>
  <c r="A724" i="57" s="1"/>
  <c r="A736" i="57" s="1"/>
  <c r="A748" i="57" s="1"/>
  <c r="A760" i="57" s="1"/>
  <c r="A772" i="57" s="1"/>
  <c r="A784" i="57" s="1"/>
  <c r="A796" i="57" s="1"/>
  <c r="A808" i="57" s="1"/>
  <c r="A820" i="57" s="1"/>
  <c r="A832" i="57" s="1"/>
  <c r="A844" i="57" s="1"/>
  <c r="A856" i="57" s="1"/>
  <c r="G543" i="57"/>
  <c r="G555" i="57" s="1"/>
  <c r="G567" i="57" s="1"/>
  <c r="G579" i="57" s="1"/>
  <c r="G591" i="57" s="1"/>
  <c r="G603" i="57" s="1"/>
  <c r="G615" i="57" s="1"/>
  <c r="G627" i="57" s="1"/>
  <c r="G639" i="57" s="1"/>
  <c r="G651" i="57" s="1"/>
  <c r="G663" i="57" s="1"/>
  <c r="G675" i="57" s="1"/>
  <c r="G687" i="57" s="1"/>
  <c r="G699" i="57" s="1"/>
  <c r="G711" i="57" s="1"/>
  <c r="G723" i="57" s="1"/>
  <c r="G735" i="57" s="1"/>
  <c r="G747" i="57" s="1"/>
  <c r="G759" i="57" s="1"/>
  <c r="G771" i="57" s="1"/>
  <c r="G783" i="57" s="1"/>
  <c r="G795" i="57" s="1"/>
  <c r="G807" i="57" s="1"/>
  <c r="G819" i="57" s="1"/>
  <c r="G831" i="57" s="1"/>
  <c r="G843" i="57" s="1"/>
  <c r="G855" i="57" s="1"/>
  <c r="F543" i="57"/>
  <c r="F555" i="57" s="1"/>
  <c r="F567" i="57" s="1"/>
  <c r="F579" i="57" s="1"/>
  <c r="F591" i="57" s="1"/>
  <c r="F603" i="57" s="1"/>
  <c r="F615" i="57" s="1"/>
  <c r="F627" i="57" s="1"/>
  <c r="F639" i="57" s="1"/>
  <c r="F651" i="57" s="1"/>
  <c r="F663" i="57" s="1"/>
  <c r="F675" i="57" s="1"/>
  <c r="F687" i="57" s="1"/>
  <c r="F699" i="57" s="1"/>
  <c r="F711" i="57" s="1"/>
  <c r="F723" i="57" s="1"/>
  <c r="F735" i="57" s="1"/>
  <c r="F747" i="57" s="1"/>
  <c r="F759" i="57" s="1"/>
  <c r="F771" i="57" s="1"/>
  <c r="F783" i="57" s="1"/>
  <c r="F795" i="57" s="1"/>
  <c r="F807" i="57" s="1"/>
  <c r="F819" i="57" s="1"/>
  <c r="F831" i="57" s="1"/>
  <c r="F843" i="57" s="1"/>
  <c r="F855" i="57" s="1"/>
  <c r="B543" i="57"/>
  <c r="B555" i="57" s="1"/>
  <c r="B567" i="57" s="1"/>
  <c r="B579" i="57" s="1"/>
  <c r="B591" i="57" s="1"/>
  <c r="B603" i="57" s="1"/>
  <c r="B615" i="57" s="1"/>
  <c r="B627" i="57" s="1"/>
  <c r="B639" i="57" s="1"/>
  <c r="B651" i="57" s="1"/>
  <c r="B663" i="57" s="1"/>
  <c r="B675" i="57" s="1"/>
  <c r="B687" i="57" s="1"/>
  <c r="B699" i="57" s="1"/>
  <c r="B711" i="57" s="1"/>
  <c r="B723" i="57" s="1"/>
  <c r="B735" i="57" s="1"/>
  <c r="B747" i="57" s="1"/>
  <c r="B759" i="57" s="1"/>
  <c r="B771" i="57" s="1"/>
  <c r="B783" i="57" s="1"/>
  <c r="B795" i="57" s="1"/>
  <c r="B807" i="57" s="1"/>
  <c r="B819" i="57" s="1"/>
  <c r="B831" i="57" s="1"/>
  <c r="B843" i="57" s="1"/>
  <c r="B855" i="57" s="1"/>
  <c r="A543" i="57"/>
  <c r="A555" i="57" s="1"/>
  <c r="A567" i="57" s="1"/>
  <c r="A579" i="57" s="1"/>
  <c r="A591" i="57" s="1"/>
  <c r="A603" i="57" s="1"/>
  <c r="A615" i="57" s="1"/>
  <c r="A627" i="57" s="1"/>
  <c r="A639" i="57" s="1"/>
  <c r="A651" i="57" s="1"/>
  <c r="A663" i="57" s="1"/>
  <c r="A675" i="57" s="1"/>
  <c r="A687" i="57" s="1"/>
  <c r="A699" i="57" s="1"/>
  <c r="A711" i="57" s="1"/>
  <c r="A723" i="57" s="1"/>
  <c r="A735" i="57" s="1"/>
  <c r="A747" i="57" s="1"/>
  <c r="A759" i="57" s="1"/>
  <c r="A771" i="57" s="1"/>
  <c r="A783" i="57" s="1"/>
  <c r="A795" i="57" s="1"/>
  <c r="A807" i="57" s="1"/>
  <c r="A819" i="57" s="1"/>
  <c r="A831" i="57" s="1"/>
  <c r="A843" i="57" s="1"/>
  <c r="A855" i="57" s="1"/>
  <c r="K542" i="57"/>
  <c r="G542" i="57"/>
  <c r="G554" i="57" s="1"/>
  <c r="G566" i="57" s="1"/>
  <c r="G578" i="57" s="1"/>
  <c r="G590" i="57" s="1"/>
  <c r="G602" i="57" s="1"/>
  <c r="G614" i="57" s="1"/>
  <c r="G626" i="57" s="1"/>
  <c r="G638" i="57" s="1"/>
  <c r="G650" i="57" s="1"/>
  <c r="G662" i="57" s="1"/>
  <c r="G674" i="57" s="1"/>
  <c r="G686" i="57" s="1"/>
  <c r="G698" i="57" s="1"/>
  <c r="G710" i="57" s="1"/>
  <c r="G722" i="57" s="1"/>
  <c r="G734" i="57" s="1"/>
  <c r="G746" i="57" s="1"/>
  <c r="G758" i="57" s="1"/>
  <c r="G770" i="57" s="1"/>
  <c r="G782" i="57" s="1"/>
  <c r="G794" i="57" s="1"/>
  <c r="G806" i="57" s="1"/>
  <c r="G818" i="57" s="1"/>
  <c r="G830" i="57" s="1"/>
  <c r="G842" i="57" s="1"/>
  <c r="G854" i="57" s="1"/>
  <c r="F542" i="57"/>
  <c r="F554" i="57" s="1"/>
  <c r="F566" i="57" s="1"/>
  <c r="F578" i="57" s="1"/>
  <c r="F590" i="57" s="1"/>
  <c r="F602" i="57" s="1"/>
  <c r="F614" i="57" s="1"/>
  <c r="F626" i="57" s="1"/>
  <c r="F638" i="57" s="1"/>
  <c r="F650" i="57" s="1"/>
  <c r="F662" i="57" s="1"/>
  <c r="F674" i="57" s="1"/>
  <c r="F686" i="57" s="1"/>
  <c r="F698" i="57" s="1"/>
  <c r="F710" i="57" s="1"/>
  <c r="F722" i="57" s="1"/>
  <c r="F734" i="57" s="1"/>
  <c r="F746" i="57" s="1"/>
  <c r="F758" i="57" s="1"/>
  <c r="F770" i="57" s="1"/>
  <c r="F782" i="57" s="1"/>
  <c r="F794" i="57" s="1"/>
  <c r="F806" i="57" s="1"/>
  <c r="F818" i="57" s="1"/>
  <c r="F830" i="57" s="1"/>
  <c r="F842" i="57" s="1"/>
  <c r="F854" i="57" s="1"/>
  <c r="B542" i="57"/>
  <c r="B554" i="57" s="1"/>
  <c r="B566" i="57" s="1"/>
  <c r="B578" i="57" s="1"/>
  <c r="B590" i="57" s="1"/>
  <c r="B602" i="57" s="1"/>
  <c r="B614" i="57" s="1"/>
  <c r="B626" i="57" s="1"/>
  <c r="B638" i="57" s="1"/>
  <c r="B650" i="57" s="1"/>
  <c r="B662" i="57" s="1"/>
  <c r="B674" i="57" s="1"/>
  <c r="B686" i="57" s="1"/>
  <c r="B698" i="57" s="1"/>
  <c r="B710" i="57" s="1"/>
  <c r="B722" i="57" s="1"/>
  <c r="B734" i="57" s="1"/>
  <c r="B746" i="57" s="1"/>
  <c r="B758" i="57" s="1"/>
  <c r="B770" i="57" s="1"/>
  <c r="B782" i="57" s="1"/>
  <c r="B794" i="57" s="1"/>
  <c r="B806" i="57" s="1"/>
  <c r="B818" i="57" s="1"/>
  <c r="B830" i="57" s="1"/>
  <c r="B842" i="57" s="1"/>
  <c r="B854" i="57" s="1"/>
  <c r="A542" i="57"/>
  <c r="A554" i="57" s="1"/>
  <c r="A566" i="57" s="1"/>
  <c r="A578" i="57" s="1"/>
  <c r="A590" i="57" s="1"/>
  <c r="A602" i="57" s="1"/>
  <c r="A614" i="57" s="1"/>
  <c r="A626" i="57" s="1"/>
  <c r="A638" i="57" s="1"/>
  <c r="A650" i="57" s="1"/>
  <c r="A662" i="57" s="1"/>
  <c r="A674" i="57" s="1"/>
  <c r="A686" i="57" s="1"/>
  <c r="A698" i="57" s="1"/>
  <c r="A710" i="57" s="1"/>
  <c r="A722" i="57" s="1"/>
  <c r="A734" i="57" s="1"/>
  <c r="A746" i="57" s="1"/>
  <c r="A758" i="57" s="1"/>
  <c r="A770" i="57" s="1"/>
  <c r="A782" i="57" s="1"/>
  <c r="A794" i="57" s="1"/>
  <c r="A806" i="57" s="1"/>
  <c r="A818" i="57" s="1"/>
  <c r="A830" i="57" s="1"/>
  <c r="A842" i="57" s="1"/>
  <c r="A854" i="57" s="1"/>
  <c r="G541" i="57"/>
  <c r="G553" i="57" s="1"/>
  <c r="G565" i="57" s="1"/>
  <c r="G577" i="57" s="1"/>
  <c r="G589" i="57" s="1"/>
  <c r="G601" i="57" s="1"/>
  <c r="G613" i="57" s="1"/>
  <c r="G625" i="57" s="1"/>
  <c r="G637" i="57" s="1"/>
  <c r="G649" i="57" s="1"/>
  <c r="G661" i="57" s="1"/>
  <c r="G673" i="57" s="1"/>
  <c r="G685" i="57" s="1"/>
  <c r="G697" i="57" s="1"/>
  <c r="G709" i="57" s="1"/>
  <c r="G721" i="57" s="1"/>
  <c r="G733" i="57" s="1"/>
  <c r="G745" i="57" s="1"/>
  <c r="G757" i="57" s="1"/>
  <c r="G769" i="57" s="1"/>
  <c r="G781" i="57" s="1"/>
  <c r="G793" i="57" s="1"/>
  <c r="G805" i="57" s="1"/>
  <c r="G817" i="57" s="1"/>
  <c r="G829" i="57" s="1"/>
  <c r="G841" i="57" s="1"/>
  <c r="G853" i="57" s="1"/>
  <c r="F541" i="57"/>
  <c r="F553" i="57" s="1"/>
  <c r="F565" i="57" s="1"/>
  <c r="F577" i="57" s="1"/>
  <c r="F589" i="57" s="1"/>
  <c r="F601" i="57" s="1"/>
  <c r="F613" i="57" s="1"/>
  <c r="F625" i="57" s="1"/>
  <c r="F637" i="57" s="1"/>
  <c r="F649" i="57" s="1"/>
  <c r="F661" i="57" s="1"/>
  <c r="F673" i="57" s="1"/>
  <c r="F685" i="57" s="1"/>
  <c r="F697" i="57" s="1"/>
  <c r="F709" i="57" s="1"/>
  <c r="F721" i="57" s="1"/>
  <c r="F733" i="57" s="1"/>
  <c r="F745" i="57" s="1"/>
  <c r="F757" i="57" s="1"/>
  <c r="F769" i="57" s="1"/>
  <c r="F781" i="57" s="1"/>
  <c r="F793" i="57" s="1"/>
  <c r="F805" i="57" s="1"/>
  <c r="F817" i="57" s="1"/>
  <c r="F829" i="57" s="1"/>
  <c r="F841" i="57" s="1"/>
  <c r="F853" i="57" s="1"/>
  <c r="B541" i="57"/>
  <c r="B553" i="57" s="1"/>
  <c r="B565" i="57" s="1"/>
  <c r="B577" i="57" s="1"/>
  <c r="B589" i="57" s="1"/>
  <c r="B601" i="57" s="1"/>
  <c r="B613" i="57" s="1"/>
  <c r="B625" i="57" s="1"/>
  <c r="B637" i="57" s="1"/>
  <c r="B649" i="57" s="1"/>
  <c r="B661" i="57" s="1"/>
  <c r="B673" i="57" s="1"/>
  <c r="B685" i="57" s="1"/>
  <c r="B697" i="57" s="1"/>
  <c r="B709" i="57" s="1"/>
  <c r="B721" i="57" s="1"/>
  <c r="B733" i="57" s="1"/>
  <c r="B745" i="57" s="1"/>
  <c r="B757" i="57" s="1"/>
  <c r="B769" i="57" s="1"/>
  <c r="B781" i="57" s="1"/>
  <c r="B793" i="57" s="1"/>
  <c r="B805" i="57" s="1"/>
  <c r="B817" i="57" s="1"/>
  <c r="B829" i="57" s="1"/>
  <c r="B841" i="57" s="1"/>
  <c r="B853" i="57" s="1"/>
  <c r="A541" i="57"/>
  <c r="A553" i="57" s="1"/>
  <c r="A565" i="57" s="1"/>
  <c r="A577" i="57" s="1"/>
  <c r="A589" i="57" s="1"/>
  <c r="A601" i="57" s="1"/>
  <c r="A613" i="57" s="1"/>
  <c r="A625" i="57" s="1"/>
  <c r="A637" i="57" s="1"/>
  <c r="A649" i="57" s="1"/>
  <c r="A661" i="57" s="1"/>
  <c r="A673" i="57" s="1"/>
  <c r="A685" i="57" s="1"/>
  <c r="A697" i="57" s="1"/>
  <c r="A709" i="57" s="1"/>
  <c r="A721" i="57" s="1"/>
  <c r="A733" i="57" s="1"/>
  <c r="A745" i="57" s="1"/>
  <c r="A757" i="57" s="1"/>
  <c r="A769" i="57" s="1"/>
  <c r="A781" i="57" s="1"/>
  <c r="A793" i="57" s="1"/>
  <c r="A805" i="57" s="1"/>
  <c r="A817" i="57" s="1"/>
  <c r="A829" i="57" s="1"/>
  <c r="A841" i="57" s="1"/>
  <c r="A853" i="57" s="1"/>
  <c r="G540" i="57"/>
  <c r="G552" i="57" s="1"/>
  <c r="G564" i="57" s="1"/>
  <c r="G576" i="57" s="1"/>
  <c r="G588" i="57" s="1"/>
  <c r="G600" i="57" s="1"/>
  <c r="G612" i="57" s="1"/>
  <c r="G624" i="57" s="1"/>
  <c r="G636" i="57" s="1"/>
  <c r="G648" i="57" s="1"/>
  <c r="G660" i="57" s="1"/>
  <c r="G672" i="57" s="1"/>
  <c r="G684" i="57" s="1"/>
  <c r="G696" i="57" s="1"/>
  <c r="G708" i="57" s="1"/>
  <c r="G720" i="57" s="1"/>
  <c r="G732" i="57" s="1"/>
  <c r="G744" i="57" s="1"/>
  <c r="G756" i="57" s="1"/>
  <c r="G768" i="57" s="1"/>
  <c r="G780" i="57" s="1"/>
  <c r="G792" i="57" s="1"/>
  <c r="G804" i="57" s="1"/>
  <c r="G816" i="57" s="1"/>
  <c r="G828" i="57" s="1"/>
  <c r="G840" i="57" s="1"/>
  <c r="G852" i="57" s="1"/>
  <c r="F540" i="57"/>
  <c r="F552" i="57" s="1"/>
  <c r="F564" i="57" s="1"/>
  <c r="F576" i="57" s="1"/>
  <c r="F588" i="57" s="1"/>
  <c r="F600" i="57" s="1"/>
  <c r="F612" i="57" s="1"/>
  <c r="F624" i="57" s="1"/>
  <c r="F636" i="57" s="1"/>
  <c r="F648" i="57" s="1"/>
  <c r="F660" i="57" s="1"/>
  <c r="F672" i="57" s="1"/>
  <c r="F684" i="57" s="1"/>
  <c r="F696" i="57" s="1"/>
  <c r="F708" i="57" s="1"/>
  <c r="F720" i="57" s="1"/>
  <c r="F732" i="57" s="1"/>
  <c r="F744" i="57" s="1"/>
  <c r="F756" i="57" s="1"/>
  <c r="F768" i="57" s="1"/>
  <c r="F780" i="57" s="1"/>
  <c r="F792" i="57" s="1"/>
  <c r="F804" i="57" s="1"/>
  <c r="F816" i="57" s="1"/>
  <c r="F828" i="57" s="1"/>
  <c r="F840" i="57" s="1"/>
  <c r="F852" i="57" s="1"/>
  <c r="B540" i="57"/>
  <c r="B552" i="57" s="1"/>
  <c r="B564" i="57" s="1"/>
  <c r="B576" i="57" s="1"/>
  <c r="B588" i="57" s="1"/>
  <c r="B600" i="57" s="1"/>
  <c r="B612" i="57" s="1"/>
  <c r="B624" i="57" s="1"/>
  <c r="B636" i="57" s="1"/>
  <c r="B648" i="57" s="1"/>
  <c r="B660" i="57" s="1"/>
  <c r="B672" i="57" s="1"/>
  <c r="B684" i="57" s="1"/>
  <c r="B696" i="57" s="1"/>
  <c r="B708" i="57" s="1"/>
  <c r="B720" i="57" s="1"/>
  <c r="B732" i="57" s="1"/>
  <c r="B744" i="57" s="1"/>
  <c r="B756" i="57" s="1"/>
  <c r="B768" i="57" s="1"/>
  <c r="B780" i="57" s="1"/>
  <c r="B792" i="57" s="1"/>
  <c r="B804" i="57" s="1"/>
  <c r="B816" i="57" s="1"/>
  <c r="B828" i="57" s="1"/>
  <c r="B840" i="57" s="1"/>
  <c r="B852" i="57" s="1"/>
  <c r="A540" i="57"/>
  <c r="A552" i="57" s="1"/>
  <c r="A564" i="57" s="1"/>
  <c r="A576" i="57" s="1"/>
  <c r="A588" i="57" s="1"/>
  <c r="A600" i="57" s="1"/>
  <c r="A612" i="57" s="1"/>
  <c r="A624" i="57" s="1"/>
  <c r="A636" i="57" s="1"/>
  <c r="A648" i="57" s="1"/>
  <c r="A660" i="57" s="1"/>
  <c r="A672" i="57" s="1"/>
  <c r="A684" i="57" s="1"/>
  <c r="A696" i="57" s="1"/>
  <c r="A708" i="57" s="1"/>
  <c r="A720" i="57" s="1"/>
  <c r="A732" i="57" s="1"/>
  <c r="A744" i="57" s="1"/>
  <c r="A756" i="57" s="1"/>
  <c r="A768" i="57" s="1"/>
  <c r="A780" i="57" s="1"/>
  <c r="A792" i="57" s="1"/>
  <c r="A804" i="57" s="1"/>
  <c r="A816" i="57" s="1"/>
  <c r="A828" i="57" s="1"/>
  <c r="A840" i="57" s="1"/>
  <c r="A852" i="57" s="1"/>
  <c r="G539" i="57"/>
  <c r="G551" i="57" s="1"/>
  <c r="G563" i="57" s="1"/>
  <c r="G575" i="57" s="1"/>
  <c r="G587" i="57" s="1"/>
  <c r="G599" i="57" s="1"/>
  <c r="G611" i="57" s="1"/>
  <c r="G623" i="57" s="1"/>
  <c r="G635" i="57" s="1"/>
  <c r="G647" i="57" s="1"/>
  <c r="G659" i="57" s="1"/>
  <c r="G671" i="57" s="1"/>
  <c r="G683" i="57" s="1"/>
  <c r="G695" i="57" s="1"/>
  <c r="G707" i="57" s="1"/>
  <c r="G719" i="57" s="1"/>
  <c r="G731" i="57" s="1"/>
  <c r="G743" i="57" s="1"/>
  <c r="G755" i="57" s="1"/>
  <c r="G767" i="57" s="1"/>
  <c r="G779" i="57" s="1"/>
  <c r="G791" i="57" s="1"/>
  <c r="G803" i="57" s="1"/>
  <c r="G815" i="57" s="1"/>
  <c r="G827" i="57" s="1"/>
  <c r="G839" i="57" s="1"/>
  <c r="G851" i="57" s="1"/>
  <c r="F539" i="57"/>
  <c r="F551" i="57" s="1"/>
  <c r="F563" i="57" s="1"/>
  <c r="F575" i="57" s="1"/>
  <c r="F587" i="57" s="1"/>
  <c r="F599" i="57" s="1"/>
  <c r="F611" i="57" s="1"/>
  <c r="F623" i="57" s="1"/>
  <c r="F635" i="57" s="1"/>
  <c r="F647" i="57" s="1"/>
  <c r="F659" i="57" s="1"/>
  <c r="F671" i="57" s="1"/>
  <c r="F683" i="57" s="1"/>
  <c r="F695" i="57" s="1"/>
  <c r="F707" i="57" s="1"/>
  <c r="F719" i="57" s="1"/>
  <c r="F731" i="57" s="1"/>
  <c r="F743" i="57" s="1"/>
  <c r="F755" i="57" s="1"/>
  <c r="F767" i="57" s="1"/>
  <c r="F779" i="57" s="1"/>
  <c r="F791" i="57" s="1"/>
  <c r="F803" i="57" s="1"/>
  <c r="F815" i="57" s="1"/>
  <c r="F827" i="57" s="1"/>
  <c r="F839" i="57" s="1"/>
  <c r="F851" i="57" s="1"/>
  <c r="B539" i="57"/>
  <c r="B551" i="57" s="1"/>
  <c r="B563" i="57" s="1"/>
  <c r="B575" i="57" s="1"/>
  <c r="B587" i="57" s="1"/>
  <c r="B599" i="57" s="1"/>
  <c r="B611" i="57" s="1"/>
  <c r="B623" i="57" s="1"/>
  <c r="B635" i="57" s="1"/>
  <c r="B647" i="57" s="1"/>
  <c r="B659" i="57" s="1"/>
  <c r="B671" i="57" s="1"/>
  <c r="B683" i="57" s="1"/>
  <c r="B695" i="57" s="1"/>
  <c r="B707" i="57" s="1"/>
  <c r="B719" i="57" s="1"/>
  <c r="B731" i="57" s="1"/>
  <c r="B743" i="57" s="1"/>
  <c r="B755" i="57" s="1"/>
  <c r="B767" i="57" s="1"/>
  <c r="B779" i="57" s="1"/>
  <c r="B791" i="57" s="1"/>
  <c r="B803" i="57" s="1"/>
  <c r="B815" i="57" s="1"/>
  <c r="B827" i="57" s="1"/>
  <c r="B839" i="57" s="1"/>
  <c r="B851" i="57" s="1"/>
  <c r="A539" i="57"/>
  <c r="A551" i="57" s="1"/>
  <c r="A563" i="57" s="1"/>
  <c r="A575" i="57" s="1"/>
  <c r="A587" i="57" s="1"/>
  <c r="A599" i="57" s="1"/>
  <c r="A611" i="57" s="1"/>
  <c r="A623" i="57" s="1"/>
  <c r="A635" i="57" s="1"/>
  <c r="A647" i="57" s="1"/>
  <c r="A659" i="57" s="1"/>
  <c r="A671" i="57" s="1"/>
  <c r="A683" i="57" s="1"/>
  <c r="A695" i="57" s="1"/>
  <c r="A707" i="57" s="1"/>
  <c r="A719" i="57" s="1"/>
  <c r="A731" i="57" s="1"/>
  <c r="A743" i="57" s="1"/>
  <c r="A755" i="57" s="1"/>
  <c r="A767" i="57" s="1"/>
  <c r="A779" i="57" s="1"/>
  <c r="A791" i="57" s="1"/>
  <c r="A803" i="57" s="1"/>
  <c r="A815" i="57" s="1"/>
  <c r="A827" i="57" s="1"/>
  <c r="A839" i="57" s="1"/>
  <c r="A851" i="57" s="1"/>
  <c r="G538" i="57"/>
  <c r="G550" i="57" s="1"/>
  <c r="G562" i="57" s="1"/>
  <c r="G574" i="57" s="1"/>
  <c r="G586" i="57" s="1"/>
  <c r="G598" i="57" s="1"/>
  <c r="G610" i="57" s="1"/>
  <c r="G622" i="57" s="1"/>
  <c r="G634" i="57" s="1"/>
  <c r="G646" i="57" s="1"/>
  <c r="G658" i="57" s="1"/>
  <c r="G670" i="57" s="1"/>
  <c r="G682" i="57" s="1"/>
  <c r="G694" i="57" s="1"/>
  <c r="G706" i="57" s="1"/>
  <c r="G718" i="57" s="1"/>
  <c r="G730" i="57" s="1"/>
  <c r="G742" i="57" s="1"/>
  <c r="G754" i="57" s="1"/>
  <c r="G766" i="57" s="1"/>
  <c r="G778" i="57" s="1"/>
  <c r="G790" i="57" s="1"/>
  <c r="G802" i="57" s="1"/>
  <c r="G814" i="57" s="1"/>
  <c r="G826" i="57" s="1"/>
  <c r="G838" i="57" s="1"/>
  <c r="G850" i="57" s="1"/>
  <c r="F538" i="57"/>
  <c r="F550" i="57" s="1"/>
  <c r="F562" i="57" s="1"/>
  <c r="F574" i="57" s="1"/>
  <c r="F586" i="57" s="1"/>
  <c r="F598" i="57" s="1"/>
  <c r="F610" i="57" s="1"/>
  <c r="F622" i="57" s="1"/>
  <c r="F634" i="57" s="1"/>
  <c r="F646" i="57" s="1"/>
  <c r="F658" i="57" s="1"/>
  <c r="F670" i="57" s="1"/>
  <c r="F682" i="57" s="1"/>
  <c r="F694" i="57" s="1"/>
  <c r="F706" i="57" s="1"/>
  <c r="F718" i="57" s="1"/>
  <c r="F730" i="57" s="1"/>
  <c r="F742" i="57" s="1"/>
  <c r="F754" i="57" s="1"/>
  <c r="F766" i="57" s="1"/>
  <c r="F778" i="57" s="1"/>
  <c r="F790" i="57" s="1"/>
  <c r="F802" i="57" s="1"/>
  <c r="F814" i="57" s="1"/>
  <c r="F826" i="57" s="1"/>
  <c r="F838" i="57" s="1"/>
  <c r="F850" i="57" s="1"/>
  <c r="B538" i="57"/>
  <c r="B550" i="57" s="1"/>
  <c r="B562" i="57" s="1"/>
  <c r="B574" i="57" s="1"/>
  <c r="B586" i="57" s="1"/>
  <c r="B598" i="57" s="1"/>
  <c r="B610" i="57" s="1"/>
  <c r="B622" i="57" s="1"/>
  <c r="B634" i="57" s="1"/>
  <c r="B646" i="57" s="1"/>
  <c r="B658" i="57" s="1"/>
  <c r="B670" i="57" s="1"/>
  <c r="B682" i="57" s="1"/>
  <c r="B694" i="57" s="1"/>
  <c r="B706" i="57" s="1"/>
  <c r="B718" i="57" s="1"/>
  <c r="B730" i="57" s="1"/>
  <c r="B742" i="57" s="1"/>
  <c r="B754" i="57" s="1"/>
  <c r="B766" i="57" s="1"/>
  <c r="B778" i="57" s="1"/>
  <c r="B790" i="57" s="1"/>
  <c r="B802" i="57" s="1"/>
  <c r="B814" i="57" s="1"/>
  <c r="B826" i="57" s="1"/>
  <c r="B838" i="57" s="1"/>
  <c r="B850" i="57" s="1"/>
  <c r="A538" i="57"/>
  <c r="A550" i="57" s="1"/>
  <c r="A562" i="57" s="1"/>
  <c r="A574" i="57" s="1"/>
  <c r="A586" i="57" s="1"/>
  <c r="A598" i="57" s="1"/>
  <c r="A610" i="57" s="1"/>
  <c r="A622" i="57" s="1"/>
  <c r="A634" i="57" s="1"/>
  <c r="A646" i="57" s="1"/>
  <c r="A658" i="57" s="1"/>
  <c r="A670" i="57" s="1"/>
  <c r="A682" i="57" s="1"/>
  <c r="A694" i="57" s="1"/>
  <c r="A706" i="57" s="1"/>
  <c r="A718" i="57" s="1"/>
  <c r="A730" i="57" s="1"/>
  <c r="A742" i="57" s="1"/>
  <c r="A754" i="57" s="1"/>
  <c r="A766" i="57" s="1"/>
  <c r="A778" i="57" s="1"/>
  <c r="A790" i="57" s="1"/>
  <c r="A802" i="57" s="1"/>
  <c r="A814" i="57" s="1"/>
  <c r="A826" i="57" s="1"/>
  <c r="A838" i="57" s="1"/>
  <c r="A850" i="57" s="1"/>
  <c r="G537" i="57"/>
  <c r="G549" i="57" s="1"/>
  <c r="G561" i="57" s="1"/>
  <c r="G573" i="57" s="1"/>
  <c r="G585" i="57" s="1"/>
  <c r="G597" i="57" s="1"/>
  <c r="G609" i="57" s="1"/>
  <c r="G621" i="57" s="1"/>
  <c r="G633" i="57" s="1"/>
  <c r="G645" i="57" s="1"/>
  <c r="G657" i="57" s="1"/>
  <c r="G669" i="57" s="1"/>
  <c r="G681" i="57" s="1"/>
  <c r="G693" i="57" s="1"/>
  <c r="G705" i="57" s="1"/>
  <c r="G717" i="57" s="1"/>
  <c r="G729" i="57" s="1"/>
  <c r="G741" i="57" s="1"/>
  <c r="G753" i="57" s="1"/>
  <c r="G765" i="57" s="1"/>
  <c r="G777" i="57" s="1"/>
  <c r="G789" i="57" s="1"/>
  <c r="G801" i="57" s="1"/>
  <c r="G813" i="57" s="1"/>
  <c r="G825" i="57" s="1"/>
  <c r="G837" i="57" s="1"/>
  <c r="G849" i="57" s="1"/>
  <c r="F537" i="57"/>
  <c r="F549" i="57" s="1"/>
  <c r="F561" i="57" s="1"/>
  <c r="F573" i="57" s="1"/>
  <c r="F585" i="57" s="1"/>
  <c r="F597" i="57" s="1"/>
  <c r="F609" i="57" s="1"/>
  <c r="F621" i="57" s="1"/>
  <c r="F633" i="57" s="1"/>
  <c r="F645" i="57" s="1"/>
  <c r="F657" i="57" s="1"/>
  <c r="F669" i="57" s="1"/>
  <c r="F681" i="57" s="1"/>
  <c r="F693" i="57" s="1"/>
  <c r="F705" i="57" s="1"/>
  <c r="F717" i="57" s="1"/>
  <c r="F729" i="57" s="1"/>
  <c r="F741" i="57" s="1"/>
  <c r="F753" i="57" s="1"/>
  <c r="F765" i="57" s="1"/>
  <c r="F777" i="57" s="1"/>
  <c r="F789" i="57" s="1"/>
  <c r="F801" i="57" s="1"/>
  <c r="F813" i="57" s="1"/>
  <c r="F825" i="57" s="1"/>
  <c r="F837" i="57" s="1"/>
  <c r="F849" i="57" s="1"/>
  <c r="B537" i="57"/>
  <c r="B549" i="57" s="1"/>
  <c r="B561" i="57" s="1"/>
  <c r="B573" i="57" s="1"/>
  <c r="B585" i="57" s="1"/>
  <c r="B597" i="57" s="1"/>
  <c r="B609" i="57" s="1"/>
  <c r="B621" i="57" s="1"/>
  <c r="B633" i="57" s="1"/>
  <c r="B645" i="57" s="1"/>
  <c r="B657" i="57" s="1"/>
  <c r="B669" i="57" s="1"/>
  <c r="B681" i="57" s="1"/>
  <c r="B693" i="57" s="1"/>
  <c r="B705" i="57" s="1"/>
  <c r="B717" i="57" s="1"/>
  <c r="B729" i="57" s="1"/>
  <c r="B741" i="57" s="1"/>
  <c r="B753" i="57" s="1"/>
  <c r="B765" i="57" s="1"/>
  <c r="B777" i="57" s="1"/>
  <c r="B789" i="57" s="1"/>
  <c r="B801" i="57" s="1"/>
  <c r="B813" i="57" s="1"/>
  <c r="B825" i="57" s="1"/>
  <c r="B837" i="57" s="1"/>
  <c r="B849" i="57" s="1"/>
  <c r="A537" i="57"/>
  <c r="A549" i="57" s="1"/>
  <c r="A561" i="57" s="1"/>
  <c r="A573" i="57" s="1"/>
  <c r="A585" i="57" s="1"/>
  <c r="A597" i="57" s="1"/>
  <c r="A609" i="57" s="1"/>
  <c r="A621" i="57" s="1"/>
  <c r="A633" i="57" s="1"/>
  <c r="A645" i="57" s="1"/>
  <c r="A657" i="57" s="1"/>
  <c r="A669" i="57" s="1"/>
  <c r="A681" i="57" s="1"/>
  <c r="A693" i="57" s="1"/>
  <c r="A705" i="57" s="1"/>
  <c r="A717" i="57" s="1"/>
  <c r="A729" i="57" s="1"/>
  <c r="A741" i="57" s="1"/>
  <c r="A753" i="57" s="1"/>
  <c r="A765" i="57" s="1"/>
  <c r="A777" i="57" s="1"/>
  <c r="A789" i="57" s="1"/>
  <c r="A801" i="57" s="1"/>
  <c r="A813" i="57" s="1"/>
  <c r="A825" i="57" s="1"/>
  <c r="A837" i="57" s="1"/>
  <c r="A849" i="57" s="1"/>
  <c r="G536" i="57"/>
  <c r="G548" i="57" s="1"/>
  <c r="G560" i="57" s="1"/>
  <c r="G572" i="57" s="1"/>
  <c r="G584" i="57" s="1"/>
  <c r="G596" i="57" s="1"/>
  <c r="G608" i="57" s="1"/>
  <c r="G620" i="57" s="1"/>
  <c r="G632" i="57" s="1"/>
  <c r="G644" i="57" s="1"/>
  <c r="G656" i="57" s="1"/>
  <c r="G668" i="57" s="1"/>
  <c r="G680" i="57" s="1"/>
  <c r="G692" i="57" s="1"/>
  <c r="G704" i="57" s="1"/>
  <c r="G716" i="57" s="1"/>
  <c r="G728" i="57" s="1"/>
  <c r="G740" i="57" s="1"/>
  <c r="G752" i="57" s="1"/>
  <c r="G764" i="57" s="1"/>
  <c r="G776" i="57" s="1"/>
  <c r="G788" i="57" s="1"/>
  <c r="G800" i="57" s="1"/>
  <c r="G812" i="57" s="1"/>
  <c r="G824" i="57" s="1"/>
  <c r="G836" i="57" s="1"/>
  <c r="G848" i="57" s="1"/>
  <c r="F536" i="57"/>
  <c r="F548" i="57" s="1"/>
  <c r="F560" i="57" s="1"/>
  <c r="F572" i="57" s="1"/>
  <c r="F584" i="57" s="1"/>
  <c r="F596" i="57" s="1"/>
  <c r="F608" i="57" s="1"/>
  <c r="F620" i="57" s="1"/>
  <c r="F632" i="57" s="1"/>
  <c r="F644" i="57" s="1"/>
  <c r="F656" i="57" s="1"/>
  <c r="F668" i="57" s="1"/>
  <c r="F680" i="57" s="1"/>
  <c r="F692" i="57" s="1"/>
  <c r="F704" i="57" s="1"/>
  <c r="F716" i="57" s="1"/>
  <c r="F728" i="57" s="1"/>
  <c r="F740" i="57" s="1"/>
  <c r="F752" i="57" s="1"/>
  <c r="F764" i="57" s="1"/>
  <c r="F776" i="57" s="1"/>
  <c r="F788" i="57" s="1"/>
  <c r="F800" i="57" s="1"/>
  <c r="F812" i="57" s="1"/>
  <c r="F824" i="57" s="1"/>
  <c r="F836" i="57" s="1"/>
  <c r="F848" i="57" s="1"/>
  <c r="B536" i="57"/>
  <c r="B548" i="57" s="1"/>
  <c r="B560" i="57" s="1"/>
  <c r="B572" i="57" s="1"/>
  <c r="B584" i="57" s="1"/>
  <c r="B596" i="57" s="1"/>
  <c r="B608" i="57" s="1"/>
  <c r="B620" i="57" s="1"/>
  <c r="B632" i="57" s="1"/>
  <c r="B644" i="57" s="1"/>
  <c r="B656" i="57" s="1"/>
  <c r="B668" i="57" s="1"/>
  <c r="B680" i="57" s="1"/>
  <c r="B692" i="57" s="1"/>
  <c r="B704" i="57" s="1"/>
  <c r="B716" i="57" s="1"/>
  <c r="B728" i="57" s="1"/>
  <c r="B740" i="57" s="1"/>
  <c r="B752" i="57" s="1"/>
  <c r="B764" i="57" s="1"/>
  <c r="B776" i="57" s="1"/>
  <c r="B788" i="57" s="1"/>
  <c r="B800" i="57" s="1"/>
  <c r="B812" i="57" s="1"/>
  <c r="B824" i="57" s="1"/>
  <c r="B836" i="57" s="1"/>
  <c r="B848" i="57" s="1"/>
  <c r="A536" i="57"/>
  <c r="A548" i="57" s="1"/>
  <c r="A560" i="57" s="1"/>
  <c r="A572" i="57" s="1"/>
  <c r="A584" i="57" s="1"/>
  <c r="A596" i="57" s="1"/>
  <c r="A608" i="57" s="1"/>
  <c r="A620" i="57" s="1"/>
  <c r="A632" i="57" s="1"/>
  <c r="A644" i="57" s="1"/>
  <c r="A656" i="57" s="1"/>
  <c r="A668" i="57" s="1"/>
  <c r="A680" i="57" s="1"/>
  <c r="A692" i="57" s="1"/>
  <c r="A704" i="57" s="1"/>
  <c r="A716" i="57" s="1"/>
  <c r="A728" i="57" s="1"/>
  <c r="A740" i="57" s="1"/>
  <c r="A752" i="57" s="1"/>
  <c r="A764" i="57" s="1"/>
  <c r="A776" i="57" s="1"/>
  <c r="A788" i="57" s="1"/>
  <c r="A800" i="57" s="1"/>
  <c r="A812" i="57" s="1"/>
  <c r="A824" i="57" s="1"/>
  <c r="A836" i="57" s="1"/>
  <c r="A848" i="57" s="1"/>
  <c r="G535" i="57"/>
  <c r="G547" i="57" s="1"/>
  <c r="G559" i="57" s="1"/>
  <c r="G571" i="57" s="1"/>
  <c r="G583" i="57" s="1"/>
  <c r="G595" i="57" s="1"/>
  <c r="G607" i="57" s="1"/>
  <c r="G619" i="57" s="1"/>
  <c r="G631" i="57" s="1"/>
  <c r="G643" i="57" s="1"/>
  <c r="G655" i="57" s="1"/>
  <c r="G667" i="57" s="1"/>
  <c r="G679" i="57" s="1"/>
  <c r="G691" i="57" s="1"/>
  <c r="G703" i="57" s="1"/>
  <c r="G715" i="57" s="1"/>
  <c r="G727" i="57" s="1"/>
  <c r="G739" i="57" s="1"/>
  <c r="G751" i="57" s="1"/>
  <c r="G763" i="57" s="1"/>
  <c r="G775" i="57" s="1"/>
  <c r="G787" i="57" s="1"/>
  <c r="G799" i="57" s="1"/>
  <c r="G811" i="57" s="1"/>
  <c r="G823" i="57" s="1"/>
  <c r="G835" i="57" s="1"/>
  <c r="G847" i="57" s="1"/>
  <c r="F535" i="57"/>
  <c r="F547" i="57" s="1"/>
  <c r="F559" i="57" s="1"/>
  <c r="F571" i="57" s="1"/>
  <c r="F583" i="57" s="1"/>
  <c r="F595" i="57" s="1"/>
  <c r="F607" i="57" s="1"/>
  <c r="F619" i="57" s="1"/>
  <c r="F631" i="57" s="1"/>
  <c r="F643" i="57" s="1"/>
  <c r="F655" i="57" s="1"/>
  <c r="F667" i="57" s="1"/>
  <c r="F679" i="57" s="1"/>
  <c r="F691" i="57" s="1"/>
  <c r="F703" i="57" s="1"/>
  <c r="F715" i="57" s="1"/>
  <c r="F727" i="57" s="1"/>
  <c r="F739" i="57" s="1"/>
  <c r="F751" i="57" s="1"/>
  <c r="F763" i="57" s="1"/>
  <c r="F775" i="57" s="1"/>
  <c r="F787" i="57" s="1"/>
  <c r="F799" i="57" s="1"/>
  <c r="F811" i="57" s="1"/>
  <c r="F823" i="57" s="1"/>
  <c r="F835" i="57" s="1"/>
  <c r="F847" i="57" s="1"/>
  <c r="B535" i="57"/>
  <c r="B547" i="57" s="1"/>
  <c r="B559" i="57" s="1"/>
  <c r="B571" i="57" s="1"/>
  <c r="B583" i="57" s="1"/>
  <c r="B595" i="57" s="1"/>
  <c r="B607" i="57" s="1"/>
  <c r="B619" i="57" s="1"/>
  <c r="B631" i="57" s="1"/>
  <c r="B643" i="57" s="1"/>
  <c r="B655" i="57" s="1"/>
  <c r="B667" i="57" s="1"/>
  <c r="B679" i="57" s="1"/>
  <c r="B691" i="57" s="1"/>
  <c r="B703" i="57" s="1"/>
  <c r="B715" i="57" s="1"/>
  <c r="B727" i="57" s="1"/>
  <c r="B739" i="57" s="1"/>
  <c r="B751" i="57" s="1"/>
  <c r="B763" i="57" s="1"/>
  <c r="B775" i="57" s="1"/>
  <c r="B787" i="57" s="1"/>
  <c r="B799" i="57" s="1"/>
  <c r="B811" i="57" s="1"/>
  <c r="B823" i="57" s="1"/>
  <c r="B835" i="57" s="1"/>
  <c r="B847" i="57" s="1"/>
  <c r="A535" i="57"/>
  <c r="A547" i="57" s="1"/>
  <c r="A559" i="57" s="1"/>
  <c r="A571" i="57" s="1"/>
  <c r="A583" i="57" s="1"/>
  <c r="A595" i="57" s="1"/>
  <c r="A607" i="57" s="1"/>
  <c r="A619" i="57" s="1"/>
  <c r="A631" i="57" s="1"/>
  <c r="A643" i="57" s="1"/>
  <c r="A655" i="57" s="1"/>
  <c r="A667" i="57" s="1"/>
  <c r="A679" i="57" s="1"/>
  <c r="A691" i="57" s="1"/>
  <c r="A703" i="57" s="1"/>
  <c r="A715" i="57" s="1"/>
  <c r="A727" i="57" s="1"/>
  <c r="A739" i="57" s="1"/>
  <c r="A751" i="57" s="1"/>
  <c r="A763" i="57" s="1"/>
  <c r="A775" i="57" s="1"/>
  <c r="A787" i="57" s="1"/>
  <c r="A799" i="57" s="1"/>
  <c r="A811" i="57" s="1"/>
  <c r="A823" i="57" s="1"/>
  <c r="A835" i="57" s="1"/>
  <c r="A847" i="57" s="1"/>
  <c r="K534" i="57"/>
  <c r="G534" i="57"/>
  <c r="G546" i="57" s="1"/>
  <c r="G558" i="57" s="1"/>
  <c r="G570" i="57" s="1"/>
  <c r="G582" i="57" s="1"/>
  <c r="G594" i="57" s="1"/>
  <c r="G606" i="57" s="1"/>
  <c r="G618" i="57" s="1"/>
  <c r="G630" i="57" s="1"/>
  <c r="G642" i="57" s="1"/>
  <c r="G654" i="57" s="1"/>
  <c r="G666" i="57" s="1"/>
  <c r="G678" i="57" s="1"/>
  <c r="G690" i="57" s="1"/>
  <c r="G702" i="57" s="1"/>
  <c r="G714" i="57" s="1"/>
  <c r="G726" i="57" s="1"/>
  <c r="G738" i="57" s="1"/>
  <c r="G750" i="57" s="1"/>
  <c r="G762" i="57" s="1"/>
  <c r="G774" i="57" s="1"/>
  <c r="G786" i="57" s="1"/>
  <c r="G798" i="57" s="1"/>
  <c r="G810" i="57" s="1"/>
  <c r="G822" i="57" s="1"/>
  <c r="G834" i="57" s="1"/>
  <c r="G846" i="57" s="1"/>
  <c r="F534" i="57"/>
  <c r="F546" i="57" s="1"/>
  <c r="F558" i="57" s="1"/>
  <c r="F570" i="57" s="1"/>
  <c r="F582" i="57" s="1"/>
  <c r="F594" i="57" s="1"/>
  <c r="F606" i="57" s="1"/>
  <c r="F618" i="57" s="1"/>
  <c r="F630" i="57" s="1"/>
  <c r="F642" i="57" s="1"/>
  <c r="F654" i="57" s="1"/>
  <c r="F666" i="57" s="1"/>
  <c r="F678" i="57" s="1"/>
  <c r="F690" i="57" s="1"/>
  <c r="F702" i="57" s="1"/>
  <c r="F714" i="57" s="1"/>
  <c r="F726" i="57" s="1"/>
  <c r="F738" i="57" s="1"/>
  <c r="F750" i="57" s="1"/>
  <c r="F762" i="57" s="1"/>
  <c r="F774" i="57" s="1"/>
  <c r="F786" i="57" s="1"/>
  <c r="F798" i="57" s="1"/>
  <c r="F810" i="57" s="1"/>
  <c r="F822" i="57" s="1"/>
  <c r="F834" i="57" s="1"/>
  <c r="F846" i="57" s="1"/>
  <c r="B534" i="57"/>
  <c r="B546" i="57" s="1"/>
  <c r="B558" i="57" s="1"/>
  <c r="B570" i="57" s="1"/>
  <c r="B582" i="57" s="1"/>
  <c r="B594" i="57" s="1"/>
  <c r="B606" i="57" s="1"/>
  <c r="B618" i="57" s="1"/>
  <c r="B630" i="57" s="1"/>
  <c r="B642" i="57" s="1"/>
  <c r="B654" i="57" s="1"/>
  <c r="B666" i="57" s="1"/>
  <c r="B678" i="57" s="1"/>
  <c r="B690" i="57" s="1"/>
  <c r="B702" i="57" s="1"/>
  <c r="B714" i="57" s="1"/>
  <c r="B726" i="57" s="1"/>
  <c r="B738" i="57" s="1"/>
  <c r="B750" i="57" s="1"/>
  <c r="B762" i="57" s="1"/>
  <c r="B774" i="57" s="1"/>
  <c r="B786" i="57" s="1"/>
  <c r="B798" i="57" s="1"/>
  <c r="B810" i="57" s="1"/>
  <c r="B822" i="57" s="1"/>
  <c r="B834" i="57" s="1"/>
  <c r="B846" i="57" s="1"/>
  <c r="A534" i="57"/>
  <c r="A546" i="57" s="1"/>
  <c r="A558" i="57" s="1"/>
  <c r="A570" i="57" s="1"/>
  <c r="A582" i="57" s="1"/>
  <c r="A594" i="57" s="1"/>
  <c r="A606" i="57" s="1"/>
  <c r="A618" i="57" s="1"/>
  <c r="A630" i="57" s="1"/>
  <c r="A642" i="57" s="1"/>
  <c r="A654" i="57" s="1"/>
  <c r="A666" i="57" s="1"/>
  <c r="A678" i="57" s="1"/>
  <c r="A690" i="57" s="1"/>
  <c r="A702" i="57" s="1"/>
  <c r="A714" i="57" s="1"/>
  <c r="A726" i="57" s="1"/>
  <c r="A738" i="57" s="1"/>
  <c r="A750" i="57" s="1"/>
  <c r="A762" i="57" s="1"/>
  <c r="A774" i="57" s="1"/>
  <c r="A786" i="57" s="1"/>
  <c r="A798" i="57" s="1"/>
  <c r="A810" i="57" s="1"/>
  <c r="A822" i="57" s="1"/>
  <c r="A834" i="57" s="1"/>
  <c r="A846" i="57" s="1"/>
  <c r="G533" i="57"/>
  <c r="G545" i="57" s="1"/>
  <c r="G557" i="57" s="1"/>
  <c r="G569" i="57" s="1"/>
  <c r="G581" i="57" s="1"/>
  <c r="G593" i="57" s="1"/>
  <c r="G605" i="57" s="1"/>
  <c r="G617" i="57" s="1"/>
  <c r="G629" i="57" s="1"/>
  <c r="G641" i="57" s="1"/>
  <c r="G653" i="57" s="1"/>
  <c r="G665" i="57" s="1"/>
  <c r="G677" i="57" s="1"/>
  <c r="G689" i="57" s="1"/>
  <c r="G701" i="57" s="1"/>
  <c r="G713" i="57" s="1"/>
  <c r="G725" i="57" s="1"/>
  <c r="G737" i="57" s="1"/>
  <c r="G749" i="57" s="1"/>
  <c r="G761" i="57" s="1"/>
  <c r="G773" i="57" s="1"/>
  <c r="G785" i="57" s="1"/>
  <c r="G797" i="57" s="1"/>
  <c r="G809" i="57" s="1"/>
  <c r="G821" i="57" s="1"/>
  <c r="G833" i="57" s="1"/>
  <c r="G845" i="57" s="1"/>
  <c r="F533" i="57"/>
  <c r="F545" i="57" s="1"/>
  <c r="F557" i="57" s="1"/>
  <c r="F569" i="57" s="1"/>
  <c r="F581" i="57" s="1"/>
  <c r="F593" i="57" s="1"/>
  <c r="F605" i="57" s="1"/>
  <c r="F617" i="57" s="1"/>
  <c r="F629" i="57" s="1"/>
  <c r="F641" i="57" s="1"/>
  <c r="F653" i="57" s="1"/>
  <c r="F665" i="57" s="1"/>
  <c r="F677" i="57" s="1"/>
  <c r="F689" i="57" s="1"/>
  <c r="F701" i="57" s="1"/>
  <c r="F713" i="57" s="1"/>
  <c r="F725" i="57" s="1"/>
  <c r="F737" i="57" s="1"/>
  <c r="F749" i="57" s="1"/>
  <c r="F761" i="57" s="1"/>
  <c r="F773" i="57" s="1"/>
  <c r="F785" i="57" s="1"/>
  <c r="F797" i="57" s="1"/>
  <c r="F809" i="57" s="1"/>
  <c r="F821" i="57" s="1"/>
  <c r="F833" i="57" s="1"/>
  <c r="F845" i="57" s="1"/>
  <c r="B533" i="57"/>
  <c r="B545" i="57" s="1"/>
  <c r="B557" i="57" s="1"/>
  <c r="B569" i="57" s="1"/>
  <c r="B581" i="57" s="1"/>
  <c r="B593" i="57" s="1"/>
  <c r="B605" i="57" s="1"/>
  <c r="B617" i="57" s="1"/>
  <c r="B629" i="57" s="1"/>
  <c r="B641" i="57" s="1"/>
  <c r="B653" i="57" s="1"/>
  <c r="B665" i="57" s="1"/>
  <c r="B677" i="57" s="1"/>
  <c r="B689" i="57" s="1"/>
  <c r="B701" i="57" s="1"/>
  <c r="B713" i="57" s="1"/>
  <c r="B725" i="57" s="1"/>
  <c r="B737" i="57" s="1"/>
  <c r="B749" i="57" s="1"/>
  <c r="B761" i="57" s="1"/>
  <c r="B773" i="57" s="1"/>
  <c r="B785" i="57" s="1"/>
  <c r="B797" i="57" s="1"/>
  <c r="B809" i="57" s="1"/>
  <c r="B821" i="57" s="1"/>
  <c r="B833" i="57" s="1"/>
  <c r="B845" i="57" s="1"/>
  <c r="A533" i="57"/>
  <c r="A545" i="57" s="1"/>
  <c r="A557" i="57" s="1"/>
  <c r="A569" i="57" s="1"/>
  <c r="A581" i="57" s="1"/>
  <c r="A593" i="57" s="1"/>
  <c r="A605" i="57" s="1"/>
  <c r="A617" i="57" s="1"/>
  <c r="A629" i="57" s="1"/>
  <c r="A641" i="57" s="1"/>
  <c r="A653" i="57" s="1"/>
  <c r="A665" i="57" s="1"/>
  <c r="A677" i="57" s="1"/>
  <c r="A689" i="57" s="1"/>
  <c r="A701" i="57" s="1"/>
  <c r="A713" i="57" s="1"/>
  <c r="A725" i="57" s="1"/>
  <c r="A737" i="57" s="1"/>
  <c r="A749" i="57" s="1"/>
  <c r="A761" i="57" s="1"/>
  <c r="A773" i="57" s="1"/>
  <c r="A785" i="57" s="1"/>
  <c r="A797" i="57" s="1"/>
  <c r="A809" i="57" s="1"/>
  <c r="A821" i="57" s="1"/>
  <c r="A833" i="57" s="1"/>
  <c r="A845" i="57" s="1"/>
  <c r="K530" i="57"/>
  <c r="K506" i="57"/>
  <c r="K232" i="57"/>
  <c r="K231" i="57"/>
  <c r="K230" i="57"/>
  <c r="K229" i="57"/>
  <c r="K228" i="57"/>
  <c r="K227" i="57"/>
  <c r="K226" i="57"/>
  <c r="K225" i="57"/>
  <c r="K224" i="57"/>
  <c r="K223" i="57"/>
  <c r="K222" i="57"/>
  <c r="K221" i="57"/>
  <c r="K220" i="57"/>
  <c r="K219" i="57"/>
  <c r="K218" i="57"/>
  <c r="K217" i="57"/>
  <c r="K216" i="57"/>
  <c r="K215" i="57"/>
  <c r="K214" i="57"/>
  <c r="K213" i="57"/>
  <c r="K212" i="57"/>
  <c r="K211" i="57"/>
  <c r="K210" i="57"/>
  <c r="K209" i="57"/>
  <c r="K208" i="57"/>
  <c r="K207" i="57"/>
  <c r="K206" i="57"/>
  <c r="K205" i="57"/>
  <c r="K204" i="57"/>
  <c r="K203" i="57"/>
  <c r="K202" i="57"/>
  <c r="K201" i="57"/>
  <c r="K200" i="57"/>
  <c r="K199" i="57"/>
  <c r="K198" i="57"/>
  <c r="K197" i="57"/>
  <c r="K196" i="57"/>
  <c r="K195" i="57"/>
  <c r="K194" i="57"/>
  <c r="K193" i="57"/>
  <c r="K192" i="57"/>
  <c r="K191" i="57"/>
  <c r="K190" i="57"/>
  <c r="K189" i="57"/>
  <c r="K188" i="57"/>
  <c r="K187" i="57"/>
  <c r="K186" i="57"/>
  <c r="K185" i="57"/>
  <c r="K184" i="57"/>
  <c r="K183" i="57"/>
  <c r="K182" i="57"/>
  <c r="K181" i="57"/>
  <c r="K180" i="57"/>
  <c r="K179" i="57"/>
  <c r="K178" i="57"/>
  <c r="K177" i="57"/>
  <c r="K176" i="57"/>
  <c r="K175" i="57"/>
  <c r="K174" i="57"/>
  <c r="K173" i="57"/>
  <c r="K172" i="57"/>
  <c r="K171" i="57"/>
  <c r="K170" i="57"/>
  <c r="K169" i="57"/>
  <c r="K168" i="57"/>
  <c r="K167" i="57"/>
  <c r="K166" i="57"/>
  <c r="K165" i="57"/>
  <c r="K164" i="57"/>
  <c r="K163" i="57"/>
  <c r="K162" i="57"/>
  <c r="K161" i="57"/>
  <c r="K160" i="57"/>
  <c r="K159" i="57"/>
  <c r="K158" i="57"/>
  <c r="K157" i="57"/>
  <c r="K156" i="57"/>
  <c r="K155" i="57"/>
  <c r="K154" i="57"/>
  <c r="K153" i="57"/>
  <c r="K152" i="57"/>
  <c r="K151" i="57"/>
  <c r="K150" i="57"/>
  <c r="K149" i="57"/>
  <c r="K148" i="57"/>
  <c r="K147" i="57"/>
  <c r="K146" i="57"/>
  <c r="K145" i="57"/>
  <c r="K144" i="57"/>
  <c r="K143" i="57"/>
  <c r="K142" i="57"/>
  <c r="K141" i="57"/>
  <c r="K140" i="57"/>
  <c r="K139" i="57"/>
  <c r="K138" i="57"/>
  <c r="K137" i="57"/>
  <c r="K136" i="57"/>
  <c r="K135" i="57"/>
  <c r="K134" i="57"/>
  <c r="K133" i="57"/>
  <c r="K132" i="57"/>
  <c r="K131" i="57"/>
  <c r="K130" i="57"/>
  <c r="K129" i="57"/>
  <c r="K128" i="57"/>
  <c r="K127" i="57"/>
  <c r="K126" i="57"/>
  <c r="K125" i="57"/>
  <c r="K124" i="57"/>
  <c r="K123" i="57"/>
  <c r="K122" i="57"/>
  <c r="K121" i="57"/>
  <c r="K120" i="57"/>
  <c r="K119" i="57"/>
  <c r="B28" i="57"/>
  <c r="B40" i="57" s="1"/>
  <c r="B52" i="57" s="1"/>
  <c r="B64" i="57" s="1"/>
  <c r="B76" i="57" s="1"/>
  <c r="B88" i="57" s="1"/>
  <c r="B100" i="57" s="1"/>
  <c r="B112" i="57" s="1"/>
  <c r="B124" i="57" s="1"/>
  <c r="B136" i="57" s="1"/>
  <c r="B148" i="57" s="1"/>
  <c r="B160" i="57" s="1"/>
  <c r="B172" i="57" s="1"/>
  <c r="B184" i="57" s="1"/>
  <c r="B196" i="57" s="1"/>
  <c r="B208" i="57" s="1"/>
  <c r="B220" i="57" s="1"/>
  <c r="B232" i="57" s="1"/>
  <c r="B244" i="57" s="1"/>
  <c r="B27" i="57"/>
  <c r="B39" i="57" s="1"/>
  <c r="B51" i="57" s="1"/>
  <c r="B63" i="57" s="1"/>
  <c r="B75" i="57" s="1"/>
  <c r="B87" i="57" s="1"/>
  <c r="B99" i="57" s="1"/>
  <c r="B111" i="57" s="1"/>
  <c r="B123" i="57" s="1"/>
  <c r="B135" i="57" s="1"/>
  <c r="B147" i="57" s="1"/>
  <c r="B159" i="57" s="1"/>
  <c r="B171" i="57" s="1"/>
  <c r="B183" i="57" s="1"/>
  <c r="B195" i="57" s="1"/>
  <c r="B207" i="57" s="1"/>
  <c r="B219" i="57" s="1"/>
  <c r="B231" i="57" s="1"/>
  <c r="B243" i="57" s="1"/>
  <c r="B26" i="57"/>
  <c r="B38" i="57" s="1"/>
  <c r="B50" i="57" s="1"/>
  <c r="B62" i="57" s="1"/>
  <c r="B74" i="57" s="1"/>
  <c r="B86" i="57" s="1"/>
  <c r="B98" i="57" s="1"/>
  <c r="B110" i="57" s="1"/>
  <c r="B122" i="57" s="1"/>
  <c r="B134" i="57" s="1"/>
  <c r="B146" i="57" s="1"/>
  <c r="B158" i="57" s="1"/>
  <c r="B170" i="57" s="1"/>
  <c r="B182" i="57" s="1"/>
  <c r="B194" i="57" s="1"/>
  <c r="B206" i="57" s="1"/>
  <c r="B218" i="57" s="1"/>
  <c r="B230" i="57" s="1"/>
  <c r="B242" i="57" s="1"/>
  <c r="B25" i="57"/>
  <c r="B37" i="57" s="1"/>
  <c r="B49" i="57" s="1"/>
  <c r="B61" i="57" s="1"/>
  <c r="B73" i="57" s="1"/>
  <c r="B85" i="57" s="1"/>
  <c r="B97" i="57" s="1"/>
  <c r="B109" i="57" s="1"/>
  <c r="B121" i="57" s="1"/>
  <c r="B133" i="57" s="1"/>
  <c r="B145" i="57" s="1"/>
  <c r="B157" i="57" s="1"/>
  <c r="B169" i="57" s="1"/>
  <c r="B181" i="57" s="1"/>
  <c r="B193" i="57" s="1"/>
  <c r="B205" i="57" s="1"/>
  <c r="B217" i="57" s="1"/>
  <c r="B229" i="57" s="1"/>
  <c r="B241" i="57" s="1"/>
  <c r="B24" i="57"/>
  <c r="B36" i="57" s="1"/>
  <c r="B48" i="57" s="1"/>
  <c r="B60" i="57" s="1"/>
  <c r="B72" i="57" s="1"/>
  <c r="B84" i="57" s="1"/>
  <c r="B96" i="57" s="1"/>
  <c r="B108" i="57" s="1"/>
  <c r="B120" i="57" s="1"/>
  <c r="B132" i="57" s="1"/>
  <c r="B144" i="57" s="1"/>
  <c r="B156" i="57" s="1"/>
  <c r="B168" i="57" s="1"/>
  <c r="B180" i="57" s="1"/>
  <c r="B192" i="57" s="1"/>
  <c r="B204" i="57" s="1"/>
  <c r="B216" i="57" s="1"/>
  <c r="B228" i="57" s="1"/>
  <c r="B240" i="57" s="1"/>
  <c r="B23" i="57"/>
  <c r="B35" i="57" s="1"/>
  <c r="B47" i="57" s="1"/>
  <c r="B59" i="57" s="1"/>
  <c r="B71" i="57" s="1"/>
  <c r="B83" i="57" s="1"/>
  <c r="B95" i="57" s="1"/>
  <c r="B107" i="57" s="1"/>
  <c r="B119" i="57" s="1"/>
  <c r="B131" i="57" s="1"/>
  <c r="B143" i="57" s="1"/>
  <c r="B155" i="57" s="1"/>
  <c r="B167" i="57" s="1"/>
  <c r="B179" i="57" s="1"/>
  <c r="B191" i="57" s="1"/>
  <c r="B203" i="57" s="1"/>
  <c r="B215" i="57" s="1"/>
  <c r="B227" i="57" s="1"/>
  <c r="B239" i="57" s="1"/>
  <c r="B22" i="57"/>
  <c r="B34" i="57" s="1"/>
  <c r="B46" i="57" s="1"/>
  <c r="B58" i="57" s="1"/>
  <c r="B70" i="57" s="1"/>
  <c r="B82" i="57" s="1"/>
  <c r="B94" i="57" s="1"/>
  <c r="B106" i="57" s="1"/>
  <c r="B118" i="57" s="1"/>
  <c r="B130" i="57" s="1"/>
  <c r="B142" i="57" s="1"/>
  <c r="B154" i="57" s="1"/>
  <c r="B166" i="57" s="1"/>
  <c r="B178" i="57" s="1"/>
  <c r="B190" i="57" s="1"/>
  <c r="B202" i="57" s="1"/>
  <c r="B214" i="57" s="1"/>
  <c r="B226" i="57" s="1"/>
  <c r="B238" i="57" s="1"/>
  <c r="B21" i="57"/>
  <c r="B33" i="57" s="1"/>
  <c r="B45" i="57" s="1"/>
  <c r="B57" i="57" s="1"/>
  <c r="B69" i="57" s="1"/>
  <c r="B81" i="57" s="1"/>
  <c r="B93" i="57" s="1"/>
  <c r="B105" i="57" s="1"/>
  <c r="B117" i="57" s="1"/>
  <c r="B129" i="57" s="1"/>
  <c r="B141" i="57" s="1"/>
  <c r="B153" i="57" s="1"/>
  <c r="B165" i="57" s="1"/>
  <c r="B177" i="57" s="1"/>
  <c r="B189" i="57" s="1"/>
  <c r="B201" i="57" s="1"/>
  <c r="B213" i="57" s="1"/>
  <c r="B225" i="57" s="1"/>
  <c r="B237" i="57" s="1"/>
  <c r="B20" i="57"/>
  <c r="B32" i="57" s="1"/>
  <c r="B44" i="57" s="1"/>
  <c r="B56" i="57" s="1"/>
  <c r="B68" i="57" s="1"/>
  <c r="B80" i="57" s="1"/>
  <c r="B92" i="57" s="1"/>
  <c r="B104" i="57" s="1"/>
  <c r="B116" i="57" s="1"/>
  <c r="B128" i="57" s="1"/>
  <c r="B140" i="57" s="1"/>
  <c r="B152" i="57" s="1"/>
  <c r="B164" i="57" s="1"/>
  <c r="B176" i="57" s="1"/>
  <c r="B188" i="57" s="1"/>
  <c r="B200" i="57" s="1"/>
  <c r="B212" i="57" s="1"/>
  <c r="B224" i="57" s="1"/>
  <c r="B236" i="57" s="1"/>
  <c r="B19" i="57"/>
  <c r="B31" i="57" s="1"/>
  <c r="B43" i="57" s="1"/>
  <c r="B55" i="57" s="1"/>
  <c r="B67" i="57" s="1"/>
  <c r="B79" i="57" s="1"/>
  <c r="B91" i="57" s="1"/>
  <c r="B103" i="57" s="1"/>
  <c r="B115" i="57" s="1"/>
  <c r="B127" i="57" s="1"/>
  <c r="B139" i="57" s="1"/>
  <c r="B151" i="57" s="1"/>
  <c r="B163" i="57" s="1"/>
  <c r="B175" i="57" s="1"/>
  <c r="B187" i="57" s="1"/>
  <c r="B199" i="57" s="1"/>
  <c r="B211" i="57" s="1"/>
  <c r="B223" i="57" s="1"/>
  <c r="B235" i="57" s="1"/>
  <c r="B18" i="57"/>
  <c r="B30" i="57" s="1"/>
  <c r="B42" i="57" s="1"/>
  <c r="B54" i="57" s="1"/>
  <c r="B66" i="57" s="1"/>
  <c r="B78" i="57" s="1"/>
  <c r="B90" i="57" s="1"/>
  <c r="B102" i="57" s="1"/>
  <c r="B114" i="57" s="1"/>
  <c r="B126" i="57" s="1"/>
  <c r="B138" i="57" s="1"/>
  <c r="B150" i="57" s="1"/>
  <c r="B162" i="57" s="1"/>
  <c r="B174" i="57" s="1"/>
  <c r="B186" i="57" s="1"/>
  <c r="B198" i="57" s="1"/>
  <c r="B210" i="57" s="1"/>
  <c r="B222" i="57" s="1"/>
  <c r="B234" i="57" s="1"/>
  <c r="B17" i="57"/>
  <c r="B29" i="57" s="1"/>
  <c r="B41" i="57" s="1"/>
  <c r="B53" i="57" s="1"/>
  <c r="B65" i="57" s="1"/>
  <c r="B77" i="57" s="1"/>
  <c r="B89" i="57" s="1"/>
  <c r="B101" i="57" s="1"/>
  <c r="B113" i="57" s="1"/>
  <c r="B125" i="57" s="1"/>
  <c r="B137" i="57" s="1"/>
  <c r="B149" i="57" s="1"/>
  <c r="B161" i="57" s="1"/>
  <c r="B173" i="57" s="1"/>
  <c r="B185" i="57" s="1"/>
  <c r="B197" i="57" s="1"/>
  <c r="B209" i="57" s="1"/>
  <c r="B221" i="57" s="1"/>
  <c r="B233" i="57" s="1"/>
  <c r="A17" i="57"/>
  <c r="A29" i="57" s="1"/>
  <c r="A41" i="57" s="1"/>
  <c r="A53" i="57" s="1"/>
  <c r="A65" i="57" s="1"/>
  <c r="A77" i="57" s="1"/>
  <c r="A89" i="57" s="1"/>
  <c r="A101" i="57" s="1"/>
  <c r="A113" i="57" s="1"/>
  <c r="A125" i="57" s="1"/>
  <c r="A137" i="57" s="1"/>
  <c r="A149" i="57" s="1"/>
  <c r="A161" i="57" s="1"/>
  <c r="A173" i="57" s="1"/>
  <c r="A185" i="57" s="1"/>
  <c r="A197" i="57" s="1"/>
  <c r="A209" i="57" s="1"/>
  <c r="A221" i="57" s="1"/>
  <c r="A233" i="57" s="1"/>
  <c r="A6" i="57"/>
  <c r="A7" i="57" s="1"/>
  <c r="D45" i="56"/>
  <c r="D29" i="56" l="1"/>
  <c r="A18" i="57"/>
  <c r="A30" i="57" s="1"/>
  <c r="A42" i="57" s="1"/>
  <c r="A54" i="57" s="1"/>
  <c r="A66" i="57" s="1"/>
  <c r="A78" i="57" s="1"/>
  <c r="A90" i="57" s="1"/>
  <c r="A102" i="57" s="1"/>
  <c r="A114" i="57" s="1"/>
  <c r="A126" i="57" s="1"/>
  <c r="A138" i="57" s="1"/>
  <c r="A150" i="57" s="1"/>
  <c r="A162" i="57" s="1"/>
  <c r="A174" i="57" s="1"/>
  <c r="A186" i="57" s="1"/>
  <c r="A198" i="57" s="1"/>
  <c r="A210" i="57" s="1"/>
  <c r="A222" i="57" s="1"/>
  <c r="A234" i="57" s="1"/>
  <c r="D51" i="56"/>
  <c r="D56" i="56"/>
  <c r="H45" i="56"/>
  <c r="K275" i="57"/>
  <c r="K357" i="57"/>
  <c r="K405" i="57"/>
  <c r="K409" i="57"/>
  <c r="D30" i="56"/>
  <c r="K546" i="57"/>
  <c r="K550" i="57"/>
  <c r="K554" i="57"/>
  <c r="K566" i="57"/>
  <c r="K590" i="57"/>
  <c r="K594" i="57"/>
  <c r="K613" i="57"/>
  <c r="K621" i="57"/>
  <c r="K657" i="57"/>
  <c r="K685" i="57"/>
  <c r="K273" i="57"/>
  <c r="K359" i="57"/>
  <c r="K383" i="57"/>
  <c r="K413" i="57"/>
  <c r="I56" i="56"/>
  <c r="K535" i="57"/>
  <c r="K539" i="57"/>
  <c r="K543" i="57"/>
  <c r="D50" i="56"/>
  <c r="K578" i="57"/>
  <c r="D46" i="56"/>
  <c r="K558" i="57"/>
  <c r="K562" i="57"/>
  <c r="K568" i="57"/>
  <c r="K574" i="57"/>
  <c r="K586" i="57"/>
  <c r="K713" i="57"/>
  <c r="D49" i="56"/>
  <c r="H30" i="56"/>
  <c r="K547" i="57"/>
  <c r="K555" i="57"/>
  <c r="K559" i="57"/>
  <c r="K571" i="57"/>
  <c r="K583" i="57"/>
  <c r="K487" i="57"/>
  <c r="K491" i="57"/>
  <c r="K495" i="57"/>
  <c r="K503" i="57"/>
  <c r="K567" i="57"/>
  <c r="K420" i="57"/>
  <c r="D32" i="56"/>
  <c r="K376" i="57"/>
  <c r="K463" i="57"/>
  <c r="K575" i="57"/>
  <c r="K587" i="57"/>
  <c r="K591" i="57"/>
  <c r="K595" i="57"/>
  <c r="K610" i="57"/>
  <c r="K614" i="57"/>
  <c r="K618" i="57"/>
  <c r="K622" i="57"/>
  <c r="K630" i="57"/>
  <c r="K634" i="57"/>
  <c r="K642" i="57"/>
  <c r="K646" i="57"/>
  <c r="K692" i="57"/>
  <c r="K702" i="57"/>
  <c r="K706" i="57"/>
  <c r="K710" i="57"/>
  <c r="K714" i="57"/>
  <c r="D48" i="56"/>
  <c r="D52" i="56"/>
  <c r="D61" i="56"/>
  <c r="D31" i="56"/>
  <c r="D27" i="56"/>
  <c r="K448" i="57"/>
  <c r="K450" i="57"/>
  <c r="K454" i="57"/>
  <c r="K507" i="57"/>
  <c r="K515" i="57"/>
  <c r="K519" i="57"/>
  <c r="K527" i="57"/>
  <c r="K531" i="57"/>
  <c r="K551" i="57"/>
  <c r="K579" i="57"/>
  <c r="K608" i="57"/>
  <c r="K616" i="57"/>
  <c r="K624" i="57"/>
  <c r="K686" i="57"/>
  <c r="K708" i="57"/>
  <c r="K716" i="57"/>
  <c r="B45" i="54"/>
  <c r="H28" i="56"/>
  <c r="K253" i="57"/>
  <c r="K255" i="57"/>
  <c r="K259" i="57"/>
  <c r="K301" i="57"/>
  <c r="K303" i="57"/>
  <c r="K307" i="57"/>
  <c r="K309" i="57"/>
  <c r="K311" i="57"/>
  <c r="K349" i="57"/>
  <c r="K351" i="57"/>
  <c r="H29" i="56"/>
  <c r="I64" i="56"/>
  <c r="K443" i="57"/>
  <c r="K455" i="57"/>
  <c r="K457" i="57"/>
  <c r="K465" i="57"/>
  <c r="K467" i="57"/>
  <c r="K477" i="57"/>
  <c r="D19" i="56"/>
  <c r="K234" i="57"/>
  <c r="K274" i="57"/>
  <c r="K278" i="57"/>
  <c r="K282" i="57"/>
  <c r="K322" i="57"/>
  <c r="K326" i="57"/>
  <c r="K332" i="57"/>
  <c r="K419" i="57"/>
  <c r="K464" i="57"/>
  <c r="K482" i="57"/>
  <c r="D34" i="56"/>
  <c r="D36" i="56"/>
  <c r="D38" i="56"/>
  <c r="D40" i="56"/>
  <c r="D42" i="56"/>
  <c r="H58" i="56"/>
  <c r="I62" i="56"/>
  <c r="K261" i="57"/>
  <c r="K263" i="57"/>
  <c r="K384" i="57"/>
  <c r="K386" i="57"/>
  <c r="K388" i="57"/>
  <c r="K390" i="57"/>
  <c r="K392" i="57"/>
  <c r="K394" i="57"/>
  <c r="K396" i="57"/>
  <c r="K398" i="57"/>
  <c r="K404" i="57"/>
  <c r="K408" i="57"/>
  <c r="K410" i="57"/>
  <c r="K425" i="57"/>
  <c r="K433" i="57"/>
  <c r="K453" i="57"/>
  <c r="D28" i="56"/>
  <c r="D23" i="56"/>
  <c r="K236" i="57"/>
  <c r="K276" i="57"/>
  <c r="K284" i="57"/>
  <c r="K324" i="57"/>
  <c r="K330" i="57"/>
  <c r="H27" i="56"/>
  <c r="I59" i="56"/>
  <c r="K239" i="57"/>
  <c r="K287" i="57"/>
  <c r="K321" i="57"/>
  <c r="K323" i="57"/>
  <c r="K335" i="57"/>
  <c r="K371" i="57"/>
  <c r="K381" i="57"/>
  <c r="K407" i="57"/>
  <c r="K411" i="57"/>
  <c r="K426" i="57"/>
  <c r="K430" i="57"/>
  <c r="K434" i="57"/>
  <c r="K460" i="57"/>
  <c r="K481" i="57"/>
  <c r="H25" i="56"/>
  <c r="D35" i="56"/>
  <c r="D39" i="56"/>
  <c r="D43" i="56"/>
  <c r="H50" i="56"/>
  <c r="H51" i="56"/>
  <c r="H60" i="56"/>
  <c r="H63" i="56"/>
  <c r="K723" i="57"/>
  <c r="K699" i="57"/>
  <c r="K671" i="57"/>
  <c r="K561" i="57"/>
  <c r="K553" i="57"/>
  <c r="K549" i="57"/>
  <c r="K541" i="57"/>
  <c r="K537" i="57"/>
  <c r="K533" i="57"/>
  <c r="K529" i="57"/>
  <c r="K525" i="57"/>
  <c r="K521" i="57"/>
  <c r="K517" i="57"/>
  <c r="K513" i="57"/>
  <c r="K505" i="57"/>
  <c r="K501" i="57"/>
  <c r="K497" i="57"/>
  <c r="K493" i="57"/>
  <c r="K489" i="57"/>
  <c r="C21" i="56"/>
  <c r="H46" i="56"/>
  <c r="H47" i="56"/>
  <c r="H49" i="56"/>
  <c r="K249" i="57"/>
  <c r="K277" i="57"/>
  <c r="K279" i="57"/>
  <c r="K283" i="57"/>
  <c r="K285" i="57"/>
  <c r="K298" i="57"/>
  <c r="K300" i="57"/>
  <c r="K302" i="57"/>
  <c r="K306" i="57"/>
  <c r="K308" i="57"/>
  <c r="K345" i="57"/>
  <c r="K360" i="57"/>
  <c r="K362" i="57"/>
  <c r="K364" i="57"/>
  <c r="K366" i="57"/>
  <c r="K368" i="57"/>
  <c r="K370" i="57"/>
  <c r="K421" i="57"/>
  <c r="K423" i="57"/>
  <c r="K439" i="57"/>
  <c r="K445" i="57"/>
  <c r="K449" i="57"/>
  <c r="K471" i="57"/>
  <c r="K666" i="57"/>
  <c r="K654" i="57"/>
  <c r="K650" i="57"/>
  <c r="K638" i="57"/>
  <c r="K626" i="57"/>
  <c r="K580" i="57"/>
  <c r="K576" i="57"/>
  <c r="K560" i="57"/>
  <c r="K556" i="57"/>
  <c r="K540" i="57"/>
  <c r="K532" i="57"/>
  <c r="K512" i="57"/>
  <c r="K508" i="57"/>
  <c r="K488" i="57"/>
  <c r="D33" i="56"/>
  <c r="D37" i="56"/>
  <c r="D41" i="56"/>
  <c r="I544" i="57"/>
  <c r="C18" i="56"/>
  <c r="C22" i="56"/>
  <c r="D26" i="56"/>
  <c r="D44" i="56"/>
  <c r="D148" i="57"/>
  <c r="D172" i="57"/>
  <c r="D196" i="57"/>
  <c r="K235" i="57"/>
  <c r="K237" i="57"/>
  <c r="K250" i="57"/>
  <c r="K252" i="57"/>
  <c r="K254" i="57"/>
  <c r="K258" i="57"/>
  <c r="K260" i="57"/>
  <c r="K297" i="57"/>
  <c r="K325" i="57"/>
  <c r="K327" i="57"/>
  <c r="K331" i="57"/>
  <c r="K333" i="57"/>
  <c r="K346" i="57"/>
  <c r="K348" i="57"/>
  <c r="K350" i="57"/>
  <c r="K354" i="57"/>
  <c r="K356" i="57"/>
  <c r="K369" i="57"/>
  <c r="K385" i="57"/>
  <c r="K387" i="57"/>
  <c r="D400" i="57"/>
  <c r="K391" i="57"/>
  <c r="K395" i="57"/>
  <c r="K440" i="57"/>
  <c r="K444" i="57"/>
  <c r="K468" i="57"/>
  <c r="K472" i="57"/>
  <c r="K474" i="57"/>
  <c r="K478" i="57"/>
  <c r="I34" i="56"/>
  <c r="H34" i="56"/>
  <c r="I38" i="56"/>
  <c r="H38" i="56"/>
  <c r="I52" i="56"/>
  <c r="H53" i="56"/>
  <c r="H52" i="56"/>
  <c r="I32" i="56"/>
  <c r="H32" i="56"/>
  <c r="I36" i="56"/>
  <c r="H36" i="56"/>
  <c r="I40" i="56"/>
  <c r="H40" i="56"/>
  <c r="I44" i="56"/>
  <c r="H44" i="56"/>
  <c r="I54" i="56"/>
  <c r="H55" i="56"/>
  <c r="H54" i="56"/>
  <c r="I57" i="56"/>
  <c r="H57" i="56"/>
  <c r="I65" i="56"/>
  <c r="H65" i="56"/>
  <c r="C74" i="56"/>
  <c r="C73" i="56"/>
  <c r="C69" i="56"/>
  <c r="D70" i="56"/>
  <c r="D65" i="56"/>
  <c r="D66" i="56"/>
  <c r="D57" i="56"/>
  <c r="D58" i="56"/>
  <c r="D592" i="57"/>
  <c r="D556" i="57"/>
  <c r="I26" i="56"/>
  <c r="I28" i="56"/>
  <c r="I30" i="56"/>
  <c r="H31" i="56"/>
  <c r="H35" i="56"/>
  <c r="H39" i="56"/>
  <c r="H43" i="56"/>
  <c r="D47" i="56"/>
  <c r="C70" i="56"/>
  <c r="K251" i="57"/>
  <c r="K347" i="57"/>
  <c r="K627" i="57"/>
  <c r="H26" i="56"/>
  <c r="I42" i="56"/>
  <c r="H42" i="56"/>
  <c r="C8" i="56"/>
  <c r="C12" i="56"/>
  <c r="C16" i="56"/>
  <c r="C24" i="56"/>
  <c r="H33" i="56"/>
  <c r="H37" i="56"/>
  <c r="H41" i="56"/>
  <c r="I48" i="56"/>
  <c r="H48" i="56"/>
  <c r="D62" i="56"/>
  <c r="K299" i="57"/>
  <c r="K655" i="57"/>
  <c r="K659" i="57"/>
  <c r="D112" i="57"/>
  <c r="D208" i="57"/>
  <c r="D232" i="57"/>
  <c r="D244" i="57"/>
  <c r="K238" i="57"/>
  <c r="D268" i="57"/>
  <c r="K262" i="57"/>
  <c r="D316" i="57"/>
  <c r="D340" i="57"/>
  <c r="K334" i="57"/>
  <c r="K429" i="57"/>
  <c r="K447" i="57"/>
  <c r="K458" i="57"/>
  <c r="I520" i="57"/>
  <c r="K511" i="57"/>
  <c r="K703" i="57"/>
  <c r="D844" i="57"/>
  <c r="D748" i="57"/>
  <c r="D640" i="57"/>
  <c r="K584" i="57"/>
  <c r="K572" i="57"/>
  <c r="D9" i="56"/>
  <c r="D13" i="56"/>
  <c r="D17" i="56"/>
  <c r="I25" i="56"/>
  <c r="I46" i="56"/>
  <c r="I50" i="56"/>
  <c r="I53" i="56"/>
  <c r="I55" i="56"/>
  <c r="H56" i="56"/>
  <c r="H59" i="56"/>
  <c r="I61" i="56"/>
  <c r="H62" i="56"/>
  <c r="H64" i="56"/>
  <c r="K240" i="57"/>
  <c r="K242" i="57"/>
  <c r="K244" i="57"/>
  <c r="K246" i="57"/>
  <c r="K248" i="57"/>
  <c r="K264" i="57"/>
  <c r="K266" i="57"/>
  <c r="K268" i="57"/>
  <c r="K270" i="57"/>
  <c r="K272" i="57"/>
  <c r="K288" i="57"/>
  <c r="K290" i="57"/>
  <c r="K292" i="57"/>
  <c r="K294" i="57"/>
  <c r="K296" i="57"/>
  <c r="K312" i="57"/>
  <c r="K314" i="57"/>
  <c r="K316" i="57"/>
  <c r="K318" i="57"/>
  <c r="K320" i="57"/>
  <c r="K336" i="57"/>
  <c r="K338" i="57"/>
  <c r="K340" i="57"/>
  <c r="K342" i="57"/>
  <c r="K344" i="57"/>
  <c r="K372" i="57"/>
  <c r="K374" i="57"/>
  <c r="K378" i="57"/>
  <c r="K380" i="57"/>
  <c r="K393" i="57"/>
  <c r="K412" i="57"/>
  <c r="K424" i="57"/>
  <c r="K435" i="57"/>
  <c r="K473" i="57"/>
  <c r="K484" i="57"/>
  <c r="K596" i="57"/>
  <c r="K619" i="57"/>
  <c r="K639" i="57"/>
  <c r="K643" i="57"/>
  <c r="K667" i="57"/>
  <c r="K674" i="57"/>
  <c r="K678" i="57"/>
  <c r="K687" i="57"/>
  <c r="K695" i="57"/>
  <c r="K698" i="57"/>
  <c r="K707" i="57"/>
  <c r="K715" i="57"/>
  <c r="K735" i="57"/>
  <c r="D220" i="57"/>
  <c r="D292" i="57"/>
  <c r="K286" i="57"/>
  <c r="K310" i="57"/>
  <c r="D364" i="57"/>
  <c r="K727" i="57"/>
  <c r="C7" i="56"/>
  <c r="C11" i="56"/>
  <c r="C15" i="56"/>
  <c r="I58" i="56"/>
  <c r="I60" i="56"/>
  <c r="H61" i="56"/>
  <c r="I63" i="56"/>
  <c r="D76" i="57"/>
  <c r="K241" i="57"/>
  <c r="K243" i="57"/>
  <c r="D256" i="57"/>
  <c r="K247" i="57"/>
  <c r="K256" i="57"/>
  <c r="K265" i="57"/>
  <c r="K267" i="57"/>
  <c r="D280" i="57"/>
  <c r="K271" i="57"/>
  <c r="K280" i="57"/>
  <c r="K289" i="57"/>
  <c r="K291" i="57"/>
  <c r="D304" i="57"/>
  <c r="K295" i="57"/>
  <c r="K304" i="57"/>
  <c r="K313" i="57"/>
  <c r="K315" i="57"/>
  <c r="D328" i="57"/>
  <c r="K319" i="57"/>
  <c r="K328" i="57"/>
  <c r="K337" i="57"/>
  <c r="K339" i="57"/>
  <c r="D352" i="57"/>
  <c r="K343" i="57"/>
  <c r="K352" i="57"/>
  <c r="K361" i="57"/>
  <c r="K363" i="57"/>
  <c r="D376" i="57"/>
  <c r="K367" i="57"/>
  <c r="K400" i="57"/>
  <c r="I472" i="57"/>
  <c r="K479" i="57"/>
  <c r="K658" i="57"/>
  <c r="K675" i="57"/>
  <c r="K679" i="57"/>
  <c r="K718" i="57"/>
  <c r="K355" i="57"/>
  <c r="K358" i="57"/>
  <c r="K373" i="57"/>
  <c r="K375" i="57"/>
  <c r="D388" i="57"/>
  <c r="K379" i="57"/>
  <c r="K382" i="57"/>
  <c r="K397" i="57"/>
  <c r="K399" i="57"/>
  <c r="D412" i="57"/>
  <c r="K403" i="57"/>
  <c r="K406" i="57"/>
  <c r="K416" i="57"/>
  <c r="K431" i="57"/>
  <c r="K436" i="57"/>
  <c r="K441" i="57"/>
  <c r="I460" i="57"/>
  <c r="K483" i="57"/>
  <c r="I508" i="57"/>
  <c r="K548" i="57"/>
  <c r="K585" i="57"/>
  <c r="K611" i="57"/>
  <c r="K623" i="57"/>
  <c r="K631" i="57"/>
  <c r="K647" i="57"/>
  <c r="K682" i="57"/>
  <c r="K690" i="57"/>
  <c r="K694" i="57"/>
  <c r="D54" i="56"/>
  <c r="C75" i="56"/>
  <c r="D72" i="56"/>
  <c r="D68" i="56"/>
  <c r="D63" i="56"/>
  <c r="D59" i="56"/>
  <c r="D832" i="57"/>
  <c r="D808" i="57"/>
  <c r="D784" i="57"/>
  <c r="D772" i="57"/>
  <c r="K733" i="57"/>
  <c r="K725" i="57"/>
  <c r="K697" i="57"/>
  <c r="K693" i="57"/>
  <c r="K689" i="57"/>
  <c r="K681" i="57"/>
  <c r="K673" i="57"/>
  <c r="K669" i="57"/>
  <c r="D664" i="57"/>
  <c r="K415" i="57"/>
  <c r="K417" i="57"/>
  <c r="K459" i="57"/>
  <c r="K469" i="57"/>
  <c r="K615" i="57"/>
  <c r="K635" i="57"/>
  <c r="K651" i="57"/>
  <c r="K663" i="57"/>
  <c r="K670" i="57"/>
  <c r="K711" i="57"/>
  <c r="K719" i="57"/>
  <c r="K731" i="57"/>
  <c r="D53" i="56"/>
  <c r="D74" i="56"/>
  <c r="K720" i="57"/>
  <c r="K704" i="57"/>
  <c r="K688" i="57"/>
  <c r="K664" i="57"/>
  <c r="K656" i="57"/>
  <c r="K652" i="57"/>
  <c r="K648" i="57"/>
  <c r="K644" i="57"/>
  <c r="K640" i="57"/>
  <c r="K636" i="57"/>
  <c r="K632" i="57"/>
  <c r="K628" i="57"/>
  <c r="K620" i="57"/>
  <c r="K612" i="57"/>
  <c r="K573" i="57"/>
  <c r="K577" i="57"/>
  <c r="K721" i="57"/>
  <c r="K565" i="57"/>
  <c r="K601" i="57"/>
  <c r="K609" i="57"/>
  <c r="K625" i="57"/>
  <c r="K661" i="57"/>
  <c r="K672" i="57"/>
  <c r="K637" i="57"/>
  <c r="K645" i="57"/>
  <c r="K705" i="57"/>
  <c r="K729" i="57"/>
  <c r="K496" i="57"/>
  <c r="K520" i="57"/>
  <c r="K552" i="57"/>
  <c r="K589" i="57"/>
  <c r="K597" i="57"/>
  <c r="K633" i="57"/>
  <c r="K649" i="57"/>
  <c r="K684" i="57"/>
  <c r="K696" i="57"/>
  <c r="K709" i="57"/>
  <c r="K712" i="57"/>
  <c r="K717" i="57"/>
  <c r="K736" i="57"/>
  <c r="C67" i="56"/>
  <c r="D60" i="56"/>
  <c r="D64" i="56"/>
  <c r="C71" i="56"/>
  <c r="D55" i="56"/>
  <c r="C9" i="56"/>
  <c r="C13" i="56"/>
  <c r="C17" i="56"/>
  <c r="C19" i="56"/>
  <c r="C23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D69" i="56"/>
  <c r="C68" i="56"/>
  <c r="D73" i="56"/>
  <c r="C72" i="56"/>
  <c r="D100" i="57"/>
  <c r="D124" i="57"/>
  <c r="D7" i="56"/>
  <c r="C6" i="56"/>
  <c r="D11" i="56"/>
  <c r="C10" i="56"/>
  <c r="D15" i="56"/>
  <c r="C14" i="56"/>
  <c r="D21" i="56"/>
  <c r="C20" i="56"/>
  <c r="D25" i="56"/>
  <c r="A19" i="57"/>
  <c r="A31" i="57" s="1"/>
  <c r="A43" i="57" s="1"/>
  <c r="A55" i="57" s="1"/>
  <c r="A67" i="57" s="1"/>
  <c r="A79" i="57" s="1"/>
  <c r="A91" i="57" s="1"/>
  <c r="A103" i="57" s="1"/>
  <c r="A115" i="57" s="1"/>
  <c r="A127" i="57" s="1"/>
  <c r="A139" i="57" s="1"/>
  <c r="A151" i="57" s="1"/>
  <c r="A163" i="57" s="1"/>
  <c r="A175" i="57" s="1"/>
  <c r="A187" i="57" s="1"/>
  <c r="A199" i="57" s="1"/>
  <c r="A211" i="57" s="1"/>
  <c r="A223" i="57" s="1"/>
  <c r="A235" i="57" s="1"/>
  <c r="A8" i="57"/>
  <c r="D88" i="57"/>
  <c r="D6" i="56"/>
  <c r="D8" i="56"/>
  <c r="D10" i="56"/>
  <c r="D12" i="56"/>
  <c r="D14" i="56"/>
  <c r="D16" i="56"/>
  <c r="D18" i="56"/>
  <c r="D20" i="56"/>
  <c r="D22" i="56"/>
  <c r="D24" i="56"/>
  <c r="D67" i="56"/>
  <c r="D71" i="56"/>
  <c r="D75" i="56"/>
  <c r="D136" i="57"/>
  <c r="D160" i="57"/>
  <c r="K245" i="57"/>
  <c r="K257" i="57"/>
  <c r="K269" i="57"/>
  <c r="K281" i="57"/>
  <c r="K293" i="57"/>
  <c r="K305" i="57"/>
  <c r="K317" i="57"/>
  <c r="K329" i="57"/>
  <c r="K341" i="57"/>
  <c r="K353" i="57"/>
  <c r="K365" i="57"/>
  <c r="K377" i="57"/>
  <c r="K389" i="57"/>
  <c r="K401" i="57"/>
  <c r="K427" i="57"/>
  <c r="D436" i="57"/>
  <c r="D448" i="57"/>
  <c r="K437" i="57"/>
  <c r="K523" i="57"/>
  <c r="D532" i="57"/>
  <c r="D544" i="57"/>
  <c r="K545" i="57"/>
  <c r="I27" i="56"/>
  <c r="I29" i="56"/>
  <c r="I31" i="56"/>
  <c r="I33" i="56"/>
  <c r="I35" i="56"/>
  <c r="I37" i="56"/>
  <c r="I39" i="56"/>
  <c r="I41" i="56"/>
  <c r="I43" i="56"/>
  <c r="I45" i="56"/>
  <c r="I47" i="56"/>
  <c r="I49" i="56"/>
  <c r="I51" i="56"/>
  <c r="D184" i="57"/>
  <c r="K233" i="57"/>
  <c r="I244" i="57"/>
  <c r="I256" i="57"/>
  <c r="I268" i="57"/>
  <c r="I280" i="57"/>
  <c r="I292" i="57"/>
  <c r="I304" i="57"/>
  <c r="I316" i="57"/>
  <c r="I328" i="57"/>
  <c r="I340" i="57"/>
  <c r="I352" i="57"/>
  <c r="I364" i="57"/>
  <c r="I376" i="57"/>
  <c r="I388" i="57"/>
  <c r="I400" i="57"/>
  <c r="I496" i="57"/>
  <c r="K499" i="57"/>
  <c r="D508" i="57"/>
  <c r="D520" i="57"/>
  <c r="K509" i="57"/>
  <c r="D616" i="57"/>
  <c r="D688" i="57"/>
  <c r="K677" i="57"/>
  <c r="I412" i="57"/>
  <c r="K402" i="57"/>
  <c r="K475" i="57"/>
  <c r="D484" i="57"/>
  <c r="D496" i="57"/>
  <c r="K485" i="57"/>
  <c r="K680" i="57"/>
  <c r="I688" i="57"/>
  <c r="I424" i="57"/>
  <c r="I448" i="57"/>
  <c r="K451" i="57"/>
  <c r="D460" i="57"/>
  <c r="D472" i="57"/>
  <c r="K461" i="57"/>
  <c r="D424" i="57"/>
  <c r="K414" i="57"/>
  <c r="K422" i="57"/>
  <c r="I436" i="57"/>
  <c r="K428" i="57"/>
  <c r="K442" i="57"/>
  <c r="K456" i="57"/>
  <c r="K462" i="57"/>
  <c r="K470" i="57"/>
  <c r="I484" i="57"/>
  <c r="K476" i="57"/>
  <c r="K490" i="57"/>
  <c r="K504" i="57"/>
  <c r="K510" i="57"/>
  <c r="K518" i="57"/>
  <c r="I532" i="57"/>
  <c r="K524" i="57"/>
  <c r="K544" i="57"/>
  <c r="I556" i="57"/>
  <c r="K569" i="57"/>
  <c r="I580" i="57"/>
  <c r="K617" i="57"/>
  <c r="I628" i="57"/>
  <c r="K665" i="57"/>
  <c r="I676" i="57"/>
  <c r="K668" i="57"/>
  <c r="K418" i="57"/>
  <c r="K432" i="57"/>
  <c r="K438" i="57"/>
  <c r="K446" i="57"/>
  <c r="K452" i="57"/>
  <c r="K466" i="57"/>
  <c r="K480" i="57"/>
  <c r="K486" i="57"/>
  <c r="K494" i="57"/>
  <c r="K500" i="57"/>
  <c r="K514" i="57"/>
  <c r="K528" i="57"/>
  <c r="K593" i="57"/>
  <c r="I604" i="57"/>
  <c r="K641" i="57"/>
  <c r="I652" i="57"/>
  <c r="K691" i="57"/>
  <c r="D700" i="57"/>
  <c r="D568" i="57"/>
  <c r="K557" i="57"/>
  <c r="D580" i="57"/>
  <c r="I592" i="57"/>
  <c r="K581" i="57"/>
  <c r="D604" i="57"/>
  <c r="I616" i="57"/>
  <c r="K605" i="57"/>
  <c r="D628" i="57"/>
  <c r="I640" i="57"/>
  <c r="K629" i="57"/>
  <c r="D652" i="57"/>
  <c r="I664" i="57"/>
  <c r="K653" i="57"/>
  <c r="D676" i="57"/>
  <c r="D760" i="57"/>
  <c r="D796" i="57"/>
  <c r="D856" i="57"/>
  <c r="I568" i="57"/>
  <c r="K563" i="57"/>
  <c r="I724" i="57"/>
  <c r="I700" i="57"/>
  <c r="D712" i="57"/>
  <c r="I712" i="57"/>
  <c r="K701" i="57"/>
  <c r="D724" i="57"/>
  <c r="K722" i="57"/>
  <c r="K732" i="57"/>
  <c r="D736" i="57"/>
  <c r="I736" i="57"/>
  <c r="D820" i="57"/>
  <c r="R45" i="54" l="1"/>
  <c r="A9" i="57"/>
  <c r="A20" i="57"/>
  <c r="A32" i="57" s="1"/>
  <c r="A44" i="57" s="1"/>
  <c r="A56" i="57" s="1"/>
  <c r="A68" i="57" s="1"/>
  <c r="A80" i="57" s="1"/>
  <c r="A92" i="57" s="1"/>
  <c r="A104" i="57" s="1"/>
  <c r="A116" i="57" s="1"/>
  <c r="A128" i="57" s="1"/>
  <c r="A140" i="57" s="1"/>
  <c r="A152" i="57" s="1"/>
  <c r="A164" i="57" s="1"/>
  <c r="A176" i="57" s="1"/>
  <c r="A188" i="57" s="1"/>
  <c r="A200" i="57" s="1"/>
  <c r="A212" i="57" s="1"/>
  <c r="A224" i="57" s="1"/>
  <c r="A236" i="57" s="1"/>
  <c r="BB304" i="21"/>
  <c r="BB700" i="21"/>
  <c r="BB712" i="21"/>
  <c r="BB724" i="21"/>
  <c r="BB736" i="21"/>
  <c r="A21" i="57" l="1"/>
  <c r="A33" i="57" s="1"/>
  <c r="A45" i="57" s="1"/>
  <c r="A57" i="57" s="1"/>
  <c r="A69" i="57" s="1"/>
  <c r="A81" i="57" s="1"/>
  <c r="A93" i="57" s="1"/>
  <c r="A105" i="57" s="1"/>
  <c r="A117" i="57" s="1"/>
  <c r="A129" i="57" s="1"/>
  <c r="A141" i="57" s="1"/>
  <c r="A153" i="57" s="1"/>
  <c r="A165" i="57" s="1"/>
  <c r="A177" i="57" s="1"/>
  <c r="A189" i="57" s="1"/>
  <c r="A201" i="57" s="1"/>
  <c r="A213" i="57" s="1"/>
  <c r="A225" i="57" s="1"/>
  <c r="A237" i="57" s="1"/>
  <c r="A10" i="57"/>
  <c r="A11" i="57" l="1"/>
  <c r="A22" i="57"/>
  <c r="A34" i="57" s="1"/>
  <c r="A46" i="57" s="1"/>
  <c r="A58" i="57" s="1"/>
  <c r="A70" i="57" s="1"/>
  <c r="A82" i="57" s="1"/>
  <c r="A94" i="57" s="1"/>
  <c r="A106" i="57" s="1"/>
  <c r="A118" i="57" s="1"/>
  <c r="A130" i="57" s="1"/>
  <c r="A142" i="57" s="1"/>
  <c r="A154" i="57" s="1"/>
  <c r="A166" i="57" s="1"/>
  <c r="A178" i="57" s="1"/>
  <c r="A190" i="57" s="1"/>
  <c r="A202" i="57" s="1"/>
  <c r="A214" i="57" s="1"/>
  <c r="A226" i="57" s="1"/>
  <c r="A238" i="57" s="1"/>
  <c r="A23" i="57" l="1"/>
  <c r="A35" i="57" s="1"/>
  <c r="A47" i="57" s="1"/>
  <c r="A59" i="57" s="1"/>
  <c r="A71" i="57" s="1"/>
  <c r="A83" i="57" s="1"/>
  <c r="A95" i="57" s="1"/>
  <c r="A107" i="57" s="1"/>
  <c r="A119" i="57" s="1"/>
  <c r="A131" i="57" s="1"/>
  <c r="A143" i="57" s="1"/>
  <c r="A155" i="57" s="1"/>
  <c r="A167" i="57" s="1"/>
  <c r="A179" i="57" s="1"/>
  <c r="A191" i="57" s="1"/>
  <c r="A203" i="57" s="1"/>
  <c r="A215" i="57" s="1"/>
  <c r="A227" i="57" s="1"/>
  <c r="A239" i="57" s="1"/>
  <c r="A12" i="57"/>
  <c r="A13" i="57" l="1"/>
  <c r="A24" i="57"/>
  <c r="A36" i="57" s="1"/>
  <c r="A48" i="57" s="1"/>
  <c r="A60" i="57" s="1"/>
  <c r="A72" i="57" s="1"/>
  <c r="A84" i="57" s="1"/>
  <c r="A96" i="57" s="1"/>
  <c r="A108" i="57" s="1"/>
  <c r="A120" i="57" s="1"/>
  <c r="A132" i="57" s="1"/>
  <c r="A144" i="57" s="1"/>
  <c r="A156" i="57" s="1"/>
  <c r="A168" i="57" s="1"/>
  <c r="A180" i="57" s="1"/>
  <c r="A192" i="57" s="1"/>
  <c r="A204" i="57" s="1"/>
  <c r="A216" i="57" s="1"/>
  <c r="A228" i="57" s="1"/>
  <c r="A240" i="57" s="1"/>
  <c r="A25" i="57" l="1"/>
  <c r="A37" i="57" s="1"/>
  <c r="A49" i="57" s="1"/>
  <c r="A61" i="57" s="1"/>
  <c r="A73" i="57" s="1"/>
  <c r="A85" i="57" s="1"/>
  <c r="A97" i="57" s="1"/>
  <c r="A109" i="57" s="1"/>
  <c r="A121" i="57" s="1"/>
  <c r="A133" i="57" s="1"/>
  <c r="A145" i="57" s="1"/>
  <c r="A157" i="57" s="1"/>
  <c r="A169" i="57" s="1"/>
  <c r="A181" i="57" s="1"/>
  <c r="A193" i="57" s="1"/>
  <c r="A205" i="57" s="1"/>
  <c r="A217" i="57" s="1"/>
  <c r="A229" i="57" s="1"/>
  <c r="A241" i="57" s="1"/>
  <c r="A14" i="57"/>
  <c r="S293" i="55"/>
  <c r="S294" i="55" s="1"/>
  <c r="S295" i="55" s="1"/>
  <c r="S296" i="55" s="1"/>
  <c r="S297" i="55" s="1"/>
  <c r="S298" i="55" s="1"/>
  <c r="S299" i="55" s="1"/>
  <c r="S300" i="55" s="1"/>
  <c r="S301" i="55" s="1"/>
  <c r="S302" i="55" s="1"/>
  <c r="S303" i="55" s="1"/>
  <c r="S304" i="55" s="1"/>
  <c r="S305" i="55" s="1"/>
  <c r="S306" i="55" s="1"/>
  <c r="S307" i="55" s="1"/>
  <c r="S308" i="55" s="1"/>
  <c r="S309" i="55" s="1"/>
  <c r="S310" i="55" s="1"/>
  <c r="S311" i="55" s="1"/>
  <c r="S312" i="55" s="1"/>
  <c r="S313" i="55" s="1"/>
  <c r="S314" i="55" s="1"/>
  <c r="S315" i="55" s="1"/>
  <c r="R293" i="55"/>
  <c r="R294" i="55" s="1"/>
  <c r="R295" i="55" s="1"/>
  <c r="R296" i="55" s="1"/>
  <c r="R297" i="55" s="1"/>
  <c r="R298" i="55" s="1"/>
  <c r="R299" i="55" s="1"/>
  <c r="R300" i="55" s="1"/>
  <c r="R301" i="55" s="1"/>
  <c r="R302" i="55" s="1"/>
  <c r="R303" i="55" s="1"/>
  <c r="R304" i="55" s="1"/>
  <c r="R305" i="55" s="1"/>
  <c r="R306" i="55" s="1"/>
  <c r="R307" i="55" s="1"/>
  <c r="R308" i="55" s="1"/>
  <c r="R309" i="55" s="1"/>
  <c r="R310" i="55" s="1"/>
  <c r="R311" i="55" s="1"/>
  <c r="R312" i="55" s="1"/>
  <c r="R313" i="55" s="1"/>
  <c r="R314" i="55" s="1"/>
  <c r="R315" i="55" s="1"/>
  <c r="R316" i="55" s="1"/>
  <c r="R317" i="55" s="1"/>
  <c r="R318" i="55" s="1"/>
  <c r="R319" i="55" s="1"/>
  <c r="R320" i="55" s="1"/>
  <c r="R321" i="55" s="1"/>
  <c r="R322" i="55" s="1"/>
  <c r="R323" i="55" s="1"/>
  <c r="R324" i="55" s="1"/>
  <c r="R325" i="55" s="1"/>
  <c r="R326" i="55" s="1"/>
  <c r="R327" i="55" s="1"/>
  <c r="R328" i="55" s="1"/>
  <c r="R329" i="55" s="1"/>
  <c r="R330" i="55" s="1"/>
  <c r="R331" i="55" s="1"/>
  <c r="R332" i="55" s="1"/>
  <c r="R333" i="55" s="1"/>
  <c r="R334" i="55" s="1"/>
  <c r="R335" i="55" s="1"/>
  <c r="R336" i="55" s="1"/>
  <c r="R337" i="55" s="1"/>
  <c r="R338" i="55" s="1"/>
  <c r="R339" i="55" s="1"/>
  <c r="R340" i="55" s="1"/>
  <c r="R341" i="55" s="1"/>
  <c r="R342" i="55" s="1"/>
  <c r="R343" i="55" s="1"/>
  <c r="R344" i="55" s="1"/>
  <c r="R345" i="55" s="1"/>
  <c r="R346" i="55" s="1"/>
  <c r="R347" i="55" s="1"/>
  <c r="R348" i="55" s="1"/>
  <c r="R349" i="55" s="1"/>
  <c r="R350" i="55" s="1"/>
  <c r="R351" i="55" s="1"/>
  <c r="R352" i="55" s="1"/>
  <c r="R353" i="55" s="1"/>
  <c r="R354" i="55" s="1"/>
  <c r="R355" i="55" s="1"/>
  <c r="R356" i="55" s="1"/>
  <c r="R357" i="55" s="1"/>
  <c r="R358" i="55" s="1"/>
  <c r="R359" i="55" s="1"/>
  <c r="R360" i="55" s="1"/>
  <c r="R361" i="55" s="1"/>
  <c r="R362" i="55" s="1"/>
  <c r="R363" i="55" s="1"/>
  <c r="R364" i="55" s="1"/>
  <c r="R365" i="55" s="1"/>
  <c r="R366" i="55" s="1"/>
  <c r="R367" i="55" s="1"/>
  <c r="R368" i="55" s="1"/>
  <c r="R369" i="55" s="1"/>
  <c r="R370" i="55" s="1"/>
  <c r="R371" i="55" s="1"/>
  <c r="R372" i="55" s="1"/>
  <c r="R373" i="55" s="1"/>
  <c r="R374" i="55" s="1"/>
  <c r="R375" i="55" s="1"/>
  <c r="R376" i="55" s="1"/>
  <c r="R377" i="55" s="1"/>
  <c r="R378" i="55" s="1"/>
  <c r="R379" i="55" s="1"/>
  <c r="R380" i="55" s="1"/>
  <c r="R381" i="55" s="1"/>
  <c r="R382" i="55" s="1"/>
  <c r="R383" i="55" s="1"/>
  <c r="R384" i="55" s="1"/>
  <c r="R385" i="55" s="1"/>
  <c r="R386" i="55" s="1"/>
  <c r="R387" i="55" s="1"/>
  <c r="R388" i="55" s="1"/>
  <c r="R389" i="55" s="1"/>
  <c r="R390" i="55" s="1"/>
  <c r="R391" i="55" s="1"/>
  <c r="R392" i="55" s="1"/>
  <c r="R393" i="55" s="1"/>
  <c r="R394" i="55" s="1"/>
  <c r="R395" i="55" s="1"/>
  <c r="R396" i="55" s="1"/>
  <c r="R397" i="55" s="1"/>
  <c r="R398" i="55" s="1"/>
  <c r="R399" i="55" s="1"/>
  <c r="R400" i="55" s="1"/>
  <c r="R401" i="55" s="1"/>
  <c r="R402" i="55" s="1"/>
  <c r="R403" i="55" s="1"/>
  <c r="R404" i="55" s="1"/>
  <c r="R405" i="55" s="1"/>
  <c r="R406" i="55" s="1"/>
  <c r="R407" i="55" s="1"/>
  <c r="R408" i="55" s="1"/>
  <c r="R409" i="55" s="1"/>
  <c r="R410" i="55" s="1"/>
  <c r="R411" i="55" s="1"/>
  <c r="R412" i="55" s="1"/>
  <c r="R413" i="55" s="1"/>
  <c r="R414" i="55" s="1"/>
  <c r="R415" i="55" s="1"/>
  <c r="R416" i="55" s="1"/>
  <c r="R417" i="55" s="1"/>
  <c r="R418" i="55" s="1"/>
  <c r="R419" i="55" s="1"/>
  <c r="R420" i="55" s="1"/>
  <c r="R421" i="55" s="1"/>
  <c r="R422" i="55" s="1"/>
  <c r="R423" i="55" s="1"/>
  <c r="R424" i="55" s="1"/>
  <c r="R425" i="55" s="1"/>
  <c r="R426" i="55" s="1"/>
  <c r="R427" i="55" s="1"/>
  <c r="R428" i="55" s="1"/>
  <c r="R429" i="55" s="1"/>
  <c r="R430" i="55" s="1"/>
  <c r="R431" i="55" s="1"/>
  <c r="R432" i="55" s="1"/>
  <c r="R433" i="55" s="1"/>
  <c r="R434" i="55" s="1"/>
  <c r="R435" i="55" s="1"/>
  <c r="R436" i="55" s="1"/>
  <c r="R437" i="55" s="1"/>
  <c r="R438" i="55" s="1"/>
  <c r="R439" i="55" s="1"/>
  <c r="R440" i="55" s="1"/>
  <c r="R441" i="55" s="1"/>
  <c r="R442" i="55" s="1"/>
  <c r="R443" i="55" s="1"/>
  <c r="R444" i="55" s="1"/>
  <c r="R445" i="55" s="1"/>
  <c r="R446" i="55" s="1"/>
  <c r="R447" i="55" s="1"/>
  <c r="R448" i="55" s="1"/>
  <c r="R449" i="55" s="1"/>
  <c r="R450" i="55" s="1"/>
  <c r="R451" i="55" s="1"/>
  <c r="R452" i="55" s="1"/>
  <c r="R453" i="55" s="1"/>
  <c r="R454" i="55" s="1"/>
  <c r="R455" i="55" s="1"/>
  <c r="R456" i="55" s="1"/>
  <c r="R457" i="55" s="1"/>
  <c r="R458" i="55" s="1"/>
  <c r="R459" i="55" s="1"/>
  <c r="R460" i="55" s="1"/>
  <c r="R461" i="55" s="1"/>
  <c r="R462" i="55" s="1"/>
  <c r="R463" i="55" s="1"/>
  <c r="R464" i="55" s="1"/>
  <c r="R465" i="55" s="1"/>
  <c r="R466" i="55" s="1"/>
  <c r="R467" i="55" s="1"/>
  <c r="R468" i="55" s="1"/>
  <c r="R469" i="55" s="1"/>
  <c r="R470" i="55" s="1"/>
  <c r="R471" i="55" s="1"/>
  <c r="R472" i="55" s="1"/>
  <c r="R473" i="55" s="1"/>
  <c r="R474" i="55" s="1"/>
  <c r="R475" i="55" s="1"/>
  <c r="R476" i="55" s="1"/>
  <c r="R477" i="55" s="1"/>
  <c r="R478" i="55" s="1"/>
  <c r="R479" i="55" s="1"/>
  <c r="R480" i="55" s="1"/>
  <c r="R481" i="55" s="1"/>
  <c r="R482" i="55" s="1"/>
  <c r="R483" i="55" s="1"/>
  <c r="R484" i="55" s="1"/>
  <c r="R485" i="55" s="1"/>
  <c r="R486" i="55" s="1"/>
  <c r="R487" i="55" s="1"/>
  <c r="R488" i="55" s="1"/>
  <c r="R489" i="55" s="1"/>
  <c r="R490" i="55" s="1"/>
  <c r="R491" i="55" s="1"/>
  <c r="R492" i="55" s="1"/>
  <c r="R493" i="55" s="1"/>
  <c r="R494" i="55" s="1"/>
  <c r="R495" i="55" s="1"/>
  <c r="R496" i="55" s="1"/>
  <c r="H304" i="55"/>
  <c r="H305" i="55" s="1"/>
  <c r="S316" i="55" l="1"/>
  <c r="S317" i="55" s="1"/>
  <c r="S318" i="55" s="1"/>
  <c r="S319" i="55" s="1"/>
  <c r="S320" i="55" s="1"/>
  <c r="S321" i="55" s="1"/>
  <c r="S322" i="55" s="1"/>
  <c r="S323" i="55" s="1"/>
  <c r="S324" i="55" s="1"/>
  <c r="S325" i="55" s="1"/>
  <c r="S326" i="55" s="1"/>
  <c r="S327" i="55" s="1"/>
  <c r="S328" i="55" s="1"/>
  <c r="S329" i="55" s="1"/>
  <c r="S330" i="55" s="1"/>
  <c r="S331" i="55" s="1"/>
  <c r="S332" i="55" s="1"/>
  <c r="S333" i="55" s="1"/>
  <c r="S334" i="55" s="1"/>
  <c r="S335" i="55" s="1"/>
  <c r="S336" i="55" s="1"/>
  <c r="S337" i="55" s="1"/>
  <c r="S338" i="55" s="1"/>
  <c r="S339" i="55" s="1"/>
  <c r="S340" i="55" s="1"/>
  <c r="S341" i="55" s="1"/>
  <c r="S342" i="55" s="1"/>
  <c r="S343" i="55" s="1"/>
  <c r="S344" i="55" s="1"/>
  <c r="S345" i="55" s="1"/>
  <c r="S346" i="55" s="1"/>
  <c r="S347" i="55" s="1"/>
  <c r="S348" i="55" s="1"/>
  <c r="S349" i="55" s="1"/>
  <c r="S350" i="55" s="1"/>
  <c r="S351" i="55" s="1"/>
  <c r="S352" i="55" s="1"/>
  <c r="S353" i="55" s="1"/>
  <c r="S354" i="55" s="1"/>
  <c r="S355" i="55" s="1"/>
  <c r="S356" i="55" s="1"/>
  <c r="S357" i="55" s="1"/>
  <c r="S358" i="55" s="1"/>
  <c r="S359" i="55" s="1"/>
  <c r="S360" i="55" s="1"/>
  <c r="S361" i="55" s="1"/>
  <c r="S362" i="55" s="1"/>
  <c r="S363" i="55" s="1"/>
  <c r="S364" i="55" s="1"/>
  <c r="S365" i="55" s="1"/>
  <c r="S366" i="55" s="1"/>
  <c r="S367" i="55" s="1"/>
  <c r="S368" i="55" s="1"/>
  <c r="S369" i="55" s="1"/>
  <c r="S370" i="55" s="1"/>
  <c r="S371" i="55" s="1"/>
  <c r="S372" i="55" s="1"/>
  <c r="S373" i="55" s="1"/>
  <c r="S374" i="55" s="1"/>
  <c r="S375" i="55" s="1"/>
  <c r="S376" i="55" s="1"/>
  <c r="S377" i="55" s="1"/>
  <c r="S378" i="55" s="1"/>
  <c r="S379" i="55" s="1"/>
  <c r="S380" i="55" s="1"/>
  <c r="S381" i="55" s="1"/>
  <c r="S382" i="55" s="1"/>
  <c r="S383" i="55" s="1"/>
  <c r="S384" i="55" s="1"/>
  <c r="S385" i="55" s="1"/>
  <c r="S386" i="55" s="1"/>
  <c r="S387" i="55" s="1"/>
  <c r="S388" i="55" s="1"/>
  <c r="S389" i="55" s="1"/>
  <c r="S390" i="55" s="1"/>
  <c r="S391" i="55" s="1"/>
  <c r="S392" i="55" s="1"/>
  <c r="S393" i="55" s="1"/>
  <c r="S394" i="55" s="1"/>
  <c r="S395" i="55" s="1"/>
  <c r="S396" i="55" s="1"/>
  <c r="S397" i="55" s="1"/>
  <c r="S398" i="55" s="1"/>
  <c r="S399" i="55" s="1"/>
  <c r="S400" i="55" s="1"/>
  <c r="S401" i="55" s="1"/>
  <c r="S402" i="55" s="1"/>
  <c r="S403" i="55" s="1"/>
  <c r="S404" i="55" s="1"/>
  <c r="S405" i="55" s="1"/>
  <c r="S406" i="55" s="1"/>
  <c r="S407" i="55" s="1"/>
  <c r="S408" i="55" s="1"/>
  <c r="S409" i="55" s="1"/>
  <c r="S410" i="55" s="1"/>
  <c r="S411" i="55" s="1"/>
  <c r="S412" i="55" s="1"/>
  <c r="S413" i="55" s="1"/>
  <c r="S414" i="55" s="1"/>
  <c r="S415" i="55" s="1"/>
  <c r="S416" i="55" s="1"/>
  <c r="S417" i="55" s="1"/>
  <c r="S418" i="55" s="1"/>
  <c r="S419" i="55" s="1"/>
  <c r="S420" i="55" s="1"/>
  <c r="S421" i="55" s="1"/>
  <c r="S422" i="55" s="1"/>
  <c r="S423" i="55" s="1"/>
  <c r="S424" i="55" s="1"/>
  <c r="S425" i="55" s="1"/>
  <c r="S426" i="55" s="1"/>
  <c r="S427" i="55" s="1"/>
  <c r="S428" i="55" s="1"/>
  <c r="S429" i="55" s="1"/>
  <c r="S430" i="55" s="1"/>
  <c r="S431" i="55" s="1"/>
  <c r="S432" i="55" s="1"/>
  <c r="S433" i="55" s="1"/>
  <c r="S434" i="55" s="1"/>
  <c r="S435" i="55" s="1"/>
  <c r="S436" i="55" s="1"/>
  <c r="S437" i="55" s="1"/>
  <c r="S438" i="55" s="1"/>
  <c r="S439" i="55" s="1"/>
  <c r="S440" i="55" s="1"/>
  <c r="S441" i="55" s="1"/>
  <c r="S442" i="55" s="1"/>
  <c r="S443" i="55" s="1"/>
  <c r="S444" i="55" s="1"/>
  <c r="S445" i="55" s="1"/>
  <c r="S446" i="55" s="1"/>
  <c r="S447" i="55" s="1"/>
  <c r="S448" i="55" s="1"/>
  <c r="S449" i="55" s="1"/>
  <c r="S450" i="55" s="1"/>
  <c r="S451" i="55" s="1"/>
  <c r="S452" i="55" s="1"/>
  <c r="S453" i="55" s="1"/>
  <c r="S454" i="55" s="1"/>
  <c r="S455" i="55" s="1"/>
  <c r="S456" i="55" s="1"/>
  <c r="S457" i="55" s="1"/>
  <c r="S458" i="55" s="1"/>
  <c r="S459" i="55" s="1"/>
  <c r="S460" i="55" s="1"/>
  <c r="S461" i="55" s="1"/>
  <c r="S462" i="55" s="1"/>
  <c r="S463" i="55" s="1"/>
  <c r="S464" i="55" s="1"/>
  <c r="S465" i="55" s="1"/>
  <c r="S466" i="55" s="1"/>
  <c r="S467" i="55" s="1"/>
  <c r="S468" i="55" s="1"/>
  <c r="S469" i="55" s="1"/>
  <c r="S470" i="55" s="1"/>
  <c r="S471" i="55" s="1"/>
  <c r="S472" i="55" s="1"/>
  <c r="S473" i="55" s="1"/>
  <c r="S474" i="55" s="1"/>
  <c r="S475" i="55" s="1"/>
  <c r="S476" i="55" s="1"/>
  <c r="S477" i="55" s="1"/>
  <c r="S478" i="55" s="1"/>
  <c r="S479" i="55" s="1"/>
  <c r="S480" i="55" s="1"/>
  <c r="S481" i="55" s="1"/>
  <c r="S482" i="55" s="1"/>
  <c r="S483" i="55" s="1"/>
  <c r="S484" i="55" s="1"/>
  <c r="S485" i="55" s="1"/>
  <c r="S486" i="55" s="1"/>
  <c r="S487" i="55" s="1"/>
  <c r="S488" i="55" s="1"/>
  <c r="S489" i="55" s="1"/>
  <c r="S490" i="55" s="1"/>
  <c r="S491" i="55" s="1"/>
  <c r="S492" i="55" s="1"/>
  <c r="S493" i="55" s="1"/>
  <c r="S494" i="55" s="1"/>
  <c r="S495" i="55" s="1"/>
  <c r="S496" i="55" s="1"/>
  <c r="A15" i="57"/>
  <c r="A26" i="57"/>
  <c r="A38" i="57" s="1"/>
  <c r="A50" i="57" s="1"/>
  <c r="A62" i="57" s="1"/>
  <c r="A74" i="57" s="1"/>
  <c r="A86" i="57" s="1"/>
  <c r="A98" i="57" s="1"/>
  <c r="A110" i="57" s="1"/>
  <c r="A122" i="57" s="1"/>
  <c r="A134" i="57" s="1"/>
  <c r="A146" i="57" s="1"/>
  <c r="A158" i="57" s="1"/>
  <c r="A170" i="57" s="1"/>
  <c r="A182" i="57" s="1"/>
  <c r="A194" i="57" s="1"/>
  <c r="A206" i="57" s="1"/>
  <c r="A218" i="57" s="1"/>
  <c r="A230" i="57" s="1"/>
  <c r="A242" i="57" s="1"/>
  <c r="BD304" i="21"/>
  <c r="BA304" i="21"/>
  <c r="A27" i="57" l="1"/>
  <c r="A39" i="57" s="1"/>
  <c r="A51" i="57" s="1"/>
  <c r="A63" i="57" s="1"/>
  <c r="A75" i="57" s="1"/>
  <c r="A87" i="57" s="1"/>
  <c r="A99" i="57" s="1"/>
  <c r="A111" i="57" s="1"/>
  <c r="A123" i="57" s="1"/>
  <c r="A135" i="57" s="1"/>
  <c r="A147" i="57" s="1"/>
  <c r="A159" i="57" s="1"/>
  <c r="A171" i="57" s="1"/>
  <c r="A183" i="57" s="1"/>
  <c r="A195" i="57" s="1"/>
  <c r="A207" i="57" s="1"/>
  <c r="A219" i="57" s="1"/>
  <c r="A231" i="57" s="1"/>
  <c r="A243" i="57" s="1"/>
  <c r="A16" i="57"/>
  <c r="A28" i="57" s="1"/>
  <c r="A40" i="57" s="1"/>
  <c r="A52" i="57" s="1"/>
  <c r="A64" i="57" s="1"/>
  <c r="A76" i="57" s="1"/>
  <c r="A88" i="57" s="1"/>
  <c r="A100" i="57" s="1"/>
  <c r="A112" i="57" s="1"/>
  <c r="A124" i="57" s="1"/>
  <c r="A136" i="57" s="1"/>
  <c r="A148" i="57" s="1"/>
  <c r="A160" i="57" s="1"/>
  <c r="A172" i="57" s="1"/>
  <c r="A184" i="57" s="1"/>
  <c r="A196" i="57" s="1"/>
  <c r="A208" i="57" s="1"/>
  <c r="A220" i="57" s="1"/>
  <c r="A232" i="57" s="1"/>
  <c r="A244" i="57" s="1"/>
  <c r="I304" i="55"/>
  <c r="I305" i="55" s="1"/>
  <c r="I306" i="55" s="1"/>
  <c r="I307" i="55" s="1"/>
  <c r="I308" i="55" s="1"/>
  <c r="I309" i="55" s="1"/>
  <c r="I310" i="55" s="1"/>
  <c r="I311" i="55" s="1"/>
  <c r="I312" i="55" s="1"/>
  <c r="I313" i="55" s="1"/>
  <c r="I314" i="55" s="1"/>
  <c r="I315" i="55" s="1"/>
  <c r="I316" i="55" s="1"/>
  <c r="I317" i="55" s="1"/>
  <c r="I318" i="55" s="1"/>
  <c r="I319" i="55" s="1"/>
  <c r="I320" i="55" s="1"/>
  <c r="I321" i="55" s="1"/>
  <c r="I322" i="55" s="1"/>
  <c r="I323" i="55" s="1"/>
  <c r="I324" i="55" s="1"/>
  <c r="I325" i="55" s="1"/>
  <c r="I326" i="55" s="1"/>
  <c r="I327" i="55" s="1"/>
  <c r="I328" i="55" s="1"/>
  <c r="I329" i="55" s="1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258" i="55"/>
  <c r="L259" i="55"/>
  <c r="L260" i="55"/>
  <c r="L261" i="55"/>
  <c r="L262" i="55"/>
  <c r="L263" i="55"/>
  <c r="L264" i="55"/>
  <c r="L265" i="55"/>
  <c r="L266" i="55"/>
  <c r="L267" i="55"/>
  <c r="L268" i="55"/>
  <c r="L269" i="55"/>
  <c r="L270" i="55"/>
  <c r="L271" i="55"/>
  <c r="L272" i="55"/>
  <c r="L273" i="55"/>
  <c r="L274" i="55"/>
  <c r="L275" i="55"/>
  <c r="L276" i="55"/>
  <c r="L277" i="55"/>
  <c r="L278" i="55"/>
  <c r="L279" i="55"/>
  <c r="L280" i="55"/>
  <c r="L281" i="55"/>
  <c r="L282" i="55"/>
  <c r="L283" i="55"/>
  <c r="L284" i="55"/>
  <c r="L285" i="55"/>
  <c r="L286" i="55"/>
  <c r="L287" i="55"/>
  <c r="L288" i="55"/>
  <c r="L289" i="55"/>
  <c r="L290" i="55"/>
  <c r="L291" i="55"/>
  <c r="L292" i="55"/>
  <c r="L293" i="55"/>
  <c r="L294" i="55"/>
  <c r="L295" i="55"/>
  <c r="L296" i="55"/>
  <c r="L297" i="55"/>
  <c r="L298" i="55"/>
  <c r="L299" i="55"/>
  <c r="L300" i="55"/>
  <c r="L301" i="55"/>
  <c r="L302" i="55"/>
  <c r="L303" i="55"/>
  <c r="L304" i="55"/>
  <c r="O304" i="55" s="1"/>
  <c r="L305" i="55"/>
  <c r="L306" i="55"/>
  <c r="L307" i="55"/>
  <c r="L308" i="55"/>
  <c r="L309" i="55"/>
  <c r="L310" i="55"/>
  <c r="L311" i="55"/>
  <c r="L312" i="55"/>
  <c r="L313" i="55"/>
  <c r="L314" i="55"/>
  <c r="L315" i="55"/>
  <c r="L316" i="55"/>
  <c r="L317" i="55"/>
  <c r="L318" i="55"/>
  <c r="L319" i="55"/>
  <c r="L320" i="55"/>
  <c r="L321" i="55"/>
  <c r="L322" i="55"/>
  <c r="L323" i="55"/>
  <c r="L324" i="55"/>
  <c r="L325" i="55"/>
  <c r="L326" i="55"/>
  <c r="L327" i="55"/>
  <c r="L328" i="55"/>
  <c r="L329" i="55"/>
  <c r="L330" i="55"/>
  <c r="L331" i="55"/>
  <c r="L332" i="55"/>
  <c r="L333" i="55"/>
  <c r="L334" i="55"/>
  <c r="L335" i="55"/>
  <c r="L336" i="55"/>
  <c r="L337" i="55"/>
  <c r="L338" i="55"/>
  <c r="L339" i="55"/>
  <c r="L340" i="55"/>
  <c r="L341" i="55"/>
  <c r="L342" i="55"/>
  <c r="L343" i="55"/>
  <c r="L344" i="55"/>
  <c r="L345" i="55"/>
  <c r="L346" i="55"/>
  <c r="L347" i="55"/>
  <c r="L348" i="55"/>
  <c r="L349" i="55"/>
  <c r="L350" i="55"/>
  <c r="L351" i="55"/>
  <c r="L352" i="55"/>
  <c r="L353" i="55"/>
  <c r="L354" i="55"/>
  <c r="L355" i="55"/>
  <c r="L356" i="55"/>
  <c r="L357" i="55"/>
  <c r="L358" i="55"/>
  <c r="L359" i="55"/>
  <c r="L360" i="55"/>
  <c r="L361" i="55"/>
  <c r="L362" i="55"/>
  <c r="L363" i="55"/>
  <c r="L364" i="55"/>
  <c r="L365" i="55"/>
  <c r="L366" i="55"/>
  <c r="L367" i="55"/>
  <c r="L368" i="55"/>
  <c r="L369" i="55"/>
  <c r="L370" i="55"/>
  <c r="L371" i="55"/>
  <c r="L372" i="55"/>
  <c r="L373" i="55"/>
  <c r="L374" i="55"/>
  <c r="L375" i="55"/>
  <c r="L376" i="55"/>
  <c r="L377" i="55"/>
  <c r="L378" i="55"/>
  <c r="L379" i="55"/>
  <c r="L380" i="55"/>
  <c r="L381" i="55"/>
  <c r="L382" i="55"/>
  <c r="L383" i="55"/>
  <c r="L384" i="55"/>
  <c r="L385" i="55"/>
  <c r="L386" i="55"/>
  <c r="L387" i="55"/>
  <c r="L388" i="55"/>
  <c r="L389" i="55"/>
  <c r="L390" i="55"/>
  <c r="L391" i="55"/>
  <c r="L392" i="55"/>
  <c r="L393" i="55"/>
  <c r="L394" i="55"/>
  <c r="L395" i="55"/>
  <c r="L396" i="55"/>
  <c r="L397" i="55"/>
  <c r="L398" i="55"/>
  <c r="L399" i="55"/>
  <c r="L400" i="55"/>
  <c r="L401" i="55"/>
  <c r="L402" i="55"/>
  <c r="L403" i="55"/>
  <c r="L404" i="55"/>
  <c r="L405" i="55"/>
  <c r="L406" i="55"/>
  <c r="L407" i="55"/>
  <c r="L408" i="55"/>
  <c r="L409" i="55"/>
  <c r="L410" i="55"/>
  <c r="L411" i="55"/>
  <c r="L412" i="55"/>
  <c r="L413" i="55"/>
  <c r="L414" i="55"/>
  <c r="L415" i="55"/>
  <c r="L416" i="55"/>
  <c r="L417" i="55"/>
  <c r="L418" i="55"/>
  <c r="L419" i="55"/>
  <c r="L420" i="55"/>
  <c r="L421" i="55"/>
  <c r="L422" i="55"/>
  <c r="L423" i="55"/>
  <c r="L424" i="55"/>
  <c r="L425" i="55"/>
  <c r="L426" i="55"/>
  <c r="L427" i="55"/>
  <c r="L428" i="55"/>
  <c r="L429" i="55"/>
  <c r="L430" i="55"/>
  <c r="L431" i="55"/>
  <c r="L432" i="55"/>
  <c r="L433" i="55"/>
  <c r="L434" i="55"/>
  <c r="L435" i="55"/>
  <c r="L436" i="55"/>
  <c r="L437" i="55"/>
  <c r="L438" i="55"/>
  <c r="L439" i="55"/>
  <c r="L440" i="55"/>
  <c r="L441" i="55"/>
  <c r="L442" i="55"/>
  <c r="L443" i="55"/>
  <c r="L444" i="55"/>
  <c r="L445" i="55"/>
  <c r="L446" i="55"/>
  <c r="L447" i="55"/>
  <c r="L448" i="55"/>
  <c r="L449" i="55"/>
  <c r="L450" i="55"/>
  <c r="L451" i="55"/>
  <c r="L452" i="55"/>
  <c r="L453" i="55"/>
  <c r="L454" i="55"/>
  <c r="L455" i="55"/>
  <c r="L456" i="55"/>
  <c r="L457" i="55"/>
  <c r="L458" i="55"/>
  <c r="L459" i="55"/>
  <c r="L460" i="55"/>
  <c r="L461" i="55"/>
  <c r="L462" i="55"/>
  <c r="L463" i="55"/>
  <c r="L464" i="55"/>
  <c r="L465" i="55"/>
  <c r="L466" i="55"/>
  <c r="L467" i="55"/>
  <c r="L468" i="55"/>
  <c r="L469" i="55"/>
  <c r="L470" i="55"/>
  <c r="L471" i="55"/>
  <c r="L472" i="55"/>
  <c r="L473" i="55"/>
  <c r="L474" i="55"/>
  <c r="L475" i="55"/>
  <c r="L476" i="55"/>
  <c r="L477" i="55"/>
  <c r="L478" i="55"/>
  <c r="L479" i="55"/>
  <c r="L480" i="55"/>
  <c r="L481" i="55"/>
  <c r="L482" i="55"/>
  <c r="L483" i="55"/>
  <c r="L484" i="55"/>
  <c r="L485" i="55"/>
  <c r="L486" i="55"/>
  <c r="L487" i="55"/>
  <c r="L488" i="55"/>
  <c r="L489" i="55"/>
  <c r="L490" i="55"/>
  <c r="L491" i="55"/>
  <c r="L492" i="55"/>
  <c r="L493" i="55"/>
  <c r="L494" i="55"/>
  <c r="L495" i="55"/>
  <c r="L496" i="55"/>
  <c r="L196" i="55"/>
  <c r="H306" i="55"/>
  <c r="I330" i="55" l="1"/>
  <c r="N304" i="55"/>
  <c r="N305" i="55" s="1"/>
  <c r="N306" i="55" s="1"/>
  <c r="N307" i="55" s="1"/>
  <c r="N308" i="55" s="1"/>
  <c r="N309" i="55" s="1"/>
  <c r="N310" i="55" s="1"/>
  <c r="N311" i="55" s="1"/>
  <c r="N312" i="55" s="1"/>
  <c r="N313" i="55" s="1"/>
  <c r="N314" i="55" s="1"/>
  <c r="N315" i="55" s="1"/>
  <c r="N316" i="55" s="1"/>
  <c r="N317" i="55" s="1"/>
  <c r="N318" i="55" s="1"/>
  <c r="N319" i="55" s="1"/>
  <c r="N320" i="55" s="1"/>
  <c r="N321" i="55" s="1"/>
  <c r="N322" i="55" s="1"/>
  <c r="N323" i="55" s="1"/>
  <c r="N324" i="55" s="1"/>
  <c r="N325" i="55" s="1"/>
  <c r="N326" i="55" s="1"/>
  <c r="N327" i="55" s="1"/>
  <c r="N328" i="55" s="1"/>
  <c r="N329" i="55" s="1"/>
  <c r="N330" i="55" s="1"/>
  <c r="N331" i="55" s="1"/>
  <c r="N332" i="55" s="1"/>
  <c r="N333" i="55" s="1"/>
  <c r="N334" i="55" s="1"/>
  <c r="N335" i="55" s="1"/>
  <c r="N336" i="55" s="1"/>
  <c r="N337" i="55" s="1"/>
  <c r="N338" i="55" s="1"/>
  <c r="N339" i="55" s="1"/>
  <c r="N340" i="55" s="1"/>
  <c r="N341" i="55" s="1"/>
  <c r="N342" i="55" s="1"/>
  <c r="N343" i="55" s="1"/>
  <c r="N344" i="55" s="1"/>
  <c r="N345" i="55" s="1"/>
  <c r="N346" i="55" s="1"/>
  <c r="N347" i="55" s="1"/>
  <c r="N348" i="55" s="1"/>
  <c r="N349" i="55" s="1"/>
  <c r="N350" i="55" s="1"/>
  <c r="N351" i="55" s="1"/>
  <c r="N352" i="55" s="1"/>
  <c r="N353" i="55" s="1"/>
  <c r="N354" i="55" s="1"/>
  <c r="N355" i="55" s="1"/>
  <c r="N356" i="55" s="1"/>
  <c r="N357" i="55" s="1"/>
  <c r="N358" i="55" s="1"/>
  <c r="N359" i="55" s="1"/>
  <c r="N360" i="55" s="1"/>
  <c r="N361" i="55" s="1"/>
  <c r="N362" i="55" s="1"/>
  <c r="N363" i="55" s="1"/>
  <c r="N364" i="55" s="1"/>
  <c r="N365" i="55" s="1"/>
  <c r="N366" i="55" s="1"/>
  <c r="N367" i="55" s="1"/>
  <c r="N368" i="55" s="1"/>
  <c r="N369" i="55" s="1"/>
  <c r="N370" i="55" s="1"/>
  <c r="N371" i="55" s="1"/>
  <c r="N372" i="55" s="1"/>
  <c r="N373" i="55" s="1"/>
  <c r="N374" i="55" s="1"/>
  <c r="N375" i="55" s="1"/>
  <c r="N376" i="55" s="1"/>
  <c r="N377" i="55" s="1"/>
  <c r="N378" i="55" s="1"/>
  <c r="N379" i="55" s="1"/>
  <c r="N380" i="55" s="1"/>
  <c r="N381" i="55" s="1"/>
  <c r="N382" i="55" s="1"/>
  <c r="N383" i="55" s="1"/>
  <c r="N384" i="55" s="1"/>
  <c r="N385" i="55" s="1"/>
  <c r="N386" i="55" s="1"/>
  <c r="N387" i="55" s="1"/>
  <c r="N388" i="55" s="1"/>
  <c r="N389" i="55" s="1"/>
  <c r="N390" i="55" s="1"/>
  <c r="N391" i="55" s="1"/>
  <c r="N392" i="55" s="1"/>
  <c r="N393" i="55" s="1"/>
  <c r="N394" i="55" s="1"/>
  <c r="N395" i="55" s="1"/>
  <c r="N396" i="55" s="1"/>
  <c r="N397" i="55" s="1"/>
  <c r="N398" i="55" s="1"/>
  <c r="N399" i="55" s="1"/>
  <c r="N400" i="55" s="1"/>
  <c r="N401" i="55" s="1"/>
  <c r="N402" i="55" s="1"/>
  <c r="N403" i="55" s="1"/>
  <c r="N404" i="55" s="1"/>
  <c r="N405" i="55" s="1"/>
  <c r="N406" i="55" s="1"/>
  <c r="N407" i="55" s="1"/>
  <c r="N408" i="55" s="1"/>
  <c r="N409" i="55" s="1"/>
  <c r="N410" i="55" s="1"/>
  <c r="N411" i="55" s="1"/>
  <c r="N412" i="55" s="1"/>
  <c r="N413" i="55" s="1"/>
  <c r="N414" i="55" s="1"/>
  <c r="N415" i="55" s="1"/>
  <c r="N416" i="55" s="1"/>
  <c r="N417" i="55" s="1"/>
  <c r="N418" i="55" s="1"/>
  <c r="N419" i="55" s="1"/>
  <c r="N420" i="55" s="1"/>
  <c r="N421" i="55" s="1"/>
  <c r="N422" i="55" s="1"/>
  <c r="N423" i="55" s="1"/>
  <c r="N424" i="55" s="1"/>
  <c r="N425" i="55" s="1"/>
  <c r="N426" i="55" s="1"/>
  <c r="N427" i="55" s="1"/>
  <c r="N428" i="55" s="1"/>
  <c r="N429" i="55" s="1"/>
  <c r="N430" i="55" s="1"/>
  <c r="N431" i="55" s="1"/>
  <c r="N432" i="55" s="1"/>
  <c r="N433" i="55" s="1"/>
  <c r="N434" i="55" s="1"/>
  <c r="N435" i="55" s="1"/>
  <c r="N436" i="55" s="1"/>
  <c r="N437" i="55" s="1"/>
  <c r="N438" i="55" s="1"/>
  <c r="N439" i="55" s="1"/>
  <c r="N440" i="55" s="1"/>
  <c r="N441" i="55" s="1"/>
  <c r="N442" i="55" s="1"/>
  <c r="N443" i="55" s="1"/>
  <c r="O305" i="55"/>
  <c r="O306" i="55" s="1"/>
  <c r="O307" i="55" s="1"/>
  <c r="O308" i="55" s="1"/>
  <c r="O309" i="55" s="1"/>
  <c r="O310" i="55" s="1"/>
  <c r="O311" i="55" s="1"/>
  <c r="O312" i="55" s="1"/>
  <c r="O313" i="55" s="1"/>
  <c r="O314" i="55" s="1"/>
  <c r="O315" i="55" s="1"/>
  <c r="O316" i="55" s="1"/>
  <c r="O317" i="55" s="1"/>
  <c r="O318" i="55" s="1"/>
  <c r="O319" i="55" s="1"/>
  <c r="O320" i="55" s="1"/>
  <c r="O321" i="55" s="1"/>
  <c r="O322" i="55" s="1"/>
  <c r="O323" i="55" s="1"/>
  <c r="O324" i="55" s="1"/>
  <c r="O325" i="55" s="1"/>
  <c r="O326" i="55" s="1"/>
  <c r="O327" i="55" s="1"/>
  <c r="O328" i="55" s="1"/>
  <c r="O329" i="55" s="1"/>
  <c r="O330" i="55" s="1"/>
  <c r="O331" i="55" s="1"/>
  <c r="O332" i="55" s="1"/>
  <c r="O333" i="55" s="1"/>
  <c r="O334" i="55" s="1"/>
  <c r="O335" i="55" s="1"/>
  <c r="O336" i="55" s="1"/>
  <c r="O337" i="55" s="1"/>
  <c r="O338" i="55" s="1"/>
  <c r="O339" i="55" s="1"/>
  <c r="O340" i="55" s="1"/>
  <c r="O341" i="55" s="1"/>
  <c r="O342" i="55" s="1"/>
  <c r="O343" i="55" s="1"/>
  <c r="O344" i="55" s="1"/>
  <c r="O345" i="55" s="1"/>
  <c r="O346" i="55" s="1"/>
  <c r="O347" i="55" s="1"/>
  <c r="O348" i="55" s="1"/>
  <c r="O349" i="55" s="1"/>
  <c r="O350" i="55" s="1"/>
  <c r="O351" i="55" s="1"/>
  <c r="O352" i="55" s="1"/>
  <c r="O353" i="55" s="1"/>
  <c r="O354" i="55" s="1"/>
  <c r="O355" i="55" s="1"/>
  <c r="O356" i="55" s="1"/>
  <c r="O357" i="55" s="1"/>
  <c r="O358" i="55" s="1"/>
  <c r="O359" i="55" s="1"/>
  <c r="O360" i="55" s="1"/>
  <c r="O361" i="55" s="1"/>
  <c r="O362" i="55" s="1"/>
  <c r="O363" i="55" s="1"/>
  <c r="O364" i="55" s="1"/>
  <c r="O365" i="55" s="1"/>
  <c r="O366" i="55" s="1"/>
  <c r="O367" i="55" s="1"/>
  <c r="O368" i="55" s="1"/>
  <c r="O369" i="55" s="1"/>
  <c r="O370" i="55" s="1"/>
  <c r="O371" i="55" s="1"/>
  <c r="O372" i="55" s="1"/>
  <c r="O373" i="55" s="1"/>
  <c r="O374" i="55" s="1"/>
  <c r="O375" i="55" s="1"/>
  <c r="O376" i="55" s="1"/>
  <c r="O377" i="55" s="1"/>
  <c r="O378" i="55" s="1"/>
  <c r="O379" i="55" s="1"/>
  <c r="O380" i="55" s="1"/>
  <c r="O381" i="55" s="1"/>
  <c r="O382" i="55" s="1"/>
  <c r="O383" i="55" s="1"/>
  <c r="O384" i="55" s="1"/>
  <c r="O385" i="55" s="1"/>
  <c r="O386" i="55" s="1"/>
  <c r="O387" i="55" s="1"/>
  <c r="O388" i="55" s="1"/>
  <c r="O389" i="55" s="1"/>
  <c r="O390" i="55" s="1"/>
  <c r="O391" i="55" s="1"/>
  <c r="O392" i="55" s="1"/>
  <c r="O393" i="55" s="1"/>
  <c r="O394" i="55" s="1"/>
  <c r="O395" i="55" s="1"/>
  <c r="O396" i="55" s="1"/>
  <c r="O397" i="55" s="1"/>
  <c r="O398" i="55" s="1"/>
  <c r="O399" i="55" s="1"/>
  <c r="O400" i="55" s="1"/>
  <c r="O401" i="55" s="1"/>
  <c r="O402" i="55" s="1"/>
  <c r="O403" i="55" s="1"/>
  <c r="O404" i="55" s="1"/>
  <c r="O405" i="55" s="1"/>
  <c r="O406" i="55" s="1"/>
  <c r="O407" i="55" s="1"/>
  <c r="O408" i="55" s="1"/>
  <c r="O409" i="55" s="1"/>
  <c r="O410" i="55" s="1"/>
  <c r="O411" i="55" s="1"/>
  <c r="O412" i="55" s="1"/>
  <c r="O413" i="55" s="1"/>
  <c r="O414" i="55" s="1"/>
  <c r="O415" i="55" s="1"/>
  <c r="O416" i="55" s="1"/>
  <c r="O417" i="55" s="1"/>
  <c r="O418" i="55" s="1"/>
  <c r="O419" i="55" s="1"/>
  <c r="O420" i="55" s="1"/>
  <c r="O421" i="55" s="1"/>
  <c r="O422" i="55" s="1"/>
  <c r="O423" i="55" s="1"/>
  <c r="O424" i="55" s="1"/>
  <c r="O425" i="55" s="1"/>
  <c r="O426" i="55" s="1"/>
  <c r="O427" i="55" s="1"/>
  <c r="O428" i="55" s="1"/>
  <c r="O429" i="55" s="1"/>
  <c r="O430" i="55" s="1"/>
  <c r="O431" i="55" s="1"/>
  <c r="O432" i="55" s="1"/>
  <c r="O433" i="55" s="1"/>
  <c r="O434" i="55" s="1"/>
  <c r="O435" i="55" s="1"/>
  <c r="O436" i="55" s="1"/>
  <c r="O437" i="55" s="1"/>
  <c r="O438" i="55" s="1"/>
  <c r="O439" i="55" s="1"/>
  <c r="O440" i="55" s="1"/>
  <c r="O441" i="55" s="1"/>
  <c r="O442" i="55" s="1"/>
  <c r="O443" i="55" s="1"/>
  <c r="O444" i="55" s="1"/>
  <c r="O445" i="55" s="1"/>
  <c r="O446" i="55" s="1"/>
  <c r="O447" i="55" s="1"/>
  <c r="O448" i="55" s="1"/>
  <c r="O449" i="55" s="1"/>
  <c r="O450" i="55" s="1"/>
  <c r="O451" i="55" s="1"/>
  <c r="O452" i="55" s="1"/>
  <c r="O453" i="55" s="1"/>
  <c r="O454" i="55" s="1"/>
  <c r="O455" i="55" s="1"/>
  <c r="O456" i="55" s="1"/>
  <c r="O457" i="55" s="1"/>
  <c r="O458" i="55" s="1"/>
  <c r="O459" i="55" s="1"/>
  <c r="O460" i="55" s="1"/>
  <c r="O461" i="55" s="1"/>
  <c r="O462" i="55" s="1"/>
  <c r="O463" i="55" s="1"/>
  <c r="O464" i="55" s="1"/>
  <c r="O465" i="55" s="1"/>
  <c r="O466" i="55" s="1"/>
  <c r="O467" i="55" s="1"/>
  <c r="O468" i="55" s="1"/>
  <c r="O469" i="55" s="1"/>
  <c r="O470" i="55" s="1"/>
  <c r="O471" i="55" s="1"/>
  <c r="O472" i="55" s="1"/>
  <c r="O473" i="55" s="1"/>
  <c r="O474" i="55" s="1"/>
  <c r="O475" i="55" s="1"/>
  <c r="O476" i="55" s="1"/>
  <c r="O477" i="55" s="1"/>
  <c r="O478" i="55" s="1"/>
  <c r="O479" i="55" s="1"/>
  <c r="O480" i="55" s="1"/>
  <c r="O481" i="55" s="1"/>
  <c r="O482" i="55" s="1"/>
  <c r="O483" i="55" s="1"/>
  <c r="O484" i="55" s="1"/>
  <c r="O485" i="55" s="1"/>
  <c r="O486" i="55" s="1"/>
  <c r="O487" i="55" s="1"/>
  <c r="O488" i="55" s="1"/>
  <c r="O489" i="55" s="1"/>
  <c r="O490" i="55" s="1"/>
  <c r="O491" i="55" s="1"/>
  <c r="O492" i="55" s="1"/>
  <c r="O493" i="55" s="1"/>
  <c r="O494" i="55" s="1"/>
  <c r="O495" i="55" s="1"/>
  <c r="O496" i="55" s="1"/>
  <c r="H307" i="55"/>
  <c r="T309" i="2"/>
  <c r="V309" i="2"/>
  <c r="T310" i="2"/>
  <c r="U310" i="2"/>
  <c r="V310" i="2"/>
  <c r="A430" i="5"/>
  <c r="A431" i="5" s="1"/>
  <c r="A432" i="5" s="1"/>
  <c r="A433" i="5" s="1"/>
  <c r="A434" i="5" s="1"/>
  <c r="A435" i="5" s="1"/>
  <c r="A436" i="5" s="1"/>
  <c r="N444" i="55" l="1"/>
  <c r="N445" i="55" s="1"/>
  <c r="N446" i="55" s="1"/>
  <c r="N447" i="55" s="1"/>
  <c r="N448" i="55" s="1"/>
  <c r="N449" i="55" s="1"/>
  <c r="N450" i="55" s="1"/>
  <c r="N451" i="55" s="1"/>
  <c r="N452" i="55" s="1"/>
  <c r="N453" i="55" s="1"/>
  <c r="N454" i="55" s="1"/>
  <c r="N455" i="55" s="1"/>
  <c r="N456" i="55" s="1"/>
  <c r="N457" i="55" s="1"/>
  <c r="N458" i="55" s="1"/>
  <c r="N459" i="55" s="1"/>
  <c r="N460" i="55" s="1"/>
  <c r="N461" i="55" s="1"/>
  <c r="N462" i="55" s="1"/>
  <c r="N463" i="55" s="1"/>
  <c r="N464" i="55" s="1"/>
  <c r="N465" i="55" s="1"/>
  <c r="N466" i="55" s="1"/>
  <c r="N467" i="55" s="1"/>
  <c r="N468" i="55" s="1"/>
  <c r="N469" i="55" s="1"/>
  <c r="N470" i="55" s="1"/>
  <c r="N471" i="55" s="1"/>
  <c r="N472" i="55" s="1"/>
  <c r="N473" i="55" s="1"/>
  <c r="N474" i="55" s="1"/>
  <c r="N475" i="55" s="1"/>
  <c r="N476" i="55" s="1"/>
  <c r="N477" i="55" s="1"/>
  <c r="N478" i="55" s="1"/>
  <c r="N479" i="55" s="1"/>
  <c r="N480" i="55" s="1"/>
  <c r="N481" i="55" s="1"/>
  <c r="N482" i="55" s="1"/>
  <c r="N483" i="55" s="1"/>
  <c r="N484" i="55" s="1"/>
  <c r="N485" i="55" s="1"/>
  <c r="N486" i="55" s="1"/>
  <c r="N487" i="55" s="1"/>
  <c r="N488" i="55" s="1"/>
  <c r="N489" i="55" s="1"/>
  <c r="N490" i="55" s="1"/>
  <c r="N491" i="55" s="1"/>
  <c r="N492" i="55" s="1"/>
  <c r="N493" i="55" s="1"/>
  <c r="N494" i="55" s="1"/>
  <c r="N495" i="55" s="1"/>
  <c r="N496" i="55" s="1"/>
  <c r="I331" i="55"/>
  <c r="H308" i="55"/>
  <c r="J430" i="5"/>
  <c r="I332" i="55" l="1"/>
  <c r="V430" i="5"/>
  <c r="AA430" i="21"/>
  <c r="H309" i="55"/>
  <c r="F495" i="55"/>
  <c r="F494" i="55"/>
  <c r="F493" i="55"/>
  <c r="F492" i="55"/>
  <c r="F491" i="55"/>
  <c r="F490" i="55"/>
  <c r="F489" i="55"/>
  <c r="F488" i="55"/>
  <c r="F487" i="55"/>
  <c r="F486" i="55"/>
  <c r="F485" i="55"/>
  <c r="F484" i="55"/>
  <c r="F483" i="55"/>
  <c r="F482" i="55"/>
  <c r="F481" i="55"/>
  <c r="F480" i="55"/>
  <c r="F479" i="55"/>
  <c r="F478" i="55"/>
  <c r="F477" i="55"/>
  <c r="F476" i="55"/>
  <c r="F475" i="55"/>
  <c r="F474" i="55"/>
  <c r="F473" i="55"/>
  <c r="F472" i="55"/>
  <c r="F471" i="55"/>
  <c r="F470" i="55"/>
  <c r="F469" i="55"/>
  <c r="F468" i="55"/>
  <c r="F467" i="55"/>
  <c r="F466" i="55"/>
  <c r="F465" i="55"/>
  <c r="F464" i="55"/>
  <c r="F463" i="55"/>
  <c r="F462" i="55"/>
  <c r="F461" i="55"/>
  <c r="F460" i="55"/>
  <c r="F459" i="55"/>
  <c r="F458" i="55"/>
  <c r="F457" i="55"/>
  <c r="F456" i="55"/>
  <c r="F455" i="55"/>
  <c r="F454" i="55"/>
  <c r="F453" i="55"/>
  <c r="F452" i="55"/>
  <c r="F451" i="55"/>
  <c r="F450" i="55"/>
  <c r="F449" i="55"/>
  <c r="F448" i="55"/>
  <c r="F447" i="55"/>
  <c r="F446" i="55"/>
  <c r="F445" i="55"/>
  <c r="F444" i="55"/>
  <c r="F443" i="55"/>
  <c r="F442" i="55"/>
  <c r="F441" i="55"/>
  <c r="F440" i="55"/>
  <c r="F439" i="55"/>
  <c r="F438" i="55"/>
  <c r="F437" i="55"/>
  <c r="F436" i="55"/>
  <c r="F435" i="55"/>
  <c r="F434" i="55"/>
  <c r="F433" i="55"/>
  <c r="F432" i="55"/>
  <c r="F431" i="55"/>
  <c r="F430" i="55"/>
  <c r="F429" i="55"/>
  <c r="F428" i="55"/>
  <c r="F427" i="55"/>
  <c r="F426" i="55"/>
  <c r="F425" i="55"/>
  <c r="F424" i="55"/>
  <c r="F423" i="55"/>
  <c r="F422" i="55"/>
  <c r="F421" i="55"/>
  <c r="F420" i="55"/>
  <c r="F419" i="55"/>
  <c r="F418" i="55"/>
  <c r="F417" i="55"/>
  <c r="F416" i="55"/>
  <c r="F415" i="55"/>
  <c r="F414" i="55"/>
  <c r="F413" i="55"/>
  <c r="F412" i="55"/>
  <c r="F411" i="55"/>
  <c r="F410" i="55"/>
  <c r="F409" i="55"/>
  <c r="F408" i="55"/>
  <c r="F407" i="55"/>
  <c r="F406" i="55"/>
  <c r="F405" i="55"/>
  <c r="F404" i="55"/>
  <c r="F403" i="55"/>
  <c r="F402" i="55"/>
  <c r="F401" i="55"/>
  <c r="F400" i="55"/>
  <c r="F399" i="55"/>
  <c r="F398" i="55"/>
  <c r="F397" i="55"/>
  <c r="F396" i="55"/>
  <c r="F395" i="55"/>
  <c r="F394" i="55"/>
  <c r="F393" i="55"/>
  <c r="F392" i="55"/>
  <c r="F391" i="55"/>
  <c r="F390" i="55"/>
  <c r="F389" i="55"/>
  <c r="F388" i="55"/>
  <c r="F387" i="55"/>
  <c r="F386" i="55"/>
  <c r="F385" i="55"/>
  <c r="F384" i="55"/>
  <c r="F383" i="55"/>
  <c r="F382" i="55"/>
  <c r="F381" i="55"/>
  <c r="F380" i="55"/>
  <c r="F379" i="55"/>
  <c r="F378" i="55"/>
  <c r="F377" i="55"/>
  <c r="F376" i="55"/>
  <c r="F375" i="55"/>
  <c r="F374" i="55"/>
  <c r="F373" i="55"/>
  <c r="F372" i="55"/>
  <c r="F371" i="55"/>
  <c r="F370" i="55"/>
  <c r="F369" i="55"/>
  <c r="F368" i="55"/>
  <c r="F367" i="55"/>
  <c r="F366" i="55"/>
  <c r="F365" i="55"/>
  <c r="F364" i="55"/>
  <c r="F363" i="55"/>
  <c r="F362" i="55"/>
  <c r="F361" i="55"/>
  <c r="F360" i="55"/>
  <c r="F359" i="55"/>
  <c r="F358" i="55"/>
  <c r="F357" i="55"/>
  <c r="F356" i="55"/>
  <c r="F355" i="55"/>
  <c r="F354" i="55"/>
  <c r="F353" i="55"/>
  <c r="F352" i="55"/>
  <c r="F351" i="55"/>
  <c r="F350" i="55"/>
  <c r="F349" i="55"/>
  <c r="F348" i="55"/>
  <c r="F347" i="55"/>
  <c r="F346" i="55"/>
  <c r="F345" i="55"/>
  <c r="F344" i="55"/>
  <c r="F343" i="55"/>
  <c r="F342" i="55"/>
  <c r="F341" i="55"/>
  <c r="F340" i="55"/>
  <c r="F339" i="55"/>
  <c r="F338" i="55"/>
  <c r="F337" i="55"/>
  <c r="F336" i="55"/>
  <c r="F335" i="55"/>
  <c r="F334" i="55"/>
  <c r="F333" i="55"/>
  <c r="F332" i="55"/>
  <c r="F331" i="55"/>
  <c r="F330" i="55"/>
  <c r="F329" i="55"/>
  <c r="F328" i="55"/>
  <c r="F327" i="55"/>
  <c r="F326" i="55"/>
  <c r="F325" i="55"/>
  <c r="F324" i="55"/>
  <c r="F323" i="55"/>
  <c r="F322" i="55"/>
  <c r="F321" i="55"/>
  <c r="F320" i="55"/>
  <c r="F319" i="55"/>
  <c r="F318" i="55"/>
  <c r="F317" i="55"/>
  <c r="F316" i="55"/>
  <c r="F315" i="55"/>
  <c r="F314" i="55"/>
  <c r="F313" i="55"/>
  <c r="F312" i="55"/>
  <c r="F311" i="55"/>
  <c r="F310" i="55"/>
  <c r="F309" i="55"/>
  <c r="F308" i="55"/>
  <c r="F307" i="55"/>
  <c r="F306" i="55"/>
  <c r="F305" i="55"/>
  <c r="F304" i="55"/>
  <c r="F303" i="55"/>
  <c r="F302" i="55"/>
  <c r="F301" i="55"/>
  <c r="F300" i="55"/>
  <c r="F299" i="55"/>
  <c r="F298" i="55"/>
  <c r="F297" i="55"/>
  <c r="F296" i="55"/>
  <c r="F295" i="55"/>
  <c r="F294" i="55"/>
  <c r="F293" i="55"/>
  <c r="F292" i="55"/>
  <c r="F291" i="55"/>
  <c r="F290" i="55"/>
  <c r="F289" i="55"/>
  <c r="F288" i="55"/>
  <c r="F287" i="55"/>
  <c r="F286" i="55"/>
  <c r="F285" i="55"/>
  <c r="F284" i="55"/>
  <c r="F283" i="55"/>
  <c r="F282" i="55"/>
  <c r="F281" i="55"/>
  <c r="F280" i="55"/>
  <c r="F279" i="55"/>
  <c r="F278" i="55"/>
  <c r="F277" i="55"/>
  <c r="F276" i="55"/>
  <c r="F275" i="55"/>
  <c r="F274" i="55"/>
  <c r="F273" i="55"/>
  <c r="F272" i="55"/>
  <c r="F271" i="55"/>
  <c r="F270" i="55"/>
  <c r="F269" i="55"/>
  <c r="F268" i="55"/>
  <c r="F267" i="55"/>
  <c r="F266" i="55"/>
  <c r="F265" i="55"/>
  <c r="F264" i="55"/>
  <c r="F263" i="55"/>
  <c r="F262" i="55"/>
  <c r="F261" i="55"/>
  <c r="F260" i="55"/>
  <c r="F259" i="55"/>
  <c r="F258" i="55"/>
  <c r="F257" i="55"/>
  <c r="F256" i="55"/>
  <c r="F255" i="55"/>
  <c r="F254" i="55"/>
  <c r="F253" i="55"/>
  <c r="F252" i="55"/>
  <c r="F251" i="55"/>
  <c r="F250" i="55"/>
  <c r="F249" i="55"/>
  <c r="F248" i="55"/>
  <c r="F247" i="55"/>
  <c r="F246" i="55"/>
  <c r="F245" i="55"/>
  <c r="F244" i="55"/>
  <c r="F243" i="55"/>
  <c r="F242" i="55"/>
  <c r="F241" i="55"/>
  <c r="F240" i="55"/>
  <c r="F239" i="55"/>
  <c r="F238" i="55"/>
  <c r="F237" i="55"/>
  <c r="F236" i="55"/>
  <c r="F235" i="55"/>
  <c r="F234" i="55"/>
  <c r="F233" i="55"/>
  <c r="F232" i="55"/>
  <c r="F231" i="55"/>
  <c r="F230" i="55"/>
  <c r="F229" i="55"/>
  <c r="F228" i="55"/>
  <c r="F227" i="55"/>
  <c r="F226" i="55"/>
  <c r="F225" i="55"/>
  <c r="F224" i="55"/>
  <c r="F223" i="55"/>
  <c r="F222" i="55"/>
  <c r="F221" i="55"/>
  <c r="F220" i="55"/>
  <c r="F219" i="55"/>
  <c r="F218" i="55"/>
  <c r="F217" i="55"/>
  <c r="F216" i="55"/>
  <c r="F215" i="55"/>
  <c r="F214" i="55"/>
  <c r="F213" i="55"/>
  <c r="F212" i="55"/>
  <c r="F211" i="55"/>
  <c r="F210" i="55"/>
  <c r="F209" i="55"/>
  <c r="F208" i="55"/>
  <c r="F207" i="55"/>
  <c r="F206" i="55"/>
  <c r="F205" i="55"/>
  <c r="F204" i="55"/>
  <c r="F203" i="55"/>
  <c r="F202" i="55"/>
  <c r="F201" i="55"/>
  <c r="F200" i="55"/>
  <c r="F199" i="55"/>
  <c r="F194" i="55"/>
  <c r="F193" i="55"/>
  <c r="F192" i="55"/>
  <c r="F191" i="55"/>
  <c r="F190" i="55"/>
  <c r="F189" i="55"/>
  <c r="F186" i="55"/>
  <c r="F185" i="55"/>
  <c r="I333" i="55" l="1"/>
  <c r="H310" i="55"/>
  <c r="I334" i="55" l="1"/>
  <c r="H311" i="55"/>
  <c r="I335" i="55" l="1"/>
  <c r="H312" i="55"/>
  <c r="I336" i="55" l="1"/>
  <c r="H313" i="55"/>
  <c r="I337" i="55" l="1"/>
  <c r="H314" i="55"/>
  <c r="I338" i="55" l="1"/>
  <c r="H315" i="55"/>
  <c r="I339" i="55" l="1"/>
  <c r="H316" i="55"/>
  <c r="I340" i="55" l="1"/>
  <c r="H317" i="55"/>
  <c r="J429" i="5"/>
  <c r="I341" i="55" l="1"/>
  <c r="H318" i="55"/>
  <c r="I736" i="50"/>
  <c r="V429" i="5"/>
  <c r="I244" i="50"/>
  <c r="I342" i="55" l="1"/>
  <c r="H319" i="55"/>
  <c r="I343" i="55" l="1"/>
  <c r="H320" i="55"/>
  <c r="I344" i="55" l="1"/>
  <c r="H321" i="55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64" i="6"/>
  <c r="Z765" i="6"/>
  <c r="Z766" i="6"/>
  <c r="Z767" i="6"/>
  <c r="Z768" i="6"/>
  <c r="Z769" i="6"/>
  <c r="Z770" i="6"/>
  <c r="Z771" i="6"/>
  <c r="Z772" i="6"/>
  <c r="Z773" i="6"/>
  <c r="Z774" i="6"/>
  <c r="Z775" i="6"/>
  <c r="Z776" i="6"/>
  <c r="Z777" i="6"/>
  <c r="Z778" i="6"/>
  <c r="Z779" i="6"/>
  <c r="Z780" i="6"/>
  <c r="Z781" i="6"/>
  <c r="Z782" i="6"/>
  <c r="Z783" i="6"/>
  <c r="Z784" i="6"/>
  <c r="I345" i="55" l="1"/>
  <c r="H322" i="55"/>
  <c r="AW6" i="21"/>
  <c r="AW7" i="21"/>
  <c r="AW8" i="21"/>
  <c r="AW9" i="21"/>
  <c r="AW10" i="21"/>
  <c r="AW11" i="21"/>
  <c r="AW12" i="21"/>
  <c r="AW13" i="21"/>
  <c r="AW14" i="21"/>
  <c r="AW15" i="21"/>
  <c r="AW16" i="21"/>
  <c r="AW17" i="21"/>
  <c r="AW18" i="21"/>
  <c r="AW19" i="21"/>
  <c r="AW20" i="21"/>
  <c r="AW21" i="21"/>
  <c r="AW22" i="21"/>
  <c r="AW23" i="21"/>
  <c r="AW24" i="21"/>
  <c r="AW25" i="21"/>
  <c r="AW26" i="21"/>
  <c r="AW27" i="21"/>
  <c r="AW28" i="21"/>
  <c r="AW29" i="21"/>
  <c r="AW30" i="21"/>
  <c r="AW31" i="21"/>
  <c r="AW32" i="21"/>
  <c r="AW33" i="21"/>
  <c r="AW34" i="21"/>
  <c r="AW35" i="21"/>
  <c r="AW36" i="21"/>
  <c r="AW37" i="21"/>
  <c r="AW38" i="21"/>
  <c r="AW39" i="21"/>
  <c r="AW40" i="21"/>
  <c r="AW41" i="21"/>
  <c r="AW42" i="21"/>
  <c r="AW43" i="21"/>
  <c r="AW44" i="21"/>
  <c r="AW45" i="21"/>
  <c r="AW46" i="21"/>
  <c r="AW47" i="21"/>
  <c r="AW48" i="21"/>
  <c r="AW49" i="21"/>
  <c r="AW50" i="21"/>
  <c r="AW51" i="21"/>
  <c r="AW52" i="21"/>
  <c r="AW53" i="21"/>
  <c r="AW54" i="21"/>
  <c r="AW55" i="21"/>
  <c r="AW56" i="21"/>
  <c r="AW57" i="21"/>
  <c r="AW58" i="21"/>
  <c r="AW59" i="21"/>
  <c r="AW60" i="21"/>
  <c r="AW61" i="21"/>
  <c r="AW62" i="21"/>
  <c r="AW63" i="21"/>
  <c r="AW64" i="21"/>
  <c r="AW65" i="21"/>
  <c r="AW66" i="21"/>
  <c r="AW67" i="21"/>
  <c r="AW68" i="21"/>
  <c r="AW69" i="21"/>
  <c r="AW70" i="21"/>
  <c r="AW71" i="21"/>
  <c r="AW72" i="21"/>
  <c r="AW73" i="21"/>
  <c r="AW74" i="21"/>
  <c r="AW75" i="21"/>
  <c r="AW76" i="21"/>
  <c r="AW77" i="21"/>
  <c r="AW78" i="21"/>
  <c r="AW79" i="21"/>
  <c r="AW80" i="21"/>
  <c r="AW81" i="21"/>
  <c r="AW82" i="21"/>
  <c r="AW83" i="21"/>
  <c r="AW84" i="21"/>
  <c r="AW85" i="21"/>
  <c r="AW86" i="21"/>
  <c r="AW87" i="21"/>
  <c r="AW88" i="21"/>
  <c r="AW89" i="21"/>
  <c r="AW90" i="21"/>
  <c r="AW91" i="21"/>
  <c r="AW92" i="21"/>
  <c r="AW93" i="21"/>
  <c r="AW94" i="21"/>
  <c r="AW95" i="21"/>
  <c r="AW96" i="21"/>
  <c r="AW97" i="21"/>
  <c r="AW98" i="21"/>
  <c r="AW99" i="21"/>
  <c r="AW100" i="21"/>
  <c r="AW101" i="21"/>
  <c r="AW102" i="21"/>
  <c r="AW103" i="21"/>
  <c r="AW104" i="21"/>
  <c r="AW105" i="21"/>
  <c r="AW106" i="21"/>
  <c r="AW107" i="21"/>
  <c r="AW108" i="21"/>
  <c r="AW109" i="21"/>
  <c r="AW110" i="21"/>
  <c r="AW111" i="21"/>
  <c r="AW112" i="21"/>
  <c r="AW113" i="21"/>
  <c r="AW114" i="21"/>
  <c r="AW115" i="21"/>
  <c r="AW116" i="21"/>
  <c r="AW117" i="21"/>
  <c r="AW118" i="21"/>
  <c r="AW119" i="21"/>
  <c r="AW120" i="21"/>
  <c r="AW121" i="21"/>
  <c r="AW122" i="21"/>
  <c r="AW123" i="21"/>
  <c r="AW124" i="21"/>
  <c r="AW125" i="21"/>
  <c r="AW126" i="21"/>
  <c r="AW127" i="21"/>
  <c r="AW128" i="21"/>
  <c r="AW129" i="21"/>
  <c r="AW130" i="21"/>
  <c r="AW131" i="21"/>
  <c r="AW132" i="21"/>
  <c r="AW133" i="21"/>
  <c r="AW134" i="21"/>
  <c r="AW135" i="21"/>
  <c r="AW136" i="21"/>
  <c r="AW137" i="21"/>
  <c r="AW138" i="21"/>
  <c r="AW139" i="21"/>
  <c r="AW140" i="21"/>
  <c r="AW141" i="21"/>
  <c r="AW142" i="21"/>
  <c r="AW143" i="21"/>
  <c r="AW144" i="21"/>
  <c r="AW145" i="21"/>
  <c r="AW146" i="21"/>
  <c r="AW147" i="21"/>
  <c r="AW148" i="21"/>
  <c r="AW149" i="21"/>
  <c r="AW150" i="21"/>
  <c r="AW151" i="21"/>
  <c r="AW152" i="21"/>
  <c r="AW153" i="21"/>
  <c r="AW154" i="21"/>
  <c r="AW155" i="21"/>
  <c r="AW156" i="21"/>
  <c r="AW157" i="21"/>
  <c r="AW158" i="21"/>
  <c r="AW159" i="21"/>
  <c r="AW160" i="21"/>
  <c r="AW161" i="21"/>
  <c r="AW162" i="21"/>
  <c r="AW163" i="21"/>
  <c r="AW164" i="21"/>
  <c r="AW165" i="21"/>
  <c r="AW166" i="21"/>
  <c r="AW167" i="21"/>
  <c r="AW168" i="21"/>
  <c r="AW169" i="21"/>
  <c r="AW170" i="21"/>
  <c r="AW171" i="21"/>
  <c r="AW172" i="21"/>
  <c r="AW173" i="21"/>
  <c r="AW174" i="21"/>
  <c r="AW175" i="21"/>
  <c r="AW176" i="21"/>
  <c r="AW177" i="21"/>
  <c r="AW178" i="21"/>
  <c r="AW179" i="21"/>
  <c r="AW180" i="21"/>
  <c r="AW181" i="21"/>
  <c r="AW182" i="21"/>
  <c r="AW183" i="21"/>
  <c r="AW184" i="21"/>
  <c r="AW185" i="21"/>
  <c r="AW186" i="21"/>
  <c r="AW187" i="21"/>
  <c r="AW188" i="21"/>
  <c r="AW189" i="21"/>
  <c r="AW190" i="21"/>
  <c r="AW191" i="21"/>
  <c r="AW192" i="21"/>
  <c r="AW193" i="21"/>
  <c r="AW194" i="21"/>
  <c r="AW195" i="21"/>
  <c r="AW196" i="21"/>
  <c r="AW197" i="21"/>
  <c r="AW198" i="21"/>
  <c r="AW199" i="21"/>
  <c r="AW200" i="21"/>
  <c r="AW201" i="21"/>
  <c r="AW202" i="21"/>
  <c r="AW203" i="21"/>
  <c r="AW204" i="21"/>
  <c r="AW205" i="21"/>
  <c r="AW206" i="21"/>
  <c r="AW207" i="21"/>
  <c r="AW208" i="21"/>
  <c r="AW209" i="21"/>
  <c r="AW210" i="21"/>
  <c r="AW211" i="21"/>
  <c r="AW212" i="21"/>
  <c r="AW213" i="21"/>
  <c r="AW214" i="21"/>
  <c r="AW215" i="21"/>
  <c r="AW216" i="21"/>
  <c r="AW217" i="21"/>
  <c r="AW218" i="21"/>
  <c r="AW219" i="21"/>
  <c r="AW220" i="21"/>
  <c r="AW221" i="21"/>
  <c r="AW222" i="21"/>
  <c r="AW223" i="21"/>
  <c r="AW224" i="21"/>
  <c r="AW225" i="21"/>
  <c r="AW226" i="21"/>
  <c r="AW227" i="21"/>
  <c r="AW228" i="21"/>
  <c r="AW229" i="21"/>
  <c r="AW230" i="21"/>
  <c r="AW231" i="21"/>
  <c r="AW232" i="21"/>
  <c r="AW233" i="21"/>
  <c r="AW234" i="21"/>
  <c r="AW235" i="21"/>
  <c r="AW236" i="21"/>
  <c r="AW237" i="21"/>
  <c r="AW238" i="21"/>
  <c r="AW239" i="21"/>
  <c r="AW240" i="21"/>
  <c r="AW241" i="21"/>
  <c r="AW242" i="21"/>
  <c r="AW243" i="21"/>
  <c r="AW244" i="21"/>
  <c r="AW245" i="21"/>
  <c r="AW246" i="21"/>
  <c r="AW247" i="21"/>
  <c r="AW248" i="21"/>
  <c r="AW249" i="21"/>
  <c r="AW250" i="21"/>
  <c r="AW251" i="21"/>
  <c r="AW252" i="21"/>
  <c r="AW253" i="21"/>
  <c r="AW254" i="21"/>
  <c r="AW255" i="21"/>
  <c r="AW256" i="21"/>
  <c r="AW257" i="21"/>
  <c r="AW258" i="21"/>
  <c r="AW259" i="21"/>
  <c r="AW260" i="21"/>
  <c r="AW261" i="21"/>
  <c r="AW262" i="21"/>
  <c r="AW263" i="21"/>
  <c r="AW264" i="21"/>
  <c r="AW265" i="21"/>
  <c r="AW266" i="21"/>
  <c r="AW267" i="21"/>
  <c r="AW268" i="21"/>
  <c r="AW269" i="21"/>
  <c r="AW270" i="21"/>
  <c r="AW271" i="21"/>
  <c r="AW272" i="21"/>
  <c r="AW273" i="21"/>
  <c r="AW274" i="21"/>
  <c r="AW275" i="21"/>
  <c r="AW276" i="21"/>
  <c r="AW277" i="21"/>
  <c r="AW278" i="21"/>
  <c r="AW279" i="21"/>
  <c r="AW280" i="21"/>
  <c r="AW281" i="21"/>
  <c r="AW282" i="21"/>
  <c r="AW283" i="21"/>
  <c r="AW284" i="21"/>
  <c r="AW285" i="21"/>
  <c r="AW286" i="21"/>
  <c r="AW287" i="21"/>
  <c r="AW288" i="21"/>
  <c r="AW289" i="21"/>
  <c r="AW290" i="21"/>
  <c r="AW291" i="21"/>
  <c r="AW292" i="21"/>
  <c r="AW293" i="21"/>
  <c r="AW294" i="21"/>
  <c r="AW295" i="21"/>
  <c r="AW296" i="21"/>
  <c r="AW297" i="21"/>
  <c r="AW298" i="21"/>
  <c r="AW299" i="21"/>
  <c r="AW300" i="21"/>
  <c r="AW301" i="21"/>
  <c r="AW302" i="21"/>
  <c r="AW303" i="21"/>
  <c r="AW304" i="21"/>
  <c r="AW5" i="21"/>
  <c r="BC304" i="21" l="1"/>
  <c r="I346" i="55"/>
  <c r="H323" i="55"/>
  <c r="I347" i="55" l="1"/>
  <c r="H324" i="55"/>
  <c r="I348" i="55" l="1"/>
  <c r="BB340" i="21"/>
  <c r="BB328" i="21"/>
  <c r="BB316" i="21"/>
  <c r="H325" i="55"/>
  <c r="I349" i="55" l="1"/>
  <c r="H326" i="55"/>
  <c r="BB352" i="21"/>
  <c r="I350" i="55" l="1"/>
  <c r="BB448" i="21"/>
  <c r="BB412" i="21"/>
  <c r="BB472" i="21"/>
  <c r="BB364" i="21"/>
  <c r="BB400" i="21"/>
  <c r="BB436" i="21"/>
  <c r="BB388" i="21"/>
  <c r="H327" i="55"/>
  <c r="BB484" i="21"/>
  <c r="BB460" i="21"/>
  <c r="BB376" i="21"/>
  <c r="I351" i="55" l="1"/>
  <c r="H328" i="55"/>
  <c r="BB496" i="21"/>
  <c r="I352" i="55" l="1"/>
  <c r="BB508" i="21"/>
  <c r="H329" i="55"/>
  <c r="I353" i="55" l="1"/>
  <c r="H330" i="55"/>
  <c r="BB520" i="21"/>
  <c r="I354" i="55" l="1"/>
  <c r="H331" i="55"/>
  <c r="BB532" i="21"/>
  <c r="I355" i="55" l="1"/>
  <c r="H332" i="55"/>
  <c r="AV579" i="21"/>
  <c r="AV591" i="21" s="1"/>
  <c r="AV603" i="21" s="1"/>
  <c r="AV615" i="21" s="1"/>
  <c r="AV627" i="21" s="1"/>
  <c r="AV639" i="21" s="1"/>
  <c r="AV651" i="21" s="1"/>
  <c r="AV663" i="21" s="1"/>
  <c r="AV675" i="21" s="1"/>
  <c r="AV573" i="21"/>
  <c r="AV585" i="21" s="1"/>
  <c r="AV597" i="21" s="1"/>
  <c r="AV609" i="21" s="1"/>
  <c r="AV621" i="21" s="1"/>
  <c r="AV633" i="21" s="1"/>
  <c r="AV645" i="21" s="1"/>
  <c r="AV657" i="21" s="1"/>
  <c r="AV669" i="21" s="1"/>
  <c r="AV681" i="21" s="1"/>
  <c r="BB544" i="21"/>
  <c r="I356" i="55" l="1"/>
  <c r="H333" i="55"/>
  <c r="AV570" i="21"/>
  <c r="AV582" i="21" s="1"/>
  <c r="AV594" i="21" s="1"/>
  <c r="AV606" i="21" s="1"/>
  <c r="AV618" i="21" s="1"/>
  <c r="AV630" i="21" s="1"/>
  <c r="AV642" i="21" s="1"/>
  <c r="AV654" i="21" s="1"/>
  <c r="AV666" i="21" s="1"/>
  <c r="AV678" i="21" s="1"/>
  <c r="BB556" i="21"/>
  <c r="AV572" i="21"/>
  <c r="AV584" i="21" s="1"/>
  <c r="AV596" i="21" s="1"/>
  <c r="AV608" i="21" s="1"/>
  <c r="AV620" i="21" s="1"/>
  <c r="AV632" i="21" s="1"/>
  <c r="AV644" i="21" s="1"/>
  <c r="AV656" i="21" s="1"/>
  <c r="AV668" i="21" s="1"/>
  <c r="AV680" i="21" s="1"/>
  <c r="AV571" i="21"/>
  <c r="AV583" i="21" s="1"/>
  <c r="AV595" i="21" s="1"/>
  <c r="AV607" i="21" s="1"/>
  <c r="AV619" i="21" s="1"/>
  <c r="AV631" i="21" s="1"/>
  <c r="AV643" i="21" s="1"/>
  <c r="AV655" i="21" s="1"/>
  <c r="AV667" i="21" s="1"/>
  <c r="AV679" i="21" s="1"/>
  <c r="AV577" i="21"/>
  <c r="AV589" i="21" s="1"/>
  <c r="AV601" i="21" s="1"/>
  <c r="AV613" i="21" s="1"/>
  <c r="AV625" i="21" s="1"/>
  <c r="AV637" i="21" s="1"/>
  <c r="AV649" i="21" s="1"/>
  <c r="AV661" i="21" s="1"/>
  <c r="AV673" i="21" s="1"/>
  <c r="AV685" i="21" s="1"/>
  <c r="AV574" i="21"/>
  <c r="AV586" i="21" s="1"/>
  <c r="AV598" i="21" s="1"/>
  <c r="AV610" i="21" s="1"/>
  <c r="AV622" i="21" s="1"/>
  <c r="AV634" i="21" s="1"/>
  <c r="AV646" i="21" s="1"/>
  <c r="AV658" i="21" s="1"/>
  <c r="AV670" i="21" s="1"/>
  <c r="AV682" i="21" s="1"/>
  <c r="AV576" i="21"/>
  <c r="AV588" i="21" s="1"/>
  <c r="AV600" i="21" s="1"/>
  <c r="AV612" i="21" s="1"/>
  <c r="AV624" i="21" s="1"/>
  <c r="AV636" i="21" s="1"/>
  <c r="AV648" i="21" s="1"/>
  <c r="AV660" i="21" s="1"/>
  <c r="AV672" i="21" s="1"/>
  <c r="AV684" i="21" s="1"/>
  <c r="AV578" i="21"/>
  <c r="AV590" i="21" s="1"/>
  <c r="AV602" i="21" s="1"/>
  <c r="AV614" i="21" s="1"/>
  <c r="AV626" i="21" s="1"/>
  <c r="AV638" i="21" s="1"/>
  <c r="AV650" i="21" s="1"/>
  <c r="AV662" i="21" s="1"/>
  <c r="AV674" i="21" s="1"/>
  <c r="AV686" i="21" s="1"/>
  <c r="AV575" i="21"/>
  <c r="AV587" i="21" s="1"/>
  <c r="AV599" i="21" s="1"/>
  <c r="AV611" i="21" s="1"/>
  <c r="AV623" i="21" s="1"/>
  <c r="AV635" i="21" s="1"/>
  <c r="AV647" i="21" s="1"/>
  <c r="AV659" i="21" s="1"/>
  <c r="AV671" i="21" s="1"/>
  <c r="AV683" i="21" s="1"/>
  <c r="I357" i="55" l="1"/>
  <c r="H334" i="55"/>
  <c r="AV580" i="21"/>
  <c r="AV592" i="21" s="1"/>
  <c r="AV604" i="21" s="1"/>
  <c r="AV616" i="21" s="1"/>
  <c r="AV628" i="21" s="1"/>
  <c r="AV640" i="21" s="1"/>
  <c r="AV652" i="21" s="1"/>
  <c r="AV664" i="21" s="1"/>
  <c r="AV676" i="21" s="1"/>
  <c r="I358" i="55" l="1"/>
  <c r="BB568" i="21"/>
  <c r="AV569" i="21"/>
  <c r="BB580" i="21" s="1"/>
  <c r="H335" i="55"/>
  <c r="I359" i="55" l="1"/>
  <c r="AV581" i="21"/>
  <c r="BB592" i="21" s="1"/>
  <c r="H336" i="55"/>
  <c r="I360" i="55" l="1"/>
  <c r="AV593" i="21"/>
  <c r="BB604" i="21" s="1"/>
  <c r="H337" i="55"/>
  <c r="I361" i="55" l="1"/>
  <c r="AV605" i="21"/>
  <c r="BB616" i="21" s="1"/>
  <c r="H338" i="55"/>
  <c r="I362" i="55" l="1"/>
  <c r="AV617" i="21"/>
  <c r="BB628" i="21" s="1"/>
  <c r="H339" i="55"/>
  <c r="I363" i="55" l="1"/>
  <c r="AV629" i="21"/>
  <c r="BB640" i="21" s="1"/>
  <c r="H340" i="55"/>
  <c r="I364" i="55" l="1"/>
  <c r="AV641" i="21"/>
  <c r="BB652" i="21" s="1"/>
  <c r="H341" i="55"/>
  <c r="I365" i="55" l="1"/>
  <c r="AV653" i="21"/>
  <c r="BB664" i="21" s="1"/>
  <c r="H342" i="55"/>
  <c r="I366" i="55" l="1"/>
  <c r="AV665" i="21"/>
  <c r="BB676" i="21" s="1"/>
  <c r="H343" i="55"/>
  <c r="I367" i="55" l="1"/>
  <c r="AV677" i="21"/>
  <c r="BB688" i="21" s="1"/>
  <c r="H344" i="55"/>
  <c r="I368" i="55" l="1"/>
  <c r="H345" i="55"/>
  <c r="I369" i="55" l="1"/>
  <c r="H346" i="55"/>
  <c r="I370" i="55" l="1"/>
  <c r="H347" i="55"/>
  <c r="I371" i="55" l="1"/>
  <c r="H348" i="55"/>
  <c r="I372" i="55" l="1"/>
  <c r="H349" i="55"/>
  <c r="I373" i="55" l="1"/>
  <c r="H350" i="55"/>
  <c r="I374" i="55" l="1"/>
  <c r="H351" i="55"/>
  <c r="I375" i="55" l="1"/>
  <c r="H352" i="55"/>
  <c r="I376" i="55" l="1"/>
  <c r="H353" i="55"/>
  <c r="V308" i="2"/>
  <c r="T308" i="2"/>
  <c r="I377" i="55" l="1"/>
  <c r="H354" i="55"/>
  <c r="I378" i="55" l="1"/>
  <c r="H355" i="55"/>
  <c r="I379" i="55" l="1"/>
  <c r="H356" i="55"/>
  <c r="Y736" i="6"/>
  <c r="X736" i="6"/>
  <c r="Y735" i="6"/>
  <c r="X735" i="6"/>
  <c r="Y734" i="6"/>
  <c r="X734" i="6"/>
  <c r="Y733" i="6"/>
  <c r="X733" i="6"/>
  <c r="Y732" i="6"/>
  <c r="X732" i="6"/>
  <c r="Y731" i="6"/>
  <c r="X731" i="6"/>
  <c r="Y730" i="6"/>
  <c r="X730" i="6"/>
  <c r="Y729" i="6"/>
  <c r="X729" i="6"/>
  <c r="Y728" i="6"/>
  <c r="X728" i="6"/>
  <c r="Y727" i="6"/>
  <c r="X727" i="6"/>
  <c r="Y726" i="6"/>
  <c r="X726" i="6"/>
  <c r="Y724" i="6"/>
  <c r="X724" i="6"/>
  <c r="Y723" i="6"/>
  <c r="X723" i="6"/>
  <c r="Y722" i="6"/>
  <c r="X722" i="6"/>
  <c r="Y721" i="6"/>
  <c r="X721" i="6"/>
  <c r="Y720" i="6"/>
  <c r="X720" i="6"/>
  <c r="Y719" i="6"/>
  <c r="X719" i="6"/>
  <c r="Y718" i="6"/>
  <c r="X718" i="6"/>
  <c r="Y717" i="6"/>
  <c r="X717" i="6"/>
  <c r="Y716" i="6"/>
  <c r="X716" i="6"/>
  <c r="Y715" i="6"/>
  <c r="X715" i="6"/>
  <c r="Y714" i="6"/>
  <c r="X714" i="6"/>
  <c r="Y712" i="6"/>
  <c r="X712" i="6"/>
  <c r="Y711" i="6"/>
  <c r="X711" i="6"/>
  <c r="Y710" i="6"/>
  <c r="X710" i="6"/>
  <c r="Y709" i="6"/>
  <c r="X709" i="6"/>
  <c r="Y708" i="6"/>
  <c r="X708" i="6"/>
  <c r="Y707" i="6"/>
  <c r="X707" i="6"/>
  <c r="Y706" i="6"/>
  <c r="X706" i="6"/>
  <c r="Y705" i="6"/>
  <c r="X705" i="6"/>
  <c r="Y704" i="6"/>
  <c r="X704" i="6"/>
  <c r="Y703" i="6"/>
  <c r="X703" i="6"/>
  <c r="Y702" i="6"/>
  <c r="X702" i="6"/>
  <c r="Y700" i="6"/>
  <c r="X700" i="6"/>
  <c r="Y699" i="6"/>
  <c r="X699" i="6"/>
  <c r="Y698" i="6"/>
  <c r="X698" i="6"/>
  <c r="Y697" i="6"/>
  <c r="X697" i="6"/>
  <c r="Y696" i="6"/>
  <c r="X696" i="6"/>
  <c r="Y695" i="6"/>
  <c r="X695" i="6"/>
  <c r="Y694" i="6"/>
  <c r="X694" i="6"/>
  <c r="Y693" i="6"/>
  <c r="X693" i="6"/>
  <c r="Y692" i="6"/>
  <c r="X692" i="6"/>
  <c r="Y691" i="6"/>
  <c r="X691" i="6"/>
  <c r="Y690" i="6"/>
  <c r="X690" i="6"/>
  <c r="Y688" i="6"/>
  <c r="X688" i="6"/>
  <c r="Y687" i="6"/>
  <c r="X687" i="6"/>
  <c r="Y686" i="6"/>
  <c r="X686" i="6"/>
  <c r="Y685" i="6"/>
  <c r="X685" i="6"/>
  <c r="Y684" i="6"/>
  <c r="X684" i="6"/>
  <c r="Y683" i="6"/>
  <c r="X683" i="6"/>
  <c r="Y682" i="6"/>
  <c r="X682" i="6"/>
  <c r="Y681" i="6"/>
  <c r="X681" i="6"/>
  <c r="Y680" i="6"/>
  <c r="X680" i="6"/>
  <c r="Y679" i="6"/>
  <c r="X679" i="6"/>
  <c r="Y678" i="6"/>
  <c r="X678" i="6"/>
  <c r="Y676" i="6"/>
  <c r="X676" i="6"/>
  <c r="Y675" i="6"/>
  <c r="X675" i="6"/>
  <c r="Y674" i="6"/>
  <c r="X674" i="6"/>
  <c r="Y673" i="6"/>
  <c r="X673" i="6"/>
  <c r="Y672" i="6"/>
  <c r="X672" i="6"/>
  <c r="Y671" i="6"/>
  <c r="X671" i="6"/>
  <c r="Y670" i="6"/>
  <c r="X670" i="6"/>
  <c r="Y669" i="6"/>
  <c r="X669" i="6"/>
  <c r="Y668" i="6"/>
  <c r="X668" i="6"/>
  <c r="Y667" i="6"/>
  <c r="X667" i="6"/>
  <c r="Y666" i="6"/>
  <c r="X666" i="6"/>
  <c r="Y664" i="6"/>
  <c r="X664" i="6"/>
  <c r="Y663" i="6"/>
  <c r="X663" i="6"/>
  <c r="Y662" i="6"/>
  <c r="X662" i="6"/>
  <c r="Y661" i="6"/>
  <c r="X661" i="6"/>
  <c r="Y660" i="6"/>
  <c r="X660" i="6"/>
  <c r="Y659" i="6"/>
  <c r="X659" i="6"/>
  <c r="Y658" i="6"/>
  <c r="X658" i="6"/>
  <c r="Y657" i="6"/>
  <c r="X657" i="6"/>
  <c r="Y656" i="6"/>
  <c r="X656" i="6"/>
  <c r="Y655" i="6"/>
  <c r="X655" i="6"/>
  <c r="Y654" i="6"/>
  <c r="X654" i="6"/>
  <c r="Y652" i="6"/>
  <c r="X652" i="6"/>
  <c r="Y651" i="6"/>
  <c r="X651" i="6"/>
  <c r="Y650" i="6"/>
  <c r="X650" i="6"/>
  <c r="Y649" i="6"/>
  <c r="X649" i="6"/>
  <c r="Y648" i="6"/>
  <c r="X648" i="6"/>
  <c r="Y647" i="6"/>
  <c r="X647" i="6"/>
  <c r="Y646" i="6"/>
  <c r="X646" i="6"/>
  <c r="Y645" i="6"/>
  <c r="X645" i="6"/>
  <c r="Y644" i="6"/>
  <c r="X644" i="6"/>
  <c r="Y643" i="6"/>
  <c r="X643" i="6"/>
  <c r="Y642" i="6"/>
  <c r="X642" i="6"/>
  <c r="Y640" i="6"/>
  <c r="X640" i="6"/>
  <c r="Y639" i="6"/>
  <c r="X639" i="6"/>
  <c r="Y638" i="6"/>
  <c r="X638" i="6"/>
  <c r="Y637" i="6"/>
  <c r="X637" i="6"/>
  <c r="Y636" i="6"/>
  <c r="X636" i="6"/>
  <c r="Y635" i="6"/>
  <c r="X635" i="6"/>
  <c r="Y634" i="6"/>
  <c r="X634" i="6"/>
  <c r="Y633" i="6"/>
  <c r="X633" i="6"/>
  <c r="Y632" i="6"/>
  <c r="X632" i="6"/>
  <c r="Y631" i="6"/>
  <c r="X631" i="6"/>
  <c r="Y630" i="6"/>
  <c r="X630" i="6"/>
  <c r="Y628" i="6"/>
  <c r="X628" i="6"/>
  <c r="Y627" i="6"/>
  <c r="X627" i="6"/>
  <c r="Y626" i="6"/>
  <c r="X626" i="6"/>
  <c r="Y625" i="6"/>
  <c r="X625" i="6"/>
  <c r="Y624" i="6"/>
  <c r="X624" i="6"/>
  <c r="Y623" i="6"/>
  <c r="X623" i="6"/>
  <c r="Y622" i="6"/>
  <c r="X622" i="6"/>
  <c r="Y621" i="6"/>
  <c r="X621" i="6"/>
  <c r="Y620" i="6"/>
  <c r="X620" i="6"/>
  <c r="Y619" i="6"/>
  <c r="X619" i="6"/>
  <c r="Y618" i="6"/>
  <c r="X618" i="6"/>
  <c r="Y616" i="6"/>
  <c r="X616" i="6"/>
  <c r="Y615" i="6"/>
  <c r="X615" i="6"/>
  <c r="Y614" i="6"/>
  <c r="X614" i="6"/>
  <c r="Y613" i="6"/>
  <c r="X613" i="6"/>
  <c r="Y612" i="6"/>
  <c r="X612" i="6"/>
  <c r="Y611" i="6"/>
  <c r="X611" i="6"/>
  <c r="Y610" i="6"/>
  <c r="X610" i="6"/>
  <c r="Y609" i="6"/>
  <c r="X609" i="6"/>
  <c r="Y608" i="6"/>
  <c r="X608" i="6"/>
  <c r="Y607" i="6"/>
  <c r="X607" i="6"/>
  <c r="Y606" i="6"/>
  <c r="X606" i="6"/>
  <c r="Y604" i="6"/>
  <c r="X604" i="6"/>
  <c r="Y603" i="6"/>
  <c r="X603" i="6"/>
  <c r="Y602" i="6"/>
  <c r="X602" i="6"/>
  <c r="Y601" i="6"/>
  <c r="X601" i="6"/>
  <c r="Y600" i="6"/>
  <c r="X600" i="6"/>
  <c r="Y599" i="6"/>
  <c r="X599" i="6"/>
  <c r="Y598" i="6"/>
  <c r="X598" i="6"/>
  <c r="Y597" i="6"/>
  <c r="X597" i="6"/>
  <c r="Y596" i="6"/>
  <c r="X596" i="6"/>
  <c r="Y595" i="6"/>
  <c r="X595" i="6"/>
  <c r="Y594" i="6"/>
  <c r="X594" i="6"/>
  <c r="Y592" i="6"/>
  <c r="X592" i="6"/>
  <c r="Y591" i="6"/>
  <c r="X591" i="6"/>
  <c r="Y590" i="6"/>
  <c r="X590" i="6"/>
  <c r="Y589" i="6"/>
  <c r="X589" i="6"/>
  <c r="Y588" i="6"/>
  <c r="X588" i="6"/>
  <c r="Y587" i="6"/>
  <c r="X587" i="6"/>
  <c r="Y586" i="6"/>
  <c r="X586" i="6"/>
  <c r="Y585" i="6"/>
  <c r="X585" i="6"/>
  <c r="Y584" i="6"/>
  <c r="X584" i="6"/>
  <c r="Y583" i="6"/>
  <c r="X583" i="6"/>
  <c r="Y582" i="6"/>
  <c r="X582" i="6"/>
  <c r="Y580" i="6"/>
  <c r="X580" i="6"/>
  <c r="Y579" i="6"/>
  <c r="X579" i="6"/>
  <c r="Y578" i="6"/>
  <c r="X578" i="6"/>
  <c r="Y577" i="6"/>
  <c r="X577" i="6"/>
  <c r="Y576" i="6"/>
  <c r="X576" i="6"/>
  <c r="Y575" i="6"/>
  <c r="X575" i="6"/>
  <c r="Y574" i="6"/>
  <c r="X574" i="6"/>
  <c r="Y573" i="6"/>
  <c r="X573" i="6"/>
  <c r="Y572" i="6"/>
  <c r="X572" i="6"/>
  <c r="Y571" i="6"/>
  <c r="X571" i="6"/>
  <c r="Y570" i="6"/>
  <c r="X570" i="6"/>
  <c r="Y568" i="6"/>
  <c r="X568" i="6"/>
  <c r="Y567" i="6"/>
  <c r="X567" i="6"/>
  <c r="Y566" i="6"/>
  <c r="X566" i="6"/>
  <c r="Y565" i="6"/>
  <c r="X565" i="6"/>
  <c r="Y564" i="6"/>
  <c r="X564" i="6"/>
  <c r="Y563" i="6"/>
  <c r="X563" i="6"/>
  <c r="Y562" i="6"/>
  <c r="X562" i="6"/>
  <c r="Y561" i="6"/>
  <c r="X561" i="6"/>
  <c r="Y560" i="6"/>
  <c r="X560" i="6"/>
  <c r="Y559" i="6"/>
  <c r="X559" i="6"/>
  <c r="Y558" i="6"/>
  <c r="X558" i="6"/>
  <c r="Y556" i="6"/>
  <c r="X556" i="6"/>
  <c r="Y555" i="6"/>
  <c r="X555" i="6"/>
  <c r="Y554" i="6"/>
  <c r="X554" i="6"/>
  <c r="Y553" i="6"/>
  <c r="X553" i="6"/>
  <c r="Y552" i="6"/>
  <c r="X552" i="6"/>
  <c r="Y551" i="6"/>
  <c r="X551" i="6"/>
  <c r="Y550" i="6"/>
  <c r="X550" i="6"/>
  <c r="Y549" i="6"/>
  <c r="X549" i="6"/>
  <c r="Y548" i="6"/>
  <c r="X548" i="6"/>
  <c r="Y547" i="6"/>
  <c r="X547" i="6"/>
  <c r="Y546" i="6"/>
  <c r="X546" i="6"/>
  <c r="Y544" i="6"/>
  <c r="X544" i="6"/>
  <c r="Y543" i="6"/>
  <c r="X543" i="6"/>
  <c r="Y542" i="6"/>
  <c r="X542" i="6"/>
  <c r="Y541" i="6"/>
  <c r="X541" i="6"/>
  <c r="Y540" i="6"/>
  <c r="X540" i="6"/>
  <c r="Y539" i="6"/>
  <c r="X539" i="6"/>
  <c r="Y538" i="6"/>
  <c r="X538" i="6"/>
  <c r="Y537" i="6"/>
  <c r="X537" i="6"/>
  <c r="Y536" i="6"/>
  <c r="X536" i="6"/>
  <c r="Y535" i="6"/>
  <c r="X535" i="6"/>
  <c r="Y534" i="6"/>
  <c r="X534" i="6"/>
  <c r="Y532" i="6"/>
  <c r="X532" i="6"/>
  <c r="Y531" i="6"/>
  <c r="X531" i="6"/>
  <c r="Y530" i="6"/>
  <c r="X530" i="6"/>
  <c r="Y529" i="6"/>
  <c r="X529" i="6"/>
  <c r="Y528" i="6"/>
  <c r="X528" i="6"/>
  <c r="Y527" i="6"/>
  <c r="X527" i="6"/>
  <c r="Y526" i="6"/>
  <c r="X526" i="6"/>
  <c r="Y525" i="6"/>
  <c r="X525" i="6"/>
  <c r="Y524" i="6"/>
  <c r="X524" i="6"/>
  <c r="Y523" i="6"/>
  <c r="X523" i="6"/>
  <c r="Y522" i="6"/>
  <c r="X522" i="6"/>
  <c r="Y520" i="6"/>
  <c r="X520" i="6"/>
  <c r="Y519" i="6"/>
  <c r="X519" i="6"/>
  <c r="Y518" i="6"/>
  <c r="X518" i="6"/>
  <c r="Y517" i="6"/>
  <c r="X517" i="6"/>
  <c r="Y516" i="6"/>
  <c r="X516" i="6"/>
  <c r="Y515" i="6"/>
  <c r="X515" i="6"/>
  <c r="Y514" i="6"/>
  <c r="X514" i="6"/>
  <c r="Y513" i="6"/>
  <c r="X513" i="6"/>
  <c r="Y512" i="6"/>
  <c r="X512" i="6"/>
  <c r="Y511" i="6"/>
  <c r="X511" i="6"/>
  <c r="Y510" i="6"/>
  <c r="X510" i="6"/>
  <c r="Y508" i="6"/>
  <c r="X508" i="6"/>
  <c r="Y507" i="6"/>
  <c r="X507" i="6"/>
  <c r="Y506" i="6"/>
  <c r="X506" i="6"/>
  <c r="Y505" i="6"/>
  <c r="X505" i="6"/>
  <c r="Y504" i="6"/>
  <c r="X504" i="6"/>
  <c r="Y503" i="6"/>
  <c r="X503" i="6"/>
  <c r="Y502" i="6"/>
  <c r="X502" i="6"/>
  <c r="Y501" i="6"/>
  <c r="X501" i="6"/>
  <c r="Y500" i="6"/>
  <c r="X500" i="6"/>
  <c r="Y499" i="6"/>
  <c r="X499" i="6"/>
  <c r="Y498" i="6"/>
  <c r="X498" i="6"/>
  <c r="Y496" i="6"/>
  <c r="X496" i="6"/>
  <c r="Y495" i="6"/>
  <c r="X495" i="6"/>
  <c r="Y494" i="6"/>
  <c r="X494" i="6"/>
  <c r="Y493" i="6"/>
  <c r="X493" i="6"/>
  <c r="Y492" i="6"/>
  <c r="X492" i="6"/>
  <c r="Y491" i="6"/>
  <c r="X491" i="6"/>
  <c r="Y490" i="6"/>
  <c r="X490" i="6"/>
  <c r="Y489" i="6"/>
  <c r="X489" i="6"/>
  <c r="Y488" i="6"/>
  <c r="X488" i="6"/>
  <c r="Y487" i="6"/>
  <c r="X487" i="6"/>
  <c r="Y486" i="6"/>
  <c r="X486" i="6"/>
  <c r="Y484" i="6"/>
  <c r="X484" i="6"/>
  <c r="Y483" i="6"/>
  <c r="X483" i="6"/>
  <c r="Y482" i="6"/>
  <c r="X482" i="6"/>
  <c r="Y481" i="6"/>
  <c r="X481" i="6"/>
  <c r="Y480" i="6"/>
  <c r="X480" i="6"/>
  <c r="Y479" i="6"/>
  <c r="X479" i="6"/>
  <c r="Y478" i="6"/>
  <c r="X478" i="6"/>
  <c r="Y477" i="6"/>
  <c r="X477" i="6"/>
  <c r="Y476" i="6"/>
  <c r="X476" i="6"/>
  <c r="Y475" i="6"/>
  <c r="X475" i="6"/>
  <c r="Y474" i="6"/>
  <c r="X474" i="6"/>
  <c r="Y472" i="6"/>
  <c r="X472" i="6"/>
  <c r="Y471" i="6"/>
  <c r="X471" i="6"/>
  <c r="Y470" i="6"/>
  <c r="X470" i="6"/>
  <c r="Y469" i="6"/>
  <c r="X469" i="6"/>
  <c r="Y468" i="6"/>
  <c r="X468" i="6"/>
  <c r="Y467" i="6"/>
  <c r="X467" i="6"/>
  <c r="Y466" i="6"/>
  <c r="X466" i="6"/>
  <c r="Y465" i="6"/>
  <c r="X465" i="6"/>
  <c r="Y464" i="6"/>
  <c r="X464" i="6"/>
  <c r="Y463" i="6"/>
  <c r="X463" i="6"/>
  <c r="Y462" i="6"/>
  <c r="X462" i="6"/>
  <c r="Y460" i="6"/>
  <c r="X460" i="6"/>
  <c r="Y459" i="6"/>
  <c r="X459" i="6"/>
  <c r="Y458" i="6"/>
  <c r="X458" i="6"/>
  <c r="Y457" i="6"/>
  <c r="X457" i="6"/>
  <c r="Y456" i="6"/>
  <c r="X456" i="6"/>
  <c r="Y455" i="6"/>
  <c r="X455" i="6"/>
  <c r="Y454" i="6"/>
  <c r="X454" i="6"/>
  <c r="Y453" i="6"/>
  <c r="X453" i="6"/>
  <c r="Y452" i="6"/>
  <c r="X452" i="6"/>
  <c r="Y451" i="6"/>
  <c r="X451" i="6"/>
  <c r="Y450" i="6"/>
  <c r="X450" i="6"/>
  <c r="Y448" i="6"/>
  <c r="X448" i="6"/>
  <c r="Y447" i="6"/>
  <c r="X447" i="6"/>
  <c r="Y446" i="6"/>
  <c r="X446" i="6"/>
  <c r="Y445" i="6"/>
  <c r="X445" i="6"/>
  <c r="Y444" i="6"/>
  <c r="X444" i="6"/>
  <c r="Y443" i="6"/>
  <c r="X443" i="6"/>
  <c r="Y442" i="6"/>
  <c r="X442" i="6"/>
  <c r="Y441" i="6"/>
  <c r="X441" i="6"/>
  <c r="Y440" i="6"/>
  <c r="X440" i="6"/>
  <c r="Y439" i="6"/>
  <c r="X439" i="6"/>
  <c r="Y438" i="6"/>
  <c r="X438" i="6"/>
  <c r="Y436" i="6"/>
  <c r="X436" i="6"/>
  <c r="Y435" i="6"/>
  <c r="X435" i="6"/>
  <c r="Y434" i="6"/>
  <c r="X434" i="6"/>
  <c r="Y433" i="6"/>
  <c r="X433" i="6"/>
  <c r="Y432" i="6"/>
  <c r="X432" i="6"/>
  <c r="Y431" i="6"/>
  <c r="X431" i="6"/>
  <c r="Y430" i="6"/>
  <c r="X430" i="6"/>
  <c r="Y429" i="6"/>
  <c r="X429" i="6"/>
  <c r="Y428" i="6"/>
  <c r="X428" i="6"/>
  <c r="Y427" i="6"/>
  <c r="X427" i="6"/>
  <c r="Y426" i="6"/>
  <c r="X426" i="6"/>
  <c r="Y424" i="6"/>
  <c r="X424" i="6"/>
  <c r="Y423" i="6"/>
  <c r="X423" i="6"/>
  <c r="Y422" i="6"/>
  <c r="X422" i="6"/>
  <c r="Y421" i="6"/>
  <c r="X421" i="6"/>
  <c r="Y420" i="6"/>
  <c r="X420" i="6"/>
  <c r="Y419" i="6"/>
  <c r="X419" i="6"/>
  <c r="Y418" i="6"/>
  <c r="X418" i="6"/>
  <c r="Y417" i="6"/>
  <c r="X417" i="6"/>
  <c r="Y416" i="6"/>
  <c r="X416" i="6"/>
  <c r="Y415" i="6"/>
  <c r="X415" i="6"/>
  <c r="Y414" i="6"/>
  <c r="X414" i="6"/>
  <c r="Y412" i="6"/>
  <c r="X412" i="6"/>
  <c r="Y411" i="6"/>
  <c r="X411" i="6"/>
  <c r="Y410" i="6"/>
  <c r="X410" i="6"/>
  <c r="Y409" i="6"/>
  <c r="X409" i="6"/>
  <c r="Y408" i="6"/>
  <c r="X408" i="6"/>
  <c r="Y407" i="6"/>
  <c r="X407" i="6"/>
  <c r="Y406" i="6"/>
  <c r="X406" i="6"/>
  <c r="Y405" i="6"/>
  <c r="X405" i="6"/>
  <c r="Y404" i="6"/>
  <c r="X404" i="6"/>
  <c r="Y403" i="6"/>
  <c r="X403" i="6"/>
  <c r="Y402" i="6"/>
  <c r="X402" i="6"/>
  <c r="Y400" i="6"/>
  <c r="X400" i="6"/>
  <c r="Y399" i="6"/>
  <c r="X399" i="6"/>
  <c r="Y398" i="6"/>
  <c r="X398" i="6"/>
  <c r="Y397" i="6"/>
  <c r="X397" i="6"/>
  <c r="Y396" i="6"/>
  <c r="X396" i="6"/>
  <c r="Y395" i="6"/>
  <c r="X395" i="6"/>
  <c r="Y394" i="6"/>
  <c r="X394" i="6"/>
  <c r="Y393" i="6"/>
  <c r="X393" i="6"/>
  <c r="Y392" i="6"/>
  <c r="X392" i="6"/>
  <c r="Y391" i="6"/>
  <c r="X391" i="6"/>
  <c r="Y390" i="6"/>
  <c r="X390" i="6"/>
  <c r="Y388" i="6"/>
  <c r="X388" i="6"/>
  <c r="Y387" i="6"/>
  <c r="X387" i="6"/>
  <c r="Y386" i="6"/>
  <c r="X386" i="6"/>
  <c r="Y385" i="6"/>
  <c r="X385" i="6"/>
  <c r="Y384" i="6"/>
  <c r="X384" i="6"/>
  <c r="Y383" i="6"/>
  <c r="X383" i="6"/>
  <c r="Y382" i="6"/>
  <c r="X382" i="6"/>
  <c r="Y381" i="6"/>
  <c r="X381" i="6"/>
  <c r="Y380" i="6"/>
  <c r="X380" i="6"/>
  <c r="Y379" i="6"/>
  <c r="X379" i="6"/>
  <c r="Y378" i="6"/>
  <c r="X378" i="6"/>
  <c r="Y376" i="6"/>
  <c r="X376" i="6"/>
  <c r="Y375" i="6"/>
  <c r="X375" i="6"/>
  <c r="Y374" i="6"/>
  <c r="X374" i="6"/>
  <c r="Y373" i="6"/>
  <c r="X373" i="6"/>
  <c r="Y372" i="6"/>
  <c r="X372" i="6"/>
  <c r="Y371" i="6"/>
  <c r="X371" i="6"/>
  <c r="Y370" i="6"/>
  <c r="X370" i="6"/>
  <c r="Y369" i="6"/>
  <c r="X369" i="6"/>
  <c r="Y368" i="6"/>
  <c r="X368" i="6"/>
  <c r="Y367" i="6"/>
  <c r="X367" i="6"/>
  <c r="Y366" i="6"/>
  <c r="X366" i="6"/>
  <c r="Y364" i="6"/>
  <c r="X364" i="6"/>
  <c r="Y363" i="6"/>
  <c r="X363" i="6"/>
  <c r="Y362" i="6"/>
  <c r="X362" i="6"/>
  <c r="Y361" i="6"/>
  <c r="X361" i="6"/>
  <c r="Y360" i="6"/>
  <c r="X360" i="6"/>
  <c r="Y359" i="6"/>
  <c r="X359" i="6"/>
  <c r="Y358" i="6"/>
  <c r="X358" i="6"/>
  <c r="Y357" i="6"/>
  <c r="X357" i="6"/>
  <c r="Y356" i="6"/>
  <c r="X356" i="6"/>
  <c r="Y355" i="6"/>
  <c r="X355" i="6"/>
  <c r="Y354" i="6"/>
  <c r="X354" i="6"/>
  <c r="Y352" i="6"/>
  <c r="X352" i="6"/>
  <c r="Y351" i="6"/>
  <c r="X351" i="6"/>
  <c r="Y350" i="6"/>
  <c r="X350" i="6"/>
  <c r="Y349" i="6"/>
  <c r="X349" i="6"/>
  <c r="Y348" i="6"/>
  <c r="X348" i="6"/>
  <c r="Y347" i="6"/>
  <c r="X347" i="6"/>
  <c r="Y346" i="6"/>
  <c r="X346" i="6"/>
  <c r="Y345" i="6"/>
  <c r="X345" i="6"/>
  <c r="Y344" i="6"/>
  <c r="X344" i="6"/>
  <c r="Y343" i="6"/>
  <c r="X343" i="6"/>
  <c r="Y342" i="6"/>
  <c r="X342" i="6"/>
  <c r="Y340" i="6"/>
  <c r="X340" i="6"/>
  <c r="Y339" i="6"/>
  <c r="X339" i="6"/>
  <c r="Y338" i="6"/>
  <c r="X338" i="6"/>
  <c r="Y337" i="6"/>
  <c r="X337" i="6"/>
  <c r="Y336" i="6"/>
  <c r="X336" i="6"/>
  <c r="Y335" i="6"/>
  <c r="X335" i="6"/>
  <c r="Y334" i="6"/>
  <c r="X334" i="6"/>
  <c r="Y333" i="6"/>
  <c r="X333" i="6"/>
  <c r="Y332" i="6"/>
  <c r="X332" i="6"/>
  <c r="Y331" i="6"/>
  <c r="X331" i="6"/>
  <c r="Y330" i="6"/>
  <c r="X330" i="6"/>
  <c r="Y328" i="6"/>
  <c r="X328" i="6"/>
  <c r="Y327" i="6"/>
  <c r="X327" i="6"/>
  <c r="Y326" i="6"/>
  <c r="X326" i="6"/>
  <c r="Y325" i="6"/>
  <c r="X325" i="6"/>
  <c r="Y324" i="6"/>
  <c r="X324" i="6"/>
  <c r="Y323" i="6"/>
  <c r="X323" i="6"/>
  <c r="Y322" i="6"/>
  <c r="X322" i="6"/>
  <c r="Y321" i="6"/>
  <c r="X321" i="6"/>
  <c r="Y320" i="6"/>
  <c r="X320" i="6"/>
  <c r="Y319" i="6"/>
  <c r="X319" i="6"/>
  <c r="Y318" i="6"/>
  <c r="X318" i="6"/>
  <c r="Y316" i="6"/>
  <c r="X316" i="6"/>
  <c r="Y315" i="6"/>
  <c r="X315" i="6"/>
  <c r="Y314" i="6"/>
  <c r="X314" i="6"/>
  <c r="Y313" i="6"/>
  <c r="X313" i="6"/>
  <c r="Y312" i="6"/>
  <c r="X312" i="6"/>
  <c r="Y311" i="6"/>
  <c r="X311" i="6"/>
  <c r="Y310" i="6"/>
  <c r="X310" i="6"/>
  <c r="Y309" i="6"/>
  <c r="X309" i="6"/>
  <c r="Y308" i="6"/>
  <c r="X308" i="6"/>
  <c r="Y307" i="6"/>
  <c r="X307" i="6"/>
  <c r="Y306" i="6"/>
  <c r="X306" i="6"/>
  <c r="Y304" i="6"/>
  <c r="X304" i="6"/>
  <c r="Y303" i="6"/>
  <c r="X303" i="6"/>
  <c r="Y302" i="6"/>
  <c r="X302" i="6"/>
  <c r="Y301" i="6"/>
  <c r="X301" i="6"/>
  <c r="Y300" i="6"/>
  <c r="X300" i="6"/>
  <c r="Y299" i="6"/>
  <c r="X299" i="6"/>
  <c r="Y298" i="6"/>
  <c r="X298" i="6"/>
  <c r="Y297" i="6"/>
  <c r="X297" i="6"/>
  <c r="Y296" i="6"/>
  <c r="X296" i="6"/>
  <c r="Y295" i="6"/>
  <c r="X295" i="6"/>
  <c r="Y294" i="6"/>
  <c r="X294" i="6"/>
  <c r="Y292" i="6"/>
  <c r="X292" i="6"/>
  <c r="Y291" i="6"/>
  <c r="X291" i="6"/>
  <c r="Y290" i="6"/>
  <c r="X290" i="6"/>
  <c r="Y289" i="6"/>
  <c r="X289" i="6"/>
  <c r="Y288" i="6"/>
  <c r="X288" i="6"/>
  <c r="Y287" i="6"/>
  <c r="X287" i="6"/>
  <c r="Y286" i="6"/>
  <c r="X286" i="6"/>
  <c r="Y285" i="6"/>
  <c r="X285" i="6"/>
  <c r="Y284" i="6"/>
  <c r="X284" i="6"/>
  <c r="Y283" i="6"/>
  <c r="X283" i="6"/>
  <c r="Y282" i="6"/>
  <c r="X282" i="6"/>
  <c r="Y280" i="6"/>
  <c r="X280" i="6"/>
  <c r="Y279" i="6"/>
  <c r="X279" i="6"/>
  <c r="Y278" i="6"/>
  <c r="X278" i="6"/>
  <c r="Y277" i="6"/>
  <c r="X277" i="6"/>
  <c r="Y276" i="6"/>
  <c r="X276" i="6"/>
  <c r="Y275" i="6"/>
  <c r="X275" i="6"/>
  <c r="Y274" i="6"/>
  <c r="X274" i="6"/>
  <c r="Y273" i="6"/>
  <c r="X273" i="6"/>
  <c r="Y272" i="6"/>
  <c r="X272" i="6"/>
  <c r="Y271" i="6"/>
  <c r="X271" i="6"/>
  <c r="Y270" i="6"/>
  <c r="X270" i="6"/>
  <c r="Y268" i="6"/>
  <c r="X268" i="6"/>
  <c r="Y267" i="6"/>
  <c r="X267" i="6"/>
  <c r="Y266" i="6"/>
  <c r="X266" i="6"/>
  <c r="Y265" i="6"/>
  <c r="X265" i="6"/>
  <c r="Y264" i="6"/>
  <c r="X264" i="6"/>
  <c r="Y263" i="6"/>
  <c r="X263" i="6"/>
  <c r="Y262" i="6"/>
  <c r="X262" i="6"/>
  <c r="Y261" i="6"/>
  <c r="X261" i="6"/>
  <c r="Y260" i="6"/>
  <c r="X260" i="6"/>
  <c r="Y259" i="6"/>
  <c r="X259" i="6"/>
  <c r="Y258" i="6"/>
  <c r="X258" i="6"/>
  <c r="Y256" i="6"/>
  <c r="X256" i="6"/>
  <c r="Y255" i="6"/>
  <c r="X255" i="6"/>
  <c r="Y254" i="6"/>
  <c r="X254" i="6"/>
  <c r="Y253" i="6"/>
  <c r="X253" i="6"/>
  <c r="Y252" i="6"/>
  <c r="X252" i="6"/>
  <c r="Y251" i="6"/>
  <c r="X251" i="6"/>
  <c r="Y250" i="6"/>
  <c r="X250" i="6"/>
  <c r="Y249" i="6"/>
  <c r="X249" i="6"/>
  <c r="Y248" i="6"/>
  <c r="X248" i="6"/>
  <c r="Y247" i="6"/>
  <c r="X247" i="6"/>
  <c r="Y246" i="6"/>
  <c r="X246" i="6"/>
  <c r="Y244" i="6"/>
  <c r="X244" i="6"/>
  <c r="Y243" i="6"/>
  <c r="X243" i="6"/>
  <c r="Y242" i="6"/>
  <c r="X242" i="6"/>
  <c r="Y241" i="6"/>
  <c r="X241" i="6"/>
  <c r="Y240" i="6"/>
  <c r="X240" i="6"/>
  <c r="Y239" i="6"/>
  <c r="X239" i="6"/>
  <c r="Y238" i="6"/>
  <c r="X238" i="6"/>
  <c r="Y237" i="6"/>
  <c r="X237" i="6"/>
  <c r="Y236" i="6"/>
  <c r="X236" i="6"/>
  <c r="Y235" i="6"/>
  <c r="X235" i="6"/>
  <c r="Y234" i="6"/>
  <c r="X234" i="6"/>
  <c r="Y232" i="6"/>
  <c r="X232" i="6"/>
  <c r="Y231" i="6"/>
  <c r="X231" i="6"/>
  <c r="Y230" i="6"/>
  <c r="X230" i="6"/>
  <c r="Y229" i="6"/>
  <c r="X229" i="6"/>
  <c r="Y228" i="6"/>
  <c r="X228" i="6"/>
  <c r="Y227" i="6"/>
  <c r="X227" i="6"/>
  <c r="Y226" i="6"/>
  <c r="X226" i="6"/>
  <c r="Y225" i="6"/>
  <c r="X225" i="6"/>
  <c r="Y224" i="6"/>
  <c r="X224" i="6"/>
  <c r="Y223" i="6"/>
  <c r="X223" i="6"/>
  <c r="Y222" i="6"/>
  <c r="X222" i="6"/>
  <c r="Y220" i="6"/>
  <c r="X220" i="6"/>
  <c r="Y219" i="6"/>
  <c r="X219" i="6"/>
  <c r="Y218" i="6"/>
  <c r="X218" i="6"/>
  <c r="Y217" i="6"/>
  <c r="X217" i="6"/>
  <c r="Y216" i="6"/>
  <c r="X216" i="6"/>
  <c r="Y215" i="6"/>
  <c r="X215" i="6"/>
  <c r="Y214" i="6"/>
  <c r="X214" i="6"/>
  <c r="Y213" i="6"/>
  <c r="X213" i="6"/>
  <c r="Y212" i="6"/>
  <c r="X212" i="6"/>
  <c r="Y211" i="6"/>
  <c r="X211" i="6"/>
  <c r="Y210" i="6"/>
  <c r="X210" i="6"/>
  <c r="Y208" i="6"/>
  <c r="X208" i="6"/>
  <c r="Y207" i="6"/>
  <c r="X207" i="6"/>
  <c r="Y206" i="6"/>
  <c r="X206" i="6"/>
  <c r="Y205" i="6"/>
  <c r="X205" i="6"/>
  <c r="Y204" i="6"/>
  <c r="X204" i="6"/>
  <c r="Y203" i="6"/>
  <c r="X203" i="6"/>
  <c r="Y202" i="6"/>
  <c r="X202" i="6"/>
  <c r="Y201" i="6"/>
  <c r="X201" i="6"/>
  <c r="Y200" i="6"/>
  <c r="X200" i="6"/>
  <c r="Y199" i="6"/>
  <c r="X199" i="6"/>
  <c r="Y198" i="6"/>
  <c r="X198" i="6"/>
  <c r="Y196" i="6"/>
  <c r="X196" i="6"/>
  <c r="Y195" i="6"/>
  <c r="X195" i="6"/>
  <c r="Y194" i="6"/>
  <c r="X194" i="6"/>
  <c r="Y193" i="6"/>
  <c r="X193" i="6"/>
  <c r="Y192" i="6"/>
  <c r="X192" i="6"/>
  <c r="Y191" i="6"/>
  <c r="X191" i="6"/>
  <c r="Y190" i="6"/>
  <c r="X190" i="6"/>
  <c r="Y189" i="6"/>
  <c r="X189" i="6"/>
  <c r="Y188" i="6"/>
  <c r="X188" i="6"/>
  <c r="Y187" i="6"/>
  <c r="X187" i="6"/>
  <c r="Y186" i="6"/>
  <c r="X186" i="6"/>
  <c r="Y184" i="6"/>
  <c r="X184" i="6"/>
  <c r="Y183" i="6"/>
  <c r="X183" i="6"/>
  <c r="Y182" i="6"/>
  <c r="X182" i="6"/>
  <c r="Y181" i="6"/>
  <c r="X181" i="6"/>
  <c r="Y180" i="6"/>
  <c r="X180" i="6"/>
  <c r="Y179" i="6"/>
  <c r="X179" i="6"/>
  <c r="Y178" i="6"/>
  <c r="X178" i="6"/>
  <c r="Y177" i="6"/>
  <c r="X177" i="6"/>
  <c r="Y176" i="6"/>
  <c r="X176" i="6"/>
  <c r="Y175" i="6"/>
  <c r="X175" i="6"/>
  <c r="Y174" i="6"/>
  <c r="X174" i="6"/>
  <c r="Y172" i="6"/>
  <c r="X172" i="6"/>
  <c r="Y171" i="6"/>
  <c r="X171" i="6"/>
  <c r="Y170" i="6"/>
  <c r="X170" i="6"/>
  <c r="Y169" i="6"/>
  <c r="X169" i="6"/>
  <c r="Y168" i="6"/>
  <c r="X168" i="6"/>
  <c r="Y167" i="6"/>
  <c r="X167" i="6"/>
  <c r="Y166" i="6"/>
  <c r="X166" i="6"/>
  <c r="Y165" i="6"/>
  <c r="X165" i="6"/>
  <c r="Y164" i="6"/>
  <c r="X164" i="6"/>
  <c r="Y163" i="6"/>
  <c r="X163" i="6"/>
  <c r="Y162" i="6"/>
  <c r="X162" i="6"/>
  <c r="Y160" i="6"/>
  <c r="X160" i="6"/>
  <c r="Y159" i="6"/>
  <c r="X159" i="6"/>
  <c r="Y158" i="6"/>
  <c r="X158" i="6"/>
  <c r="Y157" i="6"/>
  <c r="X157" i="6"/>
  <c r="Y156" i="6"/>
  <c r="X156" i="6"/>
  <c r="Y155" i="6"/>
  <c r="X155" i="6"/>
  <c r="Y154" i="6"/>
  <c r="X154" i="6"/>
  <c r="Y153" i="6"/>
  <c r="X153" i="6"/>
  <c r="Y152" i="6"/>
  <c r="X152" i="6"/>
  <c r="Y151" i="6"/>
  <c r="X151" i="6"/>
  <c r="Y150" i="6"/>
  <c r="X150" i="6"/>
  <c r="Y148" i="6"/>
  <c r="X148" i="6"/>
  <c r="Y147" i="6"/>
  <c r="X147" i="6"/>
  <c r="Y146" i="6"/>
  <c r="X146" i="6"/>
  <c r="Y145" i="6"/>
  <c r="X145" i="6"/>
  <c r="Y144" i="6"/>
  <c r="X144" i="6"/>
  <c r="Y143" i="6"/>
  <c r="X143" i="6"/>
  <c r="Y142" i="6"/>
  <c r="X142" i="6"/>
  <c r="Y141" i="6"/>
  <c r="X141" i="6"/>
  <c r="Y140" i="6"/>
  <c r="X140" i="6"/>
  <c r="Y139" i="6"/>
  <c r="X139" i="6"/>
  <c r="Y138" i="6"/>
  <c r="X138" i="6"/>
  <c r="Y136" i="6"/>
  <c r="X136" i="6"/>
  <c r="Y135" i="6"/>
  <c r="X135" i="6"/>
  <c r="Y134" i="6"/>
  <c r="X134" i="6"/>
  <c r="Y133" i="6"/>
  <c r="X133" i="6"/>
  <c r="Y132" i="6"/>
  <c r="X132" i="6"/>
  <c r="Y131" i="6"/>
  <c r="X131" i="6"/>
  <c r="Y130" i="6"/>
  <c r="X130" i="6"/>
  <c r="Y129" i="6"/>
  <c r="X129" i="6"/>
  <c r="Y128" i="6"/>
  <c r="X128" i="6"/>
  <c r="Y127" i="6"/>
  <c r="X127" i="6"/>
  <c r="Y126" i="6"/>
  <c r="X126" i="6"/>
  <c r="Y124" i="6"/>
  <c r="X124" i="6"/>
  <c r="Y123" i="6"/>
  <c r="X123" i="6"/>
  <c r="Y122" i="6"/>
  <c r="X122" i="6"/>
  <c r="Y121" i="6"/>
  <c r="X121" i="6"/>
  <c r="Y120" i="6"/>
  <c r="X120" i="6"/>
  <c r="Y119" i="6"/>
  <c r="X119" i="6"/>
  <c r="Y118" i="6"/>
  <c r="X118" i="6"/>
  <c r="Y117" i="6"/>
  <c r="X117" i="6"/>
  <c r="Y116" i="6"/>
  <c r="X116" i="6"/>
  <c r="Y115" i="6"/>
  <c r="X115" i="6"/>
  <c r="Y114" i="6"/>
  <c r="X114" i="6"/>
  <c r="Y112" i="6"/>
  <c r="X112" i="6"/>
  <c r="Y111" i="6"/>
  <c r="X111" i="6"/>
  <c r="Y110" i="6"/>
  <c r="X110" i="6"/>
  <c r="Y109" i="6"/>
  <c r="X109" i="6"/>
  <c r="Y108" i="6"/>
  <c r="X108" i="6"/>
  <c r="Y107" i="6"/>
  <c r="X107" i="6"/>
  <c r="Y106" i="6"/>
  <c r="X106" i="6"/>
  <c r="Y105" i="6"/>
  <c r="X105" i="6"/>
  <c r="Y104" i="6"/>
  <c r="X104" i="6"/>
  <c r="Y103" i="6"/>
  <c r="X103" i="6"/>
  <c r="Y102" i="6"/>
  <c r="X102" i="6"/>
  <c r="Y100" i="6"/>
  <c r="X100" i="6"/>
  <c r="Y99" i="6"/>
  <c r="X99" i="6"/>
  <c r="Y98" i="6"/>
  <c r="X98" i="6"/>
  <c r="Y97" i="6"/>
  <c r="X97" i="6"/>
  <c r="Y96" i="6"/>
  <c r="X96" i="6"/>
  <c r="Y95" i="6"/>
  <c r="X95" i="6"/>
  <c r="Y94" i="6"/>
  <c r="X94" i="6"/>
  <c r="Y93" i="6"/>
  <c r="X93" i="6"/>
  <c r="Y92" i="6"/>
  <c r="X92" i="6"/>
  <c r="Y91" i="6"/>
  <c r="X91" i="6"/>
  <c r="Y90" i="6"/>
  <c r="X90" i="6"/>
  <c r="Y88" i="6"/>
  <c r="X88" i="6"/>
  <c r="Y87" i="6"/>
  <c r="X87" i="6"/>
  <c r="Y86" i="6"/>
  <c r="X86" i="6"/>
  <c r="Y85" i="6"/>
  <c r="X85" i="6"/>
  <c r="Y84" i="6"/>
  <c r="X84" i="6"/>
  <c r="Y83" i="6"/>
  <c r="X83" i="6"/>
  <c r="Y82" i="6"/>
  <c r="X82" i="6"/>
  <c r="Y81" i="6"/>
  <c r="X81" i="6"/>
  <c r="Y80" i="6"/>
  <c r="X80" i="6"/>
  <c r="Y79" i="6"/>
  <c r="X79" i="6"/>
  <c r="Y78" i="6"/>
  <c r="X78" i="6"/>
  <c r="Y76" i="6"/>
  <c r="X76" i="6"/>
  <c r="Y75" i="6"/>
  <c r="X75" i="6"/>
  <c r="Y74" i="6"/>
  <c r="X74" i="6"/>
  <c r="Y73" i="6"/>
  <c r="X73" i="6"/>
  <c r="Y72" i="6"/>
  <c r="X72" i="6"/>
  <c r="Y71" i="6"/>
  <c r="X71" i="6"/>
  <c r="Y70" i="6"/>
  <c r="X70" i="6"/>
  <c r="Y69" i="6"/>
  <c r="X69" i="6"/>
  <c r="Y68" i="6"/>
  <c r="X68" i="6"/>
  <c r="Y67" i="6"/>
  <c r="X67" i="6"/>
  <c r="Y66" i="6"/>
  <c r="X66" i="6"/>
  <c r="Y64" i="6"/>
  <c r="X64" i="6"/>
  <c r="Y63" i="6"/>
  <c r="X63" i="6"/>
  <c r="Y62" i="6"/>
  <c r="X62" i="6"/>
  <c r="Y61" i="6"/>
  <c r="X61" i="6"/>
  <c r="Y60" i="6"/>
  <c r="X60" i="6"/>
  <c r="Y59" i="6"/>
  <c r="X59" i="6"/>
  <c r="Y58" i="6"/>
  <c r="X58" i="6"/>
  <c r="Y57" i="6"/>
  <c r="X57" i="6"/>
  <c r="Y56" i="6"/>
  <c r="X56" i="6"/>
  <c r="Y55" i="6"/>
  <c r="X55" i="6"/>
  <c r="Y54" i="6"/>
  <c r="X54" i="6"/>
  <c r="Y52" i="6"/>
  <c r="X52" i="6"/>
  <c r="Y51" i="6"/>
  <c r="X51" i="6"/>
  <c r="Y50" i="6"/>
  <c r="X50" i="6"/>
  <c r="Y49" i="6"/>
  <c r="X49" i="6"/>
  <c r="Y48" i="6"/>
  <c r="X48" i="6"/>
  <c r="Y47" i="6"/>
  <c r="X47" i="6"/>
  <c r="Y46" i="6"/>
  <c r="X46" i="6"/>
  <c r="Y45" i="6"/>
  <c r="X45" i="6"/>
  <c r="Y44" i="6"/>
  <c r="X44" i="6"/>
  <c r="Y43" i="6"/>
  <c r="X43" i="6"/>
  <c r="Y42" i="6"/>
  <c r="X42" i="6"/>
  <c r="Y40" i="6"/>
  <c r="X40" i="6"/>
  <c r="Y39" i="6"/>
  <c r="X39" i="6"/>
  <c r="Y38" i="6"/>
  <c r="X38" i="6"/>
  <c r="Y37" i="6"/>
  <c r="X37" i="6"/>
  <c r="Y36" i="6"/>
  <c r="X36" i="6"/>
  <c r="Y35" i="6"/>
  <c r="X35" i="6"/>
  <c r="Y34" i="6"/>
  <c r="X34" i="6"/>
  <c r="Y33" i="6"/>
  <c r="X33" i="6"/>
  <c r="Y32" i="6"/>
  <c r="X32" i="6"/>
  <c r="Y31" i="6"/>
  <c r="X31" i="6"/>
  <c r="Y30" i="6"/>
  <c r="X30" i="6"/>
  <c r="Y28" i="6"/>
  <c r="X28" i="6"/>
  <c r="Y27" i="6"/>
  <c r="X27" i="6"/>
  <c r="Y26" i="6"/>
  <c r="X26" i="6"/>
  <c r="Y25" i="6"/>
  <c r="X25" i="6"/>
  <c r="Y24" i="6"/>
  <c r="X24" i="6"/>
  <c r="Y23" i="6"/>
  <c r="X23" i="6"/>
  <c r="Y22" i="6"/>
  <c r="X22" i="6"/>
  <c r="Y21" i="6"/>
  <c r="X21" i="6"/>
  <c r="Y20" i="6"/>
  <c r="X20" i="6"/>
  <c r="Y19" i="6"/>
  <c r="X19" i="6"/>
  <c r="Y18" i="6"/>
  <c r="X18" i="6"/>
  <c r="Y16" i="6"/>
  <c r="X16" i="6"/>
  <c r="Y15" i="6"/>
  <c r="X15" i="6"/>
  <c r="Y14" i="6"/>
  <c r="X14" i="6"/>
  <c r="Y13" i="6"/>
  <c r="X13" i="6"/>
  <c r="Y12" i="6"/>
  <c r="X12" i="6"/>
  <c r="Y11" i="6"/>
  <c r="X11" i="6"/>
  <c r="Y10" i="6"/>
  <c r="X10" i="6"/>
  <c r="N736" i="6"/>
  <c r="M736" i="6"/>
  <c r="F736" i="6"/>
  <c r="K736" i="6"/>
  <c r="C736" i="6"/>
  <c r="H736" i="6"/>
  <c r="I736" i="6"/>
  <c r="G736" i="6"/>
  <c r="E736" i="6"/>
  <c r="N735" i="6"/>
  <c r="M735" i="6"/>
  <c r="F735" i="6"/>
  <c r="K735" i="6"/>
  <c r="C735" i="6"/>
  <c r="H735" i="6"/>
  <c r="I735" i="6"/>
  <c r="G735" i="6"/>
  <c r="E735" i="6"/>
  <c r="N734" i="6"/>
  <c r="R736" i="6" s="1"/>
  <c r="M734" i="6"/>
  <c r="F734" i="6"/>
  <c r="K734" i="6"/>
  <c r="C734" i="6"/>
  <c r="H734" i="6"/>
  <c r="I734" i="6"/>
  <c r="G734" i="6"/>
  <c r="E734" i="6"/>
  <c r="N733" i="6"/>
  <c r="R735" i="6" s="1"/>
  <c r="M733" i="6"/>
  <c r="F733" i="6"/>
  <c r="K733" i="6"/>
  <c r="C733" i="6"/>
  <c r="H733" i="6"/>
  <c r="I733" i="6"/>
  <c r="G733" i="6"/>
  <c r="E733" i="6"/>
  <c r="N732" i="6"/>
  <c r="R734" i="6" s="1"/>
  <c r="M732" i="6"/>
  <c r="F732" i="6"/>
  <c r="K732" i="6"/>
  <c r="C732" i="6"/>
  <c r="H732" i="6"/>
  <c r="I732" i="6"/>
  <c r="G732" i="6"/>
  <c r="E732" i="6"/>
  <c r="N731" i="6"/>
  <c r="R733" i="6" s="1"/>
  <c r="M731" i="6"/>
  <c r="F731" i="6"/>
  <c r="K731" i="6"/>
  <c r="C731" i="6"/>
  <c r="H731" i="6"/>
  <c r="I731" i="6"/>
  <c r="G731" i="6"/>
  <c r="E731" i="6"/>
  <c r="N730" i="6"/>
  <c r="R732" i="6" s="1"/>
  <c r="M730" i="6"/>
  <c r="F730" i="6"/>
  <c r="K730" i="6"/>
  <c r="C730" i="6"/>
  <c r="H730" i="6"/>
  <c r="I730" i="6"/>
  <c r="G730" i="6"/>
  <c r="E730" i="6"/>
  <c r="N729" i="6"/>
  <c r="R731" i="6" s="1"/>
  <c r="M729" i="6"/>
  <c r="F729" i="6"/>
  <c r="K729" i="6"/>
  <c r="C729" i="6"/>
  <c r="H729" i="6"/>
  <c r="I729" i="6"/>
  <c r="G729" i="6"/>
  <c r="E729" i="6"/>
  <c r="N728" i="6"/>
  <c r="R730" i="6" s="1"/>
  <c r="M728" i="6"/>
  <c r="F728" i="6"/>
  <c r="K728" i="6"/>
  <c r="C728" i="6"/>
  <c r="H728" i="6"/>
  <c r="I728" i="6"/>
  <c r="G728" i="6"/>
  <c r="E728" i="6"/>
  <c r="N727" i="6"/>
  <c r="R729" i="6" s="1"/>
  <c r="M727" i="6"/>
  <c r="F727" i="6"/>
  <c r="K727" i="6"/>
  <c r="C727" i="6"/>
  <c r="H727" i="6"/>
  <c r="I727" i="6"/>
  <c r="G727" i="6"/>
  <c r="E727" i="6"/>
  <c r="N726" i="6"/>
  <c r="R728" i="6" s="1"/>
  <c r="M726" i="6"/>
  <c r="F726" i="6"/>
  <c r="K726" i="6"/>
  <c r="C726" i="6"/>
  <c r="H726" i="6"/>
  <c r="I726" i="6"/>
  <c r="G726" i="6"/>
  <c r="E726" i="6"/>
  <c r="AD736" i="48"/>
  <c r="AG736" i="48"/>
  <c r="Q736" i="48"/>
  <c r="BL75" i="19" s="1"/>
  <c r="M725" i="6"/>
  <c r="C725" i="6"/>
  <c r="N724" i="6"/>
  <c r="M724" i="6"/>
  <c r="F724" i="6"/>
  <c r="K724" i="6"/>
  <c r="C724" i="6"/>
  <c r="H724" i="6"/>
  <c r="I724" i="6"/>
  <c r="G724" i="6"/>
  <c r="E724" i="6"/>
  <c r="N723" i="6"/>
  <c r="M723" i="6"/>
  <c r="F723" i="6"/>
  <c r="K723" i="6"/>
  <c r="C723" i="6"/>
  <c r="H723" i="6"/>
  <c r="I723" i="6"/>
  <c r="G723" i="6"/>
  <c r="E723" i="6"/>
  <c r="N722" i="6"/>
  <c r="R724" i="6" s="1"/>
  <c r="M722" i="6"/>
  <c r="F722" i="6"/>
  <c r="K722" i="6"/>
  <c r="C722" i="6"/>
  <c r="H722" i="6"/>
  <c r="I722" i="6"/>
  <c r="G722" i="6"/>
  <c r="E722" i="6"/>
  <c r="N721" i="6"/>
  <c r="M721" i="6"/>
  <c r="F721" i="6"/>
  <c r="K721" i="6"/>
  <c r="C721" i="6"/>
  <c r="H721" i="6"/>
  <c r="I721" i="6"/>
  <c r="G721" i="6"/>
  <c r="E721" i="6"/>
  <c r="N720" i="6"/>
  <c r="R722" i="6" s="1"/>
  <c r="M720" i="6"/>
  <c r="F720" i="6"/>
  <c r="K720" i="6"/>
  <c r="C720" i="6"/>
  <c r="H720" i="6"/>
  <c r="I720" i="6"/>
  <c r="G720" i="6"/>
  <c r="E720" i="6"/>
  <c r="N719" i="6"/>
  <c r="R721" i="6" s="1"/>
  <c r="M719" i="6"/>
  <c r="F719" i="6"/>
  <c r="K719" i="6"/>
  <c r="C719" i="6"/>
  <c r="H719" i="6"/>
  <c r="I719" i="6"/>
  <c r="G719" i="6"/>
  <c r="E719" i="6"/>
  <c r="N718" i="6"/>
  <c r="R720" i="6" s="1"/>
  <c r="M718" i="6"/>
  <c r="F718" i="6"/>
  <c r="K718" i="6"/>
  <c r="C718" i="6"/>
  <c r="H718" i="6"/>
  <c r="I718" i="6"/>
  <c r="G718" i="6"/>
  <c r="E718" i="6"/>
  <c r="N717" i="6"/>
  <c r="R719" i="6" s="1"/>
  <c r="M717" i="6"/>
  <c r="F717" i="6"/>
  <c r="K717" i="6"/>
  <c r="C717" i="6"/>
  <c r="H717" i="6"/>
  <c r="I717" i="6"/>
  <c r="G717" i="6"/>
  <c r="E717" i="6"/>
  <c r="N716" i="6"/>
  <c r="M716" i="6"/>
  <c r="F716" i="6"/>
  <c r="K716" i="6"/>
  <c r="C716" i="6"/>
  <c r="H716" i="6"/>
  <c r="I716" i="6"/>
  <c r="G716" i="6"/>
  <c r="E716" i="6"/>
  <c r="N715" i="6"/>
  <c r="R717" i="6" s="1"/>
  <c r="M715" i="6"/>
  <c r="F715" i="6"/>
  <c r="K715" i="6"/>
  <c r="C715" i="6"/>
  <c r="H715" i="6"/>
  <c r="I715" i="6"/>
  <c r="G715" i="6"/>
  <c r="E715" i="6"/>
  <c r="N714" i="6"/>
  <c r="R716" i="6" s="1"/>
  <c r="M714" i="6"/>
  <c r="F714" i="6"/>
  <c r="K714" i="6"/>
  <c r="C714" i="6"/>
  <c r="H714" i="6"/>
  <c r="I714" i="6"/>
  <c r="G714" i="6"/>
  <c r="E714" i="6"/>
  <c r="AD724" i="48"/>
  <c r="AG724" i="48"/>
  <c r="Q724" i="48"/>
  <c r="BL74" i="19" s="1"/>
  <c r="M713" i="6"/>
  <c r="C713" i="6"/>
  <c r="N712" i="6"/>
  <c r="M712" i="6"/>
  <c r="F712" i="6"/>
  <c r="K712" i="6"/>
  <c r="C712" i="6"/>
  <c r="H712" i="6"/>
  <c r="I712" i="6"/>
  <c r="G712" i="6"/>
  <c r="E712" i="6"/>
  <c r="N711" i="6"/>
  <c r="M711" i="6"/>
  <c r="F711" i="6"/>
  <c r="K711" i="6"/>
  <c r="C711" i="6"/>
  <c r="H711" i="6"/>
  <c r="I711" i="6"/>
  <c r="G711" i="6"/>
  <c r="E711" i="6"/>
  <c r="N710" i="6"/>
  <c r="R712" i="6" s="1"/>
  <c r="M710" i="6"/>
  <c r="F710" i="6"/>
  <c r="K710" i="6"/>
  <c r="C710" i="6"/>
  <c r="H710" i="6"/>
  <c r="I710" i="6"/>
  <c r="G710" i="6"/>
  <c r="E710" i="6"/>
  <c r="N709" i="6"/>
  <c r="R711" i="6" s="1"/>
  <c r="M709" i="6"/>
  <c r="F709" i="6"/>
  <c r="K709" i="6"/>
  <c r="C709" i="6"/>
  <c r="H709" i="6"/>
  <c r="I709" i="6"/>
  <c r="G709" i="6"/>
  <c r="E709" i="6"/>
  <c r="N708" i="6"/>
  <c r="R710" i="6" s="1"/>
  <c r="M708" i="6"/>
  <c r="F708" i="6"/>
  <c r="K708" i="6"/>
  <c r="C708" i="6"/>
  <c r="H708" i="6"/>
  <c r="I708" i="6"/>
  <c r="G708" i="6"/>
  <c r="E708" i="6"/>
  <c r="N707" i="6"/>
  <c r="R709" i="6" s="1"/>
  <c r="M707" i="6"/>
  <c r="F707" i="6"/>
  <c r="K707" i="6"/>
  <c r="C707" i="6"/>
  <c r="H707" i="6"/>
  <c r="I707" i="6"/>
  <c r="G707" i="6"/>
  <c r="E707" i="6"/>
  <c r="N706" i="6"/>
  <c r="R708" i="6" s="1"/>
  <c r="M706" i="6"/>
  <c r="F706" i="6"/>
  <c r="K706" i="6"/>
  <c r="C706" i="6"/>
  <c r="H706" i="6"/>
  <c r="I706" i="6"/>
  <c r="G706" i="6"/>
  <c r="E706" i="6"/>
  <c r="N705" i="6"/>
  <c r="R707" i="6" s="1"/>
  <c r="M705" i="6"/>
  <c r="F705" i="6"/>
  <c r="K705" i="6"/>
  <c r="C705" i="6"/>
  <c r="H705" i="6"/>
  <c r="I705" i="6"/>
  <c r="G705" i="6"/>
  <c r="E705" i="6"/>
  <c r="N704" i="6"/>
  <c r="R706" i="6" s="1"/>
  <c r="M704" i="6"/>
  <c r="F704" i="6"/>
  <c r="K704" i="6"/>
  <c r="C704" i="6"/>
  <c r="H704" i="6"/>
  <c r="I704" i="6"/>
  <c r="G704" i="6"/>
  <c r="E704" i="6"/>
  <c r="N703" i="6"/>
  <c r="R705" i="6" s="1"/>
  <c r="M703" i="6"/>
  <c r="F703" i="6"/>
  <c r="K703" i="6"/>
  <c r="C703" i="6"/>
  <c r="H703" i="6"/>
  <c r="I703" i="6"/>
  <c r="G703" i="6"/>
  <c r="E703" i="6"/>
  <c r="N702" i="6"/>
  <c r="R704" i="6" s="1"/>
  <c r="M702" i="6"/>
  <c r="F702" i="6"/>
  <c r="K702" i="6"/>
  <c r="C702" i="6"/>
  <c r="H702" i="6"/>
  <c r="I702" i="6"/>
  <c r="G702" i="6"/>
  <c r="E702" i="6"/>
  <c r="AD712" i="48"/>
  <c r="AG712" i="48"/>
  <c r="Q712" i="48"/>
  <c r="BL73" i="19" s="1"/>
  <c r="M701" i="6"/>
  <c r="C701" i="6"/>
  <c r="N700" i="6"/>
  <c r="M700" i="6"/>
  <c r="F700" i="6"/>
  <c r="K700" i="6"/>
  <c r="C700" i="6"/>
  <c r="H700" i="6"/>
  <c r="I700" i="6"/>
  <c r="G700" i="6"/>
  <c r="E700" i="6"/>
  <c r="N699" i="6"/>
  <c r="M699" i="6"/>
  <c r="F699" i="6"/>
  <c r="K699" i="6"/>
  <c r="C699" i="6"/>
  <c r="H699" i="6"/>
  <c r="I699" i="6"/>
  <c r="G699" i="6"/>
  <c r="E699" i="6"/>
  <c r="N698" i="6"/>
  <c r="R700" i="6" s="1"/>
  <c r="M698" i="6"/>
  <c r="F698" i="6"/>
  <c r="K698" i="6"/>
  <c r="C698" i="6"/>
  <c r="H698" i="6"/>
  <c r="I698" i="6"/>
  <c r="G698" i="6"/>
  <c r="E698" i="6"/>
  <c r="N697" i="6"/>
  <c r="R699" i="6" s="1"/>
  <c r="M697" i="6"/>
  <c r="F697" i="6"/>
  <c r="K697" i="6"/>
  <c r="C697" i="6"/>
  <c r="H697" i="6"/>
  <c r="I697" i="6"/>
  <c r="G697" i="6"/>
  <c r="E697" i="6"/>
  <c r="N696" i="6"/>
  <c r="R698" i="6" s="1"/>
  <c r="M696" i="6"/>
  <c r="F696" i="6"/>
  <c r="K696" i="6"/>
  <c r="C696" i="6"/>
  <c r="H696" i="6"/>
  <c r="I696" i="6"/>
  <c r="G696" i="6"/>
  <c r="E696" i="6"/>
  <c r="N695" i="6"/>
  <c r="R697" i="6" s="1"/>
  <c r="M695" i="6"/>
  <c r="F695" i="6"/>
  <c r="K695" i="6"/>
  <c r="C695" i="6"/>
  <c r="H695" i="6"/>
  <c r="I695" i="6"/>
  <c r="G695" i="6"/>
  <c r="E695" i="6"/>
  <c r="N694" i="6"/>
  <c r="R696" i="6" s="1"/>
  <c r="M694" i="6"/>
  <c r="F694" i="6"/>
  <c r="K694" i="6"/>
  <c r="C694" i="6"/>
  <c r="H694" i="6"/>
  <c r="I694" i="6"/>
  <c r="G694" i="6"/>
  <c r="E694" i="6"/>
  <c r="N693" i="6"/>
  <c r="R695" i="6" s="1"/>
  <c r="M693" i="6"/>
  <c r="F693" i="6"/>
  <c r="K693" i="6"/>
  <c r="C693" i="6"/>
  <c r="H693" i="6"/>
  <c r="I693" i="6"/>
  <c r="G693" i="6"/>
  <c r="E693" i="6"/>
  <c r="N692" i="6"/>
  <c r="M692" i="6"/>
  <c r="F692" i="6"/>
  <c r="K692" i="6"/>
  <c r="C692" i="6"/>
  <c r="H692" i="6"/>
  <c r="I692" i="6"/>
  <c r="G692" i="6"/>
  <c r="E692" i="6"/>
  <c r="N691" i="6"/>
  <c r="R693" i="6" s="1"/>
  <c r="M691" i="6"/>
  <c r="F691" i="6"/>
  <c r="K691" i="6"/>
  <c r="C691" i="6"/>
  <c r="H691" i="6"/>
  <c r="I691" i="6"/>
  <c r="G691" i="6"/>
  <c r="E691" i="6"/>
  <c r="N690" i="6"/>
  <c r="R692" i="6" s="1"/>
  <c r="M690" i="6"/>
  <c r="F690" i="6"/>
  <c r="K690" i="6"/>
  <c r="C690" i="6"/>
  <c r="H690" i="6"/>
  <c r="I690" i="6"/>
  <c r="G690" i="6"/>
  <c r="E690" i="6"/>
  <c r="AD700" i="48"/>
  <c r="AG700" i="48"/>
  <c r="Q700" i="48"/>
  <c r="BL72" i="19" s="1"/>
  <c r="M689" i="6"/>
  <c r="C689" i="6"/>
  <c r="N688" i="6"/>
  <c r="M688" i="6"/>
  <c r="F688" i="6"/>
  <c r="K688" i="6"/>
  <c r="C688" i="6"/>
  <c r="H688" i="6"/>
  <c r="I688" i="6"/>
  <c r="G688" i="6"/>
  <c r="E688" i="6"/>
  <c r="N687" i="6"/>
  <c r="M687" i="6"/>
  <c r="F687" i="6"/>
  <c r="K687" i="6"/>
  <c r="C687" i="6"/>
  <c r="H687" i="6"/>
  <c r="I687" i="6"/>
  <c r="G687" i="6"/>
  <c r="E687" i="6"/>
  <c r="N686" i="6"/>
  <c r="R688" i="6" s="1"/>
  <c r="M686" i="6"/>
  <c r="F686" i="6"/>
  <c r="K686" i="6"/>
  <c r="C686" i="6"/>
  <c r="H686" i="6"/>
  <c r="I686" i="6"/>
  <c r="G686" i="6"/>
  <c r="E686" i="6"/>
  <c r="N685" i="6"/>
  <c r="R687" i="6" s="1"/>
  <c r="M685" i="6"/>
  <c r="F685" i="6"/>
  <c r="K685" i="6"/>
  <c r="C685" i="6"/>
  <c r="H685" i="6"/>
  <c r="I685" i="6"/>
  <c r="G685" i="6"/>
  <c r="E685" i="6"/>
  <c r="N684" i="6"/>
  <c r="R686" i="6" s="1"/>
  <c r="M684" i="6"/>
  <c r="F684" i="6"/>
  <c r="K684" i="6"/>
  <c r="C684" i="6"/>
  <c r="H684" i="6"/>
  <c r="I684" i="6"/>
  <c r="G684" i="6"/>
  <c r="E684" i="6"/>
  <c r="N683" i="6"/>
  <c r="R685" i="6" s="1"/>
  <c r="M683" i="6"/>
  <c r="F683" i="6"/>
  <c r="K683" i="6"/>
  <c r="C683" i="6"/>
  <c r="H683" i="6"/>
  <c r="I683" i="6"/>
  <c r="G683" i="6"/>
  <c r="E683" i="6"/>
  <c r="N682" i="6"/>
  <c r="R684" i="6" s="1"/>
  <c r="M682" i="6"/>
  <c r="F682" i="6"/>
  <c r="K682" i="6"/>
  <c r="C682" i="6"/>
  <c r="H682" i="6"/>
  <c r="I682" i="6"/>
  <c r="G682" i="6"/>
  <c r="E682" i="6"/>
  <c r="N681" i="6"/>
  <c r="R683" i="6" s="1"/>
  <c r="M681" i="6"/>
  <c r="F681" i="6"/>
  <c r="K681" i="6"/>
  <c r="C681" i="6"/>
  <c r="H681" i="6"/>
  <c r="I681" i="6"/>
  <c r="G681" i="6"/>
  <c r="E681" i="6"/>
  <c r="N680" i="6"/>
  <c r="R682" i="6" s="1"/>
  <c r="M680" i="6"/>
  <c r="F680" i="6"/>
  <c r="K680" i="6"/>
  <c r="C680" i="6"/>
  <c r="H680" i="6"/>
  <c r="I680" i="6"/>
  <c r="G680" i="6"/>
  <c r="E680" i="6"/>
  <c r="N679" i="6"/>
  <c r="R681" i="6" s="1"/>
  <c r="M679" i="6"/>
  <c r="F679" i="6"/>
  <c r="K679" i="6"/>
  <c r="C679" i="6"/>
  <c r="H679" i="6"/>
  <c r="I679" i="6"/>
  <c r="G679" i="6"/>
  <c r="E679" i="6"/>
  <c r="N678" i="6"/>
  <c r="R680" i="6" s="1"/>
  <c r="M678" i="6"/>
  <c r="F678" i="6"/>
  <c r="K678" i="6"/>
  <c r="C678" i="6"/>
  <c r="H678" i="6"/>
  <c r="I678" i="6"/>
  <c r="G678" i="6"/>
  <c r="E678" i="6"/>
  <c r="AD688" i="48"/>
  <c r="AG688" i="48"/>
  <c r="Q688" i="48"/>
  <c r="BL71" i="19" s="1"/>
  <c r="M677" i="6"/>
  <c r="C677" i="6"/>
  <c r="N676" i="6"/>
  <c r="M676" i="6"/>
  <c r="F676" i="6"/>
  <c r="K676" i="6"/>
  <c r="C676" i="6"/>
  <c r="H676" i="6"/>
  <c r="I676" i="6"/>
  <c r="G676" i="6"/>
  <c r="E676" i="6"/>
  <c r="N675" i="6"/>
  <c r="M675" i="6"/>
  <c r="F675" i="6"/>
  <c r="K675" i="6"/>
  <c r="C675" i="6"/>
  <c r="H675" i="6"/>
  <c r="I675" i="6"/>
  <c r="G675" i="6"/>
  <c r="E675" i="6"/>
  <c r="N674" i="6"/>
  <c r="R676" i="6" s="1"/>
  <c r="M674" i="6"/>
  <c r="F674" i="6"/>
  <c r="K674" i="6"/>
  <c r="C674" i="6"/>
  <c r="H674" i="6"/>
  <c r="I674" i="6"/>
  <c r="G674" i="6"/>
  <c r="E674" i="6"/>
  <c r="N673" i="6"/>
  <c r="M673" i="6"/>
  <c r="F673" i="6"/>
  <c r="K673" i="6"/>
  <c r="C673" i="6"/>
  <c r="H673" i="6"/>
  <c r="I673" i="6"/>
  <c r="G673" i="6"/>
  <c r="E673" i="6"/>
  <c r="N672" i="6"/>
  <c r="M672" i="6"/>
  <c r="F672" i="6"/>
  <c r="K672" i="6"/>
  <c r="C672" i="6"/>
  <c r="H672" i="6"/>
  <c r="I672" i="6"/>
  <c r="G672" i="6"/>
  <c r="E672" i="6"/>
  <c r="N671" i="6"/>
  <c r="R673" i="6" s="1"/>
  <c r="M671" i="6"/>
  <c r="F671" i="6"/>
  <c r="K671" i="6"/>
  <c r="C671" i="6"/>
  <c r="H671" i="6"/>
  <c r="I671" i="6"/>
  <c r="G671" i="6"/>
  <c r="E671" i="6"/>
  <c r="N670" i="6"/>
  <c r="R672" i="6" s="1"/>
  <c r="M670" i="6"/>
  <c r="F670" i="6"/>
  <c r="K670" i="6"/>
  <c r="C670" i="6"/>
  <c r="H670" i="6"/>
  <c r="I670" i="6"/>
  <c r="G670" i="6"/>
  <c r="E670" i="6"/>
  <c r="N669" i="6"/>
  <c r="M669" i="6"/>
  <c r="F669" i="6"/>
  <c r="K669" i="6"/>
  <c r="C669" i="6"/>
  <c r="H669" i="6"/>
  <c r="I669" i="6"/>
  <c r="G669" i="6"/>
  <c r="E669" i="6"/>
  <c r="N668" i="6"/>
  <c r="M668" i="6"/>
  <c r="F668" i="6"/>
  <c r="K668" i="6"/>
  <c r="C668" i="6"/>
  <c r="H668" i="6"/>
  <c r="I668" i="6"/>
  <c r="G668" i="6"/>
  <c r="E668" i="6"/>
  <c r="N667" i="6"/>
  <c r="R669" i="6" s="1"/>
  <c r="M667" i="6"/>
  <c r="F667" i="6"/>
  <c r="K667" i="6"/>
  <c r="C667" i="6"/>
  <c r="H667" i="6"/>
  <c r="I667" i="6"/>
  <c r="G667" i="6"/>
  <c r="E667" i="6"/>
  <c r="N666" i="6"/>
  <c r="R668" i="6" s="1"/>
  <c r="M666" i="6"/>
  <c r="F666" i="6"/>
  <c r="K666" i="6"/>
  <c r="C666" i="6"/>
  <c r="H666" i="6"/>
  <c r="I666" i="6"/>
  <c r="G666" i="6"/>
  <c r="E666" i="6"/>
  <c r="AD676" i="48"/>
  <c r="AG676" i="48"/>
  <c r="Q676" i="48"/>
  <c r="BL70" i="19" s="1"/>
  <c r="M665" i="6"/>
  <c r="C665" i="6"/>
  <c r="N664" i="6"/>
  <c r="M664" i="6"/>
  <c r="F664" i="6"/>
  <c r="K664" i="6"/>
  <c r="C664" i="6"/>
  <c r="H664" i="6"/>
  <c r="I664" i="6"/>
  <c r="G664" i="6"/>
  <c r="E664" i="6"/>
  <c r="N663" i="6"/>
  <c r="M663" i="6"/>
  <c r="F663" i="6"/>
  <c r="K663" i="6"/>
  <c r="C663" i="6"/>
  <c r="H663" i="6"/>
  <c r="I663" i="6"/>
  <c r="G663" i="6"/>
  <c r="E663" i="6"/>
  <c r="N662" i="6"/>
  <c r="R664" i="6" s="1"/>
  <c r="M662" i="6"/>
  <c r="F662" i="6"/>
  <c r="K662" i="6"/>
  <c r="C662" i="6"/>
  <c r="H662" i="6"/>
  <c r="I662" i="6"/>
  <c r="G662" i="6"/>
  <c r="E662" i="6"/>
  <c r="N661" i="6"/>
  <c r="M661" i="6"/>
  <c r="F661" i="6"/>
  <c r="K661" i="6"/>
  <c r="C661" i="6"/>
  <c r="H661" i="6"/>
  <c r="I661" i="6"/>
  <c r="G661" i="6"/>
  <c r="E661" i="6"/>
  <c r="N660" i="6"/>
  <c r="M660" i="6"/>
  <c r="F660" i="6"/>
  <c r="K660" i="6"/>
  <c r="C660" i="6"/>
  <c r="H660" i="6"/>
  <c r="I660" i="6"/>
  <c r="G660" i="6"/>
  <c r="E660" i="6"/>
  <c r="N659" i="6"/>
  <c r="R661" i="6" s="1"/>
  <c r="M659" i="6"/>
  <c r="F659" i="6"/>
  <c r="K659" i="6"/>
  <c r="C659" i="6"/>
  <c r="H659" i="6"/>
  <c r="I659" i="6"/>
  <c r="G659" i="6"/>
  <c r="E659" i="6"/>
  <c r="N658" i="6"/>
  <c r="R660" i="6" s="1"/>
  <c r="M658" i="6"/>
  <c r="F658" i="6"/>
  <c r="K658" i="6"/>
  <c r="C658" i="6"/>
  <c r="H658" i="6"/>
  <c r="I658" i="6"/>
  <c r="G658" i="6"/>
  <c r="E658" i="6"/>
  <c r="N657" i="6"/>
  <c r="M657" i="6"/>
  <c r="F657" i="6"/>
  <c r="K657" i="6"/>
  <c r="C657" i="6"/>
  <c r="H657" i="6"/>
  <c r="I657" i="6"/>
  <c r="G657" i="6"/>
  <c r="E657" i="6"/>
  <c r="N656" i="6"/>
  <c r="M656" i="6"/>
  <c r="F656" i="6"/>
  <c r="K656" i="6"/>
  <c r="C656" i="6"/>
  <c r="H656" i="6"/>
  <c r="I656" i="6"/>
  <c r="G656" i="6"/>
  <c r="E656" i="6"/>
  <c r="N655" i="6"/>
  <c r="M655" i="6"/>
  <c r="F655" i="6"/>
  <c r="K655" i="6"/>
  <c r="C655" i="6"/>
  <c r="H655" i="6"/>
  <c r="I655" i="6"/>
  <c r="G655" i="6"/>
  <c r="E655" i="6"/>
  <c r="N654" i="6"/>
  <c r="R656" i="6" s="1"/>
  <c r="M654" i="6"/>
  <c r="F654" i="6"/>
  <c r="K654" i="6"/>
  <c r="C654" i="6"/>
  <c r="H654" i="6"/>
  <c r="I654" i="6"/>
  <c r="G654" i="6"/>
  <c r="E654" i="6"/>
  <c r="AD664" i="48"/>
  <c r="AG664" i="48"/>
  <c r="Q664" i="48"/>
  <c r="BL69" i="19" s="1"/>
  <c r="M653" i="6"/>
  <c r="C653" i="6"/>
  <c r="N652" i="6"/>
  <c r="M652" i="6"/>
  <c r="F652" i="6"/>
  <c r="K652" i="6"/>
  <c r="C652" i="6"/>
  <c r="H652" i="6"/>
  <c r="I652" i="6"/>
  <c r="G652" i="6"/>
  <c r="E652" i="6"/>
  <c r="N651" i="6"/>
  <c r="M651" i="6"/>
  <c r="F651" i="6"/>
  <c r="K651" i="6"/>
  <c r="C651" i="6"/>
  <c r="H651" i="6"/>
  <c r="I651" i="6"/>
  <c r="G651" i="6"/>
  <c r="E651" i="6"/>
  <c r="N650" i="6"/>
  <c r="R652" i="6" s="1"/>
  <c r="M650" i="6"/>
  <c r="F650" i="6"/>
  <c r="K650" i="6"/>
  <c r="C650" i="6"/>
  <c r="H650" i="6"/>
  <c r="I650" i="6"/>
  <c r="G650" i="6"/>
  <c r="E650" i="6"/>
  <c r="N649" i="6"/>
  <c r="M649" i="6"/>
  <c r="F649" i="6"/>
  <c r="K649" i="6"/>
  <c r="C649" i="6"/>
  <c r="H649" i="6"/>
  <c r="I649" i="6"/>
  <c r="G649" i="6"/>
  <c r="E649" i="6"/>
  <c r="N648" i="6"/>
  <c r="M648" i="6"/>
  <c r="F648" i="6"/>
  <c r="K648" i="6"/>
  <c r="C648" i="6"/>
  <c r="H648" i="6"/>
  <c r="I648" i="6"/>
  <c r="G648" i="6"/>
  <c r="E648" i="6"/>
  <c r="N647" i="6"/>
  <c r="R649" i="6" s="1"/>
  <c r="M647" i="6"/>
  <c r="F647" i="6"/>
  <c r="K647" i="6"/>
  <c r="C647" i="6"/>
  <c r="H647" i="6"/>
  <c r="I647" i="6"/>
  <c r="G647" i="6"/>
  <c r="E647" i="6"/>
  <c r="N646" i="6"/>
  <c r="R648" i="6" s="1"/>
  <c r="M646" i="6"/>
  <c r="F646" i="6"/>
  <c r="K646" i="6"/>
  <c r="C646" i="6"/>
  <c r="H646" i="6"/>
  <c r="I646" i="6"/>
  <c r="G646" i="6"/>
  <c r="E646" i="6"/>
  <c r="N645" i="6"/>
  <c r="M645" i="6"/>
  <c r="F645" i="6"/>
  <c r="K645" i="6"/>
  <c r="C645" i="6"/>
  <c r="H645" i="6"/>
  <c r="I645" i="6"/>
  <c r="G645" i="6"/>
  <c r="E645" i="6"/>
  <c r="N644" i="6"/>
  <c r="M644" i="6"/>
  <c r="F644" i="6"/>
  <c r="K644" i="6"/>
  <c r="C644" i="6"/>
  <c r="H644" i="6"/>
  <c r="I644" i="6"/>
  <c r="G644" i="6"/>
  <c r="E644" i="6"/>
  <c r="N643" i="6"/>
  <c r="R645" i="6" s="1"/>
  <c r="M643" i="6"/>
  <c r="F643" i="6"/>
  <c r="K643" i="6"/>
  <c r="C643" i="6"/>
  <c r="H643" i="6"/>
  <c r="I643" i="6"/>
  <c r="G643" i="6"/>
  <c r="E643" i="6"/>
  <c r="N642" i="6"/>
  <c r="R644" i="6" s="1"/>
  <c r="M642" i="6"/>
  <c r="F642" i="6"/>
  <c r="K642" i="6"/>
  <c r="C642" i="6"/>
  <c r="H642" i="6"/>
  <c r="I642" i="6"/>
  <c r="G642" i="6"/>
  <c r="E642" i="6"/>
  <c r="AD652" i="48"/>
  <c r="AG652" i="48"/>
  <c r="Q652" i="48"/>
  <c r="BL68" i="19" s="1"/>
  <c r="M641" i="6"/>
  <c r="C641" i="6"/>
  <c r="N640" i="6"/>
  <c r="M640" i="6"/>
  <c r="F640" i="6"/>
  <c r="K640" i="6"/>
  <c r="C640" i="6"/>
  <c r="H640" i="6"/>
  <c r="I640" i="6"/>
  <c r="G640" i="6"/>
  <c r="E640" i="6"/>
  <c r="N639" i="6"/>
  <c r="M639" i="6"/>
  <c r="F639" i="6"/>
  <c r="K639" i="6"/>
  <c r="C639" i="6"/>
  <c r="H639" i="6"/>
  <c r="I639" i="6"/>
  <c r="G639" i="6"/>
  <c r="E639" i="6"/>
  <c r="N638" i="6"/>
  <c r="R640" i="6" s="1"/>
  <c r="M638" i="6"/>
  <c r="F638" i="6"/>
  <c r="K638" i="6"/>
  <c r="C638" i="6"/>
  <c r="H638" i="6"/>
  <c r="I638" i="6"/>
  <c r="G638" i="6"/>
  <c r="E638" i="6"/>
  <c r="N637" i="6"/>
  <c r="M637" i="6"/>
  <c r="F637" i="6"/>
  <c r="K637" i="6"/>
  <c r="C637" i="6"/>
  <c r="H637" i="6"/>
  <c r="I637" i="6"/>
  <c r="G637" i="6"/>
  <c r="E637" i="6"/>
  <c r="N636" i="6"/>
  <c r="M636" i="6"/>
  <c r="F636" i="6"/>
  <c r="K636" i="6"/>
  <c r="C636" i="6"/>
  <c r="H636" i="6"/>
  <c r="I636" i="6"/>
  <c r="G636" i="6"/>
  <c r="E636" i="6"/>
  <c r="N635" i="6"/>
  <c r="R637" i="6" s="1"/>
  <c r="M635" i="6"/>
  <c r="F635" i="6"/>
  <c r="K635" i="6"/>
  <c r="C635" i="6"/>
  <c r="H635" i="6"/>
  <c r="I635" i="6"/>
  <c r="G635" i="6"/>
  <c r="E635" i="6"/>
  <c r="N634" i="6"/>
  <c r="R636" i="6" s="1"/>
  <c r="M634" i="6"/>
  <c r="F634" i="6"/>
  <c r="K634" i="6"/>
  <c r="C634" i="6"/>
  <c r="H634" i="6"/>
  <c r="I634" i="6"/>
  <c r="G634" i="6"/>
  <c r="E634" i="6"/>
  <c r="N633" i="6"/>
  <c r="M633" i="6"/>
  <c r="F633" i="6"/>
  <c r="K633" i="6"/>
  <c r="C633" i="6"/>
  <c r="H633" i="6"/>
  <c r="I633" i="6"/>
  <c r="G633" i="6"/>
  <c r="E633" i="6"/>
  <c r="N632" i="6"/>
  <c r="M632" i="6"/>
  <c r="F632" i="6"/>
  <c r="K632" i="6"/>
  <c r="C632" i="6"/>
  <c r="H632" i="6"/>
  <c r="I632" i="6"/>
  <c r="G632" i="6"/>
  <c r="E632" i="6"/>
  <c r="N631" i="6"/>
  <c r="R633" i="6" s="1"/>
  <c r="M631" i="6"/>
  <c r="F631" i="6"/>
  <c r="K631" i="6"/>
  <c r="C631" i="6"/>
  <c r="H631" i="6"/>
  <c r="I631" i="6"/>
  <c r="G631" i="6"/>
  <c r="E631" i="6"/>
  <c r="N630" i="6"/>
  <c r="R632" i="6" s="1"/>
  <c r="M630" i="6"/>
  <c r="F630" i="6"/>
  <c r="K630" i="6"/>
  <c r="C630" i="6"/>
  <c r="H630" i="6"/>
  <c r="I630" i="6"/>
  <c r="G630" i="6"/>
  <c r="E630" i="6"/>
  <c r="AD640" i="48"/>
  <c r="AG640" i="48"/>
  <c r="Q640" i="48"/>
  <c r="BL67" i="19" s="1"/>
  <c r="M629" i="6"/>
  <c r="C629" i="6"/>
  <c r="N628" i="6"/>
  <c r="M628" i="6"/>
  <c r="F628" i="6"/>
  <c r="K628" i="6"/>
  <c r="C628" i="6"/>
  <c r="H628" i="6"/>
  <c r="I628" i="6"/>
  <c r="G628" i="6"/>
  <c r="E628" i="6"/>
  <c r="N627" i="6"/>
  <c r="M627" i="6"/>
  <c r="F627" i="6"/>
  <c r="K627" i="6"/>
  <c r="C627" i="6"/>
  <c r="H627" i="6"/>
  <c r="I627" i="6"/>
  <c r="G627" i="6"/>
  <c r="E627" i="6"/>
  <c r="N626" i="6"/>
  <c r="R628" i="6" s="1"/>
  <c r="M626" i="6"/>
  <c r="F626" i="6"/>
  <c r="K626" i="6"/>
  <c r="C626" i="6"/>
  <c r="H626" i="6"/>
  <c r="I626" i="6"/>
  <c r="G626" i="6"/>
  <c r="E626" i="6"/>
  <c r="N625" i="6"/>
  <c r="M625" i="6"/>
  <c r="F625" i="6"/>
  <c r="K625" i="6"/>
  <c r="C625" i="6"/>
  <c r="H625" i="6"/>
  <c r="I625" i="6"/>
  <c r="G625" i="6"/>
  <c r="E625" i="6"/>
  <c r="N624" i="6"/>
  <c r="M624" i="6"/>
  <c r="F624" i="6"/>
  <c r="K624" i="6"/>
  <c r="C624" i="6"/>
  <c r="H624" i="6"/>
  <c r="I624" i="6"/>
  <c r="G624" i="6"/>
  <c r="E624" i="6"/>
  <c r="N623" i="6"/>
  <c r="R625" i="6" s="1"/>
  <c r="M623" i="6"/>
  <c r="F623" i="6"/>
  <c r="K623" i="6"/>
  <c r="C623" i="6"/>
  <c r="H623" i="6"/>
  <c r="I623" i="6"/>
  <c r="G623" i="6"/>
  <c r="E623" i="6"/>
  <c r="N622" i="6"/>
  <c r="R624" i="6" s="1"/>
  <c r="M622" i="6"/>
  <c r="F622" i="6"/>
  <c r="K622" i="6"/>
  <c r="C622" i="6"/>
  <c r="H622" i="6"/>
  <c r="I622" i="6"/>
  <c r="G622" i="6"/>
  <c r="E622" i="6"/>
  <c r="N621" i="6"/>
  <c r="M621" i="6"/>
  <c r="F621" i="6"/>
  <c r="K621" i="6"/>
  <c r="C621" i="6"/>
  <c r="H621" i="6"/>
  <c r="I621" i="6"/>
  <c r="G621" i="6"/>
  <c r="E621" i="6"/>
  <c r="N620" i="6"/>
  <c r="M620" i="6"/>
  <c r="F620" i="6"/>
  <c r="K620" i="6"/>
  <c r="C620" i="6"/>
  <c r="H620" i="6"/>
  <c r="I620" i="6"/>
  <c r="G620" i="6"/>
  <c r="E620" i="6"/>
  <c r="N619" i="6"/>
  <c r="R621" i="6" s="1"/>
  <c r="M619" i="6"/>
  <c r="F619" i="6"/>
  <c r="K619" i="6"/>
  <c r="C619" i="6"/>
  <c r="H619" i="6"/>
  <c r="I619" i="6"/>
  <c r="G619" i="6"/>
  <c r="E619" i="6"/>
  <c r="N618" i="6"/>
  <c r="R620" i="6" s="1"/>
  <c r="M618" i="6"/>
  <c r="F618" i="6"/>
  <c r="K618" i="6"/>
  <c r="C618" i="6"/>
  <c r="H618" i="6"/>
  <c r="I618" i="6"/>
  <c r="G618" i="6"/>
  <c r="E618" i="6"/>
  <c r="AD628" i="48"/>
  <c r="AG628" i="48"/>
  <c r="Q628" i="48"/>
  <c r="BL66" i="19" s="1"/>
  <c r="M617" i="6"/>
  <c r="C617" i="6"/>
  <c r="N616" i="6"/>
  <c r="M616" i="6"/>
  <c r="F616" i="6"/>
  <c r="K616" i="6"/>
  <c r="C616" i="6"/>
  <c r="H616" i="6"/>
  <c r="I616" i="6"/>
  <c r="G616" i="6"/>
  <c r="E616" i="6"/>
  <c r="N615" i="6"/>
  <c r="M615" i="6"/>
  <c r="F615" i="6"/>
  <c r="K615" i="6"/>
  <c r="C615" i="6"/>
  <c r="H615" i="6"/>
  <c r="I615" i="6"/>
  <c r="G615" i="6"/>
  <c r="E615" i="6"/>
  <c r="N614" i="6"/>
  <c r="R616" i="6" s="1"/>
  <c r="M614" i="6"/>
  <c r="F614" i="6"/>
  <c r="K614" i="6"/>
  <c r="C614" i="6"/>
  <c r="H614" i="6"/>
  <c r="I614" i="6"/>
  <c r="G614" i="6"/>
  <c r="E614" i="6"/>
  <c r="N613" i="6"/>
  <c r="M613" i="6"/>
  <c r="F613" i="6"/>
  <c r="K613" i="6"/>
  <c r="C613" i="6"/>
  <c r="H613" i="6"/>
  <c r="I613" i="6"/>
  <c r="G613" i="6"/>
  <c r="E613" i="6"/>
  <c r="N612" i="6"/>
  <c r="M612" i="6"/>
  <c r="F612" i="6"/>
  <c r="K612" i="6"/>
  <c r="C612" i="6"/>
  <c r="H612" i="6"/>
  <c r="I612" i="6"/>
  <c r="G612" i="6"/>
  <c r="E612" i="6"/>
  <c r="N611" i="6"/>
  <c r="R613" i="6" s="1"/>
  <c r="M611" i="6"/>
  <c r="F611" i="6"/>
  <c r="K611" i="6"/>
  <c r="C611" i="6"/>
  <c r="H611" i="6"/>
  <c r="I611" i="6"/>
  <c r="G611" i="6"/>
  <c r="E611" i="6"/>
  <c r="N610" i="6"/>
  <c r="R612" i="6" s="1"/>
  <c r="M610" i="6"/>
  <c r="F610" i="6"/>
  <c r="K610" i="6"/>
  <c r="C610" i="6"/>
  <c r="H610" i="6"/>
  <c r="I610" i="6"/>
  <c r="G610" i="6"/>
  <c r="E610" i="6"/>
  <c r="N609" i="6"/>
  <c r="M609" i="6"/>
  <c r="F609" i="6"/>
  <c r="K609" i="6"/>
  <c r="C609" i="6"/>
  <c r="H609" i="6"/>
  <c r="I609" i="6"/>
  <c r="G609" i="6"/>
  <c r="E609" i="6"/>
  <c r="N608" i="6"/>
  <c r="M608" i="6"/>
  <c r="F608" i="6"/>
  <c r="K608" i="6"/>
  <c r="C608" i="6"/>
  <c r="H608" i="6"/>
  <c r="I608" i="6"/>
  <c r="G608" i="6"/>
  <c r="E608" i="6"/>
  <c r="N607" i="6"/>
  <c r="R609" i="6" s="1"/>
  <c r="M607" i="6"/>
  <c r="F607" i="6"/>
  <c r="K607" i="6"/>
  <c r="C607" i="6"/>
  <c r="H607" i="6"/>
  <c r="I607" i="6"/>
  <c r="G607" i="6"/>
  <c r="E607" i="6"/>
  <c r="N606" i="6"/>
  <c r="R608" i="6" s="1"/>
  <c r="M606" i="6"/>
  <c r="F606" i="6"/>
  <c r="K606" i="6"/>
  <c r="C606" i="6"/>
  <c r="H606" i="6"/>
  <c r="I606" i="6"/>
  <c r="G606" i="6"/>
  <c r="E606" i="6"/>
  <c r="AD616" i="48"/>
  <c r="AG616" i="48"/>
  <c r="Q616" i="48"/>
  <c r="BL65" i="19" s="1"/>
  <c r="M605" i="6"/>
  <c r="C605" i="6"/>
  <c r="N604" i="6"/>
  <c r="M604" i="6"/>
  <c r="F604" i="6"/>
  <c r="K604" i="6"/>
  <c r="C604" i="6"/>
  <c r="H604" i="6"/>
  <c r="I604" i="6"/>
  <c r="G604" i="6"/>
  <c r="E604" i="6"/>
  <c r="N603" i="6"/>
  <c r="M603" i="6"/>
  <c r="F603" i="6"/>
  <c r="K603" i="6"/>
  <c r="C603" i="6"/>
  <c r="H603" i="6"/>
  <c r="I603" i="6"/>
  <c r="G603" i="6"/>
  <c r="E603" i="6"/>
  <c r="N602" i="6"/>
  <c r="R604" i="6" s="1"/>
  <c r="M602" i="6"/>
  <c r="F602" i="6"/>
  <c r="K602" i="6"/>
  <c r="C602" i="6"/>
  <c r="H602" i="6"/>
  <c r="I602" i="6"/>
  <c r="G602" i="6"/>
  <c r="E602" i="6"/>
  <c r="N601" i="6"/>
  <c r="M601" i="6"/>
  <c r="F601" i="6"/>
  <c r="K601" i="6"/>
  <c r="C601" i="6"/>
  <c r="H601" i="6"/>
  <c r="I601" i="6"/>
  <c r="G601" i="6"/>
  <c r="E601" i="6"/>
  <c r="N600" i="6"/>
  <c r="M600" i="6"/>
  <c r="F600" i="6"/>
  <c r="K600" i="6"/>
  <c r="C600" i="6"/>
  <c r="H600" i="6"/>
  <c r="I600" i="6"/>
  <c r="G600" i="6"/>
  <c r="E600" i="6"/>
  <c r="N599" i="6"/>
  <c r="R601" i="6" s="1"/>
  <c r="M599" i="6"/>
  <c r="F599" i="6"/>
  <c r="K599" i="6"/>
  <c r="C599" i="6"/>
  <c r="H599" i="6"/>
  <c r="I599" i="6"/>
  <c r="G599" i="6"/>
  <c r="E599" i="6"/>
  <c r="N598" i="6"/>
  <c r="R600" i="6" s="1"/>
  <c r="M598" i="6"/>
  <c r="F598" i="6"/>
  <c r="K598" i="6"/>
  <c r="C598" i="6"/>
  <c r="H598" i="6"/>
  <c r="I598" i="6"/>
  <c r="G598" i="6"/>
  <c r="E598" i="6"/>
  <c r="N597" i="6"/>
  <c r="M597" i="6"/>
  <c r="F597" i="6"/>
  <c r="K597" i="6"/>
  <c r="C597" i="6"/>
  <c r="H597" i="6"/>
  <c r="I597" i="6"/>
  <c r="G597" i="6"/>
  <c r="E597" i="6"/>
  <c r="N596" i="6"/>
  <c r="M596" i="6"/>
  <c r="F596" i="6"/>
  <c r="K596" i="6"/>
  <c r="C596" i="6"/>
  <c r="H596" i="6"/>
  <c r="I596" i="6"/>
  <c r="G596" i="6"/>
  <c r="E596" i="6"/>
  <c r="N595" i="6"/>
  <c r="R597" i="6" s="1"/>
  <c r="M595" i="6"/>
  <c r="F595" i="6"/>
  <c r="K595" i="6"/>
  <c r="C595" i="6"/>
  <c r="H595" i="6"/>
  <c r="I595" i="6"/>
  <c r="G595" i="6"/>
  <c r="E595" i="6"/>
  <c r="N594" i="6"/>
  <c r="R596" i="6" s="1"/>
  <c r="M594" i="6"/>
  <c r="F594" i="6"/>
  <c r="K594" i="6"/>
  <c r="C594" i="6"/>
  <c r="H594" i="6"/>
  <c r="I594" i="6"/>
  <c r="G594" i="6"/>
  <c r="E594" i="6"/>
  <c r="AG604" i="48"/>
  <c r="Q604" i="48"/>
  <c r="BL64" i="19" s="1"/>
  <c r="M593" i="6"/>
  <c r="C593" i="6"/>
  <c r="N592" i="6"/>
  <c r="M592" i="6"/>
  <c r="F592" i="6"/>
  <c r="K592" i="6"/>
  <c r="C592" i="6"/>
  <c r="H592" i="6"/>
  <c r="I592" i="6"/>
  <c r="G592" i="6"/>
  <c r="E592" i="6"/>
  <c r="N591" i="6"/>
  <c r="M591" i="6"/>
  <c r="F591" i="6"/>
  <c r="K591" i="6"/>
  <c r="C591" i="6"/>
  <c r="H591" i="6"/>
  <c r="I591" i="6"/>
  <c r="G591" i="6"/>
  <c r="E591" i="6"/>
  <c r="N590" i="6"/>
  <c r="R592" i="6" s="1"/>
  <c r="M590" i="6"/>
  <c r="F590" i="6"/>
  <c r="K590" i="6"/>
  <c r="C590" i="6"/>
  <c r="H590" i="6"/>
  <c r="I590" i="6"/>
  <c r="G590" i="6"/>
  <c r="E590" i="6"/>
  <c r="N589" i="6"/>
  <c r="R591" i="6" s="1"/>
  <c r="M589" i="6"/>
  <c r="F589" i="6"/>
  <c r="K589" i="6"/>
  <c r="C589" i="6"/>
  <c r="H589" i="6"/>
  <c r="I589" i="6"/>
  <c r="G589" i="6"/>
  <c r="E589" i="6"/>
  <c r="N588" i="6"/>
  <c r="M588" i="6"/>
  <c r="F588" i="6"/>
  <c r="K588" i="6"/>
  <c r="C588" i="6"/>
  <c r="H588" i="6"/>
  <c r="I588" i="6"/>
  <c r="G588" i="6"/>
  <c r="E588" i="6"/>
  <c r="N587" i="6"/>
  <c r="M587" i="6"/>
  <c r="F587" i="6"/>
  <c r="K587" i="6"/>
  <c r="C587" i="6"/>
  <c r="H587" i="6"/>
  <c r="I587" i="6"/>
  <c r="G587" i="6"/>
  <c r="E587" i="6"/>
  <c r="N586" i="6"/>
  <c r="R588" i="6" s="1"/>
  <c r="M586" i="6"/>
  <c r="F586" i="6"/>
  <c r="K586" i="6"/>
  <c r="C586" i="6"/>
  <c r="H586" i="6"/>
  <c r="I586" i="6"/>
  <c r="G586" i="6"/>
  <c r="E586" i="6"/>
  <c r="N585" i="6"/>
  <c r="R587" i="6" s="1"/>
  <c r="M585" i="6"/>
  <c r="F585" i="6"/>
  <c r="K585" i="6"/>
  <c r="C585" i="6"/>
  <c r="H585" i="6"/>
  <c r="I585" i="6"/>
  <c r="G585" i="6"/>
  <c r="E585" i="6"/>
  <c r="N584" i="6"/>
  <c r="M584" i="6"/>
  <c r="F584" i="6"/>
  <c r="K584" i="6"/>
  <c r="C584" i="6"/>
  <c r="H584" i="6"/>
  <c r="I584" i="6"/>
  <c r="G584" i="6"/>
  <c r="E584" i="6"/>
  <c r="N583" i="6"/>
  <c r="M583" i="6"/>
  <c r="F583" i="6"/>
  <c r="K583" i="6"/>
  <c r="C583" i="6"/>
  <c r="H583" i="6"/>
  <c r="I583" i="6"/>
  <c r="G583" i="6"/>
  <c r="E583" i="6"/>
  <c r="N582" i="6"/>
  <c r="R584" i="6" s="1"/>
  <c r="M582" i="6"/>
  <c r="F582" i="6"/>
  <c r="K582" i="6"/>
  <c r="C582" i="6"/>
  <c r="H582" i="6"/>
  <c r="I582" i="6"/>
  <c r="G582" i="6"/>
  <c r="E582" i="6"/>
  <c r="AD592" i="48"/>
  <c r="AG592" i="48"/>
  <c r="Q592" i="48"/>
  <c r="BL63" i="19" s="1"/>
  <c r="M581" i="6"/>
  <c r="C581" i="6"/>
  <c r="E581" i="6"/>
  <c r="N580" i="6"/>
  <c r="M580" i="6"/>
  <c r="F580" i="6"/>
  <c r="K580" i="6"/>
  <c r="C580" i="6"/>
  <c r="H580" i="6"/>
  <c r="I580" i="6"/>
  <c r="G580" i="6"/>
  <c r="E580" i="6"/>
  <c r="N579" i="6"/>
  <c r="M579" i="6"/>
  <c r="F579" i="6"/>
  <c r="K579" i="6"/>
  <c r="C579" i="6"/>
  <c r="H579" i="6"/>
  <c r="I579" i="6"/>
  <c r="G579" i="6"/>
  <c r="E579" i="6"/>
  <c r="N578" i="6"/>
  <c r="R580" i="6" s="1"/>
  <c r="M578" i="6"/>
  <c r="F578" i="6"/>
  <c r="K578" i="6"/>
  <c r="C578" i="6"/>
  <c r="H578" i="6"/>
  <c r="I578" i="6"/>
  <c r="G578" i="6"/>
  <c r="E578" i="6"/>
  <c r="N577" i="6"/>
  <c r="M577" i="6"/>
  <c r="F577" i="6"/>
  <c r="K577" i="6"/>
  <c r="C577" i="6"/>
  <c r="H577" i="6"/>
  <c r="I577" i="6"/>
  <c r="G577" i="6"/>
  <c r="E577" i="6"/>
  <c r="N576" i="6"/>
  <c r="M576" i="6"/>
  <c r="F576" i="6"/>
  <c r="K576" i="6"/>
  <c r="C576" i="6"/>
  <c r="H576" i="6"/>
  <c r="I576" i="6"/>
  <c r="G576" i="6"/>
  <c r="E576" i="6"/>
  <c r="N575" i="6"/>
  <c r="R577" i="6" s="1"/>
  <c r="M575" i="6"/>
  <c r="F575" i="6"/>
  <c r="K575" i="6"/>
  <c r="C575" i="6"/>
  <c r="H575" i="6"/>
  <c r="I575" i="6"/>
  <c r="G575" i="6"/>
  <c r="E575" i="6"/>
  <c r="N574" i="6"/>
  <c r="R576" i="6" s="1"/>
  <c r="M574" i="6"/>
  <c r="F574" i="6"/>
  <c r="K574" i="6"/>
  <c r="C574" i="6"/>
  <c r="H574" i="6"/>
  <c r="I574" i="6"/>
  <c r="G574" i="6"/>
  <c r="E574" i="6"/>
  <c r="N573" i="6"/>
  <c r="M573" i="6"/>
  <c r="F573" i="6"/>
  <c r="K573" i="6"/>
  <c r="C573" i="6"/>
  <c r="H573" i="6"/>
  <c r="I573" i="6"/>
  <c r="G573" i="6"/>
  <c r="E573" i="6"/>
  <c r="N572" i="6"/>
  <c r="M572" i="6"/>
  <c r="F572" i="6"/>
  <c r="K572" i="6"/>
  <c r="C572" i="6"/>
  <c r="H572" i="6"/>
  <c r="I572" i="6"/>
  <c r="G572" i="6"/>
  <c r="E572" i="6"/>
  <c r="N571" i="6"/>
  <c r="R573" i="6" s="1"/>
  <c r="M571" i="6"/>
  <c r="F571" i="6"/>
  <c r="K571" i="6"/>
  <c r="C571" i="6"/>
  <c r="H571" i="6"/>
  <c r="I571" i="6"/>
  <c r="G571" i="6"/>
  <c r="E571" i="6"/>
  <c r="N570" i="6"/>
  <c r="R572" i="6" s="1"/>
  <c r="M570" i="6"/>
  <c r="F570" i="6"/>
  <c r="K570" i="6"/>
  <c r="C570" i="6"/>
  <c r="H570" i="6"/>
  <c r="I570" i="6"/>
  <c r="G570" i="6"/>
  <c r="E570" i="6"/>
  <c r="AD580" i="48"/>
  <c r="AG580" i="48"/>
  <c r="Q580" i="48"/>
  <c r="BL62" i="19" s="1"/>
  <c r="M569" i="6"/>
  <c r="C569" i="6"/>
  <c r="N568" i="6"/>
  <c r="M568" i="6"/>
  <c r="F568" i="6"/>
  <c r="K568" i="6"/>
  <c r="C568" i="6"/>
  <c r="H568" i="6"/>
  <c r="I568" i="6"/>
  <c r="G568" i="6"/>
  <c r="E568" i="6"/>
  <c r="N567" i="6"/>
  <c r="M567" i="6"/>
  <c r="F567" i="6"/>
  <c r="K567" i="6"/>
  <c r="C567" i="6"/>
  <c r="H567" i="6"/>
  <c r="I567" i="6"/>
  <c r="G567" i="6"/>
  <c r="E567" i="6"/>
  <c r="N566" i="6"/>
  <c r="R568" i="6" s="1"/>
  <c r="M566" i="6"/>
  <c r="F566" i="6"/>
  <c r="K566" i="6"/>
  <c r="C566" i="6"/>
  <c r="H566" i="6"/>
  <c r="I566" i="6"/>
  <c r="G566" i="6"/>
  <c r="E566" i="6"/>
  <c r="N565" i="6"/>
  <c r="M565" i="6"/>
  <c r="F565" i="6"/>
  <c r="K565" i="6"/>
  <c r="C565" i="6"/>
  <c r="H565" i="6"/>
  <c r="I565" i="6"/>
  <c r="G565" i="6"/>
  <c r="E565" i="6"/>
  <c r="N564" i="6"/>
  <c r="M564" i="6"/>
  <c r="F564" i="6"/>
  <c r="K564" i="6"/>
  <c r="C564" i="6"/>
  <c r="H564" i="6"/>
  <c r="I564" i="6"/>
  <c r="G564" i="6"/>
  <c r="E564" i="6"/>
  <c r="N563" i="6"/>
  <c r="R565" i="6" s="1"/>
  <c r="M563" i="6"/>
  <c r="F563" i="6"/>
  <c r="K563" i="6"/>
  <c r="C563" i="6"/>
  <c r="H563" i="6"/>
  <c r="I563" i="6"/>
  <c r="G563" i="6"/>
  <c r="E563" i="6"/>
  <c r="N562" i="6"/>
  <c r="R564" i="6" s="1"/>
  <c r="M562" i="6"/>
  <c r="F562" i="6"/>
  <c r="K562" i="6"/>
  <c r="C562" i="6"/>
  <c r="H562" i="6"/>
  <c r="I562" i="6"/>
  <c r="G562" i="6"/>
  <c r="E562" i="6"/>
  <c r="N561" i="6"/>
  <c r="M561" i="6"/>
  <c r="F561" i="6"/>
  <c r="K561" i="6"/>
  <c r="C561" i="6"/>
  <c r="H561" i="6"/>
  <c r="I561" i="6"/>
  <c r="G561" i="6"/>
  <c r="E561" i="6"/>
  <c r="N560" i="6"/>
  <c r="M560" i="6"/>
  <c r="F560" i="6"/>
  <c r="K560" i="6"/>
  <c r="C560" i="6"/>
  <c r="H560" i="6"/>
  <c r="I560" i="6"/>
  <c r="G560" i="6"/>
  <c r="E560" i="6"/>
  <c r="N559" i="6"/>
  <c r="R561" i="6" s="1"/>
  <c r="M559" i="6"/>
  <c r="F559" i="6"/>
  <c r="K559" i="6"/>
  <c r="C559" i="6"/>
  <c r="H559" i="6"/>
  <c r="I559" i="6"/>
  <c r="G559" i="6"/>
  <c r="E559" i="6"/>
  <c r="N558" i="6"/>
  <c r="R560" i="6" s="1"/>
  <c r="M558" i="6"/>
  <c r="F558" i="6"/>
  <c r="K558" i="6"/>
  <c r="C558" i="6"/>
  <c r="H558" i="6"/>
  <c r="I558" i="6"/>
  <c r="G558" i="6"/>
  <c r="E558" i="6"/>
  <c r="AD568" i="48"/>
  <c r="AG568" i="48"/>
  <c r="Q568" i="48"/>
  <c r="BL61" i="19" s="1"/>
  <c r="M557" i="6"/>
  <c r="C557" i="6"/>
  <c r="N556" i="6"/>
  <c r="M556" i="6"/>
  <c r="F556" i="6"/>
  <c r="K556" i="6"/>
  <c r="C556" i="6"/>
  <c r="H556" i="6"/>
  <c r="I556" i="6"/>
  <c r="G556" i="6"/>
  <c r="E556" i="6"/>
  <c r="N555" i="6"/>
  <c r="M555" i="6"/>
  <c r="F555" i="6"/>
  <c r="K555" i="6"/>
  <c r="C555" i="6"/>
  <c r="H555" i="6"/>
  <c r="I555" i="6"/>
  <c r="G555" i="6"/>
  <c r="E555" i="6"/>
  <c r="N554" i="6"/>
  <c r="R556" i="6" s="1"/>
  <c r="M554" i="6"/>
  <c r="F554" i="6"/>
  <c r="K554" i="6"/>
  <c r="C554" i="6"/>
  <c r="H554" i="6"/>
  <c r="I554" i="6"/>
  <c r="G554" i="6"/>
  <c r="E554" i="6"/>
  <c r="N553" i="6"/>
  <c r="M553" i="6"/>
  <c r="F553" i="6"/>
  <c r="K553" i="6"/>
  <c r="C553" i="6"/>
  <c r="H553" i="6"/>
  <c r="I553" i="6"/>
  <c r="G553" i="6"/>
  <c r="E553" i="6"/>
  <c r="N552" i="6"/>
  <c r="M552" i="6"/>
  <c r="F552" i="6"/>
  <c r="K552" i="6"/>
  <c r="C552" i="6"/>
  <c r="H552" i="6"/>
  <c r="I552" i="6"/>
  <c r="G552" i="6"/>
  <c r="E552" i="6"/>
  <c r="N551" i="6"/>
  <c r="R553" i="6" s="1"/>
  <c r="M551" i="6"/>
  <c r="F551" i="6"/>
  <c r="K551" i="6"/>
  <c r="C551" i="6"/>
  <c r="H551" i="6"/>
  <c r="I551" i="6"/>
  <c r="G551" i="6"/>
  <c r="E551" i="6"/>
  <c r="N550" i="6"/>
  <c r="R552" i="6" s="1"/>
  <c r="M550" i="6"/>
  <c r="F550" i="6"/>
  <c r="K550" i="6"/>
  <c r="C550" i="6"/>
  <c r="H550" i="6"/>
  <c r="I550" i="6"/>
  <c r="G550" i="6"/>
  <c r="E550" i="6"/>
  <c r="N549" i="6"/>
  <c r="M549" i="6"/>
  <c r="F549" i="6"/>
  <c r="K549" i="6"/>
  <c r="C549" i="6"/>
  <c r="H549" i="6"/>
  <c r="I549" i="6"/>
  <c r="G549" i="6"/>
  <c r="E549" i="6"/>
  <c r="N548" i="6"/>
  <c r="M548" i="6"/>
  <c r="F548" i="6"/>
  <c r="K548" i="6"/>
  <c r="C548" i="6"/>
  <c r="H548" i="6"/>
  <c r="I548" i="6"/>
  <c r="G548" i="6"/>
  <c r="E548" i="6"/>
  <c r="N547" i="6"/>
  <c r="R549" i="6" s="1"/>
  <c r="M547" i="6"/>
  <c r="F547" i="6"/>
  <c r="K547" i="6"/>
  <c r="C547" i="6"/>
  <c r="H547" i="6"/>
  <c r="I547" i="6"/>
  <c r="G547" i="6"/>
  <c r="E547" i="6"/>
  <c r="N546" i="6"/>
  <c r="R548" i="6" s="1"/>
  <c r="M546" i="6"/>
  <c r="F546" i="6"/>
  <c r="K546" i="6"/>
  <c r="C546" i="6"/>
  <c r="H546" i="6"/>
  <c r="I546" i="6"/>
  <c r="G546" i="6"/>
  <c r="E546" i="6"/>
  <c r="AD556" i="48"/>
  <c r="AG556" i="48"/>
  <c r="AF556" i="48"/>
  <c r="M545" i="6"/>
  <c r="C545" i="6"/>
  <c r="E545" i="6"/>
  <c r="N544" i="6"/>
  <c r="M544" i="6"/>
  <c r="F544" i="6"/>
  <c r="K544" i="6"/>
  <c r="C544" i="6"/>
  <c r="H544" i="6"/>
  <c r="I544" i="6"/>
  <c r="G544" i="6"/>
  <c r="E544" i="6"/>
  <c r="N543" i="6"/>
  <c r="M543" i="6"/>
  <c r="F543" i="6"/>
  <c r="K543" i="6"/>
  <c r="C543" i="6"/>
  <c r="H543" i="6"/>
  <c r="I543" i="6"/>
  <c r="G543" i="6"/>
  <c r="E543" i="6"/>
  <c r="N542" i="6"/>
  <c r="M542" i="6"/>
  <c r="F542" i="6"/>
  <c r="K542" i="6"/>
  <c r="C542" i="6"/>
  <c r="H542" i="6"/>
  <c r="I542" i="6"/>
  <c r="G542" i="6"/>
  <c r="E542" i="6"/>
  <c r="N541" i="6"/>
  <c r="M541" i="6"/>
  <c r="F541" i="6"/>
  <c r="K541" i="6"/>
  <c r="C541" i="6"/>
  <c r="H541" i="6"/>
  <c r="I541" i="6"/>
  <c r="G541" i="6"/>
  <c r="E541" i="6"/>
  <c r="N540" i="6"/>
  <c r="M540" i="6"/>
  <c r="F540" i="6"/>
  <c r="K540" i="6"/>
  <c r="C540" i="6"/>
  <c r="H540" i="6"/>
  <c r="I540" i="6"/>
  <c r="G540" i="6"/>
  <c r="E540" i="6"/>
  <c r="N539" i="6"/>
  <c r="M539" i="6"/>
  <c r="F539" i="6"/>
  <c r="K539" i="6"/>
  <c r="C539" i="6"/>
  <c r="H539" i="6"/>
  <c r="I539" i="6"/>
  <c r="G539" i="6"/>
  <c r="E539" i="6"/>
  <c r="N538" i="6"/>
  <c r="M538" i="6"/>
  <c r="F538" i="6"/>
  <c r="K538" i="6"/>
  <c r="C538" i="6"/>
  <c r="H538" i="6"/>
  <c r="I538" i="6"/>
  <c r="G538" i="6"/>
  <c r="E538" i="6"/>
  <c r="N537" i="6"/>
  <c r="M537" i="6"/>
  <c r="F537" i="6"/>
  <c r="K537" i="6"/>
  <c r="C537" i="6"/>
  <c r="H537" i="6"/>
  <c r="I537" i="6"/>
  <c r="G537" i="6"/>
  <c r="E537" i="6"/>
  <c r="N536" i="6"/>
  <c r="M536" i="6"/>
  <c r="F536" i="6"/>
  <c r="K536" i="6"/>
  <c r="C536" i="6"/>
  <c r="H536" i="6"/>
  <c r="I536" i="6"/>
  <c r="G536" i="6"/>
  <c r="E536" i="6"/>
  <c r="N535" i="6"/>
  <c r="M535" i="6"/>
  <c r="F535" i="6"/>
  <c r="K535" i="6"/>
  <c r="C535" i="6"/>
  <c r="H535" i="6"/>
  <c r="I535" i="6"/>
  <c r="G535" i="6"/>
  <c r="E535" i="6"/>
  <c r="N534" i="6"/>
  <c r="M534" i="6"/>
  <c r="F534" i="6"/>
  <c r="K534" i="6"/>
  <c r="C534" i="6"/>
  <c r="H534" i="6"/>
  <c r="I534" i="6"/>
  <c r="G534" i="6"/>
  <c r="E534" i="6"/>
  <c r="M533" i="6"/>
  <c r="C533" i="6"/>
  <c r="E533" i="6"/>
  <c r="N532" i="6"/>
  <c r="M532" i="6"/>
  <c r="F532" i="6"/>
  <c r="K532" i="6"/>
  <c r="C532" i="6"/>
  <c r="H532" i="6"/>
  <c r="I532" i="6"/>
  <c r="G532" i="6"/>
  <c r="E532" i="6"/>
  <c r="N531" i="6"/>
  <c r="M531" i="6"/>
  <c r="F531" i="6"/>
  <c r="K531" i="6"/>
  <c r="C531" i="6"/>
  <c r="H531" i="6"/>
  <c r="I531" i="6"/>
  <c r="G531" i="6"/>
  <c r="E531" i="6"/>
  <c r="N530" i="6"/>
  <c r="M530" i="6"/>
  <c r="F530" i="6"/>
  <c r="K530" i="6"/>
  <c r="C530" i="6"/>
  <c r="H530" i="6"/>
  <c r="I530" i="6"/>
  <c r="G530" i="6"/>
  <c r="E530" i="6"/>
  <c r="N529" i="6"/>
  <c r="M529" i="6"/>
  <c r="F529" i="6"/>
  <c r="K529" i="6"/>
  <c r="C529" i="6"/>
  <c r="H529" i="6"/>
  <c r="I529" i="6"/>
  <c r="G529" i="6"/>
  <c r="E529" i="6"/>
  <c r="N528" i="6"/>
  <c r="M528" i="6"/>
  <c r="F528" i="6"/>
  <c r="K528" i="6"/>
  <c r="C528" i="6"/>
  <c r="H528" i="6"/>
  <c r="I528" i="6"/>
  <c r="G528" i="6"/>
  <c r="E528" i="6"/>
  <c r="N527" i="6"/>
  <c r="M527" i="6"/>
  <c r="F527" i="6"/>
  <c r="K527" i="6"/>
  <c r="C527" i="6"/>
  <c r="H527" i="6"/>
  <c r="I527" i="6"/>
  <c r="G527" i="6"/>
  <c r="E527" i="6"/>
  <c r="N526" i="6"/>
  <c r="M526" i="6"/>
  <c r="F526" i="6"/>
  <c r="K526" i="6"/>
  <c r="C526" i="6"/>
  <c r="H526" i="6"/>
  <c r="I526" i="6"/>
  <c r="G526" i="6"/>
  <c r="E526" i="6"/>
  <c r="N525" i="6"/>
  <c r="M525" i="6"/>
  <c r="F525" i="6"/>
  <c r="K525" i="6"/>
  <c r="C525" i="6"/>
  <c r="H525" i="6"/>
  <c r="I525" i="6"/>
  <c r="G525" i="6"/>
  <c r="E525" i="6"/>
  <c r="N524" i="6"/>
  <c r="M524" i="6"/>
  <c r="F524" i="6"/>
  <c r="K524" i="6"/>
  <c r="C524" i="6"/>
  <c r="H524" i="6"/>
  <c r="I524" i="6"/>
  <c r="G524" i="6"/>
  <c r="E524" i="6"/>
  <c r="N523" i="6"/>
  <c r="M523" i="6"/>
  <c r="F523" i="6"/>
  <c r="K523" i="6"/>
  <c r="C523" i="6"/>
  <c r="H523" i="6"/>
  <c r="I523" i="6"/>
  <c r="G523" i="6"/>
  <c r="E523" i="6"/>
  <c r="N522" i="6"/>
  <c r="M522" i="6"/>
  <c r="F522" i="6"/>
  <c r="K522" i="6"/>
  <c r="C522" i="6"/>
  <c r="H522" i="6"/>
  <c r="I522" i="6"/>
  <c r="G522" i="6"/>
  <c r="E522" i="6"/>
  <c r="M521" i="6"/>
  <c r="C521" i="6"/>
  <c r="E521" i="6"/>
  <c r="N520" i="6"/>
  <c r="M520" i="6"/>
  <c r="F520" i="6"/>
  <c r="K520" i="6"/>
  <c r="C520" i="6"/>
  <c r="H520" i="6"/>
  <c r="I520" i="6"/>
  <c r="G520" i="6"/>
  <c r="E520" i="6"/>
  <c r="N519" i="6"/>
  <c r="M519" i="6"/>
  <c r="F519" i="6"/>
  <c r="K519" i="6"/>
  <c r="C519" i="6"/>
  <c r="H519" i="6"/>
  <c r="I519" i="6"/>
  <c r="G519" i="6"/>
  <c r="E519" i="6"/>
  <c r="N518" i="6"/>
  <c r="M518" i="6"/>
  <c r="F518" i="6"/>
  <c r="K518" i="6"/>
  <c r="C518" i="6"/>
  <c r="H518" i="6"/>
  <c r="I518" i="6"/>
  <c r="G518" i="6"/>
  <c r="E518" i="6"/>
  <c r="N517" i="6"/>
  <c r="M517" i="6"/>
  <c r="F517" i="6"/>
  <c r="K517" i="6"/>
  <c r="C517" i="6"/>
  <c r="H517" i="6"/>
  <c r="I517" i="6"/>
  <c r="G517" i="6"/>
  <c r="E517" i="6"/>
  <c r="N516" i="6"/>
  <c r="M516" i="6"/>
  <c r="F516" i="6"/>
  <c r="K516" i="6"/>
  <c r="C516" i="6"/>
  <c r="H516" i="6"/>
  <c r="I516" i="6"/>
  <c r="G516" i="6"/>
  <c r="E516" i="6"/>
  <c r="N515" i="6"/>
  <c r="M515" i="6"/>
  <c r="F515" i="6"/>
  <c r="K515" i="6"/>
  <c r="C515" i="6"/>
  <c r="H515" i="6"/>
  <c r="I515" i="6"/>
  <c r="G515" i="6"/>
  <c r="E515" i="6"/>
  <c r="N514" i="6"/>
  <c r="M514" i="6"/>
  <c r="F514" i="6"/>
  <c r="K514" i="6"/>
  <c r="C514" i="6"/>
  <c r="H514" i="6"/>
  <c r="I514" i="6"/>
  <c r="G514" i="6"/>
  <c r="E514" i="6"/>
  <c r="N513" i="6"/>
  <c r="M513" i="6"/>
  <c r="F513" i="6"/>
  <c r="K513" i="6"/>
  <c r="C513" i="6"/>
  <c r="H513" i="6"/>
  <c r="I513" i="6"/>
  <c r="G513" i="6"/>
  <c r="E513" i="6"/>
  <c r="N512" i="6"/>
  <c r="M512" i="6"/>
  <c r="F512" i="6"/>
  <c r="K512" i="6"/>
  <c r="C512" i="6"/>
  <c r="H512" i="6"/>
  <c r="I512" i="6"/>
  <c r="G512" i="6"/>
  <c r="E512" i="6"/>
  <c r="N511" i="6"/>
  <c r="M511" i="6"/>
  <c r="F511" i="6"/>
  <c r="K511" i="6"/>
  <c r="C511" i="6"/>
  <c r="H511" i="6"/>
  <c r="I511" i="6"/>
  <c r="G511" i="6"/>
  <c r="E511" i="6"/>
  <c r="N510" i="6"/>
  <c r="M510" i="6"/>
  <c r="F510" i="6"/>
  <c r="K510" i="6"/>
  <c r="C510" i="6"/>
  <c r="H510" i="6"/>
  <c r="I510" i="6"/>
  <c r="G510" i="6"/>
  <c r="E510" i="6"/>
  <c r="M509" i="6"/>
  <c r="C509" i="6"/>
  <c r="E509" i="6"/>
  <c r="N508" i="6"/>
  <c r="M508" i="6"/>
  <c r="F508" i="6"/>
  <c r="K508" i="6"/>
  <c r="C508" i="6"/>
  <c r="H508" i="6"/>
  <c r="I508" i="6"/>
  <c r="G508" i="6"/>
  <c r="E508" i="6"/>
  <c r="N507" i="6"/>
  <c r="M507" i="6"/>
  <c r="F507" i="6"/>
  <c r="K507" i="6"/>
  <c r="C507" i="6"/>
  <c r="H507" i="6"/>
  <c r="I507" i="6"/>
  <c r="G507" i="6"/>
  <c r="E507" i="6"/>
  <c r="N506" i="6"/>
  <c r="M506" i="6"/>
  <c r="F506" i="6"/>
  <c r="K506" i="6"/>
  <c r="C506" i="6"/>
  <c r="H506" i="6"/>
  <c r="I506" i="6"/>
  <c r="G506" i="6"/>
  <c r="E506" i="6"/>
  <c r="N505" i="6"/>
  <c r="M505" i="6"/>
  <c r="F505" i="6"/>
  <c r="K505" i="6"/>
  <c r="C505" i="6"/>
  <c r="H505" i="6"/>
  <c r="I505" i="6"/>
  <c r="G505" i="6"/>
  <c r="E505" i="6"/>
  <c r="N504" i="6"/>
  <c r="M504" i="6"/>
  <c r="F504" i="6"/>
  <c r="K504" i="6"/>
  <c r="C504" i="6"/>
  <c r="H504" i="6"/>
  <c r="I504" i="6"/>
  <c r="G504" i="6"/>
  <c r="E504" i="6"/>
  <c r="N503" i="6"/>
  <c r="M503" i="6"/>
  <c r="F503" i="6"/>
  <c r="K503" i="6"/>
  <c r="C503" i="6"/>
  <c r="H503" i="6"/>
  <c r="I503" i="6"/>
  <c r="G503" i="6"/>
  <c r="E503" i="6"/>
  <c r="N502" i="6"/>
  <c r="M502" i="6"/>
  <c r="F502" i="6"/>
  <c r="K502" i="6"/>
  <c r="C502" i="6"/>
  <c r="H502" i="6"/>
  <c r="I502" i="6"/>
  <c r="G502" i="6"/>
  <c r="E502" i="6"/>
  <c r="N501" i="6"/>
  <c r="M501" i="6"/>
  <c r="F501" i="6"/>
  <c r="K501" i="6"/>
  <c r="C501" i="6"/>
  <c r="H501" i="6"/>
  <c r="I501" i="6"/>
  <c r="G501" i="6"/>
  <c r="E501" i="6"/>
  <c r="N500" i="6"/>
  <c r="M500" i="6"/>
  <c r="F500" i="6"/>
  <c r="K500" i="6"/>
  <c r="C500" i="6"/>
  <c r="H500" i="6"/>
  <c r="I500" i="6"/>
  <c r="G500" i="6"/>
  <c r="E500" i="6"/>
  <c r="N499" i="6"/>
  <c r="M499" i="6"/>
  <c r="F499" i="6"/>
  <c r="K499" i="6"/>
  <c r="C499" i="6"/>
  <c r="H499" i="6"/>
  <c r="I499" i="6"/>
  <c r="G499" i="6"/>
  <c r="E499" i="6"/>
  <c r="N498" i="6"/>
  <c r="M498" i="6"/>
  <c r="F498" i="6"/>
  <c r="K498" i="6"/>
  <c r="C498" i="6"/>
  <c r="H498" i="6"/>
  <c r="I498" i="6"/>
  <c r="G498" i="6"/>
  <c r="E498" i="6"/>
  <c r="M497" i="6"/>
  <c r="C497" i="6"/>
  <c r="E497" i="6"/>
  <c r="N496" i="6"/>
  <c r="M496" i="6"/>
  <c r="F496" i="6"/>
  <c r="K496" i="6"/>
  <c r="C496" i="6"/>
  <c r="H496" i="6"/>
  <c r="I496" i="6"/>
  <c r="G496" i="6"/>
  <c r="E496" i="6"/>
  <c r="D496" i="55" s="1"/>
  <c r="N495" i="6"/>
  <c r="M495" i="6"/>
  <c r="F495" i="6"/>
  <c r="K495" i="6"/>
  <c r="C495" i="6"/>
  <c r="H495" i="6"/>
  <c r="I495" i="6"/>
  <c r="G495" i="6"/>
  <c r="E495" i="6"/>
  <c r="N494" i="6"/>
  <c r="M494" i="6"/>
  <c r="F494" i="6"/>
  <c r="K494" i="6"/>
  <c r="C494" i="6"/>
  <c r="H494" i="6"/>
  <c r="I494" i="6"/>
  <c r="G494" i="6"/>
  <c r="E494" i="6"/>
  <c r="N493" i="6"/>
  <c r="M493" i="6"/>
  <c r="F493" i="6"/>
  <c r="K493" i="6"/>
  <c r="C493" i="6"/>
  <c r="H493" i="6"/>
  <c r="I493" i="6"/>
  <c r="G493" i="6"/>
  <c r="E493" i="6"/>
  <c r="N492" i="6"/>
  <c r="M492" i="6"/>
  <c r="F492" i="6"/>
  <c r="K492" i="6"/>
  <c r="C492" i="6"/>
  <c r="H492" i="6"/>
  <c r="I492" i="6"/>
  <c r="G492" i="6"/>
  <c r="E492" i="6"/>
  <c r="N491" i="6"/>
  <c r="M491" i="6"/>
  <c r="F491" i="6"/>
  <c r="K491" i="6"/>
  <c r="C491" i="6"/>
  <c r="H491" i="6"/>
  <c r="I491" i="6"/>
  <c r="G491" i="6"/>
  <c r="E491" i="6"/>
  <c r="N490" i="6"/>
  <c r="M490" i="6"/>
  <c r="F490" i="6"/>
  <c r="K490" i="6"/>
  <c r="C490" i="6"/>
  <c r="H490" i="6"/>
  <c r="I490" i="6"/>
  <c r="G490" i="6"/>
  <c r="E490" i="6"/>
  <c r="N489" i="6"/>
  <c r="M489" i="6"/>
  <c r="F489" i="6"/>
  <c r="K489" i="6"/>
  <c r="C489" i="6"/>
  <c r="H489" i="6"/>
  <c r="I489" i="6"/>
  <c r="G489" i="6"/>
  <c r="E489" i="6"/>
  <c r="N488" i="6"/>
  <c r="M488" i="6"/>
  <c r="F488" i="6"/>
  <c r="K488" i="6"/>
  <c r="C488" i="6"/>
  <c r="H488" i="6"/>
  <c r="I488" i="6"/>
  <c r="G488" i="6"/>
  <c r="E488" i="6"/>
  <c r="N487" i="6"/>
  <c r="M487" i="6"/>
  <c r="F487" i="6"/>
  <c r="K487" i="6"/>
  <c r="C487" i="6"/>
  <c r="H487" i="6"/>
  <c r="I487" i="6"/>
  <c r="G487" i="6"/>
  <c r="E487" i="6"/>
  <c r="N486" i="6"/>
  <c r="M486" i="6"/>
  <c r="F486" i="6"/>
  <c r="K486" i="6"/>
  <c r="C486" i="6"/>
  <c r="H486" i="6"/>
  <c r="I486" i="6"/>
  <c r="G486" i="6"/>
  <c r="E486" i="6"/>
  <c r="M485" i="6"/>
  <c r="C485" i="6"/>
  <c r="E485" i="6"/>
  <c r="N484" i="6"/>
  <c r="M484" i="6"/>
  <c r="F484" i="6"/>
  <c r="K484" i="6"/>
  <c r="C484" i="6"/>
  <c r="H484" i="6"/>
  <c r="I484" i="6"/>
  <c r="G484" i="6"/>
  <c r="E484" i="6"/>
  <c r="N483" i="6"/>
  <c r="M483" i="6"/>
  <c r="F483" i="6"/>
  <c r="K483" i="6"/>
  <c r="C483" i="6"/>
  <c r="H483" i="6"/>
  <c r="I483" i="6"/>
  <c r="G483" i="6"/>
  <c r="E483" i="6"/>
  <c r="N482" i="6"/>
  <c r="M482" i="6"/>
  <c r="F482" i="6"/>
  <c r="K482" i="6"/>
  <c r="C482" i="6"/>
  <c r="H482" i="6"/>
  <c r="I482" i="6"/>
  <c r="G482" i="6"/>
  <c r="E482" i="6"/>
  <c r="N481" i="6"/>
  <c r="M481" i="6"/>
  <c r="F481" i="6"/>
  <c r="K481" i="6"/>
  <c r="C481" i="6"/>
  <c r="H481" i="6"/>
  <c r="I481" i="6"/>
  <c r="G481" i="6"/>
  <c r="E481" i="6"/>
  <c r="N480" i="6"/>
  <c r="M480" i="6"/>
  <c r="F480" i="6"/>
  <c r="K480" i="6"/>
  <c r="C480" i="6"/>
  <c r="H480" i="6"/>
  <c r="I480" i="6"/>
  <c r="G480" i="6"/>
  <c r="E480" i="6"/>
  <c r="N479" i="6"/>
  <c r="M479" i="6"/>
  <c r="F479" i="6"/>
  <c r="K479" i="6"/>
  <c r="C479" i="6"/>
  <c r="H479" i="6"/>
  <c r="I479" i="6"/>
  <c r="G479" i="6"/>
  <c r="E479" i="6"/>
  <c r="N478" i="6"/>
  <c r="M478" i="6"/>
  <c r="F478" i="6"/>
  <c r="K478" i="6"/>
  <c r="C478" i="6"/>
  <c r="H478" i="6"/>
  <c r="I478" i="6"/>
  <c r="G478" i="6"/>
  <c r="E478" i="6"/>
  <c r="N477" i="6"/>
  <c r="M477" i="6"/>
  <c r="F477" i="6"/>
  <c r="K477" i="6"/>
  <c r="C477" i="6"/>
  <c r="H477" i="6"/>
  <c r="I477" i="6"/>
  <c r="G477" i="6"/>
  <c r="E477" i="6"/>
  <c r="N476" i="6"/>
  <c r="M476" i="6"/>
  <c r="F476" i="6"/>
  <c r="K476" i="6"/>
  <c r="C476" i="6"/>
  <c r="H476" i="6"/>
  <c r="I476" i="6"/>
  <c r="G476" i="6"/>
  <c r="E476" i="6"/>
  <c r="N475" i="6"/>
  <c r="M475" i="6"/>
  <c r="F475" i="6"/>
  <c r="K475" i="6"/>
  <c r="C475" i="6"/>
  <c r="H475" i="6"/>
  <c r="I475" i="6"/>
  <c r="G475" i="6"/>
  <c r="E475" i="6"/>
  <c r="N474" i="6"/>
  <c r="M474" i="6"/>
  <c r="F474" i="6"/>
  <c r="K474" i="6"/>
  <c r="C474" i="6"/>
  <c r="H474" i="6"/>
  <c r="I474" i="6"/>
  <c r="G474" i="6"/>
  <c r="E474" i="6"/>
  <c r="M473" i="6"/>
  <c r="C473" i="6"/>
  <c r="E473" i="6"/>
  <c r="N472" i="6"/>
  <c r="M472" i="6"/>
  <c r="F472" i="6"/>
  <c r="K472" i="6"/>
  <c r="C472" i="6"/>
  <c r="H472" i="6"/>
  <c r="I472" i="6"/>
  <c r="G472" i="6"/>
  <c r="E472" i="6"/>
  <c r="N471" i="6"/>
  <c r="M471" i="6"/>
  <c r="F471" i="6"/>
  <c r="K471" i="6"/>
  <c r="C471" i="6"/>
  <c r="H471" i="6"/>
  <c r="I471" i="6"/>
  <c r="G471" i="6"/>
  <c r="E471" i="6"/>
  <c r="N470" i="6"/>
  <c r="M470" i="6"/>
  <c r="F470" i="6"/>
  <c r="K470" i="6"/>
  <c r="C470" i="6"/>
  <c r="H470" i="6"/>
  <c r="I470" i="6"/>
  <c r="G470" i="6"/>
  <c r="E470" i="6"/>
  <c r="N469" i="6"/>
  <c r="M469" i="6"/>
  <c r="F469" i="6"/>
  <c r="K469" i="6"/>
  <c r="C469" i="6"/>
  <c r="H469" i="6"/>
  <c r="I469" i="6"/>
  <c r="G469" i="6"/>
  <c r="E469" i="6"/>
  <c r="N468" i="6"/>
  <c r="M468" i="6"/>
  <c r="F468" i="6"/>
  <c r="K468" i="6"/>
  <c r="C468" i="6"/>
  <c r="H468" i="6"/>
  <c r="I468" i="6"/>
  <c r="G468" i="6"/>
  <c r="E468" i="6"/>
  <c r="N467" i="6"/>
  <c r="M467" i="6"/>
  <c r="F467" i="6"/>
  <c r="K467" i="6"/>
  <c r="C467" i="6"/>
  <c r="H467" i="6"/>
  <c r="I467" i="6"/>
  <c r="G467" i="6"/>
  <c r="E467" i="6"/>
  <c r="N466" i="6"/>
  <c r="M466" i="6"/>
  <c r="F466" i="6"/>
  <c r="K466" i="6"/>
  <c r="C466" i="6"/>
  <c r="H466" i="6"/>
  <c r="I466" i="6"/>
  <c r="G466" i="6"/>
  <c r="E466" i="6"/>
  <c r="N465" i="6"/>
  <c r="M465" i="6"/>
  <c r="F465" i="6"/>
  <c r="K465" i="6"/>
  <c r="C465" i="6"/>
  <c r="H465" i="6"/>
  <c r="I465" i="6"/>
  <c r="G465" i="6"/>
  <c r="E465" i="6"/>
  <c r="N464" i="6"/>
  <c r="M464" i="6"/>
  <c r="F464" i="6"/>
  <c r="K464" i="6"/>
  <c r="C464" i="6"/>
  <c r="H464" i="6"/>
  <c r="I464" i="6"/>
  <c r="G464" i="6"/>
  <c r="E464" i="6"/>
  <c r="N463" i="6"/>
  <c r="M463" i="6"/>
  <c r="F463" i="6"/>
  <c r="K463" i="6"/>
  <c r="C463" i="6"/>
  <c r="H463" i="6"/>
  <c r="I463" i="6"/>
  <c r="G463" i="6"/>
  <c r="E463" i="6"/>
  <c r="N462" i="6"/>
  <c r="M462" i="6"/>
  <c r="F462" i="6"/>
  <c r="K462" i="6"/>
  <c r="C462" i="6"/>
  <c r="H462" i="6"/>
  <c r="I462" i="6"/>
  <c r="G462" i="6"/>
  <c r="E462" i="6"/>
  <c r="M461" i="6"/>
  <c r="C461" i="6"/>
  <c r="E461" i="6"/>
  <c r="N460" i="6"/>
  <c r="M460" i="6"/>
  <c r="F460" i="6"/>
  <c r="K460" i="6"/>
  <c r="C460" i="6"/>
  <c r="H460" i="6"/>
  <c r="I460" i="6"/>
  <c r="G460" i="6"/>
  <c r="E460" i="6"/>
  <c r="N459" i="6"/>
  <c r="M459" i="6"/>
  <c r="F459" i="6"/>
  <c r="K459" i="6"/>
  <c r="C459" i="6"/>
  <c r="H459" i="6"/>
  <c r="I459" i="6"/>
  <c r="G459" i="6"/>
  <c r="E459" i="6"/>
  <c r="N458" i="6"/>
  <c r="M458" i="6"/>
  <c r="F458" i="6"/>
  <c r="K458" i="6"/>
  <c r="C458" i="6"/>
  <c r="H458" i="6"/>
  <c r="I458" i="6"/>
  <c r="G458" i="6"/>
  <c r="E458" i="6"/>
  <c r="N457" i="6"/>
  <c r="M457" i="6"/>
  <c r="F457" i="6"/>
  <c r="K457" i="6"/>
  <c r="C457" i="6"/>
  <c r="H457" i="6"/>
  <c r="I457" i="6"/>
  <c r="G457" i="6"/>
  <c r="E457" i="6"/>
  <c r="N456" i="6"/>
  <c r="M456" i="6"/>
  <c r="F456" i="6"/>
  <c r="K456" i="6"/>
  <c r="C456" i="6"/>
  <c r="H456" i="6"/>
  <c r="I456" i="6"/>
  <c r="G456" i="6"/>
  <c r="E456" i="6"/>
  <c r="N455" i="6"/>
  <c r="M455" i="6"/>
  <c r="F455" i="6"/>
  <c r="K455" i="6"/>
  <c r="C455" i="6"/>
  <c r="H455" i="6"/>
  <c r="I455" i="6"/>
  <c r="G455" i="6"/>
  <c r="E455" i="6"/>
  <c r="N454" i="6"/>
  <c r="M454" i="6"/>
  <c r="F454" i="6"/>
  <c r="K454" i="6"/>
  <c r="C454" i="6"/>
  <c r="H454" i="6"/>
  <c r="I454" i="6"/>
  <c r="G454" i="6"/>
  <c r="E454" i="6"/>
  <c r="N453" i="6"/>
  <c r="M453" i="6"/>
  <c r="F453" i="6"/>
  <c r="K453" i="6"/>
  <c r="C453" i="6"/>
  <c r="H453" i="6"/>
  <c r="I453" i="6"/>
  <c r="G453" i="6"/>
  <c r="E453" i="6"/>
  <c r="N452" i="6"/>
  <c r="M452" i="6"/>
  <c r="F452" i="6"/>
  <c r="K452" i="6"/>
  <c r="C452" i="6"/>
  <c r="H452" i="6"/>
  <c r="I452" i="6"/>
  <c r="G452" i="6"/>
  <c r="E452" i="6"/>
  <c r="N451" i="6"/>
  <c r="M451" i="6"/>
  <c r="F451" i="6"/>
  <c r="K451" i="6"/>
  <c r="C451" i="6"/>
  <c r="H451" i="6"/>
  <c r="I451" i="6"/>
  <c r="G451" i="6"/>
  <c r="E451" i="6"/>
  <c r="N450" i="6"/>
  <c r="M450" i="6"/>
  <c r="F450" i="6"/>
  <c r="K450" i="6"/>
  <c r="C450" i="6"/>
  <c r="H450" i="6"/>
  <c r="I450" i="6"/>
  <c r="G450" i="6"/>
  <c r="E450" i="6"/>
  <c r="M449" i="6"/>
  <c r="C449" i="6"/>
  <c r="E449" i="6"/>
  <c r="N448" i="6"/>
  <c r="M448" i="6"/>
  <c r="F448" i="6"/>
  <c r="K448" i="6"/>
  <c r="C448" i="6"/>
  <c r="H448" i="6"/>
  <c r="I448" i="6"/>
  <c r="G448" i="6"/>
  <c r="E448" i="6"/>
  <c r="N447" i="6"/>
  <c r="M447" i="6"/>
  <c r="F447" i="6"/>
  <c r="K447" i="6"/>
  <c r="C447" i="6"/>
  <c r="H447" i="6"/>
  <c r="I447" i="6"/>
  <c r="G447" i="6"/>
  <c r="E447" i="6"/>
  <c r="N446" i="6"/>
  <c r="M446" i="6"/>
  <c r="F446" i="6"/>
  <c r="K446" i="6"/>
  <c r="C446" i="6"/>
  <c r="H446" i="6"/>
  <c r="I446" i="6"/>
  <c r="G446" i="6"/>
  <c r="E446" i="6"/>
  <c r="N445" i="6"/>
  <c r="M445" i="6"/>
  <c r="F445" i="6"/>
  <c r="K445" i="6"/>
  <c r="C445" i="6"/>
  <c r="H445" i="6"/>
  <c r="I445" i="6"/>
  <c r="G445" i="6"/>
  <c r="E445" i="6"/>
  <c r="N444" i="6"/>
  <c r="M444" i="6"/>
  <c r="F444" i="6"/>
  <c r="K444" i="6"/>
  <c r="C444" i="6"/>
  <c r="H444" i="6"/>
  <c r="I444" i="6"/>
  <c r="G444" i="6"/>
  <c r="E444" i="6"/>
  <c r="D444" i="55" s="1"/>
  <c r="N443" i="6"/>
  <c r="M443" i="6"/>
  <c r="F443" i="6"/>
  <c r="K443" i="6"/>
  <c r="C443" i="6"/>
  <c r="H443" i="6"/>
  <c r="I443" i="6"/>
  <c r="G443" i="6"/>
  <c r="E443" i="6"/>
  <c r="N442" i="6"/>
  <c r="M442" i="6"/>
  <c r="F442" i="6"/>
  <c r="K442" i="6"/>
  <c r="C442" i="6"/>
  <c r="H442" i="6"/>
  <c r="I442" i="6"/>
  <c r="G442" i="6"/>
  <c r="E442" i="6"/>
  <c r="N441" i="6"/>
  <c r="M441" i="6"/>
  <c r="F441" i="6"/>
  <c r="K441" i="6"/>
  <c r="C441" i="6"/>
  <c r="H441" i="6"/>
  <c r="I441" i="6"/>
  <c r="G441" i="6"/>
  <c r="E441" i="6"/>
  <c r="N440" i="6"/>
  <c r="M440" i="6"/>
  <c r="F440" i="6"/>
  <c r="K440" i="6"/>
  <c r="C440" i="6"/>
  <c r="H440" i="6"/>
  <c r="I440" i="6"/>
  <c r="G440" i="6"/>
  <c r="E440" i="6"/>
  <c r="N439" i="6"/>
  <c r="M439" i="6"/>
  <c r="F439" i="6"/>
  <c r="K439" i="6"/>
  <c r="C439" i="6"/>
  <c r="H439" i="6"/>
  <c r="I439" i="6"/>
  <c r="G439" i="6"/>
  <c r="E439" i="6"/>
  <c r="N438" i="6"/>
  <c r="M438" i="6"/>
  <c r="F438" i="6"/>
  <c r="K438" i="6"/>
  <c r="C438" i="6"/>
  <c r="H438" i="6"/>
  <c r="I438" i="6"/>
  <c r="G438" i="6"/>
  <c r="E438" i="6"/>
  <c r="M437" i="6"/>
  <c r="C437" i="6"/>
  <c r="E437" i="6"/>
  <c r="N436" i="6"/>
  <c r="M436" i="6"/>
  <c r="F436" i="6"/>
  <c r="K436" i="6"/>
  <c r="C436" i="6"/>
  <c r="H436" i="6"/>
  <c r="I436" i="6"/>
  <c r="G436" i="6"/>
  <c r="E436" i="6"/>
  <c r="N435" i="6"/>
  <c r="M435" i="6"/>
  <c r="F435" i="6"/>
  <c r="K435" i="6"/>
  <c r="C435" i="6"/>
  <c r="H435" i="6"/>
  <c r="I435" i="6"/>
  <c r="G435" i="6"/>
  <c r="E435" i="6"/>
  <c r="N434" i="6"/>
  <c r="M434" i="6"/>
  <c r="F434" i="6"/>
  <c r="K434" i="6"/>
  <c r="C434" i="6"/>
  <c r="H434" i="6"/>
  <c r="I434" i="6"/>
  <c r="G434" i="6"/>
  <c r="E434" i="6"/>
  <c r="N433" i="6"/>
  <c r="M433" i="6"/>
  <c r="F433" i="6"/>
  <c r="K433" i="6"/>
  <c r="C433" i="6"/>
  <c r="H433" i="6"/>
  <c r="I433" i="6"/>
  <c r="G433" i="6"/>
  <c r="E433" i="6"/>
  <c r="N432" i="6"/>
  <c r="M432" i="6"/>
  <c r="F432" i="6"/>
  <c r="K432" i="6"/>
  <c r="C432" i="6"/>
  <c r="H432" i="6"/>
  <c r="I432" i="6"/>
  <c r="G432" i="6"/>
  <c r="E432" i="6"/>
  <c r="N431" i="6"/>
  <c r="M431" i="6"/>
  <c r="F431" i="6"/>
  <c r="K431" i="6"/>
  <c r="C431" i="6"/>
  <c r="H431" i="6"/>
  <c r="I431" i="6"/>
  <c r="G431" i="6"/>
  <c r="E431" i="6"/>
  <c r="N430" i="6"/>
  <c r="M430" i="6"/>
  <c r="F430" i="6"/>
  <c r="K430" i="6"/>
  <c r="C430" i="6"/>
  <c r="H430" i="6"/>
  <c r="I430" i="6"/>
  <c r="G430" i="6"/>
  <c r="E430" i="6"/>
  <c r="N429" i="6"/>
  <c r="M429" i="6"/>
  <c r="F429" i="6"/>
  <c r="K429" i="6"/>
  <c r="C429" i="6"/>
  <c r="H429" i="6"/>
  <c r="I429" i="6"/>
  <c r="G429" i="6"/>
  <c r="E429" i="6"/>
  <c r="N428" i="6"/>
  <c r="M428" i="6"/>
  <c r="F428" i="6"/>
  <c r="K428" i="6"/>
  <c r="C428" i="6"/>
  <c r="H428" i="6"/>
  <c r="I428" i="6"/>
  <c r="G428" i="6"/>
  <c r="E428" i="6"/>
  <c r="N427" i="6"/>
  <c r="M427" i="6"/>
  <c r="F427" i="6"/>
  <c r="K427" i="6"/>
  <c r="C427" i="6"/>
  <c r="H427" i="6"/>
  <c r="I427" i="6"/>
  <c r="G427" i="6"/>
  <c r="E427" i="6"/>
  <c r="N426" i="6"/>
  <c r="M426" i="6"/>
  <c r="F426" i="6"/>
  <c r="K426" i="6"/>
  <c r="C426" i="6"/>
  <c r="H426" i="6"/>
  <c r="I426" i="6"/>
  <c r="G426" i="6"/>
  <c r="E426" i="6"/>
  <c r="M425" i="6"/>
  <c r="C425" i="6"/>
  <c r="E425" i="6"/>
  <c r="N424" i="6"/>
  <c r="M424" i="6"/>
  <c r="F424" i="6"/>
  <c r="K424" i="6"/>
  <c r="C424" i="6"/>
  <c r="H424" i="6"/>
  <c r="I424" i="6"/>
  <c r="G424" i="6"/>
  <c r="E424" i="6"/>
  <c r="N423" i="6"/>
  <c r="M423" i="6"/>
  <c r="F423" i="6"/>
  <c r="K423" i="6"/>
  <c r="C423" i="6"/>
  <c r="H423" i="6"/>
  <c r="I423" i="6"/>
  <c r="G423" i="6"/>
  <c r="E423" i="6"/>
  <c r="N422" i="6"/>
  <c r="M422" i="6"/>
  <c r="F422" i="6"/>
  <c r="K422" i="6"/>
  <c r="C422" i="6"/>
  <c r="H422" i="6"/>
  <c r="I422" i="6"/>
  <c r="G422" i="6"/>
  <c r="E422" i="6"/>
  <c r="N421" i="6"/>
  <c r="M421" i="6"/>
  <c r="F421" i="6"/>
  <c r="K421" i="6"/>
  <c r="C421" i="6"/>
  <c r="H421" i="6"/>
  <c r="I421" i="6"/>
  <c r="G421" i="6"/>
  <c r="E421" i="6"/>
  <c r="N420" i="6"/>
  <c r="M420" i="6"/>
  <c r="F420" i="6"/>
  <c r="K420" i="6"/>
  <c r="C420" i="6"/>
  <c r="H420" i="6"/>
  <c r="I420" i="6"/>
  <c r="G420" i="6"/>
  <c r="E420" i="6"/>
  <c r="N419" i="6"/>
  <c r="M419" i="6"/>
  <c r="F419" i="6"/>
  <c r="K419" i="6"/>
  <c r="C419" i="6"/>
  <c r="H419" i="6"/>
  <c r="I419" i="6"/>
  <c r="G419" i="6"/>
  <c r="E419" i="6"/>
  <c r="N418" i="6"/>
  <c r="M418" i="6"/>
  <c r="F418" i="6"/>
  <c r="K418" i="6"/>
  <c r="C418" i="6"/>
  <c r="H418" i="6"/>
  <c r="I418" i="6"/>
  <c r="G418" i="6"/>
  <c r="E418" i="6"/>
  <c r="N417" i="6"/>
  <c r="M417" i="6"/>
  <c r="F417" i="6"/>
  <c r="K417" i="6"/>
  <c r="C417" i="6"/>
  <c r="H417" i="6"/>
  <c r="I417" i="6"/>
  <c r="G417" i="6"/>
  <c r="E417" i="6"/>
  <c r="N416" i="6"/>
  <c r="M416" i="6"/>
  <c r="F416" i="6"/>
  <c r="K416" i="6"/>
  <c r="C416" i="6"/>
  <c r="H416" i="6"/>
  <c r="I416" i="6"/>
  <c r="G416" i="6"/>
  <c r="E416" i="6"/>
  <c r="N415" i="6"/>
  <c r="M415" i="6"/>
  <c r="F415" i="6"/>
  <c r="K415" i="6"/>
  <c r="C415" i="6"/>
  <c r="H415" i="6"/>
  <c r="I415" i="6"/>
  <c r="G415" i="6"/>
  <c r="E415" i="6"/>
  <c r="N414" i="6"/>
  <c r="M414" i="6"/>
  <c r="F414" i="6"/>
  <c r="K414" i="6"/>
  <c r="C414" i="6"/>
  <c r="H414" i="6"/>
  <c r="I414" i="6"/>
  <c r="G414" i="6"/>
  <c r="E414" i="6"/>
  <c r="M413" i="6"/>
  <c r="C413" i="6"/>
  <c r="E413" i="6"/>
  <c r="N412" i="6"/>
  <c r="M412" i="6"/>
  <c r="F412" i="6"/>
  <c r="K412" i="6"/>
  <c r="C412" i="6"/>
  <c r="H412" i="6"/>
  <c r="I412" i="6"/>
  <c r="G412" i="6"/>
  <c r="E412" i="6"/>
  <c r="N411" i="6"/>
  <c r="M411" i="6"/>
  <c r="F411" i="6"/>
  <c r="K411" i="6"/>
  <c r="C411" i="6"/>
  <c r="H411" i="6"/>
  <c r="I411" i="6"/>
  <c r="G411" i="6"/>
  <c r="E411" i="6"/>
  <c r="N410" i="6"/>
  <c r="M410" i="6"/>
  <c r="F410" i="6"/>
  <c r="K410" i="6"/>
  <c r="C410" i="6"/>
  <c r="H410" i="6"/>
  <c r="I410" i="6"/>
  <c r="G410" i="6"/>
  <c r="E410" i="6"/>
  <c r="N409" i="6"/>
  <c r="M409" i="6"/>
  <c r="F409" i="6"/>
  <c r="K409" i="6"/>
  <c r="C409" i="6"/>
  <c r="H409" i="6"/>
  <c r="I409" i="6"/>
  <c r="G409" i="6"/>
  <c r="E409" i="6"/>
  <c r="N408" i="6"/>
  <c r="M408" i="6"/>
  <c r="F408" i="6"/>
  <c r="K408" i="6"/>
  <c r="C408" i="6"/>
  <c r="H408" i="6"/>
  <c r="I408" i="6"/>
  <c r="G408" i="6"/>
  <c r="E408" i="6"/>
  <c r="N407" i="6"/>
  <c r="M407" i="6"/>
  <c r="F407" i="6"/>
  <c r="K407" i="6"/>
  <c r="C407" i="6"/>
  <c r="H407" i="6"/>
  <c r="I407" i="6"/>
  <c r="G407" i="6"/>
  <c r="E407" i="6"/>
  <c r="N406" i="6"/>
  <c r="M406" i="6"/>
  <c r="F406" i="6"/>
  <c r="K406" i="6"/>
  <c r="C406" i="6"/>
  <c r="H406" i="6"/>
  <c r="I406" i="6"/>
  <c r="G406" i="6"/>
  <c r="E406" i="6"/>
  <c r="N405" i="6"/>
  <c r="M405" i="6"/>
  <c r="F405" i="6"/>
  <c r="K405" i="6"/>
  <c r="C405" i="6"/>
  <c r="H405" i="6"/>
  <c r="I405" i="6"/>
  <c r="G405" i="6"/>
  <c r="E405" i="6"/>
  <c r="N404" i="6"/>
  <c r="M404" i="6"/>
  <c r="F404" i="6"/>
  <c r="K404" i="6"/>
  <c r="C404" i="6"/>
  <c r="H404" i="6"/>
  <c r="I404" i="6"/>
  <c r="G404" i="6"/>
  <c r="E404" i="6"/>
  <c r="N403" i="6"/>
  <c r="M403" i="6"/>
  <c r="F403" i="6"/>
  <c r="K403" i="6"/>
  <c r="C403" i="6"/>
  <c r="H403" i="6"/>
  <c r="I403" i="6"/>
  <c r="G403" i="6"/>
  <c r="E403" i="6"/>
  <c r="N402" i="6"/>
  <c r="M402" i="6"/>
  <c r="F402" i="6"/>
  <c r="K402" i="6"/>
  <c r="C402" i="6"/>
  <c r="H402" i="6"/>
  <c r="I402" i="6"/>
  <c r="G402" i="6"/>
  <c r="E402" i="6"/>
  <c r="M401" i="6"/>
  <c r="C401" i="6"/>
  <c r="E401" i="6"/>
  <c r="N400" i="6"/>
  <c r="M400" i="6"/>
  <c r="F400" i="6"/>
  <c r="K400" i="6"/>
  <c r="C400" i="6"/>
  <c r="H400" i="6"/>
  <c r="I400" i="6"/>
  <c r="G400" i="6"/>
  <c r="E400" i="6"/>
  <c r="N399" i="6"/>
  <c r="M399" i="6"/>
  <c r="F399" i="6"/>
  <c r="K399" i="6"/>
  <c r="C399" i="6"/>
  <c r="H399" i="6"/>
  <c r="I399" i="6"/>
  <c r="G399" i="6"/>
  <c r="E399" i="6"/>
  <c r="N398" i="6"/>
  <c r="M398" i="6"/>
  <c r="F398" i="6"/>
  <c r="K398" i="6"/>
  <c r="C398" i="6"/>
  <c r="H398" i="6"/>
  <c r="I398" i="6"/>
  <c r="G398" i="6"/>
  <c r="E398" i="6"/>
  <c r="N397" i="6"/>
  <c r="M397" i="6"/>
  <c r="F397" i="6"/>
  <c r="K397" i="6"/>
  <c r="C397" i="6"/>
  <c r="H397" i="6"/>
  <c r="I397" i="6"/>
  <c r="G397" i="6"/>
  <c r="E397" i="6"/>
  <c r="N396" i="6"/>
  <c r="M396" i="6"/>
  <c r="F396" i="6"/>
  <c r="K396" i="6"/>
  <c r="C396" i="6"/>
  <c r="H396" i="6"/>
  <c r="I396" i="6"/>
  <c r="G396" i="6"/>
  <c r="E396" i="6"/>
  <c r="N395" i="6"/>
  <c r="M395" i="6"/>
  <c r="F395" i="6"/>
  <c r="K395" i="6"/>
  <c r="C395" i="6"/>
  <c r="H395" i="6"/>
  <c r="I395" i="6"/>
  <c r="G395" i="6"/>
  <c r="E395" i="6"/>
  <c r="N394" i="6"/>
  <c r="M394" i="6"/>
  <c r="F394" i="6"/>
  <c r="K394" i="6"/>
  <c r="C394" i="6"/>
  <c r="H394" i="6"/>
  <c r="I394" i="6"/>
  <c r="G394" i="6"/>
  <c r="E394" i="6"/>
  <c r="N393" i="6"/>
  <c r="M393" i="6"/>
  <c r="F393" i="6"/>
  <c r="K393" i="6"/>
  <c r="C393" i="6"/>
  <c r="H393" i="6"/>
  <c r="I393" i="6"/>
  <c r="G393" i="6"/>
  <c r="E393" i="6"/>
  <c r="N392" i="6"/>
  <c r="M392" i="6"/>
  <c r="F392" i="6"/>
  <c r="K392" i="6"/>
  <c r="C392" i="6"/>
  <c r="H392" i="6"/>
  <c r="I392" i="6"/>
  <c r="G392" i="6"/>
  <c r="E392" i="6"/>
  <c r="N391" i="6"/>
  <c r="M391" i="6"/>
  <c r="F391" i="6"/>
  <c r="K391" i="6"/>
  <c r="C391" i="6"/>
  <c r="H391" i="6"/>
  <c r="I391" i="6"/>
  <c r="G391" i="6"/>
  <c r="E391" i="6"/>
  <c r="N390" i="6"/>
  <c r="M390" i="6"/>
  <c r="F390" i="6"/>
  <c r="K390" i="6"/>
  <c r="C390" i="6"/>
  <c r="H390" i="6"/>
  <c r="I390" i="6"/>
  <c r="G390" i="6"/>
  <c r="E390" i="6"/>
  <c r="M389" i="6"/>
  <c r="C389" i="6"/>
  <c r="E389" i="6"/>
  <c r="N388" i="6"/>
  <c r="M388" i="6"/>
  <c r="F388" i="6"/>
  <c r="K388" i="6"/>
  <c r="C388" i="6"/>
  <c r="H388" i="6"/>
  <c r="I388" i="6"/>
  <c r="G388" i="6"/>
  <c r="E388" i="6"/>
  <c r="N387" i="6"/>
  <c r="M387" i="6"/>
  <c r="F387" i="6"/>
  <c r="K387" i="6"/>
  <c r="C387" i="6"/>
  <c r="H387" i="6"/>
  <c r="I387" i="6"/>
  <c r="G387" i="6"/>
  <c r="E387" i="6"/>
  <c r="N386" i="6"/>
  <c r="M386" i="6"/>
  <c r="F386" i="6"/>
  <c r="K386" i="6"/>
  <c r="C386" i="6"/>
  <c r="H386" i="6"/>
  <c r="I386" i="6"/>
  <c r="G386" i="6"/>
  <c r="E386" i="6"/>
  <c r="N385" i="6"/>
  <c r="M385" i="6"/>
  <c r="F385" i="6"/>
  <c r="K385" i="6"/>
  <c r="C385" i="6"/>
  <c r="H385" i="6"/>
  <c r="I385" i="6"/>
  <c r="G385" i="6"/>
  <c r="E385" i="6"/>
  <c r="N384" i="6"/>
  <c r="M384" i="6"/>
  <c r="F384" i="6"/>
  <c r="K384" i="6"/>
  <c r="C384" i="6"/>
  <c r="H384" i="6"/>
  <c r="I384" i="6"/>
  <c r="G384" i="6"/>
  <c r="E384" i="6"/>
  <c r="N383" i="6"/>
  <c r="M383" i="6"/>
  <c r="F383" i="6"/>
  <c r="K383" i="6"/>
  <c r="C383" i="6"/>
  <c r="H383" i="6"/>
  <c r="I383" i="6"/>
  <c r="G383" i="6"/>
  <c r="E383" i="6"/>
  <c r="N382" i="6"/>
  <c r="M382" i="6"/>
  <c r="F382" i="6"/>
  <c r="K382" i="6"/>
  <c r="C382" i="6"/>
  <c r="H382" i="6"/>
  <c r="I382" i="6"/>
  <c r="G382" i="6"/>
  <c r="E382" i="6"/>
  <c r="N381" i="6"/>
  <c r="M381" i="6"/>
  <c r="F381" i="6"/>
  <c r="K381" i="6"/>
  <c r="C381" i="6"/>
  <c r="H381" i="6"/>
  <c r="I381" i="6"/>
  <c r="G381" i="6"/>
  <c r="E381" i="6"/>
  <c r="N380" i="6"/>
  <c r="M380" i="6"/>
  <c r="F380" i="6"/>
  <c r="K380" i="6"/>
  <c r="C380" i="6"/>
  <c r="H380" i="6"/>
  <c r="I380" i="6"/>
  <c r="G380" i="6"/>
  <c r="E380" i="6"/>
  <c r="N379" i="6"/>
  <c r="M379" i="6"/>
  <c r="F379" i="6"/>
  <c r="K379" i="6"/>
  <c r="C379" i="6"/>
  <c r="H379" i="6"/>
  <c r="I379" i="6"/>
  <c r="G379" i="6"/>
  <c r="E379" i="6"/>
  <c r="N378" i="6"/>
  <c r="M378" i="6"/>
  <c r="F378" i="6"/>
  <c r="K378" i="6"/>
  <c r="C378" i="6"/>
  <c r="H378" i="6"/>
  <c r="I378" i="6"/>
  <c r="G378" i="6"/>
  <c r="E378" i="6"/>
  <c r="M377" i="6"/>
  <c r="C377" i="6"/>
  <c r="E377" i="6"/>
  <c r="N376" i="6"/>
  <c r="M376" i="6"/>
  <c r="F376" i="6"/>
  <c r="K376" i="6"/>
  <c r="C376" i="6"/>
  <c r="H376" i="6"/>
  <c r="I376" i="6"/>
  <c r="G376" i="6"/>
  <c r="E376" i="6"/>
  <c r="N375" i="6"/>
  <c r="M375" i="6"/>
  <c r="F375" i="6"/>
  <c r="K375" i="6"/>
  <c r="C375" i="6"/>
  <c r="H375" i="6"/>
  <c r="I375" i="6"/>
  <c r="G375" i="6"/>
  <c r="E375" i="6"/>
  <c r="N374" i="6"/>
  <c r="M374" i="6"/>
  <c r="F374" i="6"/>
  <c r="K374" i="6"/>
  <c r="C374" i="6"/>
  <c r="H374" i="6"/>
  <c r="I374" i="6"/>
  <c r="G374" i="6"/>
  <c r="E374" i="6"/>
  <c r="N373" i="6"/>
  <c r="M373" i="6"/>
  <c r="F373" i="6"/>
  <c r="K373" i="6"/>
  <c r="C373" i="6"/>
  <c r="H373" i="6"/>
  <c r="I373" i="6"/>
  <c r="G373" i="6"/>
  <c r="E373" i="6"/>
  <c r="N372" i="6"/>
  <c r="M372" i="6"/>
  <c r="F372" i="6"/>
  <c r="K372" i="6"/>
  <c r="C372" i="6"/>
  <c r="H372" i="6"/>
  <c r="I372" i="6"/>
  <c r="G372" i="6"/>
  <c r="E372" i="6"/>
  <c r="N371" i="6"/>
  <c r="M371" i="6"/>
  <c r="F371" i="6"/>
  <c r="K371" i="6"/>
  <c r="C371" i="6"/>
  <c r="H371" i="6"/>
  <c r="I371" i="6"/>
  <c r="G371" i="6"/>
  <c r="E371" i="6"/>
  <c r="N370" i="6"/>
  <c r="M370" i="6"/>
  <c r="F370" i="6"/>
  <c r="K370" i="6"/>
  <c r="C370" i="6"/>
  <c r="H370" i="6"/>
  <c r="I370" i="6"/>
  <c r="G370" i="6"/>
  <c r="E370" i="6"/>
  <c r="N369" i="6"/>
  <c r="M369" i="6"/>
  <c r="F369" i="6"/>
  <c r="K369" i="6"/>
  <c r="C369" i="6"/>
  <c r="H369" i="6"/>
  <c r="I369" i="6"/>
  <c r="G369" i="6"/>
  <c r="E369" i="6"/>
  <c r="N368" i="6"/>
  <c r="M368" i="6"/>
  <c r="F368" i="6"/>
  <c r="K368" i="6"/>
  <c r="C368" i="6"/>
  <c r="H368" i="6"/>
  <c r="I368" i="6"/>
  <c r="G368" i="6"/>
  <c r="E368" i="6"/>
  <c r="N367" i="6"/>
  <c r="M367" i="6"/>
  <c r="F367" i="6"/>
  <c r="K367" i="6"/>
  <c r="C367" i="6"/>
  <c r="H367" i="6"/>
  <c r="I367" i="6"/>
  <c r="G367" i="6"/>
  <c r="E367" i="6"/>
  <c r="N366" i="6"/>
  <c r="M366" i="6"/>
  <c r="F366" i="6"/>
  <c r="K366" i="6"/>
  <c r="C366" i="6"/>
  <c r="H366" i="6"/>
  <c r="I366" i="6"/>
  <c r="G366" i="6"/>
  <c r="E366" i="6"/>
  <c r="M365" i="6"/>
  <c r="C365" i="6"/>
  <c r="E365" i="6"/>
  <c r="N364" i="6"/>
  <c r="M364" i="6"/>
  <c r="F364" i="6"/>
  <c r="K364" i="6"/>
  <c r="C364" i="6"/>
  <c r="H364" i="6"/>
  <c r="I364" i="6"/>
  <c r="G364" i="6"/>
  <c r="E364" i="6"/>
  <c r="N363" i="6"/>
  <c r="M363" i="6"/>
  <c r="F363" i="6"/>
  <c r="K363" i="6"/>
  <c r="C363" i="6"/>
  <c r="H363" i="6"/>
  <c r="I363" i="6"/>
  <c r="G363" i="6"/>
  <c r="E363" i="6"/>
  <c r="N362" i="6"/>
  <c r="M362" i="6"/>
  <c r="F362" i="6"/>
  <c r="K362" i="6"/>
  <c r="C362" i="6"/>
  <c r="H362" i="6"/>
  <c r="I362" i="6"/>
  <c r="G362" i="6"/>
  <c r="E362" i="6"/>
  <c r="N361" i="6"/>
  <c r="M361" i="6"/>
  <c r="F361" i="6"/>
  <c r="K361" i="6"/>
  <c r="C361" i="6"/>
  <c r="H361" i="6"/>
  <c r="I361" i="6"/>
  <c r="G361" i="6"/>
  <c r="E361" i="6"/>
  <c r="N360" i="6"/>
  <c r="M360" i="6"/>
  <c r="F360" i="6"/>
  <c r="K360" i="6"/>
  <c r="C360" i="6"/>
  <c r="H360" i="6"/>
  <c r="I360" i="6"/>
  <c r="G360" i="6"/>
  <c r="E360" i="6"/>
  <c r="N359" i="6"/>
  <c r="M359" i="6"/>
  <c r="F359" i="6"/>
  <c r="K359" i="6"/>
  <c r="C359" i="6"/>
  <c r="H359" i="6"/>
  <c r="I359" i="6"/>
  <c r="G359" i="6"/>
  <c r="E359" i="6"/>
  <c r="N358" i="6"/>
  <c r="M358" i="6"/>
  <c r="F358" i="6"/>
  <c r="K358" i="6"/>
  <c r="C358" i="6"/>
  <c r="H358" i="6"/>
  <c r="I358" i="6"/>
  <c r="G358" i="6"/>
  <c r="E358" i="6"/>
  <c r="N357" i="6"/>
  <c r="M357" i="6"/>
  <c r="F357" i="6"/>
  <c r="K357" i="6"/>
  <c r="C357" i="6"/>
  <c r="H357" i="6"/>
  <c r="I357" i="6"/>
  <c r="G357" i="6"/>
  <c r="E357" i="6"/>
  <c r="N356" i="6"/>
  <c r="M356" i="6"/>
  <c r="F356" i="6"/>
  <c r="K356" i="6"/>
  <c r="C356" i="6"/>
  <c r="H356" i="6"/>
  <c r="I356" i="6"/>
  <c r="G356" i="6"/>
  <c r="E356" i="6"/>
  <c r="N355" i="6"/>
  <c r="M355" i="6"/>
  <c r="F355" i="6"/>
  <c r="K355" i="6"/>
  <c r="C355" i="6"/>
  <c r="H355" i="6"/>
  <c r="I355" i="6"/>
  <c r="G355" i="6"/>
  <c r="E355" i="6"/>
  <c r="N354" i="6"/>
  <c r="M354" i="6"/>
  <c r="F354" i="6"/>
  <c r="K354" i="6"/>
  <c r="C354" i="6"/>
  <c r="H354" i="6"/>
  <c r="I354" i="6"/>
  <c r="G354" i="6"/>
  <c r="E354" i="6"/>
  <c r="M353" i="6"/>
  <c r="C353" i="6"/>
  <c r="E353" i="6"/>
  <c r="N352" i="6"/>
  <c r="M352" i="6"/>
  <c r="F352" i="6"/>
  <c r="K352" i="6"/>
  <c r="C352" i="6"/>
  <c r="H352" i="6"/>
  <c r="I352" i="6"/>
  <c r="G352" i="6"/>
  <c r="E352" i="6"/>
  <c r="N351" i="6"/>
  <c r="M351" i="6"/>
  <c r="F351" i="6"/>
  <c r="K351" i="6"/>
  <c r="C351" i="6"/>
  <c r="H351" i="6"/>
  <c r="I351" i="6"/>
  <c r="G351" i="6"/>
  <c r="E351" i="6"/>
  <c r="N350" i="6"/>
  <c r="M350" i="6"/>
  <c r="F350" i="6"/>
  <c r="K350" i="6"/>
  <c r="C350" i="6"/>
  <c r="H350" i="6"/>
  <c r="I350" i="6"/>
  <c r="G350" i="6"/>
  <c r="E350" i="6"/>
  <c r="N349" i="6"/>
  <c r="M349" i="6"/>
  <c r="F349" i="6"/>
  <c r="K349" i="6"/>
  <c r="C349" i="6"/>
  <c r="H349" i="6"/>
  <c r="I349" i="6"/>
  <c r="G349" i="6"/>
  <c r="E349" i="6"/>
  <c r="N348" i="6"/>
  <c r="M348" i="6"/>
  <c r="F348" i="6"/>
  <c r="K348" i="6"/>
  <c r="C348" i="6"/>
  <c r="H348" i="6"/>
  <c r="I348" i="6"/>
  <c r="G348" i="6"/>
  <c r="E348" i="6"/>
  <c r="N347" i="6"/>
  <c r="M347" i="6"/>
  <c r="F347" i="6"/>
  <c r="K347" i="6"/>
  <c r="C347" i="6"/>
  <c r="H347" i="6"/>
  <c r="I347" i="6"/>
  <c r="G347" i="6"/>
  <c r="E347" i="6"/>
  <c r="N346" i="6"/>
  <c r="M346" i="6"/>
  <c r="F346" i="6"/>
  <c r="K346" i="6"/>
  <c r="C346" i="6"/>
  <c r="H346" i="6"/>
  <c r="I346" i="6"/>
  <c r="G346" i="6"/>
  <c r="E346" i="6"/>
  <c r="N345" i="6"/>
  <c r="M345" i="6"/>
  <c r="F345" i="6"/>
  <c r="K345" i="6"/>
  <c r="C345" i="6"/>
  <c r="H345" i="6"/>
  <c r="I345" i="6"/>
  <c r="G345" i="6"/>
  <c r="E345" i="6"/>
  <c r="N344" i="6"/>
  <c r="M344" i="6"/>
  <c r="F344" i="6"/>
  <c r="K344" i="6"/>
  <c r="C344" i="6"/>
  <c r="H344" i="6"/>
  <c r="I344" i="6"/>
  <c r="G344" i="6"/>
  <c r="E344" i="6"/>
  <c r="N343" i="6"/>
  <c r="M343" i="6"/>
  <c r="F343" i="6"/>
  <c r="K343" i="6"/>
  <c r="C343" i="6"/>
  <c r="H343" i="6"/>
  <c r="I343" i="6"/>
  <c r="G343" i="6"/>
  <c r="E343" i="6"/>
  <c r="N342" i="6"/>
  <c r="M342" i="6"/>
  <c r="F342" i="6"/>
  <c r="K342" i="6"/>
  <c r="C342" i="6"/>
  <c r="H342" i="6"/>
  <c r="I342" i="6"/>
  <c r="G342" i="6"/>
  <c r="E342" i="6"/>
  <c r="M341" i="6"/>
  <c r="C341" i="6"/>
  <c r="E341" i="6"/>
  <c r="N340" i="6"/>
  <c r="M340" i="6"/>
  <c r="F340" i="6"/>
  <c r="K340" i="6"/>
  <c r="C340" i="6"/>
  <c r="H340" i="6"/>
  <c r="I340" i="6"/>
  <c r="G340" i="6"/>
  <c r="E340" i="6"/>
  <c r="N339" i="6"/>
  <c r="M339" i="6"/>
  <c r="F339" i="6"/>
  <c r="K339" i="6"/>
  <c r="C339" i="6"/>
  <c r="H339" i="6"/>
  <c r="I339" i="6"/>
  <c r="G339" i="6"/>
  <c r="E339" i="6"/>
  <c r="N338" i="6"/>
  <c r="M338" i="6"/>
  <c r="F338" i="6"/>
  <c r="K338" i="6"/>
  <c r="C338" i="6"/>
  <c r="H338" i="6"/>
  <c r="I338" i="6"/>
  <c r="G338" i="6"/>
  <c r="E338" i="6"/>
  <c r="N337" i="6"/>
  <c r="M337" i="6"/>
  <c r="F337" i="6"/>
  <c r="K337" i="6"/>
  <c r="C337" i="6"/>
  <c r="H337" i="6"/>
  <c r="I337" i="6"/>
  <c r="G337" i="6"/>
  <c r="E337" i="6"/>
  <c r="N336" i="6"/>
  <c r="M336" i="6"/>
  <c r="F336" i="6"/>
  <c r="K336" i="6"/>
  <c r="C336" i="6"/>
  <c r="H336" i="6"/>
  <c r="I336" i="6"/>
  <c r="G336" i="6"/>
  <c r="E336" i="6"/>
  <c r="N335" i="6"/>
  <c r="M335" i="6"/>
  <c r="F335" i="6"/>
  <c r="K335" i="6"/>
  <c r="C335" i="6"/>
  <c r="H335" i="6"/>
  <c r="I335" i="6"/>
  <c r="G335" i="6"/>
  <c r="E335" i="6"/>
  <c r="N334" i="6"/>
  <c r="M334" i="6"/>
  <c r="F334" i="6"/>
  <c r="K334" i="6"/>
  <c r="C334" i="6"/>
  <c r="H334" i="6"/>
  <c r="I334" i="6"/>
  <c r="G334" i="6"/>
  <c r="E334" i="6"/>
  <c r="N333" i="6"/>
  <c r="M333" i="6"/>
  <c r="F333" i="6"/>
  <c r="K333" i="6"/>
  <c r="C333" i="6"/>
  <c r="H333" i="6"/>
  <c r="I333" i="6"/>
  <c r="G333" i="6"/>
  <c r="E333" i="6"/>
  <c r="N332" i="6"/>
  <c r="M332" i="6"/>
  <c r="F332" i="6"/>
  <c r="K332" i="6"/>
  <c r="C332" i="6"/>
  <c r="H332" i="6"/>
  <c r="I332" i="6"/>
  <c r="G332" i="6"/>
  <c r="E332" i="6"/>
  <c r="N331" i="6"/>
  <c r="M331" i="6"/>
  <c r="F331" i="6"/>
  <c r="K331" i="6"/>
  <c r="C331" i="6"/>
  <c r="H331" i="6"/>
  <c r="I331" i="6"/>
  <c r="G331" i="6"/>
  <c r="E331" i="6"/>
  <c r="N330" i="6"/>
  <c r="M330" i="6"/>
  <c r="F330" i="6"/>
  <c r="K330" i="6"/>
  <c r="C330" i="6"/>
  <c r="H330" i="6"/>
  <c r="I330" i="6"/>
  <c r="G330" i="6"/>
  <c r="E330" i="6"/>
  <c r="M329" i="6"/>
  <c r="C329" i="6"/>
  <c r="E329" i="6"/>
  <c r="N328" i="6"/>
  <c r="M328" i="6"/>
  <c r="F328" i="6"/>
  <c r="K328" i="6"/>
  <c r="C328" i="6"/>
  <c r="H328" i="6"/>
  <c r="I328" i="6"/>
  <c r="G328" i="6"/>
  <c r="E328" i="6"/>
  <c r="N327" i="6"/>
  <c r="M327" i="6"/>
  <c r="F327" i="6"/>
  <c r="K327" i="6"/>
  <c r="C327" i="6"/>
  <c r="H327" i="6"/>
  <c r="I327" i="6"/>
  <c r="G327" i="6"/>
  <c r="E327" i="6"/>
  <c r="N326" i="6"/>
  <c r="M326" i="6"/>
  <c r="F326" i="6"/>
  <c r="K326" i="6"/>
  <c r="C326" i="6"/>
  <c r="H326" i="6"/>
  <c r="I326" i="6"/>
  <c r="G326" i="6"/>
  <c r="E326" i="6"/>
  <c r="N325" i="6"/>
  <c r="M325" i="6"/>
  <c r="F325" i="6"/>
  <c r="K325" i="6"/>
  <c r="C325" i="6"/>
  <c r="H325" i="6"/>
  <c r="I325" i="6"/>
  <c r="G325" i="6"/>
  <c r="E325" i="6"/>
  <c r="N324" i="6"/>
  <c r="M324" i="6"/>
  <c r="F324" i="6"/>
  <c r="K324" i="6"/>
  <c r="C324" i="6"/>
  <c r="H324" i="6"/>
  <c r="I324" i="6"/>
  <c r="G324" i="6"/>
  <c r="E324" i="6"/>
  <c r="N323" i="6"/>
  <c r="M323" i="6"/>
  <c r="F323" i="6"/>
  <c r="K323" i="6"/>
  <c r="C323" i="6"/>
  <c r="H323" i="6"/>
  <c r="I323" i="6"/>
  <c r="G323" i="6"/>
  <c r="E323" i="6"/>
  <c r="N322" i="6"/>
  <c r="M322" i="6"/>
  <c r="F322" i="6"/>
  <c r="K322" i="6"/>
  <c r="C322" i="6"/>
  <c r="H322" i="6"/>
  <c r="I322" i="6"/>
  <c r="G322" i="6"/>
  <c r="E322" i="6"/>
  <c r="N321" i="6"/>
  <c r="M321" i="6"/>
  <c r="F321" i="6"/>
  <c r="K321" i="6"/>
  <c r="C321" i="6"/>
  <c r="H321" i="6"/>
  <c r="I321" i="6"/>
  <c r="G321" i="6"/>
  <c r="E321" i="6"/>
  <c r="N320" i="6"/>
  <c r="M320" i="6"/>
  <c r="F320" i="6"/>
  <c r="K320" i="6"/>
  <c r="C320" i="6"/>
  <c r="H320" i="6"/>
  <c r="I320" i="6"/>
  <c r="G320" i="6"/>
  <c r="E320" i="6"/>
  <c r="N319" i="6"/>
  <c r="M319" i="6"/>
  <c r="F319" i="6"/>
  <c r="K319" i="6"/>
  <c r="C319" i="6"/>
  <c r="H319" i="6"/>
  <c r="I319" i="6"/>
  <c r="G319" i="6"/>
  <c r="E319" i="6"/>
  <c r="N318" i="6"/>
  <c r="M318" i="6"/>
  <c r="F318" i="6"/>
  <c r="K318" i="6"/>
  <c r="C318" i="6"/>
  <c r="H318" i="6"/>
  <c r="I318" i="6"/>
  <c r="G318" i="6"/>
  <c r="E318" i="6"/>
  <c r="M317" i="6"/>
  <c r="C317" i="6"/>
  <c r="E317" i="6"/>
  <c r="N316" i="6"/>
  <c r="M316" i="6"/>
  <c r="F316" i="6"/>
  <c r="K316" i="6"/>
  <c r="C316" i="6"/>
  <c r="H316" i="6"/>
  <c r="I316" i="6"/>
  <c r="G316" i="6"/>
  <c r="E316" i="6"/>
  <c r="N315" i="6"/>
  <c r="M315" i="6"/>
  <c r="F315" i="6"/>
  <c r="K315" i="6"/>
  <c r="C315" i="6"/>
  <c r="H315" i="6"/>
  <c r="I315" i="6"/>
  <c r="G315" i="6"/>
  <c r="E315" i="6"/>
  <c r="N314" i="6"/>
  <c r="M314" i="6"/>
  <c r="F314" i="6"/>
  <c r="K314" i="6"/>
  <c r="C314" i="6"/>
  <c r="H314" i="6"/>
  <c r="I314" i="6"/>
  <c r="G314" i="6"/>
  <c r="E314" i="6"/>
  <c r="N313" i="6"/>
  <c r="M313" i="6"/>
  <c r="F313" i="6"/>
  <c r="K313" i="6"/>
  <c r="C313" i="6"/>
  <c r="H313" i="6"/>
  <c r="I313" i="6"/>
  <c r="G313" i="6"/>
  <c r="E313" i="6"/>
  <c r="N312" i="6"/>
  <c r="M312" i="6"/>
  <c r="F312" i="6"/>
  <c r="K312" i="6"/>
  <c r="C312" i="6"/>
  <c r="H312" i="6"/>
  <c r="I312" i="6"/>
  <c r="G312" i="6"/>
  <c r="E312" i="6"/>
  <c r="N311" i="6"/>
  <c r="M311" i="6"/>
  <c r="F311" i="6"/>
  <c r="K311" i="6"/>
  <c r="C311" i="6"/>
  <c r="H311" i="6"/>
  <c r="I311" i="6"/>
  <c r="G311" i="6"/>
  <c r="E311" i="6"/>
  <c r="N310" i="6"/>
  <c r="M310" i="6"/>
  <c r="F310" i="6"/>
  <c r="K310" i="6"/>
  <c r="C310" i="6"/>
  <c r="H310" i="6"/>
  <c r="I310" i="6"/>
  <c r="G310" i="6"/>
  <c r="E310" i="6"/>
  <c r="N309" i="6"/>
  <c r="M309" i="6"/>
  <c r="F309" i="6"/>
  <c r="K309" i="6"/>
  <c r="C309" i="6"/>
  <c r="H309" i="6"/>
  <c r="I309" i="6"/>
  <c r="G309" i="6"/>
  <c r="E309" i="6"/>
  <c r="N308" i="6"/>
  <c r="M308" i="6"/>
  <c r="F308" i="6"/>
  <c r="K308" i="6"/>
  <c r="C308" i="6"/>
  <c r="H308" i="6"/>
  <c r="I308" i="6"/>
  <c r="G308" i="6"/>
  <c r="E308" i="6"/>
  <c r="N307" i="6"/>
  <c r="M307" i="6"/>
  <c r="F307" i="6"/>
  <c r="K307" i="6"/>
  <c r="C307" i="6"/>
  <c r="H307" i="6"/>
  <c r="I307" i="6"/>
  <c r="G307" i="6"/>
  <c r="E307" i="6"/>
  <c r="N306" i="6"/>
  <c r="M306" i="6"/>
  <c r="F306" i="6"/>
  <c r="K306" i="6"/>
  <c r="C306" i="6"/>
  <c r="H306" i="6"/>
  <c r="I306" i="6"/>
  <c r="G306" i="6"/>
  <c r="E306" i="6"/>
  <c r="M305" i="6"/>
  <c r="C305" i="6"/>
  <c r="E305" i="6"/>
  <c r="N304" i="6"/>
  <c r="M304" i="6"/>
  <c r="F304" i="6"/>
  <c r="K304" i="6"/>
  <c r="C304" i="6"/>
  <c r="H304" i="6"/>
  <c r="I304" i="6"/>
  <c r="G304" i="6"/>
  <c r="E304" i="6"/>
  <c r="N303" i="6"/>
  <c r="M303" i="6"/>
  <c r="F303" i="6"/>
  <c r="K303" i="6"/>
  <c r="C303" i="6"/>
  <c r="H303" i="6"/>
  <c r="I303" i="6"/>
  <c r="G303" i="6"/>
  <c r="E303" i="6"/>
  <c r="N302" i="6"/>
  <c r="M302" i="6"/>
  <c r="F302" i="6"/>
  <c r="K302" i="6"/>
  <c r="C302" i="6"/>
  <c r="H302" i="6"/>
  <c r="I302" i="6"/>
  <c r="G302" i="6"/>
  <c r="E302" i="6"/>
  <c r="N301" i="6"/>
  <c r="M301" i="6"/>
  <c r="F301" i="6"/>
  <c r="K301" i="6"/>
  <c r="C301" i="6"/>
  <c r="H301" i="6"/>
  <c r="I301" i="6"/>
  <c r="G301" i="6"/>
  <c r="E301" i="6"/>
  <c r="N300" i="6"/>
  <c r="M300" i="6"/>
  <c r="F300" i="6"/>
  <c r="K300" i="6"/>
  <c r="C300" i="6"/>
  <c r="H300" i="6"/>
  <c r="I300" i="6"/>
  <c r="G300" i="6"/>
  <c r="E300" i="6"/>
  <c r="N299" i="6"/>
  <c r="M299" i="6"/>
  <c r="F299" i="6"/>
  <c r="K299" i="6"/>
  <c r="C299" i="6"/>
  <c r="H299" i="6"/>
  <c r="I299" i="6"/>
  <c r="G299" i="6"/>
  <c r="E299" i="6"/>
  <c r="N298" i="6"/>
  <c r="M298" i="6"/>
  <c r="F298" i="6"/>
  <c r="K298" i="6"/>
  <c r="C298" i="6"/>
  <c r="H298" i="6"/>
  <c r="I298" i="6"/>
  <c r="G298" i="6"/>
  <c r="E298" i="6"/>
  <c r="N297" i="6"/>
  <c r="M297" i="6"/>
  <c r="F297" i="6"/>
  <c r="K297" i="6"/>
  <c r="C297" i="6"/>
  <c r="H297" i="6"/>
  <c r="I297" i="6"/>
  <c r="G297" i="6"/>
  <c r="E297" i="6"/>
  <c r="N296" i="6"/>
  <c r="M296" i="6"/>
  <c r="F296" i="6"/>
  <c r="K296" i="6"/>
  <c r="C296" i="6"/>
  <c r="H296" i="6"/>
  <c r="I296" i="6"/>
  <c r="G296" i="6"/>
  <c r="E296" i="6"/>
  <c r="N295" i="6"/>
  <c r="M295" i="6"/>
  <c r="F295" i="6"/>
  <c r="K295" i="6"/>
  <c r="C295" i="6"/>
  <c r="H295" i="6"/>
  <c r="I295" i="6"/>
  <c r="G295" i="6"/>
  <c r="E295" i="6"/>
  <c r="N294" i="6"/>
  <c r="M294" i="6"/>
  <c r="F294" i="6"/>
  <c r="K294" i="6"/>
  <c r="C294" i="6"/>
  <c r="H294" i="6"/>
  <c r="I294" i="6"/>
  <c r="G294" i="6"/>
  <c r="E294" i="6"/>
  <c r="M293" i="6"/>
  <c r="C293" i="6"/>
  <c r="E293" i="6"/>
  <c r="N292" i="6"/>
  <c r="M292" i="6"/>
  <c r="F292" i="6"/>
  <c r="K292" i="6"/>
  <c r="C292" i="6"/>
  <c r="H292" i="6"/>
  <c r="I292" i="6"/>
  <c r="G292" i="6"/>
  <c r="E292" i="6"/>
  <c r="N291" i="6"/>
  <c r="M291" i="6"/>
  <c r="F291" i="6"/>
  <c r="K291" i="6"/>
  <c r="C291" i="6"/>
  <c r="H291" i="6"/>
  <c r="I291" i="6"/>
  <c r="G291" i="6"/>
  <c r="E291" i="6"/>
  <c r="N290" i="6"/>
  <c r="M290" i="6"/>
  <c r="F290" i="6"/>
  <c r="K290" i="6"/>
  <c r="C290" i="6"/>
  <c r="H290" i="6"/>
  <c r="I290" i="6"/>
  <c r="G290" i="6"/>
  <c r="E290" i="6"/>
  <c r="N289" i="6"/>
  <c r="M289" i="6"/>
  <c r="F289" i="6"/>
  <c r="K289" i="6"/>
  <c r="C289" i="6"/>
  <c r="H289" i="6"/>
  <c r="I289" i="6"/>
  <c r="G289" i="6"/>
  <c r="E289" i="6"/>
  <c r="N288" i="6"/>
  <c r="M288" i="6"/>
  <c r="F288" i="6"/>
  <c r="K288" i="6"/>
  <c r="C288" i="6"/>
  <c r="H288" i="6"/>
  <c r="I288" i="6"/>
  <c r="G288" i="6"/>
  <c r="E288" i="6"/>
  <c r="N287" i="6"/>
  <c r="M287" i="6"/>
  <c r="F287" i="6"/>
  <c r="K287" i="6"/>
  <c r="C287" i="6"/>
  <c r="H287" i="6"/>
  <c r="I287" i="6"/>
  <c r="G287" i="6"/>
  <c r="E287" i="6"/>
  <c r="N286" i="6"/>
  <c r="M286" i="6"/>
  <c r="F286" i="6"/>
  <c r="K286" i="6"/>
  <c r="C286" i="6"/>
  <c r="H286" i="6"/>
  <c r="I286" i="6"/>
  <c r="G286" i="6"/>
  <c r="E286" i="6"/>
  <c r="N285" i="6"/>
  <c r="M285" i="6"/>
  <c r="F285" i="6"/>
  <c r="K285" i="6"/>
  <c r="C285" i="6"/>
  <c r="H285" i="6"/>
  <c r="I285" i="6"/>
  <c r="G285" i="6"/>
  <c r="E285" i="6"/>
  <c r="N284" i="6"/>
  <c r="M284" i="6"/>
  <c r="F284" i="6"/>
  <c r="K284" i="6"/>
  <c r="C284" i="6"/>
  <c r="H284" i="6"/>
  <c r="I284" i="6"/>
  <c r="G284" i="6"/>
  <c r="E284" i="6"/>
  <c r="N283" i="6"/>
  <c r="M283" i="6"/>
  <c r="F283" i="6"/>
  <c r="K283" i="6"/>
  <c r="C283" i="6"/>
  <c r="H283" i="6"/>
  <c r="I283" i="6"/>
  <c r="G283" i="6"/>
  <c r="E283" i="6"/>
  <c r="N282" i="6"/>
  <c r="M282" i="6"/>
  <c r="F282" i="6"/>
  <c r="K282" i="6"/>
  <c r="C282" i="6"/>
  <c r="H282" i="6"/>
  <c r="I282" i="6"/>
  <c r="G282" i="6"/>
  <c r="E282" i="6"/>
  <c r="M281" i="6"/>
  <c r="C281" i="6"/>
  <c r="E281" i="6"/>
  <c r="N280" i="6"/>
  <c r="M280" i="6"/>
  <c r="F280" i="6"/>
  <c r="K280" i="6"/>
  <c r="C280" i="6"/>
  <c r="H280" i="6"/>
  <c r="I280" i="6"/>
  <c r="G280" i="6"/>
  <c r="E280" i="6"/>
  <c r="N279" i="6"/>
  <c r="M279" i="6"/>
  <c r="F279" i="6"/>
  <c r="K279" i="6"/>
  <c r="C279" i="6"/>
  <c r="H279" i="6"/>
  <c r="I279" i="6"/>
  <c r="G279" i="6"/>
  <c r="E279" i="6"/>
  <c r="N278" i="6"/>
  <c r="M278" i="6"/>
  <c r="F278" i="6"/>
  <c r="K278" i="6"/>
  <c r="C278" i="6"/>
  <c r="H278" i="6"/>
  <c r="I278" i="6"/>
  <c r="G278" i="6"/>
  <c r="E278" i="6"/>
  <c r="N277" i="6"/>
  <c r="M277" i="6"/>
  <c r="F277" i="6"/>
  <c r="K277" i="6"/>
  <c r="C277" i="6"/>
  <c r="H277" i="6"/>
  <c r="I277" i="6"/>
  <c r="G277" i="6"/>
  <c r="E277" i="6"/>
  <c r="N276" i="6"/>
  <c r="M276" i="6"/>
  <c r="F276" i="6"/>
  <c r="K276" i="6"/>
  <c r="C276" i="6"/>
  <c r="H276" i="6"/>
  <c r="I276" i="6"/>
  <c r="G276" i="6"/>
  <c r="E276" i="6"/>
  <c r="N275" i="6"/>
  <c r="M275" i="6"/>
  <c r="F275" i="6"/>
  <c r="K275" i="6"/>
  <c r="C275" i="6"/>
  <c r="H275" i="6"/>
  <c r="I275" i="6"/>
  <c r="G275" i="6"/>
  <c r="E275" i="6"/>
  <c r="N274" i="6"/>
  <c r="M274" i="6"/>
  <c r="F274" i="6"/>
  <c r="K274" i="6"/>
  <c r="C274" i="6"/>
  <c r="H274" i="6"/>
  <c r="I274" i="6"/>
  <c r="G274" i="6"/>
  <c r="E274" i="6"/>
  <c r="N273" i="6"/>
  <c r="M273" i="6"/>
  <c r="F273" i="6"/>
  <c r="K273" i="6"/>
  <c r="C273" i="6"/>
  <c r="H273" i="6"/>
  <c r="I273" i="6"/>
  <c r="G273" i="6"/>
  <c r="E273" i="6"/>
  <c r="N272" i="6"/>
  <c r="M272" i="6"/>
  <c r="F272" i="6"/>
  <c r="K272" i="6"/>
  <c r="C272" i="6"/>
  <c r="H272" i="6"/>
  <c r="I272" i="6"/>
  <c r="G272" i="6"/>
  <c r="E272" i="6"/>
  <c r="N271" i="6"/>
  <c r="M271" i="6"/>
  <c r="F271" i="6"/>
  <c r="K271" i="6"/>
  <c r="C271" i="6"/>
  <c r="H271" i="6"/>
  <c r="I271" i="6"/>
  <c r="G271" i="6"/>
  <c r="E271" i="6"/>
  <c r="N270" i="6"/>
  <c r="M270" i="6"/>
  <c r="F270" i="6"/>
  <c r="K270" i="6"/>
  <c r="C270" i="6"/>
  <c r="H270" i="6"/>
  <c r="I270" i="6"/>
  <c r="G270" i="6"/>
  <c r="E270" i="6"/>
  <c r="M269" i="6"/>
  <c r="C269" i="6"/>
  <c r="E269" i="6"/>
  <c r="N268" i="6"/>
  <c r="M268" i="6"/>
  <c r="F268" i="6"/>
  <c r="K268" i="6"/>
  <c r="C268" i="6"/>
  <c r="H268" i="6"/>
  <c r="I268" i="6"/>
  <c r="G268" i="6"/>
  <c r="E268" i="6"/>
  <c r="N267" i="6"/>
  <c r="M267" i="6"/>
  <c r="F267" i="6"/>
  <c r="K267" i="6"/>
  <c r="C267" i="6"/>
  <c r="H267" i="6"/>
  <c r="I267" i="6"/>
  <c r="G267" i="6"/>
  <c r="E267" i="6"/>
  <c r="N266" i="6"/>
  <c r="M266" i="6"/>
  <c r="F266" i="6"/>
  <c r="K266" i="6"/>
  <c r="C266" i="6"/>
  <c r="H266" i="6"/>
  <c r="I266" i="6"/>
  <c r="G266" i="6"/>
  <c r="E266" i="6"/>
  <c r="N265" i="6"/>
  <c r="M265" i="6"/>
  <c r="F265" i="6"/>
  <c r="K265" i="6"/>
  <c r="C265" i="6"/>
  <c r="H265" i="6"/>
  <c r="I265" i="6"/>
  <c r="G265" i="6"/>
  <c r="E265" i="6"/>
  <c r="N264" i="6"/>
  <c r="M264" i="6"/>
  <c r="F264" i="6"/>
  <c r="K264" i="6"/>
  <c r="C264" i="6"/>
  <c r="H264" i="6"/>
  <c r="I264" i="6"/>
  <c r="G264" i="6"/>
  <c r="E264" i="6"/>
  <c r="N263" i="6"/>
  <c r="M263" i="6"/>
  <c r="F263" i="6"/>
  <c r="K263" i="6"/>
  <c r="C263" i="6"/>
  <c r="H263" i="6"/>
  <c r="I263" i="6"/>
  <c r="G263" i="6"/>
  <c r="E263" i="6"/>
  <c r="N262" i="6"/>
  <c r="M262" i="6"/>
  <c r="F262" i="6"/>
  <c r="K262" i="6"/>
  <c r="C262" i="6"/>
  <c r="H262" i="6"/>
  <c r="I262" i="6"/>
  <c r="G262" i="6"/>
  <c r="E262" i="6"/>
  <c r="N261" i="6"/>
  <c r="M261" i="6"/>
  <c r="F261" i="6"/>
  <c r="K261" i="6"/>
  <c r="C261" i="6"/>
  <c r="H261" i="6"/>
  <c r="I261" i="6"/>
  <c r="G261" i="6"/>
  <c r="E261" i="6"/>
  <c r="N260" i="6"/>
  <c r="M260" i="6"/>
  <c r="F260" i="6"/>
  <c r="K260" i="6"/>
  <c r="C260" i="6"/>
  <c r="H260" i="6"/>
  <c r="I260" i="6"/>
  <c r="G260" i="6"/>
  <c r="E260" i="6"/>
  <c r="N259" i="6"/>
  <c r="M259" i="6"/>
  <c r="F259" i="6"/>
  <c r="K259" i="6"/>
  <c r="C259" i="6"/>
  <c r="H259" i="6"/>
  <c r="I259" i="6"/>
  <c r="G259" i="6"/>
  <c r="E259" i="6"/>
  <c r="N258" i="6"/>
  <c r="M258" i="6"/>
  <c r="F258" i="6"/>
  <c r="K258" i="6"/>
  <c r="C258" i="6"/>
  <c r="H258" i="6"/>
  <c r="I258" i="6"/>
  <c r="G258" i="6"/>
  <c r="E258" i="6"/>
  <c r="M257" i="6"/>
  <c r="C257" i="6"/>
  <c r="E257" i="6"/>
  <c r="N256" i="6"/>
  <c r="M256" i="6"/>
  <c r="F256" i="6"/>
  <c r="K256" i="6"/>
  <c r="C256" i="6"/>
  <c r="H256" i="6"/>
  <c r="I256" i="6"/>
  <c r="G256" i="6"/>
  <c r="E256" i="6"/>
  <c r="N255" i="6"/>
  <c r="M255" i="6"/>
  <c r="F255" i="6"/>
  <c r="K255" i="6"/>
  <c r="C255" i="6"/>
  <c r="H255" i="6"/>
  <c r="I255" i="6"/>
  <c r="G255" i="6"/>
  <c r="E255" i="6"/>
  <c r="N254" i="6"/>
  <c r="M254" i="6"/>
  <c r="F254" i="6"/>
  <c r="K254" i="6"/>
  <c r="C254" i="6"/>
  <c r="H254" i="6"/>
  <c r="I254" i="6"/>
  <c r="G254" i="6"/>
  <c r="E254" i="6"/>
  <c r="N253" i="6"/>
  <c r="M253" i="6"/>
  <c r="F253" i="6"/>
  <c r="K253" i="6"/>
  <c r="C253" i="6"/>
  <c r="H253" i="6"/>
  <c r="I253" i="6"/>
  <c r="G253" i="6"/>
  <c r="E253" i="6"/>
  <c r="N252" i="6"/>
  <c r="M252" i="6"/>
  <c r="F252" i="6"/>
  <c r="K252" i="6"/>
  <c r="C252" i="6"/>
  <c r="H252" i="6"/>
  <c r="I252" i="6"/>
  <c r="G252" i="6"/>
  <c r="E252" i="6"/>
  <c r="N251" i="6"/>
  <c r="M251" i="6"/>
  <c r="F251" i="6"/>
  <c r="K251" i="6"/>
  <c r="C251" i="6"/>
  <c r="H251" i="6"/>
  <c r="I251" i="6"/>
  <c r="G251" i="6"/>
  <c r="E251" i="6"/>
  <c r="N250" i="6"/>
  <c r="M250" i="6"/>
  <c r="F250" i="6"/>
  <c r="K250" i="6"/>
  <c r="C250" i="6"/>
  <c r="H250" i="6"/>
  <c r="I250" i="6"/>
  <c r="G250" i="6"/>
  <c r="E250" i="6"/>
  <c r="N249" i="6"/>
  <c r="M249" i="6"/>
  <c r="F249" i="6"/>
  <c r="K249" i="6"/>
  <c r="C249" i="6"/>
  <c r="H249" i="6"/>
  <c r="I249" i="6"/>
  <c r="G249" i="6"/>
  <c r="E249" i="6"/>
  <c r="N248" i="6"/>
  <c r="M248" i="6"/>
  <c r="F248" i="6"/>
  <c r="K248" i="6"/>
  <c r="C248" i="6"/>
  <c r="H248" i="6"/>
  <c r="I248" i="6"/>
  <c r="G248" i="6"/>
  <c r="E248" i="6"/>
  <c r="N247" i="6"/>
  <c r="M247" i="6"/>
  <c r="F247" i="6"/>
  <c r="K247" i="6"/>
  <c r="C247" i="6"/>
  <c r="H247" i="6"/>
  <c r="I247" i="6"/>
  <c r="G247" i="6"/>
  <c r="E247" i="6"/>
  <c r="N246" i="6"/>
  <c r="M246" i="6"/>
  <c r="F246" i="6"/>
  <c r="K246" i="6"/>
  <c r="C246" i="6"/>
  <c r="H246" i="6"/>
  <c r="I246" i="6"/>
  <c r="G246" i="6"/>
  <c r="E246" i="6"/>
  <c r="M245" i="6"/>
  <c r="C245" i="6"/>
  <c r="E245" i="6"/>
  <c r="N244" i="6"/>
  <c r="M244" i="6"/>
  <c r="F244" i="6"/>
  <c r="K244" i="6"/>
  <c r="C244" i="6"/>
  <c r="H244" i="6"/>
  <c r="I244" i="6"/>
  <c r="G244" i="6"/>
  <c r="E244" i="6"/>
  <c r="N243" i="6"/>
  <c r="M243" i="6"/>
  <c r="F243" i="6"/>
  <c r="K243" i="6"/>
  <c r="C243" i="6"/>
  <c r="H243" i="6"/>
  <c r="I243" i="6"/>
  <c r="G243" i="6"/>
  <c r="E243" i="6"/>
  <c r="N242" i="6"/>
  <c r="M242" i="6"/>
  <c r="F242" i="6"/>
  <c r="K242" i="6"/>
  <c r="C242" i="6"/>
  <c r="H242" i="6"/>
  <c r="I242" i="6"/>
  <c r="G242" i="6"/>
  <c r="E242" i="6"/>
  <c r="N241" i="6"/>
  <c r="M241" i="6"/>
  <c r="F241" i="6"/>
  <c r="K241" i="6"/>
  <c r="C241" i="6"/>
  <c r="H241" i="6"/>
  <c r="I241" i="6"/>
  <c r="G241" i="6"/>
  <c r="E241" i="6"/>
  <c r="N240" i="6"/>
  <c r="M240" i="6"/>
  <c r="F240" i="6"/>
  <c r="K240" i="6"/>
  <c r="C240" i="6"/>
  <c r="H240" i="6"/>
  <c r="I240" i="6"/>
  <c r="G240" i="6"/>
  <c r="E240" i="6"/>
  <c r="N239" i="6"/>
  <c r="M239" i="6"/>
  <c r="F239" i="6"/>
  <c r="K239" i="6"/>
  <c r="C239" i="6"/>
  <c r="H239" i="6"/>
  <c r="I239" i="6"/>
  <c r="G239" i="6"/>
  <c r="E239" i="6"/>
  <c r="N238" i="6"/>
  <c r="M238" i="6"/>
  <c r="F238" i="6"/>
  <c r="K238" i="6"/>
  <c r="C238" i="6"/>
  <c r="H238" i="6"/>
  <c r="I238" i="6"/>
  <c r="G238" i="6"/>
  <c r="E238" i="6"/>
  <c r="N237" i="6"/>
  <c r="M237" i="6"/>
  <c r="F237" i="6"/>
  <c r="K237" i="6"/>
  <c r="C237" i="6"/>
  <c r="H237" i="6"/>
  <c r="I237" i="6"/>
  <c r="G237" i="6"/>
  <c r="E237" i="6"/>
  <c r="N236" i="6"/>
  <c r="M236" i="6"/>
  <c r="F236" i="6"/>
  <c r="K236" i="6"/>
  <c r="C236" i="6"/>
  <c r="H236" i="6"/>
  <c r="I236" i="6"/>
  <c r="G236" i="6"/>
  <c r="E236" i="6"/>
  <c r="N235" i="6"/>
  <c r="M235" i="6"/>
  <c r="F235" i="6"/>
  <c r="K235" i="6"/>
  <c r="C235" i="6"/>
  <c r="H235" i="6"/>
  <c r="I235" i="6"/>
  <c r="G235" i="6"/>
  <c r="E235" i="6"/>
  <c r="N234" i="6"/>
  <c r="M234" i="6"/>
  <c r="F234" i="6"/>
  <c r="K234" i="6"/>
  <c r="C234" i="6"/>
  <c r="H234" i="6"/>
  <c r="I234" i="6"/>
  <c r="G234" i="6"/>
  <c r="E234" i="6"/>
  <c r="M233" i="6"/>
  <c r="C233" i="6"/>
  <c r="E233" i="6"/>
  <c r="N232" i="6"/>
  <c r="M232" i="6"/>
  <c r="F232" i="6"/>
  <c r="K232" i="6"/>
  <c r="C232" i="6"/>
  <c r="H232" i="6"/>
  <c r="I232" i="6"/>
  <c r="G232" i="6"/>
  <c r="E232" i="6"/>
  <c r="N231" i="6"/>
  <c r="M231" i="6"/>
  <c r="F231" i="6"/>
  <c r="K231" i="6"/>
  <c r="C231" i="6"/>
  <c r="H231" i="6"/>
  <c r="I231" i="6"/>
  <c r="G231" i="6"/>
  <c r="E231" i="6"/>
  <c r="N230" i="6"/>
  <c r="M230" i="6"/>
  <c r="F230" i="6"/>
  <c r="K230" i="6"/>
  <c r="C230" i="6"/>
  <c r="H230" i="6"/>
  <c r="I230" i="6"/>
  <c r="G230" i="6"/>
  <c r="E230" i="6"/>
  <c r="N229" i="6"/>
  <c r="M229" i="6"/>
  <c r="F229" i="6"/>
  <c r="K229" i="6"/>
  <c r="C229" i="6"/>
  <c r="H229" i="6"/>
  <c r="I229" i="6"/>
  <c r="G229" i="6"/>
  <c r="E229" i="6"/>
  <c r="N228" i="6"/>
  <c r="M228" i="6"/>
  <c r="F228" i="6"/>
  <c r="K228" i="6"/>
  <c r="C228" i="6"/>
  <c r="H228" i="6"/>
  <c r="I228" i="6"/>
  <c r="G228" i="6"/>
  <c r="E228" i="6"/>
  <c r="N227" i="6"/>
  <c r="M227" i="6"/>
  <c r="F227" i="6"/>
  <c r="K227" i="6"/>
  <c r="C227" i="6"/>
  <c r="H227" i="6"/>
  <c r="I227" i="6"/>
  <c r="G227" i="6"/>
  <c r="E227" i="6"/>
  <c r="N226" i="6"/>
  <c r="M226" i="6"/>
  <c r="F226" i="6"/>
  <c r="K226" i="6"/>
  <c r="C226" i="6"/>
  <c r="H226" i="6"/>
  <c r="I226" i="6"/>
  <c r="G226" i="6"/>
  <c r="E226" i="6"/>
  <c r="N225" i="6"/>
  <c r="M225" i="6"/>
  <c r="F225" i="6"/>
  <c r="K225" i="6"/>
  <c r="C225" i="6"/>
  <c r="H225" i="6"/>
  <c r="I225" i="6"/>
  <c r="G225" i="6"/>
  <c r="E225" i="6"/>
  <c r="N224" i="6"/>
  <c r="M224" i="6"/>
  <c r="F224" i="6"/>
  <c r="K224" i="6"/>
  <c r="C224" i="6"/>
  <c r="H224" i="6"/>
  <c r="I224" i="6"/>
  <c r="G224" i="6"/>
  <c r="E224" i="6"/>
  <c r="N223" i="6"/>
  <c r="M223" i="6"/>
  <c r="F223" i="6"/>
  <c r="K223" i="6"/>
  <c r="C223" i="6"/>
  <c r="H223" i="6"/>
  <c r="I223" i="6"/>
  <c r="G223" i="6"/>
  <c r="E223" i="6"/>
  <c r="N222" i="6"/>
  <c r="M222" i="6"/>
  <c r="F222" i="6"/>
  <c r="K222" i="6"/>
  <c r="C222" i="6"/>
  <c r="H222" i="6"/>
  <c r="I222" i="6"/>
  <c r="G222" i="6"/>
  <c r="E222" i="6"/>
  <c r="M221" i="6"/>
  <c r="C221" i="6"/>
  <c r="E221" i="6"/>
  <c r="N220" i="6"/>
  <c r="M220" i="6"/>
  <c r="F220" i="6"/>
  <c r="K220" i="6"/>
  <c r="C220" i="6"/>
  <c r="H220" i="6"/>
  <c r="I220" i="6"/>
  <c r="G220" i="6"/>
  <c r="E220" i="6"/>
  <c r="N219" i="6"/>
  <c r="M219" i="6"/>
  <c r="F219" i="6"/>
  <c r="K219" i="6"/>
  <c r="C219" i="6"/>
  <c r="H219" i="6"/>
  <c r="I219" i="6"/>
  <c r="G219" i="6"/>
  <c r="E219" i="6"/>
  <c r="N218" i="6"/>
  <c r="M218" i="6"/>
  <c r="F218" i="6"/>
  <c r="K218" i="6"/>
  <c r="C218" i="6"/>
  <c r="H218" i="6"/>
  <c r="I218" i="6"/>
  <c r="G218" i="6"/>
  <c r="E218" i="6"/>
  <c r="N217" i="6"/>
  <c r="M217" i="6"/>
  <c r="F217" i="6"/>
  <c r="K217" i="6"/>
  <c r="C217" i="6"/>
  <c r="H217" i="6"/>
  <c r="I217" i="6"/>
  <c r="G217" i="6"/>
  <c r="E217" i="6"/>
  <c r="N216" i="6"/>
  <c r="M216" i="6"/>
  <c r="F216" i="6"/>
  <c r="K216" i="6"/>
  <c r="C216" i="6"/>
  <c r="H216" i="6"/>
  <c r="I216" i="6"/>
  <c r="G216" i="6"/>
  <c r="E216" i="6"/>
  <c r="N215" i="6"/>
  <c r="M215" i="6"/>
  <c r="F215" i="6"/>
  <c r="K215" i="6"/>
  <c r="C215" i="6"/>
  <c r="H215" i="6"/>
  <c r="I215" i="6"/>
  <c r="G215" i="6"/>
  <c r="E215" i="6"/>
  <c r="N214" i="6"/>
  <c r="M214" i="6"/>
  <c r="F214" i="6"/>
  <c r="K214" i="6"/>
  <c r="C214" i="6"/>
  <c r="H214" i="6"/>
  <c r="I214" i="6"/>
  <c r="G214" i="6"/>
  <c r="E214" i="6"/>
  <c r="N213" i="6"/>
  <c r="M213" i="6"/>
  <c r="F213" i="6"/>
  <c r="K213" i="6"/>
  <c r="C213" i="6"/>
  <c r="H213" i="6"/>
  <c r="I213" i="6"/>
  <c r="G213" i="6"/>
  <c r="E213" i="6"/>
  <c r="N212" i="6"/>
  <c r="M212" i="6"/>
  <c r="F212" i="6"/>
  <c r="K212" i="6"/>
  <c r="C212" i="6"/>
  <c r="H212" i="6"/>
  <c r="I212" i="6"/>
  <c r="G212" i="6"/>
  <c r="E212" i="6"/>
  <c r="N211" i="6"/>
  <c r="M211" i="6"/>
  <c r="F211" i="6"/>
  <c r="K211" i="6"/>
  <c r="C211" i="6"/>
  <c r="H211" i="6"/>
  <c r="I211" i="6"/>
  <c r="G211" i="6"/>
  <c r="E211" i="6"/>
  <c r="N210" i="6"/>
  <c r="M210" i="6"/>
  <c r="F210" i="6"/>
  <c r="K210" i="6"/>
  <c r="C210" i="6"/>
  <c r="H210" i="6"/>
  <c r="I210" i="6"/>
  <c r="G210" i="6"/>
  <c r="E210" i="6"/>
  <c r="M209" i="6"/>
  <c r="C209" i="6"/>
  <c r="E209" i="6"/>
  <c r="N208" i="6"/>
  <c r="M208" i="6"/>
  <c r="F208" i="6"/>
  <c r="K208" i="6"/>
  <c r="C208" i="6"/>
  <c r="H208" i="6"/>
  <c r="I208" i="6"/>
  <c r="G208" i="6"/>
  <c r="E208" i="6"/>
  <c r="N207" i="6"/>
  <c r="M207" i="6"/>
  <c r="F207" i="6"/>
  <c r="K207" i="6"/>
  <c r="C207" i="6"/>
  <c r="H207" i="6"/>
  <c r="I207" i="6"/>
  <c r="G207" i="6"/>
  <c r="E207" i="6"/>
  <c r="N206" i="6"/>
  <c r="M206" i="6"/>
  <c r="F206" i="6"/>
  <c r="K206" i="6"/>
  <c r="C206" i="6"/>
  <c r="H206" i="6"/>
  <c r="I206" i="6"/>
  <c r="G206" i="6"/>
  <c r="E206" i="6"/>
  <c r="N205" i="6"/>
  <c r="M205" i="6"/>
  <c r="F205" i="6"/>
  <c r="K205" i="6"/>
  <c r="C205" i="6"/>
  <c r="H205" i="6"/>
  <c r="I205" i="6"/>
  <c r="G205" i="6"/>
  <c r="E205" i="6"/>
  <c r="N204" i="6"/>
  <c r="M204" i="6"/>
  <c r="F204" i="6"/>
  <c r="K204" i="6"/>
  <c r="C204" i="6"/>
  <c r="H204" i="6"/>
  <c r="I204" i="6"/>
  <c r="G204" i="6"/>
  <c r="E204" i="6"/>
  <c r="N203" i="6"/>
  <c r="M203" i="6"/>
  <c r="F203" i="6"/>
  <c r="K203" i="6"/>
  <c r="C203" i="6"/>
  <c r="H203" i="6"/>
  <c r="I203" i="6"/>
  <c r="G203" i="6"/>
  <c r="E203" i="6"/>
  <c r="N202" i="6"/>
  <c r="M202" i="6"/>
  <c r="F202" i="6"/>
  <c r="K202" i="6"/>
  <c r="C202" i="6"/>
  <c r="H202" i="6"/>
  <c r="I202" i="6"/>
  <c r="G202" i="6"/>
  <c r="E202" i="6"/>
  <c r="N201" i="6"/>
  <c r="M201" i="6"/>
  <c r="F201" i="6"/>
  <c r="K201" i="6"/>
  <c r="C201" i="6"/>
  <c r="H201" i="6"/>
  <c r="I201" i="6"/>
  <c r="G201" i="6"/>
  <c r="E201" i="6"/>
  <c r="N200" i="6"/>
  <c r="M200" i="6"/>
  <c r="F200" i="6"/>
  <c r="K200" i="6"/>
  <c r="C200" i="6"/>
  <c r="H200" i="6"/>
  <c r="I200" i="6"/>
  <c r="G200" i="6"/>
  <c r="E200" i="6"/>
  <c r="N199" i="6"/>
  <c r="M199" i="6"/>
  <c r="F199" i="6"/>
  <c r="K199" i="6"/>
  <c r="C199" i="6"/>
  <c r="H199" i="6"/>
  <c r="I199" i="6"/>
  <c r="G199" i="6"/>
  <c r="E199" i="6"/>
  <c r="N198" i="6"/>
  <c r="M198" i="6"/>
  <c r="F198" i="6"/>
  <c r="K198" i="6"/>
  <c r="C198" i="6"/>
  <c r="H198" i="6"/>
  <c r="I198" i="6"/>
  <c r="G198" i="6"/>
  <c r="E198" i="6"/>
  <c r="M197" i="6"/>
  <c r="C197" i="6"/>
  <c r="E197" i="6"/>
  <c r="N196" i="6"/>
  <c r="M196" i="6"/>
  <c r="F196" i="6"/>
  <c r="K196" i="6"/>
  <c r="C196" i="6"/>
  <c r="H196" i="6"/>
  <c r="I196" i="6"/>
  <c r="G196" i="6"/>
  <c r="E196" i="6"/>
  <c r="N195" i="6"/>
  <c r="M195" i="6"/>
  <c r="F195" i="6"/>
  <c r="K195" i="6"/>
  <c r="C195" i="6"/>
  <c r="H195" i="6"/>
  <c r="I195" i="6"/>
  <c r="G195" i="6"/>
  <c r="E195" i="6"/>
  <c r="N194" i="6"/>
  <c r="M194" i="6"/>
  <c r="F194" i="6"/>
  <c r="K194" i="6"/>
  <c r="C194" i="6"/>
  <c r="H194" i="6"/>
  <c r="I194" i="6"/>
  <c r="G194" i="6"/>
  <c r="E194" i="6"/>
  <c r="N193" i="6"/>
  <c r="M193" i="6"/>
  <c r="F193" i="6"/>
  <c r="K193" i="6"/>
  <c r="C193" i="6"/>
  <c r="H193" i="6"/>
  <c r="I193" i="6"/>
  <c r="G193" i="6"/>
  <c r="E193" i="6"/>
  <c r="N192" i="6"/>
  <c r="M192" i="6"/>
  <c r="F192" i="6"/>
  <c r="K192" i="6"/>
  <c r="C192" i="6"/>
  <c r="H192" i="6"/>
  <c r="I192" i="6"/>
  <c r="G192" i="6"/>
  <c r="E192" i="6"/>
  <c r="N191" i="6"/>
  <c r="M191" i="6"/>
  <c r="F191" i="6"/>
  <c r="K191" i="6"/>
  <c r="C191" i="6"/>
  <c r="H191" i="6"/>
  <c r="I191" i="6"/>
  <c r="G191" i="6"/>
  <c r="E191" i="6"/>
  <c r="N190" i="6"/>
  <c r="M190" i="6"/>
  <c r="F190" i="6"/>
  <c r="K190" i="6"/>
  <c r="C190" i="6"/>
  <c r="H190" i="6"/>
  <c r="I190" i="6"/>
  <c r="G190" i="6"/>
  <c r="E190" i="6"/>
  <c r="N189" i="6"/>
  <c r="M189" i="6"/>
  <c r="F189" i="6"/>
  <c r="K189" i="6"/>
  <c r="C189" i="6"/>
  <c r="H189" i="6"/>
  <c r="I189" i="6"/>
  <c r="G189" i="6"/>
  <c r="E189" i="6"/>
  <c r="N188" i="6"/>
  <c r="M188" i="6"/>
  <c r="F188" i="6"/>
  <c r="K188" i="6"/>
  <c r="C188" i="6"/>
  <c r="H188" i="6"/>
  <c r="I188" i="6"/>
  <c r="G188" i="6"/>
  <c r="E188" i="6"/>
  <c r="N187" i="6"/>
  <c r="M187" i="6"/>
  <c r="F187" i="6"/>
  <c r="K187" i="6"/>
  <c r="C187" i="6"/>
  <c r="H187" i="6"/>
  <c r="I187" i="6"/>
  <c r="G187" i="6"/>
  <c r="E187" i="6"/>
  <c r="N186" i="6"/>
  <c r="M186" i="6"/>
  <c r="F186" i="6"/>
  <c r="K186" i="6"/>
  <c r="C186" i="6"/>
  <c r="H186" i="6"/>
  <c r="I186" i="6"/>
  <c r="G186" i="6"/>
  <c r="E186" i="6"/>
  <c r="M185" i="6"/>
  <c r="C185" i="6"/>
  <c r="E185" i="6"/>
  <c r="N184" i="6"/>
  <c r="M184" i="6"/>
  <c r="F184" i="6"/>
  <c r="K184" i="6"/>
  <c r="C184" i="6"/>
  <c r="H184" i="6"/>
  <c r="I184" i="6"/>
  <c r="G184" i="6"/>
  <c r="E184" i="6"/>
  <c r="N183" i="6"/>
  <c r="M183" i="6"/>
  <c r="F183" i="6"/>
  <c r="K183" i="6"/>
  <c r="C183" i="6"/>
  <c r="H183" i="6"/>
  <c r="I183" i="6"/>
  <c r="G183" i="6"/>
  <c r="E183" i="6"/>
  <c r="N182" i="6"/>
  <c r="M182" i="6"/>
  <c r="F182" i="6"/>
  <c r="K182" i="6"/>
  <c r="C182" i="6"/>
  <c r="H182" i="6"/>
  <c r="I182" i="6"/>
  <c r="G182" i="6"/>
  <c r="E182" i="6"/>
  <c r="N181" i="6"/>
  <c r="M181" i="6"/>
  <c r="F181" i="6"/>
  <c r="K181" i="6"/>
  <c r="C181" i="6"/>
  <c r="H181" i="6"/>
  <c r="I181" i="6"/>
  <c r="G181" i="6"/>
  <c r="E181" i="6"/>
  <c r="N180" i="6"/>
  <c r="M180" i="6"/>
  <c r="F180" i="6"/>
  <c r="K180" i="6"/>
  <c r="C180" i="6"/>
  <c r="H180" i="6"/>
  <c r="I180" i="6"/>
  <c r="G180" i="6"/>
  <c r="E180" i="6"/>
  <c r="N179" i="6"/>
  <c r="M179" i="6"/>
  <c r="F179" i="6"/>
  <c r="K179" i="6"/>
  <c r="C179" i="6"/>
  <c r="H179" i="6"/>
  <c r="I179" i="6"/>
  <c r="G179" i="6"/>
  <c r="E179" i="6"/>
  <c r="N178" i="6"/>
  <c r="M178" i="6"/>
  <c r="F178" i="6"/>
  <c r="K178" i="6"/>
  <c r="C178" i="6"/>
  <c r="H178" i="6"/>
  <c r="I178" i="6"/>
  <c r="G178" i="6"/>
  <c r="E178" i="6"/>
  <c r="N177" i="6"/>
  <c r="M177" i="6"/>
  <c r="F177" i="6"/>
  <c r="K177" i="6"/>
  <c r="C177" i="6"/>
  <c r="H177" i="6"/>
  <c r="I177" i="6"/>
  <c r="G177" i="6"/>
  <c r="E177" i="6"/>
  <c r="N176" i="6"/>
  <c r="M176" i="6"/>
  <c r="F176" i="6"/>
  <c r="K176" i="6"/>
  <c r="C176" i="6"/>
  <c r="H176" i="6"/>
  <c r="I176" i="6"/>
  <c r="G176" i="6"/>
  <c r="E176" i="6"/>
  <c r="N175" i="6"/>
  <c r="M175" i="6"/>
  <c r="F175" i="6"/>
  <c r="K175" i="6"/>
  <c r="C175" i="6"/>
  <c r="H175" i="6"/>
  <c r="I175" i="6"/>
  <c r="G175" i="6"/>
  <c r="E175" i="6"/>
  <c r="N174" i="6"/>
  <c r="M174" i="6"/>
  <c r="F174" i="6"/>
  <c r="K174" i="6"/>
  <c r="C174" i="6"/>
  <c r="H174" i="6"/>
  <c r="I174" i="6"/>
  <c r="G174" i="6"/>
  <c r="E174" i="6"/>
  <c r="M173" i="6"/>
  <c r="C173" i="6"/>
  <c r="E173" i="6"/>
  <c r="N172" i="6"/>
  <c r="M172" i="6"/>
  <c r="F172" i="6"/>
  <c r="K172" i="6"/>
  <c r="C172" i="6"/>
  <c r="H172" i="6"/>
  <c r="I172" i="6"/>
  <c r="G172" i="6"/>
  <c r="E172" i="6"/>
  <c r="N171" i="6"/>
  <c r="M171" i="6"/>
  <c r="F171" i="6"/>
  <c r="K171" i="6"/>
  <c r="C171" i="6"/>
  <c r="H171" i="6"/>
  <c r="I171" i="6"/>
  <c r="G171" i="6"/>
  <c r="E171" i="6"/>
  <c r="N170" i="6"/>
  <c r="M170" i="6"/>
  <c r="F170" i="6"/>
  <c r="K170" i="6"/>
  <c r="C170" i="6"/>
  <c r="H170" i="6"/>
  <c r="I170" i="6"/>
  <c r="G170" i="6"/>
  <c r="E170" i="6"/>
  <c r="N169" i="6"/>
  <c r="M169" i="6"/>
  <c r="F169" i="6"/>
  <c r="K169" i="6"/>
  <c r="C169" i="6"/>
  <c r="H169" i="6"/>
  <c r="I169" i="6"/>
  <c r="G169" i="6"/>
  <c r="E169" i="6"/>
  <c r="N168" i="6"/>
  <c r="M168" i="6"/>
  <c r="F168" i="6"/>
  <c r="K168" i="6"/>
  <c r="C168" i="6"/>
  <c r="H168" i="6"/>
  <c r="I168" i="6"/>
  <c r="G168" i="6"/>
  <c r="E168" i="6"/>
  <c r="N167" i="6"/>
  <c r="M167" i="6"/>
  <c r="F167" i="6"/>
  <c r="K167" i="6"/>
  <c r="C167" i="6"/>
  <c r="H167" i="6"/>
  <c r="I167" i="6"/>
  <c r="G167" i="6"/>
  <c r="E167" i="6"/>
  <c r="N166" i="6"/>
  <c r="M166" i="6"/>
  <c r="F166" i="6"/>
  <c r="K166" i="6"/>
  <c r="C166" i="6"/>
  <c r="H166" i="6"/>
  <c r="I166" i="6"/>
  <c r="G166" i="6"/>
  <c r="E166" i="6"/>
  <c r="N165" i="6"/>
  <c r="M165" i="6"/>
  <c r="F165" i="6"/>
  <c r="K165" i="6"/>
  <c r="C165" i="6"/>
  <c r="H165" i="6"/>
  <c r="I165" i="6"/>
  <c r="G165" i="6"/>
  <c r="E165" i="6"/>
  <c r="N164" i="6"/>
  <c r="M164" i="6"/>
  <c r="F164" i="6"/>
  <c r="K164" i="6"/>
  <c r="C164" i="6"/>
  <c r="H164" i="6"/>
  <c r="I164" i="6"/>
  <c r="G164" i="6"/>
  <c r="E164" i="6"/>
  <c r="N163" i="6"/>
  <c r="M163" i="6"/>
  <c r="F163" i="6"/>
  <c r="K163" i="6"/>
  <c r="C163" i="6"/>
  <c r="H163" i="6"/>
  <c r="I163" i="6"/>
  <c r="G163" i="6"/>
  <c r="E163" i="6"/>
  <c r="N162" i="6"/>
  <c r="M162" i="6"/>
  <c r="F162" i="6"/>
  <c r="K162" i="6"/>
  <c r="C162" i="6"/>
  <c r="H162" i="6"/>
  <c r="I162" i="6"/>
  <c r="G162" i="6"/>
  <c r="E162" i="6"/>
  <c r="M161" i="6"/>
  <c r="C161" i="6"/>
  <c r="E161" i="6"/>
  <c r="N160" i="6"/>
  <c r="M160" i="6"/>
  <c r="F160" i="6"/>
  <c r="K160" i="6"/>
  <c r="C160" i="6"/>
  <c r="H160" i="6"/>
  <c r="I160" i="6"/>
  <c r="G160" i="6"/>
  <c r="E160" i="6"/>
  <c r="N159" i="6"/>
  <c r="M159" i="6"/>
  <c r="F159" i="6"/>
  <c r="K159" i="6"/>
  <c r="C159" i="6"/>
  <c r="H159" i="6"/>
  <c r="I159" i="6"/>
  <c r="G159" i="6"/>
  <c r="E159" i="6"/>
  <c r="N158" i="6"/>
  <c r="M158" i="6"/>
  <c r="F158" i="6"/>
  <c r="K158" i="6"/>
  <c r="C158" i="6"/>
  <c r="H158" i="6"/>
  <c r="I158" i="6"/>
  <c r="G158" i="6"/>
  <c r="E158" i="6"/>
  <c r="N157" i="6"/>
  <c r="M157" i="6"/>
  <c r="F157" i="6"/>
  <c r="K157" i="6"/>
  <c r="C157" i="6"/>
  <c r="H157" i="6"/>
  <c r="I157" i="6"/>
  <c r="G157" i="6"/>
  <c r="E157" i="6"/>
  <c r="N156" i="6"/>
  <c r="M156" i="6"/>
  <c r="F156" i="6"/>
  <c r="K156" i="6"/>
  <c r="C156" i="6"/>
  <c r="H156" i="6"/>
  <c r="I156" i="6"/>
  <c r="G156" i="6"/>
  <c r="E156" i="6"/>
  <c r="N155" i="6"/>
  <c r="M155" i="6"/>
  <c r="F155" i="6"/>
  <c r="K155" i="6"/>
  <c r="C155" i="6"/>
  <c r="H155" i="6"/>
  <c r="I155" i="6"/>
  <c r="G155" i="6"/>
  <c r="E155" i="6"/>
  <c r="N154" i="6"/>
  <c r="M154" i="6"/>
  <c r="F154" i="6"/>
  <c r="K154" i="6"/>
  <c r="C154" i="6"/>
  <c r="H154" i="6"/>
  <c r="I154" i="6"/>
  <c r="G154" i="6"/>
  <c r="E154" i="6"/>
  <c r="N153" i="6"/>
  <c r="M153" i="6"/>
  <c r="F153" i="6"/>
  <c r="K153" i="6"/>
  <c r="C153" i="6"/>
  <c r="H153" i="6"/>
  <c r="I153" i="6"/>
  <c r="G153" i="6"/>
  <c r="E153" i="6"/>
  <c r="N152" i="6"/>
  <c r="M152" i="6"/>
  <c r="F152" i="6"/>
  <c r="K152" i="6"/>
  <c r="C152" i="6"/>
  <c r="H152" i="6"/>
  <c r="I152" i="6"/>
  <c r="G152" i="6"/>
  <c r="E152" i="6"/>
  <c r="N151" i="6"/>
  <c r="M151" i="6"/>
  <c r="F151" i="6"/>
  <c r="K151" i="6"/>
  <c r="C151" i="6"/>
  <c r="H151" i="6"/>
  <c r="I151" i="6"/>
  <c r="G151" i="6"/>
  <c r="E151" i="6"/>
  <c r="N150" i="6"/>
  <c r="M150" i="6"/>
  <c r="F150" i="6"/>
  <c r="K150" i="6"/>
  <c r="C150" i="6"/>
  <c r="H150" i="6"/>
  <c r="I150" i="6"/>
  <c r="G150" i="6"/>
  <c r="E150" i="6"/>
  <c r="M149" i="6"/>
  <c r="C149" i="6"/>
  <c r="E149" i="6"/>
  <c r="N148" i="6"/>
  <c r="M148" i="6"/>
  <c r="F148" i="6"/>
  <c r="K148" i="6"/>
  <c r="C148" i="6"/>
  <c r="H148" i="6"/>
  <c r="I148" i="6"/>
  <c r="G148" i="6"/>
  <c r="E148" i="6"/>
  <c r="N147" i="6"/>
  <c r="M147" i="6"/>
  <c r="F147" i="6"/>
  <c r="K147" i="6"/>
  <c r="C147" i="6"/>
  <c r="H147" i="6"/>
  <c r="I147" i="6"/>
  <c r="G147" i="6"/>
  <c r="E147" i="6"/>
  <c r="N146" i="6"/>
  <c r="M146" i="6"/>
  <c r="F146" i="6"/>
  <c r="K146" i="6"/>
  <c r="C146" i="6"/>
  <c r="H146" i="6"/>
  <c r="I146" i="6"/>
  <c r="G146" i="6"/>
  <c r="E146" i="6"/>
  <c r="N145" i="6"/>
  <c r="M145" i="6"/>
  <c r="F145" i="6"/>
  <c r="K145" i="6"/>
  <c r="C145" i="6"/>
  <c r="H145" i="6"/>
  <c r="I145" i="6"/>
  <c r="G145" i="6"/>
  <c r="E145" i="6"/>
  <c r="N144" i="6"/>
  <c r="M144" i="6"/>
  <c r="F144" i="6"/>
  <c r="K144" i="6"/>
  <c r="C144" i="6"/>
  <c r="H144" i="6"/>
  <c r="I144" i="6"/>
  <c r="G144" i="6"/>
  <c r="E144" i="6"/>
  <c r="N143" i="6"/>
  <c r="M143" i="6"/>
  <c r="F143" i="6"/>
  <c r="K143" i="6"/>
  <c r="C143" i="6"/>
  <c r="H143" i="6"/>
  <c r="I143" i="6"/>
  <c r="G143" i="6"/>
  <c r="E143" i="6"/>
  <c r="N142" i="6"/>
  <c r="M142" i="6"/>
  <c r="F142" i="6"/>
  <c r="K142" i="6"/>
  <c r="C142" i="6"/>
  <c r="H142" i="6"/>
  <c r="I142" i="6"/>
  <c r="G142" i="6"/>
  <c r="E142" i="6"/>
  <c r="N141" i="6"/>
  <c r="M141" i="6"/>
  <c r="F141" i="6"/>
  <c r="K141" i="6"/>
  <c r="C141" i="6"/>
  <c r="H141" i="6"/>
  <c r="I141" i="6"/>
  <c r="G141" i="6"/>
  <c r="E141" i="6"/>
  <c r="N140" i="6"/>
  <c r="M140" i="6"/>
  <c r="F140" i="6"/>
  <c r="K140" i="6"/>
  <c r="C140" i="6"/>
  <c r="H140" i="6"/>
  <c r="I140" i="6"/>
  <c r="G140" i="6"/>
  <c r="E140" i="6"/>
  <c r="N139" i="6"/>
  <c r="M139" i="6"/>
  <c r="F139" i="6"/>
  <c r="K139" i="6"/>
  <c r="C139" i="6"/>
  <c r="H139" i="6"/>
  <c r="I139" i="6"/>
  <c r="G139" i="6"/>
  <c r="E139" i="6"/>
  <c r="N138" i="6"/>
  <c r="M138" i="6"/>
  <c r="F138" i="6"/>
  <c r="K138" i="6"/>
  <c r="C138" i="6"/>
  <c r="H138" i="6"/>
  <c r="I138" i="6"/>
  <c r="G138" i="6"/>
  <c r="E138" i="6"/>
  <c r="M137" i="6"/>
  <c r="C137" i="6"/>
  <c r="E137" i="6"/>
  <c r="N136" i="6"/>
  <c r="M136" i="6"/>
  <c r="F136" i="6"/>
  <c r="K136" i="6"/>
  <c r="C136" i="6"/>
  <c r="H136" i="6"/>
  <c r="I136" i="6"/>
  <c r="G136" i="6"/>
  <c r="E136" i="6"/>
  <c r="N135" i="6"/>
  <c r="M135" i="6"/>
  <c r="F135" i="6"/>
  <c r="K135" i="6"/>
  <c r="C135" i="6"/>
  <c r="H135" i="6"/>
  <c r="I135" i="6"/>
  <c r="G135" i="6"/>
  <c r="E135" i="6"/>
  <c r="N134" i="6"/>
  <c r="M134" i="6"/>
  <c r="F134" i="6"/>
  <c r="K134" i="6"/>
  <c r="C134" i="6"/>
  <c r="H134" i="6"/>
  <c r="I134" i="6"/>
  <c r="G134" i="6"/>
  <c r="E134" i="6"/>
  <c r="N133" i="6"/>
  <c r="M133" i="6"/>
  <c r="F133" i="6"/>
  <c r="K133" i="6"/>
  <c r="C133" i="6"/>
  <c r="H133" i="6"/>
  <c r="I133" i="6"/>
  <c r="G133" i="6"/>
  <c r="E133" i="6"/>
  <c r="N132" i="6"/>
  <c r="M132" i="6"/>
  <c r="F132" i="6"/>
  <c r="K132" i="6"/>
  <c r="C132" i="6"/>
  <c r="H132" i="6"/>
  <c r="I132" i="6"/>
  <c r="G132" i="6"/>
  <c r="E132" i="6"/>
  <c r="N131" i="6"/>
  <c r="M131" i="6"/>
  <c r="F131" i="6"/>
  <c r="K131" i="6"/>
  <c r="C131" i="6"/>
  <c r="H131" i="6"/>
  <c r="I131" i="6"/>
  <c r="G131" i="6"/>
  <c r="E131" i="6"/>
  <c r="N130" i="6"/>
  <c r="M130" i="6"/>
  <c r="F130" i="6"/>
  <c r="K130" i="6"/>
  <c r="C130" i="6"/>
  <c r="H130" i="6"/>
  <c r="I130" i="6"/>
  <c r="G130" i="6"/>
  <c r="E130" i="6"/>
  <c r="N129" i="6"/>
  <c r="M129" i="6"/>
  <c r="F129" i="6"/>
  <c r="K129" i="6"/>
  <c r="C129" i="6"/>
  <c r="H129" i="6"/>
  <c r="I129" i="6"/>
  <c r="G129" i="6"/>
  <c r="E129" i="6"/>
  <c r="N128" i="6"/>
  <c r="M128" i="6"/>
  <c r="F128" i="6"/>
  <c r="K128" i="6"/>
  <c r="C128" i="6"/>
  <c r="H128" i="6"/>
  <c r="I128" i="6"/>
  <c r="G128" i="6"/>
  <c r="E128" i="6"/>
  <c r="N127" i="6"/>
  <c r="M127" i="6"/>
  <c r="F127" i="6"/>
  <c r="K127" i="6"/>
  <c r="C127" i="6"/>
  <c r="H127" i="6"/>
  <c r="I127" i="6"/>
  <c r="G127" i="6"/>
  <c r="E127" i="6"/>
  <c r="N126" i="6"/>
  <c r="M126" i="6"/>
  <c r="F126" i="6"/>
  <c r="K126" i="6"/>
  <c r="C126" i="6"/>
  <c r="H126" i="6"/>
  <c r="I126" i="6"/>
  <c r="G126" i="6"/>
  <c r="E126" i="6"/>
  <c r="M125" i="6"/>
  <c r="C125" i="6"/>
  <c r="E125" i="6"/>
  <c r="N124" i="6"/>
  <c r="M124" i="6"/>
  <c r="F124" i="6"/>
  <c r="K124" i="6"/>
  <c r="C124" i="6"/>
  <c r="H124" i="6"/>
  <c r="I124" i="6"/>
  <c r="G124" i="6"/>
  <c r="E124" i="6"/>
  <c r="N123" i="6"/>
  <c r="M123" i="6"/>
  <c r="F123" i="6"/>
  <c r="K123" i="6"/>
  <c r="C123" i="6"/>
  <c r="H123" i="6"/>
  <c r="I123" i="6"/>
  <c r="G123" i="6"/>
  <c r="E123" i="6"/>
  <c r="N122" i="6"/>
  <c r="M122" i="6"/>
  <c r="F122" i="6"/>
  <c r="K122" i="6"/>
  <c r="C122" i="6"/>
  <c r="H122" i="6"/>
  <c r="I122" i="6"/>
  <c r="G122" i="6"/>
  <c r="E122" i="6"/>
  <c r="N121" i="6"/>
  <c r="M121" i="6"/>
  <c r="F121" i="6"/>
  <c r="K121" i="6"/>
  <c r="C121" i="6"/>
  <c r="H121" i="6"/>
  <c r="I121" i="6"/>
  <c r="G121" i="6"/>
  <c r="E121" i="6"/>
  <c r="N120" i="6"/>
  <c r="M120" i="6"/>
  <c r="F120" i="6"/>
  <c r="K120" i="6"/>
  <c r="C120" i="6"/>
  <c r="H120" i="6"/>
  <c r="I120" i="6"/>
  <c r="G120" i="6"/>
  <c r="E120" i="6"/>
  <c r="N119" i="6"/>
  <c r="M119" i="6"/>
  <c r="F119" i="6"/>
  <c r="K119" i="6"/>
  <c r="C119" i="6"/>
  <c r="H119" i="6"/>
  <c r="I119" i="6"/>
  <c r="G119" i="6"/>
  <c r="E119" i="6"/>
  <c r="N118" i="6"/>
  <c r="M118" i="6"/>
  <c r="F118" i="6"/>
  <c r="K118" i="6"/>
  <c r="C118" i="6"/>
  <c r="H118" i="6"/>
  <c r="I118" i="6"/>
  <c r="G118" i="6"/>
  <c r="E118" i="6"/>
  <c r="N117" i="6"/>
  <c r="M117" i="6"/>
  <c r="F117" i="6"/>
  <c r="K117" i="6"/>
  <c r="C117" i="6"/>
  <c r="H117" i="6"/>
  <c r="I117" i="6"/>
  <c r="G117" i="6"/>
  <c r="E117" i="6"/>
  <c r="N116" i="6"/>
  <c r="M116" i="6"/>
  <c r="F116" i="6"/>
  <c r="K116" i="6"/>
  <c r="C116" i="6"/>
  <c r="H116" i="6"/>
  <c r="I116" i="6"/>
  <c r="G116" i="6"/>
  <c r="E116" i="6"/>
  <c r="N115" i="6"/>
  <c r="M115" i="6"/>
  <c r="F115" i="6"/>
  <c r="K115" i="6"/>
  <c r="C115" i="6"/>
  <c r="H115" i="6"/>
  <c r="I115" i="6"/>
  <c r="G115" i="6"/>
  <c r="E115" i="6"/>
  <c r="N114" i="6"/>
  <c r="M114" i="6"/>
  <c r="F114" i="6"/>
  <c r="K114" i="6"/>
  <c r="C114" i="6"/>
  <c r="H114" i="6"/>
  <c r="I114" i="6"/>
  <c r="G114" i="6"/>
  <c r="E114" i="6"/>
  <c r="M113" i="6"/>
  <c r="C113" i="6"/>
  <c r="E113" i="6"/>
  <c r="N112" i="6"/>
  <c r="M112" i="6"/>
  <c r="F112" i="6"/>
  <c r="K112" i="6"/>
  <c r="C112" i="6"/>
  <c r="H112" i="6"/>
  <c r="I112" i="6"/>
  <c r="G112" i="6"/>
  <c r="E112" i="6"/>
  <c r="N111" i="6"/>
  <c r="M111" i="6"/>
  <c r="F111" i="6"/>
  <c r="K111" i="6"/>
  <c r="C111" i="6"/>
  <c r="H111" i="6"/>
  <c r="I111" i="6"/>
  <c r="G111" i="6"/>
  <c r="E111" i="6"/>
  <c r="N110" i="6"/>
  <c r="M110" i="6"/>
  <c r="F110" i="6"/>
  <c r="K110" i="6"/>
  <c r="C110" i="6"/>
  <c r="H110" i="6"/>
  <c r="I110" i="6"/>
  <c r="G110" i="6"/>
  <c r="E110" i="6"/>
  <c r="N109" i="6"/>
  <c r="M109" i="6"/>
  <c r="F109" i="6"/>
  <c r="K109" i="6"/>
  <c r="C109" i="6"/>
  <c r="H109" i="6"/>
  <c r="I109" i="6"/>
  <c r="G109" i="6"/>
  <c r="E109" i="6"/>
  <c r="N108" i="6"/>
  <c r="M108" i="6"/>
  <c r="F108" i="6"/>
  <c r="K108" i="6"/>
  <c r="C108" i="6"/>
  <c r="H108" i="6"/>
  <c r="I108" i="6"/>
  <c r="G108" i="6"/>
  <c r="E108" i="6"/>
  <c r="N107" i="6"/>
  <c r="M107" i="6"/>
  <c r="F107" i="6"/>
  <c r="K107" i="6"/>
  <c r="C107" i="6"/>
  <c r="H107" i="6"/>
  <c r="I107" i="6"/>
  <c r="G107" i="6"/>
  <c r="E107" i="6"/>
  <c r="N106" i="6"/>
  <c r="M106" i="6"/>
  <c r="F106" i="6"/>
  <c r="K106" i="6"/>
  <c r="C106" i="6"/>
  <c r="H106" i="6"/>
  <c r="I106" i="6"/>
  <c r="G106" i="6"/>
  <c r="E106" i="6"/>
  <c r="N105" i="6"/>
  <c r="M105" i="6"/>
  <c r="F105" i="6"/>
  <c r="K105" i="6"/>
  <c r="C105" i="6"/>
  <c r="H105" i="6"/>
  <c r="I105" i="6"/>
  <c r="G105" i="6"/>
  <c r="E105" i="6"/>
  <c r="N104" i="6"/>
  <c r="M104" i="6"/>
  <c r="F104" i="6"/>
  <c r="K104" i="6"/>
  <c r="C104" i="6"/>
  <c r="H104" i="6"/>
  <c r="I104" i="6"/>
  <c r="G104" i="6"/>
  <c r="E104" i="6"/>
  <c r="N103" i="6"/>
  <c r="M103" i="6"/>
  <c r="F103" i="6"/>
  <c r="K103" i="6"/>
  <c r="C103" i="6"/>
  <c r="H103" i="6"/>
  <c r="I103" i="6"/>
  <c r="G103" i="6"/>
  <c r="E103" i="6"/>
  <c r="N102" i="6"/>
  <c r="M102" i="6"/>
  <c r="F102" i="6"/>
  <c r="K102" i="6"/>
  <c r="C102" i="6"/>
  <c r="H102" i="6"/>
  <c r="I102" i="6"/>
  <c r="G102" i="6"/>
  <c r="E102" i="6"/>
  <c r="M101" i="6"/>
  <c r="C101" i="6"/>
  <c r="E101" i="6"/>
  <c r="N100" i="6"/>
  <c r="M100" i="6"/>
  <c r="F100" i="6"/>
  <c r="K100" i="6"/>
  <c r="C100" i="6"/>
  <c r="H100" i="6"/>
  <c r="I100" i="6"/>
  <c r="G100" i="6"/>
  <c r="E100" i="6"/>
  <c r="N99" i="6"/>
  <c r="M99" i="6"/>
  <c r="F99" i="6"/>
  <c r="K99" i="6"/>
  <c r="C99" i="6"/>
  <c r="H99" i="6"/>
  <c r="I99" i="6"/>
  <c r="G99" i="6"/>
  <c r="E99" i="6"/>
  <c r="N98" i="6"/>
  <c r="M98" i="6"/>
  <c r="F98" i="6"/>
  <c r="K98" i="6"/>
  <c r="C98" i="6"/>
  <c r="H98" i="6"/>
  <c r="I98" i="6"/>
  <c r="G98" i="6"/>
  <c r="E98" i="6"/>
  <c r="N97" i="6"/>
  <c r="M97" i="6"/>
  <c r="F97" i="6"/>
  <c r="K97" i="6"/>
  <c r="C97" i="6"/>
  <c r="H97" i="6"/>
  <c r="I97" i="6"/>
  <c r="G97" i="6"/>
  <c r="E97" i="6"/>
  <c r="N96" i="6"/>
  <c r="M96" i="6"/>
  <c r="F96" i="6"/>
  <c r="K96" i="6"/>
  <c r="C96" i="6"/>
  <c r="H96" i="6"/>
  <c r="I96" i="6"/>
  <c r="G96" i="6"/>
  <c r="E96" i="6"/>
  <c r="N95" i="6"/>
  <c r="M95" i="6"/>
  <c r="F95" i="6"/>
  <c r="K95" i="6"/>
  <c r="C95" i="6"/>
  <c r="H95" i="6"/>
  <c r="I95" i="6"/>
  <c r="G95" i="6"/>
  <c r="E95" i="6"/>
  <c r="N94" i="6"/>
  <c r="M94" i="6"/>
  <c r="F94" i="6"/>
  <c r="K94" i="6"/>
  <c r="C94" i="6"/>
  <c r="H94" i="6"/>
  <c r="I94" i="6"/>
  <c r="G94" i="6"/>
  <c r="E94" i="6"/>
  <c r="N93" i="6"/>
  <c r="M93" i="6"/>
  <c r="F93" i="6"/>
  <c r="K93" i="6"/>
  <c r="C93" i="6"/>
  <c r="H93" i="6"/>
  <c r="I93" i="6"/>
  <c r="G93" i="6"/>
  <c r="E93" i="6"/>
  <c r="N92" i="6"/>
  <c r="M92" i="6"/>
  <c r="F92" i="6"/>
  <c r="K92" i="6"/>
  <c r="C92" i="6"/>
  <c r="H92" i="6"/>
  <c r="I92" i="6"/>
  <c r="G92" i="6"/>
  <c r="E92" i="6"/>
  <c r="N91" i="6"/>
  <c r="M91" i="6"/>
  <c r="F91" i="6"/>
  <c r="K91" i="6"/>
  <c r="C91" i="6"/>
  <c r="H91" i="6"/>
  <c r="I91" i="6"/>
  <c r="G91" i="6"/>
  <c r="E91" i="6"/>
  <c r="N90" i="6"/>
  <c r="M90" i="6"/>
  <c r="F90" i="6"/>
  <c r="K90" i="6"/>
  <c r="C90" i="6"/>
  <c r="H90" i="6"/>
  <c r="I90" i="6"/>
  <c r="G90" i="6"/>
  <c r="E90" i="6"/>
  <c r="M89" i="6"/>
  <c r="C89" i="6"/>
  <c r="E89" i="6"/>
  <c r="N88" i="6"/>
  <c r="M88" i="6"/>
  <c r="F88" i="6"/>
  <c r="K88" i="6"/>
  <c r="C88" i="6"/>
  <c r="H88" i="6"/>
  <c r="I88" i="6"/>
  <c r="G88" i="6"/>
  <c r="E88" i="6"/>
  <c r="N87" i="6"/>
  <c r="M87" i="6"/>
  <c r="F87" i="6"/>
  <c r="K87" i="6"/>
  <c r="C87" i="6"/>
  <c r="H87" i="6"/>
  <c r="I87" i="6"/>
  <c r="G87" i="6"/>
  <c r="E87" i="6"/>
  <c r="N86" i="6"/>
  <c r="M86" i="6"/>
  <c r="F86" i="6"/>
  <c r="K86" i="6"/>
  <c r="C86" i="6"/>
  <c r="H86" i="6"/>
  <c r="I86" i="6"/>
  <c r="G86" i="6"/>
  <c r="E86" i="6"/>
  <c r="N85" i="6"/>
  <c r="M85" i="6"/>
  <c r="F85" i="6"/>
  <c r="K85" i="6"/>
  <c r="C85" i="6"/>
  <c r="H85" i="6"/>
  <c r="I85" i="6"/>
  <c r="G85" i="6"/>
  <c r="E85" i="6"/>
  <c r="N84" i="6"/>
  <c r="M84" i="6"/>
  <c r="F84" i="6"/>
  <c r="K84" i="6"/>
  <c r="C84" i="6"/>
  <c r="H84" i="6"/>
  <c r="I84" i="6"/>
  <c r="G84" i="6"/>
  <c r="E84" i="6"/>
  <c r="N83" i="6"/>
  <c r="M83" i="6"/>
  <c r="F83" i="6"/>
  <c r="K83" i="6"/>
  <c r="C83" i="6"/>
  <c r="H83" i="6"/>
  <c r="I83" i="6"/>
  <c r="G83" i="6"/>
  <c r="E83" i="6"/>
  <c r="N82" i="6"/>
  <c r="M82" i="6"/>
  <c r="F82" i="6"/>
  <c r="K82" i="6"/>
  <c r="C82" i="6"/>
  <c r="H82" i="6"/>
  <c r="I82" i="6"/>
  <c r="G82" i="6"/>
  <c r="E82" i="6"/>
  <c r="N81" i="6"/>
  <c r="M81" i="6"/>
  <c r="F81" i="6"/>
  <c r="K81" i="6"/>
  <c r="C81" i="6"/>
  <c r="H81" i="6"/>
  <c r="I81" i="6"/>
  <c r="G81" i="6"/>
  <c r="E81" i="6"/>
  <c r="N80" i="6"/>
  <c r="M80" i="6"/>
  <c r="F80" i="6"/>
  <c r="K80" i="6"/>
  <c r="C80" i="6"/>
  <c r="H80" i="6"/>
  <c r="I80" i="6"/>
  <c r="G80" i="6"/>
  <c r="E80" i="6"/>
  <c r="N79" i="6"/>
  <c r="M79" i="6"/>
  <c r="F79" i="6"/>
  <c r="K79" i="6"/>
  <c r="C79" i="6"/>
  <c r="H79" i="6"/>
  <c r="I79" i="6"/>
  <c r="G79" i="6"/>
  <c r="E79" i="6"/>
  <c r="N78" i="6"/>
  <c r="M78" i="6"/>
  <c r="F78" i="6"/>
  <c r="K78" i="6"/>
  <c r="C78" i="6"/>
  <c r="H78" i="6"/>
  <c r="I78" i="6"/>
  <c r="G78" i="6"/>
  <c r="E78" i="6"/>
  <c r="M77" i="6"/>
  <c r="C77" i="6"/>
  <c r="E77" i="6"/>
  <c r="N76" i="6"/>
  <c r="M76" i="6"/>
  <c r="F76" i="6"/>
  <c r="K76" i="6"/>
  <c r="C76" i="6"/>
  <c r="H76" i="6"/>
  <c r="I76" i="6"/>
  <c r="G76" i="6"/>
  <c r="E76" i="6"/>
  <c r="N75" i="6"/>
  <c r="M75" i="6"/>
  <c r="F75" i="6"/>
  <c r="K75" i="6"/>
  <c r="C75" i="6"/>
  <c r="H75" i="6"/>
  <c r="I75" i="6"/>
  <c r="G75" i="6"/>
  <c r="E75" i="6"/>
  <c r="N74" i="6"/>
  <c r="M74" i="6"/>
  <c r="F74" i="6"/>
  <c r="K74" i="6"/>
  <c r="C74" i="6"/>
  <c r="H74" i="6"/>
  <c r="I74" i="6"/>
  <c r="G74" i="6"/>
  <c r="E74" i="6"/>
  <c r="N73" i="6"/>
  <c r="M73" i="6"/>
  <c r="F73" i="6"/>
  <c r="K73" i="6"/>
  <c r="C73" i="6"/>
  <c r="H73" i="6"/>
  <c r="I73" i="6"/>
  <c r="G73" i="6"/>
  <c r="E73" i="6"/>
  <c r="N72" i="6"/>
  <c r="M72" i="6"/>
  <c r="F72" i="6"/>
  <c r="K72" i="6"/>
  <c r="C72" i="6"/>
  <c r="H72" i="6"/>
  <c r="I72" i="6"/>
  <c r="G72" i="6"/>
  <c r="E72" i="6"/>
  <c r="N71" i="6"/>
  <c r="M71" i="6"/>
  <c r="F71" i="6"/>
  <c r="K71" i="6"/>
  <c r="C71" i="6"/>
  <c r="H71" i="6"/>
  <c r="I71" i="6"/>
  <c r="G71" i="6"/>
  <c r="E71" i="6"/>
  <c r="N70" i="6"/>
  <c r="M70" i="6"/>
  <c r="F70" i="6"/>
  <c r="K70" i="6"/>
  <c r="C70" i="6"/>
  <c r="H70" i="6"/>
  <c r="I70" i="6"/>
  <c r="G70" i="6"/>
  <c r="E70" i="6"/>
  <c r="N69" i="6"/>
  <c r="M69" i="6"/>
  <c r="F69" i="6"/>
  <c r="K69" i="6"/>
  <c r="C69" i="6"/>
  <c r="H69" i="6"/>
  <c r="I69" i="6"/>
  <c r="G69" i="6"/>
  <c r="E69" i="6"/>
  <c r="N68" i="6"/>
  <c r="M68" i="6"/>
  <c r="F68" i="6"/>
  <c r="K68" i="6"/>
  <c r="C68" i="6"/>
  <c r="H68" i="6"/>
  <c r="I68" i="6"/>
  <c r="G68" i="6"/>
  <c r="E68" i="6"/>
  <c r="N67" i="6"/>
  <c r="M67" i="6"/>
  <c r="F67" i="6"/>
  <c r="K67" i="6"/>
  <c r="C67" i="6"/>
  <c r="H67" i="6"/>
  <c r="I67" i="6"/>
  <c r="G67" i="6"/>
  <c r="E67" i="6"/>
  <c r="N66" i="6"/>
  <c r="M66" i="6"/>
  <c r="F66" i="6"/>
  <c r="K66" i="6"/>
  <c r="C66" i="6"/>
  <c r="H66" i="6"/>
  <c r="I66" i="6"/>
  <c r="G66" i="6"/>
  <c r="E66" i="6"/>
  <c r="M65" i="6"/>
  <c r="C65" i="6"/>
  <c r="E65" i="6"/>
  <c r="N64" i="6"/>
  <c r="M64" i="6"/>
  <c r="F64" i="6"/>
  <c r="K64" i="6"/>
  <c r="C64" i="6"/>
  <c r="H64" i="6"/>
  <c r="I64" i="6"/>
  <c r="G64" i="6"/>
  <c r="E64" i="6"/>
  <c r="N63" i="6"/>
  <c r="M63" i="6"/>
  <c r="F63" i="6"/>
  <c r="K63" i="6"/>
  <c r="C63" i="6"/>
  <c r="H63" i="6"/>
  <c r="I63" i="6"/>
  <c r="G63" i="6"/>
  <c r="E63" i="6"/>
  <c r="N62" i="6"/>
  <c r="M62" i="6"/>
  <c r="F62" i="6"/>
  <c r="K62" i="6"/>
  <c r="C62" i="6"/>
  <c r="H62" i="6"/>
  <c r="I62" i="6"/>
  <c r="G62" i="6"/>
  <c r="E62" i="6"/>
  <c r="N61" i="6"/>
  <c r="M61" i="6"/>
  <c r="F61" i="6"/>
  <c r="K61" i="6"/>
  <c r="C61" i="6"/>
  <c r="H61" i="6"/>
  <c r="I61" i="6"/>
  <c r="G61" i="6"/>
  <c r="E61" i="6"/>
  <c r="N60" i="6"/>
  <c r="M60" i="6"/>
  <c r="F60" i="6"/>
  <c r="K60" i="6"/>
  <c r="C60" i="6"/>
  <c r="H60" i="6"/>
  <c r="I60" i="6"/>
  <c r="G60" i="6"/>
  <c r="E60" i="6"/>
  <c r="N59" i="6"/>
  <c r="M59" i="6"/>
  <c r="F59" i="6"/>
  <c r="K59" i="6"/>
  <c r="C59" i="6"/>
  <c r="H59" i="6"/>
  <c r="I59" i="6"/>
  <c r="G59" i="6"/>
  <c r="E59" i="6"/>
  <c r="N58" i="6"/>
  <c r="M58" i="6"/>
  <c r="F58" i="6"/>
  <c r="K58" i="6"/>
  <c r="C58" i="6"/>
  <c r="H58" i="6"/>
  <c r="I58" i="6"/>
  <c r="G58" i="6"/>
  <c r="E58" i="6"/>
  <c r="N57" i="6"/>
  <c r="M57" i="6"/>
  <c r="F57" i="6"/>
  <c r="K57" i="6"/>
  <c r="C57" i="6"/>
  <c r="H57" i="6"/>
  <c r="I57" i="6"/>
  <c r="G57" i="6"/>
  <c r="E57" i="6"/>
  <c r="N56" i="6"/>
  <c r="M56" i="6"/>
  <c r="F56" i="6"/>
  <c r="K56" i="6"/>
  <c r="C56" i="6"/>
  <c r="H56" i="6"/>
  <c r="I56" i="6"/>
  <c r="G56" i="6"/>
  <c r="E56" i="6"/>
  <c r="N55" i="6"/>
  <c r="M55" i="6"/>
  <c r="F55" i="6"/>
  <c r="K55" i="6"/>
  <c r="C55" i="6"/>
  <c r="H55" i="6"/>
  <c r="I55" i="6"/>
  <c r="G55" i="6"/>
  <c r="E55" i="6"/>
  <c r="N54" i="6"/>
  <c r="M54" i="6"/>
  <c r="F54" i="6"/>
  <c r="K54" i="6"/>
  <c r="C54" i="6"/>
  <c r="H54" i="6"/>
  <c r="I54" i="6"/>
  <c r="G54" i="6"/>
  <c r="E54" i="6"/>
  <c r="M53" i="6"/>
  <c r="C53" i="6"/>
  <c r="E53" i="6"/>
  <c r="N52" i="6"/>
  <c r="M52" i="6"/>
  <c r="F52" i="6"/>
  <c r="K52" i="6"/>
  <c r="C52" i="6"/>
  <c r="H52" i="6"/>
  <c r="I52" i="6"/>
  <c r="G52" i="6"/>
  <c r="E52" i="6"/>
  <c r="N51" i="6"/>
  <c r="M51" i="6"/>
  <c r="F51" i="6"/>
  <c r="K51" i="6"/>
  <c r="C51" i="6"/>
  <c r="H51" i="6"/>
  <c r="I51" i="6"/>
  <c r="G51" i="6"/>
  <c r="E51" i="6"/>
  <c r="N50" i="6"/>
  <c r="M50" i="6"/>
  <c r="F50" i="6"/>
  <c r="K50" i="6"/>
  <c r="C50" i="6"/>
  <c r="H50" i="6"/>
  <c r="I50" i="6"/>
  <c r="G50" i="6"/>
  <c r="E50" i="6"/>
  <c r="N49" i="6"/>
  <c r="M49" i="6"/>
  <c r="F49" i="6"/>
  <c r="K49" i="6"/>
  <c r="C49" i="6"/>
  <c r="H49" i="6"/>
  <c r="I49" i="6"/>
  <c r="G49" i="6"/>
  <c r="E49" i="6"/>
  <c r="N48" i="6"/>
  <c r="M48" i="6"/>
  <c r="F48" i="6"/>
  <c r="K48" i="6"/>
  <c r="C48" i="6"/>
  <c r="H48" i="6"/>
  <c r="I48" i="6"/>
  <c r="G48" i="6"/>
  <c r="E48" i="6"/>
  <c r="N47" i="6"/>
  <c r="M47" i="6"/>
  <c r="F47" i="6"/>
  <c r="K47" i="6"/>
  <c r="C47" i="6"/>
  <c r="H47" i="6"/>
  <c r="I47" i="6"/>
  <c r="G47" i="6"/>
  <c r="E47" i="6"/>
  <c r="N46" i="6"/>
  <c r="M46" i="6"/>
  <c r="F46" i="6"/>
  <c r="K46" i="6"/>
  <c r="C46" i="6"/>
  <c r="H46" i="6"/>
  <c r="I46" i="6"/>
  <c r="G46" i="6"/>
  <c r="E46" i="6"/>
  <c r="N45" i="6"/>
  <c r="M45" i="6"/>
  <c r="F45" i="6"/>
  <c r="K45" i="6"/>
  <c r="C45" i="6"/>
  <c r="H45" i="6"/>
  <c r="I45" i="6"/>
  <c r="G45" i="6"/>
  <c r="E45" i="6"/>
  <c r="N44" i="6"/>
  <c r="M44" i="6"/>
  <c r="F44" i="6"/>
  <c r="K44" i="6"/>
  <c r="C44" i="6"/>
  <c r="H44" i="6"/>
  <c r="I44" i="6"/>
  <c r="G44" i="6"/>
  <c r="E44" i="6"/>
  <c r="N43" i="6"/>
  <c r="M43" i="6"/>
  <c r="F43" i="6"/>
  <c r="K43" i="6"/>
  <c r="C43" i="6"/>
  <c r="H43" i="6"/>
  <c r="I43" i="6"/>
  <c r="G43" i="6"/>
  <c r="E43" i="6"/>
  <c r="N42" i="6"/>
  <c r="M42" i="6"/>
  <c r="F42" i="6"/>
  <c r="K42" i="6"/>
  <c r="C42" i="6"/>
  <c r="H42" i="6"/>
  <c r="I42" i="6"/>
  <c r="G42" i="6"/>
  <c r="E42" i="6"/>
  <c r="M41" i="6"/>
  <c r="C41" i="6"/>
  <c r="E41" i="6"/>
  <c r="N40" i="6"/>
  <c r="M40" i="6"/>
  <c r="F40" i="6"/>
  <c r="K40" i="6"/>
  <c r="C40" i="6"/>
  <c r="H40" i="6"/>
  <c r="I40" i="6"/>
  <c r="G40" i="6"/>
  <c r="E40" i="6"/>
  <c r="N39" i="6"/>
  <c r="M39" i="6"/>
  <c r="F39" i="6"/>
  <c r="K39" i="6"/>
  <c r="C39" i="6"/>
  <c r="H39" i="6"/>
  <c r="I39" i="6"/>
  <c r="G39" i="6"/>
  <c r="E39" i="6"/>
  <c r="N38" i="6"/>
  <c r="M38" i="6"/>
  <c r="F38" i="6"/>
  <c r="K38" i="6"/>
  <c r="C38" i="6"/>
  <c r="H38" i="6"/>
  <c r="I38" i="6"/>
  <c r="G38" i="6"/>
  <c r="E38" i="6"/>
  <c r="N37" i="6"/>
  <c r="M37" i="6"/>
  <c r="F37" i="6"/>
  <c r="K37" i="6"/>
  <c r="C37" i="6"/>
  <c r="H37" i="6"/>
  <c r="I37" i="6"/>
  <c r="G37" i="6"/>
  <c r="E37" i="6"/>
  <c r="N36" i="6"/>
  <c r="M36" i="6"/>
  <c r="F36" i="6"/>
  <c r="K36" i="6"/>
  <c r="C36" i="6"/>
  <c r="H36" i="6"/>
  <c r="I36" i="6"/>
  <c r="G36" i="6"/>
  <c r="E36" i="6"/>
  <c r="N35" i="6"/>
  <c r="M35" i="6"/>
  <c r="F35" i="6"/>
  <c r="K35" i="6"/>
  <c r="C35" i="6"/>
  <c r="H35" i="6"/>
  <c r="I35" i="6"/>
  <c r="G35" i="6"/>
  <c r="E35" i="6"/>
  <c r="N34" i="6"/>
  <c r="M34" i="6"/>
  <c r="F34" i="6"/>
  <c r="K34" i="6"/>
  <c r="C34" i="6"/>
  <c r="H34" i="6"/>
  <c r="I34" i="6"/>
  <c r="G34" i="6"/>
  <c r="E34" i="6"/>
  <c r="N33" i="6"/>
  <c r="M33" i="6"/>
  <c r="F33" i="6"/>
  <c r="K33" i="6"/>
  <c r="C33" i="6"/>
  <c r="H33" i="6"/>
  <c r="I33" i="6"/>
  <c r="G33" i="6"/>
  <c r="E33" i="6"/>
  <c r="N32" i="6"/>
  <c r="M32" i="6"/>
  <c r="F32" i="6"/>
  <c r="K32" i="6"/>
  <c r="C32" i="6"/>
  <c r="H32" i="6"/>
  <c r="I32" i="6"/>
  <c r="G32" i="6"/>
  <c r="E32" i="6"/>
  <c r="N31" i="6"/>
  <c r="M31" i="6"/>
  <c r="F31" i="6"/>
  <c r="K31" i="6"/>
  <c r="C31" i="6"/>
  <c r="H31" i="6"/>
  <c r="I31" i="6"/>
  <c r="G31" i="6"/>
  <c r="E31" i="6"/>
  <c r="N30" i="6"/>
  <c r="M30" i="6"/>
  <c r="F30" i="6"/>
  <c r="K30" i="6"/>
  <c r="C30" i="6"/>
  <c r="H30" i="6"/>
  <c r="I30" i="6"/>
  <c r="G30" i="6"/>
  <c r="E30" i="6"/>
  <c r="M29" i="6"/>
  <c r="C29" i="6"/>
  <c r="E29" i="6"/>
  <c r="N28" i="6"/>
  <c r="M28" i="6"/>
  <c r="F28" i="6"/>
  <c r="K28" i="6"/>
  <c r="C28" i="6"/>
  <c r="H28" i="6"/>
  <c r="I28" i="6"/>
  <c r="G28" i="6"/>
  <c r="E28" i="6"/>
  <c r="N27" i="6"/>
  <c r="M27" i="6"/>
  <c r="F27" i="6"/>
  <c r="K27" i="6"/>
  <c r="C27" i="6"/>
  <c r="H27" i="6"/>
  <c r="I27" i="6"/>
  <c r="G27" i="6"/>
  <c r="E27" i="6"/>
  <c r="N26" i="6"/>
  <c r="M26" i="6"/>
  <c r="F26" i="6"/>
  <c r="K26" i="6"/>
  <c r="C26" i="6"/>
  <c r="H26" i="6"/>
  <c r="I26" i="6"/>
  <c r="G26" i="6"/>
  <c r="E26" i="6"/>
  <c r="N25" i="6"/>
  <c r="M25" i="6"/>
  <c r="F25" i="6"/>
  <c r="K25" i="6"/>
  <c r="C25" i="6"/>
  <c r="H25" i="6"/>
  <c r="I25" i="6"/>
  <c r="G25" i="6"/>
  <c r="E25" i="6"/>
  <c r="N24" i="6"/>
  <c r="M24" i="6"/>
  <c r="F24" i="6"/>
  <c r="K24" i="6"/>
  <c r="C24" i="6"/>
  <c r="H24" i="6"/>
  <c r="I24" i="6"/>
  <c r="G24" i="6"/>
  <c r="E24" i="6"/>
  <c r="N23" i="6"/>
  <c r="M23" i="6"/>
  <c r="F23" i="6"/>
  <c r="K23" i="6"/>
  <c r="C23" i="6"/>
  <c r="H23" i="6"/>
  <c r="I23" i="6"/>
  <c r="G23" i="6"/>
  <c r="E23" i="6"/>
  <c r="N22" i="6"/>
  <c r="M22" i="6"/>
  <c r="F22" i="6"/>
  <c r="K22" i="6"/>
  <c r="C22" i="6"/>
  <c r="H22" i="6"/>
  <c r="I22" i="6"/>
  <c r="G22" i="6"/>
  <c r="E22" i="6"/>
  <c r="N21" i="6"/>
  <c r="M21" i="6"/>
  <c r="F21" i="6"/>
  <c r="K21" i="6"/>
  <c r="C21" i="6"/>
  <c r="H21" i="6"/>
  <c r="I21" i="6"/>
  <c r="G21" i="6"/>
  <c r="E21" i="6"/>
  <c r="N20" i="6"/>
  <c r="M20" i="6"/>
  <c r="F20" i="6"/>
  <c r="K20" i="6"/>
  <c r="C20" i="6"/>
  <c r="H20" i="6"/>
  <c r="I20" i="6"/>
  <c r="G20" i="6"/>
  <c r="E20" i="6"/>
  <c r="N19" i="6"/>
  <c r="M19" i="6"/>
  <c r="F19" i="6"/>
  <c r="K19" i="6"/>
  <c r="C19" i="6"/>
  <c r="H19" i="6"/>
  <c r="I19" i="6"/>
  <c r="G19" i="6"/>
  <c r="E19" i="6"/>
  <c r="N18" i="6"/>
  <c r="M18" i="6"/>
  <c r="F18" i="6"/>
  <c r="K18" i="6"/>
  <c r="C18" i="6"/>
  <c r="H18" i="6"/>
  <c r="I18" i="6"/>
  <c r="G18" i="6"/>
  <c r="E18" i="6"/>
  <c r="M17" i="6"/>
  <c r="C17" i="6"/>
  <c r="E17" i="6"/>
  <c r="N16" i="6"/>
  <c r="M16" i="6"/>
  <c r="F16" i="6"/>
  <c r="K16" i="6"/>
  <c r="C16" i="6"/>
  <c r="H16" i="6"/>
  <c r="I16" i="6"/>
  <c r="G16" i="6"/>
  <c r="E16" i="6"/>
  <c r="N15" i="6"/>
  <c r="M15" i="6"/>
  <c r="F15" i="6"/>
  <c r="K15" i="6"/>
  <c r="C15" i="6"/>
  <c r="H15" i="6"/>
  <c r="I15" i="6"/>
  <c r="G15" i="6"/>
  <c r="E15" i="6"/>
  <c r="N14" i="6"/>
  <c r="M14" i="6"/>
  <c r="F14" i="6"/>
  <c r="K14" i="6"/>
  <c r="C14" i="6"/>
  <c r="H14" i="6"/>
  <c r="I14" i="6"/>
  <c r="G14" i="6"/>
  <c r="E14" i="6"/>
  <c r="N13" i="6"/>
  <c r="M13" i="6"/>
  <c r="F13" i="6"/>
  <c r="K13" i="6"/>
  <c r="C13" i="6"/>
  <c r="H13" i="6"/>
  <c r="I13" i="6"/>
  <c r="G13" i="6"/>
  <c r="E13" i="6"/>
  <c r="N12" i="6"/>
  <c r="M12" i="6"/>
  <c r="F12" i="6"/>
  <c r="K12" i="6"/>
  <c r="C12" i="6"/>
  <c r="H12" i="6"/>
  <c r="I12" i="6"/>
  <c r="G12" i="6"/>
  <c r="E12" i="6"/>
  <c r="N11" i="6"/>
  <c r="M11" i="6"/>
  <c r="F11" i="6"/>
  <c r="K11" i="6"/>
  <c r="C11" i="6"/>
  <c r="H11" i="6"/>
  <c r="I11" i="6"/>
  <c r="G11" i="6"/>
  <c r="E11" i="6"/>
  <c r="N10" i="6"/>
  <c r="M10" i="6"/>
  <c r="F10" i="6"/>
  <c r="K10" i="6"/>
  <c r="C10" i="6"/>
  <c r="H10" i="6"/>
  <c r="I10" i="6"/>
  <c r="G10" i="6"/>
  <c r="E10" i="6"/>
  <c r="M9" i="6"/>
  <c r="C9" i="6"/>
  <c r="E9" i="6"/>
  <c r="R590" i="6" l="1"/>
  <c r="R599" i="6"/>
  <c r="R603" i="6"/>
  <c r="R611" i="6"/>
  <c r="R615" i="6"/>
  <c r="R623" i="6"/>
  <c r="R627" i="6"/>
  <c r="R647" i="6"/>
  <c r="R651" i="6"/>
  <c r="R659" i="6"/>
  <c r="R671" i="6"/>
  <c r="R675" i="6"/>
  <c r="R723" i="6"/>
  <c r="R602" i="6"/>
  <c r="R610" i="6"/>
  <c r="R614" i="6"/>
  <c r="R622" i="6"/>
  <c r="R626" i="6"/>
  <c r="R634" i="6"/>
  <c r="R638" i="6"/>
  <c r="R718" i="6"/>
  <c r="R551" i="6"/>
  <c r="R555" i="6"/>
  <c r="R563" i="6"/>
  <c r="R567" i="6"/>
  <c r="R575" i="6"/>
  <c r="R579" i="6"/>
  <c r="R586" i="6"/>
  <c r="R635" i="6"/>
  <c r="R639" i="6"/>
  <c r="R663" i="6"/>
  <c r="R657" i="6"/>
  <c r="R550" i="6"/>
  <c r="R554" i="6"/>
  <c r="R562" i="6"/>
  <c r="R566" i="6"/>
  <c r="R574" i="6"/>
  <c r="R578" i="6"/>
  <c r="R585" i="6"/>
  <c r="R589" i="6"/>
  <c r="R598" i="6"/>
  <c r="R646" i="6"/>
  <c r="R650" i="6"/>
  <c r="R658" i="6"/>
  <c r="R662" i="6"/>
  <c r="R670" i="6"/>
  <c r="R674" i="6"/>
  <c r="R694" i="6"/>
  <c r="I380" i="55"/>
  <c r="AF52" i="48"/>
  <c r="AF64" i="48"/>
  <c r="AF76" i="48"/>
  <c r="AF88" i="48"/>
  <c r="AF100" i="48"/>
  <c r="AF112" i="48"/>
  <c r="AF124" i="48"/>
  <c r="AF16" i="48"/>
  <c r="AF28" i="48"/>
  <c r="AF40" i="48"/>
  <c r="Q52" i="48"/>
  <c r="BL18" i="19" s="1"/>
  <c r="Q64" i="48"/>
  <c r="BL19" i="19" s="1"/>
  <c r="Q76" i="48"/>
  <c r="BL20" i="19" s="1"/>
  <c r="Q88" i="48"/>
  <c r="BL21" i="19" s="1"/>
  <c r="Q100" i="48"/>
  <c r="BL22" i="19" s="1"/>
  <c r="Q112" i="48"/>
  <c r="BL23" i="19" s="1"/>
  <c r="Q124" i="48"/>
  <c r="BL24" i="19" s="1"/>
  <c r="Q136" i="48"/>
  <c r="BL25" i="19" s="1"/>
  <c r="AD136" i="48"/>
  <c r="AF148" i="48"/>
  <c r="AF160" i="48"/>
  <c r="AF172" i="48"/>
  <c r="AF184" i="48"/>
  <c r="AF196" i="48"/>
  <c r="AF208" i="48"/>
  <c r="AF220" i="48"/>
  <c r="AF232" i="48"/>
  <c r="AF244" i="48"/>
  <c r="AF256" i="48"/>
  <c r="AF268" i="48"/>
  <c r="AF280" i="48"/>
  <c r="AF292" i="48"/>
  <c r="AF304" i="48"/>
  <c r="AF316" i="48"/>
  <c r="AF328" i="48"/>
  <c r="AF340" i="48"/>
  <c r="AF352" i="48"/>
  <c r="AF364" i="48"/>
  <c r="AF388" i="48"/>
  <c r="AF400" i="48"/>
  <c r="AF412" i="48"/>
  <c r="AF424" i="48"/>
  <c r="AF436" i="48"/>
  <c r="AF448" i="48"/>
  <c r="AF460" i="48"/>
  <c r="AF472" i="48"/>
  <c r="AF484" i="48"/>
  <c r="AF496" i="48"/>
  <c r="AF508" i="48"/>
  <c r="AF520" i="48"/>
  <c r="AF532" i="48"/>
  <c r="AF544" i="48"/>
  <c r="AF376" i="48"/>
  <c r="R14" i="6"/>
  <c r="R22" i="6"/>
  <c r="R26" i="6"/>
  <c r="R34" i="6"/>
  <c r="R36" i="6"/>
  <c r="R38" i="6"/>
  <c r="R40" i="6"/>
  <c r="R44" i="6"/>
  <c r="R46" i="6"/>
  <c r="R48" i="6"/>
  <c r="R50" i="6"/>
  <c r="R52" i="6"/>
  <c r="R56" i="6"/>
  <c r="R58" i="6"/>
  <c r="R60" i="6"/>
  <c r="R62" i="6"/>
  <c r="R64" i="6"/>
  <c r="R68" i="6"/>
  <c r="R70" i="6"/>
  <c r="R72" i="6"/>
  <c r="R74" i="6"/>
  <c r="R76" i="6"/>
  <c r="R80" i="6"/>
  <c r="R82" i="6"/>
  <c r="R84" i="6"/>
  <c r="R86" i="6"/>
  <c r="R88" i="6"/>
  <c r="R92" i="6"/>
  <c r="R94" i="6"/>
  <c r="R96" i="6"/>
  <c r="R98" i="6"/>
  <c r="R100" i="6"/>
  <c r="R104" i="6"/>
  <c r="R106" i="6"/>
  <c r="R108" i="6"/>
  <c r="R110" i="6"/>
  <c r="R112" i="6"/>
  <c r="R116" i="6"/>
  <c r="R118" i="6"/>
  <c r="R120" i="6"/>
  <c r="R122" i="6"/>
  <c r="R124" i="6"/>
  <c r="R128" i="6"/>
  <c r="R130" i="6"/>
  <c r="R134" i="6"/>
  <c r="R142" i="6"/>
  <c r="R146" i="6"/>
  <c r="R154" i="6"/>
  <c r="R158" i="6"/>
  <c r="R166" i="6"/>
  <c r="R170" i="6"/>
  <c r="R178" i="6"/>
  <c r="R182" i="6"/>
  <c r="R190" i="6"/>
  <c r="R194" i="6"/>
  <c r="R202" i="6"/>
  <c r="R206" i="6"/>
  <c r="R214" i="6"/>
  <c r="R218" i="6"/>
  <c r="R226" i="6"/>
  <c r="R230" i="6"/>
  <c r="R238" i="6"/>
  <c r="R242" i="6"/>
  <c r="R250" i="6"/>
  <c r="R254" i="6"/>
  <c r="R262" i="6"/>
  <c r="R266" i="6"/>
  <c r="R274" i="6"/>
  <c r="R278" i="6"/>
  <c r="R286" i="6"/>
  <c r="R290" i="6"/>
  <c r="R298" i="6"/>
  <c r="R302" i="6"/>
  <c r="R310" i="6"/>
  <c r="R314" i="6"/>
  <c r="R322" i="6"/>
  <c r="R326" i="6"/>
  <c r="R334" i="6"/>
  <c r="R338" i="6"/>
  <c r="AA22" i="6"/>
  <c r="R13" i="6"/>
  <c r="AA26" i="6"/>
  <c r="R21" i="6"/>
  <c r="R25" i="6"/>
  <c r="R33" i="6"/>
  <c r="R133" i="6"/>
  <c r="R141" i="6"/>
  <c r="R145" i="6"/>
  <c r="R153" i="6"/>
  <c r="R157" i="6"/>
  <c r="R165" i="6"/>
  <c r="R169" i="6"/>
  <c r="R177" i="6"/>
  <c r="R181" i="6"/>
  <c r="R189" i="6"/>
  <c r="R193" i="6"/>
  <c r="R201" i="6"/>
  <c r="R205" i="6"/>
  <c r="R213" i="6"/>
  <c r="R217" i="6"/>
  <c r="R225" i="6"/>
  <c r="R229" i="6"/>
  <c r="R237" i="6"/>
  <c r="R241" i="6"/>
  <c r="R249" i="6"/>
  <c r="R253" i="6"/>
  <c r="R261" i="6"/>
  <c r="R265" i="6"/>
  <c r="R273" i="6"/>
  <c r="R277" i="6"/>
  <c r="R285" i="6"/>
  <c r="R289" i="6"/>
  <c r="R297" i="6"/>
  <c r="R301" i="6"/>
  <c r="R309" i="6"/>
  <c r="R313" i="6"/>
  <c r="R321" i="6"/>
  <c r="R325" i="6"/>
  <c r="R333" i="6"/>
  <c r="R337" i="6"/>
  <c r="R345" i="6"/>
  <c r="R349" i="6"/>
  <c r="R357" i="6"/>
  <c r="R361" i="6"/>
  <c r="R369" i="6"/>
  <c r="R373" i="6"/>
  <c r="R381" i="6"/>
  <c r="R385" i="6"/>
  <c r="R393" i="6"/>
  <c r="R397" i="6"/>
  <c r="R405" i="6"/>
  <c r="R409" i="6"/>
  <c r="R417" i="6"/>
  <c r="R421" i="6"/>
  <c r="R429" i="6"/>
  <c r="R433" i="6"/>
  <c r="R441" i="6"/>
  <c r="R445" i="6"/>
  <c r="R453" i="6"/>
  <c r="R457" i="6"/>
  <c r="R465" i="6"/>
  <c r="R469" i="6"/>
  <c r="R477" i="6"/>
  <c r="R481" i="6"/>
  <c r="R489" i="6"/>
  <c r="R493" i="6"/>
  <c r="R501" i="6"/>
  <c r="R505" i="6"/>
  <c r="R513" i="6"/>
  <c r="R517" i="6"/>
  <c r="R525" i="6"/>
  <c r="R529" i="6"/>
  <c r="R537" i="6"/>
  <c r="R541" i="6"/>
  <c r="R346" i="6"/>
  <c r="R350" i="6"/>
  <c r="R358" i="6"/>
  <c r="R362" i="6"/>
  <c r="R370" i="6"/>
  <c r="R374" i="6"/>
  <c r="R382" i="6"/>
  <c r="R386" i="6"/>
  <c r="R394" i="6"/>
  <c r="R398" i="6"/>
  <c r="R406" i="6"/>
  <c r="R410" i="6"/>
  <c r="R418" i="6"/>
  <c r="R422" i="6"/>
  <c r="R430" i="6"/>
  <c r="R434" i="6"/>
  <c r="R442" i="6"/>
  <c r="R446" i="6"/>
  <c r="R454" i="6"/>
  <c r="R458" i="6"/>
  <c r="R466" i="6"/>
  <c r="R470" i="6"/>
  <c r="R478" i="6"/>
  <c r="R482" i="6"/>
  <c r="R490" i="6"/>
  <c r="R494" i="6"/>
  <c r="R502" i="6"/>
  <c r="R506" i="6"/>
  <c r="R514" i="6"/>
  <c r="R518" i="6"/>
  <c r="R526" i="6"/>
  <c r="R530" i="6"/>
  <c r="R538" i="6"/>
  <c r="R542" i="6"/>
  <c r="I9" i="6"/>
  <c r="AH16" i="48"/>
  <c r="F9" i="6"/>
  <c r="M16" i="48"/>
  <c r="BM15" i="19" s="1"/>
  <c r="I17" i="6"/>
  <c r="AH28" i="48"/>
  <c r="F17" i="6"/>
  <c r="M28" i="48"/>
  <c r="BM16" i="19" s="1"/>
  <c r="I29" i="6"/>
  <c r="AH40" i="48"/>
  <c r="F29" i="6"/>
  <c r="M40" i="48"/>
  <c r="BM17" i="19" s="1"/>
  <c r="F52" i="48"/>
  <c r="G41" i="6"/>
  <c r="R52" i="48"/>
  <c r="K41" i="6"/>
  <c r="G53" i="6"/>
  <c r="F64" i="48"/>
  <c r="K53" i="6"/>
  <c r="R64" i="48"/>
  <c r="G65" i="6"/>
  <c r="F76" i="48"/>
  <c r="K65" i="6"/>
  <c r="R76" i="48"/>
  <c r="R100" i="48"/>
  <c r="K89" i="6"/>
  <c r="G101" i="6"/>
  <c r="F112" i="48"/>
  <c r="K101" i="6"/>
  <c r="R112" i="48"/>
  <c r="R124" i="48"/>
  <c r="K113" i="6"/>
  <c r="I137" i="6"/>
  <c r="AH148" i="48"/>
  <c r="F137" i="6"/>
  <c r="M148" i="48"/>
  <c r="BM26" i="19" s="1"/>
  <c r="I149" i="6"/>
  <c r="AH160" i="48"/>
  <c r="F149" i="6"/>
  <c r="M160" i="48"/>
  <c r="BM27" i="19" s="1"/>
  <c r="I161" i="6"/>
  <c r="AH172" i="48"/>
  <c r="F161" i="6"/>
  <c r="M172" i="48"/>
  <c r="BM28" i="19" s="1"/>
  <c r="I197" i="6"/>
  <c r="AH208" i="48"/>
  <c r="F197" i="6"/>
  <c r="M208" i="48"/>
  <c r="BM31" i="19" s="1"/>
  <c r="I209" i="6"/>
  <c r="AH220" i="48"/>
  <c r="F209" i="6"/>
  <c r="M220" i="48"/>
  <c r="BM32" i="19" s="1"/>
  <c r="I245" i="6"/>
  <c r="AH256" i="48"/>
  <c r="F245" i="6"/>
  <c r="M256" i="48"/>
  <c r="BM35" i="19" s="1"/>
  <c r="I269" i="6"/>
  <c r="AH280" i="48"/>
  <c r="F269" i="6"/>
  <c r="M280" i="48"/>
  <c r="BM37" i="19" s="1"/>
  <c r="I281" i="6"/>
  <c r="AH292" i="48"/>
  <c r="F281" i="6"/>
  <c r="M292" i="48"/>
  <c r="BM38" i="19" s="1"/>
  <c r="I293" i="6"/>
  <c r="AH304" i="48"/>
  <c r="F293" i="6"/>
  <c r="M304" i="48"/>
  <c r="BM39" i="19" s="1"/>
  <c r="I305" i="6"/>
  <c r="AH316" i="48"/>
  <c r="F305" i="6"/>
  <c r="M316" i="48"/>
  <c r="BM40" i="19" s="1"/>
  <c r="I317" i="6"/>
  <c r="AH328" i="48"/>
  <c r="F317" i="6"/>
  <c r="M328" i="48"/>
  <c r="BM41" i="19" s="1"/>
  <c r="I329" i="6"/>
  <c r="AH340" i="48"/>
  <c r="F329" i="6"/>
  <c r="M340" i="48"/>
  <c r="BM42" i="19" s="1"/>
  <c r="I341" i="6"/>
  <c r="AH352" i="48"/>
  <c r="F341" i="6"/>
  <c r="M352" i="48"/>
  <c r="BM43" i="19" s="1"/>
  <c r="I353" i="6"/>
  <c r="AH364" i="48"/>
  <c r="F353" i="6"/>
  <c r="M364" i="48"/>
  <c r="BM44" i="19" s="1"/>
  <c r="I365" i="6"/>
  <c r="AH376" i="48"/>
  <c r="F365" i="6"/>
  <c r="M376" i="48"/>
  <c r="BM45" i="19" s="1"/>
  <c r="I449" i="6"/>
  <c r="AH460" i="48"/>
  <c r="F449" i="6"/>
  <c r="M460" i="48"/>
  <c r="BM52" i="19" s="1"/>
  <c r="I461" i="6"/>
  <c r="AH472" i="48"/>
  <c r="F461" i="6"/>
  <c r="M472" i="48"/>
  <c r="BM53" i="19" s="1"/>
  <c r="I473" i="6"/>
  <c r="AH484" i="48"/>
  <c r="F473" i="6"/>
  <c r="M484" i="48"/>
  <c r="BM54" i="19" s="1"/>
  <c r="I497" i="6"/>
  <c r="AH508" i="48"/>
  <c r="F497" i="6"/>
  <c r="M508" i="48"/>
  <c r="BM56" i="19" s="1"/>
  <c r="I509" i="6"/>
  <c r="AH520" i="48"/>
  <c r="F509" i="6"/>
  <c r="M520" i="48"/>
  <c r="BM57" i="19" s="1"/>
  <c r="I521" i="6"/>
  <c r="AH532" i="48"/>
  <c r="F521" i="6"/>
  <c r="M532" i="48"/>
  <c r="BM58" i="19" s="1"/>
  <c r="G557" i="6"/>
  <c r="F568" i="48"/>
  <c r="K557" i="6"/>
  <c r="R568" i="48"/>
  <c r="F580" i="48"/>
  <c r="G569" i="6"/>
  <c r="R580" i="48"/>
  <c r="K569" i="6"/>
  <c r="G641" i="6"/>
  <c r="F652" i="48"/>
  <c r="K641" i="6"/>
  <c r="R652" i="48"/>
  <c r="G677" i="6"/>
  <c r="F688" i="48"/>
  <c r="K677" i="6"/>
  <c r="R688" i="48"/>
  <c r="G689" i="6"/>
  <c r="F700" i="48"/>
  <c r="R700" i="48"/>
  <c r="K689" i="6"/>
  <c r="G701" i="6"/>
  <c r="F712" i="48"/>
  <c r="K701" i="6"/>
  <c r="R712" i="48"/>
  <c r="X17" i="6"/>
  <c r="AI28" i="48"/>
  <c r="X53" i="6"/>
  <c r="AI64" i="48"/>
  <c r="X65" i="6"/>
  <c r="AI76" i="48"/>
  <c r="X77" i="6"/>
  <c r="AI88" i="48"/>
  <c r="X101" i="6"/>
  <c r="AI112" i="48"/>
  <c r="X113" i="6"/>
  <c r="AI124" i="48"/>
  <c r="X125" i="6"/>
  <c r="AI136" i="48"/>
  <c r="X173" i="6"/>
  <c r="AI184" i="48"/>
  <c r="X185" i="6"/>
  <c r="AI196" i="48"/>
  <c r="X197" i="6"/>
  <c r="AI208" i="48"/>
  <c r="X221" i="6"/>
  <c r="AI232" i="48"/>
  <c r="X269" i="6"/>
  <c r="AI280" i="48"/>
  <c r="X305" i="6"/>
  <c r="AI316" i="48"/>
  <c r="X317" i="6"/>
  <c r="AI328" i="48"/>
  <c r="X341" i="6"/>
  <c r="AI352" i="48"/>
  <c r="X365" i="6"/>
  <c r="AI376" i="48"/>
  <c r="X377" i="6"/>
  <c r="AI388" i="48"/>
  <c r="X389" i="6"/>
  <c r="AI400" i="48"/>
  <c r="X401" i="6"/>
  <c r="AI412" i="48"/>
  <c r="X413" i="6"/>
  <c r="AI424" i="48"/>
  <c r="X425" i="6"/>
  <c r="AI436" i="48"/>
  <c r="X437" i="6"/>
  <c r="AI448" i="48"/>
  <c r="X497" i="6"/>
  <c r="AI508" i="48"/>
  <c r="X509" i="6"/>
  <c r="AI520" i="48"/>
  <c r="X521" i="6"/>
  <c r="AI532" i="48"/>
  <c r="X545" i="6"/>
  <c r="AI556" i="48"/>
  <c r="X569" i="6"/>
  <c r="AI580" i="48"/>
  <c r="X581" i="6"/>
  <c r="AI592" i="48"/>
  <c r="X605" i="6"/>
  <c r="AI616" i="48"/>
  <c r="X653" i="6"/>
  <c r="AI664" i="48"/>
  <c r="X665" i="6"/>
  <c r="AI676" i="48"/>
  <c r="X677" i="6"/>
  <c r="AI688" i="48"/>
  <c r="X689" i="6"/>
  <c r="AI700" i="48"/>
  <c r="X725" i="6"/>
  <c r="AI736" i="48"/>
  <c r="H9" i="6"/>
  <c r="I16" i="48"/>
  <c r="J16" i="6" s="1"/>
  <c r="AA23" i="6"/>
  <c r="I41" i="6"/>
  <c r="AH52" i="48"/>
  <c r="F41" i="6"/>
  <c r="M52" i="48"/>
  <c r="BM18" i="19" s="1"/>
  <c r="I113" i="6"/>
  <c r="AH124" i="48"/>
  <c r="AF136" i="48"/>
  <c r="H137" i="6"/>
  <c r="I148" i="48"/>
  <c r="J148" i="6" s="1"/>
  <c r="H161" i="6"/>
  <c r="I172" i="48"/>
  <c r="J172" i="6" s="1"/>
  <c r="AD196" i="48"/>
  <c r="H209" i="6"/>
  <c r="I220" i="48"/>
  <c r="J220" i="6" s="1"/>
  <c r="AD220" i="48"/>
  <c r="H221" i="6"/>
  <c r="I232" i="48"/>
  <c r="J232" i="6" s="1"/>
  <c r="AD232" i="48"/>
  <c r="I256" i="48"/>
  <c r="J256" i="6" s="1"/>
  <c r="H245" i="6"/>
  <c r="AD256" i="48"/>
  <c r="H269" i="6"/>
  <c r="I280" i="48"/>
  <c r="J280" i="6" s="1"/>
  <c r="AD280" i="48"/>
  <c r="H281" i="6"/>
  <c r="I292" i="48"/>
  <c r="J292" i="6" s="1"/>
  <c r="AD292" i="48"/>
  <c r="I304" i="48"/>
  <c r="J304" i="6" s="1"/>
  <c r="H293" i="6"/>
  <c r="AD304" i="48"/>
  <c r="H305" i="6"/>
  <c r="I316" i="48"/>
  <c r="J316" i="6" s="1"/>
  <c r="AD316" i="48"/>
  <c r="I328" i="48"/>
  <c r="J328" i="6" s="1"/>
  <c r="H317" i="6"/>
  <c r="AD328" i="48"/>
  <c r="AD352" i="48"/>
  <c r="I376" i="48"/>
  <c r="J376" i="6" s="1"/>
  <c r="H365" i="6"/>
  <c r="AD376" i="48"/>
  <c r="H377" i="6"/>
  <c r="I388" i="48"/>
  <c r="J388" i="6" s="1"/>
  <c r="AD388" i="48"/>
  <c r="I400" i="48"/>
  <c r="J400" i="6" s="1"/>
  <c r="H389" i="6"/>
  <c r="AD400" i="48"/>
  <c r="H401" i="6"/>
  <c r="I412" i="48"/>
  <c r="J412" i="6" s="1"/>
  <c r="AD412" i="48"/>
  <c r="I424" i="48"/>
  <c r="J424" i="6" s="1"/>
  <c r="H413" i="6"/>
  <c r="AD424" i="48"/>
  <c r="I448" i="48"/>
  <c r="J448" i="6" s="1"/>
  <c r="H437" i="6"/>
  <c r="AD460" i="48"/>
  <c r="H497" i="6"/>
  <c r="I508" i="48"/>
  <c r="J508" i="6" s="1"/>
  <c r="AD508" i="48"/>
  <c r="AD544" i="48"/>
  <c r="I557" i="6"/>
  <c r="AH568" i="48"/>
  <c r="F557" i="6"/>
  <c r="M568" i="48"/>
  <c r="BM61" i="19" s="1"/>
  <c r="I569" i="6"/>
  <c r="AH580" i="48"/>
  <c r="F569" i="6"/>
  <c r="M580" i="48"/>
  <c r="BM62" i="19" s="1"/>
  <c r="I581" i="6"/>
  <c r="AH592" i="48"/>
  <c r="F581" i="6"/>
  <c r="M592" i="48"/>
  <c r="BM63" i="19" s="1"/>
  <c r="I617" i="6"/>
  <c r="AH628" i="48"/>
  <c r="F617" i="6"/>
  <c r="M628" i="48"/>
  <c r="BM66" i="19" s="1"/>
  <c r="I701" i="6"/>
  <c r="AH712" i="48"/>
  <c r="F701" i="6"/>
  <c r="M712" i="48"/>
  <c r="BM73" i="19" s="1"/>
  <c r="I713" i="6"/>
  <c r="AH724" i="48"/>
  <c r="F713" i="6"/>
  <c r="M724" i="48"/>
  <c r="BM74" i="19" s="1"/>
  <c r="I725" i="6"/>
  <c r="AH736" i="48"/>
  <c r="F725" i="6"/>
  <c r="M736" i="48"/>
  <c r="BM75" i="19" s="1"/>
  <c r="Y17" i="6"/>
  <c r="AJ28" i="48"/>
  <c r="Y41" i="6"/>
  <c r="AJ52" i="48"/>
  <c r="Y53" i="6"/>
  <c r="AJ64" i="48"/>
  <c r="Y65" i="6"/>
  <c r="AJ76" i="48"/>
  <c r="Y77" i="6"/>
  <c r="AJ88" i="48"/>
  <c r="Y89" i="6"/>
  <c r="AJ100" i="48"/>
  <c r="Y101" i="6"/>
  <c r="AJ112" i="48"/>
  <c r="Y113" i="6"/>
  <c r="AJ124" i="48"/>
  <c r="Y137" i="6"/>
  <c r="AJ148" i="48"/>
  <c r="AJ160" i="48"/>
  <c r="Y149" i="6"/>
  <c r="Y161" i="6"/>
  <c r="AJ172" i="48"/>
  <c r="Y221" i="6"/>
  <c r="AJ232" i="48"/>
  <c r="Y233" i="6"/>
  <c r="AJ244" i="48"/>
  <c r="Y281" i="6"/>
  <c r="AJ292" i="48"/>
  <c r="Y293" i="6"/>
  <c r="AJ304" i="48"/>
  <c r="Y353" i="6"/>
  <c r="AJ364" i="48"/>
  <c r="Y365" i="6"/>
  <c r="AJ376" i="48"/>
  <c r="Y377" i="6"/>
  <c r="AJ388" i="48"/>
  <c r="Y389" i="6"/>
  <c r="AJ400" i="48"/>
  <c r="Y401" i="6"/>
  <c r="AJ412" i="48"/>
  <c r="Y437" i="6"/>
  <c r="AJ448" i="48"/>
  <c r="Y449" i="6"/>
  <c r="AJ460" i="48"/>
  <c r="Y461" i="6"/>
  <c r="AJ472" i="48"/>
  <c r="Y473" i="6"/>
  <c r="AJ484" i="48"/>
  <c r="Y485" i="6"/>
  <c r="AJ496" i="48"/>
  <c r="Y533" i="6"/>
  <c r="AJ544" i="48"/>
  <c r="Y545" i="6"/>
  <c r="AJ556" i="48"/>
  <c r="Y557" i="6"/>
  <c r="AJ568" i="48"/>
  <c r="Y581" i="6"/>
  <c r="AJ592" i="48"/>
  <c r="Y617" i="6"/>
  <c r="AJ628" i="48"/>
  <c r="Y629" i="6"/>
  <c r="AJ640" i="48"/>
  <c r="Y653" i="6"/>
  <c r="AJ664" i="48"/>
  <c r="Y665" i="6"/>
  <c r="AJ676" i="48"/>
  <c r="Y677" i="6"/>
  <c r="AJ688" i="48"/>
  <c r="Y689" i="6"/>
  <c r="AJ700" i="48"/>
  <c r="Y725" i="6"/>
  <c r="AJ736" i="48"/>
  <c r="AA19" i="6"/>
  <c r="AA20" i="6"/>
  <c r="AA17" i="6"/>
  <c r="AA18" i="6"/>
  <c r="N9" i="6"/>
  <c r="AE16" i="48"/>
  <c r="AG16" i="48"/>
  <c r="AA24" i="6"/>
  <c r="R15" i="6"/>
  <c r="N17" i="6"/>
  <c r="R19" i="6" s="1"/>
  <c r="AE28" i="48"/>
  <c r="AG28" i="48"/>
  <c r="R23" i="6"/>
  <c r="R27" i="6"/>
  <c r="N29" i="6"/>
  <c r="R31" i="6" s="1"/>
  <c r="AE40" i="48"/>
  <c r="AG40" i="48"/>
  <c r="H41" i="6"/>
  <c r="I52" i="48"/>
  <c r="J52" i="6" s="1"/>
  <c r="I64" i="48"/>
  <c r="J64" i="6" s="1"/>
  <c r="H53" i="6"/>
  <c r="H65" i="6"/>
  <c r="I76" i="48"/>
  <c r="J76" i="6" s="1"/>
  <c r="H77" i="6"/>
  <c r="I88" i="48"/>
  <c r="J88" i="6" s="1"/>
  <c r="H89" i="6"/>
  <c r="I100" i="48"/>
  <c r="J100" i="6" s="1"/>
  <c r="H101" i="6"/>
  <c r="I112" i="48"/>
  <c r="J112" i="6" s="1"/>
  <c r="I124" i="48"/>
  <c r="J124" i="6" s="1"/>
  <c r="H113" i="6"/>
  <c r="H125" i="6"/>
  <c r="I136" i="48"/>
  <c r="J136" i="6" s="1"/>
  <c r="R131" i="6"/>
  <c r="R135" i="6"/>
  <c r="N137" i="6"/>
  <c r="R139" i="6" s="1"/>
  <c r="AE148" i="48"/>
  <c r="AG148" i="48"/>
  <c r="R143" i="6"/>
  <c r="R147" i="6"/>
  <c r="N149" i="6"/>
  <c r="R151" i="6" s="1"/>
  <c r="AE160" i="48"/>
  <c r="AG160" i="48"/>
  <c r="R155" i="6"/>
  <c r="R159" i="6"/>
  <c r="N161" i="6"/>
  <c r="R163" i="6" s="1"/>
  <c r="AE172" i="48"/>
  <c r="AG172" i="48"/>
  <c r="R167" i="6"/>
  <c r="R171" i="6"/>
  <c r="N173" i="6"/>
  <c r="R175" i="6" s="1"/>
  <c r="AE184" i="48"/>
  <c r="AG184" i="48"/>
  <c r="R179" i="6"/>
  <c r="R183" i="6"/>
  <c r="N185" i="6"/>
  <c r="R187" i="6" s="1"/>
  <c r="AE196" i="48"/>
  <c r="AG196" i="48"/>
  <c r="R191" i="6"/>
  <c r="R195" i="6"/>
  <c r="N197" i="6"/>
  <c r="R199" i="6" s="1"/>
  <c r="AE208" i="48"/>
  <c r="AG208" i="48"/>
  <c r="R203" i="6"/>
  <c r="R207" i="6"/>
  <c r="N209" i="6"/>
  <c r="R211" i="6" s="1"/>
  <c r="AE220" i="48"/>
  <c r="AG220" i="48"/>
  <c r="R215" i="6"/>
  <c r="R219" i="6"/>
  <c r="N221" i="6"/>
  <c r="R223" i="6" s="1"/>
  <c r="AE232" i="48"/>
  <c r="AG232" i="48"/>
  <c r="R227" i="6"/>
  <c r="R231" i="6"/>
  <c r="N233" i="6"/>
  <c r="R235" i="6" s="1"/>
  <c r="AE244" i="48"/>
  <c r="AG244" i="48"/>
  <c r="R239" i="6"/>
  <c r="R243" i="6"/>
  <c r="N245" i="6"/>
  <c r="R247" i="6" s="1"/>
  <c r="AE256" i="48"/>
  <c r="AG256" i="48"/>
  <c r="R251" i="6"/>
  <c r="R255" i="6"/>
  <c r="N257" i="6"/>
  <c r="R259" i="6" s="1"/>
  <c r="AE268" i="48"/>
  <c r="AG268" i="48"/>
  <c r="R263" i="6"/>
  <c r="R267" i="6"/>
  <c r="N269" i="6"/>
  <c r="R271" i="6" s="1"/>
  <c r="AE280" i="48"/>
  <c r="AG280" i="48"/>
  <c r="R275" i="6"/>
  <c r="R279" i="6"/>
  <c r="N281" i="6"/>
  <c r="R283" i="6" s="1"/>
  <c r="AE292" i="48"/>
  <c r="AG292" i="48"/>
  <c r="R287" i="6"/>
  <c r="R291" i="6"/>
  <c r="N293" i="6"/>
  <c r="R295" i="6" s="1"/>
  <c r="AE304" i="48"/>
  <c r="AG304" i="48"/>
  <c r="R299" i="6"/>
  <c r="R303" i="6"/>
  <c r="AE316" i="48"/>
  <c r="N305" i="6"/>
  <c r="R307" i="6" s="1"/>
  <c r="AG316" i="48"/>
  <c r="R311" i="6"/>
  <c r="R315" i="6"/>
  <c r="N317" i="6"/>
  <c r="R319" i="6" s="1"/>
  <c r="AE328" i="48"/>
  <c r="AG328" i="48"/>
  <c r="R323" i="6"/>
  <c r="R327" i="6"/>
  <c r="N329" i="6"/>
  <c r="R331" i="6" s="1"/>
  <c r="AE340" i="48"/>
  <c r="AG340" i="48"/>
  <c r="R335" i="6"/>
  <c r="R339" i="6"/>
  <c r="N341" i="6"/>
  <c r="R343" i="6" s="1"/>
  <c r="AE352" i="48"/>
  <c r="AG352" i="48"/>
  <c r="R347" i="6"/>
  <c r="R351" i="6"/>
  <c r="AE364" i="48"/>
  <c r="N353" i="6"/>
  <c r="R355" i="6" s="1"/>
  <c r="AG364" i="48"/>
  <c r="R359" i="6"/>
  <c r="R363" i="6"/>
  <c r="N365" i="6"/>
  <c r="R367" i="6" s="1"/>
  <c r="AE376" i="48"/>
  <c r="AG376" i="48"/>
  <c r="R371" i="6"/>
  <c r="R375" i="6"/>
  <c r="N377" i="6"/>
  <c r="R379" i="6" s="1"/>
  <c r="AE388" i="48"/>
  <c r="AG388" i="48"/>
  <c r="R383" i="6"/>
  <c r="R387" i="6"/>
  <c r="N389" i="6"/>
  <c r="R391" i="6" s="1"/>
  <c r="AE400" i="48"/>
  <c r="AG400" i="48"/>
  <c r="R395" i="6"/>
  <c r="R399" i="6"/>
  <c r="N401" i="6"/>
  <c r="R403" i="6" s="1"/>
  <c r="AE412" i="48"/>
  <c r="AG412" i="48"/>
  <c r="R407" i="6"/>
  <c r="R411" i="6"/>
  <c r="N413" i="6"/>
  <c r="R415" i="6" s="1"/>
  <c r="AE424" i="48"/>
  <c r="AG424" i="48"/>
  <c r="R419" i="6"/>
  <c r="R423" i="6"/>
  <c r="N425" i="6"/>
  <c r="R427" i="6" s="1"/>
  <c r="AE436" i="48"/>
  <c r="AG436" i="48"/>
  <c r="R431" i="6"/>
  <c r="R435" i="6"/>
  <c r="N437" i="6"/>
  <c r="R439" i="6" s="1"/>
  <c r="AE448" i="48"/>
  <c r="AG448" i="48"/>
  <c r="R443" i="6"/>
  <c r="R447" i="6"/>
  <c r="AE460" i="48"/>
  <c r="N449" i="6"/>
  <c r="R451" i="6" s="1"/>
  <c r="AG460" i="48"/>
  <c r="R455" i="6"/>
  <c r="R459" i="6"/>
  <c r="N461" i="6"/>
  <c r="R463" i="6" s="1"/>
  <c r="AE472" i="48"/>
  <c r="AG472" i="48"/>
  <c r="R467" i="6"/>
  <c r="R471" i="6"/>
  <c r="N473" i="6"/>
  <c r="R475" i="6" s="1"/>
  <c r="AE484" i="48"/>
  <c r="AG484" i="48"/>
  <c r="R479" i="6"/>
  <c r="R483" i="6"/>
  <c r="N485" i="6"/>
  <c r="R487" i="6" s="1"/>
  <c r="AE496" i="48"/>
  <c r="AG496" i="48"/>
  <c r="R491" i="6"/>
  <c r="R495" i="6"/>
  <c r="AE508" i="48"/>
  <c r="N497" i="6"/>
  <c r="R499" i="6" s="1"/>
  <c r="AG508" i="48"/>
  <c r="R503" i="6"/>
  <c r="R507" i="6"/>
  <c r="N509" i="6"/>
  <c r="R511" i="6" s="1"/>
  <c r="AE520" i="48"/>
  <c r="AG520" i="48"/>
  <c r="R515" i="6"/>
  <c r="R519" i="6"/>
  <c r="N521" i="6"/>
  <c r="R523" i="6" s="1"/>
  <c r="AE532" i="48"/>
  <c r="AG532" i="48"/>
  <c r="R527" i="6"/>
  <c r="R531" i="6"/>
  <c r="N533" i="6"/>
  <c r="R535" i="6" s="1"/>
  <c r="AE544" i="48"/>
  <c r="AG544" i="48"/>
  <c r="R539" i="6"/>
  <c r="R543" i="6"/>
  <c r="AE556" i="48"/>
  <c r="N545" i="6"/>
  <c r="R547" i="6" s="1"/>
  <c r="I568" i="48"/>
  <c r="J568" i="6" s="1"/>
  <c r="H557" i="6"/>
  <c r="H569" i="6"/>
  <c r="I580" i="48"/>
  <c r="J580" i="6" s="1"/>
  <c r="I592" i="48"/>
  <c r="J592" i="6" s="1"/>
  <c r="H581" i="6"/>
  <c r="H593" i="6"/>
  <c r="I604" i="48"/>
  <c r="J604" i="6" s="1"/>
  <c r="I616" i="48"/>
  <c r="J616" i="6" s="1"/>
  <c r="H605" i="6"/>
  <c r="H617" i="6"/>
  <c r="I628" i="48"/>
  <c r="J628" i="6" s="1"/>
  <c r="I640" i="48"/>
  <c r="J640" i="6" s="1"/>
  <c r="H629" i="6"/>
  <c r="I652" i="48"/>
  <c r="J652" i="6" s="1"/>
  <c r="H641" i="6"/>
  <c r="I664" i="48"/>
  <c r="J664" i="6" s="1"/>
  <c r="H653" i="6"/>
  <c r="H665" i="6"/>
  <c r="I676" i="48"/>
  <c r="J676" i="6" s="1"/>
  <c r="I688" i="48"/>
  <c r="J688" i="6" s="1"/>
  <c r="H677" i="6"/>
  <c r="H689" i="6"/>
  <c r="I700" i="48"/>
  <c r="J700" i="6" s="1"/>
  <c r="I712" i="48"/>
  <c r="J712" i="6" s="1"/>
  <c r="H701" i="6"/>
  <c r="I724" i="48"/>
  <c r="J724" i="6" s="1"/>
  <c r="H713" i="6"/>
  <c r="H725" i="6"/>
  <c r="I736" i="48"/>
  <c r="J736" i="6" s="1"/>
  <c r="G77" i="6"/>
  <c r="F88" i="48"/>
  <c r="K77" i="6"/>
  <c r="R88" i="48"/>
  <c r="F100" i="48"/>
  <c r="G89" i="6"/>
  <c r="G113" i="6"/>
  <c r="F124" i="48"/>
  <c r="G125" i="6"/>
  <c r="F136" i="48"/>
  <c r="K125" i="6"/>
  <c r="R136" i="48"/>
  <c r="I173" i="6"/>
  <c r="AH184" i="48"/>
  <c r="F173" i="6"/>
  <c r="M184" i="48"/>
  <c r="BM29" i="19" s="1"/>
  <c r="I185" i="6"/>
  <c r="AH196" i="48"/>
  <c r="F185" i="6"/>
  <c r="M196" i="48"/>
  <c r="BM30" i="19" s="1"/>
  <c r="I221" i="6"/>
  <c r="AH232" i="48"/>
  <c r="F221" i="6"/>
  <c r="M232" i="48"/>
  <c r="BM33" i="19" s="1"/>
  <c r="I233" i="6"/>
  <c r="AH244" i="48"/>
  <c r="F233" i="6"/>
  <c r="M244" i="48"/>
  <c r="BM34" i="19" s="1"/>
  <c r="I257" i="6"/>
  <c r="AH268" i="48"/>
  <c r="F257" i="6"/>
  <c r="M268" i="48"/>
  <c r="BM36" i="19" s="1"/>
  <c r="I377" i="6"/>
  <c r="D377" i="6" s="1"/>
  <c r="AH388" i="48"/>
  <c r="F377" i="6"/>
  <c r="M388" i="48"/>
  <c r="BM46" i="19" s="1"/>
  <c r="I389" i="6"/>
  <c r="AH400" i="48"/>
  <c r="F389" i="6"/>
  <c r="M400" i="48"/>
  <c r="BM47" i="19" s="1"/>
  <c r="I401" i="6"/>
  <c r="AH412" i="48"/>
  <c r="F401" i="6"/>
  <c r="M412" i="48"/>
  <c r="BM48" i="19" s="1"/>
  <c r="I413" i="6"/>
  <c r="AH424" i="48"/>
  <c r="F413" i="6"/>
  <c r="M424" i="48"/>
  <c r="BM49" i="19" s="1"/>
  <c r="I425" i="6"/>
  <c r="AH436" i="48"/>
  <c r="F425" i="6"/>
  <c r="M436" i="48"/>
  <c r="BM50" i="19" s="1"/>
  <c r="I437" i="6"/>
  <c r="AH448" i="48"/>
  <c r="F437" i="6"/>
  <c r="M448" i="48"/>
  <c r="BM51" i="19" s="1"/>
  <c r="I485" i="6"/>
  <c r="AH496" i="48"/>
  <c r="F485" i="6"/>
  <c r="M496" i="48"/>
  <c r="BM55" i="19" s="1"/>
  <c r="I533" i="6"/>
  <c r="AH544" i="48"/>
  <c r="F533" i="6"/>
  <c r="M544" i="48"/>
  <c r="BM59" i="19" s="1"/>
  <c r="I545" i="6"/>
  <c r="AH556" i="48"/>
  <c r="F545" i="6"/>
  <c r="M556" i="48"/>
  <c r="BM60" i="19" s="1"/>
  <c r="G581" i="6"/>
  <c r="F592" i="48"/>
  <c r="K581" i="6"/>
  <c r="R592" i="48"/>
  <c r="G593" i="6"/>
  <c r="F604" i="48"/>
  <c r="K593" i="6"/>
  <c r="R604" i="48"/>
  <c r="F616" i="48"/>
  <c r="G605" i="6"/>
  <c r="K605" i="6"/>
  <c r="R616" i="48"/>
  <c r="F628" i="48"/>
  <c r="G617" i="6"/>
  <c r="R628" i="48"/>
  <c r="K617" i="6"/>
  <c r="G629" i="6"/>
  <c r="F640" i="48"/>
  <c r="R640" i="48"/>
  <c r="K629" i="6"/>
  <c r="F664" i="48"/>
  <c r="G653" i="6"/>
  <c r="K653" i="6"/>
  <c r="R664" i="48"/>
  <c r="F676" i="48"/>
  <c r="G665" i="6"/>
  <c r="R676" i="48"/>
  <c r="K665" i="6"/>
  <c r="F724" i="48"/>
  <c r="G713" i="6"/>
  <c r="R724" i="48"/>
  <c r="K713" i="6"/>
  <c r="G725" i="6"/>
  <c r="F736" i="48"/>
  <c r="K725" i="6"/>
  <c r="R736" i="48"/>
  <c r="X9" i="6"/>
  <c r="AI16" i="48"/>
  <c r="X29" i="6"/>
  <c r="AI40" i="48"/>
  <c r="X41" i="6"/>
  <c r="AI52" i="48"/>
  <c r="X89" i="6"/>
  <c r="AI100" i="48"/>
  <c r="X137" i="6"/>
  <c r="AI148" i="48"/>
  <c r="X149" i="6"/>
  <c r="AI160" i="48"/>
  <c r="X161" i="6"/>
  <c r="AI172" i="48"/>
  <c r="X209" i="6"/>
  <c r="AI220" i="48"/>
  <c r="X233" i="6"/>
  <c r="AI244" i="48"/>
  <c r="X245" i="6"/>
  <c r="AI256" i="48"/>
  <c r="X257" i="6"/>
  <c r="AI268" i="48"/>
  <c r="X281" i="6"/>
  <c r="AI292" i="48"/>
  <c r="X293" i="6"/>
  <c r="AI304" i="48"/>
  <c r="X329" i="6"/>
  <c r="AI340" i="48"/>
  <c r="X353" i="6"/>
  <c r="AI364" i="48"/>
  <c r="X449" i="6"/>
  <c r="AI460" i="48"/>
  <c r="X461" i="6"/>
  <c r="AI472" i="48"/>
  <c r="X473" i="6"/>
  <c r="AI484" i="48"/>
  <c r="X485" i="6"/>
  <c r="AI496" i="48"/>
  <c r="X533" i="6"/>
  <c r="AI544" i="48"/>
  <c r="X557" i="6"/>
  <c r="AI568" i="48"/>
  <c r="X593" i="6"/>
  <c r="AI604" i="48"/>
  <c r="X617" i="6"/>
  <c r="AI628" i="48"/>
  <c r="X629" i="6"/>
  <c r="AI640" i="48"/>
  <c r="AI652" i="48"/>
  <c r="X641" i="6"/>
  <c r="X701" i="6"/>
  <c r="AI712" i="48"/>
  <c r="X713" i="6"/>
  <c r="AI724" i="48"/>
  <c r="AA27" i="6"/>
  <c r="H17" i="6"/>
  <c r="I28" i="48"/>
  <c r="J28" i="6" s="1"/>
  <c r="H29" i="6"/>
  <c r="I40" i="48"/>
  <c r="J40" i="6" s="1"/>
  <c r="I53" i="6"/>
  <c r="AH64" i="48"/>
  <c r="F53" i="6"/>
  <c r="M64" i="48"/>
  <c r="BM19" i="19" s="1"/>
  <c r="I65" i="6"/>
  <c r="AH76" i="48"/>
  <c r="F65" i="6"/>
  <c r="M76" i="48"/>
  <c r="BM20" i="19" s="1"/>
  <c r="I77" i="6"/>
  <c r="AH88" i="48"/>
  <c r="F77" i="6"/>
  <c r="M88" i="48"/>
  <c r="BM21" i="19" s="1"/>
  <c r="I89" i="6"/>
  <c r="AH100" i="48"/>
  <c r="F89" i="6"/>
  <c r="M100" i="48"/>
  <c r="BM22" i="19" s="1"/>
  <c r="I101" i="6"/>
  <c r="AH112" i="48"/>
  <c r="F101" i="6"/>
  <c r="M112" i="48"/>
  <c r="BM23" i="19" s="1"/>
  <c r="F113" i="6"/>
  <c r="M124" i="48"/>
  <c r="BM24" i="19" s="1"/>
  <c r="I125" i="6"/>
  <c r="AH136" i="48"/>
  <c r="F125" i="6"/>
  <c r="M136" i="48"/>
  <c r="BM25" i="19" s="1"/>
  <c r="AD148" i="48"/>
  <c r="H149" i="6"/>
  <c r="I160" i="48"/>
  <c r="J160" i="6" s="1"/>
  <c r="AD160" i="48"/>
  <c r="AD172" i="48"/>
  <c r="H173" i="6"/>
  <c r="I184" i="48"/>
  <c r="J184" i="6" s="1"/>
  <c r="AD184" i="48"/>
  <c r="H185" i="6"/>
  <c r="I196" i="48"/>
  <c r="J196" i="6" s="1"/>
  <c r="I208" i="48"/>
  <c r="J208" i="6" s="1"/>
  <c r="H197" i="6"/>
  <c r="AD208" i="48"/>
  <c r="H233" i="6"/>
  <c r="I244" i="48"/>
  <c r="J244" i="6" s="1"/>
  <c r="AD244" i="48"/>
  <c r="H257" i="6"/>
  <c r="I268" i="48"/>
  <c r="J268" i="6" s="1"/>
  <c r="AD268" i="48"/>
  <c r="I340" i="48"/>
  <c r="J340" i="6" s="1"/>
  <c r="H329" i="6"/>
  <c r="AD340" i="48"/>
  <c r="H341" i="6"/>
  <c r="I352" i="48"/>
  <c r="J352" i="6" s="1"/>
  <c r="H353" i="6"/>
  <c r="I364" i="48"/>
  <c r="J364" i="6" s="1"/>
  <c r="AD364" i="48"/>
  <c r="H425" i="6"/>
  <c r="I436" i="48"/>
  <c r="J436" i="6" s="1"/>
  <c r="AD436" i="48"/>
  <c r="AD448" i="48"/>
  <c r="I460" i="48"/>
  <c r="J460" i="6" s="1"/>
  <c r="H449" i="6"/>
  <c r="I472" i="48"/>
  <c r="J472" i="6" s="1"/>
  <c r="H461" i="6"/>
  <c r="AD472" i="48"/>
  <c r="H473" i="6"/>
  <c r="I484" i="48"/>
  <c r="J484" i="6" s="1"/>
  <c r="AD484" i="48"/>
  <c r="I496" i="48"/>
  <c r="J496" i="6" s="1"/>
  <c r="H485" i="6"/>
  <c r="AD496" i="48"/>
  <c r="I520" i="48"/>
  <c r="J520" i="6" s="1"/>
  <c r="H509" i="6"/>
  <c r="AD520" i="48"/>
  <c r="I532" i="48"/>
  <c r="J532" i="6" s="1"/>
  <c r="H521" i="6"/>
  <c r="AD532" i="48"/>
  <c r="H533" i="6"/>
  <c r="I544" i="48"/>
  <c r="J544" i="6" s="1"/>
  <c r="H545" i="6"/>
  <c r="I556" i="48"/>
  <c r="J556" i="6" s="1"/>
  <c r="I593" i="6"/>
  <c r="AH604" i="48"/>
  <c r="F593" i="6"/>
  <c r="M604" i="48"/>
  <c r="BM64" i="19" s="1"/>
  <c r="AD604" i="48"/>
  <c r="I605" i="6"/>
  <c r="AH616" i="48"/>
  <c r="F605" i="6"/>
  <c r="M616" i="48"/>
  <c r="BM65" i="19" s="1"/>
  <c r="I629" i="6"/>
  <c r="AH640" i="48"/>
  <c r="F629" i="6"/>
  <c r="M640" i="48"/>
  <c r="BM67" i="19" s="1"/>
  <c r="I641" i="6"/>
  <c r="AH652" i="48"/>
  <c r="F641" i="6"/>
  <c r="M652" i="48"/>
  <c r="BM68" i="19" s="1"/>
  <c r="I653" i="6"/>
  <c r="AH664" i="48"/>
  <c r="F653" i="6"/>
  <c r="M664" i="48"/>
  <c r="BM69" i="19" s="1"/>
  <c r="I665" i="6"/>
  <c r="AH676" i="48"/>
  <c r="F665" i="6"/>
  <c r="M676" i="48"/>
  <c r="BM70" i="19" s="1"/>
  <c r="I677" i="6"/>
  <c r="AH688" i="48"/>
  <c r="F677" i="6"/>
  <c r="M688" i="48"/>
  <c r="BM71" i="19" s="1"/>
  <c r="I689" i="6"/>
  <c r="AH700" i="48"/>
  <c r="F689" i="6"/>
  <c r="M700" i="48"/>
  <c r="BM72" i="19" s="1"/>
  <c r="Y9" i="6"/>
  <c r="AJ16" i="48"/>
  <c r="Y29" i="6"/>
  <c r="AJ40" i="48"/>
  <c r="AJ136" i="48"/>
  <c r="Y125" i="6"/>
  <c r="Y173" i="6"/>
  <c r="AJ184" i="48"/>
  <c r="Y185" i="6"/>
  <c r="AJ196" i="48"/>
  <c r="Y197" i="6"/>
  <c r="AJ208" i="48"/>
  <c r="Y209" i="6"/>
  <c r="AJ220" i="48"/>
  <c r="Y245" i="6"/>
  <c r="AJ256" i="48"/>
  <c r="Y257" i="6"/>
  <c r="AJ268" i="48"/>
  <c r="Y269" i="6"/>
  <c r="AJ280" i="48"/>
  <c r="Y305" i="6"/>
  <c r="AJ316" i="48"/>
  <c r="AJ328" i="48"/>
  <c r="Y317" i="6"/>
  <c r="Y329" i="6"/>
  <c r="AJ340" i="48"/>
  <c r="Y341" i="6"/>
  <c r="AJ352" i="48"/>
  <c r="AJ424" i="48"/>
  <c r="Y413" i="6"/>
  <c r="Y425" i="6"/>
  <c r="AJ436" i="48"/>
  <c r="Y497" i="6"/>
  <c r="AJ508" i="48"/>
  <c r="Y509" i="6"/>
  <c r="AJ520" i="48"/>
  <c r="Y521" i="6"/>
  <c r="AJ532" i="48"/>
  <c r="Y569" i="6"/>
  <c r="AJ580" i="48"/>
  <c r="Y593" i="6"/>
  <c r="AJ604" i="48"/>
  <c r="AJ616" i="48"/>
  <c r="Y605" i="6"/>
  <c r="Y641" i="6"/>
  <c r="AJ652" i="48"/>
  <c r="Y701" i="6"/>
  <c r="AJ712" i="48"/>
  <c r="Y713" i="6"/>
  <c r="AJ724" i="48"/>
  <c r="G9" i="6"/>
  <c r="F16" i="48"/>
  <c r="K9" i="6"/>
  <c r="R16" i="48"/>
  <c r="Q16" i="48"/>
  <c r="BL15" i="19" s="1"/>
  <c r="AA21" i="6"/>
  <c r="R12" i="6"/>
  <c r="AA25" i="6"/>
  <c r="R16" i="6"/>
  <c r="G17" i="6"/>
  <c r="F28" i="48"/>
  <c r="K17" i="6"/>
  <c r="R28" i="48"/>
  <c r="Q28" i="48"/>
  <c r="BL16" i="19" s="1"/>
  <c r="R20" i="6"/>
  <c r="R24" i="6"/>
  <c r="R28" i="6"/>
  <c r="G29" i="6"/>
  <c r="F40" i="48"/>
  <c r="K29" i="6"/>
  <c r="R40" i="48"/>
  <c r="Q40" i="48"/>
  <c r="BL17" i="19" s="1"/>
  <c r="R32" i="6"/>
  <c r="R35" i="6"/>
  <c r="R37" i="6"/>
  <c r="R39" i="6"/>
  <c r="AE52" i="48"/>
  <c r="N41" i="6"/>
  <c r="R43" i="6" s="1"/>
  <c r="AG52" i="48"/>
  <c r="R45" i="6"/>
  <c r="R47" i="6"/>
  <c r="R49" i="6"/>
  <c r="R51" i="6"/>
  <c r="N53" i="6"/>
  <c r="R55" i="6" s="1"/>
  <c r="AE64" i="48"/>
  <c r="AG64" i="48"/>
  <c r="R57" i="6"/>
  <c r="R59" i="6"/>
  <c r="R61" i="6"/>
  <c r="R63" i="6"/>
  <c r="N65" i="6"/>
  <c r="R67" i="6" s="1"/>
  <c r="AE76" i="48"/>
  <c r="AG76" i="48"/>
  <c r="R69" i="6"/>
  <c r="R71" i="6"/>
  <c r="R73" i="6"/>
  <c r="R75" i="6"/>
  <c r="N77" i="6"/>
  <c r="R79" i="6" s="1"/>
  <c r="AE88" i="48"/>
  <c r="AG88" i="48"/>
  <c r="R81" i="6"/>
  <c r="R83" i="6"/>
  <c r="R85" i="6"/>
  <c r="R87" i="6"/>
  <c r="N89" i="6"/>
  <c r="R91" i="6" s="1"/>
  <c r="AE100" i="48"/>
  <c r="AG100" i="48"/>
  <c r="R93" i="6"/>
  <c r="R95" i="6"/>
  <c r="R97" i="6"/>
  <c r="R99" i="6"/>
  <c r="N101" i="6"/>
  <c r="R103" i="6" s="1"/>
  <c r="AE112" i="48"/>
  <c r="AG112" i="48"/>
  <c r="R105" i="6"/>
  <c r="R107" i="6"/>
  <c r="R109" i="6"/>
  <c r="R111" i="6"/>
  <c r="N113" i="6"/>
  <c r="R115" i="6" s="1"/>
  <c r="AE124" i="48"/>
  <c r="AG124" i="48"/>
  <c r="R117" i="6"/>
  <c r="R119" i="6"/>
  <c r="R121" i="6"/>
  <c r="R123" i="6"/>
  <c r="N125" i="6"/>
  <c r="R127" i="6" s="1"/>
  <c r="AE136" i="48"/>
  <c r="AG136" i="48"/>
  <c r="R129" i="6"/>
  <c r="R132" i="6"/>
  <c r="R136" i="6"/>
  <c r="F148" i="48"/>
  <c r="G137" i="6"/>
  <c r="R148" i="48"/>
  <c r="K137" i="6"/>
  <c r="Q148" i="48"/>
  <c r="BL26" i="19" s="1"/>
  <c r="R140" i="6"/>
  <c r="R144" i="6"/>
  <c r="R148" i="6"/>
  <c r="G149" i="6"/>
  <c r="F160" i="48"/>
  <c r="K149" i="6"/>
  <c r="R160" i="48"/>
  <c r="Q160" i="48"/>
  <c r="BL27" i="19" s="1"/>
  <c r="R152" i="6"/>
  <c r="R156" i="6"/>
  <c r="R160" i="6"/>
  <c r="G161" i="6"/>
  <c r="F172" i="48"/>
  <c r="R172" i="48"/>
  <c r="K161" i="6"/>
  <c r="Q172" i="48"/>
  <c r="BL28" i="19" s="1"/>
  <c r="R164" i="6"/>
  <c r="R168" i="6"/>
  <c r="R172" i="6"/>
  <c r="G173" i="6"/>
  <c r="F184" i="48"/>
  <c r="K173" i="6"/>
  <c r="R184" i="48"/>
  <c r="Q184" i="48"/>
  <c r="BL29" i="19" s="1"/>
  <c r="R176" i="6"/>
  <c r="R180" i="6"/>
  <c r="R184" i="6"/>
  <c r="F196" i="48"/>
  <c r="G185" i="6"/>
  <c r="R196" i="48"/>
  <c r="K185" i="6"/>
  <c r="Q196" i="48"/>
  <c r="BL30" i="19" s="1"/>
  <c r="R188" i="6"/>
  <c r="R192" i="6"/>
  <c r="R196" i="6"/>
  <c r="G197" i="6"/>
  <c r="F208" i="48"/>
  <c r="K197" i="6"/>
  <c r="R208" i="48"/>
  <c r="Q208" i="48"/>
  <c r="BL31" i="19" s="1"/>
  <c r="R200" i="6"/>
  <c r="R204" i="6"/>
  <c r="R208" i="6"/>
  <c r="G209" i="6"/>
  <c r="F220" i="48"/>
  <c r="K209" i="6"/>
  <c r="R220" i="48"/>
  <c r="Q220" i="48"/>
  <c r="BL32" i="19" s="1"/>
  <c r="R212" i="6"/>
  <c r="R216" i="6"/>
  <c r="R220" i="6"/>
  <c r="G221" i="6"/>
  <c r="F232" i="48"/>
  <c r="K221" i="6"/>
  <c r="R232" i="48"/>
  <c r="Q232" i="48"/>
  <c r="BL33" i="19" s="1"/>
  <c r="R224" i="6"/>
  <c r="R228" i="6"/>
  <c r="R232" i="6"/>
  <c r="F244" i="48"/>
  <c r="G233" i="6"/>
  <c r="R244" i="48"/>
  <c r="K233" i="6"/>
  <c r="Q244" i="48"/>
  <c r="BL34" i="19" s="1"/>
  <c r="R236" i="6"/>
  <c r="R240" i="6"/>
  <c r="R244" i="6"/>
  <c r="G245" i="6"/>
  <c r="F256" i="48"/>
  <c r="R256" i="48"/>
  <c r="K245" i="6"/>
  <c r="Q256" i="48"/>
  <c r="BL35" i="19" s="1"/>
  <c r="R248" i="6"/>
  <c r="R252" i="6"/>
  <c r="R256" i="6"/>
  <c r="G257" i="6"/>
  <c r="F268" i="48"/>
  <c r="K257" i="6"/>
  <c r="R268" i="48"/>
  <c r="Q268" i="48"/>
  <c r="BL36" i="19" s="1"/>
  <c r="R260" i="6"/>
  <c r="R264" i="6"/>
  <c r="R268" i="6"/>
  <c r="G269" i="6"/>
  <c r="F280" i="48"/>
  <c r="K269" i="6"/>
  <c r="R280" i="48"/>
  <c r="Q280" i="48"/>
  <c r="BL37" i="19" s="1"/>
  <c r="R272" i="6"/>
  <c r="R276" i="6"/>
  <c r="R280" i="6"/>
  <c r="F292" i="48"/>
  <c r="G281" i="6"/>
  <c r="R292" i="48"/>
  <c r="K281" i="6"/>
  <c r="Q292" i="48"/>
  <c r="BL38" i="19" s="1"/>
  <c r="R284" i="6"/>
  <c r="R288" i="6"/>
  <c r="R292" i="6"/>
  <c r="G293" i="6"/>
  <c r="F304" i="48"/>
  <c r="K293" i="6"/>
  <c r="R304" i="48"/>
  <c r="Q304" i="48"/>
  <c r="BL39" i="19" s="1"/>
  <c r="R296" i="6"/>
  <c r="R300" i="6"/>
  <c r="R304" i="6"/>
  <c r="G305" i="6"/>
  <c r="F316" i="48"/>
  <c r="R316" i="48"/>
  <c r="K305" i="6"/>
  <c r="Q316" i="48"/>
  <c r="BL40" i="19" s="1"/>
  <c r="R308" i="6"/>
  <c r="R312" i="6"/>
  <c r="R316" i="6"/>
  <c r="G317" i="6"/>
  <c r="F328" i="48"/>
  <c r="K317" i="6"/>
  <c r="R328" i="48"/>
  <c r="Q328" i="48"/>
  <c r="BL41" i="19" s="1"/>
  <c r="R320" i="6"/>
  <c r="R324" i="6"/>
  <c r="R328" i="6"/>
  <c r="F340" i="48"/>
  <c r="G329" i="6"/>
  <c r="R340" i="48"/>
  <c r="K329" i="6"/>
  <c r="Q340" i="48"/>
  <c r="BL42" i="19" s="1"/>
  <c r="R332" i="6"/>
  <c r="R336" i="6"/>
  <c r="R340" i="6"/>
  <c r="G341" i="6"/>
  <c r="F352" i="48"/>
  <c r="K341" i="6"/>
  <c r="R352" i="48"/>
  <c r="Q352" i="48"/>
  <c r="BL43" i="19" s="1"/>
  <c r="R344" i="6"/>
  <c r="R348" i="6"/>
  <c r="R352" i="6"/>
  <c r="G353" i="6"/>
  <c r="F364" i="48"/>
  <c r="R364" i="48"/>
  <c r="K353" i="6"/>
  <c r="Q364" i="48"/>
  <c r="BL44" i="19" s="1"/>
  <c r="R356" i="6"/>
  <c r="R360" i="6"/>
  <c r="R364" i="6"/>
  <c r="G365" i="6"/>
  <c r="F376" i="48"/>
  <c r="K365" i="6"/>
  <c r="R376" i="48"/>
  <c r="Q376" i="48"/>
  <c r="BL45" i="19" s="1"/>
  <c r="R368" i="6"/>
  <c r="R372" i="6"/>
  <c r="R376" i="6"/>
  <c r="F388" i="48"/>
  <c r="G377" i="6"/>
  <c r="R388" i="48"/>
  <c r="K377" i="6"/>
  <c r="Q388" i="48"/>
  <c r="BL46" i="19" s="1"/>
  <c r="R380" i="6"/>
  <c r="R384" i="6"/>
  <c r="R388" i="6"/>
  <c r="G389" i="6"/>
  <c r="F400" i="48"/>
  <c r="K389" i="6"/>
  <c r="R400" i="48"/>
  <c r="Q400" i="48"/>
  <c r="BL47" i="19" s="1"/>
  <c r="R392" i="6"/>
  <c r="R396" i="6"/>
  <c r="R400" i="6"/>
  <c r="G401" i="6"/>
  <c r="F412" i="48"/>
  <c r="K401" i="6"/>
  <c r="R412" i="48"/>
  <c r="Q412" i="48"/>
  <c r="BL48" i="19" s="1"/>
  <c r="R404" i="6"/>
  <c r="R408" i="6"/>
  <c r="R412" i="6"/>
  <c r="G413" i="6"/>
  <c r="F424" i="48"/>
  <c r="K413" i="6"/>
  <c r="R424" i="48"/>
  <c r="Q424" i="48"/>
  <c r="BL49" i="19" s="1"/>
  <c r="R416" i="6"/>
  <c r="R420" i="6"/>
  <c r="R424" i="6"/>
  <c r="F436" i="48"/>
  <c r="G425" i="6"/>
  <c r="R436" i="48"/>
  <c r="K425" i="6"/>
  <c r="Q436" i="48"/>
  <c r="BL50" i="19" s="1"/>
  <c r="R428" i="6"/>
  <c r="R432" i="6"/>
  <c r="R436" i="6"/>
  <c r="G437" i="6"/>
  <c r="F448" i="48"/>
  <c r="R448" i="48"/>
  <c r="K437" i="6"/>
  <c r="Q448" i="48"/>
  <c r="BL51" i="19" s="1"/>
  <c r="R440" i="6"/>
  <c r="R444" i="6"/>
  <c r="R448" i="6"/>
  <c r="G449" i="6"/>
  <c r="F460" i="48"/>
  <c r="K449" i="6"/>
  <c r="R460" i="48"/>
  <c r="Q460" i="48"/>
  <c r="BL52" i="19" s="1"/>
  <c r="R452" i="6"/>
  <c r="R456" i="6"/>
  <c r="R460" i="6"/>
  <c r="G461" i="6"/>
  <c r="F472" i="48"/>
  <c r="K461" i="6"/>
  <c r="R472" i="48"/>
  <c r="Q472" i="48"/>
  <c r="BL53" i="19" s="1"/>
  <c r="R464" i="6"/>
  <c r="R468" i="6"/>
  <c r="R472" i="6"/>
  <c r="F484" i="48"/>
  <c r="G473" i="6"/>
  <c r="R484" i="48"/>
  <c r="K473" i="6"/>
  <c r="Q484" i="48"/>
  <c r="BL54" i="19" s="1"/>
  <c r="R476" i="6"/>
  <c r="R480" i="6"/>
  <c r="R484" i="6"/>
  <c r="G485" i="6"/>
  <c r="F496" i="48"/>
  <c r="K485" i="6"/>
  <c r="R496" i="48"/>
  <c r="Q496" i="48"/>
  <c r="BL55" i="19" s="1"/>
  <c r="R488" i="6"/>
  <c r="R492" i="6"/>
  <c r="R496" i="6"/>
  <c r="G497" i="6"/>
  <c r="F508" i="48"/>
  <c r="R508" i="48"/>
  <c r="K497" i="6"/>
  <c r="Q508" i="48"/>
  <c r="BL56" i="19" s="1"/>
  <c r="R500" i="6"/>
  <c r="R504" i="6"/>
  <c r="R508" i="6"/>
  <c r="G509" i="6"/>
  <c r="F520" i="48"/>
  <c r="K509" i="6"/>
  <c r="R520" i="48"/>
  <c r="Q520" i="48"/>
  <c r="BL57" i="19" s="1"/>
  <c r="R512" i="6"/>
  <c r="R516" i="6"/>
  <c r="R520" i="6"/>
  <c r="F532" i="48"/>
  <c r="G521" i="6"/>
  <c r="R532" i="48"/>
  <c r="K521" i="6"/>
  <c r="Q532" i="48"/>
  <c r="BL58" i="19" s="1"/>
  <c r="R524" i="6"/>
  <c r="R528" i="6"/>
  <c r="R532" i="6"/>
  <c r="G533" i="6"/>
  <c r="F544" i="48"/>
  <c r="K533" i="6"/>
  <c r="R544" i="48"/>
  <c r="Q544" i="48"/>
  <c r="BL59" i="19" s="1"/>
  <c r="R536" i="6"/>
  <c r="R540" i="6"/>
  <c r="R544" i="6"/>
  <c r="F556" i="48"/>
  <c r="G545" i="6"/>
  <c r="R556" i="48"/>
  <c r="K545" i="6"/>
  <c r="Q556" i="48"/>
  <c r="BL60" i="19" s="1"/>
  <c r="D568" i="48"/>
  <c r="E557" i="6"/>
  <c r="N557" i="6"/>
  <c r="R559" i="6" s="1"/>
  <c r="AE568" i="48"/>
  <c r="D580" i="48"/>
  <c r="E569" i="6"/>
  <c r="N569" i="6"/>
  <c r="R571" i="6" s="1"/>
  <c r="AE580" i="48"/>
  <c r="N581" i="6"/>
  <c r="R583" i="6" s="1"/>
  <c r="AE592" i="48"/>
  <c r="D604" i="48"/>
  <c r="E593" i="6"/>
  <c r="N593" i="6"/>
  <c r="R595" i="6" s="1"/>
  <c r="AE604" i="48"/>
  <c r="D616" i="48"/>
  <c r="E605" i="6"/>
  <c r="N605" i="6"/>
  <c r="R607" i="6" s="1"/>
  <c r="AE616" i="48"/>
  <c r="D628" i="48"/>
  <c r="E617" i="6"/>
  <c r="N617" i="6"/>
  <c r="R619" i="6" s="1"/>
  <c r="AE628" i="48"/>
  <c r="D640" i="48"/>
  <c r="E629" i="6"/>
  <c r="N629" i="6"/>
  <c r="R631" i="6" s="1"/>
  <c r="AE640" i="48"/>
  <c r="D652" i="48"/>
  <c r="E641" i="6"/>
  <c r="AE652" i="48"/>
  <c r="N641" i="6"/>
  <c r="R643" i="6" s="1"/>
  <c r="D664" i="48"/>
  <c r="E653" i="6"/>
  <c r="N653" i="6"/>
  <c r="R655" i="6" s="1"/>
  <c r="AE664" i="48"/>
  <c r="D676" i="48"/>
  <c r="E665" i="6"/>
  <c r="N665" i="6"/>
  <c r="R667" i="6" s="1"/>
  <c r="AE676" i="48"/>
  <c r="D688" i="48"/>
  <c r="E677" i="6"/>
  <c r="N677" i="6"/>
  <c r="R679" i="6" s="1"/>
  <c r="AE688" i="48"/>
  <c r="D700" i="48"/>
  <c r="E689" i="6"/>
  <c r="AE700" i="48"/>
  <c r="N689" i="6"/>
  <c r="R691" i="6" s="1"/>
  <c r="D712" i="48"/>
  <c r="E701" i="6"/>
  <c r="N701" i="6"/>
  <c r="R703" i="6" s="1"/>
  <c r="AE712" i="48"/>
  <c r="D724" i="48"/>
  <c r="E713" i="6"/>
  <c r="N713" i="6"/>
  <c r="R715" i="6" s="1"/>
  <c r="AE724" i="48"/>
  <c r="D736" i="48"/>
  <c r="E725" i="6"/>
  <c r="N725" i="6"/>
  <c r="R727" i="6" s="1"/>
  <c r="AE736" i="48"/>
  <c r="AA16" i="48"/>
  <c r="BV15" i="19" s="1"/>
  <c r="AA28" i="48"/>
  <c r="BV16" i="19" s="1"/>
  <c r="AA40" i="48"/>
  <c r="BV17" i="19" s="1"/>
  <c r="AA52" i="48"/>
  <c r="BV18" i="19" s="1"/>
  <c r="AA64" i="48"/>
  <c r="BV19" i="19" s="1"/>
  <c r="AA76" i="48"/>
  <c r="BV20" i="19" s="1"/>
  <c r="AA88" i="48"/>
  <c r="BV21" i="19" s="1"/>
  <c r="AA100" i="48"/>
  <c r="BV22" i="19" s="1"/>
  <c r="AA112" i="48"/>
  <c r="BV23" i="19" s="1"/>
  <c r="AA124" i="48"/>
  <c r="BV24" i="19" s="1"/>
  <c r="AA136" i="48"/>
  <c r="BV25" i="19" s="1"/>
  <c r="AA148" i="48"/>
  <c r="BV26" i="19" s="1"/>
  <c r="AA160" i="48"/>
  <c r="BV27" i="19" s="1"/>
  <c r="AA172" i="48"/>
  <c r="BV28" i="19" s="1"/>
  <c r="AA184" i="48"/>
  <c r="BV29" i="19" s="1"/>
  <c r="AA196" i="48"/>
  <c r="BV30" i="19" s="1"/>
  <c r="AA208" i="48"/>
  <c r="BV31" i="19" s="1"/>
  <c r="AA220" i="48"/>
  <c r="BV32" i="19" s="1"/>
  <c r="AA232" i="48"/>
  <c r="BV33" i="19" s="1"/>
  <c r="AA244" i="48"/>
  <c r="BV34" i="19" s="1"/>
  <c r="AA256" i="48"/>
  <c r="BV35" i="19" s="1"/>
  <c r="AA268" i="48"/>
  <c r="BV36" i="19" s="1"/>
  <c r="AA280" i="48"/>
  <c r="BV37" i="19" s="1"/>
  <c r="AA292" i="48"/>
  <c r="BV38" i="19" s="1"/>
  <c r="AA304" i="48"/>
  <c r="BV39" i="19" s="1"/>
  <c r="AA316" i="48"/>
  <c r="BV40" i="19" s="1"/>
  <c r="AA328" i="48"/>
  <c r="BV41" i="19" s="1"/>
  <c r="AA340" i="48"/>
  <c r="BV42" i="19" s="1"/>
  <c r="AA352" i="48"/>
  <c r="BV43" i="19" s="1"/>
  <c r="AA364" i="48"/>
  <c r="BV44" i="19" s="1"/>
  <c r="AA376" i="48"/>
  <c r="BV45" i="19" s="1"/>
  <c r="AA388" i="48"/>
  <c r="BV46" i="19" s="1"/>
  <c r="AA400" i="48"/>
  <c r="BV47" i="19" s="1"/>
  <c r="AA412" i="48"/>
  <c r="BV48" i="19" s="1"/>
  <c r="AA424" i="48"/>
  <c r="BV49" i="19" s="1"/>
  <c r="AA436" i="48"/>
  <c r="BV50" i="19" s="1"/>
  <c r="AA448" i="48"/>
  <c r="BV51" i="19" s="1"/>
  <c r="AA460" i="48"/>
  <c r="BV52" i="19" s="1"/>
  <c r="AA472" i="48"/>
  <c r="BV53" i="19" s="1"/>
  <c r="AA484" i="48"/>
  <c r="BV54" i="19" s="1"/>
  <c r="AA496" i="48"/>
  <c r="BV55" i="19" s="1"/>
  <c r="AA508" i="48"/>
  <c r="BV56" i="19" s="1"/>
  <c r="AA520" i="48"/>
  <c r="BV57" i="19" s="1"/>
  <c r="AA532" i="48"/>
  <c r="BV58" i="19" s="1"/>
  <c r="AA544" i="48"/>
  <c r="BV59" i="19" s="1"/>
  <c r="AA556" i="48"/>
  <c r="BV60" i="19" s="1"/>
  <c r="AA568" i="48"/>
  <c r="BV61" i="19" s="1"/>
  <c r="AA580" i="48"/>
  <c r="BV62" i="19" s="1"/>
  <c r="AA592" i="48"/>
  <c r="BV63" i="19" s="1"/>
  <c r="AA604" i="48"/>
  <c r="BV64" i="19" s="1"/>
  <c r="AA616" i="48"/>
  <c r="BV65" i="19" s="1"/>
  <c r="AA628" i="48"/>
  <c r="BV66" i="19" s="1"/>
  <c r="AA640" i="48"/>
  <c r="BV67" i="19" s="1"/>
  <c r="AA652" i="48"/>
  <c r="BV68" i="19" s="1"/>
  <c r="AA664" i="48"/>
  <c r="BV69" i="19" s="1"/>
  <c r="AA676" i="48"/>
  <c r="BV70" i="19" s="1"/>
  <c r="AA688" i="48"/>
  <c r="BV71" i="19" s="1"/>
  <c r="AA700" i="48"/>
  <c r="BV72" i="19" s="1"/>
  <c r="AA712" i="48"/>
  <c r="BV73" i="19" s="1"/>
  <c r="AA724" i="48"/>
  <c r="BV74" i="19" s="1"/>
  <c r="AA736" i="48"/>
  <c r="BV75" i="19" s="1"/>
  <c r="D16" i="48"/>
  <c r="D28" i="48"/>
  <c r="D40" i="48"/>
  <c r="D148" i="48"/>
  <c r="D160" i="48"/>
  <c r="D172" i="48"/>
  <c r="D184" i="48"/>
  <c r="D196" i="48"/>
  <c r="D208" i="48"/>
  <c r="D220" i="48"/>
  <c r="D232" i="48"/>
  <c r="D244" i="48"/>
  <c r="D256" i="48"/>
  <c r="D268" i="48"/>
  <c r="D280" i="48"/>
  <c r="D292" i="48"/>
  <c r="D304" i="48"/>
  <c r="D316" i="48"/>
  <c r="D328" i="48"/>
  <c r="D340" i="48"/>
  <c r="D352" i="48"/>
  <c r="D364" i="48"/>
  <c r="D376" i="48"/>
  <c r="D388" i="48"/>
  <c r="D400" i="48"/>
  <c r="D412" i="48"/>
  <c r="D424" i="48"/>
  <c r="D436" i="48"/>
  <c r="D448" i="48"/>
  <c r="D460" i="48"/>
  <c r="D472" i="48"/>
  <c r="D484" i="48"/>
  <c r="D496" i="48"/>
  <c r="D508" i="48"/>
  <c r="D520" i="48"/>
  <c r="D532" i="48"/>
  <c r="D544" i="48"/>
  <c r="D556" i="48"/>
  <c r="D52" i="48"/>
  <c r="D64" i="48"/>
  <c r="D76" i="48"/>
  <c r="D88" i="48"/>
  <c r="D100" i="48"/>
  <c r="D112" i="48"/>
  <c r="D124" i="48"/>
  <c r="D136" i="48"/>
  <c r="D592" i="48"/>
  <c r="H357" i="55"/>
  <c r="I381" i="55" l="1"/>
  <c r="R498" i="6"/>
  <c r="R449" i="6"/>
  <c r="R630" i="6"/>
  <c r="R173" i="6"/>
  <c r="R702" i="6"/>
  <c r="R546" i="6"/>
  <c r="R354" i="6"/>
  <c r="R54" i="6"/>
  <c r="R545" i="6"/>
  <c r="R306" i="6"/>
  <c r="R641" i="6"/>
  <c r="R437" i="6"/>
  <c r="R245" i="6"/>
  <c r="R389" i="6"/>
  <c r="R330" i="6"/>
  <c r="R149" i="6"/>
  <c r="R678" i="6"/>
  <c r="R606" i="6"/>
  <c r="R570" i="6"/>
  <c r="R438" i="6"/>
  <c r="R414" i="6"/>
  <c r="R294" i="6"/>
  <c r="R162" i="6"/>
  <c r="R533" i="6"/>
  <c r="R281" i="6"/>
  <c r="R450" i="6"/>
  <c r="R198" i="6"/>
  <c r="R689" i="6"/>
  <c r="R581" i="6"/>
  <c r="R726" i="6"/>
  <c r="R654" i="6"/>
  <c r="R557" i="6"/>
  <c r="R366" i="6"/>
  <c r="R221" i="6"/>
  <c r="R18" i="6"/>
  <c r="R317" i="6"/>
  <c r="R11" i="6"/>
  <c r="R10" i="6"/>
  <c r="R9" i="6"/>
  <c r="R486" i="6"/>
  <c r="R402" i="6"/>
  <c r="R258" i="6"/>
  <c r="R234" i="6"/>
  <c r="R233" i="6"/>
  <c r="R137" i="6"/>
  <c r="R725" i="6"/>
  <c r="R701" i="6"/>
  <c r="R677" i="6"/>
  <c r="R653" i="6"/>
  <c r="R629" i="6"/>
  <c r="R605" i="6"/>
  <c r="R569" i="6"/>
  <c r="R125" i="6"/>
  <c r="R113" i="6"/>
  <c r="R101" i="6"/>
  <c r="R89" i="6"/>
  <c r="R77" i="6"/>
  <c r="R65" i="6"/>
  <c r="R53" i="6"/>
  <c r="R41" i="6"/>
  <c r="R390" i="6"/>
  <c r="R270" i="6"/>
  <c r="R246" i="6"/>
  <c r="R222" i="6"/>
  <c r="R126" i="6"/>
  <c r="R78" i="6"/>
  <c r="R473" i="6"/>
  <c r="R413" i="6"/>
  <c r="R329" i="6"/>
  <c r="R197" i="6"/>
  <c r="R462" i="6"/>
  <c r="R186" i="6"/>
  <c r="R150" i="6"/>
  <c r="R102" i="6"/>
  <c r="R509" i="6"/>
  <c r="R353" i="6"/>
  <c r="R269" i="6"/>
  <c r="R209" i="6"/>
  <c r="R29" i="6"/>
  <c r="R713" i="6"/>
  <c r="R665" i="6"/>
  <c r="R617" i="6"/>
  <c r="R593" i="6"/>
  <c r="R510" i="6"/>
  <c r="R461" i="6"/>
  <c r="R90" i="6"/>
  <c r="R485" i="6"/>
  <c r="R425" i="6"/>
  <c r="R377" i="6"/>
  <c r="R474" i="6"/>
  <c r="R282" i="6"/>
  <c r="R138" i="6"/>
  <c r="R114" i="6"/>
  <c r="R521" i="6"/>
  <c r="R365" i="6"/>
  <c r="R293" i="6"/>
  <c r="R714" i="6"/>
  <c r="R690" i="6"/>
  <c r="R666" i="6"/>
  <c r="R642" i="6"/>
  <c r="R618" i="6"/>
  <c r="R594" i="6"/>
  <c r="R582" i="6"/>
  <c r="R558" i="6"/>
  <c r="R522" i="6"/>
  <c r="R378" i="6"/>
  <c r="R342" i="6"/>
  <c r="R318" i="6"/>
  <c r="R210" i="6"/>
  <c r="R66" i="6"/>
  <c r="R30" i="6"/>
  <c r="R401" i="6"/>
  <c r="R305" i="6"/>
  <c r="R185" i="6"/>
  <c r="R534" i="6"/>
  <c r="R426" i="6"/>
  <c r="R174" i="6"/>
  <c r="R42" i="6"/>
  <c r="R497" i="6"/>
  <c r="R341" i="6"/>
  <c r="R257" i="6"/>
  <c r="R161" i="6"/>
  <c r="R17" i="6"/>
  <c r="H358" i="55"/>
  <c r="I382" i="55" l="1"/>
  <c r="H359" i="55"/>
  <c r="I383" i="55" l="1"/>
  <c r="H360" i="55"/>
  <c r="I384" i="55" l="1"/>
  <c r="H361" i="55"/>
  <c r="J428" i="5"/>
  <c r="I385" i="55" l="1"/>
  <c r="H362" i="55"/>
  <c r="V428" i="5"/>
  <c r="I386" i="55" l="1"/>
  <c r="H363" i="55"/>
  <c r="I387" i="55" l="1"/>
  <c r="H364" i="55"/>
  <c r="AF429" i="5"/>
  <c r="AF428" i="5"/>
  <c r="AF426" i="5"/>
  <c r="I388" i="55" l="1"/>
  <c r="H365" i="55"/>
  <c r="AF425" i="5"/>
  <c r="AF427" i="5"/>
  <c r="I389" i="55" l="1"/>
  <c r="H366" i="55"/>
  <c r="Z319" i="2"/>
  <c r="Y319" i="2"/>
  <c r="Z318" i="2"/>
  <c r="Y318" i="2"/>
  <c r="Z317" i="2"/>
  <c r="Y317" i="2"/>
  <c r="Z316" i="2"/>
  <c r="Y316" i="2"/>
  <c r="Z315" i="2"/>
  <c r="Y315" i="2"/>
  <c r="Z314" i="2"/>
  <c r="Y314" i="2"/>
  <c r="Z313" i="2"/>
  <c r="Z312" i="2"/>
  <c r="Z311" i="2"/>
  <c r="I390" i="55" l="1"/>
  <c r="H367" i="55"/>
  <c r="X316" i="2"/>
  <c r="X315" i="2"/>
  <c r="X314" i="2"/>
  <c r="X313" i="2"/>
  <c r="Y300" i="2"/>
  <c r="Y312" i="2" s="1"/>
  <c r="Y299" i="2"/>
  <c r="Y311" i="2" s="1"/>
  <c r="X310" i="2"/>
  <c r="X309" i="2"/>
  <c r="X308" i="2"/>
  <c r="I391" i="55" l="1"/>
  <c r="H368" i="55"/>
  <c r="Y298" i="2"/>
  <c r="X317" i="2"/>
  <c r="Y297" i="2"/>
  <c r="X318" i="2"/>
  <c r="X311" i="2"/>
  <c r="X319" i="2"/>
  <c r="Y301" i="2"/>
  <c r="Y313" i="2" s="1"/>
  <c r="X312" i="2"/>
  <c r="AF339" i="2"/>
  <c r="AF351" i="2" s="1"/>
  <c r="AF363" i="2" s="1"/>
  <c r="AF375" i="2" s="1"/>
  <c r="AF387" i="2" s="1"/>
  <c r="AF399" i="2" s="1"/>
  <c r="AF411" i="2" s="1"/>
  <c r="AF423" i="2" s="1"/>
  <c r="AF435" i="2" s="1"/>
  <c r="AF447" i="2" s="1"/>
  <c r="AF459" i="2" s="1"/>
  <c r="AF471" i="2" s="1"/>
  <c r="AF483" i="2" s="1"/>
  <c r="AF495" i="2" s="1"/>
  <c r="AF507" i="2" s="1"/>
  <c r="AF519" i="2" s="1"/>
  <c r="AF531" i="2" s="1"/>
  <c r="AF543" i="2" s="1"/>
  <c r="AF555" i="2" s="1"/>
  <c r="AF567" i="2" s="1"/>
  <c r="AF579" i="2" s="1"/>
  <c r="AF591" i="2" s="1"/>
  <c r="AF603" i="2" s="1"/>
  <c r="AF615" i="2" s="1"/>
  <c r="AF338" i="2"/>
  <c r="AF350" i="2" s="1"/>
  <c r="AF362" i="2" s="1"/>
  <c r="AF374" i="2" s="1"/>
  <c r="AF386" i="2" s="1"/>
  <c r="AF398" i="2" s="1"/>
  <c r="AF410" i="2" s="1"/>
  <c r="AF422" i="2" s="1"/>
  <c r="AF434" i="2" s="1"/>
  <c r="AF446" i="2" s="1"/>
  <c r="AF458" i="2" s="1"/>
  <c r="AF470" i="2" s="1"/>
  <c r="AF482" i="2" s="1"/>
  <c r="AF494" i="2" s="1"/>
  <c r="AF506" i="2" s="1"/>
  <c r="AF518" i="2" s="1"/>
  <c r="AF530" i="2" s="1"/>
  <c r="AF542" i="2" s="1"/>
  <c r="AF554" i="2" s="1"/>
  <c r="AF566" i="2" s="1"/>
  <c r="AF578" i="2" s="1"/>
  <c r="AF590" i="2" s="1"/>
  <c r="AF602" i="2" s="1"/>
  <c r="AF614" i="2" s="1"/>
  <c r="AF337" i="2"/>
  <c r="AF349" i="2" s="1"/>
  <c r="AF361" i="2" s="1"/>
  <c r="AF373" i="2" s="1"/>
  <c r="AF385" i="2" s="1"/>
  <c r="AF397" i="2" s="1"/>
  <c r="AF409" i="2" s="1"/>
  <c r="AF421" i="2" s="1"/>
  <c r="AF433" i="2" s="1"/>
  <c r="AF445" i="2" s="1"/>
  <c r="AF457" i="2" s="1"/>
  <c r="AF469" i="2" s="1"/>
  <c r="AF481" i="2" s="1"/>
  <c r="AF493" i="2" s="1"/>
  <c r="AF505" i="2" s="1"/>
  <c r="AF517" i="2" s="1"/>
  <c r="AF529" i="2" s="1"/>
  <c r="AF541" i="2" s="1"/>
  <c r="AF553" i="2" s="1"/>
  <c r="AF565" i="2" s="1"/>
  <c r="AF577" i="2" s="1"/>
  <c r="AF589" i="2" s="1"/>
  <c r="AF601" i="2" s="1"/>
  <c r="AF613" i="2" s="1"/>
  <c r="AF336" i="2"/>
  <c r="AF348" i="2" s="1"/>
  <c r="AF360" i="2" s="1"/>
  <c r="AF372" i="2" s="1"/>
  <c r="AF384" i="2" s="1"/>
  <c r="AF396" i="2" s="1"/>
  <c r="AF408" i="2" s="1"/>
  <c r="AF420" i="2" s="1"/>
  <c r="AF432" i="2" s="1"/>
  <c r="AF444" i="2" s="1"/>
  <c r="AF456" i="2" s="1"/>
  <c r="AF468" i="2" s="1"/>
  <c r="AF480" i="2" s="1"/>
  <c r="AF492" i="2" s="1"/>
  <c r="AF504" i="2" s="1"/>
  <c r="AF516" i="2" s="1"/>
  <c r="AF528" i="2" s="1"/>
  <c r="AF540" i="2" s="1"/>
  <c r="AF552" i="2" s="1"/>
  <c r="AF564" i="2" s="1"/>
  <c r="AF576" i="2" s="1"/>
  <c r="AF588" i="2" s="1"/>
  <c r="AF600" i="2" s="1"/>
  <c r="AF612" i="2" s="1"/>
  <c r="AF335" i="2"/>
  <c r="AF347" i="2" s="1"/>
  <c r="AF359" i="2" s="1"/>
  <c r="AF371" i="2" s="1"/>
  <c r="AF383" i="2" s="1"/>
  <c r="AF395" i="2" s="1"/>
  <c r="AF407" i="2" s="1"/>
  <c r="AF419" i="2" s="1"/>
  <c r="AF431" i="2" s="1"/>
  <c r="AF443" i="2" s="1"/>
  <c r="AF455" i="2" s="1"/>
  <c r="AF467" i="2" s="1"/>
  <c r="AF479" i="2" s="1"/>
  <c r="AF491" i="2" s="1"/>
  <c r="AF503" i="2" s="1"/>
  <c r="AF515" i="2" s="1"/>
  <c r="AF527" i="2" s="1"/>
  <c r="AF539" i="2" s="1"/>
  <c r="AF551" i="2" s="1"/>
  <c r="AF563" i="2" s="1"/>
  <c r="AF575" i="2" s="1"/>
  <c r="AF587" i="2" s="1"/>
  <c r="AF599" i="2" s="1"/>
  <c r="AF611" i="2" s="1"/>
  <c r="AF334" i="2"/>
  <c r="AF346" i="2" s="1"/>
  <c r="AF358" i="2" s="1"/>
  <c r="AF370" i="2" s="1"/>
  <c r="AF382" i="2" s="1"/>
  <c r="AF394" i="2" s="1"/>
  <c r="AF406" i="2" s="1"/>
  <c r="AF418" i="2" s="1"/>
  <c r="AF430" i="2" s="1"/>
  <c r="AF442" i="2" s="1"/>
  <c r="AF454" i="2" s="1"/>
  <c r="AF466" i="2" s="1"/>
  <c r="AF478" i="2" s="1"/>
  <c r="AF490" i="2" s="1"/>
  <c r="AF502" i="2" s="1"/>
  <c r="AF514" i="2" s="1"/>
  <c r="AF526" i="2" s="1"/>
  <c r="AF538" i="2" s="1"/>
  <c r="AF550" i="2" s="1"/>
  <c r="AF562" i="2" s="1"/>
  <c r="AF574" i="2" s="1"/>
  <c r="AF586" i="2" s="1"/>
  <c r="AF598" i="2" s="1"/>
  <c r="AF610" i="2" s="1"/>
  <c r="AF333" i="2"/>
  <c r="AF345" i="2" s="1"/>
  <c r="AF357" i="2" s="1"/>
  <c r="AF369" i="2" s="1"/>
  <c r="AF381" i="2" s="1"/>
  <c r="AF393" i="2" s="1"/>
  <c r="AF405" i="2" s="1"/>
  <c r="AF417" i="2" s="1"/>
  <c r="AF429" i="2" s="1"/>
  <c r="AF441" i="2" s="1"/>
  <c r="AF453" i="2" s="1"/>
  <c r="AF465" i="2" s="1"/>
  <c r="AF477" i="2" s="1"/>
  <c r="AF489" i="2" s="1"/>
  <c r="AF501" i="2" s="1"/>
  <c r="AF513" i="2" s="1"/>
  <c r="AF525" i="2" s="1"/>
  <c r="AF537" i="2" s="1"/>
  <c r="AF549" i="2" s="1"/>
  <c r="AF561" i="2" s="1"/>
  <c r="AF573" i="2" s="1"/>
  <c r="AF585" i="2" s="1"/>
  <c r="AF597" i="2" s="1"/>
  <c r="AF609" i="2" s="1"/>
  <c r="AF332" i="2"/>
  <c r="AF344" i="2" s="1"/>
  <c r="AF356" i="2" s="1"/>
  <c r="AF368" i="2" s="1"/>
  <c r="AF380" i="2" s="1"/>
  <c r="AF392" i="2" s="1"/>
  <c r="AF404" i="2" s="1"/>
  <c r="AF416" i="2" s="1"/>
  <c r="AF428" i="2" s="1"/>
  <c r="AF440" i="2" s="1"/>
  <c r="AF452" i="2" s="1"/>
  <c r="AF464" i="2" s="1"/>
  <c r="AF476" i="2" s="1"/>
  <c r="AF488" i="2" s="1"/>
  <c r="AF500" i="2" s="1"/>
  <c r="AF512" i="2" s="1"/>
  <c r="AF524" i="2" s="1"/>
  <c r="AF536" i="2" s="1"/>
  <c r="AF548" i="2" s="1"/>
  <c r="AF560" i="2" s="1"/>
  <c r="AF572" i="2" s="1"/>
  <c r="AF584" i="2" s="1"/>
  <c r="AF596" i="2" s="1"/>
  <c r="AF608" i="2" s="1"/>
  <c r="AS340" i="2"/>
  <c r="AS352" i="2" s="1"/>
  <c r="AS364" i="2" s="1"/>
  <c r="AS376" i="2" s="1"/>
  <c r="AS388" i="2" s="1"/>
  <c r="AS400" i="2" s="1"/>
  <c r="AS412" i="2" s="1"/>
  <c r="AS424" i="2" s="1"/>
  <c r="AS436" i="2" s="1"/>
  <c r="AS448" i="2" s="1"/>
  <c r="AS460" i="2" s="1"/>
  <c r="AS472" i="2" s="1"/>
  <c r="AS484" i="2" s="1"/>
  <c r="AS496" i="2" s="1"/>
  <c r="AS508" i="2" s="1"/>
  <c r="AS520" i="2" s="1"/>
  <c r="AS532" i="2" s="1"/>
  <c r="AS544" i="2" s="1"/>
  <c r="AS556" i="2" s="1"/>
  <c r="AS568" i="2" s="1"/>
  <c r="AS580" i="2" s="1"/>
  <c r="AS592" i="2" s="1"/>
  <c r="AS604" i="2" s="1"/>
  <c r="AS616" i="2" s="1"/>
  <c r="AS339" i="2"/>
  <c r="AS351" i="2" s="1"/>
  <c r="AS363" i="2" s="1"/>
  <c r="AS375" i="2" s="1"/>
  <c r="AS387" i="2" s="1"/>
  <c r="AS399" i="2" s="1"/>
  <c r="AS411" i="2" s="1"/>
  <c r="AS423" i="2" s="1"/>
  <c r="AS435" i="2" s="1"/>
  <c r="AS447" i="2" s="1"/>
  <c r="AS459" i="2" s="1"/>
  <c r="AS471" i="2" s="1"/>
  <c r="AS483" i="2" s="1"/>
  <c r="AS495" i="2" s="1"/>
  <c r="AS507" i="2" s="1"/>
  <c r="AS519" i="2" s="1"/>
  <c r="AS531" i="2" s="1"/>
  <c r="AS543" i="2" s="1"/>
  <c r="AS555" i="2" s="1"/>
  <c r="AS567" i="2" s="1"/>
  <c r="AS579" i="2" s="1"/>
  <c r="AS591" i="2" s="1"/>
  <c r="AS603" i="2" s="1"/>
  <c r="AS615" i="2" s="1"/>
  <c r="AS338" i="2"/>
  <c r="AS350" i="2" s="1"/>
  <c r="AS362" i="2" s="1"/>
  <c r="AS374" i="2" s="1"/>
  <c r="AS386" i="2" s="1"/>
  <c r="AS398" i="2" s="1"/>
  <c r="AS410" i="2" s="1"/>
  <c r="AS422" i="2" s="1"/>
  <c r="AS434" i="2" s="1"/>
  <c r="AS446" i="2" s="1"/>
  <c r="AS458" i="2" s="1"/>
  <c r="AS470" i="2" s="1"/>
  <c r="AS482" i="2" s="1"/>
  <c r="AS494" i="2" s="1"/>
  <c r="AS506" i="2" s="1"/>
  <c r="AS518" i="2" s="1"/>
  <c r="AS530" i="2" s="1"/>
  <c r="AS542" i="2" s="1"/>
  <c r="AS554" i="2" s="1"/>
  <c r="AS566" i="2" s="1"/>
  <c r="AS578" i="2" s="1"/>
  <c r="AS590" i="2" s="1"/>
  <c r="AS602" i="2" s="1"/>
  <c r="AS614" i="2" s="1"/>
  <c r="AS337" i="2"/>
  <c r="AS349" i="2" s="1"/>
  <c r="AS361" i="2" s="1"/>
  <c r="AS373" i="2" s="1"/>
  <c r="AS385" i="2" s="1"/>
  <c r="AS397" i="2" s="1"/>
  <c r="AS409" i="2" s="1"/>
  <c r="AS421" i="2" s="1"/>
  <c r="AS433" i="2" s="1"/>
  <c r="AS445" i="2" s="1"/>
  <c r="AS457" i="2" s="1"/>
  <c r="AS469" i="2" s="1"/>
  <c r="AS481" i="2" s="1"/>
  <c r="AS493" i="2" s="1"/>
  <c r="AS505" i="2" s="1"/>
  <c r="AS517" i="2" s="1"/>
  <c r="AS529" i="2" s="1"/>
  <c r="AS541" i="2" s="1"/>
  <c r="AS553" i="2" s="1"/>
  <c r="AS565" i="2" s="1"/>
  <c r="AS577" i="2" s="1"/>
  <c r="AS589" i="2" s="1"/>
  <c r="AS601" i="2" s="1"/>
  <c r="AS613" i="2" s="1"/>
  <c r="AS336" i="2"/>
  <c r="AS348" i="2" s="1"/>
  <c r="AS360" i="2" s="1"/>
  <c r="AS372" i="2" s="1"/>
  <c r="AS384" i="2" s="1"/>
  <c r="AS396" i="2" s="1"/>
  <c r="AS408" i="2" s="1"/>
  <c r="AS420" i="2" s="1"/>
  <c r="AS432" i="2" s="1"/>
  <c r="AS444" i="2" s="1"/>
  <c r="AS456" i="2" s="1"/>
  <c r="AS468" i="2" s="1"/>
  <c r="AS480" i="2" s="1"/>
  <c r="AS492" i="2" s="1"/>
  <c r="AS504" i="2" s="1"/>
  <c r="AS516" i="2" s="1"/>
  <c r="AS528" i="2" s="1"/>
  <c r="AS540" i="2" s="1"/>
  <c r="AS552" i="2" s="1"/>
  <c r="AS564" i="2" s="1"/>
  <c r="AS576" i="2" s="1"/>
  <c r="AS588" i="2" s="1"/>
  <c r="AS600" i="2" s="1"/>
  <c r="AS612" i="2" s="1"/>
  <c r="AS335" i="2"/>
  <c r="AS347" i="2" s="1"/>
  <c r="AS359" i="2" s="1"/>
  <c r="AS371" i="2" s="1"/>
  <c r="AS383" i="2" s="1"/>
  <c r="AS395" i="2" s="1"/>
  <c r="AS407" i="2" s="1"/>
  <c r="AS419" i="2" s="1"/>
  <c r="AS431" i="2" s="1"/>
  <c r="AS443" i="2" s="1"/>
  <c r="AS455" i="2" s="1"/>
  <c r="AS467" i="2" s="1"/>
  <c r="AS479" i="2" s="1"/>
  <c r="AS491" i="2" s="1"/>
  <c r="AS503" i="2" s="1"/>
  <c r="AS515" i="2" s="1"/>
  <c r="AS527" i="2" s="1"/>
  <c r="AS539" i="2" s="1"/>
  <c r="AS551" i="2" s="1"/>
  <c r="AS563" i="2" s="1"/>
  <c r="AS575" i="2" s="1"/>
  <c r="AS587" i="2" s="1"/>
  <c r="AS599" i="2" s="1"/>
  <c r="AS611" i="2" s="1"/>
  <c r="AS334" i="2"/>
  <c r="AS346" i="2" s="1"/>
  <c r="AS358" i="2" s="1"/>
  <c r="AS370" i="2" s="1"/>
  <c r="AS382" i="2" s="1"/>
  <c r="AS394" i="2" s="1"/>
  <c r="AS406" i="2" s="1"/>
  <c r="AS418" i="2" s="1"/>
  <c r="AS430" i="2" s="1"/>
  <c r="AS442" i="2" s="1"/>
  <c r="AS454" i="2" s="1"/>
  <c r="AS466" i="2" s="1"/>
  <c r="AS478" i="2" s="1"/>
  <c r="AS490" i="2" s="1"/>
  <c r="AS502" i="2" s="1"/>
  <c r="AS514" i="2" s="1"/>
  <c r="AS526" i="2" s="1"/>
  <c r="AS538" i="2" s="1"/>
  <c r="AS550" i="2" s="1"/>
  <c r="AS562" i="2" s="1"/>
  <c r="AS574" i="2" s="1"/>
  <c r="AS586" i="2" s="1"/>
  <c r="AS598" i="2" s="1"/>
  <c r="AS610" i="2" s="1"/>
  <c r="AS333" i="2"/>
  <c r="AS345" i="2" s="1"/>
  <c r="AS357" i="2" s="1"/>
  <c r="AS369" i="2" s="1"/>
  <c r="AS381" i="2" s="1"/>
  <c r="AS393" i="2" s="1"/>
  <c r="AS405" i="2" s="1"/>
  <c r="AS417" i="2" s="1"/>
  <c r="AS429" i="2" s="1"/>
  <c r="AS441" i="2" s="1"/>
  <c r="AS453" i="2" s="1"/>
  <c r="AS465" i="2" s="1"/>
  <c r="AS477" i="2" s="1"/>
  <c r="AS489" i="2" s="1"/>
  <c r="AS501" i="2" s="1"/>
  <c r="AS513" i="2" s="1"/>
  <c r="AS525" i="2" s="1"/>
  <c r="AS537" i="2" s="1"/>
  <c r="AS549" i="2" s="1"/>
  <c r="AS561" i="2" s="1"/>
  <c r="AS573" i="2" s="1"/>
  <c r="AS585" i="2" s="1"/>
  <c r="AS597" i="2" s="1"/>
  <c r="AS609" i="2" s="1"/>
  <c r="AS332" i="2"/>
  <c r="AS344" i="2" s="1"/>
  <c r="AS356" i="2" s="1"/>
  <c r="AS368" i="2" s="1"/>
  <c r="AS380" i="2" s="1"/>
  <c r="AS392" i="2" s="1"/>
  <c r="AS404" i="2" s="1"/>
  <c r="AS416" i="2" s="1"/>
  <c r="AS428" i="2" s="1"/>
  <c r="AS440" i="2" s="1"/>
  <c r="AS452" i="2" s="1"/>
  <c r="AS464" i="2" s="1"/>
  <c r="AS476" i="2" s="1"/>
  <c r="AS488" i="2" s="1"/>
  <c r="AS500" i="2" s="1"/>
  <c r="AS512" i="2" s="1"/>
  <c r="AS524" i="2" s="1"/>
  <c r="AS536" i="2" s="1"/>
  <c r="AS548" i="2" s="1"/>
  <c r="AS560" i="2" s="1"/>
  <c r="AS572" i="2" s="1"/>
  <c r="AS584" i="2" s="1"/>
  <c r="AS596" i="2" s="1"/>
  <c r="AS608" i="2" s="1"/>
  <c r="AS331" i="2"/>
  <c r="AS343" i="2" s="1"/>
  <c r="AS355" i="2" s="1"/>
  <c r="AS367" i="2" s="1"/>
  <c r="AS379" i="2" s="1"/>
  <c r="AS391" i="2" s="1"/>
  <c r="AS403" i="2" s="1"/>
  <c r="AS415" i="2" s="1"/>
  <c r="AS427" i="2" s="1"/>
  <c r="AS439" i="2" s="1"/>
  <c r="AS451" i="2" s="1"/>
  <c r="AS463" i="2" s="1"/>
  <c r="AS475" i="2" s="1"/>
  <c r="AS487" i="2" s="1"/>
  <c r="AS499" i="2" s="1"/>
  <c r="AS511" i="2" s="1"/>
  <c r="AS523" i="2" s="1"/>
  <c r="AS535" i="2" s="1"/>
  <c r="AS547" i="2" s="1"/>
  <c r="AS559" i="2" s="1"/>
  <c r="AS571" i="2" s="1"/>
  <c r="AS583" i="2" s="1"/>
  <c r="AS595" i="2" s="1"/>
  <c r="AS607" i="2" s="1"/>
  <c r="AS329" i="2"/>
  <c r="AS341" i="2" s="1"/>
  <c r="AS353" i="2" s="1"/>
  <c r="AS365" i="2" s="1"/>
  <c r="AS377" i="2" s="1"/>
  <c r="AS389" i="2" s="1"/>
  <c r="AS401" i="2" s="1"/>
  <c r="AS413" i="2" s="1"/>
  <c r="AS425" i="2" s="1"/>
  <c r="AS437" i="2" s="1"/>
  <c r="AS449" i="2" s="1"/>
  <c r="AS461" i="2" s="1"/>
  <c r="AS473" i="2" s="1"/>
  <c r="AS485" i="2" s="1"/>
  <c r="AS497" i="2" s="1"/>
  <c r="AS509" i="2" s="1"/>
  <c r="AS521" i="2" s="1"/>
  <c r="AS533" i="2" s="1"/>
  <c r="AS545" i="2" s="1"/>
  <c r="AS557" i="2" s="1"/>
  <c r="AS569" i="2" s="1"/>
  <c r="AS581" i="2" s="1"/>
  <c r="AS593" i="2" s="1"/>
  <c r="AS605" i="2" s="1"/>
  <c r="AR340" i="2"/>
  <c r="AR352" i="2" s="1"/>
  <c r="AR364" i="2" s="1"/>
  <c r="AR376" i="2" s="1"/>
  <c r="AR388" i="2" s="1"/>
  <c r="AR400" i="2" s="1"/>
  <c r="AR412" i="2" s="1"/>
  <c r="AR424" i="2" s="1"/>
  <c r="AR436" i="2" s="1"/>
  <c r="AR448" i="2" s="1"/>
  <c r="AR460" i="2" s="1"/>
  <c r="AR472" i="2" s="1"/>
  <c r="AR484" i="2" s="1"/>
  <c r="AR496" i="2" s="1"/>
  <c r="AR508" i="2" s="1"/>
  <c r="AR520" i="2" s="1"/>
  <c r="AR532" i="2" s="1"/>
  <c r="AR544" i="2" s="1"/>
  <c r="AR556" i="2" s="1"/>
  <c r="AR568" i="2" s="1"/>
  <c r="AR580" i="2" s="1"/>
  <c r="AR592" i="2" s="1"/>
  <c r="AR604" i="2" s="1"/>
  <c r="AR616" i="2" s="1"/>
  <c r="AR339" i="2"/>
  <c r="AR351" i="2" s="1"/>
  <c r="AR363" i="2" s="1"/>
  <c r="AR375" i="2" s="1"/>
  <c r="AR387" i="2" s="1"/>
  <c r="AR399" i="2" s="1"/>
  <c r="AR411" i="2" s="1"/>
  <c r="AR423" i="2" s="1"/>
  <c r="AR435" i="2" s="1"/>
  <c r="AR447" i="2" s="1"/>
  <c r="AR459" i="2" s="1"/>
  <c r="AR471" i="2" s="1"/>
  <c r="AR483" i="2" s="1"/>
  <c r="AR495" i="2" s="1"/>
  <c r="AR507" i="2" s="1"/>
  <c r="AR519" i="2" s="1"/>
  <c r="AR531" i="2" s="1"/>
  <c r="AR543" i="2" s="1"/>
  <c r="AR555" i="2" s="1"/>
  <c r="AR567" i="2" s="1"/>
  <c r="AR579" i="2" s="1"/>
  <c r="AR591" i="2" s="1"/>
  <c r="AR603" i="2" s="1"/>
  <c r="AR615" i="2" s="1"/>
  <c r="AR338" i="2"/>
  <c r="AR350" i="2" s="1"/>
  <c r="AR362" i="2" s="1"/>
  <c r="AR374" i="2" s="1"/>
  <c r="AR386" i="2" s="1"/>
  <c r="AR398" i="2" s="1"/>
  <c r="AR410" i="2" s="1"/>
  <c r="AR422" i="2" s="1"/>
  <c r="AR434" i="2" s="1"/>
  <c r="AR446" i="2" s="1"/>
  <c r="AR458" i="2" s="1"/>
  <c r="AR470" i="2" s="1"/>
  <c r="AR482" i="2" s="1"/>
  <c r="AR494" i="2" s="1"/>
  <c r="AR506" i="2" s="1"/>
  <c r="AR518" i="2" s="1"/>
  <c r="AR530" i="2" s="1"/>
  <c r="AR542" i="2" s="1"/>
  <c r="AR554" i="2" s="1"/>
  <c r="AR566" i="2" s="1"/>
  <c r="AR578" i="2" s="1"/>
  <c r="AR590" i="2" s="1"/>
  <c r="AR602" i="2" s="1"/>
  <c r="AR614" i="2" s="1"/>
  <c r="AR337" i="2"/>
  <c r="AR349" i="2" s="1"/>
  <c r="AR361" i="2" s="1"/>
  <c r="AR373" i="2" s="1"/>
  <c r="AR385" i="2" s="1"/>
  <c r="AR397" i="2" s="1"/>
  <c r="AR409" i="2" s="1"/>
  <c r="AR421" i="2" s="1"/>
  <c r="AR433" i="2" s="1"/>
  <c r="AR445" i="2" s="1"/>
  <c r="AR457" i="2" s="1"/>
  <c r="AR469" i="2" s="1"/>
  <c r="AR481" i="2" s="1"/>
  <c r="AR493" i="2" s="1"/>
  <c r="AR505" i="2" s="1"/>
  <c r="AR517" i="2" s="1"/>
  <c r="AR529" i="2" s="1"/>
  <c r="AR541" i="2" s="1"/>
  <c r="AR553" i="2" s="1"/>
  <c r="AR565" i="2" s="1"/>
  <c r="AR577" i="2" s="1"/>
  <c r="AR589" i="2" s="1"/>
  <c r="AR601" i="2" s="1"/>
  <c r="AR613" i="2" s="1"/>
  <c r="AR336" i="2"/>
  <c r="AR348" i="2" s="1"/>
  <c r="AR360" i="2" s="1"/>
  <c r="AR372" i="2" s="1"/>
  <c r="AR384" i="2" s="1"/>
  <c r="AR396" i="2" s="1"/>
  <c r="AR408" i="2" s="1"/>
  <c r="AR420" i="2" s="1"/>
  <c r="AR432" i="2" s="1"/>
  <c r="AR444" i="2" s="1"/>
  <c r="AR456" i="2" s="1"/>
  <c r="AR468" i="2" s="1"/>
  <c r="AR480" i="2" s="1"/>
  <c r="AR492" i="2" s="1"/>
  <c r="AR504" i="2" s="1"/>
  <c r="AR516" i="2" s="1"/>
  <c r="AR528" i="2" s="1"/>
  <c r="AR540" i="2" s="1"/>
  <c r="AR552" i="2" s="1"/>
  <c r="AR564" i="2" s="1"/>
  <c r="AR576" i="2" s="1"/>
  <c r="AR588" i="2" s="1"/>
  <c r="AR600" i="2" s="1"/>
  <c r="AR612" i="2" s="1"/>
  <c r="AR335" i="2"/>
  <c r="AR347" i="2" s="1"/>
  <c r="AR359" i="2" s="1"/>
  <c r="AR371" i="2" s="1"/>
  <c r="AR383" i="2" s="1"/>
  <c r="AR395" i="2" s="1"/>
  <c r="AR407" i="2" s="1"/>
  <c r="AR419" i="2" s="1"/>
  <c r="AR431" i="2" s="1"/>
  <c r="AR443" i="2" s="1"/>
  <c r="AR455" i="2" s="1"/>
  <c r="AR467" i="2" s="1"/>
  <c r="AR479" i="2" s="1"/>
  <c r="AR491" i="2" s="1"/>
  <c r="AR503" i="2" s="1"/>
  <c r="AR515" i="2" s="1"/>
  <c r="AR527" i="2" s="1"/>
  <c r="AR539" i="2" s="1"/>
  <c r="AR551" i="2" s="1"/>
  <c r="AR563" i="2" s="1"/>
  <c r="AR575" i="2" s="1"/>
  <c r="AR587" i="2" s="1"/>
  <c r="AR599" i="2" s="1"/>
  <c r="AR611" i="2" s="1"/>
  <c r="AR334" i="2"/>
  <c r="AR346" i="2" s="1"/>
  <c r="AR358" i="2" s="1"/>
  <c r="AR370" i="2" s="1"/>
  <c r="AR382" i="2" s="1"/>
  <c r="AR394" i="2" s="1"/>
  <c r="AR406" i="2" s="1"/>
  <c r="AR418" i="2" s="1"/>
  <c r="AR430" i="2" s="1"/>
  <c r="AR442" i="2" s="1"/>
  <c r="AR454" i="2" s="1"/>
  <c r="AR466" i="2" s="1"/>
  <c r="AR478" i="2" s="1"/>
  <c r="AR490" i="2" s="1"/>
  <c r="AR502" i="2" s="1"/>
  <c r="AR514" i="2" s="1"/>
  <c r="AR526" i="2" s="1"/>
  <c r="AR538" i="2" s="1"/>
  <c r="AR550" i="2" s="1"/>
  <c r="AR562" i="2" s="1"/>
  <c r="AR574" i="2" s="1"/>
  <c r="AR586" i="2" s="1"/>
  <c r="AR598" i="2" s="1"/>
  <c r="AR610" i="2" s="1"/>
  <c r="AR333" i="2"/>
  <c r="AR345" i="2" s="1"/>
  <c r="AR357" i="2" s="1"/>
  <c r="AR369" i="2" s="1"/>
  <c r="AR381" i="2" s="1"/>
  <c r="AR393" i="2" s="1"/>
  <c r="AR405" i="2" s="1"/>
  <c r="AR417" i="2" s="1"/>
  <c r="AR429" i="2" s="1"/>
  <c r="AR441" i="2" s="1"/>
  <c r="AR453" i="2" s="1"/>
  <c r="AR465" i="2" s="1"/>
  <c r="AR477" i="2" s="1"/>
  <c r="AR489" i="2" s="1"/>
  <c r="AR501" i="2" s="1"/>
  <c r="AR513" i="2" s="1"/>
  <c r="AR525" i="2" s="1"/>
  <c r="AR537" i="2" s="1"/>
  <c r="AR549" i="2" s="1"/>
  <c r="AR561" i="2" s="1"/>
  <c r="AR573" i="2" s="1"/>
  <c r="AR585" i="2" s="1"/>
  <c r="AR597" i="2" s="1"/>
  <c r="AR609" i="2" s="1"/>
  <c r="AR332" i="2"/>
  <c r="AR344" i="2" s="1"/>
  <c r="AR356" i="2" s="1"/>
  <c r="AR368" i="2" s="1"/>
  <c r="AR380" i="2" s="1"/>
  <c r="AR392" i="2" s="1"/>
  <c r="AR404" i="2" s="1"/>
  <c r="AR416" i="2" s="1"/>
  <c r="AR428" i="2" s="1"/>
  <c r="AR440" i="2" s="1"/>
  <c r="AR452" i="2" s="1"/>
  <c r="AR464" i="2" s="1"/>
  <c r="AR476" i="2" s="1"/>
  <c r="AR488" i="2" s="1"/>
  <c r="AR500" i="2" s="1"/>
  <c r="AR512" i="2" s="1"/>
  <c r="AR524" i="2" s="1"/>
  <c r="AR536" i="2" s="1"/>
  <c r="AR548" i="2" s="1"/>
  <c r="AR560" i="2" s="1"/>
  <c r="AR572" i="2" s="1"/>
  <c r="AR584" i="2" s="1"/>
  <c r="AR596" i="2" s="1"/>
  <c r="AR608" i="2" s="1"/>
  <c r="AR330" i="2"/>
  <c r="AR342" i="2" s="1"/>
  <c r="AR354" i="2" s="1"/>
  <c r="AR366" i="2" s="1"/>
  <c r="AR378" i="2" s="1"/>
  <c r="AR390" i="2" s="1"/>
  <c r="AR402" i="2" s="1"/>
  <c r="AR414" i="2" s="1"/>
  <c r="AR426" i="2" s="1"/>
  <c r="AR438" i="2" s="1"/>
  <c r="AR450" i="2" s="1"/>
  <c r="AR462" i="2" s="1"/>
  <c r="AR474" i="2" s="1"/>
  <c r="AR486" i="2" s="1"/>
  <c r="AR498" i="2" s="1"/>
  <c r="AR510" i="2" s="1"/>
  <c r="AR522" i="2" s="1"/>
  <c r="AR534" i="2" s="1"/>
  <c r="AR546" i="2" s="1"/>
  <c r="AR558" i="2" s="1"/>
  <c r="AR570" i="2" s="1"/>
  <c r="AR582" i="2" s="1"/>
  <c r="AR594" i="2" s="1"/>
  <c r="AR606" i="2" s="1"/>
  <c r="AR329" i="2"/>
  <c r="AR341" i="2" s="1"/>
  <c r="AR353" i="2" s="1"/>
  <c r="AR365" i="2" s="1"/>
  <c r="AR377" i="2" s="1"/>
  <c r="AR389" i="2" s="1"/>
  <c r="AR401" i="2" s="1"/>
  <c r="AR413" i="2" s="1"/>
  <c r="AR425" i="2" s="1"/>
  <c r="AR437" i="2" s="1"/>
  <c r="AR449" i="2" s="1"/>
  <c r="AR461" i="2" s="1"/>
  <c r="AR473" i="2" s="1"/>
  <c r="AR485" i="2" s="1"/>
  <c r="AR497" i="2" s="1"/>
  <c r="AR509" i="2" s="1"/>
  <c r="AR521" i="2" s="1"/>
  <c r="AR533" i="2" s="1"/>
  <c r="AR545" i="2" s="1"/>
  <c r="AR557" i="2" s="1"/>
  <c r="AR569" i="2" s="1"/>
  <c r="AR581" i="2" s="1"/>
  <c r="AR593" i="2" s="1"/>
  <c r="AR605" i="2" s="1"/>
  <c r="AQ340" i="2"/>
  <c r="AQ352" i="2" s="1"/>
  <c r="AQ364" i="2" s="1"/>
  <c r="AQ376" i="2" s="1"/>
  <c r="AQ388" i="2" s="1"/>
  <c r="AQ400" i="2" s="1"/>
  <c r="AQ412" i="2" s="1"/>
  <c r="AQ424" i="2" s="1"/>
  <c r="AQ436" i="2" s="1"/>
  <c r="AQ448" i="2" s="1"/>
  <c r="AQ460" i="2" s="1"/>
  <c r="AQ472" i="2" s="1"/>
  <c r="AQ484" i="2" s="1"/>
  <c r="AQ496" i="2" s="1"/>
  <c r="AQ508" i="2" s="1"/>
  <c r="AQ520" i="2" s="1"/>
  <c r="AQ532" i="2" s="1"/>
  <c r="AQ544" i="2" s="1"/>
  <c r="AQ556" i="2" s="1"/>
  <c r="AQ568" i="2" s="1"/>
  <c r="AQ580" i="2" s="1"/>
  <c r="AQ592" i="2" s="1"/>
  <c r="AQ604" i="2" s="1"/>
  <c r="AQ616" i="2" s="1"/>
  <c r="AQ339" i="2"/>
  <c r="AQ351" i="2" s="1"/>
  <c r="AQ363" i="2" s="1"/>
  <c r="AQ375" i="2" s="1"/>
  <c r="AQ387" i="2" s="1"/>
  <c r="AQ399" i="2" s="1"/>
  <c r="AQ411" i="2" s="1"/>
  <c r="AQ423" i="2" s="1"/>
  <c r="AQ435" i="2" s="1"/>
  <c r="AQ447" i="2" s="1"/>
  <c r="AQ459" i="2" s="1"/>
  <c r="AQ471" i="2" s="1"/>
  <c r="AQ483" i="2" s="1"/>
  <c r="AQ495" i="2" s="1"/>
  <c r="AQ507" i="2" s="1"/>
  <c r="AQ519" i="2" s="1"/>
  <c r="AQ531" i="2" s="1"/>
  <c r="AQ543" i="2" s="1"/>
  <c r="AQ555" i="2" s="1"/>
  <c r="AQ567" i="2" s="1"/>
  <c r="AQ579" i="2" s="1"/>
  <c r="AQ591" i="2" s="1"/>
  <c r="AQ603" i="2" s="1"/>
  <c r="AQ615" i="2" s="1"/>
  <c r="AQ338" i="2"/>
  <c r="AQ350" i="2" s="1"/>
  <c r="AQ362" i="2" s="1"/>
  <c r="AQ374" i="2" s="1"/>
  <c r="AQ386" i="2" s="1"/>
  <c r="AQ398" i="2" s="1"/>
  <c r="AQ410" i="2" s="1"/>
  <c r="AQ422" i="2" s="1"/>
  <c r="AQ434" i="2" s="1"/>
  <c r="AQ446" i="2" s="1"/>
  <c r="AQ458" i="2" s="1"/>
  <c r="AQ470" i="2" s="1"/>
  <c r="AQ482" i="2" s="1"/>
  <c r="AQ494" i="2" s="1"/>
  <c r="AQ506" i="2" s="1"/>
  <c r="AQ518" i="2" s="1"/>
  <c r="AQ530" i="2" s="1"/>
  <c r="AQ542" i="2" s="1"/>
  <c r="AQ554" i="2" s="1"/>
  <c r="AQ566" i="2" s="1"/>
  <c r="AQ578" i="2" s="1"/>
  <c r="AQ590" i="2" s="1"/>
  <c r="AQ602" i="2" s="1"/>
  <c r="AQ614" i="2" s="1"/>
  <c r="AQ337" i="2"/>
  <c r="AQ349" i="2" s="1"/>
  <c r="AQ361" i="2" s="1"/>
  <c r="AQ373" i="2" s="1"/>
  <c r="AQ385" i="2" s="1"/>
  <c r="AQ397" i="2" s="1"/>
  <c r="AQ409" i="2" s="1"/>
  <c r="AQ421" i="2" s="1"/>
  <c r="AQ433" i="2" s="1"/>
  <c r="AQ445" i="2" s="1"/>
  <c r="AQ457" i="2" s="1"/>
  <c r="AQ469" i="2" s="1"/>
  <c r="AQ481" i="2" s="1"/>
  <c r="AQ493" i="2" s="1"/>
  <c r="AQ505" i="2" s="1"/>
  <c r="AQ517" i="2" s="1"/>
  <c r="AQ529" i="2" s="1"/>
  <c r="AQ541" i="2" s="1"/>
  <c r="AQ553" i="2" s="1"/>
  <c r="AQ565" i="2" s="1"/>
  <c r="AQ577" i="2" s="1"/>
  <c r="AQ589" i="2" s="1"/>
  <c r="AQ601" i="2" s="1"/>
  <c r="AQ613" i="2" s="1"/>
  <c r="AQ336" i="2"/>
  <c r="AQ348" i="2" s="1"/>
  <c r="AQ360" i="2" s="1"/>
  <c r="AQ372" i="2" s="1"/>
  <c r="AQ384" i="2" s="1"/>
  <c r="AQ396" i="2" s="1"/>
  <c r="AQ408" i="2" s="1"/>
  <c r="AQ420" i="2" s="1"/>
  <c r="AQ432" i="2" s="1"/>
  <c r="AQ444" i="2" s="1"/>
  <c r="AQ456" i="2" s="1"/>
  <c r="AQ468" i="2" s="1"/>
  <c r="AQ480" i="2" s="1"/>
  <c r="AQ492" i="2" s="1"/>
  <c r="AQ504" i="2" s="1"/>
  <c r="AQ516" i="2" s="1"/>
  <c r="AQ528" i="2" s="1"/>
  <c r="AQ540" i="2" s="1"/>
  <c r="AQ552" i="2" s="1"/>
  <c r="AQ564" i="2" s="1"/>
  <c r="AQ576" i="2" s="1"/>
  <c r="AQ588" i="2" s="1"/>
  <c r="AQ600" i="2" s="1"/>
  <c r="AQ612" i="2" s="1"/>
  <c r="AQ335" i="2"/>
  <c r="AQ347" i="2" s="1"/>
  <c r="AQ359" i="2" s="1"/>
  <c r="AQ371" i="2" s="1"/>
  <c r="AQ383" i="2" s="1"/>
  <c r="AQ395" i="2" s="1"/>
  <c r="AQ407" i="2" s="1"/>
  <c r="AQ419" i="2" s="1"/>
  <c r="AQ431" i="2" s="1"/>
  <c r="AQ443" i="2" s="1"/>
  <c r="AQ455" i="2" s="1"/>
  <c r="AQ467" i="2" s="1"/>
  <c r="AQ479" i="2" s="1"/>
  <c r="AQ491" i="2" s="1"/>
  <c r="AQ503" i="2" s="1"/>
  <c r="AQ515" i="2" s="1"/>
  <c r="AQ527" i="2" s="1"/>
  <c r="AQ539" i="2" s="1"/>
  <c r="AQ551" i="2" s="1"/>
  <c r="AQ563" i="2" s="1"/>
  <c r="AQ575" i="2" s="1"/>
  <c r="AQ587" i="2" s="1"/>
  <c r="AQ599" i="2" s="1"/>
  <c r="AQ611" i="2" s="1"/>
  <c r="AQ334" i="2"/>
  <c r="AQ346" i="2" s="1"/>
  <c r="AQ358" i="2" s="1"/>
  <c r="AQ370" i="2" s="1"/>
  <c r="AQ382" i="2" s="1"/>
  <c r="AQ394" i="2" s="1"/>
  <c r="AQ406" i="2" s="1"/>
  <c r="AQ418" i="2" s="1"/>
  <c r="AQ430" i="2" s="1"/>
  <c r="AQ442" i="2" s="1"/>
  <c r="AQ454" i="2" s="1"/>
  <c r="AQ466" i="2" s="1"/>
  <c r="AQ478" i="2" s="1"/>
  <c r="AQ490" i="2" s="1"/>
  <c r="AQ502" i="2" s="1"/>
  <c r="AQ514" i="2" s="1"/>
  <c r="AQ526" i="2" s="1"/>
  <c r="AQ538" i="2" s="1"/>
  <c r="AQ550" i="2" s="1"/>
  <c r="AQ562" i="2" s="1"/>
  <c r="AQ574" i="2" s="1"/>
  <c r="AQ586" i="2" s="1"/>
  <c r="AQ598" i="2" s="1"/>
  <c r="AQ610" i="2" s="1"/>
  <c r="AQ333" i="2"/>
  <c r="AQ345" i="2" s="1"/>
  <c r="AQ357" i="2" s="1"/>
  <c r="AQ369" i="2" s="1"/>
  <c r="AQ381" i="2" s="1"/>
  <c r="AQ393" i="2" s="1"/>
  <c r="AQ405" i="2" s="1"/>
  <c r="AQ417" i="2" s="1"/>
  <c r="AQ429" i="2" s="1"/>
  <c r="AQ441" i="2" s="1"/>
  <c r="AQ453" i="2" s="1"/>
  <c r="AQ465" i="2" s="1"/>
  <c r="AQ477" i="2" s="1"/>
  <c r="AQ489" i="2" s="1"/>
  <c r="AQ501" i="2" s="1"/>
  <c r="AQ513" i="2" s="1"/>
  <c r="AQ525" i="2" s="1"/>
  <c r="AQ537" i="2" s="1"/>
  <c r="AQ549" i="2" s="1"/>
  <c r="AQ561" i="2" s="1"/>
  <c r="AQ573" i="2" s="1"/>
  <c r="AQ585" i="2" s="1"/>
  <c r="AQ597" i="2" s="1"/>
  <c r="AQ609" i="2" s="1"/>
  <c r="AQ332" i="2"/>
  <c r="AQ344" i="2" s="1"/>
  <c r="AQ356" i="2" s="1"/>
  <c r="AQ368" i="2" s="1"/>
  <c r="AQ380" i="2" s="1"/>
  <c r="AQ392" i="2" s="1"/>
  <c r="AQ404" i="2" s="1"/>
  <c r="AQ416" i="2" s="1"/>
  <c r="AQ428" i="2" s="1"/>
  <c r="AQ440" i="2" s="1"/>
  <c r="AQ452" i="2" s="1"/>
  <c r="AQ464" i="2" s="1"/>
  <c r="AQ476" i="2" s="1"/>
  <c r="AQ488" i="2" s="1"/>
  <c r="AQ500" i="2" s="1"/>
  <c r="AQ512" i="2" s="1"/>
  <c r="AQ524" i="2" s="1"/>
  <c r="AQ536" i="2" s="1"/>
  <c r="AQ548" i="2" s="1"/>
  <c r="AQ560" i="2" s="1"/>
  <c r="AQ572" i="2" s="1"/>
  <c r="AQ584" i="2" s="1"/>
  <c r="AQ596" i="2" s="1"/>
  <c r="AQ608" i="2" s="1"/>
  <c r="AQ331" i="2"/>
  <c r="AQ343" i="2" s="1"/>
  <c r="AQ355" i="2" s="1"/>
  <c r="AQ367" i="2" s="1"/>
  <c r="AQ379" i="2" s="1"/>
  <c r="AQ391" i="2" s="1"/>
  <c r="AQ403" i="2" s="1"/>
  <c r="AQ415" i="2" s="1"/>
  <c r="AQ427" i="2" s="1"/>
  <c r="AQ439" i="2" s="1"/>
  <c r="AQ451" i="2" s="1"/>
  <c r="AQ463" i="2" s="1"/>
  <c r="AQ475" i="2" s="1"/>
  <c r="AQ487" i="2" s="1"/>
  <c r="AQ499" i="2" s="1"/>
  <c r="AQ511" i="2" s="1"/>
  <c r="AQ523" i="2" s="1"/>
  <c r="AQ535" i="2" s="1"/>
  <c r="AQ547" i="2" s="1"/>
  <c r="AQ559" i="2" s="1"/>
  <c r="AQ571" i="2" s="1"/>
  <c r="AQ583" i="2" s="1"/>
  <c r="AQ595" i="2" s="1"/>
  <c r="AQ607" i="2" s="1"/>
  <c r="AQ329" i="2"/>
  <c r="AQ341" i="2" s="1"/>
  <c r="AQ353" i="2" s="1"/>
  <c r="AQ365" i="2" s="1"/>
  <c r="AQ377" i="2" s="1"/>
  <c r="AQ389" i="2" s="1"/>
  <c r="AQ401" i="2" s="1"/>
  <c r="AQ413" i="2" s="1"/>
  <c r="AQ425" i="2" s="1"/>
  <c r="AQ437" i="2" s="1"/>
  <c r="AQ449" i="2" s="1"/>
  <c r="AQ461" i="2" s="1"/>
  <c r="AQ473" i="2" s="1"/>
  <c r="AQ485" i="2" s="1"/>
  <c r="AQ497" i="2" s="1"/>
  <c r="AQ509" i="2" s="1"/>
  <c r="AQ521" i="2" s="1"/>
  <c r="AQ533" i="2" s="1"/>
  <c r="AQ545" i="2" s="1"/>
  <c r="AQ557" i="2" s="1"/>
  <c r="AQ569" i="2" s="1"/>
  <c r="AQ581" i="2" s="1"/>
  <c r="AQ593" i="2" s="1"/>
  <c r="AQ605" i="2" s="1"/>
  <c r="AP340" i="2"/>
  <c r="AP352" i="2" s="1"/>
  <c r="AP364" i="2" s="1"/>
  <c r="AP376" i="2" s="1"/>
  <c r="AP388" i="2" s="1"/>
  <c r="AP400" i="2" s="1"/>
  <c r="AP412" i="2" s="1"/>
  <c r="AP424" i="2" s="1"/>
  <c r="AP436" i="2" s="1"/>
  <c r="AP448" i="2" s="1"/>
  <c r="AP460" i="2" s="1"/>
  <c r="AP472" i="2" s="1"/>
  <c r="AP484" i="2" s="1"/>
  <c r="AP496" i="2" s="1"/>
  <c r="AP508" i="2" s="1"/>
  <c r="AP520" i="2" s="1"/>
  <c r="AP532" i="2" s="1"/>
  <c r="AP544" i="2" s="1"/>
  <c r="AP556" i="2" s="1"/>
  <c r="AP568" i="2" s="1"/>
  <c r="AP580" i="2" s="1"/>
  <c r="AP592" i="2" s="1"/>
  <c r="AP604" i="2" s="1"/>
  <c r="AP616" i="2" s="1"/>
  <c r="AP339" i="2"/>
  <c r="AP351" i="2" s="1"/>
  <c r="AP363" i="2" s="1"/>
  <c r="AP375" i="2" s="1"/>
  <c r="AP387" i="2" s="1"/>
  <c r="AP399" i="2" s="1"/>
  <c r="AP411" i="2" s="1"/>
  <c r="AP423" i="2" s="1"/>
  <c r="AP435" i="2" s="1"/>
  <c r="AP447" i="2" s="1"/>
  <c r="AP459" i="2" s="1"/>
  <c r="AP471" i="2" s="1"/>
  <c r="AP483" i="2" s="1"/>
  <c r="AP495" i="2" s="1"/>
  <c r="AP507" i="2" s="1"/>
  <c r="AP519" i="2" s="1"/>
  <c r="AP531" i="2" s="1"/>
  <c r="AP543" i="2" s="1"/>
  <c r="AP555" i="2" s="1"/>
  <c r="AP567" i="2" s="1"/>
  <c r="AP579" i="2" s="1"/>
  <c r="AP591" i="2" s="1"/>
  <c r="AP603" i="2" s="1"/>
  <c r="AP615" i="2" s="1"/>
  <c r="AP338" i="2"/>
  <c r="AP350" i="2" s="1"/>
  <c r="AP362" i="2" s="1"/>
  <c r="AP374" i="2" s="1"/>
  <c r="AP386" i="2" s="1"/>
  <c r="AP398" i="2" s="1"/>
  <c r="AP410" i="2" s="1"/>
  <c r="AP422" i="2" s="1"/>
  <c r="AP434" i="2" s="1"/>
  <c r="AP446" i="2" s="1"/>
  <c r="AP458" i="2" s="1"/>
  <c r="AP470" i="2" s="1"/>
  <c r="AP482" i="2" s="1"/>
  <c r="AP494" i="2" s="1"/>
  <c r="AP506" i="2" s="1"/>
  <c r="AP518" i="2" s="1"/>
  <c r="AP530" i="2" s="1"/>
  <c r="AP542" i="2" s="1"/>
  <c r="AP554" i="2" s="1"/>
  <c r="AP566" i="2" s="1"/>
  <c r="AP578" i="2" s="1"/>
  <c r="AP590" i="2" s="1"/>
  <c r="AP602" i="2" s="1"/>
  <c r="AP614" i="2" s="1"/>
  <c r="AP337" i="2"/>
  <c r="AP349" i="2" s="1"/>
  <c r="AP361" i="2" s="1"/>
  <c r="AP373" i="2" s="1"/>
  <c r="AP385" i="2" s="1"/>
  <c r="AP397" i="2" s="1"/>
  <c r="AP409" i="2" s="1"/>
  <c r="AP421" i="2" s="1"/>
  <c r="AP433" i="2" s="1"/>
  <c r="AP445" i="2" s="1"/>
  <c r="AP457" i="2" s="1"/>
  <c r="AP469" i="2" s="1"/>
  <c r="AP481" i="2" s="1"/>
  <c r="AP493" i="2" s="1"/>
  <c r="AP505" i="2" s="1"/>
  <c r="AP517" i="2" s="1"/>
  <c r="AP529" i="2" s="1"/>
  <c r="AP541" i="2" s="1"/>
  <c r="AP553" i="2" s="1"/>
  <c r="AP565" i="2" s="1"/>
  <c r="AP577" i="2" s="1"/>
  <c r="AP589" i="2" s="1"/>
  <c r="AP601" i="2" s="1"/>
  <c r="AP613" i="2" s="1"/>
  <c r="AP336" i="2"/>
  <c r="AP348" i="2" s="1"/>
  <c r="AP360" i="2" s="1"/>
  <c r="AP372" i="2" s="1"/>
  <c r="AP384" i="2" s="1"/>
  <c r="AP396" i="2" s="1"/>
  <c r="AP408" i="2" s="1"/>
  <c r="AP420" i="2" s="1"/>
  <c r="AP432" i="2" s="1"/>
  <c r="AP444" i="2" s="1"/>
  <c r="AP456" i="2" s="1"/>
  <c r="AP468" i="2" s="1"/>
  <c r="AP480" i="2" s="1"/>
  <c r="AP492" i="2" s="1"/>
  <c r="AP504" i="2" s="1"/>
  <c r="AP516" i="2" s="1"/>
  <c r="AP528" i="2" s="1"/>
  <c r="AP540" i="2" s="1"/>
  <c r="AP552" i="2" s="1"/>
  <c r="AP564" i="2" s="1"/>
  <c r="AP576" i="2" s="1"/>
  <c r="AP588" i="2" s="1"/>
  <c r="AP600" i="2" s="1"/>
  <c r="AP612" i="2" s="1"/>
  <c r="AP335" i="2"/>
  <c r="AP347" i="2" s="1"/>
  <c r="AP359" i="2" s="1"/>
  <c r="AP371" i="2" s="1"/>
  <c r="AP383" i="2" s="1"/>
  <c r="AP395" i="2" s="1"/>
  <c r="AP407" i="2" s="1"/>
  <c r="AP419" i="2" s="1"/>
  <c r="AP431" i="2" s="1"/>
  <c r="AP443" i="2" s="1"/>
  <c r="AP455" i="2" s="1"/>
  <c r="AP467" i="2" s="1"/>
  <c r="AP479" i="2" s="1"/>
  <c r="AP491" i="2" s="1"/>
  <c r="AP503" i="2" s="1"/>
  <c r="AP515" i="2" s="1"/>
  <c r="AP527" i="2" s="1"/>
  <c r="AP539" i="2" s="1"/>
  <c r="AP551" i="2" s="1"/>
  <c r="AP563" i="2" s="1"/>
  <c r="AP575" i="2" s="1"/>
  <c r="AP587" i="2" s="1"/>
  <c r="AP599" i="2" s="1"/>
  <c r="AP611" i="2" s="1"/>
  <c r="AP334" i="2"/>
  <c r="AP346" i="2" s="1"/>
  <c r="AP358" i="2" s="1"/>
  <c r="AP370" i="2" s="1"/>
  <c r="AP382" i="2" s="1"/>
  <c r="AP394" i="2" s="1"/>
  <c r="AP406" i="2" s="1"/>
  <c r="AP418" i="2" s="1"/>
  <c r="AP430" i="2" s="1"/>
  <c r="AP442" i="2" s="1"/>
  <c r="AP454" i="2" s="1"/>
  <c r="AP466" i="2" s="1"/>
  <c r="AP478" i="2" s="1"/>
  <c r="AP490" i="2" s="1"/>
  <c r="AP502" i="2" s="1"/>
  <c r="AP514" i="2" s="1"/>
  <c r="AP526" i="2" s="1"/>
  <c r="AP538" i="2" s="1"/>
  <c r="AP550" i="2" s="1"/>
  <c r="AP562" i="2" s="1"/>
  <c r="AP574" i="2" s="1"/>
  <c r="AP586" i="2" s="1"/>
  <c r="AP598" i="2" s="1"/>
  <c r="AP610" i="2" s="1"/>
  <c r="AP333" i="2"/>
  <c r="AP345" i="2" s="1"/>
  <c r="AP357" i="2" s="1"/>
  <c r="AP369" i="2" s="1"/>
  <c r="AP381" i="2" s="1"/>
  <c r="AP393" i="2" s="1"/>
  <c r="AP405" i="2" s="1"/>
  <c r="AP417" i="2" s="1"/>
  <c r="AP429" i="2" s="1"/>
  <c r="AP441" i="2" s="1"/>
  <c r="AP453" i="2" s="1"/>
  <c r="AP465" i="2" s="1"/>
  <c r="AP477" i="2" s="1"/>
  <c r="AP489" i="2" s="1"/>
  <c r="AP501" i="2" s="1"/>
  <c r="AP513" i="2" s="1"/>
  <c r="AP525" i="2" s="1"/>
  <c r="AP537" i="2" s="1"/>
  <c r="AP549" i="2" s="1"/>
  <c r="AP561" i="2" s="1"/>
  <c r="AP573" i="2" s="1"/>
  <c r="AP585" i="2" s="1"/>
  <c r="AP597" i="2" s="1"/>
  <c r="AP609" i="2" s="1"/>
  <c r="AP332" i="2"/>
  <c r="AP344" i="2" s="1"/>
  <c r="AP356" i="2" s="1"/>
  <c r="AP368" i="2" s="1"/>
  <c r="AP380" i="2" s="1"/>
  <c r="AP392" i="2" s="1"/>
  <c r="AP404" i="2" s="1"/>
  <c r="AP416" i="2" s="1"/>
  <c r="AP428" i="2" s="1"/>
  <c r="AP440" i="2" s="1"/>
  <c r="AP452" i="2" s="1"/>
  <c r="AP464" i="2" s="1"/>
  <c r="AP476" i="2" s="1"/>
  <c r="AP488" i="2" s="1"/>
  <c r="AP500" i="2" s="1"/>
  <c r="AP512" i="2" s="1"/>
  <c r="AP524" i="2" s="1"/>
  <c r="AP536" i="2" s="1"/>
  <c r="AP548" i="2" s="1"/>
  <c r="AP560" i="2" s="1"/>
  <c r="AP572" i="2" s="1"/>
  <c r="AP584" i="2" s="1"/>
  <c r="AP596" i="2" s="1"/>
  <c r="AP608" i="2" s="1"/>
  <c r="AP330" i="2"/>
  <c r="AP342" i="2" s="1"/>
  <c r="AP354" i="2" s="1"/>
  <c r="AP366" i="2" s="1"/>
  <c r="AP378" i="2" s="1"/>
  <c r="AP390" i="2" s="1"/>
  <c r="AP402" i="2" s="1"/>
  <c r="AP414" i="2" s="1"/>
  <c r="AP426" i="2" s="1"/>
  <c r="AP438" i="2" s="1"/>
  <c r="AP450" i="2" s="1"/>
  <c r="AP462" i="2" s="1"/>
  <c r="AP474" i="2" s="1"/>
  <c r="AP486" i="2" s="1"/>
  <c r="AP498" i="2" s="1"/>
  <c r="AP510" i="2" s="1"/>
  <c r="AP522" i="2" s="1"/>
  <c r="AP534" i="2" s="1"/>
  <c r="AP546" i="2" s="1"/>
  <c r="AP558" i="2" s="1"/>
  <c r="AP570" i="2" s="1"/>
  <c r="AP582" i="2" s="1"/>
  <c r="AP594" i="2" s="1"/>
  <c r="AP606" i="2" s="1"/>
  <c r="AP329" i="2"/>
  <c r="AP341" i="2" s="1"/>
  <c r="AP353" i="2" s="1"/>
  <c r="AP365" i="2" s="1"/>
  <c r="AP377" i="2" s="1"/>
  <c r="AP389" i="2" s="1"/>
  <c r="AP401" i="2" s="1"/>
  <c r="AP413" i="2" s="1"/>
  <c r="AP425" i="2" s="1"/>
  <c r="AP437" i="2" s="1"/>
  <c r="AP449" i="2" s="1"/>
  <c r="AP461" i="2" s="1"/>
  <c r="AP473" i="2" s="1"/>
  <c r="AP485" i="2" s="1"/>
  <c r="AP497" i="2" s="1"/>
  <c r="AP509" i="2" s="1"/>
  <c r="AP521" i="2" s="1"/>
  <c r="AP533" i="2" s="1"/>
  <c r="AP545" i="2" s="1"/>
  <c r="AP557" i="2" s="1"/>
  <c r="AP569" i="2" s="1"/>
  <c r="AP581" i="2" s="1"/>
  <c r="AP593" i="2" s="1"/>
  <c r="AP605" i="2" s="1"/>
  <c r="AO339" i="2"/>
  <c r="AO351" i="2" s="1"/>
  <c r="AO363" i="2" s="1"/>
  <c r="AO375" i="2" s="1"/>
  <c r="AO387" i="2" s="1"/>
  <c r="AO399" i="2" s="1"/>
  <c r="AO411" i="2" s="1"/>
  <c r="AO423" i="2" s="1"/>
  <c r="AO435" i="2" s="1"/>
  <c r="AO447" i="2" s="1"/>
  <c r="AO459" i="2" s="1"/>
  <c r="AO471" i="2" s="1"/>
  <c r="AO483" i="2" s="1"/>
  <c r="AO495" i="2" s="1"/>
  <c r="AO507" i="2" s="1"/>
  <c r="AO519" i="2" s="1"/>
  <c r="AO531" i="2" s="1"/>
  <c r="AO543" i="2" s="1"/>
  <c r="AO555" i="2" s="1"/>
  <c r="AO567" i="2" s="1"/>
  <c r="AO579" i="2" s="1"/>
  <c r="AO591" i="2" s="1"/>
  <c r="AO603" i="2" s="1"/>
  <c r="AO615" i="2" s="1"/>
  <c r="AO338" i="2"/>
  <c r="AO350" i="2" s="1"/>
  <c r="AO362" i="2" s="1"/>
  <c r="AO374" i="2" s="1"/>
  <c r="AO386" i="2" s="1"/>
  <c r="AO398" i="2" s="1"/>
  <c r="AO410" i="2" s="1"/>
  <c r="AO422" i="2" s="1"/>
  <c r="AO434" i="2" s="1"/>
  <c r="AO446" i="2" s="1"/>
  <c r="AO458" i="2" s="1"/>
  <c r="AO470" i="2" s="1"/>
  <c r="AO482" i="2" s="1"/>
  <c r="AO494" i="2" s="1"/>
  <c r="AO506" i="2" s="1"/>
  <c r="AO518" i="2" s="1"/>
  <c r="AO530" i="2" s="1"/>
  <c r="AO542" i="2" s="1"/>
  <c r="AO554" i="2" s="1"/>
  <c r="AO566" i="2" s="1"/>
  <c r="AO578" i="2" s="1"/>
  <c r="AO590" i="2" s="1"/>
  <c r="AO602" i="2" s="1"/>
  <c r="AO614" i="2" s="1"/>
  <c r="AO337" i="2"/>
  <c r="AO349" i="2" s="1"/>
  <c r="AO361" i="2" s="1"/>
  <c r="AO373" i="2" s="1"/>
  <c r="AO385" i="2" s="1"/>
  <c r="AO397" i="2" s="1"/>
  <c r="AO409" i="2" s="1"/>
  <c r="AO421" i="2" s="1"/>
  <c r="AO433" i="2" s="1"/>
  <c r="AO445" i="2" s="1"/>
  <c r="AO457" i="2" s="1"/>
  <c r="AO469" i="2" s="1"/>
  <c r="AO481" i="2" s="1"/>
  <c r="AO493" i="2" s="1"/>
  <c r="AO505" i="2" s="1"/>
  <c r="AO517" i="2" s="1"/>
  <c r="AO529" i="2" s="1"/>
  <c r="AO541" i="2" s="1"/>
  <c r="AO553" i="2" s="1"/>
  <c r="AO565" i="2" s="1"/>
  <c r="AO577" i="2" s="1"/>
  <c r="AO589" i="2" s="1"/>
  <c r="AO601" i="2" s="1"/>
  <c r="AO613" i="2" s="1"/>
  <c r="AO336" i="2"/>
  <c r="AO348" i="2" s="1"/>
  <c r="AO360" i="2" s="1"/>
  <c r="AO372" i="2" s="1"/>
  <c r="AO384" i="2" s="1"/>
  <c r="AO396" i="2" s="1"/>
  <c r="AO408" i="2" s="1"/>
  <c r="AO420" i="2" s="1"/>
  <c r="AO432" i="2" s="1"/>
  <c r="AO444" i="2" s="1"/>
  <c r="AO456" i="2" s="1"/>
  <c r="AO468" i="2" s="1"/>
  <c r="AO480" i="2" s="1"/>
  <c r="AO492" i="2" s="1"/>
  <c r="AO504" i="2" s="1"/>
  <c r="AO516" i="2" s="1"/>
  <c r="AO528" i="2" s="1"/>
  <c r="AO540" i="2" s="1"/>
  <c r="AO552" i="2" s="1"/>
  <c r="AO564" i="2" s="1"/>
  <c r="AO576" i="2" s="1"/>
  <c r="AO588" i="2" s="1"/>
  <c r="AO600" i="2" s="1"/>
  <c r="AO612" i="2" s="1"/>
  <c r="AO335" i="2"/>
  <c r="AO347" i="2" s="1"/>
  <c r="AO359" i="2" s="1"/>
  <c r="AO371" i="2" s="1"/>
  <c r="AO383" i="2" s="1"/>
  <c r="AO395" i="2" s="1"/>
  <c r="AO407" i="2" s="1"/>
  <c r="AO419" i="2" s="1"/>
  <c r="AO431" i="2" s="1"/>
  <c r="AO443" i="2" s="1"/>
  <c r="AO455" i="2" s="1"/>
  <c r="AO467" i="2" s="1"/>
  <c r="AO479" i="2" s="1"/>
  <c r="AO491" i="2" s="1"/>
  <c r="AO503" i="2" s="1"/>
  <c r="AO515" i="2" s="1"/>
  <c r="AO527" i="2" s="1"/>
  <c r="AO539" i="2" s="1"/>
  <c r="AO551" i="2" s="1"/>
  <c r="AO563" i="2" s="1"/>
  <c r="AO575" i="2" s="1"/>
  <c r="AO587" i="2" s="1"/>
  <c r="AO599" i="2" s="1"/>
  <c r="AO611" i="2" s="1"/>
  <c r="AO334" i="2"/>
  <c r="AO346" i="2" s="1"/>
  <c r="AO358" i="2" s="1"/>
  <c r="AO370" i="2" s="1"/>
  <c r="AO382" i="2" s="1"/>
  <c r="AO394" i="2" s="1"/>
  <c r="AO406" i="2" s="1"/>
  <c r="AO418" i="2" s="1"/>
  <c r="AO430" i="2" s="1"/>
  <c r="AO442" i="2" s="1"/>
  <c r="AO454" i="2" s="1"/>
  <c r="AO466" i="2" s="1"/>
  <c r="AO478" i="2" s="1"/>
  <c r="AO490" i="2" s="1"/>
  <c r="AO502" i="2" s="1"/>
  <c r="AO514" i="2" s="1"/>
  <c r="AO526" i="2" s="1"/>
  <c r="AO538" i="2" s="1"/>
  <c r="AO550" i="2" s="1"/>
  <c r="AO562" i="2" s="1"/>
  <c r="AO574" i="2" s="1"/>
  <c r="AO586" i="2" s="1"/>
  <c r="AO598" i="2" s="1"/>
  <c r="AO610" i="2" s="1"/>
  <c r="AO333" i="2"/>
  <c r="AO345" i="2" s="1"/>
  <c r="AO357" i="2" s="1"/>
  <c r="AO369" i="2" s="1"/>
  <c r="AO381" i="2" s="1"/>
  <c r="AO393" i="2" s="1"/>
  <c r="AO405" i="2" s="1"/>
  <c r="AO417" i="2" s="1"/>
  <c r="AO429" i="2" s="1"/>
  <c r="AO441" i="2" s="1"/>
  <c r="AO453" i="2" s="1"/>
  <c r="AO465" i="2" s="1"/>
  <c r="AO477" i="2" s="1"/>
  <c r="AO489" i="2" s="1"/>
  <c r="AO501" i="2" s="1"/>
  <c r="AO513" i="2" s="1"/>
  <c r="AO525" i="2" s="1"/>
  <c r="AO537" i="2" s="1"/>
  <c r="AO549" i="2" s="1"/>
  <c r="AO561" i="2" s="1"/>
  <c r="AO573" i="2" s="1"/>
  <c r="AO585" i="2" s="1"/>
  <c r="AO597" i="2" s="1"/>
  <c r="AO609" i="2" s="1"/>
  <c r="AO332" i="2"/>
  <c r="AO344" i="2" s="1"/>
  <c r="AO356" i="2" s="1"/>
  <c r="AO368" i="2" s="1"/>
  <c r="AO380" i="2" s="1"/>
  <c r="AO392" i="2" s="1"/>
  <c r="AO404" i="2" s="1"/>
  <c r="AO416" i="2" s="1"/>
  <c r="AO428" i="2" s="1"/>
  <c r="AO440" i="2" s="1"/>
  <c r="AO452" i="2" s="1"/>
  <c r="AO464" i="2" s="1"/>
  <c r="AO476" i="2" s="1"/>
  <c r="AO488" i="2" s="1"/>
  <c r="AO500" i="2" s="1"/>
  <c r="AO512" i="2" s="1"/>
  <c r="AO524" i="2" s="1"/>
  <c r="AO536" i="2" s="1"/>
  <c r="AO548" i="2" s="1"/>
  <c r="AO560" i="2" s="1"/>
  <c r="AO572" i="2" s="1"/>
  <c r="AO584" i="2" s="1"/>
  <c r="AO596" i="2" s="1"/>
  <c r="AO608" i="2" s="1"/>
  <c r="AO331" i="2"/>
  <c r="AO343" i="2" s="1"/>
  <c r="AO355" i="2" s="1"/>
  <c r="AO367" i="2" s="1"/>
  <c r="AO379" i="2" s="1"/>
  <c r="AO391" i="2" s="1"/>
  <c r="AO403" i="2" s="1"/>
  <c r="AO415" i="2" s="1"/>
  <c r="AO427" i="2" s="1"/>
  <c r="AO439" i="2" s="1"/>
  <c r="AO451" i="2" s="1"/>
  <c r="AO463" i="2" s="1"/>
  <c r="AO475" i="2" s="1"/>
  <c r="AO487" i="2" s="1"/>
  <c r="AO499" i="2" s="1"/>
  <c r="AO511" i="2" s="1"/>
  <c r="AO523" i="2" s="1"/>
  <c r="AO535" i="2" s="1"/>
  <c r="AO547" i="2" s="1"/>
  <c r="AO559" i="2" s="1"/>
  <c r="AO571" i="2" s="1"/>
  <c r="AO583" i="2" s="1"/>
  <c r="AO595" i="2" s="1"/>
  <c r="AO607" i="2" s="1"/>
  <c r="AO330" i="2"/>
  <c r="AO342" i="2" s="1"/>
  <c r="AO354" i="2" s="1"/>
  <c r="AO366" i="2" s="1"/>
  <c r="AO378" i="2" s="1"/>
  <c r="AO390" i="2" s="1"/>
  <c r="AO402" i="2" s="1"/>
  <c r="AO414" i="2" s="1"/>
  <c r="AO426" i="2" s="1"/>
  <c r="AO438" i="2" s="1"/>
  <c r="AO450" i="2" s="1"/>
  <c r="AO462" i="2" s="1"/>
  <c r="AO474" i="2" s="1"/>
  <c r="AO486" i="2" s="1"/>
  <c r="AO498" i="2" s="1"/>
  <c r="AO510" i="2" s="1"/>
  <c r="AO522" i="2" s="1"/>
  <c r="AO534" i="2" s="1"/>
  <c r="AO546" i="2" s="1"/>
  <c r="AO558" i="2" s="1"/>
  <c r="AO570" i="2" s="1"/>
  <c r="AO582" i="2" s="1"/>
  <c r="AO594" i="2" s="1"/>
  <c r="AO606" i="2" s="1"/>
  <c r="AO329" i="2"/>
  <c r="AO341" i="2" s="1"/>
  <c r="AO353" i="2" s="1"/>
  <c r="AO365" i="2" s="1"/>
  <c r="AO377" i="2" s="1"/>
  <c r="AO389" i="2" s="1"/>
  <c r="AO401" i="2" s="1"/>
  <c r="AO413" i="2" s="1"/>
  <c r="AO425" i="2" s="1"/>
  <c r="AO437" i="2" s="1"/>
  <c r="AO449" i="2" s="1"/>
  <c r="AO461" i="2" s="1"/>
  <c r="AO473" i="2" s="1"/>
  <c r="AO485" i="2" s="1"/>
  <c r="AO497" i="2" s="1"/>
  <c r="AO509" i="2" s="1"/>
  <c r="AO521" i="2" s="1"/>
  <c r="AO533" i="2" s="1"/>
  <c r="AO545" i="2" s="1"/>
  <c r="AO557" i="2" s="1"/>
  <c r="AO569" i="2" s="1"/>
  <c r="AO581" i="2" s="1"/>
  <c r="AO593" i="2" s="1"/>
  <c r="AO605" i="2" s="1"/>
  <c r="AN340" i="2"/>
  <c r="AN352" i="2" s="1"/>
  <c r="AN364" i="2" s="1"/>
  <c r="AN376" i="2" s="1"/>
  <c r="AN388" i="2" s="1"/>
  <c r="AN400" i="2" s="1"/>
  <c r="AN412" i="2" s="1"/>
  <c r="AN424" i="2" s="1"/>
  <c r="AN436" i="2" s="1"/>
  <c r="AN448" i="2" s="1"/>
  <c r="AN460" i="2" s="1"/>
  <c r="AN472" i="2" s="1"/>
  <c r="AN484" i="2" s="1"/>
  <c r="AN496" i="2" s="1"/>
  <c r="AN508" i="2" s="1"/>
  <c r="AN520" i="2" s="1"/>
  <c r="AN532" i="2" s="1"/>
  <c r="AN544" i="2" s="1"/>
  <c r="AN556" i="2" s="1"/>
  <c r="AN568" i="2" s="1"/>
  <c r="AN580" i="2" s="1"/>
  <c r="AN592" i="2" s="1"/>
  <c r="AN604" i="2" s="1"/>
  <c r="AN616" i="2" s="1"/>
  <c r="AN339" i="2"/>
  <c r="AN351" i="2" s="1"/>
  <c r="AN363" i="2" s="1"/>
  <c r="AN375" i="2" s="1"/>
  <c r="AN387" i="2" s="1"/>
  <c r="AN399" i="2" s="1"/>
  <c r="AN411" i="2" s="1"/>
  <c r="AN423" i="2" s="1"/>
  <c r="AN435" i="2" s="1"/>
  <c r="AN447" i="2" s="1"/>
  <c r="AN459" i="2" s="1"/>
  <c r="AN471" i="2" s="1"/>
  <c r="AN483" i="2" s="1"/>
  <c r="AN495" i="2" s="1"/>
  <c r="AN507" i="2" s="1"/>
  <c r="AN519" i="2" s="1"/>
  <c r="AN531" i="2" s="1"/>
  <c r="AN543" i="2" s="1"/>
  <c r="AN555" i="2" s="1"/>
  <c r="AN567" i="2" s="1"/>
  <c r="AN579" i="2" s="1"/>
  <c r="AN591" i="2" s="1"/>
  <c r="AN603" i="2" s="1"/>
  <c r="AN615" i="2" s="1"/>
  <c r="AN338" i="2"/>
  <c r="AN350" i="2" s="1"/>
  <c r="AN362" i="2" s="1"/>
  <c r="AN374" i="2" s="1"/>
  <c r="AN386" i="2" s="1"/>
  <c r="AN398" i="2" s="1"/>
  <c r="AN410" i="2" s="1"/>
  <c r="AN422" i="2" s="1"/>
  <c r="AN434" i="2" s="1"/>
  <c r="AN446" i="2" s="1"/>
  <c r="AN458" i="2" s="1"/>
  <c r="AN470" i="2" s="1"/>
  <c r="AN482" i="2" s="1"/>
  <c r="AN494" i="2" s="1"/>
  <c r="AN506" i="2" s="1"/>
  <c r="AN518" i="2" s="1"/>
  <c r="AN530" i="2" s="1"/>
  <c r="AN542" i="2" s="1"/>
  <c r="AN554" i="2" s="1"/>
  <c r="AN566" i="2" s="1"/>
  <c r="AN578" i="2" s="1"/>
  <c r="AN590" i="2" s="1"/>
  <c r="AN602" i="2" s="1"/>
  <c r="AN614" i="2" s="1"/>
  <c r="AN337" i="2"/>
  <c r="AN349" i="2" s="1"/>
  <c r="AN361" i="2" s="1"/>
  <c r="AN373" i="2" s="1"/>
  <c r="AN385" i="2" s="1"/>
  <c r="AN397" i="2" s="1"/>
  <c r="AN409" i="2" s="1"/>
  <c r="AN421" i="2" s="1"/>
  <c r="AN433" i="2" s="1"/>
  <c r="AN445" i="2" s="1"/>
  <c r="AN457" i="2" s="1"/>
  <c r="AN469" i="2" s="1"/>
  <c r="AN481" i="2" s="1"/>
  <c r="AN493" i="2" s="1"/>
  <c r="AN505" i="2" s="1"/>
  <c r="AN517" i="2" s="1"/>
  <c r="AN529" i="2" s="1"/>
  <c r="AN541" i="2" s="1"/>
  <c r="AN553" i="2" s="1"/>
  <c r="AN565" i="2" s="1"/>
  <c r="AN577" i="2" s="1"/>
  <c r="AN589" i="2" s="1"/>
  <c r="AN601" i="2" s="1"/>
  <c r="AN613" i="2" s="1"/>
  <c r="AN336" i="2"/>
  <c r="AN348" i="2" s="1"/>
  <c r="AN360" i="2" s="1"/>
  <c r="AN372" i="2" s="1"/>
  <c r="AN384" i="2" s="1"/>
  <c r="AN396" i="2" s="1"/>
  <c r="AN408" i="2" s="1"/>
  <c r="AN420" i="2" s="1"/>
  <c r="AN432" i="2" s="1"/>
  <c r="AN444" i="2" s="1"/>
  <c r="AN456" i="2" s="1"/>
  <c r="AN468" i="2" s="1"/>
  <c r="AN480" i="2" s="1"/>
  <c r="AN492" i="2" s="1"/>
  <c r="AN504" i="2" s="1"/>
  <c r="AN516" i="2" s="1"/>
  <c r="AN528" i="2" s="1"/>
  <c r="AN540" i="2" s="1"/>
  <c r="AN552" i="2" s="1"/>
  <c r="AN564" i="2" s="1"/>
  <c r="AN576" i="2" s="1"/>
  <c r="AN588" i="2" s="1"/>
  <c r="AN600" i="2" s="1"/>
  <c r="AN612" i="2" s="1"/>
  <c r="AN335" i="2"/>
  <c r="AN347" i="2" s="1"/>
  <c r="AN359" i="2" s="1"/>
  <c r="AN371" i="2" s="1"/>
  <c r="AN383" i="2" s="1"/>
  <c r="AN395" i="2" s="1"/>
  <c r="AN407" i="2" s="1"/>
  <c r="AN419" i="2" s="1"/>
  <c r="AN431" i="2" s="1"/>
  <c r="AN443" i="2" s="1"/>
  <c r="AN455" i="2" s="1"/>
  <c r="AN467" i="2" s="1"/>
  <c r="AN479" i="2" s="1"/>
  <c r="AN491" i="2" s="1"/>
  <c r="AN503" i="2" s="1"/>
  <c r="AN515" i="2" s="1"/>
  <c r="AN527" i="2" s="1"/>
  <c r="AN539" i="2" s="1"/>
  <c r="AN551" i="2" s="1"/>
  <c r="AN563" i="2" s="1"/>
  <c r="AN575" i="2" s="1"/>
  <c r="AN587" i="2" s="1"/>
  <c r="AN599" i="2" s="1"/>
  <c r="AN611" i="2" s="1"/>
  <c r="AN334" i="2"/>
  <c r="AN346" i="2" s="1"/>
  <c r="AN358" i="2" s="1"/>
  <c r="AN370" i="2" s="1"/>
  <c r="AN382" i="2" s="1"/>
  <c r="AN394" i="2" s="1"/>
  <c r="AN406" i="2" s="1"/>
  <c r="AN418" i="2" s="1"/>
  <c r="AN430" i="2" s="1"/>
  <c r="AN442" i="2" s="1"/>
  <c r="AN454" i="2" s="1"/>
  <c r="AN466" i="2" s="1"/>
  <c r="AN478" i="2" s="1"/>
  <c r="AN490" i="2" s="1"/>
  <c r="AN502" i="2" s="1"/>
  <c r="AN514" i="2" s="1"/>
  <c r="AN526" i="2" s="1"/>
  <c r="AN538" i="2" s="1"/>
  <c r="AN550" i="2" s="1"/>
  <c r="AN562" i="2" s="1"/>
  <c r="AN574" i="2" s="1"/>
  <c r="AN586" i="2" s="1"/>
  <c r="AN598" i="2" s="1"/>
  <c r="AN610" i="2" s="1"/>
  <c r="AN333" i="2"/>
  <c r="AN345" i="2" s="1"/>
  <c r="AN357" i="2" s="1"/>
  <c r="AN369" i="2" s="1"/>
  <c r="AN381" i="2" s="1"/>
  <c r="AN393" i="2" s="1"/>
  <c r="AN405" i="2" s="1"/>
  <c r="AN417" i="2" s="1"/>
  <c r="AN429" i="2" s="1"/>
  <c r="AN441" i="2" s="1"/>
  <c r="AN453" i="2" s="1"/>
  <c r="AN465" i="2" s="1"/>
  <c r="AN477" i="2" s="1"/>
  <c r="AN489" i="2" s="1"/>
  <c r="AN501" i="2" s="1"/>
  <c r="AN513" i="2" s="1"/>
  <c r="AN525" i="2" s="1"/>
  <c r="AN537" i="2" s="1"/>
  <c r="AN549" i="2" s="1"/>
  <c r="AN561" i="2" s="1"/>
  <c r="AN573" i="2" s="1"/>
  <c r="AN585" i="2" s="1"/>
  <c r="AN597" i="2" s="1"/>
  <c r="AN609" i="2" s="1"/>
  <c r="AN332" i="2"/>
  <c r="AN344" i="2" s="1"/>
  <c r="AN356" i="2" s="1"/>
  <c r="AN368" i="2" s="1"/>
  <c r="AN380" i="2" s="1"/>
  <c r="AN392" i="2" s="1"/>
  <c r="AN404" i="2" s="1"/>
  <c r="AN416" i="2" s="1"/>
  <c r="AN428" i="2" s="1"/>
  <c r="AN440" i="2" s="1"/>
  <c r="AN452" i="2" s="1"/>
  <c r="AN464" i="2" s="1"/>
  <c r="AN476" i="2" s="1"/>
  <c r="AN488" i="2" s="1"/>
  <c r="AN500" i="2" s="1"/>
  <c r="AN512" i="2" s="1"/>
  <c r="AN524" i="2" s="1"/>
  <c r="AN536" i="2" s="1"/>
  <c r="AN548" i="2" s="1"/>
  <c r="AN560" i="2" s="1"/>
  <c r="AN572" i="2" s="1"/>
  <c r="AN584" i="2" s="1"/>
  <c r="AN596" i="2" s="1"/>
  <c r="AN608" i="2" s="1"/>
  <c r="AN331" i="2"/>
  <c r="AN343" i="2" s="1"/>
  <c r="AN355" i="2" s="1"/>
  <c r="AN367" i="2" s="1"/>
  <c r="AN379" i="2" s="1"/>
  <c r="AN391" i="2" s="1"/>
  <c r="AN403" i="2" s="1"/>
  <c r="AN415" i="2" s="1"/>
  <c r="AN427" i="2" s="1"/>
  <c r="AN439" i="2" s="1"/>
  <c r="AN451" i="2" s="1"/>
  <c r="AN463" i="2" s="1"/>
  <c r="AN475" i="2" s="1"/>
  <c r="AN487" i="2" s="1"/>
  <c r="AN499" i="2" s="1"/>
  <c r="AN511" i="2" s="1"/>
  <c r="AN523" i="2" s="1"/>
  <c r="AN535" i="2" s="1"/>
  <c r="AN547" i="2" s="1"/>
  <c r="AN559" i="2" s="1"/>
  <c r="AN571" i="2" s="1"/>
  <c r="AN583" i="2" s="1"/>
  <c r="AN595" i="2" s="1"/>
  <c r="AN607" i="2" s="1"/>
  <c r="AN330" i="2"/>
  <c r="AN342" i="2" s="1"/>
  <c r="AN354" i="2" s="1"/>
  <c r="AN366" i="2" s="1"/>
  <c r="AN378" i="2" s="1"/>
  <c r="AN390" i="2" s="1"/>
  <c r="AN402" i="2" s="1"/>
  <c r="AN414" i="2" s="1"/>
  <c r="AN426" i="2" s="1"/>
  <c r="AN438" i="2" s="1"/>
  <c r="AN450" i="2" s="1"/>
  <c r="AN462" i="2" s="1"/>
  <c r="AN474" i="2" s="1"/>
  <c r="AN486" i="2" s="1"/>
  <c r="AN498" i="2" s="1"/>
  <c r="AN510" i="2" s="1"/>
  <c r="AN522" i="2" s="1"/>
  <c r="AN534" i="2" s="1"/>
  <c r="AN546" i="2" s="1"/>
  <c r="AN558" i="2" s="1"/>
  <c r="AN570" i="2" s="1"/>
  <c r="AN582" i="2" s="1"/>
  <c r="AN594" i="2" s="1"/>
  <c r="AN606" i="2" s="1"/>
  <c r="AM340" i="2"/>
  <c r="AM352" i="2" s="1"/>
  <c r="AM364" i="2" s="1"/>
  <c r="AM376" i="2" s="1"/>
  <c r="AM388" i="2" s="1"/>
  <c r="AM400" i="2" s="1"/>
  <c r="AM412" i="2" s="1"/>
  <c r="AM424" i="2" s="1"/>
  <c r="AM436" i="2" s="1"/>
  <c r="AM448" i="2" s="1"/>
  <c r="AM460" i="2" s="1"/>
  <c r="AM472" i="2" s="1"/>
  <c r="AM484" i="2" s="1"/>
  <c r="AM496" i="2" s="1"/>
  <c r="AM508" i="2" s="1"/>
  <c r="AM520" i="2" s="1"/>
  <c r="AM532" i="2" s="1"/>
  <c r="AM544" i="2" s="1"/>
  <c r="AM556" i="2" s="1"/>
  <c r="AM568" i="2" s="1"/>
  <c r="AM580" i="2" s="1"/>
  <c r="AM592" i="2" s="1"/>
  <c r="AM604" i="2" s="1"/>
  <c r="AM616" i="2" s="1"/>
  <c r="AM339" i="2"/>
  <c r="AM351" i="2" s="1"/>
  <c r="AM363" i="2" s="1"/>
  <c r="AM375" i="2" s="1"/>
  <c r="AM387" i="2" s="1"/>
  <c r="AM399" i="2" s="1"/>
  <c r="AM411" i="2" s="1"/>
  <c r="AM423" i="2" s="1"/>
  <c r="AM435" i="2" s="1"/>
  <c r="AM447" i="2" s="1"/>
  <c r="AM459" i="2" s="1"/>
  <c r="AM471" i="2" s="1"/>
  <c r="AM483" i="2" s="1"/>
  <c r="AM495" i="2" s="1"/>
  <c r="AM507" i="2" s="1"/>
  <c r="AM519" i="2" s="1"/>
  <c r="AM531" i="2" s="1"/>
  <c r="AM543" i="2" s="1"/>
  <c r="AM555" i="2" s="1"/>
  <c r="AM567" i="2" s="1"/>
  <c r="AM579" i="2" s="1"/>
  <c r="AM591" i="2" s="1"/>
  <c r="AM603" i="2" s="1"/>
  <c r="AM615" i="2" s="1"/>
  <c r="AM338" i="2"/>
  <c r="AM350" i="2" s="1"/>
  <c r="AM362" i="2" s="1"/>
  <c r="AM374" i="2" s="1"/>
  <c r="AM386" i="2" s="1"/>
  <c r="AM398" i="2" s="1"/>
  <c r="AM410" i="2" s="1"/>
  <c r="AM422" i="2" s="1"/>
  <c r="AM434" i="2" s="1"/>
  <c r="AM446" i="2" s="1"/>
  <c r="AM458" i="2" s="1"/>
  <c r="AM470" i="2" s="1"/>
  <c r="AM482" i="2" s="1"/>
  <c r="AM494" i="2" s="1"/>
  <c r="AM506" i="2" s="1"/>
  <c r="AM518" i="2" s="1"/>
  <c r="AM530" i="2" s="1"/>
  <c r="AM542" i="2" s="1"/>
  <c r="AM554" i="2" s="1"/>
  <c r="AM566" i="2" s="1"/>
  <c r="AM578" i="2" s="1"/>
  <c r="AM590" i="2" s="1"/>
  <c r="AM602" i="2" s="1"/>
  <c r="AM614" i="2" s="1"/>
  <c r="AM337" i="2"/>
  <c r="AM349" i="2" s="1"/>
  <c r="AM361" i="2" s="1"/>
  <c r="AM373" i="2" s="1"/>
  <c r="AM385" i="2" s="1"/>
  <c r="AM397" i="2" s="1"/>
  <c r="AM409" i="2" s="1"/>
  <c r="AM421" i="2" s="1"/>
  <c r="AM433" i="2" s="1"/>
  <c r="AM445" i="2" s="1"/>
  <c r="AM457" i="2" s="1"/>
  <c r="AM469" i="2" s="1"/>
  <c r="AM481" i="2" s="1"/>
  <c r="AM493" i="2" s="1"/>
  <c r="AM505" i="2" s="1"/>
  <c r="AM517" i="2" s="1"/>
  <c r="AM529" i="2" s="1"/>
  <c r="AM541" i="2" s="1"/>
  <c r="AM553" i="2" s="1"/>
  <c r="AM565" i="2" s="1"/>
  <c r="AM577" i="2" s="1"/>
  <c r="AM589" i="2" s="1"/>
  <c r="AM601" i="2" s="1"/>
  <c r="AM613" i="2" s="1"/>
  <c r="AM336" i="2"/>
  <c r="AM348" i="2" s="1"/>
  <c r="AM360" i="2" s="1"/>
  <c r="AM372" i="2" s="1"/>
  <c r="AM384" i="2" s="1"/>
  <c r="AM396" i="2" s="1"/>
  <c r="AM408" i="2" s="1"/>
  <c r="AM420" i="2" s="1"/>
  <c r="AM432" i="2" s="1"/>
  <c r="AM444" i="2" s="1"/>
  <c r="AM456" i="2" s="1"/>
  <c r="AM468" i="2" s="1"/>
  <c r="AM480" i="2" s="1"/>
  <c r="AM492" i="2" s="1"/>
  <c r="AM504" i="2" s="1"/>
  <c r="AM516" i="2" s="1"/>
  <c r="AM528" i="2" s="1"/>
  <c r="AM540" i="2" s="1"/>
  <c r="AM552" i="2" s="1"/>
  <c r="AM564" i="2" s="1"/>
  <c r="AM576" i="2" s="1"/>
  <c r="AM588" i="2" s="1"/>
  <c r="AM600" i="2" s="1"/>
  <c r="AM612" i="2" s="1"/>
  <c r="AM335" i="2"/>
  <c r="AM347" i="2" s="1"/>
  <c r="AM359" i="2" s="1"/>
  <c r="AM371" i="2" s="1"/>
  <c r="AM383" i="2" s="1"/>
  <c r="AM395" i="2" s="1"/>
  <c r="AM407" i="2" s="1"/>
  <c r="AM419" i="2" s="1"/>
  <c r="AM431" i="2" s="1"/>
  <c r="AM443" i="2" s="1"/>
  <c r="AM455" i="2" s="1"/>
  <c r="AM467" i="2" s="1"/>
  <c r="AM479" i="2" s="1"/>
  <c r="AM491" i="2" s="1"/>
  <c r="AM503" i="2" s="1"/>
  <c r="AM515" i="2" s="1"/>
  <c r="AM527" i="2" s="1"/>
  <c r="AM539" i="2" s="1"/>
  <c r="AM551" i="2" s="1"/>
  <c r="AM563" i="2" s="1"/>
  <c r="AM575" i="2" s="1"/>
  <c r="AM587" i="2" s="1"/>
  <c r="AM599" i="2" s="1"/>
  <c r="AM611" i="2" s="1"/>
  <c r="AM334" i="2"/>
  <c r="AM346" i="2" s="1"/>
  <c r="AM358" i="2" s="1"/>
  <c r="AM370" i="2" s="1"/>
  <c r="AM382" i="2" s="1"/>
  <c r="AM394" i="2" s="1"/>
  <c r="AM406" i="2" s="1"/>
  <c r="AM418" i="2" s="1"/>
  <c r="AM430" i="2" s="1"/>
  <c r="AM442" i="2" s="1"/>
  <c r="AM454" i="2" s="1"/>
  <c r="AM466" i="2" s="1"/>
  <c r="AM478" i="2" s="1"/>
  <c r="AM490" i="2" s="1"/>
  <c r="AM502" i="2" s="1"/>
  <c r="AM514" i="2" s="1"/>
  <c r="AM526" i="2" s="1"/>
  <c r="AM538" i="2" s="1"/>
  <c r="AM550" i="2" s="1"/>
  <c r="AM562" i="2" s="1"/>
  <c r="AM574" i="2" s="1"/>
  <c r="AM586" i="2" s="1"/>
  <c r="AM598" i="2" s="1"/>
  <c r="AM610" i="2" s="1"/>
  <c r="AM333" i="2"/>
  <c r="AM345" i="2" s="1"/>
  <c r="AM357" i="2" s="1"/>
  <c r="AM369" i="2" s="1"/>
  <c r="AM381" i="2" s="1"/>
  <c r="AM393" i="2" s="1"/>
  <c r="AM405" i="2" s="1"/>
  <c r="AM417" i="2" s="1"/>
  <c r="AM429" i="2" s="1"/>
  <c r="AM441" i="2" s="1"/>
  <c r="AM453" i="2" s="1"/>
  <c r="AM465" i="2" s="1"/>
  <c r="AM477" i="2" s="1"/>
  <c r="AM489" i="2" s="1"/>
  <c r="AM501" i="2" s="1"/>
  <c r="AM513" i="2" s="1"/>
  <c r="AM525" i="2" s="1"/>
  <c r="AM537" i="2" s="1"/>
  <c r="AM549" i="2" s="1"/>
  <c r="AM561" i="2" s="1"/>
  <c r="AM573" i="2" s="1"/>
  <c r="AM585" i="2" s="1"/>
  <c r="AM597" i="2" s="1"/>
  <c r="AM609" i="2" s="1"/>
  <c r="AM332" i="2"/>
  <c r="AM344" i="2" s="1"/>
  <c r="AM356" i="2" s="1"/>
  <c r="AM368" i="2" s="1"/>
  <c r="AM380" i="2" s="1"/>
  <c r="AM392" i="2" s="1"/>
  <c r="AM404" i="2" s="1"/>
  <c r="AM416" i="2" s="1"/>
  <c r="AM428" i="2" s="1"/>
  <c r="AM440" i="2" s="1"/>
  <c r="AM452" i="2" s="1"/>
  <c r="AM464" i="2" s="1"/>
  <c r="AM476" i="2" s="1"/>
  <c r="AM488" i="2" s="1"/>
  <c r="AM500" i="2" s="1"/>
  <c r="AM512" i="2" s="1"/>
  <c r="AM524" i="2" s="1"/>
  <c r="AM536" i="2" s="1"/>
  <c r="AM548" i="2" s="1"/>
  <c r="AM560" i="2" s="1"/>
  <c r="AM572" i="2" s="1"/>
  <c r="AM584" i="2" s="1"/>
  <c r="AM596" i="2" s="1"/>
  <c r="AM608" i="2" s="1"/>
  <c r="AM331" i="2"/>
  <c r="AM343" i="2" s="1"/>
  <c r="AM355" i="2" s="1"/>
  <c r="AM367" i="2" s="1"/>
  <c r="AM379" i="2" s="1"/>
  <c r="AM391" i="2" s="1"/>
  <c r="AM403" i="2" s="1"/>
  <c r="AM415" i="2" s="1"/>
  <c r="AM427" i="2" s="1"/>
  <c r="AM439" i="2" s="1"/>
  <c r="AM451" i="2" s="1"/>
  <c r="AM463" i="2" s="1"/>
  <c r="AM475" i="2" s="1"/>
  <c r="AM487" i="2" s="1"/>
  <c r="AM499" i="2" s="1"/>
  <c r="AM511" i="2" s="1"/>
  <c r="AM523" i="2" s="1"/>
  <c r="AM535" i="2" s="1"/>
  <c r="AM547" i="2" s="1"/>
  <c r="AM559" i="2" s="1"/>
  <c r="AM571" i="2" s="1"/>
  <c r="AM583" i="2" s="1"/>
  <c r="AM595" i="2" s="1"/>
  <c r="AM607" i="2" s="1"/>
  <c r="AM329" i="2"/>
  <c r="AM341" i="2" s="1"/>
  <c r="AM353" i="2" s="1"/>
  <c r="AM365" i="2" s="1"/>
  <c r="AM377" i="2" s="1"/>
  <c r="AM389" i="2" s="1"/>
  <c r="AM401" i="2" s="1"/>
  <c r="AM413" i="2" s="1"/>
  <c r="AM425" i="2" s="1"/>
  <c r="AM437" i="2" s="1"/>
  <c r="AM449" i="2" s="1"/>
  <c r="AM461" i="2" s="1"/>
  <c r="AM473" i="2" s="1"/>
  <c r="AM485" i="2" s="1"/>
  <c r="AM497" i="2" s="1"/>
  <c r="AM509" i="2" s="1"/>
  <c r="AM521" i="2" s="1"/>
  <c r="AM533" i="2" s="1"/>
  <c r="AM545" i="2" s="1"/>
  <c r="AM557" i="2" s="1"/>
  <c r="AM569" i="2" s="1"/>
  <c r="AM581" i="2" s="1"/>
  <c r="AM593" i="2" s="1"/>
  <c r="AM605" i="2" s="1"/>
  <c r="AL340" i="2"/>
  <c r="AL352" i="2" s="1"/>
  <c r="AL364" i="2" s="1"/>
  <c r="AL376" i="2" s="1"/>
  <c r="AL388" i="2" s="1"/>
  <c r="AL400" i="2" s="1"/>
  <c r="AL412" i="2" s="1"/>
  <c r="AL424" i="2" s="1"/>
  <c r="AL436" i="2" s="1"/>
  <c r="AL448" i="2" s="1"/>
  <c r="AL460" i="2" s="1"/>
  <c r="AL472" i="2" s="1"/>
  <c r="AL484" i="2" s="1"/>
  <c r="AL496" i="2" s="1"/>
  <c r="AL508" i="2" s="1"/>
  <c r="AL520" i="2" s="1"/>
  <c r="AL532" i="2" s="1"/>
  <c r="AL544" i="2" s="1"/>
  <c r="AL556" i="2" s="1"/>
  <c r="AL568" i="2" s="1"/>
  <c r="AL580" i="2" s="1"/>
  <c r="AL592" i="2" s="1"/>
  <c r="AL604" i="2" s="1"/>
  <c r="AL616" i="2" s="1"/>
  <c r="AL339" i="2"/>
  <c r="AL351" i="2" s="1"/>
  <c r="AL363" i="2" s="1"/>
  <c r="AL375" i="2" s="1"/>
  <c r="AL387" i="2" s="1"/>
  <c r="AL399" i="2" s="1"/>
  <c r="AL411" i="2" s="1"/>
  <c r="AL423" i="2" s="1"/>
  <c r="AL435" i="2" s="1"/>
  <c r="AL447" i="2" s="1"/>
  <c r="AL459" i="2" s="1"/>
  <c r="AL471" i="2" s="1"/>
  <c r="AL483" i="2" s="1"/>
  <c r="AL495" i="2" s="1"/>
  <c r="AL507" i="2" s="1"/>
  <c r="AL519" i="2" s="1"/>
  <c r="AL531" i="2" s="1"/>
  <c r="AL543" i="2" s="1"/>
  <c r="AL555" i="2" s="1"/>
  <c r="AL567" i="2" s="1"/>
  <c r="AL579" i="2" s="1"/>
  <c r="AL591" i="2" s="1"/>
  <c r="AL603" i="2" s="1"/>
  <c r="AL615" i="2" s="1"/>
  <c r="AL338" i="2"/>
  <c r="AL350" i="2" s="1"/>
  <c r="AL362" i="2" s="1"/>
  <c r="AL374" i="2" s="1"/>
  <c r="AL386" i="2" s="1"/>
  <c r="AL398" i="2" s="1"/>
  <c r="AL410" i="2" s="1"/>
  <c r="AL422" i="2" s="1"/>
  <c r="AL434" i="2" s="1"/>
  <c r="AL446" i="2" s="1"/>
  <c r="AL458" i="2" s="1"/>
  <c r="AL470" i="2" s="1"/>
  <c r="AL482" i="2" s="1"/>
  <c r="AL494" i="2" s="1"/>
  <c r="AL506" i="2" s="1"/>
  <c r="AL518" i="2" s="1"/>
  <c r="AL530" i="2" s="1"/>
  <c r="AL542" i="2" s="1"/>
  <c r="AL554" i="2" s="1"/>
  <c r="AL566" i="2" s="1"/>
  <c r="AL578" i="2" s="1"/>
  <c r="AL590" i="2" s="1"/>
  <c r="AL602" i="2" s="1"/>
  <c r="AL614" i="2" s="1"/>
  <c r="AL337" i="2"/>
  <c r="AL349" i="2" s="1"/>
  <c r="AL361" i="2" s="1"/>
  <c r="AL373" i="2" s="1"/>
  <c r="AL385" i="2" s="1"/>
  <c r="AL397" i="2" s="1"/>
  <c r="AL409" i="2" s="1"/>
  <c r="AL421" i="2" s="1"/>
  <c r="AL433" i="2" s="1"/>
  <c r="AL445" i="2" s="1"/>
  <c r="AL457" i="2" s="1"/>
  <c r="AL469" i="2" s="1"/>
  <c r="AL481" i="2" s="1"/>
  <c r="AL493" i="2" s="1"/>
  <c r="AL505" i="2" s="1"/>
  <c r="AL517" i="2" s="1"/>
  <c r="AL529" i="2" s="1"/>
  <c r="AL541" i="2" s="1"/>
  <c r="AL553" i="2" s="1"/>
  <c r="AL565" i="2" s="1"/>
  <c r="AL577" i="2" s="1"/>
  <c r="AL589" i="2" s="1"/>
  <c r="AL601" i="2" s="1"/>
  <c r="AL613" i="2" s="1"/>
  <c r="AL336" i="2"/>
  <c r="AL348" i="2" s="1"/>
  <c r="AL360" i="2" s="1"/>
  <c r="AL372" i="2" s="1"/>
  <c r="AL384" i="2" s="1"/>
  <c r="AL396" i="2" s="1"/>
  <c r="AL408" i="2" s="1"/>
  <c r="AL420" i="2" s="1"/>
  <c r="AL432" i="2" s="1"/>
  <c r="AL444" i="2" s="1"/>
  <c r="AL456" i="2" s="1"/>
  <c r="AL468" i="2" s="1"/>
  <c r="AL480" i="2" s="1"/>
  <c r="AL492" i="2" s="1"/>
  <c r="AL504" i="2" s="1"/>
  <c r="AL516" i="2" s="1"/>
  <c r="AL528" i="2" s="1"/>
  <c r="AL540" i="2" s="1"/>
  <c r="AL552" i="2" s="1"/>
  <c r="AL564" i="2" s="1"/>
  <c r="AL576" i="2" s="1"/>
  <c r="AL588" i="2" s="1"/>
  <c r="AL600" i="2" s="1"/>
  <c r="AL612" i="2" s="1"/>
  <c r="AL335" i="2"/>
  <c r="AL347" i="2" s="1"/>
  <c r="AL359" i="2" s="1"/>
  <c r="AL371" i="2" s="1"/>
  <c r="AL383" i="2" s="1"/>
  <c r="AL395" i="2" s="1"/>
  <c r="AL407" i="2" s="1"/>
  <c r="AL419" i="2" s="1"/>
  <c r="AL431" i="2" s="1"/>
  <c r="AL443" i="2" s="1"/>
  <c r="AL455" i="2" s="1"/>
  <c r="AL467" i="2" s="1"/>
  <c r="AL479" i="2" s="1"/>
  <c r="AL491" i="2" s="1"/>
  <c r="AL503" i="2" s="1"/>
  <c r="AL515" i="2" s="1"/>
  <c r="AL527" i="2" s="1"/>
  <c r="AL539" i="2" s="1"/>
  <c r="AL551" i="2" s="1"/>
  <c r="AL563" i="2" s="1"/>
  <c r="AL575" i="2" s="1"/>
  <c r="AL587" i="2" s="1"/>
  <c r="AL599" i="2" s="1"/>
  <c r="AL611" i="2" s="1"/>
  <c r="AL334" i="2"/>
  <c r="AL346" i="2" s="1"/>
  <c r="AL358" i="2" s="1"/>
  <c r="AL370" i="2" s="1"/>
  <c r="AL382" i="2" s="1"/>
  <c r="AL394" i="2" s="1"/>
  <c r="AL406" i="2" s="1"/>
  <c r="AL418" i="2" s="1"/>
  <c r="AL430" i="2" s="1"/>
  <c r="AL442" i="2" s="1"/>
  <c r="AL454" i="2" s="1"/>
  <c r="AL466" i="2" s="1"/>
  <c r="AL478" i="2" s="1"/>
  <c r="AL490" i="2" s="1"/>
  <c r="AL502" i="2" s="1"/>
  <c r="AL514" i="2" s="1"/>
  <c r="AL526" i="2" s="1"/>
  <c r="AL538" i="2" s="1"/>
  <c r="AL550" i="2" s="1"/>
  <c r="AL562" i="2" s="1"/>
  <c r="AL574" i="2" s="1"/>
  <c r="AL586" i="2" s="1"/>
  <c r="AL598" i="2" s="1"/>
  <c r="AL610" i="2" s="1"/>
  <c r="AL333" i="2"/>
  <c r="AL345" i="2" s="1"/>
  <c r="AL357" i="2" s="1"/>
  <c r="AL369" i="2" s="1"/>
  <c r="AL381" i="2" s="1"/>
  <c r="AL393" i="2" s="1"/>
  <c r="AL405" i="2" s="1"/>
  <c r="AL417" i="2" s="1"/>
  <c r="AL429" i="2" s="1"/>
  <c r="AL441" i="2" s="1"/>
  <c r="AL453" i="2" s="1"/>
  <c r="AL465" i="2" s="1"/>
  <c r="AL477" i="2" s="1"/>
  <c r="AL489" i="2" s="1"/>
  <c r="AL501" i="2" s="1"/>
  <c r="AL513" i="2" s="1"/>
  <c r="AL525" i="2" s="1"/>
  <c r="AL537" i="2" s="1"/>
  <c r="AL549" i="2" s="1"/>
  <c r="AL561" i="2" s="1"/>
  <c r="AL573" i="2" s="1"/>
  <c r="AL585" i="2" s="1"/>
  <c r="AL597" i="2" s="1"/>
  <c r="AL609" i="2" s="1"/>
  <c r="AL332" i="2"/>
  <c r="AL344" i="2" s="1"/>
  <c r="AL356" i="2" s="1"/>
  <c r="AL368" i="2" s="1"/>
  <c r="AL380" i="2" s="1"/>
  <c r="AL392" i="2" s="1"/>
  <c r="AL404" i="2" s="1"/>
  <c r="AL416" i="2" s="1"/>
  <c r="AL428" i="2" s="1"/>
  <c r="AL440" i="2" s="1"/>
  <c r="AL452" i="2" s="1"/>
  <c r="AL464" i="2" s="1"/>
  <c r="AL476" i="2" s="1"/>
  <c r="AL488" i="2" s="1"/>
  <c r="AL500" i="2" s="1"/>
  <c r="AL512" i="2" s="1"/>
  <c r="AL524" i="2" s="1"/>
  <c r="AL536" i="2" s="1"/>
  <c r="AL548" i="2" s="1"/>
  <c r="AL560" i="2" s="1"/>
  <c r="AL572" i="2" s="1"/>
  <c r="AL584" i="2" s="1"/>
  <c r="AL596" i="2" s="1"/>
  <c r="AL608" i="2" s="1"/>
  <c r="AL330" i="2"/>
  <c r="AL342" i="2" s="1"/>
  <c r="AL354" i="2" s="1"/>
  <c r="AL366" i="2" s="1"/>
  <c r="AL378" i="2" s="1"/>
  <c r="AL390" i="2" s="1"/>
  <c r="AL402" i="2" s="1"/>
  <c r="AL414" i="2" s="1"/>
  <c r="AL426" i="2" s="1"/>
  <c r="AL438" i="2" s="1"/>
  <c r="AL450" i="2" s="1"/>
  <c r="AL462" i="2" s="1"/>
  <c r="AL474" i="2" s="1"/>
  <c r="AL486" i="2" s="1"/>
  <c r="AL498" i="2" s="1"/>
  <c r="AL510" i="2" s="1"/>
  <c r="AL522" i="2" s="1"/>
  <c r="AL534" i="2" s="1"/>
  <c r="AL546" i="2" s="1"/>
  <c r="AL558" i="2" s="1"/>
  <c r="AL570" i="2" s="1"/>
  <c r="AL582" i="2" s="1"/>
  <c r="AL594" i="2" s="1"/>
  <c r="AL606" i="2" s="1"/>
  <c r="AL329" i="2"/>
  <c r="AL341" i="2" s="1"/>
  <c r="AL353" i="2" s="1"/>
  <c r="AL365" i="2" s="1"/>
  <c r="AL377" i="2" s="1"/>
  <c r="AL389" i="2" s="1"/>
  <c r="AL401" i="2" s="1"/>
  <c r="AL413" i="2" s="1"/>
  <c r="AL425" i="2" s="1"/>
  <c r="AL437" i="2" s="1"/>
  <c r="AL449" i="2" s="1"/>
  <c r="AL461" i="2" s="1"/>
  <c r="AL473" i="2" s="1"/>
  <c r="AL485" i="2" s="1"/>
  <c r="AL497" i="2" s="1"/>
  <c r="AL509" i="2" s="1"/>
  <c r="AL521" i="2" s="1"/>
  <c r="AL533" i="2" s="1"/>
  <c r="AL545" i="2" s="1"/>
  <c r="AL557" i="2" s="1"/>
  <c r="AL569" i="2" s="1"/>
  <c r="AL581" i="2" s="1"/>
  <c r="AL593" i="2" s="1"/>
  <c r="AL605" i="2" s="1"/>
  <c r="AK339" i="2"/>
  <c r="AK351" i="2" s="1"/>
  <c r="AK363" i="2" s="1"/>
  <c r="AK375" i="2" s="1"/>
  <c r="AK387" i="2" s="1"/>
  <c r="AK399" i="2" s="1"/>
  <c r="AK411" i="2" s="1"/>
  <c r="AK423" i="2" s="1"/>
  <c r="AK435" i="2" s="1"/>
  <c r="AK447" i="2" s="1"/>
  <c r="AK459" i="2" s="1"/>
  <c r="AK471" i="2" s="1"/>
  <c r="AK483" i="2" s="1"/>
  <c r="AK495" i="2" s="1"/>
  <c r="AK507" i="2" s="1"/>
  <c r="AK519" i="2" s="1"/>
  <c r="AK531" i="2" s="1"/>
  <c r="AK543" i="2" s="1"/>
  <c r="AK555" i="2" s="1"/>
  <c r="AK567" i="2" s="1"/>
  <c r="AK579" i="2" s="1"/>
  <c r="AK591" i="2" s="1"/>
  <c r="AK603" i="2" s="1"/>
  <c r="AK615" i="2" s="1"/>
  <c r="AK338" i="2"/>
  <c r="AK350" i="2" s="1"/>
  <c r="AK362" i="2" s="1"/>
  <c r="AK374" i="2" s="1"/>
  <c r="AK386" i="2" s="1"/>
  <c r="AK398" i="2" s="1"/>
  <c r="AK410" i="2" s="1"/>
  <c r="AK422" i="2" s="1"/>
  <c r="AK434" i="2" s="1"/>
  <c r="AK446" i="2" s="1"/>
  <c r="AK458" i="2" s="1"/>
  <c r="AK470" i="2" s="1"/>
  <c r="AK482" i="2" s="1"/>
  <c r="AK494" i="2" s="1"/>
  <c r="AK506" i="2" s="1"/>
  <c r="AK518" i="2" s="1"/>
  <c r="AK530" i="2" s="1"/>
  <c r="AK542" i="2" s="1"/>
  <c r="AK554" i="2" s="1"/>
  <c r="AK566" i="2" s="1"/>
  <c r="AK578" i="2" s="1"/>
  <c r="AK590" i="2" s="1"/>
  <c r="AK602" i="2" s="1"/>
  <c r="AK614" i="2" s="1"/>
  <c r="AK337" i="2"/>
  <c r="AK349" i="2" s="1"/>
  <c r="AK361" i="2" s="1"/>
  <c r="AK373" i="2" s="1"/>
  <c r="AK385" i="2" s="1"/>
  <c r="AK397" i="2" s="1"/>
  <c r="AK409" i="2" s="1"/>
  <c r="AK421" i="2" s="1"/>
  <c r="AK433" i="2" s="1"/>
  <c r="AK445" i="2" s="1"/>
  <c r="AK457" i="2" s="1"/>
  <c r="AK469" i="2" s="1"/>
  <c r="AK481" i="2" s="1"/>
  <c r="AK493" i="2" s="1"/>
  <c r="AK505" i="2" s="1"/>
  <c r="AK517" i="2" s="1"/>
  <c r="AK529" i="2" s="1"/>
  <c r="AK541" i="2" s="1"/>
  <c r="AK553" i="2" s="1"/>
  <c r="AK565" i="2" s="1"/>
  <c r="AK577" i="2" s="1"/>
  <c r="AK589" i="2" s="1"/>
  <c r="AK601" i="2" s="1"/>
  <c r="AK613" i="2" s="1"/>
  <c r="AK336" i="2"/>
  <c r="AK348" i="2" s="1"/>
  <c r="AK360" i="2" s="1"/>
  <c r="AK372" i="2" s="1"/>
  <c r="AK384" i="2" s="1"/>
  <c r="AK396" i="2" s="1"/>
  <c r="AK408" i="2" s="1"/>
  <c r="AK420" i="2" s="1"/>
  <c r="AK432" i="2" s="1"/>
  <c r="AK444" i="2" s="1"/>
  <c r="AK456" i="2" s="1"/>
  <c r="AK468" i="2" s="1"/>
  <c r="AK480" i="2" s="1"/>
  <c r="AK492" i="2" s="1"/>
  <c r="AK504" i="2" s="1"/>
  <c r="AK516" i="2" s="1"/>
  <c r="AK528" i="2" s="1"/>
  <c r="AK540" i="2" s="1"/>
  <c r="AK552" i="2" s="1"/>
  <c r="AK564" i="2" s="1"/>
  <c r="AK576" i="2" s="1"/>
  <c r="AK588" i="2" s="1"/>
  <c r="AK600" i="2" s="1"/>
  <c r="AK612" i="2" s="1"/>
  <c r="AK335" i="2"/>
  <c r="AK347" i="2" s="1"/>
  <c r="AK359" i="2" s="1"/>
  <c r="AK371" i="2" s="1"/>
  <c r="AK383" i="2" s="1"/>
  <c r="AK395" i="2" s="1"/>
  <c r="AK407" i="2" s="1"/>
  <c r="AK419" i="2" s="1"/>
  <c r="AK431" i="2" s="1"/>
  <c r="AK443" i="2" s="1"/>
  <c r="AK455" i="2" s="1"/>
  <c r="AK467" i="2" s="1"/>
  <c r="AK479" i="2" s="1"/>
  <c r="AK491" i="2" s="1"/>
  <c r="AK503" i="2" s="1"/>
  <c r="AK515" i="2" s="1"/>
  <c r="AK527" i="2" s="1"/>
  <c r="AK539" i="2" s="1"/>
  <c r="AK551" i="2" s="1"/>
  <c r="AK563" i="2" s="1"/>
  <c r="AK575" i="2" s="1"/>
  <c r="AK587" i="2" s="1"/>
  <c r="AK599" i="2" s="1"/>
  <c r="AK611" i="2" s="1"/>
  <c r="AK334" i="2"/>
  <c r="AK346" i="2" s="1"/>
  <c r="AK358" i="2" s="1"/>
  <c r="AK370" i="2" s="1"/>
  <c r="AK382" i="2" s="1"/>
  <c r="AK394" i="2" s="1"/>
  <c r="AK406" i="2" s="1"/>
  <c r="AK418" i="2" s="1"/>
  <c r="AK430" i="2" s="1"/>
  <c r="AK442" i="2" s="1"/>
  <c r="AK454" i="2" s="1"/>
  <c r="AK466" i="2" s="1"/>
  <c r="AK478" i="2" s="1"/>
  <c r="AK490" i="2" s="1"/>
  <c r="AK502" i="2" s="1"/>
  <c r="AK514" i="2" s="1"/>
  <c r="AK526" i="2" s="1"/>
  <c r="AK538" i="2" s="1"/>
  <c r="AK550" i="2" s="1"/>
  <c r="AK562" i="2" s="1"/>
  <c r="AK574" i="2" s="1"/>
  <c r="AK586" i="2" s="1"/>
  <c r="AK598" i="2" s="1"/>
  <c r="AK610" i="2" s="1"/>
  <c r="AK333" i="2"/>
  <c r="AK345" i="2" s="1"/>
  <c r="AK357" i="2" s="1"/>
  <c r="AK369" i="2" s="1"/>
  <c r="AK381" i="2" s="1"/>
  <c r="AK393" i="2" s="1"/>
  <c r="AK405" i="2" s="1"/>
  <c r="AK417" i="2" s="1"/>
  <c r="AK429" i="2" s="1"/>
  <c r="AK441" i="2" s="1"/>
  <c r="AK453" i="2" s="1"/>
  <c r="AK465" i="2" s="1"/>
  <c r="AK477" i="2" s="1"/>
  <c r="AK489" i="2" s="1"/>
  <c r="AK501" i="2" s="1"/>
  <c r="AK513" i="2" s="1"/>
  <c r="AK525" i="2" s="1"/>
  <c r="AK537" i="2" s="1"/>
  <c r="AK549" i="2" s="1"/>
  <c r="AK561" i="2" s="1"/>
  <c r="AK573" i="2" s="1"/>
  <c r="AK585" i="2" s="1"/>
  <c r="AK597" i="2" s="1"/>
  <c r="AK609" i="2" s="1"/>
  <c r="AK332" i="2"/>
  <c r="AK344" i="2" s="1"/>
  <c r="AK356" i="2" s="1"/>
  <c r="AK368" i="2" s="1"/>
  <c r="AK380" i="2" s="1"/>
  <c r="AK392" i="2" s="1"/>
  <c r="AK404" i="2" s="1"/>
  <c r="AK416" i="2" s="1"/>
  <c r="AK428" i="2" s="1"/>
  <c r="AK440" i="2" s="1"/>
  <c r="AK452" i="2" s="1"/>
  <c r="AK464" i="2" s="1"/>
  <c r="AK476" i="2" s="1"/>
  <c r="AK488" i="2" s="1"/>
  <c r="AK500" i="2" s="1"/>
  <c r="AK512" i="2" s="1"/>
  <c r="AK524" i="2" s="1"/>
  <c r="AK536" i="2" s="1"/>
  <c r="AK548" i="2" s="1"/>
  <c r="AK560" i="2" s="1"/>
  <c r="AK572" i="2" s="1"/>
  <c r="AK584" i="2" s="1"/>
  <c r="AK596" i="2" s="1"/>
  <c r="AK608" i="2" s="1"/>
  <c r="AK331" i="2"/>
  <c r="AK343" i="2" s="1"/>
  <c r="AK355" i="2" s="1"/>
  <c r="AK367" i="2" s="1"/>
  <c r="AK379" i="2" s="1"/>
  <c r="AK391" i="2" s="1"/>
  <c r="AK403" i="2" s="1"/>
  <c r="AK415" i="2" s="1"/>
  <c r="AK427" i="2" s="1"/>
  <c r="AK439" i="2" s="1"/>
  <c r="AK451" i="2" s="1"/>
  <c r="AK463" i="2" s="1"/>
  <c r="AK475" i="2" s="1"/>
  <c r="AK487" i="2" s="1"/>
  <c r="AK499" i="2" s="1"/>
  <c r="AK511" i="2" s="1"/>
  <c r="AK523" i="2" s="1"/>
  <c r="AK535" i="2" s="1"/>
  <c r="AK547" i="2" s="1"/>
  <c r="AK559" i="2" s="1"/>
  <c r="AK571" i="2" s="1"/>
  <c r="AK583" i="2" s="1"/>
  <c r="AK595" i="2" s="1"/>
  <c r="AK607" i="2" s="1"/>
  <c r="AK330" i="2"/>
  <c r="AK342" i="2" s="1"/>
  <c r="AK354" i="2" s="1"/>
  <c r="AK366" i="2" s="1"/>
  <c r="AK378" i="2" s="1"/>
  <c r="AK390" i="2" s="1"/>
  <c r="AK402" i="2" s="1"/>
  <c r="AK414" i="2" s="1"/>
  <c r="AK426" i="2" s="1"/>
  <c r="AK438" i="2" s="1"/>
  <c r="AK450" i="2" s="1"/>
  <c r="AK462" i="2" s="1"/>
  <c r="AK474" i="2" s="1"/>
  <c r="AK486" i="2" s="1"/>
  <c r="AK498" i="2" s="1"/>
  <c r="AK510" i="2" s="1"/>
  <c r="AK522" i="2" s="1"/>
  <c r="AK534" i="2" s="1"/>
  <c r="AK546" i="2" s="1"/>
  <c r="AK558" i="2" s="1"/>
  <c r="AK570" i="2" s="1"/>
  <c r="AK582" i="2" s="1"/>
  <c r="AK594" i="2" s="1"/>
  <c r="AK606" i="2" s="1"/>
  <c r="AK329" i="2"/>
  <c r="AK341" i="2" s="1"/>
  <c r="AK353" i="2" s="1"/>
  <c r="AK365" i="2" s="1"/>
  <c r="AK377" i="2" s="1"/>
  <c r="AK389" i="2" s="1"/>
  <c r="AK401" i="2" s="1"/>
  <c r="AK413" i="2" s="1"/>
  <c r="AK425" i="2" s="1"/>
  <c r="AK437" i="2" s="1"/>
  <c r="AK449" i="2" s="1"/>
  <c r="AK461" i="2" s="1"/>
  <c r="AK473" i="2" s="1"/>
  <c r="AK485" i="2" s="1"/>
  <c r="AK497" i="2" s="1"/>
  <c r="AK509" i="2" s="1"/>
  <c r="AK521" i="2" s="1"/>
  <c r="AK533" i="2" s="1"/>
  <c r="AK545" i="2" s="1"/>
  <c r="AK557" i="2" s="1"/>
  <c r="AK569" i="2" s="1"/>
  <c r="AK581" i="2" s="1"/>
  <c r="AK593" i="2" s="1"/>
  <c r="AK605" i="2" s="1"/>
  <c r="AJ340" i="2"/>
  <c r="AJ352" i="2" s="1"/>
  <c r="AJ364" i="2" s="1"/>
  <c r="AJ376" i="2" s="1"/>
  <c r="AJ388" i="2" s="1"/>
  <c r="AJ400" i="2" s="1"/>
  <c r="AJ412" i="2" s="1"/>
  <c r="AJ424" i="2" s="1"/>
  <c r="AJ436" i="2" s="1"/>
  <c r="AJ448" i="2" s="1"/>
  <c r="AJ460" i="2" s="1"/>
  <c r="AJ472" i="2" s="1"/>
  <c r="AJ484" i="2" s="1"/>
  <c r="AJ496" i="2" s="1"/>
  <c r="AJ508" i="2" s="1"/>
  <c r="AJ520" i="2" s="1"/>
  <c r="AJ532" i="2" s="1"/>
  <c r="AJ544" i="2" s="1"/>
  <c r="AJ556" i="2" s="1"/>
  <c r="AJ568" i="2" s="1"/>
  <c r="AJ580" i="2" s="1"/>
  <c r="AJ592" i="2" s="1"/>
  <c r="AJ604" i="2" s="1"/>
  <c r="AJ616" i="2" s="1"/>
  <c r="AJ339" i="2"/>
  <c r="AJ351" i="2" s="1"/>
  <c r="AJ363" i="2" s="1"/>
  <c r="AJ375" i="2" s="1"/>
  <c r="AJ387" i="2" s="1"/>
  <c r="AJ399" i="2" s="1"/>
  <c r="AJ411" i="2" s="1"/>
  <c r="AJ423" i="2" s="1"/>
  <c r="AJ435" i="2" s="1"/>
  <c r="AJ447" i="2" s="1"/>
  <c r="AJ459" i="2" s="1"/>
  <c r="AJ471" i="2" s="1"/>
  <c r="AJ483" i="2" s="1"/>
  <c r="AJ495" i="2" s="1"/>
  <c r="AJ507" i="2" s="1"/>
  <c r="AJ519" i="2" s="1"/>
  <c r="AJ531" i="2" s="1"/>
  <c r="AJ543" i="2" s="1"/>
  <c r="AJ555" i="2" s="1"/>
  <c r="AJ567" i="2" s="1"/>
  <c r="AJ579" i="2" s="1"/>
  <c r="AJ591" i="2" s="1"/>
  <c r="AJ603" i="2" s="1"/>
  <c r="AJ615" i="2" s="1"/>
  <c r="AJ338" i="2"/>
  <c r="AJ350" i="2" s="1"/>
  <c r="AJ362" i="2" s="1"/>
  <c r="AJ374" i="2" s="1"/>
  <c r="AJ386" i="2" s="1"/>
  <c r="AJ398" i="2" s="1"/>
  <c r="AJ410" i="2" s="1"/>
  <c r="AJ422" i="2" s="1"/>
  <c r="AJ434" i="2" s="1"/>
  <c r="AJ446" i="2" s="1"/>
  <c r="AJ458" i="2" s="1"/>
  <c r="AJ470" i="2" s="1"/>
  <c r="AJ482" i="2" s="1"/>
  <c r="AJ494" i="2" s="1"/>
  <c r="AJ506" i="2" s="1"/>
  <c r="AJ518" i="2" s="1"/>
  <c r="AJ530" i="2" s="1"/>
  <c r="AJ542" i="2" s="1"/>
  <c r="AJ554" i="2" s="1"/>
  <c r="AJ566" i="2" s="1"/>
  <c r="AJ578" i="2" s="1"/>
  <c r="AJ590" i="2" s="1"/>
  <c r="AJ602" i="2" s="1"/>
  <c r="AJ614" i="2" s="1"/>
  <c r="AJ337" i="2"/>
  <c r="AJ349" i="2" s="1"/>
  <c r="AJ361" i="2" s="1"/>
  <c r="AJ373" i="2" s="1"/>
  <c r="AJ385" i="2" s="1"/>
  <c r="AJ397" i="2" s="1"/>
  <c r="AJ409" i="2" s="1"/>
  <c r="AJ421" i="2" s="1"/>
  <c r="AJ433" i="2" s="1"/>
  <c r="AJ445" i="2" s="1"/>
  <c r="AJ457" i="2" s="1"/>
  <c r="AJ469" i="2" s="1"/>
  <c r="AJ481" i="2" s="1"/>
  <c r="AJ493" i="2" s="1"/>
  <c r="AJ505" i="2" s="1"/>
  <c r="AJ517" i="2" s="1"/>
  <c r="AJ529" i="2" s="1"/>
  <c r="AJ541" i="2" s="1"/>
  <c r="AJ553" i="2" s="1"/>
  <c r="AJ565" i="2" s="1"/>
  <c r="AJ577" i="2" s="1"/>
  <c r="AJ589" i="2" s="1"/>
  <c r="AJ601" i="2" s="1"/>
  <c r="AJ613" i="2" s="1"/>
  <c r="AJ336" i="2"/>
  <c r="AJ348" i="2" s="1"/>
  <c r="AJ360" i="2" s="1"/>
  <c r="AJ372" i="2" s="1"/>
  <c r="AJ384" i="2" s="1"/>
  <c r="AJ396" i="2" s="1"/>
  <c r="AJ408" i="2" s="1"/>
  <c r="AJ420" i="2" s="1"/>
  <c r="AJ432" i="2" s="1"/>
  <c r="AJ444" i="2" s="1"/>
  <c r="AJ456" i="2" s="1"/>
  <c r="AJ468" i="2" s="1"/>
  <c r="AJ480" i="2" s="1"/>
  <c r="AJ492" i="2" s="1"/>
  <c r="AJ504" i="2" s="1"/>
  <c r="AJ516" i="2" s="1"/>
  <c r="AJ528" i="2" s="1"/>
  <c r="AJ540" i="2" s="1"/>
  <c r="AJ552" i="2" s="1"/>
  <c r="AJ564" i="2" s="1"/>
  <c r="AJ576" i="2" s="1"/>
  <c r="AJ588" i="2" s="1"/>
  <c r="AJ600" i="2" s="1"/>
  <c r="AJ612" i="2" s="1"/>
  <c r="AJ335" i="2"/>
  <c r="AJ347" i="2" s="1"/>
  <c r="AJ359" i="2" s="1"/>
  <c r="AJ371" i="2" s="1"/>
  <c r="AJ383" i="2" s="1"/>
  <c r="AJ395" i="2" s="1"/>
  <c r="AJ407" i="2" s="1"/>
  <c r="AJ419" i="2" s="1"/>
  <c r="AJ431" i="2" s="1"/>
  <c r="AJ443" i="2" s="1"/>
  <c r="AJ455" i="2" s="1"/>
  <c r="AJ467" i="2" s="1"/>
  <c r="AJ479" i="2" s="1"/>
  <c r="AJ491" i="2" s="1"/>
  <c r="AJ503" i="2" s="1"/>
  <c r="AJ515" i="2" s="1"/>
  <c r="AJ527" i="2" s="1"/>
  <c r="AJ539" i="2" s="1"/>
  <c r="AJ551" i="2" s="1"/>
  <c r="AJ563" i="2" s="1"/>
  <c r="AJ575" i="2" s="1"/>
  <c r="AJ587" i="2" s="1"/>
  <c r="AJ599" i="2" s="1"/>
  <c r="AJ611" i="2" s="1"/>
  <c r="AJ334" i="2"/>
  <c r="AJ346" i="2" s="1"/>
  <c r="AJ358" i="2" s="1"/>
  <c r="AJ370" i="2" s="1"/>
  <c r="AJ382" i="2" s="1"/>
  <c r="AJ394" i="2" s="1"/>
  <c r="AJ406" i="2" s="1"/>
  <c r="AJ418" i="2" s="1"/>
  <c r="AJ430" i="2" s="1"/>
  <c r="AJ442" i="2" s="1"/>
  <c r="AJ454" i="2" s="1"/>
  <c r="AJ466" i="2" s="1"/>
  <c r="AJ478" i="2" s="1"/>
  <c r="AJ490" i="2" s="1"/>
  <c r="AJ502" i="2" s="1"/>
  <c r="AJ514" i="2" s="1"/>
  <c r="AJ526" i="2" s="1"/>
  <c r="AJ538" i="2" s="1"/>
  <c r="AJ550" i="2" s="1"/>
  <c r="AJ562" i="2" s="1"/>
  <c r="AJ574" i="2" s="1"/>
  <c r="AJ586" i="2" s="1"/>
  <c r="AJ598" i="2" s="1"/>
  <c r="AJ610" i="2" s="1"/>
  <c r="AJ333" i="2"/>
  <c r="AJ345" i="2" s="1"/>
  <c r="AJ357" i="2" s="1"/>
  <c r="AJ369" i="2" s="1"/>
  <c r="AJ381" i="2" s="1"/>
  <c r="AJ393" i="2" s="1"/>
  <c r="AJ405" i="2" s="1"/>
  <c r="AJ417" i="2" s="1"/>
  <c r="AJ429" i="2" s="1"/>
  <c r="AJ441" i="2" s="1"/>
  <c r="AJ453" i="2" s="1"/>
  <c r="AJ465" i="2" s="1"/>
  <c r="AJ477" i="2" s="1"/>
  <c r="AJ489" i="2" s="1"/>
  <c r="AJ501" i="2" s="1"/>
  <c r="AJ513" i="2" s="1"/>
  <c r="AJ525" i="2" s="1"/>
  <c r="AJ537" i="2" s="1"/>
  <c r="AJ549" i="2" s="1"/>
  <c r="AJ561" i="2" s="1"/>
  <c r="AJ573" i="2" s="1"/>
  <c r="AJ585" i="2" s="1"/>
  <c r="AJ597" i="2" s="1"/>
  <c r="AJ609" i="2" s="1"/>
  <c r="AJ332" i="2"/>
  <c r="AJ344" i="2" s="1"/>
  <c r="AJ356" i="2" s="1"/>
  <c r="AJ368" i="2" s="1"/>
  <c r="AJ380" i="2" s="1"/>
  <c r="AJ392" i="2" s="1"/>
  <c r="AJ404" i="2" s="1"/>
  <c r="AJ416" i="2" s="1"/>
  <c r="AJ428" i="2" s="1"/>
  <c r="AJ440" i="2" s="1"/>
  <c r="AJ452" i="2" s="1"/>
  <c r="AJ464" i="2" s="1"/>
  <c r="AJ476" i="2" s="1"/>
  <c r="AJ488" i="2" s="1"/>
  <c r="AJ500" i="2" s="1"/>
  <c r="AJ512" i="2" s="1"/>
  <c r="AJ524" i="2" s="1"/>
  <c r="AJ536" i="2" s="1"/>
  <c r="AJ548" i="2" s="1"/>
  <c r="AJ560" i="2" s="1"/>
  <c r="AJ572" i="2" s="1"/>
  <c r="AJ584" i="2" s="1"/>
  <c r="AJ596" i="2" s="1"/>
  <c r="AJ608" i="2" s="1"/>
  <c r="AJ331" i="2"/>
  <c r="AJ343" i="2" s="1"/>
  <c r="AJ355" i="2" s="1"/>
  <c r="AJ367" i="2" s="1"/>
  <c r="AJ379" i="2" s="1"/>
  <c r="AJ391" i="2" s="1"/>
  <c r="AJ403" i="2" s="1"/>
  <c r="AJ415" i="2" s="1"/>
  <c r="AJ427" i="2" s="1"/>
  <c r="AJ439" i="2" s="1"/>
  <c r="AJ451" i="2" s="1"/>
  <c r="AJ463" i="2" s="1"/>
  <c r="AJ475" i="2" s="1"/>
  <c r="AJ487" i="2" s="1"/>
  <c r="AJ499" i="2" s="1"/>
  <c r="AJ511" i="2" s="1"/>
  <c r="AJ523" i="2" s="1"/>
  <c r="AJ535" i="2" s="1"/>
  <c r="AJ547" i="2" s="1"/>
  <c r="AJ559" i="2" s="1"/>
  <c r="AJ571" i="2" s="1"/>
  <c r="AJ583" i="2" s="1"/>
  <c r="AJ595" i="2" s="1"/>
  <c r="AJ607" i="2" s="1"/>
  <c r="AJ330" i="2"/>
  <c r="AJ342" i="2" s="1"/>
  <c r="AJ354" i="2" s="1"/>
  <c r="AJ366" i="2" s="1"/>
  <c r="AJ378" i="2" s="1"/>
  <c r="AJ390" i="2" s="1"/>
  <c r="AJ402" i="2" s="1"/>
  <c r="AJ414" i="2" s="1"/>
  <c r="AJ426" i="2" s="1"/>
  <c r="AJ438" i="2" s="1"/>
  <c r="AJ450" i="2" s="1"/>
  <c r="AJ462" i="2" s="1"/>
  <c r="AJ474" i="2" s="1"/>
  <c r="AJ486" i="2" s="1"/>
  <c r="AJ498" i="2" s="1"/>
  <c r="AJ510" i="2" s="1"/>
  <c r="AJ522" i="2" s="1"/>
  <c r="AJ534" i="2" s="1"/>
  <c r="AJ546" i="2" s="1"/>
  <c r="AJ558" i="2" s="1"/>
  <c r="AJ570" i="2" s="1"/>
  <c r="AJ582" i="2" s="1"/>
  <c r="AJ594" i="2" s="1"/>
  <c r="AJ606" i="2" s="1"/>
  <c r="AI340" i="2"/>
  <c r="AI352" i="2" s="1"/>
  <c r="AI364" i="2" s="1"/>
  <c r="AI376" i="2" s="1"/>
  <c r="AI388" i="2" s="1"/>
  <c r="AI400" i="2" s="1"/>
  <c r="AI412" i="2" s="1"/>
  <c r="AI424" i="2" s="1"/>
  <c r="AI436" i="2" s="1"/>
  <c r="AI448" i="2" s="1"/>
  <c r="AI460" i="2" s="1"/>
  <c r="AI472" i="2" s="1"/>
  <c r="AI484" i="2" s="1"/>
  <c r="AI496" i="2" s="1"/>
  <c r="AI508" i="2" s="1"/>
  <c r="AI520" i="2" s="1"/>
  <c r="AI532" i="2" s="1"/>
  <c r="AI544" i="2" s="1"/>
  <c r="AI556" i="2" s="1"/>
  <c r="AI568" i="2" s="1"/>
  <c r="AI580" i="2" s="1"/>
  <c r="AI592" i="2" s="1"/>
  <c r="AI604" i="2" s="1"/>
  <c r="AI616" i="2" s="1"/>
  <c r="AI339" i="2"/>
  <c r="AI351" i="2" s="1"/>
  <c r="AI363" i="2" s="1"/>
  <c r="AI375" i="2" s="1"/>
  <c r="AI387" i="2" s="1"/>
  <c r="AI399" i="2" s="1"/>
  <c r="AI411" i="2" s="1"/>
  <c r="AI423" i="2" s="1"/>
  <c r="AI435" i="2" s="1"/>
  <c r="AI447" i="2" s="1"/>
  <c r="AI459" i="2" s="1"/>
  <c r="AI471" i="2" s="1"/>
  <c r="AI483" i="2" s="1"/>
  <c r="AI495" i="2" s="1"/>
  <c r="AI507" i="2" s="1"/>
  <c r="AI519" i="2" s="1"/>
  <c r="AI531" i="2" s="1"/>
  <c r="AI543" i="2" s="1"/>
  <c r="AI555" i="2" s="1"/>
  <c r="AI567" i="2" s="1"/>
  <c r="AI579" i="2" s="1"/>
  <c r="AI591" i="2" s="1"/>
  <c r="AI603" i="2" s="1"/>
  <c r="AI615" i="2" s="1"/>
  <c r="AI338" i="2"/>
  <c r="AI350" i="2" s="1"/>
  <c r="AI362" i="2" s="1"/>
  <c r="AI374" i="2" s="1"/>
  <c r="AI386" i="2" s="1"/>
  <c r="AI398" i="2" s="1"/>
  <c r="AI410" i="2" s="1"/>
  <c r="AI422" i="2" s="1"/>
  <c r="AI434" i="2" s="1"/>
  <c r="AI446" i="2" s="1"/>
  <c r="AI458" i="2" s="1"/>
  <c r="AI470" i="2" s="1"/>
  <c r="AI482" i="2" s="1"/>
  <c r="AI494" i="2" s="1"/>
  <c r="AI506" i="2" s="1"/>
  <c r="AI518" i="2" s="1"/>
  <c r="AI530" i="2" s="1"/>
  <c r="AI542" i="2" s="1"/>
  <c r="AI554" i="2" s="1"/>
  <c r="AI566" i="2" s="1"/>
  <c r="AI578" i="2" s="1"/>
  <c r="AI590" i="2" s="1"/>
  <c r="AI602" i="2" s="1"/>
  <c r="AI614" i="2" s="1"/>
  <c r="AI337" i="2"/>
  <c r="AI349" i="2" s="1"/>
  <c r="AI361" i="2" s="1"/>
  <c r="AI373" i="2" s="1"/>
  <c r="AI385" i="2" s="1"/>
  <c r="AI397" i="2" s="1"/>
  <c r="AI409" i="2" s="1"/>
  <c r="AI421" i="2" s="1"/>
  <c r="AI433" i="2" s="1"/>
  <c r="AI445" i="2" s="1"/>
  <c r="AI457" i="2" s="1"/>
  <c r="AI469" i="2" s="1"/>
  <c r="AI481" i="2" s="1"/>
  <c r="AI493" i="2" s="1"/>
  <c r="AI505" i="2" s="1"/>
  <c r="AI517" i="2" s="1"/>
  <c r="AI529" i="2" s="1"/>
  <c r="AI541" i="2" s="1"/>
  <c r="AI553" i="2" s="1"/>
  <c r="AI565" i="2" s="1"/>
  <c r="AI577" i="2" s="1"/>
  <c r="AI589" i="2" s="1"/>
  <c r="AI601" i="2" s="1"/>
  <c r="AI613" i="2" s="1"/>
  <c r="AI336" i="2"/>
  <c r="AI348" i="2" s="1"/>
  <c r="AI360" i="2" s="1"/>
  <c r="AI372" i="2" s="1"/>
  <c r="AI384" i="2" s="1"/>
  <c r="AI396" i="2" s="1"/>
  <c r="AI408" i="2" s="1"/>
  <c r="AI420" i="2" s="1"/>
  <c r="AI432" i="2" s="1"/>
  <c r="AI444" i="2" s="1"/>
  <c r="AI456" i="2" s="1"/>
  <c r="AI468" i="2" s="1"/>
  <c r="AI480" i="2" s="1"/>
  <c r="AI492" i="2" s="1"/>
  <c r="AI504" i="2" s="1"/>
  <c r="AI516" i="2" s="1"/>
  <c r="AI528" i="2" s="1"/>
  <c r="AI540" i="2" s="1"/>
  <c r="AI552" i="2" s="1"/>
  <c r="AI564" i="2" s="1"/>
  <c r="AI576" i="2" s="1"/>
  <c r="AI588" i="2" s="1"/>
  <c r="AI600" i="2" s="1"/>
  <c r="AI612" i="2" s="1"/>
  <c r="AI335" i="2"/>
  <c r="AI347" i="2" s="1"/>
  <c r="AI359" i="2" s="1"/>
  <c r="AI371" i="2" s="1"/>
  <c r="AI383" i="2" s="1"/>
  <c r="AI395" i="2" s="1"/>
  <c r="AI407" i="2" s="1"/>
  <c r="AI419" i="2" s="1"/>
  <c r="AI431" i="2" s="1"/>
  <c r="AI443" i="2" s="1"/>
  <c r="AI455" i="2" s="1"/>
  <c r="AI467" i="2" s="1"/>
  <c r="AI479" i="2" s="1"/>
  <c r="AI491" i="2" s="1"/>
  <c r="AI503" i="2" s="1"/>
  <c r="AI515" i="2" s="1"/>
  <c r="AI527" i="2" s="1"/>
  <c r="AI539" i="2" s="1"/>
  <c r="AI551" i="2" s="1"/>
  <c r="AI563" i="2" s="1"/>
  <c r="AI575" i="2" s="1"/>
  <c r="AI587" i="2" s="1"/>
  <c r="AI599" i="2" s="1"/>
  <c r="AI611" i="2" s="1"/>
  <c r="AI334" i="2"/>
  <c r="AI346" i="2" s="1"/>
  <c r="AI358" i="2" s="1"/>
  <c r="AI370" i="2" s="1"/>
  <c r="AI382" i="2" s="1"/>
  <c r="AI394" i="2" s="1"/>
  <c r="AI406" i="2" s="1"/>
  <c r="AI418" i="2" s="1"/>
  <c r="AI430" i="2" s="1"/>
  <c r="AI442" i="2" s="1"/>
  <c r="AI454" i="2" s="1"/>
  <c r="AI466" i="2" s="1"/>
  <c r="AI478" i="2" s="1"/>
  <c r="AI490" i="2" s="1"/>
  <c r="AI502" i="2" s="1"/>
  <c r="AI514" i="2" s="1"/>
  <c r="AI526" i="2" s="1"/>
  <c r="AI538" i="2" s="1"/>
  <c r="AI550" i="2" s="1"/>
  <c r="AI562" i="2" s="1"/>
  <c r="AI574" i="2" s="1"/>
  <c r="AI586" i="2" s="1"/>
  <c r="AI598" i="2" s="1"/>
  <c r="AI610" i="2" s="1"/>
  <c r="AI333" i="2"/>
  <c r="AI345" i="2" s="1"/>
  <c r="AI357" i="2" s="1"/>
  <c r="AI369" i="2" s="1"/>
  <c r="AI381" i="2" s="1"/>
  <c r="AI393" i="2" s="1"/>
  <c r="AI405" i="2" s="1"/>
  <c r="AI417" i="2" s="1"/>
  <c r="AI429" i="2" s="1"/>
  <c r="AI441" i="2" s="1"/>
  <c r="AI453" i="2" s="1"/>
  <c r="AI465" i="2" s="1"/>
  <c r="AI477" i="2" s="1"/>
  <c r="AI489" i="2" s="1"/>
  <c r="AI501" i="2" s="1"/>
  <c r="AI513" i="2" s="1"/>
  <c r="AI525" i="2" s="1"/>
  <c r="AI537" i="2" s="1"/>
  <c r="AI549" i="2" s="1"/>
  <c r="AI561" i="2" s="1"/>
  <c r="AI573" i="2" s="1"/>
  <c r="AI585" i="2" s="1"/>
  <c r="AI597" i="2" s="1"/>
  <c r="AI609" i="2" s="1"/>
  <c r="AI332" i="2"/>
  <c r="AI344" i="2" s="1"/>
  <c r="AI356" i="2" s="1"/>
  <c r="AI368" i="2" s="1"/>
  <c r="AI380" i="2" s="1"/>
  <c r="AI392" i="2" s="1"/>
  <c r="AI404" i="2" s="1"/>
  <c r="AI416" i="2" s="1"/>
  <c r="AI428" i="2" s="1"/>
  <c r="AI440" i="2" s="1"/>
  <c r="AI452" i="2" s="1"/>
  <c r="AI464" i="2" s="1"/>
  <c r="AI476" i="2" s="1"/>
  <c r="AI488" i="2" s="1"/>
  <c r="AI500" i="2" s="1"/>
  <c r="AI512" i="2" s="1"/>
  <c r="AI524" i="2" s="1"/>
  <c r="AI536" i="2" s="1"/>
  <c r="AI548" i="2" s="1"/>
  <c r="AI560" i="2" s="1"/>
  <c r="AI572" i="2" s="1"/>
  <c r="AI584" i="2" s="1"/>
  <c r="AI596" i="2" s="1"/>
  <c r="AI608" i="2" s="1"/>
  <c r="AI331" i="2"/>
  <c r="AI343" i="2" s="1"/>
  <c r="AI355" i="2" s="1"/>
  <c r="AI367" i="2" s="1"/>
  <c r="AI379" i="2" s="1"/>
  <c r="AI391" i="2" s="1"/>
  <c r="AI403" i="2" s="1"/>
  <c r="AI415" i="2" s="1"/>
  <c r="AI427" i="2" s="1"/>
  <c r="AI439" i="2" s="1"/>
  <c r="AI451" i="2" s="1"/>
  <c r="AI463" i="2" s="1"/>
  <c r="AI475" i="2" s="1"/>
  <c r="AI487" i="2" s="1"/>
  <c r="AI499" i="2" s="1"/>
  <c r="AI511" i="2" s="1"/>
  <c r="AI523" i="2" s="1"/>
  <c r="AI535" i="2" s="1"/>
  <c r="AI547" i="2" s="1"/>
  <c r="AI559" i="2" s="1"/>
  <c r="AI571" i="2" s="1"/>
  <c r="AI583" i="2" s="1"/>
  <c r="AI595" i="2" s="1"/>
  <c r="AI607" i="2" s="1"/>
  <c r="AI329" i="2"/>
  <c r="AI341" i="2" s="1"/>
  <c r="AI353" i="2" s="1"/>
  <c r="AI365" i="2" s="1"/>
  <c r="AI377" i="2" s="1"/>
  <c r="AI389" i="2" s="1"/>
  <c r="AI401" i="2" s="1"/>
  <c r="AI413" i="2" s="1"/>
  <c r="AI425" i="2" s="1"/>
  <c r="AI437" i="2" s="1"/>
  <c r="AI449" i="2" s="1"/>
  <c r="AI461" i="2" s="1"/>
  <c r="AI473" i="2" s="1"/>
  <c r="AI485" i="2" s="1"/>
  <c r="AI497" i="2" s="1"/>
  <c r="AI509" i="2" s="1"/>
  <c r="AI521" i="2" s="1"/>
  <c r="AI533" i="2" s="1"/>
  <c r="AI545" i="2" s="1"/>
  <c r="AI557" i="2" s="1"/>
  <c r="AI569" i="2" s="1"/>
  <c r="AI581" i="2" s="1"/>
  <c r="AI593" i="2" s="1"/>
  <c r="AI605" i="2" s="1"/>
  <c r="AH340" i="2"/>
  <c r="AH352" i="2" s="1"/>
  <c r="AH364" i="2" s="1"/>
  <c r="AH376" i="2" s="1"/>
  <c r="AH388" i="2" s="1"/>
  <c r="AH400" i="2" s="1"/>
  <c r="AH412" i="2" s="1"/>
  <c r="AH424" i="2" s="1"/>
  <c r="AH436" i="2" s="1"/>
  <c r="AH448" i="2" s="1"/>
  <c r="AH460" i="2" s="1"/>
  <c r="AH472" i="2" s="1"/>
  <c r="AH484" i="2" s="1"/>
  <c r="AH496" i="2" s="1"/>
  <c r="AH508" i="2" s="1"/>
  <c r="AH520" i="2" s="1"/>
  <c r="AH532" i="2" s="1"/>
  <c r="AH544" i="2" s="1"/>
  <c r="AH556" i="2" s="1"/>
  <c r="AH568" i="2" s="1"/>
  <c r="AH580" i="2" s="1"/>
  <c r="AH592" i="2" s="1"/>
  <c r="AH604" i="2" s="1"/>
  <c r="AH616" i="2" s="1"/>
  <c r="AH339" i="2"/>
  <c r="AH351" i="2" s="1"/>
  <c r="AH363" i="2" s="1"/>
  <c r="AH375" i="2" s="1"/>
  <c r="AH387" i="2" s="1"/>
  <c r="AH399" i="2" s="1"/>
  <c r="AH411" i="2" s="1"/>
  <c r="AH423" i="2" s="1"/>
  <c r="AH435" i="2" s="1"/>
  <c r="AH447" i="2" s="1"/>
  <c r="AH459" i="2" s="1"/>
  <c r="AH471" i="2" s="1"/>
  <c r="AH483" i="2" s="1"/>
  <c r="AH495" i="2" s="1"/>
  <c r="AH507" i="2" s="1"/>
  <c r="AH519" i="2" s="1"/>
  <c r="AH531" i="2" s="1"/>
  <c r="AH543" i="2" s="1"/>
  <c r="AH555" i="2" s="1"/>
  <c r="AH567" i="2" s="1"/>
  <c r="AH579" i="2" s="1"/>
  <c r="AH591" i="2" s="1"/>
  <c r="AH603" i="2" s="1"/>
  <c r="AH615" i="2" s="1"/>
  <c r="AH338" i="2"/>
  <c r="AH350" i="2" s="1"/>
  <c r="AH362" i="2" s="1"/>
  <c r="AH374" i="2" s="1"/>
  <c r="AH386" i="2" s="1"/>
  <c r="AH398" i="2" s="1"/>
  <c r="AH410" i="2" s="1"/>
  <c r="AH422" i="2" s="1"/>
  <c r="AH434" i="2" s="1"/>
  <c r="AH446" i="2" s="1"/>
  <c r="AH458" i="2" s="1"/>
  <c r="AH470" i="2" s="1"/>
  <c r="AH482" i="2" s="1"/>
  <c r="AH494" i="2" s="1"/>
  <c r="AH506" i="2" s="1"/>
  <c r="AH518" i="2" s="1"/>
  <c r="AH530" i="2" s="1"/>
  <c r="AH542" i="2" s="1"/>
  <c r="AH554" i="2" s="1"/>
  <c r="AH566" i="2" s="1"/>
  <c r="AH578" i="2" s="1"/>
  <c r="AH590" i="2" s="1"/>
  <c r="AH602" i="2" s="1"/>
  <c r="AH614" i="2" s="1"/>
  <c r="AH337" i="2"/>
  <c r="AH349" i="2" s="1"/>
  <c r="AH361" i="2" s="1"/>
  <c r="AH373" i="2" s="1"/>
  <c r="AH385" i="2" s="1"/>
  <c r="AH397" i="2" s="1"/>
  <c r="AH409" i="2" s="1"/>
  <c r="AH421" i="2" s="1"/>
  <c r="AH433" i="2" s="1"/>
  <c r="AH445" i="2" s="1"/>
  <c r="AH457" i="2" s="1"/>
  <c r="AH469" i="2" s="1"/>
  <c r="AH481" i="2" s="1"/>
  <c r="AH493" i="2" s="1"/>
  <c r="AH505" i="2" s="1"/>
  <c r="AH517" i="2" s="1"/>
  <c r="AH529" i="2" s="1"/>
  <c r="AH541" i="2" s="1"/>
  <c r="AH553" i="2" s="1"/>
  <c r="AH565" i="2" s="1"/>
  <c r="AH577" i="2" s="1"/>
  <c r="AH589" i="2" s="1"/>
  <c r="AH601" i="2" s="1"/>
  <c r="AH613" i="2" s="1"/>
  <c r="AH336" i="2"/>
  <c r="AH348" i="2" s="1"/>
  <c r="AH360" i="2" s="1"/>
  <c r="AH372" i="2" s="1"/>
  <c r="AH384" i="2" s="1"/>
  <c r="AH396" i="2" s="1"/>
  <c r="AH408" i="2" s="1"/>
  <c r="AH420" i="2" s="1"/>
  <c r="AH432" i="2" s="1"/>
  <c r="AH444" i="2" s="1"/>
  <c r="AH456" i="2" s="1"/>
  <c r="AH468" i="2" s="1"/>
  <c r="AH480" i="2" s="1"/>
  <c r="AH492" i="2" s="1"/>
  <c r="AH504" i="2" s="1"/>
  <c r="AH516" i="2" s="1"/>
  <c r="AH528" i="2" s="1"/>
  <c r="AH540" i="2" s="1"/>
  <c r="AH552" i="2" s="1"/>
  <c r="AH564" i="2" s="1"/>
  <c r="AH576" i="2" s="1"/>
  <c r="AH588" i="2" s="1"/>
  <c r="AH600" i="2" s="1"/>
  <c r="AH612" i="2" s="1"/>
  <c r="AH335" i="2"/>
  <c r="AH347" i="2" s="1"/>
  <c r="AH359" i="2" s="1"/>
  <c r="AH371" i="2" s="1"/>
  <c r="AH383" i="2" s="1"/>
  <c r="AH395" i="2" s="1"/>
  <c r="AH407" i="2" s="1"/>
  <c r="AH419" i="2" s="1"/>
  <c r="AH431" i="2" s="1"/>
  <c r="AH443" i="2" s="1"/>
  <c r="AH455" i="2" s="1"/>
  <c r="AH467" i="2" s="1"/>
  <c r="AH479" i="2" s="1"/>
  <c r="AH491" i="2" s="1"/>
  <c r="AH503" i="2" s="1"/>
  <c r="AH515" i="2" s="1"/>
  <c r="AH527" i="2" s="1"/>
  <c r="AH539" i="2" s="1"/>
  <c r="AH551" i="2" s="1"/>
  <c r="AH563" i="2" s="1"/>
  <c r="AH575" i="2" s="1"/>
  <c r="AH587" i="2" s="1"/>
  <c r="AH599" i="2" s="1"/>
  <c r="AH611" i="2" s="1"/>
  <c r="AH334" i="2"/>
  <c r="AH346" i="2" s="1"/>
  <c r="AH358" i="2" s="1"/>
  <c r="AH370" i="2" s="1"/>
  <c r="AH382" i="2" s="1"/>
  <c r="AH394" i="2" s="1"/>
  <c r="AH406" i="2" s="1"/>
  <c r="AH418" i="2" s="1"/>
  <c r="AH430" i="2" s="1"/>
  <c r="AH442" i="2" s="1"/>
  <c r="AH454" i="2" s="1"/>
  <c r="AH466" i="2" s="1"/>
  <c r="AH478" i="2" s="1"/>
  <c r="AH490" i="2" s="1"/>
  <c r="AH502" i="2" s="1"/>
  <c r="AH514" i="2" s="1"/>
  <c r="AH526" i="2" s="1"/>
  <c r="AH538" i="2" s="1"/>
  <c r="AH550" i="2" s="1"/>
  <c r="AH562" i="2" s="1"/>
  <c r="AH574" i="2" s="1"/>
  <c r="AH586" i="2" s="1"/>
  <c r="AH598" i="2" s="1"/>
  <c r="AH610" i="2" s="1"/>
  <c r="AH333" i="2"/>
  <c r="AH345" i="2" s="1"/>
  <c r="AH357" i="2" s="1"/>
  <c r="AH369" i="2" s="1"/>
  <c r="AH381" i="2" s="1"/>
  <c r="AH393" i="2" s="1"/>
  <c r="AH405" i="2" s="1"/>
  <c r="AH417" i="2" s="1"/>
  <c r="AH429" i="2" s="1"/>
  <c r="AH441" i="2" s="1"/>
  <c r="AH453" i="2" s="1"/>
  <c r="AH465" i="2" s="1"/>
  <c r="AH477" i="2" s="1"/>
  <c r="AH489" i="2" s="1"/>
  <c r="AH501" i="2" s="1"/>
  <c r="AH513" i="2" s="1"/>
  <c r="AH525" i="2" s="1"/>
  <c r="AH537" i="2" s="1"/>
  <c r="AH549" i="2" s="1"/>
  <c r="AH561" i="2" s="1"/>
  <c r="AH573" i="2" s="1"/>
  <c r="AH585" i="2" s="1"/>
  <c r="AH597" i="2" s="1"/>
  <c r="AH609" i="2" s="1"/>
  <c r="AH332" i="2"/>
  <c r="AH344" i="2" s="1"/>
  <c r="AH356" i="2" s="1"/>
  <c r="AH368" i="2" s="1"/>
  <c r="AH380" i="2" s="1"/>
  <c r="AH392" i="2" s="1"/>
  <c r="AH404" i="2" s="1"/>
  <c r="AH416" i="2" s="1"/>
  <c r="AH428" i="2" s="1"/>
  <c r="AH440" i="2" s="1"/>
  <c r="AH452" i="2" s="1"/>
  <c r="AH464" i="2" s="1"/>
  <c r="AH476" i="2" s="1"/>
  <c r="AH488" i="2" s="1"/>
  <c r="AH500" i="2" s="1"/>
  <c r="AH512" i="2" s="1"/>
  <c r="AH524" i="2" s="1"/>
  <c r="AH536" i="2" s="1"/>
  <c r="AH548" i="2" s="1"/>
  <c r="AH560" i="2" s="1"/>
  <c r="AH572" i="2" s="1"/>
  <c r="AH584" i="2" s="1"/>
  <c r="AH596" i="2" s="1"/>
  <c r="AH608" i="2" s="1"/>
  <c r="AH330" i="2"/>
  <c r="AH342" i="2" s="1"/>
  <c r="AH354" i="2" s="1"/>
  <c r="AH366" i="2" s="1"/>
  <c r="AH378" i="2" s="1"/>
  <c r="AH390" i="2" s="1"/>
  <c r="AH402" i="2" s="1"/>
  <c r="AH414" i="2" s="1"/>
  <c r="AH426" i="2" s="1"/>
  <c r="AH438" i="2" s="1"/>
  <c r="AH450" i="2" s="1"/>
  <c r="AH462" i="2" s="1"/>
  <c r="AH474" i="2" s="1"/>
  <c r="AH486" i="2" s="1"/>
  <c r="AH498" i="2" s="1"/>
  <c r="AH510" i="2" s="1"/>
  <c r="AH522" i="2" s="1"/>
  <c r="AH534" i="2" s="1"/>
  <c r="AH546" i="2" s="1"/>
  <c r="AH558" i="2" s="1"/>
  <c r="AH570" i="2" s="1"/>
  <c r="AH582" i="2" s="1"/>
  <c r="AH594" i="2" s="1"/>
  <c r="AH606" i="2" s="1"/>
  <c r="AH329" i="2"/>
  <c r="AH341" i="2" s="1"/>
  <c r="AH353" i="2" s="1"/>
  <c r="AH365" i="2" s="1"/>
  <c r="AH377" i="2" s="1"/>
  <c r="AH389" i="2" s="1"/>
  <c r="AH401" i="2" s="1"/>
  <c r="AH413" i="2" s="1"/>
  <c r="AH425" i="2" s="1"/>
  <c r="AH437" i="2" s="1"/>
  <c r="AH449" i="2" s="1"/>
  <c r="AH461" i="2" s="1"/>
  <c r="AH473" i="2" s="1"/>
  <c r="AH485" i="2" s="1"/>
  <c r="AH497" i="2" s="1"/>
  <c r="AH509" i="2" s="1"/>
  <c r="AH521" i="2" s="1"/>
  <c r="AH533" i="2" s="1"/>
  <c r="AH545" i="2" s="1"/>
  <c r="AH557" i="2" s="1"/>
  <c r="AH569" i="2" s="1"/>
  <c r="AH581" i="2" s="1"/>
  <c r="AH593" i="2" s="1"/>
  <c r="AH605" i="2" s="1"/>
  <c r="I392" i="55" l="1"/>
  <c r="H369" i="55"/>
  <c r="I393" i="55" l="1"/>
  <c r="H370" i="55"/>
  <c r="K329" i="2"/>
  <c r="K341" i="2" s="1"/>
  <c r="K353" i="2" s="1"/>
  <c r="K365" i="2" s="1"/>
  <c r="K377" i="2" s="1"/>
  <c r="K389" i="2" s="1"/>
  <c r="K401" i="2" s="1"/>
  <c r="K413" i="2" s="1"/>
  <c r="K425" i="2" s="1"/>
  <c r="K437" i="2" s="1"/>
  <c r="K449" i="2" s="1"/>
  <c r="K461" i="2" s="1"/>
  <c r="K473" i="2" s="1"/>
  <c r="K485" i="2" s="1"/>
  <c r="K497" i="2" s="1"/>
  <c r="K509" i="2" s="1"/>
  <c r="K521" i="2" s="1"/>
  <c r="K533" i="2" s="1"/>
  <c r="K545" i="2" s="1"/>
  <c r="K557" i="2" s="1"/>
  <c r="K569" i="2" s="1"/>
  <c r="K581" i="2" s="1"/>
  <c r="K593" i="2" s="1"/>
  <c r="K605" i="2" s="1"/>
  <c r="L329" i="2"/>
  <c r="L341" i="2" s="1"/>
  <c r="L353" i="2" s="1"/>
  <c r="L365" i="2" s="1"/>
  <c r="L377" i="2" s="1"/>
  <c r="L389" i="2" s="1"/>
  <c r="L401" i="2" s="1"/>
  <c r="L413" i="2" s="1"/>
  <c r="L425" i="2" s="1"/>
  <c r="L437" i="2" s="1"/>
  <c r="L449" i="2" s="1"/>
  <c r="L461" i="2" s="1"/>
  <c r="L473" i="2" s="1"/>
  <c r="L485" i="2" s="1"/>
  <c r="L497" i="2" s="1"/>
  <c r="L509" i="2" s="1"/>
  <c r="L521" i="2" s="1"/>
  <c r="L533" i="2" s="1"/>
  <c r="L545" i="2" s="1"/>
  <c r="L557" i="2" s="1"/>
  <c r="L569" i="2" s="1"/>
  <c r="L581" i="2" s="1"/>
  <c r="L593" i="2" s="1"/>
  <c r="L605" i="2" s="1"/>
  <c r="N329" i="2"/>
  <c r="K330" i="2"/>
  <c r="K342" i="2" s="1"/>
  <c r="K354" i="2" s="1"/>
  <c r="K366" i="2" s="1"/>
  <c r="K378" i="2" s="1"/>
  <c r="K390" i="2" s="1"/>
  <c r="K402" i="2" s="1"/>
  <c r="K414" i="2" s="1"/>
  <c r="K426" i="2" s="1"/>
  <c r="K438" i="2" s="1"/>
  <c r="K450" i="2" s="1"/>
  <c r="K462" i="2" s="1"/>
  <c r="K474" i="2" s="1"/>
  <c r="K486" i="2" s="1"/>
  <c r="K498" i="2" s="1"/>
  <c r="K510" i="2" s="1"/>
  <c r="K522" i="2" s="1"/>
  <c r="K534" i="2" s="1"/>
  <c r="K546" i="2" s="1"/>
  <c r="K558" i="2" s="1"/>
  <c r="K570" i="2" s="1"/>
  <c r="K582" i="2" s="1"/>
  <c r="K594" i="2" s="1"/>
  <c r="K606" i="2" s="1"/>
  <c r="M330" i="2"/>
  <c r="N330" i="2"/>
  <c r="L331" i="2"/>
  <c r="L343" i="2" s="1"/>
  <c r="L355" i="2" s="1"/>
  <c r="L367" i="2" s="1"/>
  <c r="L379" i="2" s="1"/>
  <c r="L391" i="2" s="1"/>
  <c r="L403" i="2" s="1"/>
  <c r="L415" i="2" s="1"/>
  <c r="L427" i="2" s="1"/>
  <c r="L439" i="2" s="1"/>
  <c r="L451" i="2" s="1"/>
  <c r="L463" i="2" s="1"/>
  <c r="L475" i="2" s="1"/>
  <c r="L487" i="2" s="1"/>
  <c r="L499" i="2" s="1"/>
  <c r="L511" i="2" s="1"/>
  <c r="L523" i="2" s="1"/>
  <c r="L535" i="2" s="1"/>
  <c r="L547" i="2" s="1"/>
  <c r="L559" i="2" s="1"/>
  <c r="L571" i="2" s="1"/>
  <c r="L583" i="2" s="1"/>
  <c r="L595" i="2" s="1"/>
  <c r="L607" i="2" s="1"/>
  <c r="M331" i="2"/>
  <c r="N331" i="2"/>
  <c r="J332" i="2"/>
  <c r="J344" i="2" s="1"/>
  <c r="J356" i="2" s="1"/>
  <c r="J368" i="2" s="1"/>
  <c r="J380" i="2" s="1"/>
  <c r="J392" i="2" s="1"/>
  <c r="J404" i="2" s="1"/>
  <c r="J416" i="2" s="1"/>
  <c r="J428" i="2" s="1"/>
  <c r="J440" i="2" s="1"/>
  <c r="J452" i="2" s="1"/>
  <c r="J464" i="2" s="1"/>
  <c r="J476" i="2" s="1"/>
  <c r="J488" i="2" s="1"/>
  <c r="J500" i="2" s="1"/>
  <c r="J512" i="2" s="1"/>
  <c r="J524" i="2" s="1"/>
  <c r="J536" i="2" s="1"/>
  <c r="J548" i="2" s="1"/>
  <c r="J560" i="2" s="1"/>
  <c r="J572" i="2" s="1"/>
  <c r="J584" i="2" s="1"/>
  <c r="J596" i="2" s="1"/>
  <c r="J608" i="2" s="1"/>
  <c r="L332" i="2"/>
  <c r="L344" i="2" s="1"/>
  <c r="L356" i="2" s="1"/>
  <c r="L368" i="2" s="1"/>
  <c r="L380" i="2" s="1"/>
  <c r="L392" i="2" s="1"/>
  <c r="L404" i="2" s="1"/>
  <c r="L416" i="2" s="1"/>
  <c r="L428" i="2" s="1"/>
  <c r="L440" i="2" s="1"/>
  <c r="L452" i="2" s="1"/>
  <c r="L464" i="2" s="1"/>
  <c r="L476" i="2" s="1"/>
  <c r="L488" i="2" s="1"/>
  <c r="L500" i="2" s="1"/>
  <c r="L512" i="2" s="1"/>
  <c r="L524" i="2" s="1"/>
  <c r="L536" i="2" s="1"/>
  <c r="L548" i="2" s="1"/>
  <c r="L560" i="2" s="1"/>
  <c r="L572" i="2" s="1"/>
  <c r="L584" i="2" s="1"/>
  <c r="L596" i="2" s="1"/>
  <c r="L608" i="2" s="1"/>
  <c r="M332" i="2"/>
  <c r="N332" i="2"/>
  <c r="J333" i="2"/>
  <c r="J345" i="2" s="1"/>
  <c r="J357" i="2" s="1"/>
  <c r="J369" i="2" s="1"/>
  <c r="J381" i="2" s="1"/>
  <c r="J393" i="2" s="1"/>
  <c r="J405" i="2" s="1"/>
  <c r="J417" i="2" s="1"/>
  <c r="J429" i="2" s="1"/>
  <c r="J441" i="2" s="1"/>
  <c r="J453" i="2" s="1"/>
  <c r="J465" i="2" s="1"/>
  <c r="J477" i="2" s="1"/>
  <c r="J489" i="2" s="1"/>
  <c r="J501" i="2" s="1"/>
  <c r="J513" i="2" s="1"/>
  <c r="J525" i="2" s="1"/>
  <c r="J537" i="2" s="1"/>
  <c r="J549" i="2" s="1"/>
  <c r="J561" i="2" s="1"/>
  <c r="J573" i="2" s="1"/>
  <c r="J585" i="2" s="1"/>
  <c r="J597" i="2" s="1"/>
  <c r="J609" i="2" s="1"/>
  <c r="L333" i="2"/>
  <c r="L345" i="2" s="1"/>
  <c r="L357" i="2" s="1"/>
  <c r="L369" i="2" s="1"/>
  <c r="L381" i="2" s="1"/>
  <c r="L393" i="2" s="1"/>
  <c r="L405" i="2" s="1"/>
  <c r="L417" i="2" s="1"/>
  <c r="L429" i="2" s="1"/>
  <c r="L441" i="2" s="1"/>
  <c r="L453" i="2" s="1"/>
  <c r="L465" i="2" s="1"/>
  <c r="L477" i="2" s="1"/>
  <c r="L489" i="2" s="1"/>
  <c r="L501" i="2" s="1"/>
  <c r="L513" i="2" s="1"/>
  <c r="L525" i="2" s="1"/>
  <c r="L537" i="2" s="1"/>
  <c r="L549" i="2" s="1"/>
  <c r="L561" i="2" s="1"/>
  <c r="L573" i="2" s="1"/>
  <c r="L585" i="2" s="1"/>
  <c r="L597" i="2" s="1"/>
  <c r="L609" i="2" s="1"/>
  <c r="M333" i="2"/>
  <c r="N333" i="2"/>
  <c r="J334" i="2"/>
  <c r="J346" i="2" s="1"/>
  <c r="J358" i="2" s="1"/>
  <c r="J370" i="2" s="1"/>
  <c r="J382" i="2" s="1"/>
  <c r="J394" i="2" s="1"/>
  <c r="J406" i="2" s="1"/>
  <c r="J418" i="2" s="1"/>
  <c r="J430" i="2" s="1"/>
  <c r="J442" i="2" s="1"/>
  <c r="J454" i="2" s="1"/>
  <c r="J466" i="2" s="1"/>
  <c r="J478" i="2" s="1"/>
  <c r="J490" i="2" s="1"/>
  <c r="J502" i="2" s="1"/>
  <c r="J514" i="2" s="1"/>
  <c r="J526" i="2" s="1"/>
  <c r="J538" i="2" s="1"/>
  <c r="J550" i="2" s="1"/>
  <c r="J562" i="2" s="1"/>
  <c r="J574" i="2" s="1"/>
  <c r="J586" i="2" s="1"/>
  <c r="J598" i="2" s="1"/>
  <c r="J610" i="2" s="1"/>
  <c r="K334" i="2"/>
  <c r="K346" i="2" s="1"/>
  <c r="K358" i="2" s="1"/>
  <c r="K370" i="2" s="1"/>
  <c r="K382" i="2" s="1"/>
  <c r="K394" i="2" s="1"/>
  <c r="K406" i="2" s="1"/>
  <c r="K418" i="2" s="1"/>
  <c r="K430" i="2" s="1"/>
  <c r="K442" i="2" s="1"/>
  <c r="K454" i="2" s="1"/>
  <c r="K466" i="2" s="1"/>
  <c r="K478" i="2" s="1"/>
  <c r="K490" i="2" s="1"/>
  <c r="K502" i="2" s="1"/>
  <c r="K514" i="2" s="1"/>
  <c r="K526" i="2" s="1"/>
  <c r="K538" i="2" s="1"/>
  <c r="K550" i="2" s="1"/>
  <c r="K562" i="2" s="1"/>
  <c r="K574" i="2" s="1"/>
  <c r="K586" i="2" s="1"/>
  <c r="K598" i="2" s="1"/>
  <c r="K610" i="2" s="1"/>
  <c r="L334" i="2"/>
  <c r="L346" i="2" s="1"/>
  <c r="L358" i="2" s="1"/>
  <c r="L370" i="2" s="1"/>
  <c r="L382" i="2" s="1"/>
  <c r="L394" i="2" s="1"/>
  <c r="L406" i="2" s="1"/>
  <c r="L418" i="2" s="1"/>
  <c r="L430" i="2" s="1"/>
  <c r="L442" i="2" s="1"/>
  <c r="L454" i="2" s="1"/>
  <c r="L466" i="2" s="1"/>
  <c r="L478" i="2" s="1"/>
  <c r="L490" i="2" s="1"/>
  <c r="L502" i="2" s="1"/>
  <c r="L514" i="2" s="1"/>
  <c r="L526" i="2" s="1"/>
  <c r="L538" i="2" s="1"/>
  <c r="L550" i="2" s="1"/>
  <c r="L562" i="2" s="1"/>
  <c r="L574" i="2" s="1"/>
  <c r="L586" i="2" s="1"/>
  <c r="L598" i="2" s="1"/>
  <c r="L610" i="2" s="1"/>
  <c r="M334" i="2"/>
  <c r="N334" i="2"/>
  <c r="J335" i="2"/>
  <c r="J347" i="2" s="1"/>
  <c r="J359" i="2" s="1"/>
  <c r="J371" i="2" s="1"/>
  <c r="J383" i="2" s="1"/>
  <c r="J395" i="2" s="1"/>
  <c r="J407" i="2" s="1"/>
  <c r="J419" i="2" s="1"/>
  <c r="J431" i="2" s="1"/>
  <c r="J443" i="2" s="1"/>
  <c r="J455" i="2" s="1"/>
  <c r="J467" i="2" s="1"/>
  <c r="J479" i="2" s="1"/>
  <c r="J491" i="2" s="1"/>
  <c r="J503" i="2" s="1"/>
  <c r="J515" i="2" s="1"/>
  <c r="J527" i="2" s="1"/>
  <c r="J539" i="2" s="1"/>
  <c r="J551" i="2" s="1"/>
  <c r="J563" i="2" s="1"/>
  <c r="J575" i="2" s="1"/>
  <c r="J587" i="2" s="1"/>
  <c r="J599" i="2" s="1"/>
  <c r="J611" i="2" s="1"/>
  <c r="K335" i="2"/>
  <c r="K347" i="2" s="1"/>
  <c r="K359" i="2" s="1"/>
  <c r="K371" i="2" s="1"/>
  <c r="K383" i="2" s="1"/>
  <c r="K395" i="2" s="1"/>
  <c r="K407" i="2" s="1"/>
  <c r="K419" i="2" s="1"/>
  <c r="K431" i="2" s="1"/>
  <c r="K443" i="2" s="1"/>
  <c r="K455" i="2" s="1"/>
  <c r="K467" i="2" s="1"/>
  <c r="K479" i="2" s="1"/>
  <c r="K491" i="2" s="1"/>
  <c r="K503" i="2" s="1"/>
  <c r="K515" i="2" s="1"/>
  <c r="K527" i="2" s="1"/>
  <c r="K539" i="2" s="1"/>
  <c r="K551" i="2" s="1"/>
  <c r="K563" i="2" s="1"/>
  <c r="K575" i="2" s="1"/>
  <c r="K587" i="2" s="1"/>
  <c r="K599" i="2" s="1"/>
  <c r="K611" i="2" s="1"/>
  <c r="L335" i="2"/>
  <c r="L347" i="2" s="1"/>
  <c r="L359" i="2" s="1"/>
  <c r="L371" i="2" s="1"/>
  <c r="L383" i="2" s="1"/>
  <c r="L395" i="2" s="1"/>
  <c r="L407" i="2" s="1"/>
  <c r="L419" i="2" s="1"/>
  <c r="L431" i="2" s="1"/>
  <c r="L443" i="2" s="1"/>
  <c r="L455" i="2" s="1"/>
  <c r="L467" i="2" s="1"/>
  <c r="L479" i="2" s="1"/>
  <c r="L491" i="2" s="1"/>
  <c r="L503" i="2" s="1"/>
  <c r="L515" i="2" s="1"/>
  <c r="L527" i="2" s="1"/>
  <c r="L539" i="2" s="1"/>
  <c r="L551" i="2" s="1"/>
  <c r="L563" i="2" s="1"/>
  <c r="L575" i="2" s="1"/>
  <c r="L587" i="2" s="1"/>
  <c r="L599" i="2" s="1"/>
  <c r="L611" i="2" s="1"/>
  <c r="M335" i="2"/>
  <c r="N335" i="2"/>
  <c r="J336" i="2"/>
  <c r="J348" i="2" s="1"/>
  <c r="J360" i="2" s="1"/>
  <c r="J372" i="2" s="1"/>
  <c r="J384" i="2" s="1"/>
  <c r="J396" i="2" s="1"/>
  <c r="J408" i="2" s="1"/>
  <c r="J420" i="2" s="1"/>
  <c r="J432" i="2" s="1"/>
  <c r="J444" i="2" s="1"/>
  <c r="J456" i="2" s="1"/>
  <c r="J468" i="2" s="1"/>
  <c r="J480" i="2" s="1"/>
  <c r="J492" i="2" s="1"/>
  <c r="J504" i="2" s="1"/>
  <c r="J516" i="2" s="1"/>
  <c r="J528" i="2" s="1"/>
  <c r="J540" i="2" s="1"/>
  <c r="J552" i="2" s="1"/>
  <c r="J564" i="2" s="1"/>
  <c r="J576" i="2" s="1"/>
  <c r="J588" i="2" s="1"/>
  <c r="J600" i="2" s="1"/>
  <c r="J612" i="2" s="1"/>
  <c r="K336" i="2"/>
  <c r="K348" i="2" s="1"/>
  <c r="K360" i="2" s="1"/>
  <c r="K372" i="2" s="1"/>
  <c r="K384" i="2" s="1"/>
  <c r="K396" i="2" s="1"/>
  <c r="K408" i="2" s="1"/>
  <c r="K420" i="2" s="1"/>
  <c r="K432" i="2" s="1"/>
  <c r="K444" i="2" s="1"/>
  <c r="K456" i="2" s="1"/>
  <c r="K468" i="2" s="1"/>
  <c r="K480" i="2" s="1"/>
  <c r="K492" i="2" s="1"/>
  <c r="K504" i="2" s="1"/>
  <c r="K516" i="2" s="1"/>
  <c r="K528" i="2" s="1"/>
  <c r="K540" i="2" s="1"/>
  <c r="K552" i="2" s="1"/>
  <c r="K564" i="2" s="1"/>
  <c r="K576" i="2" s="1"/>
  <c r="K588" i="2" s="1"/>
  <c r="K600" i="2" s="1"/>
  <c r="K612" i="2" s="1"/>
  <c r="L336" i="2"/>
  <c r="L348" i="2" s="1"/>
  <c r="L360" i="2" s="1"/>
  <c r="L372" i="2" s="1"/>
  <c r="L384" i="2" s="1"/>
  <c r="L396" i="2" s="1"/>
  <c r="L408" i="2" s="1"/>
  <c r="L420" i="2" s="1"/>
  <c r="L432" i="2" s="1"/>
  <c r="L444" i="2" s="1"/>
  <c r="L456" i="2" s="1"/>
  <c r="L468" i="2" s="1"/>
  <c r="L480" i="2" s="1"/>
  <c r="L492" i="2" s="1"/>
  <c r="L504" i="2" s="1"/>
  <c r="L516" i="2" s="1"/>
  <c r="L528" i="2" s="1"/>
  <c r="L540" i="2" s="1"/>
  <c r="L552" i="2" s="1"/>
  <c r="L564" i="2" s="1"/>
  <c r="L576" i="2" s="1"/>
  <c r="L588" i="2" s="1"/>
  <c r="L600" i="2" s="1"/>
  <c r="L612" i="2" s="1"/>
  <c r="M336" i="2"/>
  <c r="N336" i="2"/>
  <c r="J337" i="2"/>
  <c r="J349" i="2" s="1"/>
  <c r="J361" i="2" s="1"/>
  <c r="J373" i="2" s="1"/>
  <c r="J385" i="2" s="1"/>
  <c r="J397" i="2" s="1"/>
  <c r="J409" i="2" s="1"/>
  <c r="J421" i="2" s="1"/>
  <c r="J433" i="2" s="1"/>
  <c r="J445" i="2" s="1"/>
  <c r="J457" i="2" s="1"/>
  <c r="J469" i="2" s="1"/>
  <c r="J481" i="2" s="1"/>
  <c r="J493" i="2" s="1"/>
  <c r="J505" i="2" s="1"/>
  <c r="J517" i="2" s="1"/>
  <c r="J529" i="2" s="1"/>
  <c r="J541" i="2" s="1"/>
  <c r="J553" i="2" s="1"/>
  <c r="J565" i="2" s="1"/>
  <c r="J577" i="2" s="1"/>
  <c r="J589" i="2" s="1"/>
  <c r="J601" i="2" s="1"/>
  <c r="J613" i="2" s="1"/>
  <c r="K337" i="2"/>
  <c r="K349" i="2" s="1"/>
  <c r="K361" i="2" s="1"/>
  <c r="K373" i="2" s="1"/>
  <c r="K385" i="2" s="1"/>
  <c r="K397" i="2" s="1"/>
  <c r="K409" i="2" s="1"/>
  <c r="K421" i="2" s="1"/>
  <c r="K433" i="2" s="1"/>
  <c r="K445" i="2" s="1"/>
  <c r="K457" i="2" s="1"/>
  <c r="K469" i="2" s="1"/>
  <c r="K481" i="2" s="1"/>
  <c r="K493" i="2" s="1"/>
  <c r="K505" i="2" s="1"/>
  <c r="K517" i="2" s="1"/>
  <c r="K529" i="2" s="1"/>
  <c r="K541" i="2" s="1"/>
  <c r="K553" i="2" s="1"/>
  <c r="K565" i="2" s="1"/>
  <c r="K577" i="2" s="1"/>
  <c r="K589" i="2" s="1"/>
  <c r="K601" i="2" s="1"/>
  <c r="K613" i="2" s="1"/>
  <c r="L337" i="2"/>
  <c r="L349" i="2" s="1"/>
  <c r="L361" i="2" s="1"/>
  <c r="L373" i="2" s="1"/>
  <c r="L385" i="2" s="1"/>
  <c r="L397" i="2" s="1"/>
  <c r="L409" i="2" s="1"/>
  <c r="L421" i="2" s="1"/>
  <c r="L433" i="2" s="1"/>
  <c r="L445" i="2" s="1"/>
  <c r="L457" i="2" s="1"/>
  <c r="L469" i="2" s="1"/>
  <c r="L481" i="2" s="1"/>
  <c r="L493" i="2" s="1"/>
  <c r="L505" i="2" s="1"/>
  <c r="L517" i="2" s="1"/>
  <c r="L529" i="2" s="1"/>
  <c r="L541" i="2" s="1"/>
  <c r="L553" i="2" s="1"/>
  <c r="L565" i="2" s="1"/>
  <c r="L577" i="2" s="1"/>
  <c r="L589" i="2" s="1"/>
  <c r="L601" i="2" s="1"/>
  <c r="L613" i="2" s="1"/>
  <c r="M337" i="2"/>
  <c r="N337" i="2"/>
  <c r="J338" i="2"/>
  <c r="J350" i="2" s="1"/>
  <c r="J362" i="2" s="1"/>
  <c r="J374" i="2" s="1"/>
  <c r="J386" i="2" s="1"/>
  <c r="J398" i="2" s="1"/>
  <c r="J410" i="2" s="1"/>
  <c r="J422" i="2" s="1"/>
  <c r="J434" i="2" s="1"/>
  <c r="J446" i="2" s="1"/>
  <c r="J458" i="2" s="1"/>
  <c r="J470" i="2" s="1"/>
  <c r="J482" i="2" s="1"/>
  <c r="J494" i="2" s="1"/>
  <c r="J506" i="2" s="1"/>
  <c r="J518" i="2" s="1"/>
  <c r="J530" i="2" s="1"/>
  <c r="J542" i="2" s="1"/>
  <c r="J554" i="2" s="1"/>
  <c r="J566" i="2" s="1"/>
  <c r="J578" i="2" s="1"/>
  <c r="J590" i="2" s="1"/>
  <c r="J602" i="2" s="1"/>
  <c r="J614" i="2" s="1"/>
  <c r="K338" i="2"/>
  <c r="K350" i="2" s="1"/>
  <c r="K362" i="2" s="1"/>
  <c r="K374" i="2" s="1"/>
  <c r="K386" i="2" s="1"/>
  <c r="K398" i="2" s="1"/>
  <c r="K410" i="2" s="1"/>
  <c r="K422" i="2" s="1"/>
  <c r="K434" i="2" s="1"/>
  <c r="K446" i="2" s="1"/>
  <c r="K458" i="2" s="1"/>
  <c r="K470" i="2" s="1"/>
  <c r="K482" i="2" s="1"/>
  <c r="K494" i="2" s="1"/>
  <c r="K506" i="2" s="1"/>
  <c r="K518" i="2" s="1"/>
  <c r="K530" i="2" s="1"/>
  <c r="K542" i="2" s="1"/>
  <c r="K554" i="2" s="1"/>
  <c r="K566" i="2" s="1"/>
  <c r="K578" i="2" s="1"/>
  <c r="K590" i="2" s="1"/>
  <c r="K602" i="2" s="1"/>
  <c r="K614" i="2" s="1"/>
  <c r="L338" i="2"/>
  <c r="L350" i="2" s="1"/>
  <c r="L362" i="2" s="1"/>
  <c r="L374" i="2" s="1"/>
  <c r="L386" i="2" s="1"/>
  <c r="L398" i="2" s="1"/>
  <c r="L410" i="2" s="1"/>
  <c r="L422" i="2" s="1"/>
  <c r="L434" i="2" s="1"/>
  <c r="L446" i="2" s="1"/>
  <c r="L458" i="2" s="1"/>
  <c r="L470" i="2" s="1"/>
  <c r="L482" i="2" s="1"/>
  <c r="L494" i="2" s="1"/>
  <c r="L506" i="2" s="1"/>
  <c r="L518" i="2" s="1"/>
  <c r="L530" i="2" s="1"/>
  <c r="L542" i="2" s="1"/>
  <c r="L554" i="2" s="1"/>
  <c r="L566" i="2" s="1"/>
  <c r="L578" i="2" s="1"/>
  <c r="L590" i="2" s="1"/>
  <c r="L602" i="2" s="1"/>
  <c r="L614" i="2" s="1"/>
  <c r="M338" i="2"/>
  <c r="N338" i="2"/>
  <c r="J339" i="2"/>
  <c r="J351" i="2" s="1"/>
  <c r="J363" i="2" s="1"/>
  <c r="J375" i="2" s="1"/>
  <c r="J387" i="2" s="1"/>
  <c r="J399" i="2" s="1"/>
  <c r="J411" i="2" s="1"/>
  <c r="J423" i="2" s="1"/>
  <c r="J435" i="2" s="1"/>
  <c r="J447" i="2" s="1"/>
  <c r="J459" i="2" s="1"/>
  <c r="J471" i="2" s="1"/>
  <c r="J483" i="2" s="1"/>
  <c r="J495" i="2" s="1"/>
  <c r="J507" i="2" s="1"/>
  <c r="J519" i="2" s="1"/>
  <c r="J531" i="2" s="1"/>
  <c r="J543" i="2" s="1"/>
  <c r="J555" i="2" s="1"/>
  <c r="J567" i="2" s="1"/>
  <c r="J579" i="2" s="1"/>
  <c r="J591" i="2" s="1"/>
  <c r="J603" i="2" s="1"/>
  <c r="J615" i="2" s="1"/>
  <c r="K339" i="2"/>
  <c r="K351" i="2" s="1"/>
  <c r="K363" i="2" s="1"/>
  <c r="K375" i="2" s="1"/>
  <c r="K387" i="2" s="1"/>
  <c r="K399" i="2" s="1"/>
  <c r="K411" i="2" s="1"/>
  <c r="K423" i="2" s="1"/>
  <c r="K435" i="2" s="1"/>
  <c r="K447" i="2" s="1"/>
  <c r="K459" i="2" s="1"/>
  <c r="K471" i="2" s="1"/>
  <c r="K483" i="2" s="1"/>
  <c r="K495" i="2" s="1"/>
  <c r="K507" i="2" s="1"/>
  <c r="K519" i="2" s="1"/>
  <c r="K531" i="2" s="1"/>
  <c r="K543" i="2" s="1"/>
  <c r="K555" i="2" s="1"/>
  <c r="K567" i="2" s="1"/>
  <c r="K579" i="2" s="1"/>
  <c r="K591" i="2" s="1"/>
  <c r="K603" i="2" s="1"/>
  <c r="K615" i="2" s="1"/>
  <c r="L339" i="2"/>
  <c r="L351" i="2" s="1"/>
  <c r="L363" i="2" s="1"/>
  <c r="L375" i="2" s="1"/>
  <c r="L387" i="2" s="1"/>
  <c r="L399" i="2" s="1"/>
  <c r="L411" i="2" s="1"/>
  <c r="L423" i="2" s="1"/>
  <c r="L435" i="2" s="1"/>
  <c r="L447" i="2" s="1"/>
  <c r="L459" i="2" s="1"/>
  <c r="L471" i="2" s="1"/>
  <c r="L483" i="2" s="1"/>
  <c r="L495" i="2" s="1"/>
  <c r="L507" i="2" s="1"/>
  <c r="L519" i="2" s="1"/>
  <c r="L531" i="2" s="1"/>
  <c r="L543" i="2" s="1"/>
  <c r="L555" i="2" s="1"/>
  <c r="L567" i="2" s="1"/>
  <c r="L579" i="2" s="1"/>
  <c r="L591" i="2" s="1"/>
  <c r="L603" i="2" s="1"/>
  <c r="L615" i="2" s="1"/>
  <c r="M339" i="2"/>
  <c r="N339" i="2"/>
  <c r="K340" i="2"/>
  <c r="K352" i="2" s="1"/>
  <c r="K364" i="2" s="1"/>
  <c r="K376" i="2" s="1"/>
  <c r="K388" i="2" s="1"/>
  <c r="K400" i="2" s="1"/>
  <c r="K412" i="2" s="1"/>
  <c r="K424" i="2" s="1"/>
  <c r="K436" i="2" s="1"/>
  <c r="K448" i="2" s="1"/>
  <c r="K460" i="2" s="1"/>
  <c r="K472" i="2" s="1"/>
  <c r="K484" i="2" s="1"/>
  <c r="K496" i="2" s="1"/>
  <c r="K508" i="2" s="1"/>
  <c r="K520" i="2" s="1"/>
  <c r="K532" i="2" s="1"/>
  <c r="K544" i="2" s="1"/>
  <c r="K556" i="2" s="1"/>
  <c r="K568" i="2" s="1"/>
  <c r="K580" i="2" s="1"/>
  <c r="K592" i="2" s="1"/>
  <c r="K604" i="2" s="1"/>
  <c r="K616" i="2" s="1"/>
  <c r="L340" i="2"/>
  <c r="L352" i="2" s="1"/>
  <c r="L364" i="2" s="1"/>
  <c r="L376" i="2" s="1"/>
  <c r="L388" i="2" s="1"/>
  <c r="L400" i="2" s="1"/>
  <c r="L412" i="2" s="1"/>
  <c r="L424" i="2" s="1"/>
  <c r="L436" i="2" s="1"/>
  <c r="L448" i="2" s="1"/>
  <c r="L460" i="2" s="1"/>
  <c r="L472" i="2" s="1"/>
  <c r="L484" i="2" s="1"/>
  <c r="L496" i="2" s="1"/>
  <c r="L508" i="2" s="1"/>
  <c r="L520" i="2" s="1"/>
  <c r="L532" i="2" s="1"/>
  <c r="L544" i="2" s="1"/>
  <c r="L556" i="2" s="1"/>
  <c r="L568" i="2" s="1"/>
  <c r="L580" i="2" s="1"/>
  <c r="L592" i="2" s="1"/>
  <c r="L604" i="2" s="1"/>
  <c r="L616" i="2" s="1"/>
  <c r="M340" i="2"/>
  <c r="N351" i="2" l="1"/>
  <c r="M352" i="2"/>
  <c r="M351" i="2"/>
  <c r="N350" i="2"/>
  <c r="M350" i="2"/>
  <c r="N349" i="2"/>
  <c r="M346" i="2"/>
  <c r="N345" i="2"/>
  <c r="N344" i="2"/>
  <c r="N343" i="2"/>
  <c r="M342" i="2"/>
  <c r="M349" i="2"/>
  <c r="N348" i="2"/>
  <c r="M345" i="2"/>
  <c r="M344" i="2"/>
  <c r="M343" i="2"/>
  <c r="M348" i="2"/>
  <c r="N347" i="2"/>
  <c r="N341" i="2"/>
  <c r="M347" i="2"/>
  <c r="N346" i="2"/>
  <c r="N342" i="2"/>
  <c r="I394" i="55"/>
  <c r="H371" i="55"/>
  <c r="I395" i="55" l="1"/>
  <c r="N358" i="2"/>
  <c r="M360" i="2"/>
  <c r="M358" i="2"/>
  <c r="N359" i="2"/>
  <c r="M357" i="2"/>
  <c r="N355" i="2"/>
  <c r="N357" i="2"/>
  <c r="M362" i="2"/>
  <c r="M364" i="2"/>
  <c r="N354" i="2"/>
  <c r="M356" i="2"/>
  <c r="M361" i="2"/>
  <c r="N361" i="2"/>
  <c r="M363" i="2"/>
  <c r="M359" i="2"/>
  <c r="N353" i="2"/>
  <c r="M355" i="2"/>
  <c r="N360" i="2"/>
  <c r="M354" i="2"/>
  <c r="N356" i="2"/>
  <c r="N362" i="2"/>
  <c r="N363" i="2"/>
  <c r="H372" i="55"/>
  <c r="N372" i="2" l="1"/>
  <c r="M371" i="2"/>
  <c r="N373" i="2"/>
  <c r="N366" i="2"/>
  <c r="N369" i="2"/>
  <c r="M370" i="2"/>
  <c r="M368" i="2"/>
  <c r="M376" i="2"/>
  <c r="I396" i="55"/>
  <c r="N374" i="2"/>
  <c r="N375" i="2"/>
  <c r="M366" i="2"/>
  <c r="M367" i="2"/>
  <c r="M375" i="2"/>
  <c r="M373" i="2"/>
  <c r="M374" i="2"/>
  <c r="N367" i="2"/>
  <c r="N371" i="2"/>
  <c r="M372" i="2"/>
  <c r="N368" i="2"/>
  <c r="N365" i="2"/>
  <c r="M369" i="2"/>
  <c r="N370" i="2"/>
  <c r="H373" i="55"/>
  <c r="J425" i="5"/>
  <c r="J427" i="5"/>
  <c r="J426" i="5"/>
  <c r="M381" i="2" l="1"/>
  <c r="N383" i="2"/>
  <c r="M385" i="2"/>
  <c r="M387" i="2"/>
  <c r="M378" i="2"/>
  <c r="N386" i="2"/>
  <c r="N381" i="2"/>
  <c r="N378" i="2"/>
  <c r="M379" i="2"/>
  <c r="M388" i="2"/>
  <c r="M380" i="2"/>
  <c r="N384" i="2"/>
  <c r="M384" i="2"/>
  <c r="M386" i="2"/>
  <c r="N387" i="2"/>
  <c r="I397" i="55"/>
  <c r="M382" i="2"/>
  <c r="N385" i="2"/>
  <c r="M383" i="2"/>
  <c r="N382" i="2"/>
  <c r="N377" i="2"/>
  <c r="N380" i="2"/>
  <c r="N379" i="2"/>
  <c r="H374" i="55"/>
  <c r="V425" i="5"/>
  <c r="V426" i="5"/>
  <c r="V427" i="5"/>
  <c r="N397" i="2" l="1"/>
  <c r="N399" i="2"/>
  <c r="M391" i="2"/>
  <c r="M399" i="2"/>
  <c r="N395" i="2"/>
  <c r="N389" i="2"/>
  <c r="M394" i="2"/>
  <c r="M400" i="2"/>
  <c r="N393" i="2"/>
  <c r="M390" i="2"/>
  <c r="M397" i="2"/>
  <c r="N391" i="2"/>
  <c r="M395" i="2"/>
  <c r="I398" i="55"/>
  <c r="M396" i="2"/>
  <c r="M392" i="2"/>
  <c r="N398" i="2"/>
  <c r="N392" i="2"/>
  <c r="N394" i="2"/>
  <c r="M398" i="2"/>
  <c r="N396" i="2"/>
  <c r="N390" i="2"/>
  <c r="M393" i="2"/>
  <c r="H375" i="55"/>
  <c r="M407" i="2" l="1"/>
  <c r="M409" i="2"/>
  <c r="M411" i="2"/>
  <c r="N408" i="2"/>
  <c r="M410" i="2"/>
  <c r="N404" i="2"/>
  <c r="N410" i="2"/>
  <c r="M404" i="2"/>
  <c r="M408" i="2"/>
  <c r="N405" i="2"/>
  <c r="M405" i="2"/>
  <c r="M406" i="2"/>
  <c r="N401" i="2"/>
  <c r="N407" i="2"/>
  <c r="M403" i="2"/>
  <c r="N402" i="2"/>
  <c r="N406" i="2"/>
  <c r="I399" i="55"/>
  <c r="N403" i="2"/>
  <c r="M402" i="2"/>
  <c r="M412" i="2"/>
  <c r="N411" i="2"/>
  <c r="N409" i="2"/>
  <c r="H376" i="55"/>
  <c r="N423" i="2" l="1"/>
  <c r="N415" i="2"/>
  <c r="I400" i="55"/>
  <c r="M418" i="2"/>
  <c r="M420" i="2"/>
  <c r="M416" i="2"/>
  <c r="N416" i="2"/>
  <c r="M421" i="2"/>
  <c r="N418" i="2"/>
  <c r="N413" i="2"/>
  <c r="M417" i="2"/>
  <c r="N417" i="2"/>
  <c r="N420" i="2"/>
  <c r="N421" i="2"/>
  <c r="M414" i="2"/>
  <c r="N414" i="2"/>
  <c r="M415" i="2"/>
  <c r="N419" i="2"/>
  <c r="N422" i="2"/>
  <c r="M424" i="2"/>
  <c r="M422" i="2"/>
  <c r="M423" i="2"/>
  <c r="M419" i="2"/>
  <c r="H377" i="55"/>
  <c r="N426" i="2" l="1"/>
  <c r="N433" i="2"/>
  <c r="N428" i="2"/>
  <c r="I401" i="55"/>
  <c r="N434" i="2"/>
  <c r="M427" i="2"/>
  <c r="M426" i="2"/>
  <c r="N425" i="2"/>
  <c r="M434" i="2"/>
  <c r="M436" i="2"/>
  <c r="N431" i="2"/>
  <c r="N432" i="2"/>
  <c r="M433" i="2"/>
  <c r="M432" i="2"/>
  <c r="N427" i="2"/>
  <c r="M431" i="2"/>
  <c r="M435" i="2"/>
  <c r="N429" i="2"/>
  <c r="M429" i="2"/>
  <c r="N430" i="2"/>
  <c r="M428" i="2"/>
  <c r="M430" i="2"/>
  <c r="N435" i="2"/>
  <c r="H378" i="55"/>
  <c r="N441" i="2" l="1"/>
  <c r="M444" i="2"/>
  <c r="N437" i="2"/>
  <c r="M438" i="2"/>
  <c r="N447" i="2"/>
  <c r="M440" i="2"/>
  <c r="N442" i="2"/>
  <c r="N443" i="2"/>
  <c r="M446" i="2"/>
  <c r="M439" i="2"/>
  <c r="I402" i="55"/>
  <c r="N440" i="2"/>
  <c r="N445" i="2"/>
  <c r="N438" i="2"/>
  <c r="M442" i="2"/>
  <c r="M441" i="2"/>
  <c r="M443" i="2"/>
  <c r="N439" i="2"/>
  <c r="M445" i="2"/>
  <c r="M448" i="2"/>
  <c r="M447" i="2"/>
  <c r="N444" i="2"/>
  <c r="N446" i="2"/>
  <c r="H379" i="55"/>
  <c r="L736" i="6"/>
  <c r="Q736" i="6" s="1"/>
  <c r="L735" i="6"/>
  <c r="Q735" i="6" s="1"/>
  <c r="L734" i="6"/>
  <c r="Q734" i="6" s="1"/>
  <c r="L733" i="6"/>
  <c r="Q733" i="6" s="1"/>
  <c r="L732" i="6"/>
  <c r="Q732" i="6" s="1"/>
  <c r="L731" i="6"/>
  <c r="Q731" i="6" s="1"/>
  <c r="L730" i="6"/>
  <c r="Q730" i="6" s="1"/>
  <c r="L729" i="6"/>
  <c r="Q729" i="6" s="1"/>
  <c r="L728" i="6"/>
  <c r="Q728" i="6" s="1"/>
  <c r="L727" i="6"/>
  <c r="Q727" i="6" s="1"/>
  <c r="L726" i="6"/>
  <c r="Q726" i="6" s="1"/>
  <c r="L725" i="6"/>
  <c r="Q725" i="6" s="1"/>
  <c r="L724" i="6"/>
  <c r="Q724" i="6" s="1"/>
  <c r="L723" i="6"/>
  <c r="Q723" i="6" s="1"/>
  <c r="L722" i="6"/>
  <c r="Q722" i="6" s="1"/>
  <c r="L721" i="6"/>
  <c r="Q721" i="6" s="1"/>
  <c r="L720" i="6"/>
  <c r="Q720" i="6" s="1"/>
  <c r="L719" i="6"/>
  <c r="Q719" i="6" s="1"/>
  <c r="L718" i="6"/>
  <c r="Q718" i="6" s="1"/>
  <c r="L717" i="6"/>
  <c r="Q717" i="6" s="1"/>
  <c r="L716" i="6"/>
  <c r="Q716" i="6" s="1"/>
  <c r="L715" i="6"/>
  <c r="Q715" i="6" s="1"/>
  <c r="L714" i="6"/>
  <c r="Q714" i="6" s="1"/>
  <c r="L713" i="6"/>
  <c r="Q713" i="6" s="1"/>
  <c r="L712" i="6"/>
  <c r="Q712" i="6" s="1"/>
  <c r="L711" i="6"/>
  <c r="Q711" i="6" s="1"/>
  <c r="L710" i="6"/>
  <c r="Q710" i="6" s="1"/>
  <c r="L709" i="6"/>
  <c r="Q709" i="6" s="1"/>
  <c r="L708" i="6"/>
  <c r="Q708" i="6" s="1"/>
  <c r="L707" i="6"/>
  <c r="Q707" i="6" s="1"/>
  <c r="L706" i="6"/>
  <c r="Q706" i="6" s="1"/>
  <c r="L705" i="6"/>
  <c r="Q705" i="6" s="1"/>
  <c r="L704" i="6"/>
  <c r="Q704" i="6" s="1"/>
  <c r="L703" i="6"/>
  <c r="Q703" i="6" s="1"/>
  <c r="L702" i="6"/>
  <c r="Q702" i="6" s="1"/>
  <c r="L701" i="6"/>
  <c r="Q701" i="6" s="1"/>
  <c r="L700" i="6"/>
  <c r="Q700" i="6" s="1"/>
  <c r="L699" i="6"/>
  <c r="Q699" i="6" s="1"/>
  <c r="L698" i="6"/>
  <c r="Q698" i="6" s="1"/>
  <c r="L697" i="6"/>
  <c r="Q697" i="6" s="1"/>
  <c r="L696" i="6"/>
  <c r="Q696" i="6" s="1"/>
  <c r="L695" i="6"/>
  <c r="Q695" i="6" s="1"/>
  <c r="L694" i="6"/>
  <c r="Q694" i="6" s="1"/>
  <c r="L693" i="6"/>
  <c r="Q693" i="6" s="1"/>
  <c r="L692" i="6"/>
  <c r="Q692" i="6" s="1"/>
  <c r="L691" i="6"/>
  <c r="Q691" i="6" s="1"/>
  <c r="L690" i="6"/>
  <c r="Q690" i="6" s="1"/>
  <c r="L689" i="6"/>
  <c r="Q689" i="6" s="1"/>
  <c r="L688" i="6"/>
  <c r="Q688" i="6" s="1"/>
  <c r="L687" i="6"/>
  <c r="Q687" i="6" s="1"/>
  <c r="L686" i="6"/>
  <c r="Q686" i="6" s="1"/>
  <c r="L685" i="6"/>
  <c r="Q685" i="6" s="1"/>
  <c r="L684" i="6"/>
  <c r="Q684" i="6" s="1"/>
  <c r="L683" i="6"/>
  <c r="Q683" i="6" s="1"/>
  <c r="L682" i="6"/>
  <c r="Q682" i="6" s="1"/>
  <c r="L681" i="6"/>
  <c r="Q681" i="6" s="1"/>
  <c r="L680" i="6"/>
  <c r="Q680" i="6" s="1"/>
  <c r="L679" i="6"/>
  <c r="Q679" i="6" s="1"/>
  <c r="L678" i="6"/>
  <c r="Q678" i="6" s="1"/>
  <c r="L677" i="6"/>
  <c r="Q677" i="6" s="1"/>
  <c r="L676" i="6"/>
  <c r="Q676" i="6" s="1"/>
  <c r="L675" i="6"/>
  <c r="Q675" i="6" s="1"/>
  <c r="L674" i="6"/>
  <c r="Q674" i="6" s="1"/>
  <c r="L673" i="6"/>
  <c r="Q673" i="6" s="1"/>
  <c r="L672" i="6"/>
  <c r="Q672" i="6" s="1"/>
  <c r="L671" i="6"/>
  <c r="Q671" i="6" s="1"/>
  <c r="L670" i="6"/>
  <c r="Q670" i="6" s="1"/>
  <c r="L669" i="6"/>
  <c r="Q669" i="6" s="1"/>
  <c r="L668" i="6"/>
  <c r="Q668" i="6" s="1"/>
  <c r="L667" i="6"/>
  <c r="Q667" i="6" s="1"/>
  <c r="L666" i="6"/>
  <c r="Q666" i="6" s="1"/>
  <c r="L665" i="6"/>
  <c r="Q665" i="6" s="1"/>
  <c r="L664" i="6"/>
  <c r="Q664" i="6" s="1"/>
  <c r="L663" i="6"/>
  <c r="Q663" i="6" s="1"/>
  <c r="L662" i="6"/>
  <c r="Q662" i="6" s="1"/>
  <c r="L661" i="6"/>
  <c r="Q661" i="6" s="1"/>
  <c r="L660" i="6"/>
  <c r="Q660" i="6" s="1"/>
  <c r="L659" i="6"/>
  <c r="Q659" i="6" s="1"/>
  <c r="L658" i="6"/>
  <c r="Q658" i="6" s="1"/>
  <c r="L657" i="6"/>
  <c r="Q657" i="6" s="1"/>
  <c r="L656" i="6"/>
  <c r="Q656" i="6" s="1"/>
  <c r="L655" i="6"/>
  <c r="Q655" i="6" s="1"/>
  <c r="L654" i="6"/>
  <c r="Q654" i="6" s="1"/>
  <c r="L653" i="6"/>
  <c r="Q653" i="6" s="1"/>
  <c r="L652" i="6"/>
  <c r="Q652" i="6" s="1"/>
  <c r="L651" i="6"/>
  <c r="Q651" i="6" s="1"/>
  <c r="L650" i="6"/>
  <c r="Q650" i="6" s="1"/>
  <c r="L649" i="6"/>
  <c r="Q649" i="6" s="1"/>
  <c r="L648" i="6"/>
  <c r="Q648" i="6" s="1"/>
  <c r="L647" i="6"/>
  <c r="Q647" i="6" s="1"/>
  <c r="L646" i="6"/>
  <c r="Q646" i="6" s="1"/>
  <c r="L645" i="6"/>
  <c r="Q645" i="6" s="1"/>
  <c r="L644" i="6"/>
  <c r="Q644" i="6" s="1"/>
  <c r="L643" i="6"/>
  <c r="Q643" i="6" s="1"/>
  <c r="L642" i="6"/>
  <c r="Q642" i="6" s="1"/>
  <c r="L641" i="6"/>
  <c r="Q641" i="6" s="1"/>
  <c r="L640" i="6"/>
  <c r="Q640" i="6" s="1"/>
  <c r="L639" i="6"/>
  <c r="Q639" i="6" s="1"/>
  <c r="L638" i="6"/>
  <c r="Q638" i="6" s="1"/>
  <c r="L637" i="6"/>
  <c r="Q637" i="6" s="1"/>
  <c r="L636" i="6"/>
  <c r="Q636" i="6" s="1"/>
  <c r="L635" i="6"/>
  <c r="Q635" i="6" s="1"/>
  <c r="L634" i="6"/>
  <c r="Q634" i="6" s="1"/>
  <c r="L633" i="6"/>
  <c r="Q633" i="6" s="1"/>
  <c r="L632" i="6"/>
  <c r="Q632" i="6" s="1"/>
  <c r="L631" i="6"/>
  <c r="Q631" i="6" s="1"/>
  <c r="L630" i="6"/>
  <c r="Q630" i="6" s="1"/>
  <c r="L629" i="6"/>
  <c r="Q629" i="6" s="1"/>
  <c r="L628" i="6"/>
  <c r="Q628" i="6" s="1"/>
  <c r="L627" i="6"/>
  <c r="Q627" i="6" s="1"/>
  <c r="L626" i="6"/>
  <c r="Q626" i="6" s="1"/>
  <c r="L625" i="6"/>
  <c r="Q625" i="6" s="1"/>
  <c r="L624" i="6"/>
  <c r="Q624" i="6" s="1"/>
  <c r="L623" i="6"/>
  <c r="Q623" i="6" s="1"/>
  <c r="L622" i="6"/>
  <c r="Q622" i="6" s="1"/>
  <c r="L621" i="6"/>
  <c r="Q621" i="6" s="1"/>
  <c r="L620" i="6"/>
  <c r="Q620" i="6" s="1"/>
  <c r="L619" i="6"/>
  <c r="Q619" i="6" s="1"/>
  <c r="L618" i="6"/>
  <c r="Q618" i="6" s="1"/>
  <c r="L617" i="6"/>
  <c r="Q617" i="6" s="1"/>
  <c r="L608" i="6"/>
  <c r="Q608" i="6" s="1"/>
  <c r="L607" i="6"/>
  <c r="Q607" i="6" s="1"/>
  <c r="L606" i="6"/>
  <c r="Q606" i="6" s="1"/>
  <c r="L605" i="6"/>
  <c r="Q605" i="6" s="1"/>
  <c r="L604" i="6"/>
  <c r="Q604" i="6" s="1"/>
  <c r="L603" i="6"/>
  <c r="Q603" i="6" s="1"/>
  <c r="L602" i="6"/>
  <c r="Q602" i="6" s="1"/>
  <c r="L601" i="6"/>
  <c r="Q601" i="6" s="1"/>
  <c r="L600" i="6"/>
  <c r="Q600" i="6" s="1"/>
  <c r="L599" i="6"/>
  <c r="Q599" i="6" s="1"/>
  <c r="L598" i="6"/>
  <c r="Q598" i="6" s="1"/>
  <c r="L597" i="6"/>
  <c r="Q597" i="6" s="1"/>
  <c r="L596" i="6"/>
  <c r="Q596" i="6" s="1"/>
  <c r="L595" i="6"/>
  <c r="Q595" i="6" s="1"/>
  <c r="L594" i="6"/>
  <c r="Q594" i="6" s="1"/>
  <c r="L593" i="6"/>
  <c r="Q593" i="6" s="1"/>
  <c r="L592" i="6"/>
  <c r="Q592" i="6" s="1"/>
  <c r="L591" i="6"/>
  <c r="Q591" i="6" s="1"/>
  <c r="L590" i="6"/>
  <c r="Q590" i="6" s="1"/>
  <c r="L589" i="6"/>
  <c r="Q589" i="6" s="1"/>
  <c r="L588" i="6"/>
  <c r="Q588" i="6" s="1"/>
  <c r="L587" i="6"/>
  <c r="Q587" i="6" s="1"/>
  <c r="L586" i="6"/>
  <c r="Q586" i="6" s="1"/>
  <c r="L585" i="6"/>
  <c r="Q585" i="6" s="1"/>
  <c r="L584" i="6"/>
  <c r="Q584" i="6" s="1"/>
  <c r="L583" i="6"/>
  <c r="Q583" i="6" s="1"/>
  <c r="L582" i="6"/>
  <c r="Q582" i="6" s="1"/>
  <c r="L581" i="6"/>
  <c r="Q581" i="6" s="1"/>
  <c r="L580" i="6"/>
  <c r="Q580" i="6" s="1"/>
  <c r="L579" i="6"/>
  <c r="Q579" i="6" s="1"/>
  <c r="L578" i="6"/>
  <c r="Q578" i="6" s="1"/>
  <c r="L577" i="6"/>
  <c r="Q577" i="6" s="1"/>
  <c r="L576" i="6"/>
  <c r="Q576" i="6" s="1"/>
  <c r="L575" i="6"/>
  <c r="Q575" i="6" s="1"/>
  <c r="L574" i="6"/>
  <c r="Q574" i="6" s="1"/>
  <c r="L573" i="6"/>
  <c r="Q573" i="6" s="1"/>
  <c r="L572" i="6"/>
  <c r="Q572" i="6" s="1"/>
  <c r="L571" i="6"/>
  <c r="Q571" i="6" s="1"/>
  <c r="L570" i="6"/>
  <c r="Q570" i="6" s="1"/>
  <c r="L569" i="6"/>
  <c r="Q569" i="6" s="1"/>
  <c r="L568" i="6"/>
  <c r="Q568" i="6" s="1"/>
  <c r="L567" i="6"/>
  <c r="Q567" i="6" s="1"/>
  <c r="L566" i="6"/>
  <c r="Q566" i="6" s="1"/>
  <c r="L565" i="6"/>
  <c r="Q565" i="6" s="1"/>
  <c r="L564" i="6"/>
  <c r="Q564" i="6" s="1"/>
  <c r="L563" i="6"/>
  <c r="Q563" i="6" s="1"/>
  <c r="L562" i="6"/>
  <c r="Q562" i="6" s="1"/>
  <c r="L561" i="6"/>
  <c r="Q561" i="6" s="1"/>
  <c r="L560" i="6"/>
  <c r="Q560" i="6" s="1"/>
  <c r="L559" i="6"/>
  <c r="Q559" i="6" s="1"/>
  <c r="L558" i="6"/>
  <c r="Q558" i="6" s="1"/>
  <c r="L557" i="6"/>
  <c r="Q557" i="6" s="1"/>
  <c r="L556" i="6"/>
  <c r="Q556" i="6" s="1"/>
  <c r="L555" i="6"/>
  <c r="Q555" i="6" s="1"/>
  <c r="L554" i="6"/>
  <c r="Q554" i="6" s="1"/>
  <c r="L553" i="6"/>
  <c r="Q553" i="6" s="1"/>
  <c r="L552" i="6"/>
  <c r="Q552" i="6" s="1"/>
  <c r="L551" i="6"/>
  <c r="Q551" i="6" s="1"/>
  <c r="L550" i="6"/>
  <c r="Q550" i="6" s="1"/>
  <c r="L549" i="6"/>
  <c r="Q549" i="6" s="1"/>
  <c r="L548" i="6"/>
  <c r="Q548" i="6" s="1"/>
  <c r="L547" i="6"/>
  <c r="Q547" i="6" s="1"/>
  <c r="L546" i="6"/>
  <c r="Q546" i="6" s="1"/>
  <c r="L545" i="6"/>
  <c r="Q545" i="6" s="1"/>
  <c r="L544" i="6"/>
  <c r="Q544" i="6" s="1"/>
  <c r="L543" i="6"/>
  <c r="Q543" i="6" s="1"/>
  <c r="L542" i="6"/>
  <c r="Q542" i="6" s="1"/>
  <c r="L541" i="6"/>
  <c r="Q541" i="6" s="1"/>
  <c r="L540" i="6"/>
  <c r="Q540" i="6" s="1"/>
  <c r="L539" i="6"/>
  <c r="Q539" i="6" s="1"/>
  <c r="L538" i="6"/>
  <c r="Q538" i="6" s="1"/>
  <c r="L537" i="6"/>
  <c r="Q537" i="6" s="1"/>
  <c r="L536" i="6"/>
  <c r="Q536" i="6" s="1"/>
  <c r="L535" i="6"/>
  <c r="Q535" i="6" s="1"/>
  <c r="L534" i="6"/>
  <c r="Q534" i="6" s="1"/>
  <c r="L533" i="6"/>
  <c r="Q533" i="6" s="1"/>
  <c r="L532" i="6"/>
  <c r="Q532" i="6" s="1"/>
  <c r="L531" i="6"/>
  <c r="Q531" i="6" s="1"/>
  <c r="L530" i="6"/>
  <c r="Q530" i="6" s="1"/>
  <c r="L529" i="6"/>
  <c r="Q529" i="6" s="1"/>
  <c r="L528" i="6"/>
  <c r="Q528" i="6" s="1"/>
  <c r="L527" i="6"/>
  <c r="Q527" i="6" s="1"/>
  <c r="L526" i="6"/>
  <c r="Q526" i="6" s="1"/>
  <c r="L525" i="6"/>
  <c r="Q525" i="6" s="1"/>
  <c r="L524" i="6"/>
  <c r="Q524" i="6" s="1"/>
  <c r="L523" i="6"/>
  <c r="Q523" i="6" s="1"/>
  <c r="L522" i="6"/>
  <c r="Q522" i="6" s="1"/>
  <c r="L521" i="6"/>
  <c r="Q521" i="6" s="1"/>
  <c r="L520" i="6"/>
  <c r="Q520" i="6" s="1"/>
  <c r="L519" i="6"/>
  <c r="Q519" i="6" s="1"/>
  <c r="L518" i="6"/>
  <c r="Q518" i="6" s="1"/>
  <c r="L517" i="6"/>
  <c r="Q517" i="6" s="1"/>
  <c r="L516" i="6"/>
  <c r="Q516" i="6" s="1"/>
  <c r="L515" i="6"/>
  <c r="Q515" i="6" s="1"/>
  <c r="L514" i="6"/>
  <c r="Q514" i="6" s="1"/>
  <c r="L513" i="6"/>
  <c r="Q513" i="6" s="1"/>
  <c r="L512" i="6"/>
  <c r="Q512" i="6" s="1"/>
  <c r="L511" i="6"/>
  <c r="Q511" i="6" s="1"/>
  <c r="L510" i="6"/>
  <c r="Q510" i="6" s="1"/>
  <c r="L509" i="6"/>
  <c r="Q509" i="6" s="1"/>
  <c r="L508" i="6"/>
  <c r="Q508" i="6" s="1"/>
  <c r="L507" i="6"/>
  <c r="Q507" i="6" s="1"/>
  <c r="L506" i="6"/>
  <c r="Q506" i="6" s="1"/>
  <c r="L505" i="6"/>
  <c r="Q505" i="6" s="1"/>
  <c r="L504" i="6"/>
  <c r="Q504" i="6" s="1"/>
  <c r="L503" i="6"/>
  <c r="Q503" i="6" s="1"/>
  <c r="L502" i="6"/>
  <c r="Q502" i="6" s="1"/>
  <c r="L501" i="6"/>
  <c r="Q501" i="6" s="1"/>
  <c r="L500" i="6"/>
  <c r="Q500" i="6" s="1"/>
  <c r="L499" i="6"/>
  <c r="Q499" i="6" s="1"/>
  <c r="L498" i="6"/>
  <c r="Q498" i="6" s="1"/>
  <c r="L497" i="6"/>
  <c r="Q497" i="6" s="1"/>
  <c r="L496" i="6"/>
  <c r="Q496" i="6" s="1"/>
  <c r="L495" i="6"/>
  <c r="Q495" i="6" s="1"/>
  <c r="L494" i="6"/>
  <c r="Q494" i="6" s="1"/>
  <c r="L493" i="6"/>
  <c r="Q493" i="6" s="1"/>
  <c r="L492" i="6"/>
  <c r="Q492" i="6" s="1"/>
  <c r="L491" i="6"/>
  <c r="Q491" i="6" s="1"/>
  <c r="L490" i="6"/>
  <c r="Q490" i="6" s="1"/>
  <c r="L489" i="6"/>
  <c r="Q489" i="6" s="1"/>
  <c r="L488" i="6"/>
  <c r="Q488" i="6" s="1"/>
  <c r="L487" i="6"/>
  <c r="Q487" i="6" s="1"/>
  <c r="L486" i="6"/>
  <c r="Q486" i="6" s="1"/>
  <c r="L485" i="6"/>
  <c r="Q485" i="6" s="1"/>
  <c r="L484" i="6"/>
  <c r="Q484" i="6" s="1"/>
  <c r="L483" i="6"/>
  <c r="Q483" i="6" s="1"/>
  <c r="L482" i="6"/>
  <c r="Q482" i="6" s="1"/>
  <c r="L481" i="6"/>
  <c r="Q481" i="6" s="1"/>
  <c r="L480" i="6"/>
  <c r="Q480" i="6" s="1"/>
  <c r="L479" i="6"/>
  <c r="Q479" i="6" s="1"/>
  <c r="L478" i="6"/>
  <c r="Q478" i="6" s="1"/>
  <c r="L477" i="6"/>
  <c r="Q477" i="6" s="1"/>
  <c r="L476" i="6"/>
  <c r="Q476" i="6" s="1"/>
  <c r="L475" i="6"/>
  <c r="Q475" i="6" s="1"/>
  <c r="L474" i="6"/>
  <c r="Q474" i="6" s="1"/>
  <c r="L473" i="6"/>
  <c r="Q473" i="6" s="1"/>
  <c r="L472" i="6"/>
  <c r="Q472" i="6" s="1"/>
  <c r="L471" i="6"/>
  <c r="Q471" i="6" s="1"/>
  <c r="L470" i="6"/>
  <c r="Q470" i="6" s="1"/>
  <c r="L469" i="6"/>
  <c r="Q469" i="6" s="1"/>
  <c r="L468" i="6"/>
  <c r="Q468" i="6" s="1"/>
  <c r="L467" i="6"/>
  <c r="Q467" i="6" s="1"/>
  <c r="L466" i="6"/>
  <c r="Q466" i="6" s="1"/>
  <c r="L465" i="6"/>
  <c r="Q465" i="6" s="1"/>
  <c r="L464" i="6"/>
  <c r="Q464" i="6" s="1"/>
  <c r="L463" i="6"/>
  <c r="Q463" i="6" s="1"/>
  <c r="L462" i="6"/>
  <c r="Q462" i="6" s="1"/>
  <c r="L461" i="6"/>
  <c r="Q461" i="6" s="1"/>
  <c r="L460" i="6"/>
  <c r="Q460" i="6" s="1"/>
  <c r="L459" i="6"/>
  <c r="Q459" i="6" s="1"/>
  <c r="L458" i="6"/>
  <c r="Q458" i="6" s="1"/>
  <c r="L457" i="6"/>
  <c r="Q457" i="6" s="1"/>
  <c r="L456" i="6"/>
  <c r="Q456" i="6" s="1"/>
  <c r="L455" i="6"/>
  <c r="Q455" i="6" s="1"/>
  <c r="L454" i="6"/>
  <c r="Q454" i="6" s="1"/>
  <c r="L453" i="6"/>
  <c r="Q453" i="6" s="1"/>
  <c r="L452" i="6"/>
  <c r="Q452" i="6" s="1"/>
  <c r="L451" i="6"/>
  <c r="Q451" i="6" s="1"/>
  <c r="L450" i="6"/>
  <c r="Q450" i="6" s="1"/>
  <c r="L449" i="6"/>
  <c r="Q449" i="6" s="1"/>
  <c r="L448" i="6"/>
  <c r="Q448" i="6" s="1"/>
  <c r="L447" i="6"/>
  <c r="Q447" i="6" s="1"/>
  <c r="L446" i="6"/>
  <c r="Q446" i="6" s="1"/>
  <c r="L445" i="6"/>
  <c r="Q445" i="6" s="1"/>
  <c r="L444" i="6"/>
  <c r="Q444" i="6" s="1"/>
  <c r="L443" i="6"/>
  <c r="Q443" i="6" s="1"/>
  <c r="L442" i="6"/>
  <c r="Q442" i="6" s="1"/>
  <c r="L441" i="6"/>
  <c r="Q441" i="6" s="1"/>
  <c r="L440" i="6"/>
  <c r="Q440" i="6" s="1"/>
  <c r="L439" i="6"/>
  <c r="Q439" i="6" s="1"/>
  <c r="L438" i="6"/>
  <c r="Q438" i="6" s="1"/>
  <c r="L437" i="6"/>
  <c r="Q437" i="6" s="1"/>
  <c r="L436" i="6"/>
  <c r="Q436" i="6" s="1"/>
  <c r="L435" i="6"/>
  <c r="Q435" i="6" s="1"/>
  <c r="L434" i="6"/>
  <c r="Q434" i="6" s="1"/>
  <c r="L433" i="6"/>
  <c r="Q433" i="6" s="1"/>
  <c r="L432" i="6"/>
  <c r="Q432" i="6" s="1"/>
  <c r="L431" i="6"/>
  <c r="Q431" i="6" s="1"/>
  <c r="L430" i="6"/>
  <c r="Q430" i="6" s="1"/>
  <c r="L429" i="6"/>
  <c r="Q429" i="6" s="1"/>
  <c r="L428" i="6"/>
  <c r="Q428" i="6" s="1"/>
  <c r="L427" i="6"/>
  <c r="Q427" i="6" s="1"/>
  <c r="L426" i="6"/>
  <c r="Q426" i="6" s="1"/>
  <c r="L425" i="6"/>
  <c r="Q425" i="6" s="1"/>
  <c r="L424" i="6"/>
  <c r="Q424" i="6" s="1"/>
  <c r="L423" i="6"/>
  <c r="Q423" i="6" s="1"/>
  <c r="L422" i="6"/>
  <c r="Q422" i="6" s="1"/>
  <c r="L421" i="6"/>
  <c r="Q421" i="6" s="1"/>
  <c r="L420" i="6"/>
  <c r="Q420" i="6" s="1"/>
  <c r="L419" i="6"/>
  <c r="Q419" i="6" s="1"/>
  <c r="L418" i="6"/>
  <c r="Q418" i="6" s="1"/>
  <c r="L417" i="6"/>
  <c r="Q417" i="6" s="1"/>
  <c r="L416" i="6"/>
  <c r="Q416" i="6" s="1"/>
  <c r="L415" i="6"/>
  <c r="Q415" i="6" s="1"/>
  <c r="L414" i="6"/>
  <c r="Q414" i="6" s="1"/>
  <c r="L413" i="6"/>
  <c r="Q413" i="6" s="1"/>
  <c r="L412" i="6"/>
  <c r="Q412" i="6" s="1"/>
  <c r="L411" i="6"/>
  <c r="Q411" i="6" s="1"/>
  <c r="L410" i="6"/>
  <c r="Q410" i="6" s="1"/>
  <c r="L409" i="6"/>
  <c r="Q409" i="6" s="1"/>
  <c r="L408" i="6"/>
  <c r="Q408" i="6" s="1"/>
  <c r="L407" i="6"/>
  <c r="Q407" i="6" s="1"/>
  <c r="L406" i="6"/>
  <c r="Q406" i="6" s="1"/>
  <c r="L405" i="6"/>
  <c r="Q405" i="6" s="1"/>
  <c r="L404" i="6"/>
  <c r="Q404" i="6" s="1"/>
  <c r="L403" i="6"/>
  <c r="Q403" i="6" s="1"/>
  <c r="L402" i="6"/>
  <c r="Q402" i="6" s="1"/>
  <c r="L401" i="6"/>
  <c r="Q401" i="6" s="1"/>
  <c r="L400" i="6"/>
  <c r="Q400" i="6" s="1"/>
  <c r="L399" i="6"/>
  <c r="Q399" i="6" s="1"/>
  <c r="L398" i="6"/>
  <c r="Q398" i="6" s="1"/>
  <c r="L397" i="6"/>
  <c r="Q397" i="6" s="1"/>
  <c r="L396" i="6"/>
  <c r="Q396" i="6" s="1"/>
  <c r="L395" i="6"/>
  <c r="Q395" i="6" s="1"/>
  <c r="L394" i="6"/>
  <c r="Q394" i="6" s="1"/>
  <c r="L393" i="6"/>
  <c r="Q393" i="6" s="1"/>
  <c r="L392" i="6"/>
  <c r="Q392" i="6" s="1"/>
  <c r="L391" i="6"/>
  <c r="Q391" i="6" s="1"/>
  <c r="L390" i="6"/>
  <c r="Q390" i="6" s="1"/>
  <c r="L389" i="6"/>
  <c r="Q389" i="6" s="1"/>
  <c r="L388" i="6"/>
  <c r="Q388" i="6" s="1"/>
  <c r="L387" i="6"/>
  <c r="Q387" i="6" s="1"/>
  <c r="L386" i="6"/>
  <c r="Q386" i="6" s="1"/>
  <c r="L385" i="6"/>
  <c r="Q385" i="6" s="1"/>
  <c r="L384" i="6"/>
  <c r="Q384" i="6" s="1"/>
  <c r="L383" i="6"/>
  <c r="Q383" i="6" s="1"/>
  <c r="L382" i="6"/>
  <c r="Q382" i="6" s="1"/>
  <c r="L381" i="6"/>
  <c r="Q381" i="6" s="1"/>
  <c r="L380" i="6"/>
  <c r="Q380" i="6" s="1"/>
  <c r="L368" i="6"/>
  <c r="Q368" i="6" s="1"/>
  <c r="M455" i="2" l="1"/>
  <c r="M454" i="2"/>
  <c r="N457" i="2"/>
  <c r="M456" i="2"/>
  <c r="N458" i="2"/>
  <c r="M460" i="2"/>
  <c r="N451" i="2"/>
  <c r="M453" i="2"/>
  <c r="M458" i="2"/>
  <c r="N455" i="2"/>
  <c r="N449" i="2"/>
  <c r="N453" i="2"/>
  <c r="AP71" i="19"/>
  <c r="AP72" i="19"/>
  <c r="AP73" i="19"/>
  <c r="AP74" i="19"/>
  <c r="AP75" i="19"/>
  <c r="N456" i="2"/>
  <c r="N450" i="2"/>
  <c r="M452" i="2"/>
  <c r="N459" i="2"/>
  <c r="M459" i="2"/>
  <c r="M457" i="2"/>
  <c r="N452" i="2"/>
  <c r="I403" i="55"/>
  <c r="M451" i="2"/>
  <c r="N454" i="2"/>
  <c r="M450" i="2"/>
  <c r="K730" i="50"/>
  <c r="L610" i="6"/>
  <c r="Q610" i="6" s="1"/>
  <c r="K734" i="50"/>
  <c r="L614" i="6"/>
  <c r="Q614" i="6" s="1"/>
  <c r="K731" i="50"/>
  <c r="L611" i="6"/>
  <c r="Q611" i="6" s="1"/>
  <c r="K735" i="50"/>
  <c r="L615" i="6"/>
  <c r="Q615" i="6" s="1"/>
  <c r="K732" i="50"/>
  <c r="L612" i="6"/>
  <c r="Q612" i="6" s="1"/>
  <c r="K736" i="50"/>
  <c r="L616" i="6"/>
  <c r="Q616" i="6" s="1"/>
  <c r="K729" i="50"/>
  <c r="L609" i="6"/>
  <c r="Q609" i="6" s="1"/>
  <c r="K733" i="50"/>
  <c r="L613" i="6"/>
  <c r="Q613" i="6" s="1"/>
  <c r="AH73" i="19"/>
  <c r="AH74" i="19"/>
  <c r="AH75" i="19"/>
  <c r="H380" i="55"/>
  <c r="N466" i="2" l="1"/>
  <c r="N468" i="2"/>
  <c r="N465" i="2"/>
  <c r="N461" i="2"/>
  <c r="N463" i="2"/>
  <c r="N470" i="2"/>
  <c r="M467" i="2"/>
  <c r="M463" i="2"/>
  <c r="N464" i="2"/>
  <c r="M469" i="2"/>
  <c r="M464" i="2"/>
  <c r="M470" i="2"/>
  <c r="M468" i="2"/>
  <c r="N469" i="2"/>
  <c r="M462" i="2"/>
  <c r="N471" i="2"/>
  <c r="N467" i="2"/>
  <c r="M465" i="2"/>
  <c r="M472" i="2"/>
  <c r="I404" i="55"/>
  <c r="M471" i="2"/>
  <c r="N462" i="2"/>
  <c r="M466" i="2"/>
  <c r="H381" i="55"/>
  <c r="M478" i="2" l="1"/>
  <c r="I405" i="55"/>
  <c r="M477" i="2"/>
  <c r="N479" i="2"/>
  <c r="M475" i="2"/>
  <c r="N477" i="2"/>
  <c r="N483" i="2"/>
  <c r="M480" i="2"/>
  <c r="M482" i="2"/>
  <c r="M476" i="2"/>
  <c r="N476" i="2"/>
  <c r="N480" i="2"/>
  <c r="N474" i="2"/>
  <c r="N481" i="2"/>
  <c r="M479" i="2"/>
  <c r="N482" i="2"/>
  <c r="N475" i="2"/>
  <c r="N473" i="2"/>
  <c r="N478" i="2"/>
  <c r="M483" i="2"/>
  <c r="M484" i="2"/>
  <c r="M474" i="2"/>
  <c r="M481" i="2"/>
  <c r="H382" i="55"/>
  <c r="N490" i="2" l="1"/>
  <c r="M491" i="2"/>
  <c r="N493" i="2"/>
  <c r="N486" i="2"/>
  <c r="M496" i="2"/>
  <c r="M495" i="2"/>
  <c r="N485" i="2"/>
  <c r="N494" i="2"/>
  <c r="M494" i="2"/>
  <c r="M492" i="2"/>
  <c r="M487" i="2"/>
  <c r="M490" i="2"/>
  <c r="N487" i="2"/>
  <c r="N495" i="2"/>
  <c r="N489" i="2"/>
  <c r="M489" i="2"/>
  <c r="M493" i="2"/>
  <c r="M486" i="2"/>
  <c r="N492" i="2"/>
  <c r="N488" i="2"/>
  <c r="M488" i="2"/>
  <c r="N491" i="2"/>
  <c r="I406" i="55"/>
  <c r="H383" i="55"/>
  <c r="AT55" i="2"/>
  <c r="AT79" i="2"/>
  <c r="AT103" i="2"/>
  <c r="AT127" i="2"/>
  <c r="AT223" i="2"/>
  <c r="AT247" i="2"/>
  <c r="AT271" i="2"/>
  <c r="AT7" i="2"/>
  <c r="AT31" i="2"/>
  <c r="AT151" i="2"/>
  <c r="AT175" i="2"/>
  <c r="AT199" i="2"/>
  <c r="AT19" i="2"/>
  <c r="AT43" i="2"/>
  <c r="AT67" i="2"/>
  <c r="AT91" i="2"/>
  <c r="AT115" i="2"/>
  <c r="AT139" i="2"/>
  <c r="AT163" i="2"/>
  <c r="AT187" i="2"/>
  <c r="AT211" i="2"/>
  <c r="AT235" i="2"/>
  <c r="AT259" i="2"/>
  <c r="N501" i="2" l="1"/>
  <c r="M506" i="2"/>
  <c r="M508" i="2"/>
  <c r="N502" i="2"/>
  <c r="N500" i="2"/>
  <c r="N504" i="2"/>
  <c r="M505" i="2"/>
  <c r="M501" i="2"/>
  <c r="M504" i="2"/>
  <c r="N506" i="2"/>
  <c r="N505" i="2"/>
  <c r="M498" i="2"/>
  <c r="N507" i="2"/>
  <c r="M503" i="2"/>
  <c r="N503" i="2"/>
  <c r="I407" i="55"/>
  <c r="M500" i="2"/>
  <c r="N499" i="2"/>
  <c r="M502" i="2"/>
  <c r="M499" i="2"/>
  <c r="N497" i="2"/>
  <c r="M507" i="2"/>
  <c r="N498" i="2"/>
  <c r="H384" i="55"/>
  <c r="N510" i="2" l="1"/>
  <c r="N509" i="2"/>
  <c r="M515" i="2"/>
  <c r="N519" i="2"/>
  <c r="M516" i="2"/>
  <c r="M513" i="2"/>
  <c r="N513" i="2"/>
  <c r="N511" i="2"/>
  <c r="N515" i="2"/>
  <c r="N517" i="2"/>
  <c r="N518" i="2"/>
  <c r="N512" i="2"/>
  <c r="M519" i="2"/>
  <c r="M514" i="2"/>
  <c r="M512" i="2"/>
  <c r="M518" i="2"/>
  <c r="M511" i="2"/>
  <c r="I408" i="55"/>
  <c r="M510" i="2"/>
  <c r="M517" i="2"/>
  <c r="N516" i="2"/>
  <c r="N514" i="2"/>
  <c r="M520" i="2"/>
  <c r="H385" i="55"/>
  <c r="N526" i="2" l="1"/>
  <c r="N524" i="2"/>
  <c r="N529" i="2"/>
  <c r="N531" i="2"/>
  <c r="M527" i="2"/>
  <c r="M529" i="2"/>
  <c r="M522" i="2"/>
  <c r="I409" i="55"/>
  <c r="M530" i="2"/>
  <c r="M531" i="2"/>
  <c r="N521" i="2"/>
  <c r="M532" i="2"/>
  <c r="N528" i="2"/>
  <c r="M523" i="2"/>
  <c r="M526" i="2"/>
  <c r="N530" i="2"/>
  <c r="N527" i="2"/>
  <c r="N523" i="2"/>
  <c r="N525" i="2"/>
  <c r="M525" i="2"/>
  <c r="M528" i="2"/>
  <c r="M524" i="2"/>
  <c r="N522" i="2"/>
  <c r="H386" i="55"/>
  <c r="M544" i="2" l="1"/>
  <c r="N533" i="2"/>
  <c r="M541" i="2"/>
  <c r="M539" i="2"/>
  <c r="M540" i="2"/>
  <c r="N537" i="2"/>
  <c r="N539" i="2"/>
  <c r="M535" i="2"/>
  <c r="N540" i="2"/>
  <c r="M543" i="2"/>
  <c r="M542" i="2"/>
  <c r="M534" i="2"/>
  <c r="N536" i="2"/>
  <c r="M538" i="2"/>
  <c r="I410" i="55"/>
  <c r="N543" i="2"/>
  <c r="N534" i="2"/>
  <c r="M536" i="2"/>
  <c r="M537" i="2"/>
  <c r="N535" i="2"/>
  <c r="N542" i="2"/>
  <c r="N541" i="2"/>
  <c r="N538" i="2"/>
  <c r="H387" i="55"/>
  <c r="AA429" i="21"/>
  <c r="AA428" i="21"/>
  <c r="AA427" i="21"/>
  <c r="AA426" i="21"/>
  <c r="AA425" i="21"/>
  <c r="N550" i="2" l="1"/>
  <c r="N553" i="2"/>
  <c r="N546" i="2"/>
  <c r="I411" i="55"/>
  <c r="M552" i="2"/>
  <c r="M556" i="2"/>
  <c r="N554" i="2"/>
  <c r="M550" i="2"/>
  <c r="N548" i="2"/>
  <c r="M555" i="2"/>
  <c r="N551" i="2"/>
  <c r="N545" i="2"/>
  <c r="M549" i="2"/>
  <c r="M548" i="2"/>
  <c r="N555" i="2"/>
  <c r="M554" i="2"/>
  <c r="M547" i="2"/>
  <c r="M553" i="2"/>
  <c r="N547" i="2"/>
  <c r="M546" i="2"/>
  <c r="N552" i="2"/>
  <c r="N549" i="2"/>
  <c r="M551" i="2"/>
  <c r="H388" i="55"/>
  <c r="K488" i="50"/>
  <c r="K500" i="50"/>
  <c r="K501" i="50"/>
  <c r="K502" i="50"/>
  <c r="K503" i="50"/>
  <c r="K504" i="50"/>
  <c r="K505" i="50"/>
  <c r="K506" i="50"/>
  <c r="K507" i="50"/>
  <c r="K508" i="50"/>
  <c r="K509" i="50"/>
  <c r="K510" i="50"/>
  <c r="K511" i="50"/>
  <c r="K512" i="50"/>
  <c r="K513" i="50"/>
  <c r="K514" i="50"/>
  <c r="K515" i="50"/>
  <c r="K516" i="50"/>
  <c r="K517" i="50"/>
  <c r="K518" i="50"/>
  <c r="K519" i="50"/>
  <c r="K520" i="50"/>
  <c r="K521" i="50"/>
  <c r="K522" i="50"/>
  <c r="K523" i="50"/>
  <c r="K524" i="50"/>
  <c r="K525" i="50"/>
  <c r="K526" i="50"/>
  <c r="K527" i="50"/>
  <c r="K528" i="50"/>
  <c r="K529" i="50"/>
  <c r="K530" i="50"/>
  <c r="K531" i="50"/>
  <c r="K532" i="50"/>
  <c r="K533" i="50"/>
  <c r="K534" i="50"/>
  <c r="K535" i="50"/>
  <c r="K536" i="50"/>
  <c r="K537" i="50"/>
  <c r="K538" i="50"/>
  <c r="K539" i="50"/>
  <c r="K540" i="50"/>
  <c r="K541" i="50"/>
  <c r="K542" i="50"/>
  <c r="K543" i="50"/>
  <c r="K544" i="50"/>
  <c r="K545" i="50"/>
  <c r="K546" i="50"/>
  <c r="K547" i="50"/>
  <c r="K548" i="50"/>
  <c r="K549" i="50"/>
  <c r="K550" i="50"/>
  <c r="K551" i="50"/>
  <c r="K552" i="50"/>
  <c r="K553" i="50"/>
  <c r="K554" i="50"/>
  <c r="K555" i="50"/>
  <c r="K556" i="50"/>
  <c r="K557" i="50"/>
  <c r="K558" i="50"/>
  <c r="K559" i="50"/>
  <c r="K560" i="50"/>
  <c r="K561" i="50"/>
  <c r="K562" i="50"/>
  <c r="K563" i="50"/>
  <c r="K564" i="50"/>
  <c r="K565" i="50"/>
  <c r="K566" i="50"/>
  <c r="K567" i="50"/>
  <c r="K568" i="50"/>
  <c r="K569" i="50"/>
  <c r="K570" i="50"/>
  <c r="K571" i="50"/>
  <c r="K572" i="50"/>
  <c r="K573" i="50"/>
  <c r="K574" i="50"/>
  <c r="K575" i="50"/>
  <c r="K576" i="50"/>
  <c r="K577" i="50"/>
  <c r="K578" i="50"/>
  <c r="K579" i="50"/>
  <c r="K580" i="50"/>
  <c r="K581" i="50"/>
  <c r="K582" i="50"/>
  <c r="K583" i="50"/>
  <c r="K584" i="50"/>
  <c r="K585" i="50"/>
  <c r="K586" i="50"/>
  <c r="K587" i="50"/>
  <c r="K588" i="50"/>
  <c r="K589" i="50"/>
  <c r="K590" i="50"/>
  <c r="K591" i="50"/>
  <c r="K592" i="50"/>
  <c r="K593" i="50"/>
  <c r="K594" i="50"/>
  <c r="K595" i="50"/>
  <c r="K596" i="50"/>
  <c r="K597" i="50"/>
  <c r="K598" i="50"/>
  <c r="K599" i="50"/>
  <c r="K600" i="50"/>
  <c r="K601" i="50"/>
  <c r="K602" i="50"/>
  <c r="K603" i="50"/>
  <c r="K604" i="50"/>
  <c r="K605" i="50"/>
  <c r="K606" i="50"/>
  <c r="K607" i="50"/>
  <c r="K608" i="50"/>
  <c r="K609" i="50"/>
  <c r="K610" i="50"/>
  <c r="K611" i="50"/>
  <c r="K612" i="50"/>
  <c r="K613" i="50"/>
  <c r="K614" i="50"/>
  <c r="K615" i="50"/>
  <c r="K616" i="50"/>
  <c r="K617" i="50"/>
  <c r="K618" i="50"/>
  <c r="K619" i="50"/>
  <c r="K620" i="50"/>
  <c r="K621" i="50"/>
  <c r="K622" i="50"/>
  <c r="K623" i="50"/>
  <c r="K624" i="50"/>
  <c r="K625" i="50"/>
  <c r="K626" i="50"/>
  <c r="K627" i="50"/>
  <c r="K628" i="50"/>
  <c r="K629" i="50"/>
  <c r="K630" i="50"/>
  <c r="K631" i="50"/>
  <c r="K632" i="50"/>
  <c r="K633" i="50"/>
  <c r="K634" i="50"/>
  <c r="K635" i="50"/>
  <c r="K636" i="50"/>
  <c r="K637" i="50"/>
  <c r="K638" i="50"/>
  <c r="K639" i="50"/>
  <c r="K640" i="50"/>
  <c r="K641" i="50"/>
  <c r="K642" i="50"/>
  <c r="K643" i="50"/>
  <c r="K644" i="50"/>
  <c r="K645" i="50"/>
  <c r="K646" i="50"/>
  <c r="K647" i="50"/>
  <c r="K648" i="50"/>
  <c r="K649" i="50"/>
  <c r="K650" i="50"/>
  <c r="K651" i="50"/>
  <c r="K652" i="50"/>
  <c r="K653" i="50"/>
  <c r="K654" i="50"/>
  <c r="K655" i="50"/>
  <c r="K656" i="50"/>
  <c r="K657" i="50"/>
  <c r="K658" i="50"/>
  <c r="K659" i="50"/>
  <c r="K660" i="50"/>
  <c r="K661" i="50"/>
  <c r="K662" i="50"/>
  <c r="K663" i="50"/>
  <c r="K664" i="50"/>
  <c r="K665" i="50"/>
  <c r="K666" i="50"/>
  <c r="K667" i="50"/>
  <c r="K668" i="50"/>
  <c r="K669" i="50"/>
  <c r="K670" i="50"/>
  <c r="K671" i="50"/>
  <c r="K672" i="50"/>
  <c r="K673" i="50"/>
  <c r="K674" i="50"/>
  <c r="K675" i="50"/>
  <c r="K676" i="50"/>
  <c r="K677" i="50"/>
  <c r="K678" i="50"/>
  <c r="K679" i="50"/>
  <c r="K680" i="50"/>
  <c r="K681" i="50"/>
  <c r="K682" i="50"/>
  <c r="K683" i="50"/>
  <c r="K684" i="50"/>
  <c r="K685" i="50"/>
  <c r="K686" i="50"/>
  <c r="K687" i="50"/>
  <c r="K688" i="50"/>
  <c r="K689" i="50"/>
  <c r="K690" i="50"/>
  <c r="K691" i="50"/>
  <c r="K692" i="50"/>
  <c r="K693" i="50"/>
  <c r="K694" i="50"/>
  <c r="K695" i="50"/>
  <c r="K696" i="50"/>
  <c r="K697" i="50"/>
  <c r="K698" i="50"/>
  <c r="K699" i="50"/>
  <c r="K700" i="50"/>
  <c r="K701" i="50"/>
  <c r="K702" i="50"/>
  <c r="K703" i="50"/>
  <c r="K704" i="50"/>
  <c r="K705" i="50"/>
  <c r="K706" i="50"/>
  <c r="K707" i="50"/>
  <c r="K708" i="50"/>
  <c r="K709" i="50"/>
  <c r="K710" i="50"/>
  <c r="K711" i="50"/>
  <c r="K712" i="50"/>
  <c r="K714" i="50"/>
  <c r="K715" i="50"/>
  <c r="K716" i="50"/>
  <c r="K717" i="50"/>
  <c r="K718" i="50"/>
  <c r="K719" i="50"/>
  <c r="K720" i="50"/>
  <c r="K721" i="50"/>
  <c r="K722" i="50"/>
  <c r="K723" i="50"/>
  <c r="K724" i="50"/>
  <c r="K725" i="50"/>
  <c r="K726" i="50"/>
  <c r="K727" i="50"/>
  <c r="K728" i="50"/>
  <c r="M561" i="2" l="1"/>
  <c r="N560" i="2"/>
  <c r="M568" i="2"/>
  <c r="M558" i="2"/>
  <c r="N559" i="2"/>
  <c r="M566" i="2"/>
  <c r="M560" i="2"/>
  <c r="N563" i="2"/>
  <c r="M567" i="2"/>
  <c r="I412" i="55"/>
  <c r="N565" i="2"/>
  <c r="N561" i="2"/>
  <c r="N564" i="2"/>
  <c r="M565" i="2"/>
  <c r="M559" i="2"/>
  <c r="N567" i="2"/>
  <c r="N557" i="2"/>
  <c r="M563" i="2"/>
  <c r="M562" i="2"/>
  <c r="N566" i="2"/>
  <c r="M564" i="2"/>
  <c r="N558" i="2"/>
  <c r="N562" i="2"/>
  <c r="H389" i="55"/>
  <c r="K713" i="50"/>
  <c r="I724" i="50"/>
  <c r="G544" i="50"/>
  <c r="G556" i="50" s="1"/>
  <c r="G568" i="50" s="1"/>
  <c r="G580" i="50" s="1"/>
  <c r="G592" i="50" s="1"/>
  <c r="G604" i="50" s="1"/>
  <c r="G616" i="50" s="1"/>
  <c r="G628" i="50" s="1"/>
  <c r="G640" i="50" s="1"/>
  <c r="G652" i="50" s="1"/>
  <c r="G664" i="50" s="1"/>
  <c r="G676" i="50" s="1"/>
  <c r="G688" i="50" s="1"/>
  <c r="G700" i="50" s="1"/>
  <c r="G712" i="50" s="1"/>
  <c r="G724" i="50" s="1"/>
  <c r="G736" i="50" s="1"/>
  <c r="F544" i="50"/>
  <c r="F556" i="50" s="1"/>
  <c r="F568" i="50" s="1"/>
  <c r="F580" i="50" s="1"/>
  <c r="F592" i="50" s="1"/>
  <c r="F604" i="50" s="1"/>
  <c r="F616" i="50" s="1"/>
  <c r="F628" i="50" s="1"/>
  <c r="F640" i="50" s="1"/>
  <c r="F652" i="50" s="1"/>
  <c r="F664" i="50" s="1"/>
  <c r="F676" i="50" s="1"/>
  <c r="F688" i="50" s="1"/>
  <c r="F700" i="50" s="1"/>
  <c r="F712" i="50" s="1"/>
  <c r="F724" i="50" s="1"/>
  <c r="F736" i="50" s="1"/>
  <c r="G543" i="50"/>
  <c r="G555" i="50" s="1"/>
  <c r="G567" i="50" s="1"/>
  <c r="G579" i="50" s="1"/>
  <c r="G591" i="50" s="1"/>
  <c r="G603" i="50" s="1"/>
  <c r="G615" i="50" s="1"/>
  <c r="G627" i="50" s="1"/>
  <c r="G639" i="50" s="1"/>
  <c r="G651" i="50" s="1"/>
  <c r="G663" i="50" s="1"/>
  <c r="G675" i="50" s="1"/>
  <c r="G687" i="50" s="1"/>
  <c r="G699" i="50" s="1"/>
  <c r="G711" i="50" s="1"/>
  <c r="G723" i="50" s="1"/>
  <c r="G735" i="50" s="1"/>
  <c r="F543" i="50"/>
  <c r="F555" i="50" s="1"/>
  <c r="F567" i="50" s="1"/>
  <c r="F579" i="50" s="1"/>
  <c r="F591" i="50" s="1"/>
  <c r="F603" i="50" s="1"/>
  <c r="F615" i="50" s="1"/>
  <c r="F627" i="50" s="1"/>
  <c r="F639" i="50" s="1"/>
  <c r="F651" i="50" s="1"/>
  <c r="F663" i="50" s="1"/>
  <c r="F675" i="50" s="1"/>
  <c r="F687" i="50" s="1"/>
  <c r="F699" i="50" s="1"/>
  <c r="F711" i="50" s="1"/>
  <c r="F723" i="50" s="1"/>
  <c r="F735" i="50" s="1"/>
  <c r="G542" i="50"/>
  <c r="G554" i="50" s="1"/>
  <c r="G566" i="50" s="1"/>
  <c r="G578" i="50" s="1"/>
  <c r="G590" i="50" s="1"/>
  <c r="G602" i="50" s="1"/>
  <c r="G614" i="50" s="1"/>
  <c r="G626" i="50" s="1"/>
  <c r="G638" i="50" s="1"/>
  <c r="G650" i="50" s="1"/>
  <c r="G662" i="50" s="1"/>
  <c r="G674" i="50" s="1"/>
  <c r="G686" i="50" s="1"/>
  <c r="G698" i="50" s="1"/>
  <c r="G710" i="50" s="1"/>
  <c r="G722" i="50" s="1"/>
  <c r="G734" i="50" s="1"/>
  <c r="F542" i="50"/>
  <c r="F554" i="50" s="1"/>
  <c r="F566" i="50" s="1"/>
  <c r="F578" i="50" s="1"/>
  <c r="F590" i="50" s="1"/>
  <c r="F602" i="50" s="1"/>
  <c r="F614" i="50" s="1"/>
  <c r="F626" i="50" s="1"/>
  <c r="F638" i="50" s="1"/>
  <c r="F650" i="50" s="1"/>
  <c r="F662" i="50" s="1"/>
  <c r="F674" i="50" s="1"/>
  <c r="F686" i="50" s="1"/>
  <c r="F698" i="50" s="1"/>
  <c r="F710" i="50" s="1"/>
  <c r="F722" i="50" s="1"/>
  <c r="F734" i="50" s="1"/>
  <c r="G541" i="50"/>
  <c r="G553" i="50" s="1"/>
  <c r="G565" i="50" s="1"/>
  <c r="G577" i="50" s="1"/>
  <c r="G589" i="50" s="1"/>
  <c r="G601" i="50" s="1"/>
  <c r="G613" i="50" s="1"/>
  <c r="G625" i="50" s="1"/>
  <c r="G637" i="50" s="1"/>
  <c r="G649" i="50" s="1"/>
  <c r="G661" i="50" s="1"/>
  <c r="G673" i="50" s="1"/>
  <c r="G685" i="50" s="1"/>
  <c r="G697" i="50" s="1"/>
  <c r="G709" i="50" s="1"/>
  <c r="G721" i="50" s="1"/>
  <c r="G733" i="50" s="1"/>
  <c r="F541" i="50"/>
  <c r="F553" i="50" s="1"/>
  <c r="F565" i="50" s="1"/>
  <c r="F577" i="50" s="1"/>
  <c r="F589" i="50" s="1"/>
  <c r="F601" i="50" s="1"/>
  <c r="F613" i="50" s="1"/>
  <c r="F625" i="50" s="1"/>
  <c r="F637" i="50" s="1"/>
  <c r="F649" i="50" s="1"/>
  <c r="F661" i="50" s="1"/>
  <c r="F673" i="50" s="1"/>
  <c r="F685" i="50" s="1"/>
  <c r="F697" i="50" s="1"/>
  <c r="F709" i="50" s="1"/>
  <c r="F721" i="50" s="1"/>
  <c r="F733" i="50" s="1"/>
  <c r="G540" i="50"/>
  <c r="G552" i="50" s="1"/>
  <c r="G564" i="50" s="1"/>
  <c r="G576" i="50" s="1"/>
  <c r="G588" i="50" s="1"/>
  <c r="G600" i="50" s="1"/>
  <c r="G612" i="50" s="1"/>
  <c r="G624" i="50" s="1"/>
  <c r="G636" i="50" s="1"/>
  <c r="G648" i="50" s="1"/>
  <c r="G660" i="50" s="1"/>
  <c r="G672" i="50" s="1"/>
  <c r="G684" i="50" s="1"/>
  <c r="G696" i="50" s="1"/>
  <c r="G708" i="50" s="1"/>
  <c r="G720" i="50" s="1"/>
  <c r="G732" i="50" s="1"/>
  <c r="F540" i="50"/>
  <c r="F552" i="50" s="1"/>
  <c r="F564" i="50" s="1"/>
  <c r="F576" i="50" s="1"/>
  <c r="F588" i="50" s="1"/>
  <c r="F600" i="50" s="1"/>
  <c r="F612" i="50" s="1"/>
  <c r="F624" i="50" s="1"/>
  <c r="F636" i="50" s="1"/>
  <c r="F648" i="50" s="1"/>
  <c r="F660" i="50" s="1"/>
  <c r="F672" i="50" s="1"/>
  <c r="F684" i="50" s="1"/>
  <c r="F696" i="50" s="1"/>
  <c r="F708" i="50" s="1"/>
  <c r="F720" i="50" s="1"/>
  <c r="F732" i="50" s="1"/>
  <c r="G539" i="50"/>
  <c r="G551" i="50" s="1"/>
  <c r="G563" i="50" s="1"/>
  <c r="G575" i="50" s="1"/>
  <c r="G587" i="50" s="1"/>
  <c r="G599" i="50" s="1"/>
  <c r="G611" i="50" s="1"/>
  <c r="G623" i="50" s="1"/>
  <c r="G635" i="50" s="1"/>
  <c r="G647" i="50" s="1"/>
  <c r="G659" i="50" s="1"/>
  <c r="G671" i="50" s="1"/>
  <c r="G683" i="50" s="1"/>
  <c r="G695" i="50" s="1"/>
  <c r="G707" i="50" s="1"/>
  <c r="G719" i="50" s="1"/>
  <c r="G731" i="50" s="1"/>
  <c r="F539" i="50"/>
  <c r="F551" i="50" s="1"/>
  <c r="F563" i="50" s="1"/>
  <c r="F575" i="50" s="1"/>
  <c r="F587" i="50" s="1"/>
  <c r="F599" i="50" s="1"/>
  <c r="F611" i="50" s="1"/>
  <c r="F623" i="50" s="1"/>
  <c r="F635" i="50" s="1"/>
  <c r="F647" i="50" s="1"/>
  <c r="F659" i="50" s="1"/>
  <c r="F671" i="50" s="1"/>
  <c r="F683" i="50" s="1"/>
  <c r="F695" i="50" s="1"/>
  <c r="F707" i="50" s="1"/>
  <c r="F719" i="50" s="1"/>
  <c r="F731" i="50" s="1"/>
  <c r="G538" i="50"/>
  <c r="G550" i="50" s="1"/>
  <c r="G562" i="50" s="1"/>
  <c r="G574" i="50" s="1"/>
  <c r="G586" i="50" s="1"/>
  <c r="G598" i="50" s="1"/>
  <c r="G610" i="50" s="1"/>
  <c r="G622" i="50" s="1"/>
  <c r="G634" i="50" s="1"/>
  <c r="G646" i="50" s="1"/>
  <c r="G658" i="50" s="1"/>
  <c r="G670" i="50" s="1"/>
  <c r="G682" i="50" s="1"/>
  <c r="G694" i="50" s="1"/>
  <c r="G706" i="50" s="1"/>
  <c r="G718" i="50" s="1"/>
  <c r="G730" i="50" s="1"/>
  <c r="F538" i="50"/>
  <c r="F550" i="50" s="1"/>
  <c r="F562" i="50" s="1"/>
  <c r="F574" i="50" s="1"/>
  <c r="F586" i="50" s="1"/>
  <c r="F598" i="50" s="1"/>
  <c r="F610" i="50" s="1"/>
  <c r="F622" i="50" s="1"/>
  <c r="F634" i="50" s="1"/>
  <c r="F646" i="50" s="1"/>
  <c r="F658" i="50" s="1"/>
  <c r="F670" i="50" s="1"/>
  <c r="F682" i="50" s="1"/>
  <c r="F694" i="50" s="1"/>
  <c r="F706" i="50" s="1"/>
  <c r="F718" i="50" s="1"/>
  <c r="F730" i="50" s="1"/>
  <c r="G537" i="50"/>
  <c r="G549" i="50" s="1"/>
  <c r="G561" i="50" s="1"/>
  <c r="G573" i="50" s="1"/>
  <c r="G585" i="50" s="1"/>
  <c r="G597" i="50" s="1"/>
  <c r="G609" i="50" s="1"/>
  <c r="G621" i="50" s="1"/>
  <c r="G633" i="50" s="1"/>
  <c r="G645" i="50" s="1"/>
  <c r="G657" i="50" s="1"/>
  <c r="G669" i="50" s="1"/>
  <c r="G681" i="50" s="1"/>
  <c r="G693" i="50" s="1"/>
  <c r="G705" i="50" s="1"/>
  <c r="G717" i="50" s="1"/>
  <c r="G729" i="50" s="1"/>
  <c r="F537" i="50"/>
  <c r="F549" i="50" s="1"/>
  <c r="F561" i="50" s="1"/>
  <c r="F573" i="50" s="1"/>
  <c r="F585" i="50" s="1"/>
  <c r="F597" i="50" s="1"/>
  <c r="F609" i="50" s="1"/>
  <c r="F621" i="50" s="1"/>
  <c r="F633" i="50" s="1"/>
  <c r="F645" i="50" s="1"/>
  <c r="F657" i="50" s="1"/>
  <c r="F669" i="50" s="1"/>
  <c r="F681" i="50" s="1"/>
  <c r="F693" i="50" s="1"/>
  <c r="F705" i="50" s="1"/>
  <c r="F717" i="50" s="1"/>
  <c r="F729" i="50" s="1"/>
  <c r="G536" i="50"/>
  <c r="G548" i="50" s="1"/>
  <c r="G560" i="50" s="1"/>
  <c r="G572" i="50" s="1"/>
  <c r="G584" i="50" s="1"/>
  <c r="G596" i="50" s="1"/>
  <c r="G608" i="50" s="1"/>
  <c r="G620" i="50" s="1"/>
  <c r="G632" i="50" s="1"/>
  <c r="G644" i="50" s="1"/>
  <c r="G656" i="50" s="1"/>
  <c r="G668" i="50" s="1"/>
  <c r="G680" i="50" s="1"/>
  <c r="G692" i="50" s="1"/>
  <c r="G704" i="50" s="1"/>
  <c r="G716" i="50" s="1"/>
  <c r="G728" i="50" s="1"/>
  <c r="F536" i="50"/>
  <c r="F548" i="50" s="1"/>
  <c r="F560" i="50" s="1"/>
  <c r="F572" i="50" s="1"/>
  <c r="F584" i="50" s="1"/>
  <c r="F596" i="50" s="1"/>
  <c r="F608" i="50" s="1"/>
  <c r="F620" i="50" s="1"/>
  <c r="F632" i="50" s="1"/>
  <c r="F644" i="50" s="1"/>
  <c r="F656" i="50" s="1"/>
  <c r="F668" i="50" s="1"/>
  <c r="F680" i="50" s="1"/>
  <c r="F692" i="50" s="1"/>
  <c r="F704" i="50" s="1"/>
  <c r="F716" i="50" s="1"/>
  <c r="F728" i="50" s="1"/>
  <c r="G535" i="50"/>
  <c r="G547" i="50" s="1"/>
  <c r="G559" i="50" s="1"/>
  <c r="G571" i="50" s="1"/>
  <c r="G583" i="50" s="1"/>
  <c r="G595" i="50" s="1"/>
  <c r="G607" i="50" s="1"/>
  <c r="G619" i="50" s="1"/>
  <c r="G631" i="50" s="1"/>
  <c r="G643" i="50" s="1"/>
  <c r="G655" i="50" s="1"/>
  <c r="G667" i="50" s="1"/>
  <c r="G679" i="50" s="1"/>
  <c r="G691" i="50" s="1"/>
  <c r="G703" i="50" s="1"/>
  <c r="G715" i="50" s="1"/>
  <c r="G727" i="50" s="1"/>
  <c r="F535" i="50"/>
  <c r="F547" i="50" s="1"/>
  <c r="F559" i="50" s="1"/>
  <c r="F571" i="50" s="1"/>
  <c r="F583" i="50" s="1"/>
  <c r="F595" i="50" s="1"/>
  <c r="F607" i="50" s="1"/>
  <c r="F619" i="50" s="1"/>
  <c r="F631" i="50" s="1"/>
  <c r="F643" i="50" s="1"/>
  <c r="F655" i="50" s="1"/>
  <c r="F667" i="50" s="1"/>
  <c r="F679" i="50" s="1"/>
  <c r="F691" i="50" s="1"/>
  <c r="F703" i="50" s="1"/>
  <c r="F715" i="50" s="1"/>
  <c r="F727" i="50" s="1"/>
  <c r="G534" i="50"/>
  <c r="G546" i="50" s="1"/>
  <c r="G558" i="50" s="1"/>
  <c r="G570" i="50" s="1"/>
  <c r="G582" i="50" s="1"/>
  <c r="G594" i="50" s="1"/>
  <c r="G606" i="50" s="1"/>
  <c r="G618" i="50" s="1"/>
  <c r="G630" i="50" s="1"/>
  <c r="G642" i="50" s="1"/>
  <c r="G654" i="50" s="1"/>
  <c r="G666" i="50" s="1"/>
  <c r="G678" i="50" s="1"/>
  <c r="G690" i="50" s="1"/>
  <c r="G702" i="50" s="1"/>
  <c r="G714" i="50" s="1"/>
  <c r="G726" i="50" s="1"/>
  <c r="F534" i="50"/>
  <c r="F546" i="50" s="1"/>
  <c r="F558" i="50" s="1"/>
  <c r="F570" i="50" s="1"/>
  <c r="F582" i="50" s="1"/>
  <c r="F594" i="50" s="1"/>
  <c r="F606" i="50" s="1"/>
  <c r="F618" i="50" s="1"/>
  <c r="F630" i="50" s="1"/>
  <c r="F642" i="50" s="1"/>
  <c r="F654" i="50" s="1"/>
  <c r="F666" i="50" s="1"/>
  <c r="F678" i="50" s="1"/>
  <c r="F690" i="50" s="1"/>
  <c r="F702" i="50" s="1"/>
  <c r="F714" i="50" s="1"/>
  <c r="F726" i="50" s="1"/>
  <c r="G533" i="50"/>
  <c r="G545" i="50" s="1"/>
  <c r="G557" i="50" s="1"/>
  <c r="G569" i="50" s="1"/>
  <c r="G581" i="50" s="1"/>
  <c r="G593" i="50" s="1"/>
  <c r="G605" i="50" s="1"/>
  <c r="G617" i="50" s="1"/>
  <c r="G629" i="50" s="1"/>
  <c r="G641" i="50" s="1"/>
  <c r="G653" i="50" s="1"/>
  <c r="G665" i="50" s="1"/>
  <c r="G677" i="50" s="1"/>
  <c r="G689" i="50" s="1"/>
  <c r="G701" i="50" s="1"/>
  <c r="G713" i="50" s="1"/>
  <c r="G725" i="50" s="1"/>
  <c r="F533" i="50"/>
  <c r="F545" i="50" s="1"/>
  <c r="F557" i="50" s="1"/>
  <c r="F569" i="50" s="1"/>
  <c r="F581" i="50" s="1"/>
  <c r="F593" i="50" s="1"/>
  <c r="F605" i="50" s="1"/>
  <c r="F617" i="50" s="1"/>
  <c r="F629" i="50" s="1"/>
  <c r="F641" i="50" s="1"/>
  <c r="F653" i="50" s="1"/>
  <c r="F665" i="50" s="1"/>
  <c r="F677" i="50" s="1"/>
  <c r="F689" i="50" s="1"/>
  <c r="F701" i="50" s="1"/>
  <c r="F713" i="50" s="1"/>
  <c r="F725" i="50" s="1"/>
  <c r="M574" i="2" l="1"/>
  <c r="M575" i="2"/>
  <c r="N569" i="2"/>
  <c r="M577" i="2"/>
  <c r="N573" i="2"/>
  <c r="M579" i="2"/>
  <c r="M578" i="2"/>
  <c r="N571" i="2"/>
  <c r="N572" i="2"/>
  <c r="N574" i="2"/>
  <c r="N578" i="2"/>
  <c r="M571" i="2"/>
  <c r="I413" i="55"/>
  <c r="M572" i="2"/>
  <c r="M576" i="2"/>
  <c r="N579" i="2"/>
  <c r="N576" i="2"/>
  <c r="N575" i="2"/>
  <c r="M580" i="2"/>
  <c r="M573" i="2"/>
  <c r="N570" i="2"/>
  <c r="N577" i="2"/>
  <c r="M570" i="2"/>
  <c r="H390" i="55"/>
  <c r="I32" i="49"/>
  <c r="I28" i="49"/>
  <c r="H62" i="49"/>
  <c r="H58" i="49"/>
  <c r="H54" i="49"/>
  <c r="H50" i="49"/>
  <c r="H46" i="49"/>
  <c r="H42" i="49"/>
  <c r="I38" i="49"/>
  <c r="I33" i="49"/>
  <c r="I29" i="49"/>
  <c r="I25" i="49"/>
  <c r="H63" i="49"/>
  <c r="H59" i="49"/>
  <c r="H55" i="49"/>
  <c r="H51" i="49"/>
  <c r="H47" i="49"/>
  <c r="H43" i="49"/>
  <c r="I39" i="49"/>
  <c r="H31" i="49"/>
  <c r="I57" i="49"/>
  <c r="I41" i="49"/>
  <c r="I34" i="49"/>
  <c r="I30" i="49"/>
  <c r="I26" i="49"/>
  <c r="H64" i="49"/>
  <c r="H60" i="49"/>
  <c r="H56" i="49"/>
  <c r="H52" i="49"/>
  <c r="H48" i="49"/>
  <c r="H44" i="49"/>
  <c r="H40" i="49"/>
  <c r="I36" i="49"/>
  <c r="H37" i="49"/>
  <c r="I61" i="49"/>
  <c r="I49" i="49"/>
  <c r="H27" i="49"/>
  <c r="I45" i="49"/>
  <c r="I35" i="49"/>
  <c r="I31" i="49"/>
  <c r="I27" i="49"/>
  <c r="I65" i="49"/>
  <c r="H61" i="49"/>
  <c r="H57" i="49"/>
  <c r="H53" i="49"/>
  <c r="H49" i="49"/>
  <c r="H45" i="49"/>
  <c r="H41" i="49"/>
  <c r="I37" i="49"/>
  <c r="H35" i="49"/>
  <c r="I53" i="49"/>
  <c r="H65" i="49"/>
  <c r="I292" i="50"/>
  <c r="I340" i="50"/>
  <c r="I388" i="50"/>
  <c r="I628" i="50"/>
  <c r="I676" i="50"/>
  <c r="I568" i="50"/>
  <c r="I592" i="50"/>
  <c r="I604" i="50"/>
  <c r="I616" i="50"/>
  <c r="I640" i="50"/>
  <c r="I652" i="50"/>
  <c r="I664" i="50"/>
  <c r="I688" i="50"/>
  <c r="I700" i="50"/>
  <c r="I712" i="50"/>
  <c r="I544" i="50"/>
  <c r="I436" i="50"/>
  <c r="I484" i="50"/>
  <c r="I532" i="50"/>
  <c r="I580" i="50"/>
  <c r="I256" i="50"/>
  <c r="I268" i="50"/>
  <c r="I280" i="50"/>
  <c r="I304" i="50"/>
  <c r="I316" i="50"/>
  <c r="I328" i="50"/>
  <c r="I352" i="50"/>
  <c r="I364" i="50"/>
  <c r="I376" i="50"/>
  <c r="I400" i="50"/>
  <c r="I412" i="50"/>
  <c r="I424" i="50"/>
  <c r="I448" i="50"/>
  <c r="I460" i="50"/>
  <c r="I472" i="50"/>
  <c r="I496" i="50"/>
  <c r="I508" i="50"/>
  <c r="I520" i="50"/>
  <c r="I556" i="50"/>
  <c r="H33" i="49"/>
  <c r="H39" i="49"/>
  <c r="I43" i="49"/>
  <c r="H26" i="49"/>
  <c r="H28" i="49"/>
  <c r="H30" i="49"/>
  <c r="H32" i="49"/>
  <c r="H34" i="49"/>
  <c r="H36" i="49"/>
  <c r="H38" i="49"/>
  <c r="I64" i="49"/>
  <c r="I62" i="49"/>
  <c r="I60" i="49"/>
  <c r="I58" i="49"/>
  <c r="I56" i="49"/>
  <c r="I54" i="49"/>
  <c r="I52" i="49"/>
  <c r="I50" i="49"/>
  <c r="I48" i="49"/>
  <c r="I46" i="49"/>
  <c r="I44" i="49"/>
  <c r="I42" i="49"/>
  <c r="I40" i="49"/>
  <c r="H25" i="49"/>
  <c r="I63" i="49"/>
  <c r="I59" i="49"/>
  <c r="I55" i="49"/>
  <c r="I51" i="49"/>
  <c r="I47" i="49"/>
  <c r="H29" i="49"/>
  <c r="N587" i="2" l="1"/>
  <c r="N591" i="2"/>
  <c r="I414" i="55"/>
  <c r="N584" i="2"/>
  <c r="M587" i="2"/>
  <c r="M592" i="2"/>
  <c r="M588" i="2"/>
  <c r="M590" i="2"/>
  <c r="M591" i="2"/>
  <c r="N581" i="2"/>
  <c r="M582" i="2"/>
  <c r="N589" i="2"/>
  <c r="M585" i="2"/>
  <c r="N588" i="2"/>
  <c r="M584" i="2"/>
  <c r="N586" i="2"/>
  <c r="N583" i="2"/>
  <c r="M589" i="2"/>
  <c r="N582" i="2"/>
  <c r="M583" i="2"/>
  <c r="N590" i="2"/>
  <c r="N585" i="2"/>
  <c r="M586" i="2"/>
  <c r="H391" i="55"/>
  <c r="N602" i="2" l="1"/>
  <c r="N594" i="2"/>
  <c r="N595" i="2"/>
  <c r="N593" i="2"/>
  <c r="M603" i="2"/>
  <c r="M604" i="2"/>
  <c r="N603" i="2"/>
  <c r="M597" i="2"/>
  <c r="M600" i="2"/>
  <c r="I415" i="55"/>
  <c r="N597" i="2"/>
  <c r="M598" i="2"/>
  <c r="M595" i="2"/>
  <c r="M601" i="2"/>
  <c r="N598" i="2"/>
  <c r="M596" i="2"/>
  <c r="N600" i="2"/>
  <c r="M594" i="2"/>
  <c r="N599" i="2"/>
  <c r="N601" i="2"/>
  <c r="M602" i="2"/>
  <c r="M599" i="2"/>
  <c r="N596" i="2"/>
  <c r="H392" i="55"/>
  <c r="AC569" i="21"/>
  <c r="Y569" i="21"/>
  <c r="X569" i="21"/>
  <c r="H569" i="21"/>
  <c r="G569" i="21"/>
  <c r="N608" i="2" l="1"/>
  <c r="N611" i="2"/>
  <c r="N610" i="2"/>
  <c r="M607" i="2"/>
  <c r="I416" i="55"/>
  <c r="M616" i="2"/>
  <c r="M615" i="2"/>
  <c r="M606" i="2"/>
  <c r="N609" i="2"/>
  <c r="M609" i="2"/>
  <c r="N606" i="2"/>
  <c r="N613" i="2"/>
  <c r="M608" i="2"/>
  <c r="N615" i="2"/>
  <c r="N605" i="2"/>
  <c r="M611" i="2"/>
  <c r="M614" i="2"/>
  <c r="N612" i="2"/>
  <c r="M613" i="2"/>
  <c r="M610" i="2"/>
  <c r="M612" i="2"/>
  <c r="N607" i="2"/>
  <c r="N614" i="2"/>
  <c r="H393" i="55"/>
  <c r="I417" i="55" l="1"/>
  <c r="H394" i="55"/>
  <c r="I418" i="55" l="1"/>
  <c r="H395" i="55"/>
  <c r="I419" i="55" l="1"/>
  <c r="H396" i="55"/>
  <c r="I420" i="55" l="1"/>
  <c r="H397" i="55"/>
  <c r="I421" i="55" l="1"/>
  <c r="H398" i="55"/>
  <c r="I422" i="55" l="1"/>
  <c r="H399" i="55"/>
  <c r="CD11" i="19"/>
  <c r="CD12" i="19"/>
  <c r="CD13" i="19"/>
  <c r="CD14" i="19"/>
  <c r="CD15" i="19"/>
  <c r="CD16" i="19"/>
  <c r="CD17" i="19"/>
  <c r="CD18" i="19"/>
  <c r="CD19" i="19"/>
  <c r="CD20" i="19"/>
  <c r="CD21" i="19"/>
  <c r="CD22" i="19"/>
  <c r="CD23" i="19"/>
  <c r="CD24" i="19"/>
  <c r="CD25" i="19"/>
  <c r="CD26" i="19"/>
  <c r="CD27" i="19"/>
  <c r="CD28" i="19"/>
  <c r="CD29" i="19"/>
  <c r="CD30" i="19"/>
  <c r="CD31" i="19"/>
  <c r="CD32" i="19"/>
  <c r="CD33" i="19"/>
  <c r="CD34" i="19"/>
  <c r="CD35" i="19"/>
  <c r="CD36" i="19"/>
  <c r="CD37" i="19"/>
  <c r="CD38" i="19"/>
  <c r="CD39" i="19"/>
  <c r="CD10" i="19"/>
  <c r="I423" i="55" l="1"/>
  <c r="H400" i="55"/>
  <c r="I424" i="55" l="1"/>
  <c r="H401" i="55"/>
  <c r="I425" i="55" l="1"/>
  <c r="H402" i="55"/>
  <c r="J424" i="5"/>
  <c r="J422" i="5"/>
  <c r="J420" i="5"/>
  <c r="J423" i="5"/>
  <c r="J421" i="5"/>
  <c r="I426" i="55" l="1"/>
  <c r="H403" i="55"/>
  <c r="AA423" i="21"/>
  <c r="AA420" i="21"/>
  <c r="AA422" i="21"/>
  <c r="AA421" i="21"/>
  <c r="AA424" i="21"/>
  <c r="O66" i="54"/>
  <c r="O67" i="54"/>
  <c r="O68" i="54"/>
  <c r="I427" i="55" l="1"/>
  <c r="H404" i="55"/>
  <c r="I428" i="55" l="1"/>
  <c r="H405" i="55"/>
  <c r="I429" i="55" l="1"/>
  <c r="H406" i="55"/>
  <c r="I430" i="55" l="1"/>
  <c r="H407" i="55"/>
  <c r="I431" i="55" l="1"/>
  <c r="H408" i="55"/>
  <c r="I432" i="55" l="1"/>
  <c r="H409" i="55"/>
  <c r="I433" i="55" l="1"/>
  <c r="G51" i="19"/>
  <c r="H410" i="55"/>
  <c r="I434" i="55" l="1"/>
  <c r="G52" i="19"/>
  <c r="H411" i="55"/>
  <c r="BW76" i="19"/>
  <c r="BX76" i="19" s="1"/>
  <c r="BW77" i="19"/>
  <c r="BX77" i="19" s="1"/>
  <c r="I435" i="55" l="1"/>
  <c r="G53" i="19"/>
  <c r="H412" i="55"/>
  <c r="I436" i="55" l="1"/>
  <c r="G54" i="19"/>
  <c r="H413" i="55"/>
  <c r="I437" i="55" l="1"/>
  <c r="G55" i="19"/>
  <c r="H414" i="55"/>
  <c r="I438" i="55" l="1"/>
  <c r="G56" i="19"/>
  <c r="H415" i="55"/>
  <c r="I439" i="55" l="1"/>
  <c r="G57" i="19"/>
  <c r="H416" i="55"/>
  <c r="I440" i="55" l="1"/>
  <c r="G58" i="19"/>
  <c r="H417" i="55"/>
  <c r="I441" i="55" l="1"/>
  <c r="G59" i="19"/>
  <c r="H418" i="55"/>
  <c r="Z310" i="2"/>
  <c r="Z309" i="2"/>
  <c r="Z308" i="2"/>
  <c r="I442" i="55" l="1"/>
  <c r="G60" i="19"/>
  <c r="H419" i="55"/>
  <c r="Y324" i="2"/>
  <c r="Y336" i="2" s="1"/>
  <c r="Y348" i="2" s="1"/>
  <c r="Y360" i="2" s="1"/>
  <c r="Y372" i="2" s="1"/>
  <c r="Y384" i="2" s="1"/>
  <c r="Y396" i="2" s="1"/>
  <c r="Y408" i="2" s="1"/>
  <c r="Y420" i="2" s="1"/>
  <c r="Y432" i="2" s="1"/>
  <c r="Y444" i="2" s="1"/>
  <c r="Y456" i="2" s="1"/>
  <c r="Y468" i="2" s="1"/>
  <c r="Y480" i="2" s="1"/>
  <c r="Y492" i="2" s="1"/>
  <c r="Y504" i="2" s="1"/>
  <c r="Y516" i="2" s="1"/>
  <c r="Y528" i="2" s="1"/>
  <c r="Y540" i="2" s="1"/>
  <c r="Y552" i="2" s="1"/>
  <c r="Y564" i="2" s="1"/>
  <c r="Y576" i="2" s="1"/>
  <c r="Y588" i="2" s="1"/>
  <c r="Y600" i="2" s="1"/>
  <c r="Y612" i="2" s="1"/>
  <c r="X325" i="2"/>
  <c r="X337" i="2" s="1"/>
  <c r="X349" i="2" s="1"/>
  <c r="X361" i="2" s="1"/>
  <c r="X373" i="2" s="1"/>
  <c r="X385" i="2" s="1"/>
  <c r="X397" i="2" s="1"/>
  <c r="X409" i="2" s="1"/>
  <c r="X421" i="2" s="1"/>
  <c r="X433" i="2" s="1"/>
  <c r="X445" i="2" s="1"/>
  <c r="X457" i="2" s="1"/>
  <c r="X469" i="2" s="1"/>
  <c r="X481" i="2" s="1"/>
  <c r="X493" i="2" s="1"/>
  <c r="X505" i="2" s="1"/>
  <c r="X517" i="2" s="1"/>
  <c r="X529" i="2" s="1"/>
  <c r="X541" i="2" s="1"/>
  <c r="X553" i="2" s="1"/>
  <c r="X565" i="2" s="1"/>
  <c r="X577" i="2" s="1"/>
  <c r="X589" i="2" s="1"/>
  <c r="X601" i="2" s="1"/>
  <c r="X613" i="2" s="1"/>
  <c r="X326" i="2"/>
  <c r="X338" i="2" s="1"/>
  <c r="X350" i="2" s="1"/>
  <c r="X362" i="2" s="1"/>
  <c r="X374" i="2" s="1"/>
  <c r="X386" i="2" s="1"/>
  <c r="X398" i="2" s="1"/>
  <c r="X410" i="2" s="1"/>
  <c r="X422" i="2" s="1"/>
  <c r="X434" i="2" s="1"/>
  <c r="X446" i="2" s="1"/>
  <c r="X458" i="2" s="1"/>
  <c r="X470" i="2" s="1"/>
  <c r="X482" i="2" s="1"/>
  <c r="X494" i="2" s="1"/>
  <c r="X506" i="2" s="1"/>
  <c r="X518" i="2" s="1"/>
  <c r="X530" i="2" s="1"/>
  <c r="X542" i="2" s="1"/>
  <c r="X554" i="2" s="1"/>
  <c r="X566" i="2" s="1"/>
  <c r="X578" i="2" s="1"/>
  <c r="X590" i="2" s="1"/>
  <c r="X602" i="2" s="1"/>
  <c r="X614" i="2" s="1"/>
  <c r="Y326" i="2"/>
  <c r="Y338" i="2" s="1"/>
  <c r="Y350" i="2" s="1"/>
  <c r="Y362" i="2" s="1"/>
  <c r="Y374" i="2" s="1"/>
  <c r="Y386" i="2" s="1"/>
  <c r="Y398" i="2" s="1"/>
  <c r="Y410" i="2" s="1"/>
  <c r="Y422" i="2" s="1"/>
  <c r="Y434" i="2" s="1"/>
  <c r="Y446" i="2" s="1"/>
  <c r="Y458" i="2" s="1"/>
  <c r="Y470" i="2" s="1"/>
  <c r="Y482" i="2" s="1"/>
  <c r="Y494" i="2" s="1"/>
  <c r="Y506" i="2" s="1"/>
  <c r="Y518" i="2" s="1"/>
  <c r="Y530" i="2" s="1"/>
  <c r="Y542" i="2" s="1"/>
  <c r="Y554" i="2" s="1"/>
  <c r="Y566" i="2" s="1"/>
  <c r="Y578" i="2" s="1"/>
  <c r="Y590" i="2" s="1"/>
  <c r="Y602" i="2" s="1"/>
  <c r="Y614" i="2" s="1"/>
  <c r="X327" i="2"/>
  <c r="X339" i="2" s="1"/>
  <c r="X351" i="2" s="1"/>
  <c r="X363" i="2" s="1"/>
  <c r="X375" i="2" s="1"/>
  <c r="X387" i="2" s="1"/>
  <c r="X399" i="2" s="1"/>
  <c r="X411" i="2" s="1"/>
  <c r="X423" i="2" s="1"/>
  <c r="X435" i="2" s="1"/>
  <c r="X447" i="2" s="1"/>
  <c r="X459" i="2" s="1"/>
  <c r="X471" i="2" s="1"/>
  <c r="X483" i="2" s="1"/>
  <c r="X495" i="2" s="1"/>
  <c r="X507" i="2" s="1"/>
  <c r="X519" i="2" s="1"/>
  <c r="X531" i="2" s="1"/>
  <c r="X543" i="2" s="1"/>
  <c r="X555" i="2" s="1"/>
  <c r="X567" i="2" s="1"/>
  <c r="X579" i="2" s="1"/>
  <c r="X591" i="2" s="1"/>
  <c r="X603" i="2" s="1"/>
  <c r="X615" i="2" s="1"/>
  <c r="Y327" i="2"/>
  <c r="Y339" i="2" s="1"/>
  <c r="Y351" i="2" s="1"/>
  <c r="Y363" i="2" s="1"/>
  <c r="Y375" i="2" s="1"/>
  <c r="Y387" i="2" s="1"/>
  <c r="Y399" i="2" s="1"/>
  <c r="Y411" i="2" s="1"/>
  <c r="Y423" i="2" s="1"/>
  <c r="Y435" i="2" s="1"/>
  <c r="Y447" i="2" s="1"/>
  <c r="Y459" i="2" s="1"/>
  <c r="Y471" i="2" s="1"/>
  <c r="Y483" i="2" s="1"/>
  <c r="Y495" i="2" s="1"/>
  <c r="Y507" i="2" s="1"/>
  <c r="Y519" i="2" s="1"/>
  <c r="Y531" i="2" s="1"/>
  <c r="Y543" i="2" s="1"/>
  <c r="Y555" i="2" s="1"/>
  <c r="Y567" i="2" s="1"/>
  <c r="Y579" i="2" s="1"/>
  <c r="Y591" i="2" s="1"/>
  <c r="Y603" i="2" s="1"/>
  <c r="Y615" i="2" s="1"/>
  <c r="X328" i="2"/>
  <c r="X340" i="2" s="1"/>
  <c r="X352" i="2" s="1"/>
  <c r="X364" i="2" s="1"/>
  <c r="X376" i="2" s="1"/>
  <c r="X388" i="2" s="1"/>
  <c r="X400" i="2" s="1"/>
  <c r="X412" i="2" s="1"/>
  <c r="X424" i="2" s="1"/>
  <c r="X436" i="2" s="1"/>
  <c r="X448" i="2" s="1"/>
  <c r="X460" i="2" s="1"/>
  <c r="X472" i="2" s="1"/>
  <c r="X484" i="2" s="1"/>
  <c r="X496" i="2" s="1"/>
  <c r="X508" i="2" s="1"/>
  <c r="X520" i="2" s="1"/>
  <c r="X532" i="2" s="1"/>
  <c r="X544" i="2" s="1"/>
  <c r="X556" i="2" s="1"/>
  <c r="X568" i="2" s="1"/>
  <c r="X580" i="2" s="1"/>
  <c r="X592" i="2" s="1"/>
  <c r="X604" i="2" s="1"/>
  <c r="X616" i="2" s="1"/>
  <c r="Y328" i="2"/>
  <c r="Y340" i="2" s="1"/>
  <c r="Y352" i="2" s="1"/>
  <c r="Y364" i="2" s="1"/>
  <c r="Y376" i="2" s="1"/>
  <c r="Y388" i="2" s="1"/>
  <c r="Y400" i="2" s="1"/>
  <c r="Y412" i="2" s="1"/>
  <c r="Y424" i="2" s="1"/>
  <c r="Y436" i="2" s="1"/>
  <c r="Y448" i="2" s="1"/>
  <c r="Y460" i="2" s="1"/>
  <c r="Y472" i="2" s="1"/>
  <c r="Y484" i="2" s="1"/>
  <c r="Y496" i="2" s="1"/>
  <c r="Y508" i="2" s="1"/>
  <c r="Y520" i="2" s="1"/>
  <c r="Y532" i="2" s="1"/>
  <c r="Y544" i="2" s="1"/>
  <c r="Y556" i="2" s="1"/>
  <c r="Y568" i="2" s="1"/>
  <c r="Y580" i="2" s="1"/>
  <c r="Y592" i="2" s="1"/>
  <c r="Y604" i="2" s="1"/>
  <c r="Y616" i="2" s="1"/>
  <c r="X329" i="2"/>
  <c r="X341" i="2" s="1"/>
  <c r="X353" i="2" s="1"/>
  <c r="X365" i="2" s="1"/>
  <c r="X377" i="2" s="1"/>
  <c r="X389" i="2" s="1"/>
  <c r="X401" i="2" s="1"/>
  <c r="X413" i="2" s="1"/>
  <c r="X425" i="2" s="1"/>
  <c r="X437" i="2" s="1"/>
  <c r="X449" i="2" s="1"/>
  <c r="X461" i="2" s="1"/>
  <c r="X473" i="2" s="1"/>
  <c r="X485" i="2" s="1"/>
  <c r="X497" i="2" s="1"/>
  <c r="X509" i="2" s="1"/>
  <c r="X521" i="2" s="1"/>
  <c r="X533" i="2" s="1"/>
  <c r="X545" i="2" s="1"/>
  <c r="X557" i="2" s="1"/>
  <c r="X569" i="2" s="1"/>
  <c r="X581" i="2" s="1"/>
  <c r="X593" i="2" s="1"/>
  <c r="X605" i="2" s="1"/>
  <c r="Y329" i="2"/>
  <c r="Y341" i="2" s="1"/>
  <c r="Y353" i="2" s="1"/>
  <c r="Y365" i="2" s="1"/>
  <c r="Y377" i="2" s="1"/>
  <c r="Y389" i="2" s="1"/>
  <c r="Y401" i="2" s="1"/>
  <c r="Y413" i="2" s="1"/>
  <c r="Y425" i="2" s="1"/>
  <c r="Y437" i="2" s="1"/>
  <c r="Y449" i="2" s="1"/>
  <c r="Y461" i="2" s="1"/>
  <c r="Y473" i="2" s="1"/>
  <c r="Y485" i="2" s="1"/>
  <c r="Y497" i="2" s="1"/>
  <c r="Y509" i="2" s="1"/>
  <c r="Y521" i="2" s="1"/>
  <c r="Y533" i="2" s="1"/>
  <c r="Y545" i="2" s="1"/>
  <c r="Y557" i="2" s="1"/>
  <c r="Y569" i="2" s="1"/>
  <c r="Y581" i="2" s="1"/>
  <c r="Y593" i="2" s="1"/>
  <c r="Y605" i="2" s="1"/>
  <c r="X330" i="2"/>
  <c r="X342" i="2" s="1"/>
  <c r="X354" i="2" s="1"/>
  <c r="X366" i="2" s="1"/>
  <c r="X378" i="2" s="1"/>
  <c r="X390" i="2" s="1"/>
  <c r="X402" i="2" s="1"/>
  <c r="X414" i="2" s="1"/>
  <c r="X426" i="2" s="1"/>
  <c r="X438" i="2" s="1"/>
  <c r="X450" i="2" s="1"/>
  <c r="X462" i="2" s="1"/>
  <c r="X474" i="2" s="1"/>
  <c r="X486" i="2" s="1"/>
  <c r="X498" i="2" s="1"/>
  <c r="X510" i="2" s="1"/>
  <c r="X522" i="2" s="1"/>
  <c r="X534" i="2" s="1"/>
  <c r="X546" i="2" s="1"/>
  <c r="X558" i="2" s="1"/>
  <c r="X570" i="2" s="1"/>
  <c r="X582" i="2" s="1"/>
  <c r="X594" i="2" s="1"/>
  <c r="X606" i="2" s="1"/>
  <c r="Y330" i="2"/>
  <c r="Y342" i="2" s="1"/>
  <c r="Y354" i="2" s="1"/>
  <c r="Y366" i="2" s="1"/>
  <c r="Y378" i="2" s="1"/>
  <c r="Y390" i="2" s="1"/>
  <c r="Y402" i="2" s="1"/>
  <c r="Y414" i="2" s="1"/>
  <c r="Y426" i="2" s="1"/>
  <c r="Y438" i="2" s="1"/>
  <c r="Y450" i="2" s="1"/>
  <c r="Y462" i="2" s="1"/>
  <c r="Y474" i="2" s="1"/>
  <c r="Y486" i="2" s="1"/>
  <c r="Y498" i="2" s="1"/>
  <c r="Y510" i="2" s="1"/>
  <c r="Y522" i="2" s="1"/>
  <c r="Y534" i="2" s="1"/>
  <c r="Y546" i="2" s="1"/>
  <c r="Y558" i="2" s="1"/>
  <c r="Y570" i="2" s="1"/>
  <c r="Y582" i="2" s="1"/>
  <c r="Y594" i="2" s="1"/>
  <c r="Y606" i="2" s="1"/>
  <c r="X331" i="2"/>
  <c r="X343" i="2" s="1"/>
  <c r="X355" i="2" s="1"/>
  <c r="X367" i="2" s="1"/>
  <c r="X379" i="2" s="1"/>
  <c r="X391" i="2" s="1"/>
  <c r="X403" i="2" s="1"/>
  <c r="X415" i="2" s="1"/>
  <c r="X427" i="2" s="1"/>
  <c r="X439" i="2" s="1"/>
  <c r="X451" i="2" s="1"/>
  <c r="X463" i="2" s="1"/>
  <c r="X475" i="2" s="1"/>
  <c r="X487" i="2" s="1"/>
  <c r="X499" i="2" s="1"/>
  <c r="X511" i="2" s="1"/>
  <c r="X523" i="2" s="1"/>
  <c r="X535" i="2" s="1"/>
  <c r="X547" i="2" s="1"/>
  <c r="X559" i="2" s="1"/>
  <c r="X571" i="2" s="1"/>
  <c r="X583" i="2" s="1"/>
  <c r="X595" i="2" s="1"/>
  <c r="X607" i="2" s="1"/>
  <c r="Y331" i="2"/>
  <c r="Y343" i="2" s="1"/>
  <c r="Y355" i="2" s="1"/>
  <c r="Y367" i="2" s="1"/>
  <c r="Y379" i="2" s="1"/>
  <c r="Y391" i="2" s="1"/>
  <c r="Y403" i="2" s="1"/>
  <c r="Y415" i="2" s="1"/>
  <c r="Y427" i="2" s="1"/>
  <c r="Y439" i="2" s="1"/>
  <c r="Y451" i="2" s="1"/>
  <c r="Y463" i="2" s="1"/>
  <c r="Y475" i="2" s="1"/>
  <c r="Y487" i="2" s="1"/>
  <c r="Y499" i="2" s="1"/>
  <c r="Y511" i="2" s="1"/>
  <c r="Y523" i="2" s="1"/>
  <c r="Y535" i="2" s="1"/>
  <c r="Y547" i="2" s="1"/>
  <c r="Y559" i="2" s="1"/>
  <c r="Y571" i="2" s="1"/>
  <c r="Y583" i="2" s="1"/>
  <c r="Y595" i="2" s="1"/>
  <c r="Y607" i="2" s="1"/>
  <c r="X320" i="2"/>
  <c r="X332" i="2" s="1"/>
  <c r="X344" i="2" s="1"/>
  <c r="X356" i="2" s="1"/>
  <c r="X368" i="2" s="1"/>
  <c r="X380" i="2" s="1"/>
  <c r="X392" i="2" s="1"/>
  <c r="X404" i="2" s="1"/>
  <c r="X416" i="2" s="1"/>
  <c r="X428" i="2" s="1"/>
  <c r="X440" i="2" s="1"/>
  <c r="X452" i="2" s="1"/>
  <c r="X464" i="2" s="1"/>
  <c r="X476" i="2" s="1"/>
  <c r="X488" i="2" s="1"/>
  <c r="X500" i="2" s="1"/>
  <c r="X512" i="2" s="1"/>
  <c r="X524" i="2" s="1"/>
  <c r="X536" i="2" s="1"/>
  <c r="X548" i="2" s="1"/>
  <c r="X560" i="2" s="1"/>
  <c r="X572" i="2" s="1"/>
  <c r="X584" i="2" s="1"/>
  <c r="X596" i="2" s="1"/>
  <c r="X608" i="2" s="1"/>
  <c r="Y308" i="2"/>
  <c r="Y320" i="2" s="1"/>
  <c r="Y332" i="2" s="1"/>
  <c r="Y344" i="2" s="1"/>
  <c r="Y356" i="2" s="1"/>
  <c r="Y368" i="2" s="1"/>
  <c r="Y380" i="2" s="1"/>
  <c r="Y392" i="2" s="1"/>
  <c r="Y404" i="2" s="1"/>
  <c r="Y416" i="2" s="1"/>
  <c r="Y428" i="2" s="1"/>
  <c r="Y440" i="2" s="1"/>
  <c r="Y452" i="2" s="1"/>
  <c r="Y464" i="2" s="1"/>
  <c r="Y476" i="2" s="1"/>
  <c r="Y488" i="2" s="1"/>
  <c r="Y500" i="2" s="1"/>
  <c r="Y512" i="2" s="1"/>
  <c r="Y524" i="2" s="1"/>
  <c r="Y536" i="2" s="1"/>
  <c r="Y548" i="2" s="1"/>
  <c r="Y560" i="2" s="1"/>
  <c r="Y572" i="2" s="1"/>
  <c r="Y584" i="2" s="1"/>
  <c r="Y596" i="2" s="1"/>
  <c r="Y608" i="2" s="1"/>
  <c r="X321" i="2"/>
  <c r="X333" i="2" s="1"/>
  <c r="X345" i="2" s="1"/>
  <c r="X357" i="2" s="1"/>
  <c r="X369" i="2" s="1"/>
  <c r="X381" i="2" s="1"/>
  <c r="X393" i="2" s="1"/>
  <c r="X405" i="2" s="1"/>
  <c r="X417" i="2" s="1"/>
  <c r="X429" i="2" s="1"/>
  <c r="X441" i="2" s="1"/>
  <c r="X453" i="2" s="1"/>
  <c r="X465" i="2" s="1"/>
  <c r="X477" i="2" s="1"/>
  <c r="X489" i="2" s="1"/>
  <c r="X501" i="2" s="1"/>
  <c r="X513" i="2" s="1"/>
  <c r="X525" i="2" s="1"/>
  <c r="X537" i="2" s="1"/>
  <c r="X549" i="2" s="1"/>
  <c r="X561" i="2" s="1"/>
  <c r="X573" i="2" s="1"/>
  <c r="X585" i="2" s="1"/>
  <c r="X597" i="2" s="1"/>
  <c r="X609" i="2" s="1"/>
  <c r="X322" i="2"/>
  <c r="X334" i="2" s="1"/>
  <c r="X346" i="2" s="1"/>
  <c r="X358" i="2" s="1"/>
  <c r="X370" i="2" s="1"/>
  <c r="X382" i="2" s="1"/>
  <c r="X394" i="2" s="1"/>
  <c r="X406" i="2" s="1"/>
  <c r="X418" i="2" s="1"/>
  <c r="X430" i="2" s="1"/>
  <c r="X442" i="2" s="1"/>
  <c r="X454" i="2" s="1"/>
  <c r="X466" i="2" s="1"/>
  <c r="X478" i="2" s="1"/>
  <c r="X490" i="2" s="1"/>
  <c r="X502" i="2" s="1"/>
  <c r="X514" i="2" s="1"/>
  <c r="X526" i="2" s="1"/>
  <c r="X538" i="2" s="1"/>
  <c r="X550" i="2" s="1"/>
  <c r="X562" i="2" s="1"/>
  <c r="X574" i="2" s="1"/>
  <c r="X586" i="2" s="1"/>
  <c r="X598" i="2" s="1"/>
  <c r="X610" i="2" s="1"/>
  <c r="X323" i="2"/>
  <c r="X335" i="2" s="1"/>
  <c r="X347" i="2" s="1"/>
  <c r="X359" i="2" s="1"/>
  <c r="X371" i="2" s="1"/>
  <c r="X383" i="2" s="1"/>
  <c r="X395" i="2" s="1"/>
  <c r="X407" i="2" s="1"/>
  <c r="X419" i="2" s="1"/>
  <c r="X431" i="2" s="1"/>
  <c r="X443" i="2" s="1"/>
  <c r="X455" i="2" s="1"/>
  <c r="X467" i="2" s="1"/>
  <c r="X479" i="2" s="1"/>
  <c r="X491" i="2" s="1"/>
  <c r="X503" i="2" s="1"/>
  <c r="X515" i="2" s="1"/>
  <c r="X527" i="2" s="1"/>
  <c r="X539" i="2" s="1"/>
  <c r="X551" i="2" s="1"/>
  <c r="X563" i="2" s="1"/>
  <c r="X575" i="2" s="1"/>
  <c r="X587" i="2" s="1"/>
  <c r="X599" i="2" s="1"/>
  <c r="X611" i="2" s="1"/>
  <c r="X324" i="2"/>
  <c r="X336" i="2" s="1"/>
  <c r="X348" i="2" s="1"/>
  <c r="X360" i="2" s="1"/>
  <c r="X372" i="2" s="1"/>
  <c r="X384" i="2" s="1"/>
  <c r="X396" i="2" s="1"/>
  <c r="X408" i="2" s="1"/>
  <c r="X420" i="2" s="1"/>
  <c r="X432" i="2" s="1"/>
  <c r="X444" i="2" s="1"/>
  <c r="X456" i="2" s="1"/>
  <c r="X468" i="2" s="1"/>
  <c r="X480" i="2" s="1"/>
  <c r="X492" i="2" s="1"/>
  <c r="X504" i="2" s="1"/>
  <c r="X516" i="2" s="1"/>
  <c r="X528" i="2" s="1"/>
  <c r="X540" i="2" s="1"/>
  <c r="X552" i="2" s="1"/>
  <c r="X564" i="2" s="1"/>
  <c r="X576" i="2" s="1"/>
  <c r="X588" i="2" s="1"/>
  <c r="X600" i="2" s="1"/>
  <c r="X612" i="2" s="1"/>
  <c r="Z324" i="2"/>
  <c r="Z336" i="2" s="1"/>
  <c r="Z348" i="2" s="1"/>
  <c r="Z360" i="2" s="1"/>
  <c r="Z372" i="2" s="1"/>
  <c r="Z384" i="2" s="1"/>
  <c r="Z396" i="2" s="1"/>
  <c r="Z408" i="2" s="1"/>
  <c r="Z420" i="2" s="1"/>
  <c r="Z432" i="2" s="1"/>
  <c r="Z444" i="2" s="1"/>
  <c r="Z456" i="2" s="1"/>
  <c r="Z468" i="2" s="1"/>
  <c r="Z480" i="2" s="1"/>
  <c r="Z492" i="2" s="1"/>
  <c r="Z504" i="2" s="1"/>
  <c r="Z516" i="2" s="1"/>
  <c r="Z528" i="2" s="1"/>
  <c r="Z540" i="2" s="1"/>
  <c r="Z552" i="2" s="1"/>
  <c r="Z564" i="2" s="1"/>
  <c r="Z576" i="2" s="1"/>
  <c r="Z588" i="2" s="1"/>
  <c r="Z600" i="2" s="1"/>
  <c r="Z612" i="2" s="1"/>
  <c r="Z325" i="2"/>
  <c r="Z337" i="2" s="1"/>
  <c r="Z349" i="2" s="1"/>
  <c r="Z361" i="2" s="1"/>
  <c r="Z373" i="2" s="1"/>
  <c r="Z385" i="2" s="1"/>
  <c r="Z397" i="2" s="1"/>
  <c r="Z409" i="2" s="1"/>
  <c r="Z421" i="2" s="1"/>
  <c r="Z433" i="2" s="1"/>
  <c r="Z445" i="2" s="1"/>
  <c r="Z457" i="2" s="1"/>
  <c r="Z469" i="2" s="1"/>
  <c r="Z481" i="2" s="1"/>
  <c r="Z493" i="2" s="1"/>
  <c r="Z505" i="2" s="1"/>
  <c r="Z517" i="2" s="1"/>
  <c r="Z529" i="2" s="1"/>
  <c r="Z541" i="2" s="1"/>
  <c r="Z553" i="2" s="1"/>
  <c r="Z565" i="2" s="1"/>
  <c r="Z577" i="2" s="1"/>
  <c r="Z589" i="2" s="1"/>
  <c r="Z601" i="2" s="1"/>
  <c r="Z613" i="2" s="1"/>
  <c r="Z326" i="2"/>
  <c r="Z338" i="2" s="1"/>
  <c r="Z350" i="2" s="1"/>
  <c r="Z362" i="2" s="1"/>
  <c r="Z374" i="2" s="1"/>
  <c r="Z386" i="2" s="1"/>
  <c r="Z398" i="2" s="1"/>
  <c r="Z410" i="2" s="1"/>
  <c r="Z422" i="2" s="1"/>
  <c r="Z434" i="2" s="1"/>
  <c r="Z446" i="2" s="1"/>
  <c r="Z458" i="2" s="1"/>
  <c r="Z470" i="2" s="1"/>
  <c r="Z482" i="2" s="1"/>
  <c r="Z494" i="2" s="1"/>
  <c r="Z506" i="2" s="1"/>
  <c r="Z518" i="2" s="1"/>
  <c r="Z530" i="2" s="1"/>
  <c r="Z542" i="2" s="1"/>
  <c r="Z554" i="2" s="1"/>
  <c r="Z566" i="2" s="1"/>
  <c r="Z578" i="2" s="1"/>
  <c r="Z590" i="2" s="1"/>
  <c r="Z602" i="2" s="1"/>
  <c r="Z614" i="2" s="1"/>
  <c r="Z327" i="2"/>
  <c r="Z339" i="2" s="1"/>
  <c r="Z351" i="2" s="1"/>
  <c r="Z363" i="2" s="1"/>
  <c r="Z375" i="2" s="1"/>
  <c r="Z387" i="2" s="1"/>
  <c r="Z399" i="2" s="1"/>
  <c r="Z411" i="2" s="1"/>
  <c r="Z423" i="2" s="1"/>
  <c r="Z435" i="2" s="1"/>
  <c r="Z447" i="2" s="1"/>
  <c r="Z459" i="2" s="1"/>
  <c r="Z471" i="2" s="1"/>
  <c r="Z483" i="2" s="1"/>
  <c r="Z495" i="2" s="1"/>
  <c r="Z507" i="2" s="1"/>
  <c r="Z519" i="2" s="1"/>
  <c r="Z531" i="2" s="1"/>
  <c r="Z543" i="2" s="1"/>
  <c r="Z555" i="2" s="1"/>
  <c r="Z567" i="2" s="1"/>
  <c r="Z579" i="2" s="1"/>
  <c r="Z591" i="2" s="1"/>
  <c r="Z603" i="2" s="1"/>
  <c r="Z615" i="2" s="1"/>
  <c r="Z328" i="2"/>
  <c r="Z340" i="2" s="1"/>
  <c r="Z352" i="2" s="1"/>
  <c r="Z364" i="2" s="1"/>
  <c r="Z376" i="2" s="1"/>
  <c r="Z388" i="2" s="1"/>
  <c r="Z400" i="2" s="1"/>
  <c r="Z412" i="2" s="1"/>
  <c r="Z424" i="2" s="1"/>
  <c r="Z436" i="2" s="1"/>
  <c r="Z448" i="2" s="1"/>
  <c r="Z460" i="2" s="1"/>
  <c r="Z472" i="2" s="1"/>
  <c r="Z484" i="2" s="1"/>
  <c r="Z496" i="2" s="1"/>
  <c r="Z508" i="2" s="1"/>
  <c r="Z520" i="2" s="1"/>
  <c r="Z532" i="2" s="1"/>
  <c r="Z544" i="2" s="1"/>
  <c r="Z556" i="2" s="1"/>
  <c r="Z568" i="2" s="1"/>
  <c r="Z580" i="2" s="1"/>
  <c r="Z592" i="2" s="1"/>
  <c r="Z604" i="2" s="1"/>
  <c r="Z616" i="2" s="1"/>
  <c r="Z329" i="2"/>
  <c r="Z341" i="2" s="1"/>
  <c r="Z353" i="2" s="1"/>
  <c r="Z365" i="2" s="1"/>
  <c r="Z377" i="2" s="1"/>
  <c r="Z389" i="2" s="1"/>
  <c r="Z401" i="2" s="1"/>
  <c r="Z413" i="2" s="1"/>
  <c r="Z425" i="2" s="1"/>
  <c r="Z437" i="2" s="1"/>
  <c r="Z449" i="2" s="1"/>
  <c r="Z461" i="2" s="1"/>
  <c r="Z473" i="2" s="1"/>
  <c r="Z485" i="2" s="1"/>
  <c r="Z497" i="2" s="1"/>
  <c r="Z509" i="2" s="1"/>
  <c r="Z521" i="2" s="1"/>
  <c r="Z533" i="2" s="1"/>
  <c r="Z545" i="2" s="1"/>
  <c r="Z557" i="2" s="1"/>
  <c r="Z569" i="2" s="1"/>
  <c r="Z581" i="2" s="1"/>
  <c r="Z593" i="2" s="1"/>
  <c r="Z605" i="2" s="1"/>
  <c r="Z330" i="2"/>
  <c r="Z342" i="2" s="1"/>
  <c r="Z354" i="2" s="1"/>
  <c r="Z366" i="2" s="1"/>
  <c r="Z378" i="2" s="1"/>
  <c r="Z390" i="2" s="1"/>
  <c r="Z402" i="2" s="1"/>
  <c r="Z414" i="2" s="1"/>
  <c r="Z426" i="2" s="1"/>
  <c r="Z438" i="2" s="1"/>
  <c r="Z450" i="2" s="1"/>
  <c r="Z462" i="2" s="1"/>
  <c r="Z474" i="2" s="1"/>
  <c r="Z486" i="2" s="1"/>
  <c r="Z498" i="2" s="1"/>
  <c r="Z510" i="2" s="1"/>
  <c r="Z522" i="2" s="1"/>
  <c r="Z534" i="2" s="1"/>
  <c r="Z546" i="2" s="1"/>
  <c r="Z558" i="2" s="1"/>
  <c r="Z570" i="2" s="1"/>
  <c r="Z582" i="2" s="1"/>
  <c r="Z594" i="2" s="1"/>
  <c r="Z606" i="2" s="1"/>
  <c r="Z331" i="2"/>
  <c r="Z343" i="2" s="1"/>
  <c r="Z355" i="2" s="1"/>
  <c r="Z367" i="2" s="1"/>
  <c r="Z379" i="2" s="1"/>
  <c r="Z391" i="2" s="1"/>
  <c r="Z403" i="2" s="1"/>
  <c r="Z415" i="2" s="1"/>
  <c r="Z427" i="2" s="1"/>
  <c r="Z439" i="2" s="1"/>
  <c r="Z451" i="2" s="1"/>
  <c r="Z463" i="2" s="1"/>
  <c r="Z475" i="2" s="1"/>
  <c r="Z487" i="2" s="1"/>
  <c r="Z499" i="2" s="1"/>
  <c r="Z511" i="2" s="1"/>
  <c r="Z523" i="2" s="1"/>
  <c r="Z535" i="2" s="1"/>
  <c r="Z547" i="2" s="1"/>
  <c r="Z559" i="2" s="1"/>
  <c r="Z571" i="2" s="1"/>
  <c r="Z583" i="2" s="1"/>
  <c r="Z595" i="2" s="1"/>
  <c r="Z607" i="2" s="1"/>
  <c r="Z320" i="2"/>
  <c r="Z332" i="2" s="1"/>
  <c r="Z344" i="2" s="1"/>
  <c r="Z356" i="2" s="1"/>
  <c r="Z368" i="2" s="1"/>
  <c r="Z380" i="2" s="1"/>
  <c r="Z392" i="2" s="1"/>
  <c r="Z404" i="2" s="1"/>
  <c r="Z416" i="2" s="1"/>
  <c r="Z428" i="2" s="1"/>
  <c r="Z440" i="2" s="1"/>
  <c r="Z452" i="2" s="1"/>
  <c r="Z464" i="2" s="1"/>
  <c r="Z476" i="2" s="1"/>
  <c r="Z488" i="2" s="1"/>
  <c r="Z500" i="2" s="1"/>
  <c r="Z512" i="2" s="1"/>
  <c r="Z524" i="2" s="1"/>
  <c r="Z536" i="2" s="1"/>
  <c r="Z548" i="2" s="1"/>
  <c r="Z560" i="2" s="1"/>
  <c r="Z572" i="2" s="1"/>
  <c r="Z584" i="2" s="1"/>
  <c r="Z596" i="2" s="1"/>
  <c r="Z608" i="2" s="1"/>
  <c r="Z321" i="2"/>
  <c r="Z333" i="2" s="1"/>
  <c r="Z345" i="2" s="1"/>
  <c r="Z357" i="2" s="1"/>
  <c r="Z369" i="2" s="1"/>
  <c r="Z381" i="2" s="1"/>
  <c r="Z393" i="2" s="1"/>
  <c r="Z405" i="2" s="1"/>
  <c r="Z417" i="2" s="1"/>
  <c r="Z429" i="2" s="1"/>
  <c r="Z441" i="2" s="1"/>
  <c r="Z453" i="2" s="1"/>
  <c r="Z465" i="2" s="1"/>
  <c r="Z477" i="2" s="1"/>
  <c r="Z489" i="2" s="1"/>
  <c r="Z501" i="2" s="1"/>
  <c r="Z513" i="2" s="1"/>
  <c r="Z525" i="2" s="1"/>
  <c r="Z537" i="2" s="1"/>
  <c r="Z549" i="2" s="1"/>
  <c r="Z561" i="2" s="1"/>
  <c r="Z573" i="2" s="1"/>
  <c r="Z585" i="2" s="1"/>
  <c r="Z597" i="2" s="1"/>
  <c r="Z609" i="2" s="1"/>
  <c r="Z322" i="2"/>
  <c r="Z334" i="2" s="1"/>
  <c r="Z346" i="2" s="1"/>
  <c r="Z358" i="2" s="1"/>
  <c r="Z370" i="2" s="1"/>
  <c r="Z382" i="2" s="1"/>
  <c r="Z394" i="2" s="1"/>
  <c r="Z406" i="2" s="1"/>
  <c r="Z418" i="2" s="1"/>
  <c r="Z430" i="2" s="1"/>
  <c r="Z442" i="2" s="1"/>
  <c r="Z454" i="2" s="1"/>
  <c r="Z466" i="2" s="1"/>
  <c r="Z478" i="2" s="1"/>
  <c r="Z490" i="2" s="1"/>
  <c r="Z502" i="2" s="1"/>
  <c r="Z514" i="2" s="1"/>
  <c r="Z526" i="2" s="1"/>
  <c r="Z538" i="2" s="1"/>
  <c r="Z550" i="2" s="1"/>
  <c r="Z562" i="2" s="1"/>
  <c r="Z574" i="2" s="1"/>
  <c r="Z586" i="2" s="1"/>
  <c r="Z598" i="2" s="1"/>
  <c r="Z610" i="2" s="1"/>
  <c r="Z323" i="2"/>
  <c r="Z335" i="2" s="1"/>
  <c r="Z347" i="2" s="1"/>
  <c r="Z359" i="2" s="1"/>
  <c r="Z371" i="2" s="1"/>
  <c r="Z383" i="2" s="1"/>
  <c r="Z395" i="2" s="1"/>
  <c r="Z407" i="2" s="1"/>
  <c r="Z419" i="2" s="1"/>
  <c r="Z431" i="2" s="1"/>
  <c r="Z443" i="2" s="1"/>
  <c r="Z455" i="2" s="1"/>
  <c r="Z467" i="2" s="1"/>
  <c r="Z479" i="2" s="1"/>
  <c r="Z491" i="2" s="1"/>
  <c r="Z503" i="2" s="1"/>
  <c r="Z515" i="2" s="1"/>
  <c r="Z527" i="2" s="1"/>
  <c r="Z539" i="2" s="1"/>
  <c r="Z551" i="2" s="1"/>
  <c r="Z563" i="2" s="1"/>
  <c r="Z575" i="2" s="1"/>
  <c r="Z587" i="2" s="1"/>
  <c r="Z599" i="2" s="1"/>
  <c r="Z611" i="2" s="1"/>
  <c r="I443" i="55" l="1"/>
  <c r="G61" i="19"/>
  <c r="H420" i="55"/>
  <c r="Y309" i="2"/>
  <c r="Y321" i="2" s="1"/>
  <c r="Y333" i="2" s="1"/>
  <c r="Y345" i="2" s="1"/>
  <c r="Y357" i="2" s="1"/>
  <c r="Y369" i="2" s="1"/>
  <c r="Y381" i="2" s="1"/>
  <c r="Y393" i="2" s="1"/>
  <c r="Y405" i="2" s="1"/>
  <c r="Y417" i="2" s="1"/>
  <c r="Y429" i="2" s="1"/>
  <c r="Y441" i="2" s="1"/>
  <c r="Y453" i="2" s="1"/>
  <c r="Y465" i="2" s="1"/>
  <c r="Y477" i="2" s="1"/>
  <c r="Y489" i="2" s="1"/>
  <c r="Y501" i="2" s="1"/>
  <c r="Y513" i="2" s="1"/>
  <c r="Y525" i="2" s="1"/>
  <c r="Y537" i="2" s="1"/>
  <c r="Y549" i="2" s="1"/>
  <c r="Y561" i="2" s="1"/>
  <c r="Y573" i="2" s="1"/>
  <c r="Y585" i="2" s="1"/>
  <c r="Y597" i="2" s="1"/>
  <c r="Y609" i="2" s="1"/>
  <c r="Y323" i="2"/>
  <c r="Y335" i="2" s="1"/>
  <c r="Y347" i="2" s="1"/>
  <c r="Y359" i="2" s="1"/>
  <c r="Y371" i="2" s="1"/>
  <c r="Y383" i="2" s="1"/>
  <c r="Y395" i="2" s="1"/>
  <c r="Y407" i="2" s="1"/>
  <c r="Y419" i="2" s="1"/>
  <c r="Y431" i="2" s="1"/>
  <c r="Y443" i="2" s="1"/>
  <c r="Y455" i="2" s="1"/>
  <c r="Y467" i="2" s="1"/>
  <c r="Y479" i="2" s="1"/>
  <c r="Y491" i="2" s="1"/>
  <c r="Y503" i="2" s="1"/>
  <c r="Y515" i="2" s="1"/>
  <c r="Y527" i="2" s="1"/>
  <c r="Y539" i="2" s="1"/>
  <c r="Y551" i="2" s="1"/>
  <c r="Y563" i="2" s="1"/>
  <c r="Y575" i="2" s="1"/>
  <c r="Y587" i="2" s="1"/>
  <c r="Y599" i="2" s="1"/>
  <c r="Y611" i="2" s="1"/>
  <c r="Y310" i="2"/>
  <c r="Y322" i="2" s="1"/>
  <c r="Y334" i="2" s="1"/>
  <c r="Y346" i="2" s="1"/>
  <c r="Y358" i="2" s="1"/>
  <c r="Y370" i="2" s="1"/>
  <c r="Y382" i="2" s="1"/>
  <c r="Y394" i="2" s="1"/>
  <c r="Y406" i="2" s="1"/>
  <c r="Y418" i="2" s="1"/>
  <c r="Y430" i="2" s="1"/>
  <c r="Y442" i="2" s="1"/>
  <c r="Y454" i="2" s="1"/>
  <c r="Y466" i="2" s="1"/>
  <c r="Y478" i="2" s="1"/>
  <c r="Y490" i="2" s="1"/>
  <c r="Y502" i="2" s="1"/>
  <c r="Y514" i="2" s="1"/>
  <c r="Y526" i="2" s="1"/>
  <c r="Y538" i="2" s="1"/>
  <c r="Y550" i="2" s="1"/>
  <c r="Y562" i="2" s="1"/>
  <c r="Y574" i="2" s="1"/>
  <c r="Y586" i="2" s="1"/>
  <c r="Y598" i="2" s="1"/>
  <c r="Y610" i="2" s="1"/>
  <c r="Y325" i="2"/>
  <c r="Y337" i="2" s="1"/>
  <c r="Y349" i="2" s="1"/>
  <c r="Y361" i="2" s="1"/>
  <c r="Y373" i="2" s="1"/>
  <c r="Y385" i="2" s="1"/>
  <c r="Y397" i="2" s="1"/>
  <c r="Y409" i="2" s="1"/>
  <c r="Y421" i="2" s="1"/>
  <c r="Y433" i="2" s="1"/>
  <c r="Y445" i="2" s="1"/>
  <c r="Y457" i="2" s="1"/>
  <c r="Y469" i="2" s="1"/>
  <c r="Y481" i="2" s="1"/>
  <c r="Y493" i="2" s="1"/>
  <c r="Y505" i="2" s="1"/>
  <c r="Y517" i="2" s="1"/>
  <c r="Y529" i="2" s="1"/>
  <c r="Y541" i="2" s="1"/>
  <c r="Y553" i="2" s="1"/>
  <c r="Y565" i="2" s="1"/>
  <c r="Y577" i="2" s="1"/>
  <c r="Y589" i="2" s="1"/>
  <c r="Y601" i="2" s="1"/>
  <c r="Y613" i="2" s="1"/>
  <c r="I444" i="55" l="1"/>
  <c r="G62" i="19"/>
  <c r="H421" i="55"/>
  <c r="A6" i="54"/>
  <c r="A7" i="54" s="1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l="1"/>
  <c r="B20" i="54"/>
  <c r="R20" i="54" s="1"/>
  <c r="I445" i="55"/>
  <c r="G63" i="19"/>
  <c r="H422" i="55"/>
  <c r="I446" i="55" l="1"/>
  <c r="A22" i="54"/>
  <c r="B21" i="54"/>
  <c r="R21" i="54" s="1"/>
  <c r="G64" i="19"/>
  <c r="H423" i="55"/>
  <c r="I447" i="55" l="1"/>
  <c r="A23" i="54"/>
  <c r="B22" i="54"/>
  <c r="R22" i="54" s="1"/>
  <c r="G65" i="19"/>
  <c r="H424" i="55"/>
  <c r="A24" i="54" l="1"/>
  <c r="B23" i="54"/>
  <c r="R23" i="54" s="1"/>
  <c r="I448" i="55"/>
  <c r="G66" i="19"/>
  <c r="H425" i="55"/>
  <c r="AC299" i="2"/>
  <c r="I449" i="55" l="1"/>
  <c r="A25" i="54"/>
  <c r="B24" i="54"/>
  <c r="R24" i="54" s="1"/>
  <c r="G67" i="19"/>
  <c r="H426" i="55"/>
  <c r="A26" i="54" l="1"/>
  <c r="B25" i="54"/>
  <c r="R25" i="54" s="1"/>
  <c r="I450" i="55"/>
  <c r="G68" i="19"/>
  <c r="H427" i="55"/>
  <c r="D55" i="49"/>
  <c r="D49" i="49"/>
  <c r="D51" i="49"/>
  <c r="D54" i="49"/>
  <c r="D50" i="49"/>
  <c r="D52" i="49"/>
  <c r="D53" i="49"/>
  <c r="A27" i="54" l="1"/>
  <c r="B26" i="54"/>
  <c r="R26" i="54" s="1"/>
  <c r="I451" i="55"/>
  <c r="G69" i="19"/>
  <c r="H428" i="55"/>
  <c r="BW48" i="19"/>
  <c r="BX48" i="19" s="1"/>
  <c r="A28" i="54" l="1"/>
  <c r="B27" i="54"/>
  <c r="R27" i="54" s="1"/>
  <c r="I452" i="55"/>
  <c r="G70" i="19"/>
  <c r="H429" i="55"/>
  <c r="BW23" i="19"/>
  <c r="BW31" i="19"/>
  <c r="BW39" i="19"/>
  <c r="BW47" i="19"/>
  <c r="BX47" i="19" s="1"/>
  <c r="BW55" i="19"/>
  <c r="BX55" i="19" s="1"/>
  <c r="BW63" i="19"/>
  <c r="BX63" i="19" s="1"/>
  <c r="BW71" i="19"/>
  <c r="BX71" i="19" s="1"/>
  <c r="BW28" i="19"/>
  <c r="BW36" i="19"/>
  <c r="BW40" i="19"/>
  <c r="BW44" i="19"/>
  <c r="BW52" i="19"/>
  <c r="BX52" i="19" s="1"/>
  <c r="BW56" i="19"/>
  <c r="BX56" i="19" s="1"/>
  <c r="BW60" i="19"/>
  <c r="BX60" i="19" s="1"/>
  <c r="BW64" i="19"/>
  <c r="BX64" i="19" s="1"/>
  <c r="BW68" i="19"/>
  <c r="BX68" i="19" s="1"/>
  <c r="BW72" i="19"/>
  <c r="BX72" i="19" s="1"/>
  <c r="BW22" i="19"/>
  <c r="BW25" i="19"/>
  <c r="BW29" i="19"/>
  <c r="BW33" i="19"/>
  <c r="BW37" i="19"/>
  <c r="BW41" i="19"/>
  <c r="BW45" i="19"/>
  <c r="BX45" i="19" s="1"/>
  <c r="BW49" i="19"/>
  <c r="BX49" i="19" s="1"/>
  <c r="BW53" i="19"/>
  <c r="BX53" i="19" s="1"/>
  <c r="BW57" i="19"/>
  <c r="BX57" i="19" s="1"/>
  <c r="BW61" i="19"/>
  <c r="BX61" i="19" s="1"/>
  <c r="BW65" i="19"/>
  <c r="BX65" i="19" s="1"/>
  <c r="BW69" i="19"/>
  <c r="BX69" i="19" s="1"/>
  <c r="BW73" i="19"/>
  <c r="BX73" i="19" s="1"/>
  <c r="BW27" i="19"/>
  <c r="BW35" i="19"/>
  <c r="BW43" i="19"/>
  <c r="BW51" i="19"/>
  <c r="BX51" i="19" s="1"/>
  <c r="BW59" i="19"/>
  <c r="BX59" i="19" s="1"/>
  <c r="BW67" i="19"/>
  <c r="BX67" i="19" s="1"/>
  <c r="BW75" i="19"/>
  <c r="BX75" i="19" s="1"/>
  <c r="BW24" i="19"/>
  <c r="BW32" i="19"/>
  <c r="BW26" i="19"/>
  <c r="BW30" i="19"/>
  <c r="BW34" i="19"/>
  <c r="BW38" i="19"/>
  <c r="BW42" i="19"/>
  <c r="BW46" i="19"/>
  <c r="BX46" i="19" s="1"/>
  <c r="BW50" i="19"/>
  <c r="BX50" i="19" s="1"/>
  <c r="BW54" i="19"/>
  <c r="BX54" i="19" s="1"/>
  <c r="BW58" i="19"/>
  <c r="BX58" i="19" s="1"/>
  <c r="BW62" i="19"/>
  <c r="BX62" i="19" s="1"/>
  <c r="BW66" i="19"/>
  <c r="BX66" i="19" s="1"/>
  <c r="BW70" i="19"/>
  <c r="BX70" i="19" s="1"/>
  <c r="BW74" i="19"/>
  <c r="BX74" i="19" s="1"/>
  <c r="I453" i="55" l="1"/>
  <c r="A29" i="54"/>
  <c r="B28" i="54"/>
  <c r="R28" i="54" s="1"/>
  <c r="G71" i="19"/>
  <c r="H430" i="55"/>
  <c r="I454" i="55" l="1"/>
  <c r="A30" i="54"/>
  <c r="B29" i="54"/>
  <c r="R29" i="54" s="1"/>
  <c r="G72" i="19"/>
  <c r="BU51" i="19"/>
  <c r="H431" i="55"/>
  <c r="A31" i="54" l="1"/>
  <c r="B30" i="54"/>
  <c r="R30" i="54" s="1"/>
  <c r="I455" i="55"/>
  <c r="G73" i="19"/>
  <c r="H432" i="55"/>
  <c r="A32" i="54" l="1"/>
  <c r="B31" i="54"/>
  <c r="R31" i="54" s="1"/>
  <c r="I456" i="55"/>
  <c r="G74" i="19"/>
  <c r="H433" i="55"/>
  <c r="I457" i="55" l="1"/>
  <c r="A33" i="54"/>
  <c r="B32" i="54"/>
  <c r="R32" i="54" s="1"/>
  <c r="G75" i="19"/>
  <c r="H434" i="55"/>
  <c r="I458" i="55" l="1"/>
  <c r="A34" i="54"/>
  <c r="B33" i="54"/>
  <c r="R33" i="54" s="1"/>
  <c r="H435" i="55"/>
  <c r="AM437" i="21"/>
  <c r="AM449" i="21" s="1"/>
  <c r="AM461" i="21" s="1"/>
  <c r="AM473" i="21" s="1"/>
  <c r="AM485" i="21" s="1"/>
  <c r="AM497" i="21" s="1"/>
  <c r="AM509" i="21" s="1"/>
  <c r="AM521" i="21" s="1"/>
  <c r="AM533" i="21" s="1"/>
  <c r="AM545" i="21" s="1"/>
  <c r="AM557" i="21" s="1"/>
  <c r="AM569" i="21" s="1"/>
  <c r="AM581" i="21" s="1"/>
  <c r="AM593" i="21" s="1"/>
  <c r="AM605" i="21" s="1"/>
  <c r="AM617" i="21" s="1"/>
  <c r="AM629" i="21" s="1"/>
  <c r="AM641" i="21" s="1"/>
  <c r="AM653" i="21" s="1"/>
  <c r="AM665" i="21" s="1"/>
  <c r="AM677" i="21" s="1"/>
  <c r="AM689" i="21" s="1"/>
  <c r="AM701" i="21" s="1"/>
  <c r="AM713" i="21" s="1"/>
  <c r="AM725" i="21" s="1"/>
  <c r="AM434" i="21"/>
  <c r="AM446" i="21" s="1"/>
  <c r="AM458" i="21" s="1"/>
  <c r="AM470" i="21" s="1"/>
  <c r="AM482" i="21" s="1"/>
  <c r="AM494" i="21" s="1"/>
  <c r="AM506" i="21" s="1"/>
  <c r="AM518" i="21" s="1"/>
  <c r="AM530" i="21" s="1"/>
  <c r="AM542" i="21" s="1"/>
  <c r="AM554" i="21" s="1"/>
  <c r="AM566" i="21" s="1"/>
  <c r="AM578" i="21" s="1"/>
  <c r="AM590" i="21" s="1"/>
  <c r="AM602" i="21" s="1"/>
  <c r="AM614" i="21" s="1"/>
  <c r="AM626" i="21" s="1"/>
  <c r="AM638" i="21" s="1"/>
  <c r="AM650" i="21" s="1"/>
  <c r="AM662" i="21" s="1"/>
  <c r="AM674" i="21" s="1"/>
  <c r="AM686" i="21" s="1"/>
  <c r="AM698" i="21" s="1"/>
  <c r="AM710" i="21" s="1"/>
  <c r="AM722" i="21" s="1"/>
  <c r="AM734" i="21" s="1"/>
  <c r="AM438" i="21"/>
  <c r="AM450" i="21" s="1"/>
  <c r="AM462" i="21" s="1"/>
  <c r="AM474" i="21" s="1"/>
  <c r="AM486" i="21" s="1"/>
  <c r="AM498" i="21" s="1"/>
  <c r="AM510" i="21" s="1"/>
  <c r="AM522" i="21" s="1"/>
  <c r="AM534" i="21" s="1"/>
  <c r="AM546" i="21" s="1"/>
  <c r="AM558" i="21" s="1"/>
  <c r="AM570" i="21" s="1"/>
  <c r="AM582" i="21" s="1"/>
  <c r="AM594" i="21" s="1"/>
  <c r="AM606" i="21" s="1"/>
  <c r="AM618" i="21" s="1"/>
  <c r="AM630" i="21" s="1"/>
  <c r="AM642" i="21" s="1"/>
  <c r="AM654" i="21" s="1"/>
  <c r="AM666" i="21" s="1"/>
  <c r="AM678" i="21" s="1"/>
  <c r="AM690" i="21" s="1"/>
  <c r="AM702" i="21" s="1"/>
  <c r="AM714" i="21" s="1"/>
  <c r="AM726" i="21" s="1"/>
  <c r="AM442" i="21"/>
  <c r="AM454" i="21" s="1"/>
  <c r="AM466" i="21" s="1"/>
  <c r="AM478" i="21" s="1"/>
  <c r="AM490" i="21" s="1"/>
  <c r="AM502" i="21" s="1"/>
  <c r="AM514" i="21" s="1"/>
  <c r="AM526" i="21" s="1"/>
  <c r="AM538" i="21" s="1"/>
  <c r="AM550" i="21" s="1"/>
  <c r="AM562" i="21" s="1"/>
  <c r="AM574" i="21" s="1"/>
  <c r="AM586" i="21" s="1"/>
  <c r="AM598" i="21" s="1"/>
  <c r="AM610" i="21" s="1"/>
  <c r="AM622" i="21" s="1"/>
  <c r="AM634" i="21" s="1"/>
  <c r="AM646" i="21" s="1"/>
  <c r="AM658" i="21" s="1"/>
  <c r="AM670" i="21" s="1"/>
  <c r="AM682" i="21" s="1"/>
  <c r="AM694" i="21" s="1"/>
  <c r="AM706" i="21" s="1"/>
  <c r="AM718" i="21" s="1"/>
  <c r="AM730" i="21" s="1"/>
  <c r="AM441" i="21"/>
  <c r="AM453" i="21" s="1"/>
  <c r="AM465" i="21" s="1"/>
  <c r="AM477" i="21" s="1"/>
  <c r="AM489" i="21" s="1"/>
  <c r="AM501" i="21" s="1"/>
  <c r="AM513" i="21" s="1"/>
  <c r="AM525" i="21" s="1"/>
  <c r="AM537" i="21" s="1"/>
  <c r="AM549" i="21" s="1"/>
  <c r="AM561" i="21" s="1"/>
  <c r="AM573" i="21" s="1"/>
  <c r="AM585" i="21" s="1"/>
  <c r="AM597" i="21" s="1"/>
  <c r="AM609" i="21" s="1"/>
  <c r="AM621" i="21" s="1"/>
  <c r="AM633" i="21" s="1"/>
  <c r="AM645" i="21" s="1"/>
  <c r="AM657" i="21" s="1"/>
  <c r="AM669" i="21" s="1"/>
  <c r="AM681" i="21" s="1"/>
  <c r="AM693" i="21" s="1"/>
  <c r="AM705" i="21" s="1"/>
  <c r="AM717" i="21" s="1"/>
  <c r="AM729" i="21" s="1"/>
  <c r="AM435" i="21"/>
  <c r="AM447" i="21" s="1"/>
  <c r="AM459" i="21" s="1"/>
  <c r="AM471" i="21" s="1"/>
  <c r="AM483" i="21" s="1"/>
  <c r="AM495" i="21" s="1"/>
  <c r="AM507" i="21" s="1"/>
  <c r="AM519" i="21" s="1"/>
  <c r="AM531" i="21" s="1"/>
  <c r="AM543" i="21" s="1"/>
  <c r="AM555" i="21" s="1"/>
  <c r="AM567" i="21" s="1"/>
  <c r="AM579" i="21" s="1"/>
  <c r="AM591" i="21" s="1"/>
  <c r="AM603" i="21" s="1"/>
  <c r="AM615" i="21" s="1"/>
  <c r="AM627" i="21" s="1"/>
  <c r="AM639" i="21" s="1"/>
  <c r="AM651" i="21" s="1"/>
  <c r="AM663" i="21" s="1"/>
  <c r="AM675" i="21" s="1"/>
  <c r="AM687" i="21" s="1"/>
  <c r="AM699" i="21" s="1"/>
  <c r="AM711" i="21" s="1"/>
  <c r="AM723" i="21" s="1"/>
  <c r="AM735" i="21" s="1"/>
  <c r="AM439" i="21"/>
  <c r="AM451" i="21" s="1"/>
  <c r="AM463" i="21" s="1"/>
  <c r="AM475" i="21" s="1"/>
  <c r="AM487" i="21" s="1"/>
  <c r="AM499" i="21" s="1"/>
  <c r="AM511" i="21" s="1"/>
  <c r="AM523" i="21" s="1"/>
  <c r="AM535" i="21" s="1"/>
  <c r="AM547" i="21" s="1"/>
  <c r="AM559" i="21" s="1"/>
  <c r="AM571" i="21" s="1"/>
  <c r="AM583" i="21" s="1"/>
  <c r="AM595" i="21" s="1"/>
  <c r="AM607" i="21" s="1"/>
  <c r="AM619" i="21" s="1"/>
  <c r="AM631" i="21" s="1"/>
  <c r="AM643" i="21" s="1"/>
  <c r="AM655" i="21" s="1"/>
  <c r="AM667" i="21" s="1"/>
  <c r="AM679" i="21" s="1"/>
  <c r="AM691" i="21" s="1"/>
  <c r="AM703" i="21" s="1"/>
  <c r="AM715" i="21" s="1"/>
  <c r="AM727" i="21" s="1"/>
  <c r="AM443" i="21"/>
  <c r="AM455" i="21" s="1"/>
  <c r="AM467" i="21" s="1"/>
  <c r="AM479" i="21" s="1"/>
  <c r="AM491" i="21" s="1"/>
  <c r="AM503" i="21" s="1"/>
  <c r="AM515" i="21" s="1"/>
  <c r="AM527" i="21" s="1"/>
  <c r="AM539" i="21" s="1"/>
  <c r="AM551" i="21" s="1"/>
  <c r="AM563" i="21" s="1"/>
  <c r="AM575" i="21" s="1"/>
  <c r="AM587" i="21" s="1"/>
  <c r="AM599" i="21" s="1"/>
  <c r="AM611" i="21" s="1"/>
  <c r="AM623" i="21" s="1"/>
  <c r="AM635" i="21" s="1"/>
  <c r="AM647" i="21" s="1"/>
  <c r="AM659" i="21" s="1"/>
  <c r="AM671" i="21" s="1"/>
  <c r="AM683" i="21" s="1"/>
  <c r="AM695" i="21" s="1"/>
  <c r="AM707" i="21" s="1"/>
  <c r="AM719" i="21" s="1"/>
  <c r="AM731" i="21" s="1"/>
  <c r="AM433" i="21"/>
  <c r="AM445" i="21" s="1"/>
  <c r="AM457" i="21" s="1"/>
  <c r="AM469" i="21" s="1"/>
  <c r="AM481" i="21" s="1"/>
  <c r="AM493" i="21" s="1"/>
  <c r="AM505" i="21" s="1"/>
  <c r="AM517" i="21" s="1"/>
  <c r="AM529" i="21" s="1"/>
  <c r="AM541" i="21" s="1"/>
  <c r="AM553" i="21" s="1"/>
  <c r="AM565" i="21" s="1"/>
  <c r="AM577" i="21" s="1"/>
  <c r="AM589" i="21" s="1"/>
  <c r="AM601" i="21" s="1"/>
  <c r="AM613" i="21" s="1"/>
  <c r="AM625" i="21" s="1"/>
  <c r="AM637" i="21" s="1"/>
  <c r="AM649" i="21" s="1"/>
  <c r="AM661" i="21" s="1"/>
  <c r="AM673" i="21" s="1"/>
  <c r="AM685" i="21" s="1"/>
  <c r="AM697" i="21" s="1"/>
  <c r="AM709" i="21" s="1"/>
  <c r="AM721" i="21" s="1"/>
  <c r="AM733" i="21" s="1"/>
  <c r="AK432" i="21"/>
  <c r="AM444" i="21"/>
  <c r="AM440" i="21"/>
  <c r="AM452" i="21" s="1"/>
  <c r="AM464" i="21" s="1"/>
  <c r="AM476" i="21" s="1"/>
  <c r="AM488" i="21" s="1"/>
  <c r="AM500" i="21" s="1"/>
  <c r="AM512" i="21" s="1"/>
  <c r="AM524" i="21" s="1"/>
  <c r="AM536" i="21" s="1"/>
  <c r="AM548" i="21" s="1"/>
  <c r="AM560" i="21" s="1"/>
  <c r="AM572" i="21" s="1"/>
  <c r="AM584" i="21" s="1"/>
  <c r="AM596" i="21" s="1"/>
  <c r="AM608" i="21" s="1"/>
  <c r="AM620" i="21" s="1"/>
  <c r="AM632" i="21" s="1"/>
  <c r="AM644" i="21" s="1"/>
  <c r="AM656" i="21" s="1"/>
  <c r="AM668" i="21" s="1"/>
  <c r="AM680" i="21" s="1"/>
  <c r="AM692" i="21" s="1"/>
  <c r="AM704" i="21" s="1"/>
  <c r="AM716" i="21" s="1"/>
  <c r="AM728" i="21" s="1"/>
  <c r="AK428" i="21"/>
  <c r="AK593" i="21" l="1"/>
  <c r="AK545" i="21"/>
  <c r="AK581" i="21"/>
  <c r="AK521" i="21"/>
  <c r="AK569" i="21"/>
  <c r="AK605" i="21"/>
  <c r="AK557" i="21"/>
  <c r="AK533" i="21"/>
  <c r="A35" i="54"/>
  <c r="B34" i="54"/>
  <c r="R34" i="54" s="1"/>
  <c r="I459" i="55"/>
  <c r="AK509" i="21"/>
  <c r="AK434" i="21"/>
  <c r="AK614" i="21"/>
  <c r="AK522" i="21"/>
  <c r="AK450" i="21"/>
  <c r="AK462" i="21"/>
  <c r="AK452" i="21"/>
  <c r="AK594" i="21"/>
  <c r="AK510" i="21"/>
  <c r="AK546" i="21"/>
  <c r="AK570" i="21"/>
  <c r="AK474" i="21"/>
  <c r="AK613" i="21"/>
  <c r="AK483" i="21"/>
  <c r="AK536" i="21"/>
  <c r="AK608" i="21"/>
  <c r="AK512" i="21"/>
  <c r="AK433" i="21"/>
  <c r="AK606" i="21"/>
  <c r="AK558" i="21"/>
  <c r="AK518" i="21"/>
  <c r="AK485" i="21"/>
  <c r="AK572" i="21"/>
  <c r="AK500" i="21"/>
  <c r="AK548" i="21"/>
  <c r="AK464" i="21"/>
  <c r="AK595" i="21"/>
  <c r="AK582" i="21"/>
  <c r="AK534" i="21"/>
  <c r="AK486" i="21"/>
  <c r="AK438" i="21"/>
  <c r="AM436" i="21"/>
  <c r="AM448" i="21" s="1"/>
  <c r="AM460" i="21" s="1"/>
  <c r="AK424" i="21"/>
  <c r="AK550" i="21"/>
  <c r="AK596" i="21"/>
  <c r="AK560" i="21"/>
  <c r="AK524" i="21"/>
  <c r="AK488" i="21"/>
  <c r="AK435" i="21"/>
  <c r="AK461" i="21"/>
  <c r="AK513" i="21"/>
  <c r="AK502" i="21"/>
  <c r="AK584" i="21"/>
  <c r="AK476" i="21"/>
  <c r="AK440" i="21"/>
  <c r="AK465" i="21"/>
  <c r="AK579" i="21"/>
  <c r="AK598" i="21"/>
  <c r="AK498" i="21"/>
  <c r="AK454" i="21"/>
  <c r="AK426" i="21"/>
  <c r="AK531" i="21"/>
  <c r="AK566" i="21"/>
  <c r="AK470" i="21"/>
  <c r="AK601" i="21"/>
  <c r="AK563" i="21"/>
  <c r="AK515" i="21"/>
  <c r="AK467" i="21"/>
  <c r="AK583" i="21"/>
  <c r="AK547" i="21"/>
  <c r="AK499" i="21"/>
  <c r="AK451" i="21"/>
  <c r="AK610" i="21"/>
  <c r="AK578" i="21"/>
  <c r="AK514" i="21"/>
  <c r="AK482" i="21"/>
  <c r="AK535" i="21"/>
  <c r="AK487" i="21"/>
  <c r="AK439" i="21"/>
  <c r="AK469" i="21"/>
  <c r="AK590" i="21"/>
  <c r="AK574" i="21"/>
  <c r="AK542" i="21"/>
  <c r="AK526" i="21"/>
  <c r="AK494" i="21"/>
  <c r="AK478" i="21"/>
  <c r="AK446" i="21"/>
  <c r="AK577" i="21"/>
  <c r="AK437" i="21"/>
  <c r="AK562" i="21"/>
  <c r="AK530" i="21"/>
  <c r="AK466" i="21"/>
  <c r="AK430" i="21"/>
  <c r="AK445" i="21"/>
  <c r="AK611" i="21"/>
  <c r="AK571" i="21"/>
  <c r="AK602" i="21"/>
  <c r="AK586" i="21"/>
  <c r="AK554" i="21"/>
  <c r="AK538" i="21"/>
  <c r="AK506" i="21"/>
  <c r="AK490" i="21"/>
  <c r="AK458" i="21"/>
  <c r="AK422" i="21"/>
  <c r="AK529" i="21"/>
  <c r="H436" i="55"/>
  <c r="AK525" i="21"/>
  <c r="AK444" i="21"/>
  <c r="AM456" i="21"/>
  <c r="AK501" i="21"/>
  <c r="AK453" i="21"/>
  <c r="AK607" i="21"/>
  <c r="AK591" i="21"/>
  <c r="AK575" i="21"/>
  <c r="AK559" i="21"/>
  <c r="AK543" i="21"/>
  <c r="AK527" i="21"/>
  <c r="AK511" i="21"/>
  <c r="AK495" i="21"/>
  <c r="AK479" i="21"/>
  <c r="AK463" i="21"/>
  <c r="AK447" i="21"/>
  <c r="AK431" i="21"/>
  <c r="AK561" i="21"/>
  <c r="AK457" i="21"/>
  <c r="AK442" i="21"/>
  <c r="AK609" i="21"/>
  <c r="AK565" i="21"/>
  <c r="AK517" i="21"/>
  <c r="AK473" i="21"/>
  <c r="AK425" i="21"/>
  <c r="AK573" i="21"/>
  <c r="AK537" i="21"/>
  <c r="AK489" i="21"/>
  <c r="AK603" i="21"/>
  <c r="AK587" i="21"/>
  <c r="AK555" i="21"/>
  <c r="AK539" i="21"/>
  <c r="AK523" i="21"/>
  <c r="AK507" i="21"/>
  <c r="AK491" i="21"/>
  <c r="AK475" i="21"/>
  <c r="AK459" i="21"/>
  <c r="AK443" i="21"/>
  <c r="AK427" i="21"/>
  <c r="AK549" i="21"/>
  <c r="AK493" i="21"/>
  <c r="AK441" i="21"/>
  <c r="AK597" i="21"/>
  <c r="AK553" i="21"/>
  <c r="AK505" i="21"/>
  <c r="AK477" i="21"/>
  <c r="AK615" i="21"/>
  <c r="AK599" i="21"/>
  <c r="AK567" i="21"/>
  <c r="AK551" i="21"/>
  <c r="AK519" i="21"/>
  <c r="AK503" i="21"/>
  <c r="AK471" i="21"/>
  <c r="AK455" i="21"/>
  <c r="AK423" i="21"/>
  <c r="AK585" i="21"/>
  <c r="AK481" i="21"/>
  <c r="AK429" i="21"/>
  <c r="AK589" i="21"/>
  <c r="AK541" i="21"/>
  <c r="AK497" i="21"/>
  <c r="AK449" i="21"/>
  <c r="I460" i="55" l="1"/>
  <c r="A36" i="54"/>
  <c r="B35" i="54"/>
  <c r="R35" i="54" s="1"/>
  <c r="AK436" i="21"/>
  <c r="AK448" i="21"/>
  <c r="AM472" i="21"/>
  <c r="AK460" i="21"/>
  <c r="H437" i="55"/>
  <c r="AM468" i="21"/>
  <c r="AK456" i="21"/>
  <c r="A53" i="53"/>
  <c r="A41" i="53" s="1"/>
  <c r="A29" i="53" s="1"/>
  <c r="A17" i="53" s="1"/>
  <c r="A5" i="53" s="1"/>
  <c r="B53" i="53"/>
  <c r="B41" i="53" s="1"/>
  <c r="B29" i="53" s="1"/>
  <c r="B17" i="53" s="1"/>
  <c r="B5" i="53" s="1"/>
  <c r="A37" i="54" l="1"/>
  <c r="B36" i="54"/>
  <c r="R36" i="54" s="1"/>
  <c r="I461" i="55"/>
  <c r="AM484" i="21"/>
  <c r="AK472" i="21"/>
  <c r="H438" i="55"/>
  <c r="AM480" i="21"/>
  <c r="AK468" i="21"/>
  <c r="B77" i="53"/>
  <c r="B89" i="53" s="1"/>
  <c r="B101" i="53" s="1"/>
  <c r="B113" i="53" s="1"/>
  <c r="B125" i="53" s="1"/>
  <c r="B137" i="53" s="1"/>
  <c r="B149" i="53" s="1"/>
  <c r="B161" i="53" s="1"/>
  <c r="B173" i="53" s="1"/>
  <c r="B185" i="53" s="1"/>
  <c r="B197" i="53" s="1"/>
  <c r="B209" i="53" s="1"/>
  <c r="B221" i="53" s="1"/>
  <c r="B233" i="53" s="1"/>
  <c r="B245" i="53" s="1"/>
  <c r="B257" i="53" s="1"/>
  <c r="B269" i="53" s="1"/>
  <c r="B281" i="53" s="1"/>
  <c r="B293" i="53" s="1"/>
  <c r="B305" i="53" s="1"/>
  <c r="B317" i="53" s="1"/>
  <c r="B329" i="53" s="1"/>
  <c r="B341" i="53" s="1"/>
  <c r="B353" i="53" s="1"/>
  <c r="B365" i="53" s="1"/>
  <c r="B377" i="53" s="1"/>
  <c r="B389" i="53" s="1"/>
  <c r="B401" i="53" s="1"/>
  <c r="B413" i="53" s="1"/>
  <c r="B425" i="53" s="1"/>
  <c r="B437" i="53" s="1"/>
  <c r="B449" i="53" s="1"/>
  <c r="B461" i="53" s="1"/>
  <c r="B473" i="53" s="1"/>
  <c r="B485" i="53" s="1"/>
  <c r="A77" i="53"/>
  <c r="A89" i="53" s="1"/>
  <c r="A101" i="53" s="1"/>
  <c r="A113" i="53" s="1"/>
  <c r="A125" i="53" s="1"/>
  <c r="A137" i="53" s="1"/>
  <c r="A149" i="53" s="1"/>
  <c r="A161" i="53" s="1"/>
  <c r="A173" i="53" s="1"/>
  <c r="A185" i="53" s="1"/>
  <c r="A197" i="53" s="1"/>
  <c r="A209" i="53" s="1"/>
  <c r="A221" i="53" s="1"/>
  <c r="A233" i="53" s="1"/>
  <c r="A245" i="53" s="1"/>
  <c r="A257" i="53" s="1"/>
  <c r="A269" i="53" s="1"/>
  <c r="A281" i="53" s="1"/>
  <c r="A293" i="53" s="1"/>
  <c r="A305" i="53" s="1"/>
  <c r="A317" i="53" s="1"/>
  <c r="A329" i="53" s="1"/>
  <c r="A341" i="53" s="1"/>
  <c r="A353" i="53" s="1"/>
  <c r="A365" i="53" s="1"/>
  <c r="A377" i="53" s="1"/>
  <c r="A389" i="53" s="1"/>
  <c r="A401" i="53" s="1"/>
  <c r="A413" i="53" s="1"/>
  <c r="A425" i="53" s="1"/>
  <c r="A437" i="53" s="1"/>
  <c r="A449" i="53" s="1"/>
  <c r="A461" i="53" s="1"/>
  <c r="A473" i="53" s="1"/>
  <c r="A485" i="53" s="1"/>
  <c r="A66" i="53"/>
  <c r="B66" i="53"/>
  <c r="B67" i="53" s="1"/>
  <c r="B79" i="53" s="1"/>
  <c r="B91" i="53" s="1"/>
  <c r="B103" i="53" s="1"/>
  <c r="B115" i="53" s="1"/>
  <c r="B127" i="53" s="1"/>
  <c r="B139" i="53" s="1"/>
  <c r="B151" i="53" s="1"/>
  <c r="B163" i="53" s="1"/>
  <c r="B175" i="53" s="1"/>
  <c r="B187" i="53" s="1"/>
  <c r="B199" i="53" s="1"/>
  <c r="B211" i="53" s="1"/>
  <c r="B223" i="53" s="1"/>
  <c r="B235" i="53" s="1"/>
  <c r="B247" i="53" s="1"/>
  <c r="B259" i="53" s="1"/>
  <c r="B271" i="53" s="1"/>
  <c r="B283" i="53" s="1"/>
  <c r="B295" i="53" s="1"/>
  <c r="B307" i="53" s="1"/>
  <c r="B319" i="53" s="1"/>
  <c r="B331" i="53" s="1"/>
  <c r="B343" i="53" s="1"/>
  <c r="B355" i="53" s="1"/>
  <c r="B367" i="53" s="1"/>
  <c r="B379" i="53" s="1"/>
  <c r="B391" i="53" s="1"/>
  <c r="B403" i="53" s="1"/>
  <c r="B415" i="53" s="1"/>
  <c r="B427" i="53" s="1"/>
  <c r="B439" i="53" s="1"/>
  <c r="B451" i="53" s="1"/>
  <c r="B463" i="53" s="1"/>
  <c r="B475" i="53" s="1"/>
  <c r="B487" i="53" s="1"/>
  <c r="I462" i="55" l="1"/>
  <c r="A38" i="54"/>
  <c r="B37" i="54"/>
  <c r="R37" i="54" s="1"/>
  <c r="AM496" i="21"/>
  <c r="AK484" i="21"/>
  <c r="H439" i="55"/>
  <c r="AM492" i="21"/>
  <c r="AK480" i="21"/>
  <c r="A54" i="53"/>
  <c r="A42" i="53" s="1"/>
  <c r="A30" i="53" s="1"/>
  <c r="A18" i="53" s="1"/>
  <c r="A6" i="53" s="1"/>
  <c r="A78" i="53"/>
  <c r="A90" i="53" s="1"/>
  <c r="A102" i="53" s="1"/>
  <c r="A114" i="53" s="1"/>
  <c r="A126" i="53" s="1"/>
  <c r="A138" i="53" s="1"/>
  <c r="A150" i="53" s="1"/>
  <c r="A162" i="53" s="1"/>
  <c r="A174" i="53" s="1"/>
  <c r="A186" i="53" s="1"/>
  <c r="A198" i="53" s="1"/>
  <c r="A210" i="53" s="1"/>
  <c r="A222" i="53" s="1"/>
  <c r="A234" i="53" s="1"/>
  <c r="A246" i="53" s="1"/>
  <c r="A258" i="53" s="1"/>
  <c r="A270" i="53" s="1"/>
  <c r="A282" i="53" s="1"/>
  <c r="A294" i="53" s="1"/>
  <c r="A306" i="53" s="1"/>
  <c r="A318" i="53" s="1"/>
  <c r="A330" i="53" s="1"/>
  <c r="A342" i="53" s="1"/>
  <c r="A354" i="53" s="1"/>
  <c r="A366" i="53" s="1"/>
  <c r="A378" i="53" s="1"/>
  <c r="A390" i="53" s="1"/>
  <c r="A402" i="53" s="1"/>
  <c r="A414" i="53" s="1"/>
  <c r="A426" i="53" s="1"/>
  <c r="A438" i="53" s="1"/>
  <c r="A450" i="53" s="1"/>
  <c r="A462" i="53" s="1"/>
  <c r="A474" i="53" s="1"/>
  <c r="A486" i="53" s="1"/>
  <c r="A67" i="53"/>
  <c r="B68" i="53"/>
  <c r="B55" i="53"/>
  <c r="B43" i="53" s="1"/>
  <c r="B31" i="53" s="1"/>
  <c r="B19" i="53" s="1"/>
  <c r="B7" i="53" s="1"/>
  <c r="B54" i="53"/>
  <c r="B42" i="53" s="1"/>
  <c r="B30" i="53" s="1"/>
  <c r="B18" i="53" s="1"/>
  <c r="B6" i="53" s="1"/>
  <c r="B78" i="53"/>
  <c r="B90" i="53" s="1"/>
  <c r="B102" i="53" s="1"/>
  <c r="B114" i="53" s="1"/>
  <c r="B126" i="53" s="1"/>
  <c r="B138" i="53" s="1"/>
  <c r="B150" i="53" s="1"/>
  <c r="B162" i="53" s="1"/>
  <c r="B174" i="53" s="1"/>
  <c r="B186" i="53" s="1"/>
  <c r="B198" i="53" s="1"/>
  <c r="B210" i="53" s="1"/>
  <c r="B222" i="53" s="1"/>
  <c r="B234" i="53" s="1"/>
  <c r="B246" i="53" s="1"/>
  <c r="B258" i="53" s="1"/>
  <c r="B270" i="53" s="1"/>
  <c r="B282" i="53" s="1"/>
  <c r="B294" i="53" s="1"/>
  <c r="B306" i="53" s="1"/>
  <c r="B318" i="53" s="1"/>
  <c r="B330" i="53" s="1"/>
  <c r="B342" i="53" s="1"/>
  <c r="B354" i="53" s="1"/>
  <c r="B366" i="53" s="1"/>
  <c r="B378" i="53" s="1"/>
  <c r="B390" i="53" s="1"/>
  <c r="B402" i="53" s="1"/>
  <c r="B414" i="53" s="1"/>
  <c r="B426" i="53" s="1"/>
  <c r="B438" i="53" s="1"/>
  <c r="B450" i="53" s="1"/>
  <c r="B462" i="53" s="1"/>
  <c r="B474" i="53" s="1"/>
  <c r="B486" i="53" s="1"/>
  <c r="I463" i="55" l="1"/>
  <c r="A39" i="54"/>
  <c r="B38" i="54"/>
  <c r="R38" i="54" s="1"/>
  <c r="AM508" i="21"/>
  <c r="AK496" i="21"/>
  <c r="H440" i="55"/>
  <c r="AM504" i="21"/>
  <c r="AK492" i="21"/>
  <c r="B69" i="53"/>
  <c r="B56" i="53"/>
  <c r="B44" i="53" s="1"/>
  <c r="B32" i="53" s="1"/>
  <c r="B20" i="53" s="1"/>
  <c r="B8" i="53" s="1"/>
  <c r="B80" i="53"/>
  <c r="B92" i="53" s="1"/>
  <c r="B104" i="53" s="1"/>
  <c r="B116" i="53" s="1"/>
  <c r="B128" i="53" s="1"/>
  <c r="B140" i="53" s="1"/>
  <c r="B152" i="53" s="1"/>
  <c r="B164" i="53" s="1"/>
  <c r="B176" i="53" s="1"/>
  <c r="B188" i="53" s="1"/>
  <c r="B200" i="53" s="1"/>
  <c r="B212" i="53" s="1"/>
  <c r="B224" i="53" s="1"/>
  <c r="B236" i="53" s="1"/>
  <c r="B248" i="53" s="1"/>
  <c r="B260" i="53" s="1"/>
  <c r="B272" i="53" s="1"/>
  <c r="B284" i="53" s="1"/>
  <c r="B296" i="53" s="1"/>
  <c r="B308" i="53" s="1"/>
  <c r="B320" i="53" s="1"/>
  <c r="B332" i="53" s="1"/>
  <c r="B344" i="53" s="1"/>
  <c r="B356" i="53" s="1"/>
  <c r="B368" i="53" s="1"/>
  <c r="B380" i="53" s="1"/>
  <c r="B392" i="53" s="1"/>
  <c r="B404" i="53" s="1"/>
  <c r="B416" i="53" s="1"/>
  <c r="B428" i="53" s="1"/>
  <c r="B440" i="53" s="1"/>
  <c r="B452" i="53" s="1"/>
  <c r="B464" i="53" s="1"/>
  <c r="B476" i="53" s="1"/>
  <c r="B488" i="53" s="1"/>
  <c r="A55" i="53"/>
  <c r="A43" i="53" s="1"/>
  <c r="A31" i="53" s="1"/>
  <c r="A19" i="53" s="1"/>
  <c r="A7" i="53" s="1"/>
  <c r="A79" i="53"/>
  <c r="A91" i="53" s="1"/>
  <c r="A103" i="53" s="1"/>
  <c r="A115" i="53" s="1"/>
  <c r="A127" i="53" s="1"/>
  <c r="A139" i="53" s="1"/>
  <c r="A151" i="53" s="1"/>
  <c r="A163" i="53" s="1"/>
  <c r="A175" i="53" s="1"/>
  <c r="A187" i="53" s="1"/>
  <c r="A199" i="53" s="1"/>
  <c r="A211" i="53" s="1"/>
  <c r="A223" i="53" s="1"/>
  <c r="A235" i="53" s="1"/>
  <c r="A247" i="53" s="1"/>
  <c r="A259" i="53" s="1"/>
  <c r="A271" i="53" s="1"/>
  <c r="A283" i="53" s="1"/>
  <c r="A295" i="53" s="1"/>
  <c r="A307" i="53" s="1"/>
  <c r="A319" i="53" s="1"/>
  <c r="A331" i="53" s="1"/>
  <c r="A343" i="53" s="1"/>
  <c r="A355" i="53" s="1"/>
  <c r="A367" i="53" s="1"/>
  <c r="A379" i="53" s="1"/>
  <c r="A391" i="53" s="1"/>
  <c r="A403" i="53" s="1"/>
  <c r="A415" i="53" s="1"/>
  <c r="A427" i="53" s="1"/>
  <c r="A439" i="53" s="1"/>
  <c r="A451" i="53" s="1"/>
  <c r="A463" i="53" s="1"/>
  <c r="A475" i="53" s="1"/>
  <c r="A487" i="53" s="1"/>
  <c r="A68" i="53"/>
  <c r="I464" i="55" l="1"/>
  <c r="A40" i="54"/>
  <c r="B39" i="54"/>
  <c r="R39" i="54" s="1"/>
  <c r="AM520" i="21"/>
  <c r="AK508" i="21"/>
  <c r="H441" i="55"/>
  <c r="AM516" i="21"/>
  <c r="AK504" i="21"/>
  <c r="A69" i="53"/>
  <c r="A56" i="53"/>
  <c r="A44" i="53" s="1"/>
  <c r="A32" i="53" s="1"/>
  <c r="A20" i="53" s="1"/>
  <c r="A8" i="53" s="1"/>
  <c r="A80" i="53"/>
  <c r="A92" i="53" s="1"/>
  <c r="A104" i="53" s="1"/>
  <c r="A116" i="53" s="1"/>
  <c r="A128" i="53" s="1"/>
  <c r="A140" i="53" s="1"/>
  <c r="A152" i="53" s="1"/>
  <c r="A164" i="53" s="1"/>
  <c r="A176" i="53" s="1"/>
  <c r="A188" i="53" s="1"/>
  <c r="A200" i="53" s="1"/>
  <c r="A212" i="53" s="1"/>
  <c r="A224" i="53" s="1"/>
  <c r="A236" i="53" s="1"/>
  <c r="A248" i="53" s="1"/>
  <c r="A260" i="53" s="1"/>
  <c r="A272" i="53" s="1"/>
  <c r="A284" i="53" s="1"/>
  <c r="A296" i="53" s="1"/>
  <c r="A308" i="53" s="1"/>
  <c r="A320" i="53" s="1"/>
  <c r="A332" i="53" s="1"/>
  <c r="A344" i="53" s="1"/>
  <c r="A356" i="53" s="1"/>
  <c r="A368" i="53" s="1"/>
  <c r="A380" i="53" s="1"/>
  <c r="A392" i="53" s="1"/>
  <c r="A404" i="53" s="1"/>
  <c r="A416" i="53" s="1"/>
  <c r="A428" i="53" s="1"/>
  <c r="A440" i="53" s="1"/>
  <c r="A452" i="53" s="1"/>
  <c r="A464" i="53" s="1"/>
  <c r="A476" i="53" s="1"/>
  <c r="A488" i="53" s="1"/>
  <c r="B70" i="53"/>
  <c r="B57" i="53"/>
  <c r="B45" i="53" s="1"/>
  <c r="B33" i="53" s="1"/>
  <c r="B21" i="53" s="1"/>
  <c r="B9" i="53" s="1"/>
  <c r="B81" i="53"/>
  <c r="B93" i="53" s="1"/>
  <c r="B105" i="53" s="1"/>
  <c r="B117" i="53" s="1"/>
  <c r="B129" i="53" s="1"/>
  <c r="B141" i="53" s="1"/>
  <c r="B153" i="53" s="1"/>
  <c r="B165" i="53" s="1"/>
  <c r="B177" i="53" s="1"/>
  <c r="B189" i="53" s="1"/>
  <c r="B201" i="53" s="1"/>
  <c r="B213" i="53" s="1"/>
  <c r="B225" i="53" s="1"/>
  <c r="B237" i="53" s="1"/>
  <c r="B249" i="53" s="1"/>
  <c r="B261" i="53" s="1"/>
  <c r="B273" i="53" s="1"/>
  <c r="B285" i="53" s="1"/>
  <c r="B297" i="53" s="1"/>
  <c r="B309" i="53" s="1"/>
  <c r="B321" i="53" s="1"/>
  <c r="B333" i="53" s="1"/>
  <c r="B345" i="53" s="1"/>
  <c r="B357" i="53" s="1"/>
  <c r="B369" i="53" s="1"/>
  <c r="B381" i="53" s="1"/>
  <c r="B393" i="53" s="1"/>
  <c r="B405" i="53" s="1"/>
  <c r="B417" i="53" s="1"/>
  <c r="B429" i="53" s="1"/>
  <c r="B441" i="53" s="1"/>
  <c r="B453" i="53" s="1"/>
  <c r="B465" i="53" s="1"/>
  <c r="B477" i="53" s="1"/>
  <c r="B489" i="53" s="1"/>
  <c r="I465" i="55" l="1"/>
  <c r="A41" i="54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B40" i="54"/>
  <c r="AM532" i="21"/>
  <c r="AK520" i="21"/>
  <c r="H442" i="55"/>
  <c r="AM528" i="21"/>
  <c r="AK516" i="21"/>
  <c r="A70" i="53"/>
  <c r="A57" i="53"/>
  <c r="A45" i="53" s="1"/>
  <c r="A33" i="53" s="1"/>
  <c r="A21" i="53" s="1"/>
  <c r="A9" i="53" s="1"/>
  <c r="A81" i="53"/>
  <c r="A93" i="53" s="1"/>
  <c r="A105" i="53" s="1"/>
  <c r="A117" i="53" s="1"/>
  <c r="A129" i="53" s="1"/>
  <c r="A141" i="53" s="1"/>
  <c r="A153" i="53" s="1"/>
  <c r="A165" i="53" s="1"/>
  <c r="A177" i="53" s="1"/>
  <c r="A189" i="53" s="1"/>
  <c r="A201" i="53" s="1"/>
  <c r="A213" i="53" s="1"/>
  <c r="A225" i="53" s="1"/>
  <c r="A237" i="53" s="1"/>
  <c r="A249" i="53" s="1"/>
  <c r="A261" i="53" s="1"/>
  <c r="A273" i="53" s="1"/>
  <c r="A285" i="53" s="1"/>
  <c r="A297" i="53" s="1"/>
  <c r="A309" i="53" s="1"/>
  <c r="A321" i="53" s="1"/>
  <c r="A333" i="53" s="1"/>
  <c r="A345" i="53" s="1"/>
  <c r="A357" i="53" s="1"/>
  <c r="A369" i="53" s="1"/>
  <c r="A381" i="53" s="1"/>
  <c r="A393" i="53" s="1"/>
  <c r="A405" i="53" s="1"/>
  <c r="A417" i="53" s="1"/>
  <c r="A429" i="53" s="1"/>
  <c r="A441" i="53" s="1"/>
  <c r="A453" i="53" s="1"/>
  <c r="A465" i="53" s="1"/>
  <c r="A477" i="53" s="1"/>
  <c r="A489" i="53" s="1"/>
  <c r="B71" i="53"/>
  <c r="B58" i="53"/>
  <c r="B46" i="53" s="1"/>
  <c r="B34" i="53" s="1"/>
  <c r="B22" i="53" s="1"/>
  <c r="B10" i="53" s="1"/>
  <c r="B82" i="53"/>
  <c r="B94" i="53" s="1"/>
  <c r="B106" i="53" s="1"/>
  <c r="B118" i="53" s="1"/>
  <c r="B130" i="53" s="1"/>
  <c r="B142" i="53" s="1"/>
  <c r="B154" i="53" s="1"/>
  <c r="B166" i="53" s="1"/>
  <c r="B178" i="53" s="1"/>
  <c r="B190" i="53" s="1"/>
  <c r="B202" i="53" s="1"/>
  <c r="B214" i="53" s="1"/>
  <c r="B226" i="53" s="1"/>
  <c r="B238" i="53" s="1"/>
  <c r="B250" i="53" s="1"/>
  <c r="B262" i="53" s="1"/>
  <c r="B274" i="53" s="1"/>
  <c r="B286" i="53" s="1"/>
  <c r="B298" i="53" s="1"/>
  <c r="B310" i="53" s="1"/>
  <c r="B322" i="53" s="1"/>
  <c r="B334" i="53" s="1"/>
  <c r="B346" i="53" s="1"/>
  <c r="B358" i="53" s="1"/>
  <c r="B370" i="53" s="1"/>
  <c r="B382" i="53" s="1"/>
  <c r="B394" i="53" s="1"/>
  <c r="B406" i="53" s="1"/>
  <c r="B418" i="53" s="1"/>
  <c r="B430" i="53" s="1"/>
  <c r="B442" i="53" s="1"/>
  <c r="B454" i="53" s="1"/>
  <c r="B466" i="53" s="1"/>
  <c r="B478" i="53" s="1"/>
  <c r="B490" i="53" s="1"/>
  <c r="I466" i="55" l="1"/>
  <c r="R40" i="54"/>
  <c r="R41" i="54"/>
  <c r="AM544" i="21"/>
  <c r="AK532" i="21"/>
  <c r="H443" i="55"/>
  <c r="H444" i="55" s="1"/>
  <c r="AD406" i="21"/>
  <c r="AF406" i="21"/>
  <c r="AM540" i="21"/>
  <c r="AK528" i="21"/>
  <c r="B72" i="53"/>
  <c r="B59" i="53"/>
  <c r="B47" i="53" s="1"/>
  <c r="B35" i="53" s="1"/>
  <c r="B23" i="53" s="1"/>
  <c r="B11" i="53" s="1"/>
  <c r="B83" i="53"/>
  <c r="B95" i="53" s="1"/>
  <c r="B107" i="53" s="1"/>
  <c r="B119" i="53" s="1"/>
  <c r="B131" i="53" s="1"/>
  <c r="B143" i="53" s="1"/>
  <c r="B155" i="53" s="1"/>
  <c r="B167" i="53" s="1"/>
  <c r="B179" i="53" s="1"/>
  <c r="B191" i="53" s="1"/>
  <c r="B203" i="53" s="1"/>
  <c r="B215" i="53" s="1"/>
  <c r="B227" i="53" s="1"/>
  <c r="B239" i="53" s="1"/>
  <c r="B251" i="53" s="1"/>
  <c r="B263" i="53" s="1"/>
  <c r="B275" i="53" s="1"/>
  <c r="B287" i="53" s="1"/>
  <c r="B299" i="53" s="1"/>
  <c r="B311" i="53" s="1"/>
  <c r="B323" i="53" s="1"/>
  <c r="B335" i="53" s="1"/>
  <c r="B347" i="53" s="1"/>
  <c r="B359" i="53" s="1"/>
  <c r="B371" i="53" s="1"/>
  <c r="B383" i="53" s="1"/>
  <c r="B395" i="53" s="1"/>
  <c r="B407" i="53" s="1"/>
  <c r="B419" i="53" s="1"/>
  <c r="B431" i="53" s="1"/>
  <c r="B443" i="53" s="1"/>
  <c r="B455" i="53" s="1"/>
  <c r="B467" i="53" s="1"/>
  <c r="B479" i="53" s="1"/>
  <c r="B491" i="53" s="1"/>
  <c r="A71" i="53"/>
  <c r="A58" i="53"/>
  <c r="A46" i="53" s="1"/>
  <c r="A34" i="53" s="1"/>
  <c r="A22" i="53" s="1"/>
  <c r="A10" i="53" s="1"/>
  <c r="A82" i="53"/>
  <c r="A94" i="53" s="1"/>
  <c r="A106" i="53" s="1"/>
  <c r="A118" i="53" s="1"/>
  <c r="A130" i="53" s="1"/>
  <c r="A142" i="53" s="1"/>
  <c r="A154" i="53" s="1"/>
  <c r="A166" i="53" s="1"/>
  <c r="A178" i="53" s="1"/>
  <c r="A190" i="53" s="1"/>
  <c r="A202" i="53" s="1"/>
  <c r="A214" i="53" s="1"/>
  <c r="A226" i="53" s="1"/>
  <c r="A238" i="53" s="1"/>
  <c r="A250" i="53" s="1"/>
  <c r="A262" i="53" s="1"/>
  <c r="A274" i="53" s="1"/>
  <c r="A286" i="53" s="1"/>
  <c r="A298" i="53" s="1"/>
  <c r="A310" i="53" s="1"/>
  <c r="A322" i="53" s="1"/>
  <c r="A334" i="53" s="1"/>
  <c r="A346" i="53" s="1"/>
  <c r="A358" i="53" s="1"/>
  <c r="A370" i="53" s="1"/>
  <c r="A382" i="53" s="1"/>
  <c r="A394" i="53" s="1"/>
  <c r="A406" i="53" s="1"/>
  <c r="A418" i="53" s="1"/>
  <c r="A430" i="53" s="1"/>
  <c r="A442" i="53" s="1"/>
  <c r="A454" i="53" s="1"/>
  <c r="A466" i="53" s="1"/>
  <c r="A478" i="53" s="1"/>
  <c r="A490" i="53" s="1"/>
  <c r="AF401" i="21"/>
  <c r="AD401" i="21"/>
  <c r="AF389" i="21"/>
  <c r="AD389" i="21"/>
  <c r="AD377" i="21"/>
  <c r="AF377" i="21"/>
  <c r="AF365" i="21"/>
  <c r="AD365" i="21"/>
  <c r="AF361" i="21"/>
  <c r="AD361" i="21"/>
  <c r="AF349" i="21"/>
  <c r="AD349" i="21"/>
  <c r="AF341" i="21"/>
  <c r="AD341" i="21"/>
  <c r="AF329" i="21"/>
  <c r="AD329" i="21"/>
  <c r="AF317" i="21"/>
  <c r="AD317" i="21"/>
  <c r="AF305" i="21"/>
  <c r="AD305" i="21"/>
  <c r="AF293" i="21"/>
  <c r="AD293" i="21"/>
  <c r="AF289" i="21"/>
  <c r="AD289" i="21"/>
  <c r="AF277" i="21"/>
  <c r="AD277" i="21"/>
  <c r="AF265" i="21"/>
  <c r="AD265" i="21"/>
  <c r="AF253" i="21"/>
  <c r="AD253" i="21"/>
  <c r="AF245" i="21"/>
  <c r="AD245" i="21"/>
  <c r="AF233" i="21"/>
  <c r="AD233" i="21"/>
  <c r="AF221" i="21"/>
  <c r="AD221" i="21"/>
  <c r="AF209" i="21"/>
  <c r="AD209" i="21"/>
  <c r="AF201" i="21"/>
  <c r="AD201" i="21"/>
  <c r="AF193" i="21"/>
  <c r="AD193" i="21"/>
  <c r="AF181" i="21"/>
  <c r="AD181" i="21"/>
  <c r="AF169" i="21"/>
  <c r="AD169" i="21"/>
  <c r="AF157" i="21"/>
  <c r="AD157" i="21"/>
  <c r="AF145" i="21"/>
  <c r="AD145" i="21"/>
  <c r="AF109" i="21"/>
  <c r="AD109" i="21"/>
  <c r="AF13" i="21"/>
  <c r="AD13" i="21"/>
  <c r="AH408" i="21"/>
  <c r="AD408" i="21"/>
  <c r="AF403" i="21"/>
  <c r="AD403" i="21"/>
  <c r="AF399" i="21"/>
  <c r="AD399" i="21"/>
  <c r="AF5" i="21"/>
  <c r="AD5" i="21"/>
  <c r="AF402" i="21"/>
  <c r="AD402" i="21"/>
  <c r="AF398" i="21"/>
  <c r="AD398" i="21"/>
  <c r="AF394" i="21"/>
  <c r="AD394" i="21"/>
  <c r="AF390" i="21"/>
  <c r="AD390" i="21"/>
  <c r="AF386" i="21"/>
  <c r="AD386" i="21"/>
  <c r="AF382" i="21"/>
  <c r="AD382" i="21"/>
  <c r="AF378" i="21"/>
  <c r="AD378" i="21"/>
  <c r="AF374" i="21"/>
  <c r="AD374" i="21"/>
  <c r="AF370" i="21"/>
  <c r="AD370" i="21"/>
  <c r="AF366" i="21"/>
  <c r="AD366" i="21"/>
  <c r="AF362" i="21"/>
  <c r="AD362" i="21"/>
  <c r="AF358" i="21"/>
  <c r="AD358" i="21"/>
  <c r="AF354" i="21"/>
  <c r="AD354" i="21"/>
  <c r="AF350" i="21"/>
  <c r="AD350" i="21"/>
  <c r="AF346" i="21"/>
  <c r="AD346" i="21"/>
  <c r="AF342" i="21"/>
  <c r="AD342" i="21"/>
  <c r="AF338" i="21"/>
  <c r="AD338" i="21"/>
  <c r="AF334" i="21"/>
  <c r="AD334" i="21"/>
  <c r="AF330" i="21"/>
  <c r="AD330" i="21"/>
  <c r="AF326" i="21"/>
  <c r="AD326" i="21"/>
  <c r="AF322" i="21"/>
  <c r="AD322" i="21"/>
  <c r="AF318" i="21"/>
  <c r="AD318" i="21"/>
  <c r="AF314" i="21"/>
  <c r="AD314" i="21"/>
  <c r="AF310" i="21"/>
  <c r="AD310" i="21"/>
  <c r="AF306" i="21"/>
  <c r="AD306" i="21"/>
  <c r="AF302" i="21"/>
  <c r="AD302" i="21"/>
  <c r="AF298" i="21"/>
  <c r="AD298" i="21"/>
  <c r="AF294" i="21"/>
  <c r="AD294" i="21"/>
  <c r="AF290" i="21"/>
  <c r="AD290" i="21"/>
  <c r="AF286" i="21"/>
  <c r="AD286" i="21"/>
  <c r="AF282" i="21"/>
  <c r="AD282" i="21"/>
  <c r="AF278" i="21"/>
  <c r="AD278" i="21"/>
  <c r="AF274" i="21"/>
  <c r="AD274" i="21"/>
  <c r="AF270" i="21"/>
  <c r="AD270" i="21"/>
  <c r="AF266" i="21"/>
  <c r="AD266" i="21"/>
  <c r="AF262" i="21"/>
  <c r="AD262" i="21"/>
  <c r="AF258" i="21"/>
  <c r="AD258" i="21"/>
  <c r="AF254" i="21"/>
  <c r="AD254" i="21"/>
  <c r="AF250" i="21"/>
  <c r="AD250" i="21"/>
  <c r="AF246" i="21"/>
  <c r="AD246" i="21"/>
  <c r="AF242" i="21"/>
  <c r="AD242" i="21"/>
  <c r="AD238" i="21"/>
  <c r="AF238" i="21"/>
  <c r="AF234" i="21"/>
  <c r="AD234" i="21"/>
  <c r="AF230" i="21"/>
  <c r="AD230" i="21"/>
  <c r="AF226" i="21"/>
  <c r="AD226" i="21"/>
  <c r="AF222" i="21"/>
  <c r="AD222" i="21"/>
  <c r="AF218" i="21"/>
  <c r="AD218" i="21"/>
  <c r="AF214" i="21"/>
  <c r="AD214" i="21"/>
  <c r="AF210" i="21"/>
  <c r="AD210" i="21"/>
  <c r="AF206" i="21"/>
  <c r="AD206" i="21"/>
  <c r="AF202" i="21"/>
  <c r="AD202" i="21"/>
  <c r="AF198" i="21"/>
  <c r="AD198" i="21"/>
  <c r="AF194" i="21"/>
  <c r="AD194" i="21"/>
  <c r="AF190" i="21"/>
  <c r="AD190" i="21"/>
  <c r="AF186" i="21"/>
  <c r="AD186" i="21"/>
  <c r="AF182" i="21"/>
  <c r="AD182" i="21"/>
  <c r="AF178" i="21"/>
  <c r="AD178" i="21"/>
  <c r="AF174" i="21"/>
  <c r="AD174" i="21"/>
  <c r="AF170" i="21"/>
  <c r="AD170" i="21"/>
  <c r="AF166" i="21"/>
  <c r="AD166" i="21"/>
  <c r="AF162" i="21"/>
  <c r="AD162" i="21"/>
  <c r="AF158" i="21"/>
  <c r="AD158" i="21"/>
  <c r="AF154" i="21"/>
  <c r="AD154" i="21"/>
  <c r="AF150" i="21"/>
  <c r="AD150" i="21"/>
  <c r="AF146" i="21"/>
  <c r="AD146" i="21"/>
  <c r="AF142" i="21"/>
  <c r="AD142" i="21"/>
  <c r="AF138" i="21"/>
  <c r="AD138" i="21"/>
  <c r="AF134" i="21"/>
  <c r="AD134" i="21"/>
  <c r="AF130" i="21"/>
  <c r="AD130" i="21"/>
  <c r="AF126" i="21"/>
  <c r="AD126" i="21"/>
  <c r="AF122" i="21"/>
  <c r="AD122" i="21"/>
  <c r="AF118" i="21"/>
  <c r="AD118" i="21"/>
  <c r="AF114" i="21"/>
  <c r="AD114" i="21"/>
  <c r="AF110" i="21"/>
  <c r="AD110" i="21"/>
  <c r="AF106" i="21"/>
  <c r="AD106" i="21"/>
  <c r="AF102" i="21"/>
  <c r="AD102" i="21"/>
  <c r="AF98" i="21"/>
  <c r="AD98" i="21"/>
  <c r="AF94" i="21"/>
  <c r="AD94" i="21"/>
  <c r="AF90" i="21"/>
  <c r="AD90" i="21"/>
  <c r="AF86" i="21"/>
  <c r="AD86" i="21"/>
  <c r="AF82" i="21"/>
  <c r="AD82" i="21"/>
  <c r="AF78" i="21"/>
  <c r="AD78" i="21"/>
  <c r="AF74" i="21"/>
  <c r="AD74" i="21"/>
  <c r="AF70" i="21"/>
  <c r="AD70" i="21"/>
  <c r="AF66" i="21"/>
  <c r="AD66" i="21"/>
  <c r="AF62" i="21"/>
  <c r="AD62" i="21"/>
  <c r="AF58" i="21"/>
  <c r="AD58" i="21"/>
  <c r="AF54" i="21"/>
  <c r="AD54" i="21"/>
  <c r="AF50" i="21"/>
  <c r="AD50" i="21"/>
  <c r="AF46" i="21"/>
  <c r="AD46" i="21"/>
  <c r="AF42" i="21"/>
  <c r="AD42" i="21"/>
  <c r="AF38" i="21"/>
  <c r="AD38" i="21"/>
  <c r="AF34" i="21"/>
  <c r="AD34" i="21"/>
  <c r="AF30" i="21"/>
  <c r="AD30" i="21"/>
  <c r="AF26" i="21"/>
  <c r="AD26" i="21"/>
  <c r="AF22" i="21"/>
  <c r="AD22" i="21"/>
  <c r="AF18" i="21"/>
  <c r="AD18" i="21"/>
  <c r="AF14" i="21"/>
  <c r="AD14" i="21"/>
  <c r="AF10" i="21"/>
  <c r="AD10" i="21"/>
  <c r="AF6" i="21"/>
  <c r="AD6" i="21"/>
  <c r="AF397" i="21"/>
  <c r="AD397" i="21"/>
  <c r="AF385" i="21"/>
  <c r="AD385" i="21"/>
  <c r="AF373" i="21"/>
  <c r="AD373" i="21"/>
  <c r="AF357" i="21"/>
  <c r="AD357" i="21"/>
  <c r="AD345" i="21"/>
  <c r="AF345" i="21"/>
  <c r="AF337" i="21"/>
  <c r="AD337" i="21"/>
  <c r="AF325" i="21"/>
  <c r="AD325" i="21"/>
  <c r="AF313" i="21"/>
  <c r="AD313" i="21"/>
  <c r="AF301" i="21"/>
  <c r="AD301" i="21"/>
  <c r="AF285" i="21"/>
  <c r="AD285" i="21"/>
  <c r="AF273" i="21"/>
  <c r="AD273" i="21"/>
  <c r="AF261" i="21"/>
  <c r="AD261" i="21"/>
  <c r="AF249" i="21"/>
  <c r="AD249" i="21"/>
  <c r="AF237" i="21"/>
  <c r="AD237" i="21"/>
  <c r="AF229" i="21"/>
  <c r="AD229" i="21"/>
  <c r="AF217" i="21"/>
  <c r="AD217" i="21"/>
  <c r="AF205" i="21"/>
  <c r="AD205" i="21"/>
  <c r="AF185" i="21"/>
  <c r="AD185" i="21"/>
  <c r="AF173" i="21"/>
  <c r="AD173" i="21"/>
  <c r="AF165" i="21"/>
  <c r="AD165" i="21"/>
  <c r="AF153" i="21"/>
  <c r="AD153" i="21"/>
  <c r="AF141" i="21"/>
  <c r="AD141" i="21"/>
  <c r="AF133" i="21"/>
  <c r="AD133" i="21"/>
  <c r="AF121" i="21"/>
  <c r="AD121" i="21"/>
  <c r="AF113" i="21"/>
  <c r="AD113" i="21"/>
  <c r="AF101" i="21"/>
  <c r="AD101" i="21"/>
  <c r="AF93" i="21"/>
  <c r="AD93" i="21"/>
  <c r="AF89" i="21"/>
  <c r="AD89" i="21"/>
  <c r="AF81" i="21"/>
  <c r="AD81" i="21"/>
  <c r="AF73" i="21"/>
  <c r="AD73" i="21"/>
  <c r="AF61" i="21"/>
  <c r="AD61" i="21"/>
  <c r="AF53" i="21"/>
  <c r="AD53" i="21"/>
  <c r="AF45" i="21"/>
  <c r="AD45" i="21"/>
  <c r="AF37" i="21"/>
  <c r="AD37" i="21"/>
  <c r="AF29" i="21"/>
  <c r="AD29" i="21"/>
  <c r="AF21" i="21"/>
  <c r="AD21" i="21"/>
  <c r="AF17" i="21"/>
  <c r="AD17" i="21"/>
  <c r="AF404" i="21"/>
  <c r="AD404" i="21"/>
  <c r="AF400" i="21"/>
  <c r="AD400" i="21"/>
  <c r="AF396" i="21"/>
  <c r="AD396" i="21"/>
  <c r="AF392" i="21"/>
  <c r="AD392" i="21"/>
  <c r="AF388" i="21"/>
  <c r="AD388" i="21"/>
  <c r="AF384" i="21"/>
  <c r="AD384" i="21"/>
  <c r="AF380" i="21"/>
  <c r="AD380" i="21"/>
  <c r="AF376" i="21"/>
  <c r="AD376" i="21"/>
  <c r="AF372" i="21"/>
  <c r="AD372" i="21"/>
  <c r="AF368" i="21"/>
  <c r="AD368" i="21"/>
  <c r="AF364" i="21"/>
  <c r="AD364" i="21"/>
  <c r="AF360" i="21"/>
  <c r="AD360" i="21"/>
  <c r="AF356" i="21"/>
  <c r="AD356" i="21"/>
  <c r="AF352" i="21"/>
  <c r="AD352" i="21"/>
  <c r="AF348" i="21"/>
  <c r="AD348" i="21"/>
  <c r="AF344" i="21"/>
  <c r="AD344" i="21"/>
  <c r="AF340" i="21"/>
  <c r="AD340" i="21"/>
  <c r="AF336" i="21"/>
  <c r="AD336" i="21"/>
  <c r="AF332" i="21"/>
  <c r="AD332" i="21"/>
  <c r="AF328" i="21"/>
  <c r="AD328" i="21"/>
  <c r="AF324" i="21"/>
  <c r="AD324" i="21"/>
  <c r="AF320" i="21"/>
  <c r="AD320" i="21"/>
  <c r="AF316" i="21"/>
  <c r="AD316" i="21"/>
  <c r="AF312" i="21"/>
  <c r="AD312" i="21"/>
  <c r="AF308" i="21"/>
  <c r="AD308" i="21"/>
  <c r="AF304" i="21"/>
  <c r="AD304" i="21"/>
  <c r="AF300" i="21"/>
  <c r="AD300" i="21"/>
  <c r="AF296" i="21"/>
  <c r="AD296" i="21"/>
  <c r="AF292" i="21"/>
  <c r="AD292" i="21"/>
  <c r="AF288" i="21"/>
  <c r="AD288" i="21"/>
  <c r="AF284" i="21"/>
  <c r="AD284" i="21"/>
  <c r="AF280" i="21"/>
  <c r="AD280" i="21"/>
  <c r="AF276" i="21"/>
  <c r="AD276" i="21"/>
  <c r="AF272" i="21"/>
  <c r="AD272" i="21"/>
  <c r="AF268" i="21"/>
  <c r="AD268" i="21"/>
  <c r="AF264" i="21"/>
  <c r="AD264" i="21"/>
  <c r="AF260" i="21"/>
  <c r="AD260" i="21"/>
  <c r="AF256" i="21"/>
  <c r="AD256" i="21"/>
  <c r="AF252" i="21"/>
  <c r="AD252" i="21"/>
  <c r="AF248" i="21"/>
  <c r="AD248" i="21"/>
  <c r="AF244" i="21"/>
  <c r="AD244" i="21"/>
  <c r="AF240" i="21"/>
  <c r="AD240" i="21"/>
  <c r="AF236" i="21"/>
  <c r="AD236" i="21"/>
  <c r="AF232" i="21"/>
  <c r="AD232" i="21"/>
  <c r="AF228" i="21"/>
  <c r="AD228" i="21"/>
  <c r="AF224" i="21"/>
  <c r="AD224" i="21"/>
  <c r="AF220" i="21"/>
  <c r="AD220" i="21"/>
  <c r="AF216" i="21"/>
  <c r="AD216" i="21"/>
  <c r="AF212" i="21"/>
  <c r="AD212" i="21"/>
  <c r="AF208" i="21"/>
  <c r="AD208" i="21"/>
  <c r="AF204" i="21"/>
  <c r="AD204" i="21"/>
  <c r="AF200" i="21"/>
  <c r="AD200" i="21"/>
  <c r="AF196" i="21"/>
  <c r="AD196" i="21"/>
  <c r="AF192" i="21"/>
  <c r="AD192" i="21"/>
  <c r="AF188" i="21"/>
  <c r="AD188" i="21"/>
  <c r="AF184" i="21"/>
  <c r="AD184" i="21"/>
  <c r="AF180" i="21"/>
  <c r="AD180" i="21"/>
  <c r="AF176" i="21"/>
  <c r="AD176" i="21"/>
  <c r="AF172" i="21"/>
  <c r="AD172" i="21"/>
  <c r="AF168" i="21"/>
  <c r="AD168" i="21"/>
  <c r="AF164" i="21"/>
  <c r="AD164" i="21"/>
  <c r="AF160" i="21"/>
  <c r="AD160" i="21"/>
  <c r="AF156" i="21"/>
  <c r="AD156" i="21"/>
  <c r="AF152" i="21"/>
  <c r="AD152" i="21"/>
  <c r="AF148" i="21"/>
  <c r="AD148" i="21"/>
  <c r="AF144" i="21"/>
  <c r="AD144" i="21"/>
  <c r="AF140" i="21"/>
  <c r="AD140" i="21"/>
  <c r="AF136" i="21"/>
  <c r="AD136" i="21"/>
  <c r="AF132" i="21"/>
  <c r="AD132" i="21"/>
  <c r="AF128" i="21"/>
  <c r="AD128" i="21"/>
  <c r="AF124" i="21"/>
  <c r="AD124" i="21"/>
  <c r="AF120" i="21"/>
  <c r="AD120" i="21"/>
  <c r="AF116" i="21"/>
  <c r="AD116" i="21"/>
  <c r="AF112" i="21"/>
  <c r="AD112" i="21"/>
  <c r="AF108" i="21"/>
  <c r="AD108" i="21"/>
  <c r="AF104" i="21"/>
  <c r="AD104" i="21"/>
  <c r="AF100" i="21"/>
  <c r="AD100" i="21"/>
  <c r="AF96" i="21"/>
  <c r="AD96" i="21"/>
  <c r="AF92" i="21"/>
  <c r="AD92" i="21"/>
  <c r="AF88" i="21"/>
  <c r="AD88" i="21"/>
  <c r="AF84" i="21"/>
  <c r="AD84" i="21"/>
  <c r="AF80" i="21"/>
  <c r="AD80" i="21"/>
  <c r="AF76" i="21"/>
  <c r="AD76" i="21"/>
  <c r="AF72" i="21"/>
  <c r="AD72" i="21"/>
  <c r="AF68" i="21"/>
  <c r="AD68" i="21"/>
  <c r="AF64" i="21"/>
  <c r="AD64" i="21"/>
  <c r="AF60" i="21"/>
  <c r="AD60" i="21"/>
  <c r="AF56" i="21"/>
  <c r="AD56" i="21"/>
  <c r="AF52" i="21"/>
  <c r="AD52" i="21"/>
  <c r="AF48" i="21"/>
  <c r="AD48" i="21"/>
  <c r="AF44" i="21"/>
  <c r="AD44" i="21"/>
  <c r="AF40" i="21"/>
  <c r="AD40" i="21"/>
  <c r="AF36" i="21"/>
  <c r="AD36" i="21"/>
  <c r="AF32" i="21"/>
  <c r="AD32" i="21"/>
  <c r="AF28" i="21"/>
  <c r="AD28" i="21"/>
  <c r="AF24" i="21"/>
  <c r="AD24" i="21"/>
  <c r="AF20" i="21"/>
  <c r="AD20" i="21"/>
  <c r="AF16" i="21"/>
  <c r="AD16" i="21"/>
  <c r="AF12" i="21"/>
  <c r="AD12" i="21"/>
  <c r="AF8" i="21"/>
  <c r="AD8" i="21"/>
  <c r="AF405" i="21"/>
  <c r="AD405" i="21"/>
  <c r="AF393" i="21"/>
  <c r="AD393" i="21"/>
  <c r="AF381" i="21"/>
  <c r="AD381" i="21"/>
  <c r="AF369" i="21"/>
  <c r="AD369" i="21"/>
  <c r="AF353" i="21"/>
  <c r="AD353" i="21"/>
  <c r="AF333" i="21"/>
  <c r="AD333" i="21"/>
  <c r="AF321" i="21"/>
  <c r="AD321" i="21"/>
  <c r="AF309" i="21"/>
  <c r="AD309" i="21"/>
  <c r="AF297" i="21"/>
  <c r="AD297" i="21"/>
  <c r="AF281" i="21"/>
  <c r="AD281" i="21"/>
  <c r="AF269" i="21"/>
  <c r="AD269" i="21"/>
  <c r="AF257" i="21"/>
  <c r="AD257" i="21"/>
  <c r="AF241" i="21"/>
  <c r="AD241" i="21"/>
  <c r="AF225" i="21"/>
  <c r="AD225" i="21"/>
  <c r="AF213" i="21"/>
  <c r="AD213" i="21"/>
  <c r="AF197" i="21"/>
  <c r="AD197" i="21"/>
  <c r="AF189" i="21"/>
  <c r="AD189" i="21"/>
  <c r="AF177" i="21"/>
  <c r="AD177" i="21"/>
  <c r="AF161" i="21"/>
  <c r="AD161" i="21"/>
  <c r="AF149" i="21"/>
  <c r="AD149" i="21"/>
  <c r="AF137" i="21"/>
  <c r="AD137" i="21"/>
  <c r="AF129" i="21"/>
  <c r="AD129" i="21"/>
  <c r="AF125" i="21"/>
  <c r="AD125" i="21"/>
  <c r="AF117" i="21"/>
  <c r="AD117" i="21"/>
  <c r="AF105" i="21"/>
  <c r="AD105" i="21"/>
  <c r="AF97" i="21"/>
  <c r="AD97" i="21"/>
  <c r="AF85" i="21"/>
  <c r="AD85" i="21"/>
  <c r="AF77" i="21"/>
  <c r="AD77" i="21"/>
  <c r="AF69" i="21"/>
  <c r="AD69" i="21"/>
  <c r="AF65" i="21"/>
  <c r="AD65" i="21"/>
  <c r="AF57" i="21"/>
  <c r="AD57" i="21"/>
  <c r="AF49" i="21"/>
  <c r="AD49" i="21"/>
  <c r="AF41" i="21"/>
  <c r="AD41" i="21"/>
  <c r="AF33" i="21"/>
  <c r="AD33" i="21"/>
  <c r="AF25" i="21"/>
  <c r="AD25" i="21"/>
  <c r="AF9" i="21"/>
  <c r="AD9" i="21"/>
  <c r="AG407" i="21"/>
  <c r="AD407" i="21"/>
  <c r="AF395" i="21"/>
  <c r="AD395" i="21"/>
  <c r="AF391" i="21"/>
  <c r="AD391" i="21"/>
  <c r="AF387" i="21"/>
  <c r="AD387" i="21"/>
  <c r="AF383" i="21"/>
  <c r="AD383" i="21"/>
  <c r="AF379" i="21"/>
  <c r="AD379" i="21"/>
  <c r="AF375" i="21"/>
  <c r="AD375" i="21"/>
  <c r="AF371" i="21"/>
  <c r="AD371" i="21"/>
  <c r="AF367" i="21"/>
  <c r="AD367" i="21"/>
  <c r="AF363" i="21"/>
  <c r="AD363" i="21"/>
  <c r="AF359" i="21"/>
  <c r="AD359" i="21"/>
  <c r="AF355" i="21"/>
  <c r="AD355" i="21"/>
  <c r="AF351" i="21"/>
  <c r="AD351" i="21"/>
  <c r="AF347" i="21"/>
  <c r="AD347" i="21"/>
  <c r="AF343" i="21"/>
  <c r="AD343" i="21"/>
  <c r="AF339" i="21"/>
  <c r="AD339" i="21"/>
  <c r="AF335" i="21"/>
  <c r="AD335" i="21"/>
  <c r="AF331" i="21"/>
  <c r="AD331" i="21"/>
  <c r="AF327" i="21"/>
  <c r="AD327" i="21"/>
  <c r="AF323" i="21"/>
  <c r="AD323" i="21"/>
  <c r="AF319" i="21"/>
  <c r="AD319" i="21"/>
  <c r="AF315" i="21"/>
  <c r="AD315" i="21"/>
  <c r="AF311" i="21"/>
  <c r="AD311" i="21"/>
  <c r="AF307" i="21"/>
  <c r="AD307" i="21"/>
  <c r="AF303" i="21"/>
  <c r="AD303" i="21"/>
  <c r="AF299" i="21"/>
  <c r="AD299" i="21"/>
  <c r="AF295" i="21"/>
  <c r="AD295" i="21"/>
  <c r="AF291" i="21"/>
  <c r="AD291" i="21"/>
  <c r="AF287" i="21"/>
  <c r="AD287" i="21"/>
  <c r="AF283" i="21"/>
  <c r="AD283" i="21"/>
  <c r="AF279" i="21"/>
  <c r="AD279" i="21"/>
  <c r="AF275" i="21"/>
  <c r="AD275" i="21"/>
  <c r="AF271" i="21"/>
  <c r="AD271" i="21"/>
  <c r="AF267" i="21"/>
  <c r="AD267" i="21"/>
  <c r="AF263" i="21"/>
  <c r="AD263" i="21"/>
  <c r="AD259" i="21"/>
  <c r="AF259" i="21"/>
  <c r="AF255" i="21"/>
  <c r="AD255" i="21"/>
  <c r="AF251" i="21"/>
  <c r="AD251" i="21"/>
  <c r="AF247" i="21"/>
  <c r="AD247" i="21"/>
  <c r="AF243" i="21"/>
  <c r="AD243" i="21"/>
  <c r="AF239" i="21"/>
  <c r="AD239" i="21"/>
  <c r="AF235" i="21"/>
  <c r="AD235" i="21"/>
  <c r="AF231" i="21"/>
  <c r="AD231" i="21"/>
  <c r="AF227" i="21"/>
  <c r="AD227" i="21"/>
  <c r="AF223" i="21"/>
  <c r="AD223" i="21"/>
  <c r="AF219" i="21"/>
  <c r="AD219" i="21"/>
  <c r="AD215" i="21"/>
  <c r="AF215" i="21"/>
  <c r="AF211" i="21"/>
  <c r="AD211" i="21"/>
  <c r="AF207" i="21"/>
  <c r="AD207" i="21"/>
  <c r="AF203" i="21"/>
  <c r="AD203" i="21"/>
  <c r="AD199" i="21"/>
  <c r="AF199" i="21"/>
  <c r="AF195" i="21"/>
  <c r="AD195" i="21"/>
  <c r="AF191" i="21"/>
  <c r="AD191" i="21"/>
  <c r="AF187" i="21"/>
  <c r="AD187" i="21"/>
  <c r="AD183" i="21"/>
  <c r="AF183" i="21"/>
  <c r="AF179" i="21"/>
  <c r="AD179" i="21"/>
  <c r="AF175" i="21"/>
  <c r="AD175" i="21"/>
  <c r="AF171" i="21"/>
  <c r="AD171" i="21"/>
  <c r="AF167" i="21"/>
  <c r="AD167" i="21"/>
  <c r="AF163" i="21"/>
  <c r="AD163" i="21"/>
  <c r="AF159" i="21"/>
  <c r="AD159" i="21"/>
  <c r="AF155" i="21"/>
  <c r="AD155" i="21"/>
  <c r="AD151" i="21"/>
  <c r="AF151" i="21"/>
  <c r="AF147" i="21"/>
  <c r="AD147" i="21"/>
  <c r="AF143" i="21"/>
  <c r="AD143" i="21"/>
  <c r="AF139" i="21"/>
  <c r="AD139" i="21"/>
  <c r="AD135" i="21"/>
  <c r="AF135" i="21"/>
  <c r="AF131" i="21"/>
  <c r="AD131" i="21"/>
  <c r="AF127" i="21"/>
  <c r="AD127" i="21"/>
  <c r="AF123" i="21"/>
  <c r="AD123" i="21"/>
  <c r="AD119" i="21"/>
  <c r="AF119" i="21"/>
  <c r="AF115" i="21"/>
  <c r="AD115" i="21"/>
  <c r="AF111" i="21"/>
  <c r="AD111" i="21"/>
  <c r="AF107" i="21"/>
  <c r="AD107" i="21"/>
  <c r="AF103" i="21"/>
  <c r="AD103" i="21"/>
  <c r="AF99" i="21"/>
  <c r="AD99" i="21"/>
  <c r="AF95" i="21"/>
  <c r="AD95" i="21"/>
  <c r="AF91" i="21"/>
  <c r="AD91" i="21"/>
  <c r="AD87" i="21"/>
  <c r="AF87" i="21"/>
  <c r="AF83" i="21"/>
  <c r="AD83" i="21"/>
  <c r="AF79" i="21"/>
  <c r="AD79" i="21"/>
  <c r="AF75" i="21"/>
  <c r="AD75" i="21"/>
  <c r="AD71" i="21"/>
  <c r="AF71" i="21"/>
  <c r="AF67" i="21"/>
  <c r="AD67" i="21"/>
  <c r="AF63" i="21"/>
  <c r="AD63" i="21"/>
  <c r="AF59" i="21"/>
  <c r="AD59" i="21"/>
  <c r="AD55" i="21"/>
  <c r="AF55" i="21"/>
  <c r="AF51" i="21"/>
  <c r="AD51" i="21"/>
  <c r="AF47" i="21"/>
  <c r="AD47" i="21"/>
  <c r="AF43" i="21"/>
  <c r="AD43" i="21"/>
  <c r="AF39" i="21"/>
  <c r="AD39" i="21"/>
  <c r="AF35" i="21"/>
  <c r="AD35" i="21"/>
  <c r="AF31" i="21"/>
  <c r="AD31" i="21"/>
  <c r="AF27" i="21"/>
  <c r="AD27" i="21"/>
  <c r="AD23" i="21"/>
  <c r="AF23" i="21"/>
  <c r="AF19" i="21"/>
  <c r="AD19" i="21"/>
  <c r="AF15" i="21"/>
  <c r="AD15" i="21"/>
  <c r="AF11" i="21"/>
  <c r="AD11" i="21"/>
  <c r="AF7" i="21"/>
  <c r="AD7" i="21"/>
  <c r="I467" i="55" l="1"/>
  <c r="AM556" i="21"/>
  <c r="AK544" i="21"/>
  <c r="AM552" i="21"/>
  <c r="AK540" i="21"/>
  <c r="A72" i="53"/>
  <c r="A59" i="53"/>
  <c r="A47" i="53" s="1"/>
  <c r="A35" i="53" s="1"/>
  <c r="A23" i="53" s="1"/>
  <c r="A11" i="53" s="1"/>
  <c r="A83" i="53"/>
  <c r="A95" i="53" s="1"/>
  <c r="A107" i="53" s="1"/>
  <c r="A119" i="53" s="1"/>
  <c r="A131" i="53" s="1"/>
  <c r="A143" i="53" s="1"/>
  <c r="A155" i="53" s="1"/>
  <c r="A167" i="53" s="1"/>
  <c r="A179" i="53" s="1"/>
  <c r="A191" i="53" s="1"/>
  <c r="A203" i="53" s="1"/>
  <c r="A215" i="53" s="1"/>
  <c r="A227" i="53" s="1"/>
  <c r="A239" i="53" s="1"/>
  <c r="A251" i="53" s="1"/>
  <c r="A263" i="53" s="1"/>
  <c r="A275" i="53" s="1"/>
  <c r="A287" i="53" s="1"/>
  <c r="A299" i="53" s="1"/>
  <c r="A311" i="53" s="1"/>
  <c r="A323" i="53" s="1"/>
  <c r="A335" i="53" s="1"/>
  <c r="A347" i="53" s="1"/>
  <c r="A359" i="53" s="1"/>
  <c r="A371" i="53" s="1"/>
  <c r="A383" i="53" s="1"/>
  <c r="A395" i="53" s="1"/>
  <c r="A407" i="53" s="1"/>
  <c r="A419" i="53" s="1"/>
  <c r="A431" i="53" s="1"/>
  <c r="A443" i="53" s="1"/>
  <c r="A455" i="53" s="1"/>
  <c r="A467" i="53" s="1"/>
  <c r="A479" i="53" s="1"/>
  <c r="A491" i="53" s="1"/>
  <c r="B73" i="53"/>
  <c r="B60" i="53"/>
  <c r="B48" i="53" s="1"/>
  <c r="B36" i="53" s="1"/>
  <c r="B24" i="53" s="1"/>
  <c r="B12" i="53" s="1"/>
  <c r="B84" i="53"/>
  <c r="B96" i="53" s="1"/>
  <c r="B108" i="53" s="1"/>
  <c r="B120" i="53" s="1"/>
  <c r="B132" i="53" s="1"/>
  <c r="B144" i="53" s="1"/>
  <c r="B156" i="53" s="1"/>
  <c r="B168" i="53" s="1"/>
  <c r="B180" i="53" s="1"/>
  <c r="B192" i="53" s="1"/>
  <c r="B204" i="53" s="1"/>
  <c r="B216" i="53" s="1"/>
  <c r="B228" i="53" s="1"/>
  <c r="B240" i="53" s="1"/>
  <c r="B252" i="53" s="1"/>
  <c r="B264" i="53" s="1"/>
  <c r="B276" i="53" s="1"/>
  <c r="B288" i="53" s="1"/>
  <c r="B300" i="53" s="1"/>
  <c r="B312" i="53" s="1"/>
  <c r="B324" i="53" s="1"/>
  <c r="B336" i="53" s="1"/>
  <c r="B348" i="53" s="1"/>
  <c r="B360" i="53" s="1"/>
  <c r="B372" i="53" s="1"/>
  <c r="B384" i="53" s="1"/>
  <c r="B396" i="53" s="1"/>
  <c r="B408" i="53" s="1"/>
  <c r="B420" i="53" s="1"/>
  <c r="B432" i="53" s="1"/>
  <c r="B444" i="53" s="1"/>
  <c r="B456" i="53" s="1"/>
  <c r="B468" i="53" s="1"/>
  <c r="B480" i="53" s="1"/>
  <c r="B492" i="53" s="1"/>
  <c r="I468" i="55" l="1"/>
  <c r="AM568" i="21"/>
  <c r="AK556" i="21"/>
  <c r="H445" i="55"/>
  <c r="AM564" i="21"/>
  <c r="AK552" i="21"/>
  <c r="AC298" i="2"/>
  <c r="A73" i="53"/>
  <c r="A60" i="53"/>
  <c r="A48" i="53" s="1"/>
  <c r="A36" i="53" s="1"/>
  <c r="A24" i="53" s="1"/>
  <c r="A12" i="53" s="1"/>
  <c r="A84" i="53"/>
  <c r="A96" i="53" s="1"/>
  <c r="A108" i="53" s="1"/>
  <c r="A120" i="53" s="1"/>
  <c r="A132" i="53" s="1"/>
  <c r="A144" i="53" s="1"/>
  <c r="A156" i="53" s="1"/>
  <c r="A168" i="53" s="1"/>
  <c r="A180" i="53" s="1"/>
  <c r="A192" i="53" s="1"/>
  <c r="A204" i="53" s="1"/>
  <c r="A216" i="53" s="1"/>
  <c r="A228" i="53" s="1"/>
  <c r="A240" i="53" s="1"/>
  <c r="A252" i="53" s="1"/>
  <c r="A264" i="53" s="1"/>
  <c r="A276" i="53" s="1"/>
  <c r="A288" i="53" s="1"/>
  <c r="A300" i="53" s="1"/>
  <c r="A312" i="53" s="1"/>
  <c r="A324" i="53" s="1"/>
  <c r="A336" i="53" s="1"/>
  <c r="A348" i="53" s="1"/>
  <c r="A360" i="53" s="1"/>
  <c r="A372" i="53" s="1"/>
  <c r="A384" i="53" s="1"/>
  <c r="A396" i="53" s="1"/>
  <c r="A408" i="53" s="1"/>
  <c r="A420" i="53" s="1"/>
  <c r="A432" i="53" s="1"/>
  <c r="A444" i="53" s="1"/>
  <c r="A456" i="53" s="1"/>
  <c r="A468" i="53" s="1"/>
  <c r="A480" i="53" s="1"/>
  <c r="A492" i="53" s="1"/>
  <c r="B74" i="53"/>
  <c r="B61" i="53"/>
  <c r="B49" i="53" s="1"/>
  <c r="B37" i="53" s="1"/>
  <c r="B25" i="53" s="1"/>
  <c r="B13" i="53" s="1"/>
  <c r="B85" i="53"/>
  <c r="B97" i="53" s="1"/>
  <c r="B109" i="53" s="1"/>
  <c r="B121" i="53" s="1"/>
  <c r="B133" i="53" s="1"/>
  <c r="B145" i="53" s="1"/>
  <c r="B157" i="53" s="1"/>
  <c r="B169" i="53" s="1"/>
  <c r="B181" i="53" s="1"/>
  <c r="B193" i="53" s="1"/>
  <c r="B205" i="53" s="1"/>
  <c r="B217" i="53" s="1"/>
  <c r="B229" i="53" s="1"/>
  <c r="B241" i="53" s="1"/>
  <c r="B253" i="53" s="1"/>
  <c r="B265" i="53" s="1"/>
  <c r="B277" i="53" s="1"/>
  <c r="B289" i="53" s="1"/>
  <c r="B301" i="53" s="1"/>
  <c r="B313" i="53" s="1"/>
  <c r="B325" i="53" s="1"/>
  <c r="B337" i="53" s="1"/>
  <c r="B349" i="53" s="1"/>
  <c r="B361" i="53" s="1"/>
  <c r="B373" i="53" s="1"/>
  <c r="B385" i="53" s="1"/>
  <c r="B397" i="53" s="1"/>
  <c r="B409" i="53" s="1"/>
  <c r="B421" i="53" s="1"/>
  <c r="B433" i="53" s="1"/>
  <c r="B445" i="53" s="1"/>
  <c r="B457" i="53" s="1"/>
  <c r="B469" i="53" s="1"/>
  <c r="B481" i="53" s="1"/>
  <c r="B493" i="53" s="1"/>
  <c r="I469" i="55" l="1"/>
  <c r="AM580" i="21"/>
  <c r="AK568" i="21"/>
  <c r="H446" i="55"/>
  <c r="AM576" i="21"/>
  <c r="AK564" i="21"/>
  <c r="A74" i="53"/>
  <c r="A61" i="53"/>
  <c r="A49" i="53" s="1"/>
  <c r="A37" i="53" s="1"/>
  <c r="A25" i="53" s="1"/>
  <c r="A13" i="53" s="1"/>
  <c r="A85" i="53"/>
  <c r="A97" i="53" s="1"/>
  <c r="A109" i="53" s="1"/>
  <c r="A121" i="53" s="1"/>
  <c r="A133" i="53" s="1"/>
  <c r="A145" i="53" s="1"/>
  <c r="A157" i="53" s="1"/>
  <c r="A169" i="53" s="1"/>
  <c r="A181" i="53" s="1"/>
  <c r="A193" i="53" s="1"/>
  <c r="A205" i="53" s="1"/>
  <c r="A217" i="53" s="1"/>
  <c r="A229" i="53" s="1"/>
  <c r="A241" i="53" s="1"/>
  <c r="A253" i="53" s="1"/>
  <c r="A265" i="53" s="1"/>
  <c r="A277" i="53" s="1"/>
  <c r="A289" i="53" s="1"/>
  <c r="A301" i="53" s="1"/>
  <c r="A313" i="53" s="1"/>
  <c r="A325" i="53" s="1"/>
  <c r="A337" i="53" s="1"/>
  <c r="A349" i="53" s="1"/>
  <c r="A361" i="53" s="1"/>
  <c r="A373" i="53" s="1"/>
  <c r="A385" i="53" s="1"/>
  <c r="A397" i="53" s="1"/>
  <c r="A409" i="53" s="1"/>
  <c r="A421" i="53" s="1"/>
  <c r="A433" i="53" s="1"/>
  <c r="A445" i="53" s="1"/>
  <c r="A457" i="53" s="1"/>
  <c r="A469" i="53" s="1"/>
  <c r="A481" i="53" s="1"/>
  <c r="A493" i="53" s="1"/>
  <c r="B75" i="53"/>
  <c r="B62" i="53"/>
  <c r="B50" i="53" s="1"/>
  <c r="B38" i="53" s="1"/>
  <c r="B26" i="53" s="1"/>
  <c r="B14" i="53" s="1"/>
  <c r="B86" i="53"/>
  <c r="B98" i="53" s="1"/>
  <c r="B110" i="53" s="1"/>
  <c r="B122" i="53" s="1"/>
  <c r="B134" i="53" s="1"/>
  <c r="B146" i="53" s="1"/>
  <c r="B158" i="53" s="1"/>
  <c r="B170" i="53" s="1"/>
  <c r="B182" i="53" s="1"/>
  <c r="B194" i="53" s="1"/>
  <c r="B206" i="53" s="1"/>
  <c r="B218" i="53" s="1"/>
  <c r="B230" i="53" s="1"/>
  <c r="B242" i="53" s="1"/>
  <c r="B254" i="53" s="1"/>
  <c r="B266" i="53" s="1"/>
  <c r="B278" i="53" s="1"/>
  <c r="B290" i="53" s="1"/>
  <c r="B302" i="53" s="1"/>
  <c r="B314" i="53" s="1"/>
  <c r="B326" i="53" s="1"/>
  <c r="B338" i="53" s="1"/>
  <c r="B350" i="53" s="1"/>
  <c r="B362" i="53" s="1"/>
  <c r="B374" i="53" s="1"/>
  <c r="B386" i="53" s="1"/>
  <c r="B398" i="53" s="1"/>
  <c r="B410" i="53" s="1"/>
  <c r="B422" i="53" s="1"/>
  <c r="B434" i="53" s="1"/>
  <c r="B446" i="53" s="1"/>
  <c r="B458" i="53" s="1"/>
  <c r="B470" i="53" s="1"/>
  <c r="B482" i="53" s="1"/>
  <c r="B494" i="53" s="1"/>
  <c r="I470" i="55" l="1"/>
  <c r="AM592" i="21"/>
  <c r="AK580" i="21"/>
  <c r="H447" i="55"/>
  <c r="AM588" i="21"/>
  <c r="AK576" i="21"/>
  <c r="B63" i="53"/>
  <c r="B51" i="53" s="1"/>
  <c r="B39" i="53" s="1"/>
  <c r="B27" i="53" s="1"/>
  <c r="B15" i="53" s="1"/>
  <c r="B76" i="53"/>
  <c r="B87" i="53"/>
  <c r="B99" i="53" s="1"/>
  <c r="B111" i="53" s="1"/>
  <c r="B123" i="53" s="1"/>
  <c r="B135" i="53" s="1"/>
  <c r="B147" i="53" s="1"/>
  <c r="B159" i="53" s="1"/>
  <c r="B171" i="53" s="1"/>
  <c r="B183" i="53" s="1"/>
  <c r="B195" i="53" s="1"/>
  <c r="B207" i="53" s="1"/>
  <c r="B219" i="53" s="1"/>
  <c r="B231" i="53" s="1"/>
  <c r="B243" i="53" s="1"/>
  <c r="B255" i="53" s="1"/>
  <c r="B267" i="53" s="1"/>
  <c r="B279" i="53" s="1"/>
  <c r="B291" i="53" s="1"/>
  <c r="B303" i="53" s="1"/>
  <c r="B315" i="53" s="1"/>
  <c r="B327" i="53" s="1"/>
  <c r="B339" i="53" s="1"/>
  <c r="B351" i="53" s="1"/>
  <c r="B363" i="53" s="1"/>
  <c r="B375" i="53" s="1"/>
  <c r="B387" i="53" s="1"/>
  <c r="B399" i="53" s="1"/>
  <c r="B411" i="53" s="1"/>
  <c r="B423" i="53" s="1"/>
  <c r="B435" i="53" s="1"/>
  <c r="B447" i="53" s="1"/>
  <c r="B459" i="53" s="1"/>
  <c r="B471" i="53" s="1"/>
  <c r="B483" i="53" s="1"/>
  <c r="B495" i="53" s="1"/>
  <c r="A75" i="53"/>
  <c r="A62" i="53"/>
  <c r="A50" i="53" s="1"/>
  <c r="A38" i="53" s="1"/>
  <c r="A26" i="53" s="1"/>
  <c r="A14" i="53" s="1"/>
  <c r="A86" i="53"/>
  <c r="A98" i="53" s="1"/>
  <c r="A110" i="53" s="1"/>
  <c r="A122" i="53" s="1"/>
  <c r="A134" i="53" s="1"/>
  <c r="A146" i="53" s="1"/>
  <c r="A158" i="53" s="1"/>
  <c r="A170" i="53" s="1"/>
  <c r="A182" i="53" s="1"/>
  <c r="A194" i="53" s="1"/>
  <c r="A206" i="53" s="1"/>
  <c r="A218" i="53" s="1"/>
  <c r="A230" i="53" s="1"/>
  <c r="A242" i="53" s="1"/>
  <c r="A254" i="53" s="1"/>
  <c r="A266" i="53" s="1"/>
  <c r="A278" i="53" s="1"/>
  <c r="A290" i="53" s="1"/>
  <c r="A302" i="53" s="1"/>
  <c r="A314" i="53" s="1"/>
  <c r="A326" i="53" s="1"/>
  <c r="A338" i="53" s="1"/>
  <c r="A350" i="53" s="1"/>
  <c r="A362" i="53" s="1"/>
  <c r="A374" i="53" s="1"/>
  <c r="A386" i="53" s="1"/>
  <c r="A398" i="53" s="1"/>
  <c r="A410" i="53" s="1"/>
  <c r="A422" i="53" s="1"/>
  <c r="A434" i="53" s="1"/>
  <c r="A446" i="53" s="1"/>
  <c r="A458" i="53" s="1"/>
  <c r="A470" i="53" s="1"/>
  <c r="A482" i="53" s="1"/>
  <c r="A494" i="53" s="1"/>
  <c r="I471" i="55" l="1"/>
  <c r="AM604" i="21"/>
  <c r="AK592" i="21"/>
  <c r="H448" i="55"/>
  <c r="AM600" i="21"/>
  <c r="AK588" i="21"/>
  <c r="B64" i="53"/>
  <c r="B52" i="53" s="1"/>
  <c r="B40" i="53" s="1"/>
  <c r="B28" i="53" s="1"/>
  <c r="B16" i="53" s="1"/>
  <c r="B88" i="53"/>
  <c r="B100" i="53" s="1"/>
  <c r="B112" i="53" s="1"/>
  <c r="B124" i="53" s="1"/>
  <c r="B136" i="53" s="1"/>
  <c r="B148" i="53" s="1"/>
  <c r="B160" i="53" s="1"/>
  <c r="B172" i="53" s="1"/>
  <c r="B184" i="53" s="1"/>
  <c r="B196" i="53" s="1"/>
  <c r="B208" i="53" s="1"/>
  <c r="B220" i="53" s="1"/>
  <c r="B232" i="53" s="1"/>
  <c r="B244" i="53" s="1"/>
  <c r="B256" i="53" s="1"/>
  <c r="B268" i="53" s="1"/>
  <c r="B280" i="53" s="1"/>
  <c r="B292" i="53" s="1"/>
  <c r="B304" i="53" s="1"/>
  <c r="B316" i="53" s="1"/>
  <c r="B328" i="53" s="1"/>
  <c r="B340" i="53" s="1"/>
  <c r="B352" i="53" s="1"/>
  <c r="B364" i="53" s="1"/>
  <c r="B376" i="53" s="1"/>
  <c r="B388" i="53" s="1"/>
  <c r="B400" i="53" s="1"/>
  <c r="B412" i="53" s="1"/>
  <c r="B424" i="53" s="1"/>
  <c r="B436" i="53" s="1"/>
  <c r="B448" i="53" s="1"/>
  <c r="B460" i="53" s="1"/>
  <c r="B472" i="53" s="1"/>
  <c r="B484" i="53" s="1"/>
  <c r="B496" i="53" s="1"/>
  <c r="A63" i="53"/>
  <c r="A51" i="53" s="1"/>
  <c r="A39" i="53" s="1"/>
  <c r="A27" i="53" s="1"/>
  <c r="A15" i="53" s="1"/>
  <c r="A87" i="53"/>
  <c r="A99" i="53" s="1"/>
  <c r="A111" i="53" s="1"/>
  <c r="A123" i="53" s="1"/>
  <c r="A135" i="53" s="1"/>
  <c r="A147" i="53" s="1"/>
  <c r="A159" i="53" s="1"/>
  <c r="A171" i="53" s="1"/>
  <c r="A183" i="53" s="1"/>
  <c r="A195" i="53" s="1"/>
  <c r="A207" i="53" s="1"/>
  <c r="A219" i="53" s="1"/>
  <c r="A231" i="53" s="1"/>
  <c r="A243" i="53" s="1"/>
  <c r="A255" i="53" s="1"/>
  <c r="A267" i="53" s="1"/>
  <c r="A279" i="53" s="1"/>
  <c r="A291" i="53" s="1"/>
  <c r="A303" i="53" s="1"/>
  <c r="A315" i="53" s="1"/>
  <c r="A327" i="53" s="1"/>
  <c r="A339" i="53" s="1"/>
  <c r="A351" i="53" s="1"/>
  <c r="A363" i="53" s="1"/>
  <c r="A375" i="53" s="1"/>
  <c r="A387" i="53" s="1"/>
  <c r="A399" i="53" s="1"/>
  <c r="A411" i="53" s="1"/>
  <c r="A423" i="53" s="1"/>
  <c r="A435" i="53" s="1"/>
  <c r="A447" i="53" s="1"/>
  <c r="A459" i="53" s="1"/>
  <c r="A471" i="53" s="1"/>
  <c r="A483" i="53" s="1"/>
  <c r="A495" i="53" s="1"/>
  <c r="A76" i="53"/>
  <c r="I472" i="55" l="1"/>
  <c r="AM616" i="21"/>
  <c r="AK604" i="21"/>
  <c r="H449" i="55"/>
  <c r="T417" i="5"/>
  <c r="T416" i="5"/>
  <c r="AM612" i="21"/>
  <c r="AK600" i="21"/>
  <c r="A64" i="53"/>
  <c r="A52" i="53" s="1"/>
  <c r="A40" i="53" s="1"/>
  <c r="A28" i="53" s="1"/>
  <c r="A16" i="53" s="1"/>
  <c r="A88" i="53"/>
  <c r="A100" i="53" s="1"/>
  <c r="A112" i="53" s="1"/>
  <c r="A124" i="53" s="1"/>
  <c r="A136" i="53" s="1"/>
  <c r="A148" i="53" s="1"/>
  <c r="A160" i="53" s="1"/>
  <c r="A172" i="53" s="1"/>
  <c r="A184" i="53" s="1"/>
  <c r="A196" i="53" s="1"/>
  <c r="A208" i="53" s="1"/>
  <c r="A220" i="53" s="1"/>
  <c r="A232" i="53" s="1"/>
  <c r="A244" i="53" s="1"/>
  <c r="A256" i="53" s="1"/>
  <c r="A268" i="53" s="1"/>
  <c r="A280" i="53" s="1"/>
  <c r="A292" i="53" s="1"/>
  <c r="A304" i="53" s="1"/>
  <c r="A316" i="53" s="1"/>
  <c r="A328" i="53" s="1"/>
  <c r="A340" i="53" s="1"/>
  <c r="A352" i="53" s="1"/>
  <c r="A364" i="53" s="1"/>
  <c r="A376" i="53" s="1"/>
  <c r="A388" i="53" s="1"/>
  <c r="A400" i="53" s="1"/>
  <c r="A412" i="53" s="1"/>
  <c r="A424" i="53" s="1"/>
  <c r="A436" i="53" s="1"/>
  <c r="A448" i="53" s="1"/>
  <c r="A460" i="53" s="1"/>
  <c r="A472" i="53" s="1"/>
  <c r="A484" i="53" s="1"/>
  <c r="A496" i="53" s="1"/>
  <c r="O407" i="21"/>
  <c r="P407" i="21"/>
  <c r="I473" i="55" l="1"/>
  <c r="AM628" i="21"/>
  <c r="AM640" i="21" s="1"/>
  <c r="AM652" i="21" s="1"/>
  <c r="AM664" i="21" s="1"/>
  <c r="AM676" i="21" s="1"/>
  <c r="AM688" i="21" s="1"/>
  <c r="AM700" i="21" s="1"/>
  <c r="AM712" i="21" s="1"/>
  <c r="AM724" i="21" s="1"/>
  <c r="AM736" i="21" s="1"/>
  <c r="AK616" i="21"/>
  <c r="H450" i="55"/>
  <c r="AM624" i="21"/>
  <c r="AM636" i="21" s="1"/>
  <c r="AM648" i="21" s="1"/>
  <c r="AM660" i="21" s="1"/>
  <c r="AM672" i="21" s="1"/>
  <c r="AM684" i="21" s="1"/>
  <c r="AM696" i="21" s="1"/>
  <c r="AM708" i="21" s="1"/>
  <c r="AM720" i="21" s="1"/>
  <c r="AM732" i="21" s="1"/>
  <c r="AK612" i="21"/>
  <c r="V299" i="2"/>
  <c r="U299" i="2"/>
  <c r="T299" i="2"/>
  <c r="I474" i="55" l="1"/>
  <c r="H451" i="55"/>
  <c r="I475" i="55" l="1"/>
  <c r="H452" i="55"/>
  <c r="BP64" i="19"/>
  <c r="BP63" i="19"/>
  <c r="BP62" i="19"/>
  <c r="BP61" i="19"/>
  <c r="BP60" i="19"/>
  <c r="BP59" i="19"/>
  <c r="BP58" i="19"/>
  <c r="BP57" i="19"/>
  <c r="BP56" i="19"/>
  <c r="BP55" i="19"/>
  <c r="BP54" i="19"/>
  <c r="BP53" i="19"/>
  <c r="BP52" i="19"/>
  <c r="BP51" i="19"/>
  <c r="BP50" i="19"/>
  <c r="I476" i="55" l="1"/>
  <c r="H453" i="55"/>
  <c r="H49" i="19"/>
  <c r="I477" i="55" l="1"/>
  <c r="J51" i="19"/>
  <c r="J52" i="19" s="1"/>
  <c r="J53" i="19" s="1"/>
  <c r="J54" i="19" s="1"/>
  <c r="J55" i="19" s="1"/>
  <c r="J56" i="19" s="1"/>
  <c r="J57" i="19" s="1"/>
  <c r="J58" i="19" s="1"/>
  <c r="J59" i="19" s="1"/>
  <c r="J60" i="19" s="1"/>
  <c r="J61" i="19" s="1"/>
  <c r="J62" i="19" s="1"/>
  <c r="J63" i="19" s="1"/>
  <c r="J64" i="19" s="1"/>
  <c r="J65" i="19" s="1"/>
  <c r="J66" i="19" s="1"/>
  <c r="J67" i="19" s="1"/>
  <c r="J68" i="19" s="1"/>
  <c r="J69" i="19" s="1"/>
  <c r="J70" i="19" s="1"/>
  <c r="J71" i="19" s="1"/>
  <c r="J72" i="19" s="1"/>
  <c r="J73" i="19" s="1"/>
  <c r="J74" i="19" s="1"/>
  <c r="J75" i="19" s="1"/>
  <c r="H454" i="55"/>
  <c r="I478" i="55" l="1"/>
  <c r="H455" i="55"/>
  <c r="I479" i="55" l="1"/>
  <c r="H456" i="55"/>
  <c r="P408" i="21"/>
  <c r="P409" i="21"/>
  <c r="P410" i="21"/>
  <c r="P411" i="21"/>
  <c r="P412" i="21"/>
  <c r="O408" i="21"/>
  <c r="O409" i="21"/>
  <c r="O410" i="21"/>
  <c r="O411" i="21"/>
  <c r="O412" i="21"/>
  <c r="I480" i="55" l="1"/>
  <c r="H457" i="55"/>
  <c r="I481" i="55" l="1"/>
  <c r="H458" i="55"/>
  <c r="I482" i="55" l="1"/>
  <c r="H459" i="55"/>
  <c r="I483" i="55" l="1"/>
  <c r="T421" i="5"/>
  <c r="Z421" i="21" s="1"/>
  <c r="R421" i="21" s="1"/>
  <c r="T424" i="5"/>
  <c r="Z424" i="21" s="1"/>
  <c r="R424" i="21" s="1"/>
  <c r="T423" i="5"/>
  <c r="Z423" i="21" s="1"/>
  <c r="R423" i="21" s="1"/>
  <c r="T422" i="5"/>
  <c r="Z422" i="21" s="1"/>
  <c r="R422" i="21" s="1"/>
  <c r="H460" i="55"/>
  <c r="T420" i="5"/>
  <c r="Z420" i="21" s="1"/>
  <c r="R420" i="21" s="1"/>
  <c r="I484" i="55" l="1"/>
  <c r="H461" i="55"/>
  <c r="T409" i="5"/>
  <c r="T419" i="5"/>
  <c r="T412" i="5"/>
  <c r="T413" i="5"/>
  <c r="T411" i="5"/>
  <c r="T415" i="5"/>
  <c r="T410" i="5"/>
  <c r="T414" i="5"/>
  <c r="T418" i="5"/>
  <c r="V424" i="5"/>
  <c r="V422" i="5"/>
  <c r="V423" i="5"/>
  <c r="J419" i="5"/>
  <c r="V420" i="5"/>
  <c r="V421" i="5"/>
  <c r="J416" i="5"/>
  <c r="J418" i="5"/>
  <c r="J417" i="5"/>
  <c r="AC300" i="2"/>
  <c r="AC6" i="2"/>
  <c r="AB9" i="2"/>
  <c r="AC9" i="2"/>
  <c r="AB10" i="2"/>
  <c r="AC10" i="2"/>
  <c r="AB11" i="2"/>
  <c r="AC11" i="2"/>
  <c r="AB12" i="2"/>
  <c r="AC12" i="2"/>
  <c r="AB13" i="2"/>
  <c r="AC13" i="2"/>
  <c r="AB14" i="2"/>
  <c r="AC14" i="2"/>
  <c r="AB15" i="2"/>
  <c r="AC15" i="2"/>
  <c r="AB16" i="2"/>
  <c r="AC16" i="2"/>
  <c r="AB17" i="2"/>
  <c r="AC17" i="2"/>
  <c r="AB18" i="2"/>
  <c r="AC18" i="2"/>
  <c r="AB21" i="2"/>
  <c r="AC21" i="2"/>
  <c r="AB22" i="2"/>
  <c r="AC22" i="2"/>
  <c r="AB23" i="2"/>
  <c r="AC23" i="2"/>
  <c r="AB24" i="2"/>
  <c r="AC24" i="2"/>
  <c r="AB25" i="2"/>
  <c r="AC25" i="2"/>
  <c r="AB26" i="2"/>
  <c r="AC26" i="2"/>
  <c r="AB27" i="2"/>
  <c r="AC27" i="2"/>
  <c r="AC28" i="2"/>
  <c r="AB29" i="2"/>
  <c r="AC29" i="2"/>
  <c r="AB30" i="2"/>
  <c r="AC30" i="2"/>
  <c r="AB33" i="2"/>
  <c r="AC33" i="2"/>
  <c r="AB34" i="2"/>
  <c r="AC34" i="2"/>
  <c r="AB35" i="2"/>
  <c r="AC35" i="2"/>
  <c r="AB36" i="2"/>
  <c r="AC36" i="2"/>
  <c r="AB37" i="2"/>
  <c r="AC37" i="2"/>
  <c r="AB38" i="2"/>
  <c r="AC38" i="2"/>
  <c r="AB39" i="2"/>
  <c r="AC39" i="2"/>
  <c r="AB40" i="2"/>
  <c r="AC40" i="2"/>
  <c r="AB41" i="2"/>
  <c r="AC41" i="2"/>
  <c r="AB42" i="2"/>
  <c r="AC42" i="2"/>
  <c r="AB45" i="2"/>
  <c r="AC45" i="2"/>
  <c r="AB46" i="2"/>
  <c r="AC46" i="2"/>
  <c r="AB47" i="2"/>
  <c r="AC47" i="2"/>
  <c r="AB48" i="2"/>
  <c r="AC48" i="2"/>
  <c r="AB49" i="2"/>
  <c r="AC49" i="2"/>
  <c r="AB50" i="2"/>
  <c r="AC50" i="2"/>
  <c r="AB51" i="2"/>
  <c r="AC51" i="2"/>
  <c r="AB52" i="2"/>
  <c r="AC52" i="2"/>
  <c r="AB53" i="2"/>
  <c r="AC53" i="2"/>
  <c r="AB54" i="2"/>
  <c r="AC54" i="2"/>
  <c r="AB57" i="2"/>
  <c r="AC57" i="2"/>
  <c r="AB58" i="2"/>
  <c r="AC58" i="2"/>
  <c r="AB59" i="2"/>
  <c r="AC59" i="2"/>
  <c r="AB60" i="2"/>
  <c r="AC60" i="2"/>
  <c r="AB61" i="2"/>
  <c r="AC61" i="2"/>
  <c r="AB62" i="2"/>
  <c r="AC62" i="2"/>
  <c r="AB63" i="2"/>
  <c r="AC63" i="2"/>
  <c r="AB64" i="2"/>
  <c r="AC64" i="2"/>
  <c r="AB65" i="2"/>
  <c r="AC65" i="2"/>
  <c r="AB66" i="2"/>
  <c r="AC66" i="2"/>
  <c r="AB69" i="2"/>
  <c r="AC69" i="2"/>
  <c r="AB70" i="2"/>
  <c r="AC70" i="2"/>
  <c r="AB71" i="2"/>
  <c r="AC71" i="2"/>
  <c r="AB72" i="2"/>
  <c r="AC72" i="2"/>
  <c r="AB73" i="2"/>
  <c r="AC73" i="2"/>
  <c r="AB74" i="2"/>
  <c r="AC74" i="2"/>
  <c r="AB75" i="2"/>
  <c r="AC75" i="2"/>
  <c r="AB76" i="2"/>
  <c r="AC76" i="2"/>
  <c r="AB77" i="2"/>
  <c r="AC77" i="2"/>
  <c r="AB78" i="2"/>
  <c r="AC78" i="2"/>
  <c r="AB81" i="2"/>
  <c r="AC81" i="2"/>
  <c r="AB82" i="2"/>
  <c r="AC82" i="2"/>
  <c r="AB83" i="2"/>
  <c r="AC83" i="2"/>
  <c r="AB84" i="2"/>
  <c r="AC84" i="2"/>
  <c r="AB85" i="2"/>
  <c r="AC85" i="2"/>
  <c r="AB86" i="2"/>
  <c r="AC86" i="2"/>
  <c r="AB87" i="2"/>
  <c r="AC87" i="2"/>
  <c r="AB88" i="2"/>
  <c r="AC88" i="2"/>
  <c r="AB89" i="2"/>
  <c r="AC89" i="2"/>
  <c r="AB90" i="2"/>
  <c r="AC90" i="2"/>
  <c r="AB93" i="2"/>
  <c r="AC93" i="2"/>
  <c r="AB94" i="2"/>
  <c r="AC94" i="2"/>
  <c r="AB95" i="2"/>
  <c r="AC95" i="2"/>
  <c r="AB96" i="2"/>
  <c r="AC96" i="2"/>
  <c r="AB97" i="2"/>
  <c r="AC97" i="2"/>
  <c r="AB98" i="2"/>
  <c r="AC98" i="2"/>
  <c r="AB99" i="2"/>
  <c r="AC99" i="2"/>
  <c r="AB100" i="2"/>
  <c r="AC100" i="2"/>
  <c r="AB101" i="2"/>
  <c r="AC101" i="2"/>
  <c r="AB102" i="2"/>
  <c r="AC102" i="2"/>
  <c r="AB105" i="2"/>
  <c r="AC105" i="2"/>
  <c r="AB106" i="2"/>
  <c r="AC106" i="2"/>
  <c r="AB107" i="2"/>
  <c r="AC107" i="2"/>
  <c r="AB108" i="2"/>
  <c r="AC108" i="2"/>
  <c r="AB109" i="2"/>
  <c r="AC109" i="2"/>
  <c r="AB110" i="2"/>
  <c r="AC110" i="2"/>
  <c r="AB111" i="2"/>
  <c r="AC111" i="2"/>
  <c r="AB112" i="2"/>
  <c r="AC112" i="2"/>
  <c r="AB113" i="2"/>
  <c r="AC113" i="2"/>
  <c r="AB114" i="2"/>
  <c r="AC114" i="2"/>
  <c r="AB117" i="2"/>
  <c r="AC117" i="2"/>
  <c r="AB118" i="2"/>
  <c r="AC118" i="2"/>
  <c r="AB119" i="2"/>
  <c r="AC119" i="2"/>
  <c r="AB120" i="2"/>
  <c r="AC120" i="2"/>
  <c r="AB121" i="2"/>
  <c r="AC121" i="2"/>
  <c r="AB122" i="2"/>
  <c r="AC122" i="2"/>
  <c r="AB123" i="2"/>
  <c r="AC123" i="2"/>
  <c r="AB124" i="2"/>
  <c r="AC124" i="2"/>
  <c r="AB125" i="2"/>
  <c r="AC125" i="2"/>
  <c r="AB126" i="2"/>
  <c r="AC126" i="2"/>
  <c r="AB129" i="2"/>
  <c r="AC129" i="2"/>
  <c r="AB130" i="2"/>
  <c r="AC130" i="2"/>
  <c r="AB131" i="2"/>
  <c r="AC131" i="2"/>
  <c r="AB132" i="2"/>
  <c r="AC132" i="2"/>
  <c r="AB133" i="2"/>
  <c r="AC133" i="2"/>
  <c r="AB134" i="2"/>
  <c r="AC134" i="2"/>
  <c r="AB135" i="2"/>
  <c r="AC135" i="2"/>
  <c r="AB136" i="2"/>
  <c r="AC136" i="2"/>
  <c r="AB137" i="2"/>
  <c r="AC137" i="2"/>
  <c r="AB138" i="2"/>
  <c r="AC138" i="2"/>
  <c r="AC141" i="2"/>
  <c r="AB142" i="2"/>
  <c r="AC142" i="2"/>
  <c r="AB143" i="2"/>
  <c r="AC143" i="2"/>
  <c r="AB144" i="2"/>
  <c r="AC144" i="2"/>
  <c r="AB145" i="2"/>
  <c r="AC145" i="2"/>
  <c r="AB146" i="2"/>
  <c r="AC146" i="2"/>
  <c r="AB147" i="2"/>
  <c r="AC147" i="2"/>
  <c r="AB148" i="2"/>
  <c r="AC148" i="2"/>
  <c r="AB149" i="2"/>
  <c r="AC149" i="2"/>
  <c r="AB150" i="2"/>
  <c r="AC150" i="2"/>
  <c r="AB153" i="2"/>
  <c r="AC153" i="2"/>
  <c r="AB154" i="2"/>
  <c r="AC154" i="2"/>
  <c r="AB155" i="2"/>
  <c r="AC155" i="2"/>
  <c r="AB156" i="2"/>
  <c r="AC156" i="2"/>
  <c r="AB157" i="2"/>
  <c r="AC157" i="2"/>
  <c r="AB158" i="2"/>
  <c r="AC158" i="2"/>
  <c r="AB159" i="2"/>
  <c r="AC159" i="2"/>
  <c r="AB160" i="2"/>
  <c r="AC160" i="2"/>
  <c r="AB161" i="2"/>
  <c r="AC161" i="2"/>
  <c r="AB162" i="2"/>
  <c r="AC162" i="2"/>
  <c r="AB165" i="2"/>
  <c r="AC165" i="2"/>
  <c r="AB166" i="2"/>
  <c r="AC166" i="2"/>
  <c r="AB167" i="2"/>
  <c r="AC167" i="2"/>
  <c r="AB168" i="2"/>
  <c r="AC168" i="2"/>
  <c r="AB169" i="2"/>
  <c r="AC169" i="2"/>
  <c r="AB170" i="2"/>
  <c r="AC170" i="2"/>
  <c r="AB171" i="2"/>
  <c r="AC171" i="2"/>
  <c r="AB172" i="2"/>
  <c r="AC172" i="2"/>
  <c r="AB173" i="2"/>
  <c r="AC173" i="2"/>
  <c r="AB174" i="2"/>
  <c r="AC174" i="2"/>
  <c r="AB177" i="2"/>
  <c r="AC177" i="2"/>
  <c r="AB178" i="2"/>
  <c r="AC178" i="2"/>
  <c r="AB179" i="2"/>
  <c r="AC179" i="2"/>
  <c r="AB180" i="2"/>
  <c r="AC180" i="2"/>
  <c r="AB181" i="2"/>
  <c r="AC181" i="2"/>
  <c r="AB182" i="2"/>
  <c r="AC182" i="2"/>
  <c r="AB183" i="2"/>
  <c r="AC183" i="2"/>
  <c r="AB184" i="2"/>
  <c r="AC184" i="2"/>
  <c r="AB185" i="2"/>
  <c r="AC185" i="2"/>
  <c r="AB186" i="2"/>
  <c r="AC186" i="2"/>
  <c r="AB189" i="2"/>
  <c r="AC189" i="2"/>
  <c r="AB190" i="2"/>
  <c r="AC190" i="2"/>
  <c r="AB191" i="2"/>
  <c r="AC191" i="2"/>
  <c r="AC192" i="2"/>
  <c r="AB193" i="2"/>
  <c r="AC193" i="2"/>
  <c r="AB194" i="2"/>
  <c r="AC194" i="2"/>
  <c r="AB195" i="2"/>
  <c r="AC195" i="2"/>
  <c r="AB196" i="2"/>
  <c r="AC196" i="2"/>
  <c r="AB197" i="2"/>
  <c r="AC197" i="2"/>
  <c r="AB198" i="2"/>
  <c r="AC198" i="2"/>
  <c r="AB201" i="2"/>
  <c r="AC201" i="2"/>
  <c r="AB202" i="2"/>
  <c r="AC202" i="2"/>
  <c r="AB203" i="2"/>
  <c r="AC203" i="2"/>
  <c r="AB204" i="2"/>
  <c r="AC204" i="2"/>
  <c r="AB205" i="2"/>
  <c r="AC205" i="2"/>
  <c r="AB206" i="2"/>
  <c r="AC206" i="2"/>
  <c r="AB207" i="2"/>
  <c r="AC207" i="2"/>
  <c r="AC208" i="2"/>
  <c r="AB209" i="2"/>
  <c r="AC209" i="2"/>
  <c r="AB210" i="2"/>
  <c r="AC210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B225" i="2"/>
  <c r="AC225" i="2"/>
  <c r="AB226" i="2"/>
  <c r="AC226" i="2"/>
  <c r="AB227" i="2"/>
  <c r="AC227" i="2"/>
  <c r="AB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7" i="2"/>
  <c r="AC237" i="2"/>
  <c r="AB238" i="2"/>
  <c r="AC238" i="2"/>
  <c r="AB239" i="2"/>
  <c r="AC239" i="2"/>
  <c r="AB240" i="2"/>
  <c r="AC240" i="2"/>
  <c r="AB241" i="2"/>
  <c r="AC241" i="2"/>
  <c r="AB242" i="2"/>
  <c r="AC242" i="2"/>
  <c r="AB243" i="2"/>
  <c r="AC243" i="2"/>
  <c r="AB244" i="2"/>
  <c r="AC244" i="2"/>
  <c r="AB245" i="2"/>
  <c r="AC245" i="2"/>
  <c r="AB246" i="2"/>
  <c r="AC246" i="2"/>
  <c r="AB249" i="2"/>
  <c r="AC249" i="2"/>
  <c r="AB250" i="2"/>
  <c r="AC250" i="2"/>
  <c r="AB251" i="2"/>
  <c r="AC251" i="2"/>
  <c r="AB252" i="2"/>
  <c r="AC252" i="2"/>
  <c r="AB253" i="2"/>
  <c r="AC253" i="2"/>
  <c r="AB254" i="2"/>
  <c r="AC254" i="2"/>
  <c r="AB255" i="2"/>
  <c r="AC255" i="2"/>
  <c r="AB256" i="2"/>
  <c r="AB257" i="2"/>
  <c r="AC257" i="2"/>
  <c r="AB258" i="2"/>
  <c r="AC258" i="2"/>
  <c r="AB261" i="2"/>
  <c r="AC261" i="2"/>
  <c r="AB262" i="2"/>
  <c r="AC262" i="2"/>
  <c r="AB263" i="2"/>
  <c r="AC263" i="2"/>
  <c r="AB264" i="2"/>
  <c r="AC264" i="2"/>
  <c r="AB265" i="2"/>
  <c r="AC265" i="2"/>
  <c r="AB266" i="2"/>
  <c r="AC266" i="2"/>
  <c r="AB267" i="2"/>
  <c r="AC267" i="2"/>
  <c r="AB268" i="2"/>
  <c r="AC268" i="2"/>
  <c r="AB269" i="2"/>
  <c r="AC269" i="2"/>
  <c r="AB270" i="2"/>
  <c r="AC270" i="2"/>
  <c r="AB273" i="2"/>
  <c r="AC273" i="2"/>
  <c r="AB274" i="2"/>
  <c r="AC274" i="2"/>
  <c r="AB275" i="2"/>
  <c r="AC275" i="2"/>
  <c r="AB276" i="2"/>
  <c r="AC276" i="2"/>
  <c r="AB277" i="2"/>
  <c r="AC277" i="2"/>
  <c r="AB278" i="2"/>
  <c r="AC278" i="2"/>
  <c r="AB279" i="2"/>
  <c r="AC279" i="2"/>
  <c r="AB280" i="2"/>
  <c r="AC280" i="2"/>
  <c r="I485" i="55" l="1"/>
  <c r="H462" i="55"/>
  <c r="V419" i="5"/>
  <c r="AB28" i="2"/>
  <c r="AB6" i="2"/>
  <c r="AB141" i="2"/>
  <c r="AC222" i="2"/>
  <c r="V418" i="5"/>
  <c r="AC256" i="2"/>
  <c r="AB192" i="2"/>
  <c r="AB208" i="2"/>
  <c r="AC303" i="2"/>
  <c r="AC311" i="2"/>
  <c r="AC315" i="2"/>
  <c r="AC323" i="2"/>
  <c r="AC327" i="2"/>
  <c r="AC335" i="2"/>
  <c r="AC339" i="2"/>
  <c r="AC351" i="2"/>
  <c r="AC359" i="2"/>
  <c r="AC363" i="2"/>
  <c r="AC375" i="2"/>
  <c r="AC383" i="2"/>
  <c r="AC387" i="2"/>
  <c r="AC399" i="2"/>
  <c r="AC443" i="2"/>
  <c r="AC447" i="2"/>
  <c r="AC455" i="2"/>
  <c r="AC459" i="2"/>
  <c r="AC467" i="2"/>
  <c r="AC471" i="2"/>
  <c r="AC479" i="2"/>
  <c r="AC483" i="2"/>
  <c r="AC491" i="2"/>
  <c r="AC503" i="2"/>
  <c r="AC507" i="2"/>
  <c r="AC515" i="2"/>
  <c r="AC519" i="2"/>
  <c r="AC527" i="2"/>
  <c r="AC531" i="2"/>
  <c r="AC539" i="2"/>
  <c r="AC543" i="2"/>
  <c r="AC587" i="2"/>
  <c r="AC611" i="2"/>
  <c r="AC615" i="2"/>
  <c r="AC228" i="2"/>
  <c r="AC289" i="2"/>
  <c r="AC285" i="2"/>
  <c r="AB260" i="2"/>
  <c r="AC259" i="2"/>
  <c r="AB236" i="2"/>
  <c r="AC235" i="2"/>
  <c r="AB212" i="2"/>
  <c r="AC211" i="2"/>
  <c r="AB188" i="2"/>
  <c r="AC187" i="2"/>
  <c r="AB164" i="2"/>
  <c r="AC163" i="2"/>
  <c r="AB140" i="2"/>
  <c r="AC139" i="2"/>
  <c r="AB116" i="2"/>
  <c r="AC115" i="2"/>
  <c r="AB92" i="2"/>
  <c r="AC91" i="2"/>
  <c r="AB68" i="2"/>
  <c r="AC67" i="2"/>
  <c r="AB44" i="2"/>
  <c r="AC43" i="2"/>
  <c r="AB20" i="2"/>
  <c r="AC19" i="2"/>
  <c r="AC301" i="2"/>
  <c r="AC309" i="2"/>
  <c r="AC313" i="2"/>
  <c r="AC321" i="2"/>
  <c r="AC325" i="2"/>
  <c r="AC333" i="2"/>
  <c r="AC337" i="2"/>
  <c r="AC345" i="2"/>
  <c r="AC349" i="2"/>
  <c r="AC357" i="2"/>
  <c r="AC361" i="2"/>
  <c r="AC369" i="2"/>
  <c r="AC373" i="2"/>
  <c r="AC381" i="2"/>
  <c r="AC385" i="2"/>
  <c r="AC393" i="2"/>
  <c r="AC397" i="2"/>
  <c r="AC405" i="2"/>
  <c r="AC409" i="2"/>
  <c r="AC417" i="2"/>
  <c r="AC421" i="2"/>
  <c r="AC429" i="2"/>
  <c r="AC433" i="2"/>
  <c r="AC441" i="2"/>
  <c r="AC445" i="2"/>
  <c r="AC453" i="2"/>
  <c r="AC457" i="2"/>
  <c r="AC465" i="2"/>
  <c r="AC469" i="2"/>
  <c r="AC477" i="2"/>
  <c r="AC481" i="2"/>
  <c r="AC489" i="2"/>
  <c r="AC493" i="2"/>
  <c r="AC501" i="2"/>
  <c r="AC505" i="2"/>
  <c r="AC513" i="2"/>
  <c r="AC517" i="2"/>
  <c r="AC525" i="2"/>
  <c r="AC529" i="2"/>
  <c r="AC537" i="2"/>
  <c r="AC541" i="2"/>
  <c r="AC549" i="2"/>
  <c r="AC553" i="2"/>
  <c r="AC561" i="2"/>
  <c r="AC565" i="2"/>
  <c r="AC573" i="2"/>
  <c r="AC577" i="2"/>
  <c r="AC585" i="2"/>
  <c r="AC589" i="2"/>
  <c r="AC597" i="2"/>
  <c r="AC601" i="2"/>
  <c r="AC609" i="2"/>
  <c r="AC613" i="2"/>
  <c r="AC291" i="2"/>
  <c r="AC287" i="2"/>
  <c r="AB272" i="2"/>
  <c r="AC271" i="2"/>
  <c r="AB248" i="2"/>
  <c r="AC247" i="2"/>
  <c r="AB224" i="2"/>
  <c r="AC223" i="2"/>
  <c r="AB200" i="2"/>
  <c r="AC199" i="2"/>
  <c r="AB176" i="2"/>
  <c r="AC175" i="2"/>
  <c r="AB152" i="2"/>
  <c r="AC151" i="2"/>
  <c r="AB128" i="2"/>
  <c r="AC127" i="2"/>
  <c r="AB104" i="2"/>
  <c r="AC103" i="2"/>
  <c r="AB80" i="2"/>
  <c r="AC79" i="2"/>
  <c r="AB56" i="2"/>
  <c r="AC55" i="2"/>
  <c r="AB32" i="2"/>
  <c r="AC31" i="2"/>
  <c r="AB8" i="2"/>
  <c r="AC7" i="2"/>
  <c r="AC347" i="2"/>
  <c r="AC371" i="2"/>
  <c r="AC395" i="2"/>
  <c r="AC407" i="2"/>
  <c r="AC411" i="2"/>
  <c r="AC419" i="2"/>
  <c r="AC423" i="2"/>
  <c r="AC431" i="2"/>
  <c r="AC435" i="2"/>
  <c r="AC495" i="2"/>
  <c r="AC551" i="2"/>
  <c r="AC555" i="2"/>
  <c r="AC563" i="2"/>
  <c r="AC567" i="2"/>
  <c r="AC575" i="2"/>
  <c r="AC579" i="2"/>
  <c r="AC591" i="2"/>
  <c r="AC599" i="2"/>
  <c r="AC603" i="2"/>
  <c r="AC297" i="2"/>
  <c r="AC288" i="2"/>
  <c r="AB271" i="2"/>
  <c r="AC260" i="2"/>
  <c r="AB247" i="2"/>
  <c r="AC236" i="2"/>
  <c r="AB223" i="2"/>
  <c r="AC212" i="2"/>
  <c r="AB199" i="2"/>
  <c r="AC188" i="2"/>
  <c r="AB175" i="2"/>
  <c r="AC164" i="2"/>
  <c r="AB151" i="2"/>
  <c r="AC140" i="2"/>
  <c r="AB127" i="2"/>
  <c r="AC116" i="2"/>
  <c r="AB103" i="2"/>
  <c r="AC92" i="2"/>
  <c r="AB79" i="2"/>
  <c r="AC68" i="2"/>
  <c r="AB55" i="2"/>
  <c r="AC44" i="2"/>
  <c r="AB31" i="2"/>
  <c r="AC20" i="2"/>
  <c r="AB7" i="2"/>
  <c r="AC302" i="2"/>
  <c r="AC310" i="2"/>
  <c r="AC314" i="2"/>
  <c r="AC322" i="2"/>
  <c r="AC326" i="2"/>
  <c r="AC334" i="2"/>
  <c r="AC338" i="2"/>
  <c r="AC346" i="2"/>
  <c r="AC350" i="2"/>
  <c r="AC358" i="2"/>
  <c r="AC362" i="2"/>
  <c r="AC370" i="2"/>
  <c r="AC374" i="2"/>
  <c r="AC382" i="2"/>
  <c r="AC386" i="2"/>
  <c r="AC394" i="2"/>
  <c r="AC398" i="2"/>
  <c r="AC406" i="2"/>
  <c r="AC410" i="2"/>
  <c r="AC418" i="2"/>
  <c r="AC422" i="2"/>
  <c r="AC430" i="2"/>
  <c r="AC434" i="2"/>
  <c r="AC442" i="2"/>
  <c r="AC446" i="2"/>
  <c r="AC454" i="2"/>
  <c r="AC458" i="2"/>
  <c r="AC466" i="2"/>
  <c r="AC470" i="2"/>
  <c r="AC478" i="2"/>
  <c r="AC482" i="2"/>
  <c r="AC490" i="2"/>
  <c r="AC494" i="2"/>
  <c r="AC502" i="2"/>
  <c r="AC506" i="2"/>
  <c r="AC514" i="2"/>
  <c r="AC518" i="2"/>
  <c r="AC526" i="2"/>
  <c r="AC530" i="2"/>
  <c r="AC538" i="2"/>
  <c r="AC542" i="2"/>
  <c r="AC550" i="2"/>
  <c r="AC554" i="2"/>
  <c r="AC562" i="2"/>
  <c r="AC566" i="2"/>
  <c r="AC574" i="2"/>
  <c r="AC578" i="2"/>
  <c r="AC586" i="2"/>
  <c r="AC590" i="2"/>
  <c r="AC598" i="2"/>
  <c r="AC602" i="2"/>
  <c r="AC610" i="2"/>
  <c r="AC614" i="2"/>
  <c r="AC290" i="2"/>
  <c r="AC286" i="2"/>
  <c r="AC272" i="2"/>
  <c r="AB259" i="2"/>
  <c r="AC248" i="2"/>
  <c r="AB235" i="2"/>
  <c r="AC224" i="2"/>
  <c r="AB211" i="2"/>
  <c r="AC200" i="2"/>
  <c r="AB187" i="2"/>
  <c r="AC176" i="2"/>
  <c r="AB163" i="2"/>
  <c r="AC152" i="2"/>
  <c r="AB139" i="2"/>
  <c r="AC128" i="2"/>
  <c r="AB115" i="2"/>
  <c r="AC104" i="2"/>
  <c r="AB91" i="2"/>
  <c r="AC80" i="2"/>
  <c r="AB67" i="2"/>
  <c r="AC56" i="2"/>
  <c r="AB43" i="2"/>
  <c r="AC32" i="2"/>
  <c r="AB19" i="2"/>
  <c r="AC8" i="2"/>
  <c r="AC312" i="2"/>
  <c r="AC324" i="2"/>
  <c r="AC336" i="2"/>
  <c r="AC348" i="2"/>
  <c r="AC360" i="2"/>
  <c r="AC372" i="2"/>
  <c r="AC384" i="2"/>
  <c r="AC396" i="2"/>
  <c r="AC408" i="2"/>
  <c r="AC420" i="2"/>
  <c r="AC432" i="2"/>
  <c r="AC444" i="2"/>
  <c r="AC456" i="2"/>
  <c r="AC468" i="2"/>
  <c r="AC480" i="2"/>
  <c r="AC492" i="2"/>
  <c r="AC504" i="2"/>
  <c r="AC516" i="2"/>
  <c r="AC528" i="2"/>
  <c r="AC540" i="2"/>
  <c r="AC552" i="2"/>
  <c r="AC564" i="2"/>
  <c r="AC576" i="2"/>
  <c r="AC588" i="2"/>
  <c r="AC600" i="2"/>
  <c r="AC612" i="2"/>
  <c r="V416" i="5"/>
  <c r="V417" i="5"/>
  <c r="J414" i="5"/>
  <c r="J415" i="5"/>
  <c r="J411" i="5"/>
  <c r="J412" i="5"/>
  <c r="J410" i="5"/>
  <c r="J413" i="5"/>
  <c r="J409" i="5"/>
  <c r="I486" i="55" l="1"/>
  <c r="H463" i="55"/>
  <c r="V415" i="5"/>
  <c r="V410" i="5"/>
  <c r="V414" i="5"/>
  <c r="V412" i="5"/>
  <c r="V409" i="5"/>
  <c r="V411" i="5"/>
  <c r="V413" i="5"/>
  <c r="I487" i="55" l="1"/>
  <c r="H464" i="55"/>
  <c r="I488" i="55" l="1"/>
  <c r="H465" i="55"/>
  <c r="T408" i="5"/>
  <c r="I489" i="55" l="1"/>
  <c r="H466" i="55"/>
  <c r="J408" i="5"/>
  <c r="U510" i="21"/>
  <c r="I490" i="55" l="1"/>
  <c r="H467" i="55"/>
  <c r="U408" i="21"/>
  <c r="V408" i="5"/>
  <c r="I491" i="55" l="1"/>
  <c r="H468" i="55"/>
  <c r="A737" i="6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I492" i="55" l="1"/>
  <c r="H469" i="55"/>
  <c r="A749" i="6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I493" i="55" l="1"/>
  <c r="H470" i="55"/>
  <c r="A761" i="6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I494" i="55" l="1"/>
  <c r="H471" i="55"/>
  <c r="A762" i="6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I495" i="55" l="1"/>
  <c r="H472" i="55"/>
  <c r="BP8" i="19"/>
  <c r="BP9" i="19"/>
  <c r="BP10" i="19"/>
  <c r="BP11" i="19"/>
  <c r="BP12" i="19"/>
  <c r="BP13" i="19"/>
  <c r="BP14" i="19"/>
  <c r="BP15" i="19"/>
  <c r="BP16" i="19"/>
  <c r="BP17" i="19"/>
  <c r="BP18" i="19"/>
  <c r="BP19" i="19"/>
  <c r="BP20" i="19"/>
  <c r="BP21" i="19"/>
  <c r="BP22" i="19"/>
  <c r="BP23" i="19"/>
  <c r="BP24" i="19"/>
  <c r="BP25" i="19"/>
  <c r="BP26" i="19"/>
  <c r="BP27" i="19"/>
  <c r="BP28" i="19"/>
  <c r="BP29" i="19"/>
  <c r="BP30" i="19"/>
  <c r="BP31" i="19"/>
  <c r="BP32" i="19"/>
  <c r="BP33" i="19"/>
  <c r="BP34" i="19"/>
  <c r="BP35" i="19"/>
  <c r="BP36" i="19"/>
  <c r="BP37" i="19"/>
  <c r="BP38" i="19"/>
  <c r="BP39" i="19"/>
  <c r="BP40" i="19"/>
  <c r="BP41" i="19"/>
  <c r="BP42" i="19"/>
  <c r="BP43" i="19"/>
  <c r="BP44" i="19"/>
  <c r="BP45" i="19"/>
  <c r="BP46" i="19"/>
  <c r="BP47" i="19"/>
  <c r="BP48" i="19"/>
  <c r="BP49" i="19"/>
  <c r="BP65" i="19"/>
  <c r="BP66" i="19"/>
  <c r="BP67" i="19"/>
  <c r="BP68" i="19"/>
  <c r="BP69" i="19"/>
  <c r="BP70" i="19"/>
  <c r="BP71" i="19"/>
  <c r="BP72" i="19"/>
  <c r="BP73" i="19"/>
  <c r="BP74" i="19"/>
  <c r="BP75" i="19"/>
  <c r="I496" i="55" l="1"/>
  <c r="H473" i="55"/>
  <c r="H474" i="55" l="1"/>
  <c r="H475" i="55" l="1"/>
  <c r="J407" i="21"/>
  <c r="H476" i="55" l="1"/>
  <c r="T407" i="5"/>
  <c r="H477" i="55" l="1"/>
  <c r="L6" i="6"/>
  <c r="Q6" i="6" s="1"/>
  <c r="L7" i="6"/>
  <c r="Q7" i="6" s="1"/>
  <c r="L8" i="6"/>
  <c r="Q8" i="6" s="1"/>
  <c r="L9" i="6"/>
  <c r="Q9" i="6" s="1"/>
  <c r="L10" i="6"/>
  <c r="Q10" i="6" s="1"/>
  <c r="L11" i="6"/>
  <c r="Q11" i="6" s="1"/>
  <c r="L12" i="6"/>
  <c r="Q12" i="6" s="1"/>
  <c r="L13" i="6"/>
  <c r="Q13" i="6" s="1"/>
  <c r="L14" i="6"/>
  <c r="Q14" i="6" s="1"/>
  <c r="L15" i="6"/>
  <c r="Q15" i="6" s="1"/>
  <c r="L16" i="6"/>
  <c r="Q16" i="6" s="1"/>
  <c r="L17" i="6"/>
  <c r="Q17" i="6" s="1"/>
  <c r="L18" i="6"/>
  <c r="Q18" i="6" s="1"/>
  <c r="L19" i="6"/>
  <c r="Q19" i="6" s="1"/>
  <c r="L20" i="6"/>
  <c r="Q20" i="6" s="1"/>
  <c r="L21" i="6"/>
  <c r="Q21" i="6" s="1"/>
  <c r="L22" i="6"/>
  <c r="Q22" i="6" s="1"/>
  <c r="L23" i="6"/>
  <c r="Q23" i="6" s="1"/>
  <c r="L24" i="6"/>
  <c r="Q24" i="6" s="1"/>
  <c r="L25" i="6"/>
  <c r="Q25" i="6" s="1"/>
  <c r="L26" i="6"/>
  <c r="Q26" i="6" s="1"/>
  <c r="L27" i="6"/>
  <c r="Q27" i="6" s="1"/>
  <c r="L28" i="6"/>
  <c r="Q28" i="6" s="1"/>
  <c r="L29" i="6"/>
  <c r="Q29" i="6" s="1"/>
  <c r="L30" i="6"/>
  <c r="Q30" i="6" s="1"/>
  <c r="L31" i="6"/>
  <c r="Q31" i="6" s="1"/>
  <c r="L32" i="6"/>
  <c r="Q32" i="6" s="1"/>
  <c r="L33" i="6"/>
  <c r="Q33" i="6" s="1"/>
  <c r="L34" i="6"/>
  <c r="Q34" i="6" s="1"/>
  <c r="L35" i="6"/>
  <c r="Q35" i="6" s="1"/>
  <c r="L36" i="6"/>
  <c r="Q36" i="6" s="1"/>
  <c r="L37" i="6"/>
  <c r="Q37" i="6" s="1"/>
  <c r="L38" i="6"/>
  <c r="Q38" i="6" s="1"/>
  <c r="L39" i="6"/>
  <c r="Q39" i="6" s="1"/>
  <c r="L40" i="6"/>
  <c r="Q40" i="6" s="1"/>
  <c r="L41" i="6"/>
  <c r="Q41" i="6" s="1"/>
  <c r="L42" i="6"/>
  <c r="Q42" i="6" s="1"/>
  <c r="L43" i="6"/>
  <c r="Q43" i="6" s="1"/>
  <c r="L44" i="6"/>
  <c r="Q44" i="6" s="1"/>
  <c r="L45" i="6"/>
  <c r="Q45" i="6" s="1"/>
  <c r="L46" i="6"/>
  <c r="Q46" i="6" s="1"/>
  <c r="L47" i="6"/>
  <c r="Q47" i="6" s="1"/>
  <c r="L48" i="6"/>
  <c r="Q48" i="6" s="1"/>
  <c r="L49" i="6"/>
  <c r="Q49" i="6" s="1"/>
  <c r="L50" i="6"/>
  <c r="Q50" i="6" s="1"/>
  <c r="L51" i="6"/>
  <c r="Q51" i="6" s="1"/>
  <c r="L52" i="6"/>
  <c r="Q52" i="6" s="1"/>
  <c r="L53" i="6"/>
  <c r="Q53" i="6" s="1"/>
  <c r="L54" i="6"/>
  <c r="Q54" i="6" s="1"/>
  <c r="L55" i="6"/>
  <c r="Q55" i="6" s="1"/>
  <c r="L56" i="6"/>
  <c r="Q56" i="6" s="1"/>
  <c r="L57" i="6"/>
  <c r="Q57" i="6" s="1"/>
  <c r="L58" i="6"/>
  <c r="Q58" i="6" s="1"/>
  <c r="L59" i="6"/>
  <c r="Q59" i="6" s="1"/>
  <c r="L60" i="6"/>
  <c r="Q60" i="6" s="1"/>
  <c r="L61" i="6"/>
  <c r="Q61" i="6" s="1"/>
  <c r="L62" i="6"/>
  <c r="Q62" i="6" s="1"/>
  <c r="L63" i="6"/>
  <c r="Q63" i="6" s="1"/>
  <c r="L64" i="6"/>
  <c r="Q64" i="6" s="1"/>
  <c r="L65" i="6"/>
  <c r="Q65" i="6" s="1"/>
  <c r="L66" i="6"/>
  <c r="Q66" i="6" s="1"/>
  <c r="L67" i="6"/>
  <c r="Q67" i="6" s="1"/>
  <c r="L68" i="6"/>
  <c r="Q68" i="6" s="1"/>
  <c r="L69" i="6"/>
  <c r="Q69" i="6" s="1"/>
  <c r="L70" i="6"/>
  <c r="Q70" i="6" s="1"/>
  <c r="L71" i="6"/>
  <c r="Q71" i="6" s="1"/>
  <c r="L72" i="6"/>
  <c r="Q72" i="6" s="1"/>
  <c r="L73" i="6"/>
  <c r="Q73" i="6" s="1"/>
  <c r="L74" i="6"/>
  <c r="Q74" i="6" s="1"/>
  <c r="L75" i="6"/>
  <c r="Q75" i="6" s="1"/>
  <c r="L76" i="6"/>
  <c r="Q76" i="6" s="1"/>
  <c r="L77" i="6"/>
  <c r="Q77" i="6" s="1"/>
  <c r="L78" i="6"/>
  <c r="Q78" i="6" s="1"/>
  <c r="L79" i="6"/>
  <c r="Q79" i="6" s="1"/>
  <c r="L80" i="6"/>
  <c r="Q80" i="6" s="1"/>
  <c r="L81" i="6"/>
  <c r="Q81" i="6" s="1"/>
  <c r="L82" i="6"/>
  <c r="Q82" i="6" s="1"/>
  <c r="L83" i="6"/>
  <c r="Q83" i="6" s="1"/>
  <c r="L84" i="6"/>
  <c r="Q84" i="6" s="1"/>
  <c r="L85" i="6"/>
  <c r="Q85" i="6" s="1"/>
  <c r="L86" i="6"/>
  <c r="Q86" i="6" s="1"/>
  <c r="L87" i="6"/>
  <c r="Q87" i="6" s="1"/>
  <c r="L88" i="6"/>
  <c r="Q88" i="6" s="1"/>
  <c r="L89" i="6"/>
  <c r="Q89" i="6" s="1"/>
  <c r="L90" i="6"/>
  <c r="Q90" i="6" s="1"/>
  <c r="L91" i="6"/>
  <c r="Q91" i="6" s="1"/>
  <c r="L92" i="6"/>
  <c r="Q92" i="6" s="1"/>
  <c r="L93" i="6"/>
  <c r="Q93" i="6" s="1"/>
  <c r="L94" i="6"/>
  <c r="Q94" i="6" s="1"/>
  <c r="L95" i="6"/>
  <c r="Q95" i="6" s="1"/>
  <c r="L96" i="6"/>
  <c r="Q96" i="6" s="1"/>
  <c r="L97" i="6"/>
  <c r="Q97" i="6" s="1"/>
  <c r="L98" i="6"/>
  <c r="Q98" i="6" s="1"/>
  <c r="L99" i="6"/>
  <c r="Q99" i="6" s="1"/>
  <c r="L100" i="6"/>
  <c r="Q100" i="6" s="1"/>
  <c r="L101" i="6"/>
  <c r="Q101" i="6" s="1"/>
  <c r="L102" i="6"/>
  <c r="Q102" i="6" s="1"/>
  <c r="L103" i="6"/>
  <c r="Q103" i="6" s="1"/>
  <c r="L104" i="6"/>
  <c r="Q104" i="6" s="1"/>
  <c r="L105" i="6"/>
  <c r="Q105" i="6" s="1"/>
  <c r="L106" i="6"/>
  <c r="Q106" i="6" s="1"/>
  <c r="L107" i="6"/>
  <c r="Q107" i="6" s="1"/>
  <c r="L108" i="6"/>
  <c r="Q108" i="6" s="1"/>
  <c r="L109" i="6"/>
  <c r="Q109" i="6" s="1"/>
  <c r="L110" i="6"/>
  <c r="Q110" i="6" s="1"/>
  <c r="L111" i="6"/>
  <c r="Q111" i="6" s="1"/>
  <c r="L112" i="6"/>
  <c r="Q112" i="6" s="1"/>
  <c r="BN6" i="19"/>
  <c r="BN7" i="19"/>
  <c r="BN8" i="19"/>
  <c r="K473" i="50" l="1"/>
  <c r="L353" i="6"/>
  <c r="Q353" i="6" s="1"/>
  <c r="K461" i="50"/>
  <c r="L341" i="6"/>
  <c r="Q341" i="6" s="1"/>
  <c r="K445" i="50"/>
  <c r="L325" i="6"/>
  <c r="Q325" i="6" s="1"/>
  <c r="K433" i="50"/>
  <c r="L313" i="6"/>
  <c r="Q313" i="6" s="1"/>
  <c r="K417" i="50"/>
  <c r="L297" i="6"/>
  <c r="Q297" i="6" s="1"/>
  <c r="K405" i="50"/>
  <c r="L285" i="6"/>
  <c r="Q285" i="6" s="1"/>
  <c r="K389" i="50"/>
  <c r="L269" i="6"/>
  <c r="Q269" i="6" s="1"/>
  <c r="K377" i="50"/>
  <c r="L257" i="6"/>
  <c r="Q257" i="6" s="1"/>
  <c r="K365" i="50"/>
  <c r="L245" i="6"/>
  <c r="Q245" i="6" s="1"/>
  <c r="K353" i="50"/>
  <c r="L233" i="6"/>
  <c r="Q233" i="6" s="1"/>
  <c r="K341" i="50"/>
  <c r="L221" i="6"/>
  <c r="Q221" i="6" s="1"/>
  <c r="K329" i="50"/>
  <c r="L209" i="6"/>
  <c r="Q209" i="6" s="1"/>
  <c r="K309" i="50"/>
  <c r="L189" i="6"/>
  <c r="Q189" i="6" s="1"/>
  <c r="K297" i="50"/>
  <c r="L177" i="6"/>
  <c r="Q177" i="6" s="1"/>
  <c r="K289" i="50"/>
  <c r="L169" i="6"/>
  <c r="Q169" i="6" s="1"/>
  <c r="K277" i="50"/>
  <c r="L157" i="6"/>
  <c r="Q157" i="6" s="1"/>
  <c r="K265" i="50"/>
  <c r="L145" i="6"/>
  <c r="Q145" i="6" s="1"/>
  <c r="K257" i="50"/>
  <c r="L137" i="6"/>
  <c r="Q137" i="6" s="1"/>
  <c r="K245" i="50"/>
  <c r="L125" i="6"/>
  <c r="Q125" i="6" s="1"/>
  <c r="K237" i="50"/>
  <c r="L117" i="6"/>
  <c r="Q117" i="6" s="1"/>
  <c r="K479" i="50"/>
  <c r="L359" i="6"/>
  <c r="Q359" i="6" s="1"/>
  <c r="K471" i="50"/>
  <c r="L351" i="6"/>
  <c r="Q351" i="6" s="1"/>
  <c r="K459" i="50"/>
  <c r="L339" i="6"/>
  <c r="Q339" i="6" s="1"/>
  <c r="K447" i="50"/>
  <c r="L327" i="6"/>
  <c r="Q327" i="6" s="1"/>
  <c r="K439" i="50"/>
  <c r="L319" i="6"/>
  <c r="Q319" i="6" s="1"/>
  <c r="K431" i="50"/>
  <c r="L311" i="6"/>
  <c r="Q311" i="6" s="1"/>
  <c r="K419" i="50"/>
  <c r="L299" i="6"/>
  <c r="Q299" i="6" s="1"/>
  <c r="K411" i="50"/>
  <c r="L291" i="6"/>
  <c r="Q291" i="6" s="1"/>
  <c r="K399" i="50"/>
  <c r="L279" i="6"/>
  <c r="Q279" i="6" s="1"/>
  <c r="K387" i="50"/>
  <c r="L267" i="6"/>
  <c r="Q267" i="6" s="1"/>
  <c r="K379" i="50"/>
  <c r="L259" i="6"/>
  <c r="Q259" i="6" s="1"/>
  <c r="K363" i="50"/>
  <c r="L243" i="6"/>
  <c r="Q243" i="6" s="1"/>
  <c r="K351" i="50"/>
  <c r="L231" i="6"/>
  <c r="Q231" i="6" s="1"/>
  <c r="K343" i="50"/>
  <c r="L223" i="6"/>
  <c r="Q223" i="6" s="1"/>
  <c r="K335" i="50"/>
  <c r="L215" i="6"/>
  <c r="Q215" i="6" s="1"/>
  <c r="K323" i="50"/>
  <c r="L203" i="6"/>
  <c r="Q203" i="6" s="1"/>
  <c r="K315" i="50"/>
  <c r="L195" i="6"/>
  <c r="Q195" i="6" s="1"/>
  <c r="K311" i="50"/>
  <c r="L191" i="6"/>
  <c r="Q191" i="6" s="1"/>
  <c r="K307" i="50"/>
  <c r="L187" i="6"/>
  <c r="Q187" i="6" s="1"/>
  <c r="K303" i="50"/>
  <c r="L183" i="6"/>
  <c r="Q183" i="6" s="1"/>
  <c r="K299" i="50"/>
  <c r="L179" i="6"/>
  <c r="Q179" i="6" s="1"/>
  <c r="K291" i="50"/>
  <c r="L171" i="6"/>
  <c r="Q171" i="6" s="1"/>
  <c r="K287" i="50"/>
  <c r="L167" i="6"/>
  <c r="Q167" i="6" s="1"/>
  <c r="K283" i="50"/>
  <c r="L163" i="6"/>
  <c r="Q163" i="6" s="1"/>
  <c r="K279" i="50"/>
  <c r="L159" i="6"/>
  <c r="Q159" i="6" s="1"/>
  <c r="K275" i="50"/>
  <c r="L155" i="6"/>
  <c r="Q155" i="6" s="1"/>
  <c r="K271" i="50"/>
  <c r="L151" i="6"/>
  <c r="Q151" i="6" s="1"/>
  <c r="K267" i="50"/>
  <c r="L147" i="6"/>
  <c r="Q147" i="6" s="1"/>
  <c r="K263" i="50"/>
  <c r="L143" i="6"/>
  <c r="Q143" i="6" s="1"/>
  <c r="K259" i="50"/>
  <c r="L139" i="6"/>
  <c r="Q139" i="6" s="1"/>
  <c r="K255" i="50"/>
  <c r="L135" i="6"/>
  <c r="Q135" i="6" s="1"/>
  <c r="K251" i="50"/>
  <c r="L131" i="6"/>
  <c r="Q131" i="6" s="1"/>
  <c r="K247" i="50"/>
  <c r="L127" i="6"/>
  <c r="Q127" i="6" s="1"/>
  <c r="K243" i="50"/>
  <c r="L123" i="6"/>
  <c r="Q123" i="6" s="1"/>
  <c r="K239" i="50"/>
  <c r="L119" i="6"/>
  <c r="Q119" i="6" s="1"/>
  <c r="K235" i="50"/>
  <c r="L115" i="6"/>
  <c r="Q115" i="6" s="1"/>
  <c r="K481" i="50"/>
  <c r="L361" i="6"/>
  <c r="Q361" i="6" s="1"/>
  <c r="K469" i="50"/>
  <c r="L349" i="6"/>
  <c r="Q349" i="6" s="1"/>
  <c r="K457" i="50"/>
  <c r="L337" i="6"/>
  <c r="Q337" i="6" s="1"/>
  <c r="K453" i="50"/>
  <c r="L333" i="6"/>
  <c r="Q333" i="6" s="1"/>
  <c r="K441" i="50"/>
  <c r="L321" i="6"/>
  <c r="Q321" i="6" s="1"/>
  <c r="K429" i="50"/>
  <c r="L309" i="6"/>
  <c r="Q309" i="6" s="1"/>
  <c r="K421" i="50"/>
  <c r="L301" i="6"/>
  <c r="Q301" i="6" s="1"/>
  <c r="K409" i="50"/>
  <c r="L289" i="6"/>
  <c r="Q289" i="6" s="1"/>
  <c r="K401" i="50"/>
  <c r="L281" i="6"/>
  <c r="Q281" i="6" s="1"/>
  <c r="K393" i="50"/>
  <c r="L273" i="6"/>
  <c r="Q273" i="6" s="1"/>
  <c r="K381" i="50"/>
  <c r="L261" i="6"/>
  <c r="Q261" i="6" s="1"/>
  <c r="K369" i="50"/>
  <c r="L249" i="6"/>
  <c r="Q249" i="6" s="1"/>
  <c r="K357" i="50"/>
  <c r="L237" i="6"/>
  <c r="Q237" i="6" s="1"/>
  <c r="K345" i="50"/>
  <c r="L225" i="6"/>
  <c r="Q225" i="6" s="1"/>
  <c r="K333" i="50"/>
  <c r="L213" i="6"/>
  <c r="Q213" i="6" s="1"/>
  <c r="K321" i="50"/>
  <c r="L201" i="6"/>
  <c r="Q201" i="6" s="1"/>
  <c r="K317" i="50"/>
  <c r="L197" i="6"/>
  <c r="Q197" i="6" s="1"/>
  <c r="K305" i="50"/>
  <c r="L185" i="6"/>
  <c r="Q185" i="6" s="1"/>
  <c r="K293" i="50"/>
  <c r="L173" i="6"/>
  <c r="Q173" i="6" s="1"/>
  <c r="K281" i="50"/>
  <c r="L161" i="6"/>
  <c r="Q161" i="6" s="1"/>
  <c r="K269" i="50"/>
  <c r="L149" i="6"/>
  <c r="Q149" i="6" s="1"/>
  <c r="K249" i="50"/>
  <c r="L129" i="6"/>
  <c r="Q129" i="6" s="1"/>
  <c r="K483" i="50"/>
  <c r="L363" i="6"/>
  <c r="Q363" i="6" s="1"/>
  <c r="K475" i="50"/>
  <c r="L355" i="6"/>
  <c r="Q355" i="6" s="1"/>
  <c r="K467" i="50"/>
  <c r="L347" i="6"/>
  <c r="Q347" i="6" s="1"/>
  <c r="K463" i="50"/>
  <c r="L343" i="6"/>
  <c r="Q343" i="6" s="1"/>
  <c r="K455" i="50"/>
  <c r="L335" i="6"/>
  <c r="Q335" i="6" s="1"/>
  <c r="K451" i="50"/>
  <c r="L331" i="6"/>
  <c r="Q331" i="6" s="1"/>
  <c r="K443" i="50"/>
  <c r="L323" i="6"/>
  <c r="Q323" i="6" s="1"/>
  <c r="K435" i="50"/>
  <c r="L315" i="6"/>
  <c r="Q315" i="6" s="1"/>
  <c r="K427" i="50"/>
  <c r="L307" i="6"/>
  <c r="Q307" i="6" s="1"/>
  <c r="K423" i="50"/>
  <c r="L303" i="6"/>
  <c r="Q303" i="6" s="1"/>
  <c r="K415" i="50"/>
  <c r="L295" i="6"/>
  <c r="Q295" i="6" s="1"/>
  <c r="K407" i="50"/>
  <c r="L287" i="6"/>
  <c r="Q287" i="6" s="1"/>
  <c r="K403" i="50"/>
  <c r="L283" i="6"/>
  <c r="Q283" i="6" s="1"/>
  <c r="K395" i="50"/>
  <c r="L275" i="6"/>
  <c r="Q275" i="6" s="1"/>
  <c r="K391" i="50"/>
  <c r="L271" i="6"/>
  <c r="Q271" i="6" s="1"/>
  <c r="K383" i="50"/>
  <c r="L263" i="6"/>
  <c r="Q263" i="6" s="1"/>
  <c r="K375" i="50"/>
  <c r="L255" i="6"/>
  <c r="Q255" i="6" s="1"/>
  <c r="K371" i="50"/>
  <c r="L251" i="6"/>
  <c r="Q251" i="6" s="1"/>
  <c r="K367" i="50"/>
  <c r="L247" i="6"/>
  <c r="Q247" i="6" s="1"/>
  <c r="K359" i="50"/>
  <c r="L239" i="6"/>
  <c r="Q239" i="6" s="1"/>
  <c r="K355" i="50"/>
  <c r="L235" i="6"/>
  <c r="Q235" i="6" s="1"/>
  <c r="K347" i="50"/>
  <c r="L227" i="6"/>
  <c r="Q227" i="6" s="1"/>
  <c r="K339" i="50"/>
  <c r="L219" i="6"/>
  <c r="Q219" i="6" s="1"/>
  <c r="K331" i="50"/>
  <c r="L211" i="6"/>
  <c r="Q211" i="6" s="1"/>
  <c r="K327" i="50"/>
  <c r="L207" i="6"/>
  <c r="Q207" i="6" s="1"/>
  <c r="K319" i="50"/>
  <c r="L199" i="6"/>
  <c r="Q199" i="6" s="1"/>
  <c r="K295" i="50"/>
  <c r="L175" i="6"/>
  <c r="Q175" i="6" s="1"/>
  <c r="K482" i="50"/>
  <c r="L362" i="6"/>
  <c r="Q362" i="6" s="1"/>
  <c r="K478" i="50"/>
  <c r="L358" i="6"/>
  <c r="Q358" i="6" s="1"/>
  <c r="K474" i="50"/>
  <c r="L354" i="6"/>
  <c r="Q354" i="6" s="1"/>
  <c r="K470" i="50"/>
  <c r="L350" i="6"/>
  <c r="Q350" i="6" s="1"/>
  <c r="K466" i="50"/>
  <c r="L346" i="6"/>
  <c r="Q346" i="6" s="1"/>
  <c r="K462" i="50"/>
  <c r="L342" i="6"/>
  <c r="Q342" i="6" s="1"/>
  <c r="K458" i="50"/>
  <c r="L338" i="6"/>
  <c r="Q338" i="6" s="1"/>
  <c r="K454" i="50"/>
  <c r="L334" i="6"/>
  <c r="Q334" i="6" s="1"/>
  <c r="K450" i="50"/>
  <c r="L330" i="6"/>
  <c r="Q330" i="6" s="1"/>
  <c r="K446" i="50"/>
  <c r="L326" i="6"/>
  <c r="Q326" i="6" s="1"/>
  <c r="K442" i="50"/>
  <c r="L322" i="6"/>
  <c r="Q322" i="6" s="1"/>
  <c r="K438" i="50"/>
  <c r="L318" i="6"/>
  <c r="Q318" i="6" s="1"/>
  <c r="K434" i="50"/>
  <c r="L314" i="6"/>
  <c r="Q314" i="6" s="1"/>
  <c r="K430" i="50"/>
  <c r="L310" i="6"/>
  <c r="Q310" i="6" s="1"/>
  <c r="K426" i="50"/>
  <c r="L306" i="6"/>
  <c r="Q306" i="6" s="1"/>
  <c r="K422" i="50"/>
  <c r="L302" i="6"/>
  <c r="Q302" i="6" s="1"/>
  <c r="K418" i="50"/>
  <c r="L298" i="6"/>
  <c r="Q298" i="6" s="1"/>
  <c r="K414" i="50"/>
  <c r="L294" i="6"/>
  <c r="Q294" i="6" s="1"/>
  <c r="K410" i="50"/>
  <c r="L290" i="6"/>
  <c r="Q290" i="6" s="1"/>
  <c r="K406" i="50"/>
  <c r="L286" i="6"/>
  <c r="Q286" i="6" s="1"/>
  <c r="K402" i="50"/>
  <c r="L282" i="6"/>
  <c r="Q282" i="6" s="1"/>
  <c r="K398" i="50"/>
  <c r="L278" i="6"/>
  <c r="Q278" i="6" s="1"/>
  <c r="K394" i="50"/>
  <c r="L274" i="6"/>
  <c r="Q274" i="6" s="1"/>
  <c r="K390" i="50"/>
  <c r="L270" i="6"/>
  <c r="Q270" i="6" s="1"/>
  <c r="K386" i="50"/>
  <c r="L266" i="6"/>
  <c r="Q266" i="6" s="1"/>
  <c r="K382" i="50"/>
  <c r="L262" i="6"/>
  <c r="Q262" i="6" s="1"/>
  <c r="K378" i="50"/>
  <c r="L258" i="6"/>
  <c r="Q258" i="6" s="1"/>
  <c r="K374" i="50"/>
  <c r="L254" i="6"/>
  <c r="Q254" i="6" s="1"/>
  <c r="K370" i="50"/>
  <c r="L250" i="6"/>
  <c r="Q250" i="6" s="1"/>
  <c r="K366" i="50"/>
  <c r="L246" i="6"/>
  <c r="Q246" i="6" s="1"/>
  <c r="K362" i="50"/>
  <c r="L242" i="6"/>
  <c r="Q242" i="6" s="1"/>
  <c r="K358" i="50"/>
  <c r="L238" i="6"/>
  <c r="Q238" i="6" s="1"/>
  <c r="K354" i="50"/>
  <c r="L234" i="6"/>
  <c r="Q234" i="6" s="1"/>
  <c r="K350" i="50"/>
  <c r="L230" i="6"/>
  <c r="Q230" i="6" s="1"/>
  <c r="K346" i="50"/>
  <c r="L226" i="6"/>
  <c r="Q226" i="6" s="1"/>
  <c r="K342" i="50"/>
  <c r="L222" i="6"/>
  <c r="Q222" i="6" s="1"/>
  <c r="K338" i="50"/>
  <c r="L218" i="6"/>
  <c r="Q218" i="6" s="1"/>
  <c r="K334" i="50"/>
  <c r="L214" i="6"/>
  <c r="Q214" i="6" s="1"/>
  <c r="K330" i="50"/>
  <c r="L210" i="6"/>
  <c r="Q210" i="6" s="1"/>
  <c r="K326" i="50"/>
  <c r="L206" i="6"/>
  <c r="Q206" i="6" s="1"/>
  <c r="K322" i="50"/>
  <c r="L202" i="6"/>
  <c r="Q202" i="6" s="1"/>
  <c r="K318" i="50"/>
  <c r="L198" i="6"/>
  <c r="Q198" i="6" s="1"/>
  <c r="K314" i="50"/>
  <c r="L194" i="6"/>
  <c r="Q194" i="6" s="1"/>
  <c r="K310" i="50"/>
  <c r="L190" i="6"/>
  <c r="Q190" i="6" s="1"/>
  <c r="K306" i="50"/>
  <c r="L186" i="6"/>
  <c r="Q186" i="6" s="1"/>
  <c r="K302" i="50"/>
  <c r="L182" i="6"/>
  <c r="Q182" i="6" s="1"/>
  <c r="K298" i="50"/>
  <c r="L178" i="6"/>
  <c r="Q178" i="6" s="1"/>
  <c r="K294" i="50"/>
  <c r="L174" i="6"/>
  <c r="Q174" i="6" s="1"/>
  <c r="K290" i="50"/>
  <c r="L170" i="6"/>
  <c r="Q170" i="6" s="1"/>
  <c r="K286" i="50"/>
  <c r="L166" i="6"/>
  <c r="Q166" i="6" s="1"/>
  <c r="K282" i="50"/>
  <c r="L162" i="6"/>
  <c r="Q162" i="6" s="1"/>
  <c r="K278" i="50"/>
  <c r="L158" i="6"/>
  <c r="Q158" i="6" s="1"/>
  <c r="K274" i="50"/>
  <c r="L154" i="6"/>
  <c r="Q154" i="6" s="1"/>
  <c r="K270" i="50"/>
  <c r="L150" i="6"/>
  <c r="Q150" i="6" s="1"/>
  <c r="K266" i="50"/>
  <c r="L146" i="6"/>
  <c r="Q146" i="6" s="1"/>
  <c r="K262" i="50"/>
  <c r="L142" i="6"/>
  <c r="Q142" i="6" s="1"/>
  <c r="K258" i="50"/>
  <c r="L138" i="6"/>
  <c r="Q138" i="6" s="1"/>
  <c r="K254" i="50"/>
  <c r="L134" i="6"/>
  <c r="Q134" i="6" s="1"/>
  <c r="K250" i="50"/>
  <c r="L130" i="6"/>
  <c r="Q130" i="6" s="1"/>
  <c r="K246" i="50"/>
  <c r="L126" i="6"/>
  <c r="Q126" i="6" s="1"/>
  <c r="K242" i="50"/>
  <c r="L122" i="6"/>
  <c r="Q122" i="6" s="1"/>
  <c r="K238" i="50"/>
  <c r="L118" i="6"/>
  <c r="Q118" i="6" s="1"/>
  <c r="K234" i="50"/>
  <c r="L114" i="6"/>
  <c r="Q114" i="6" s="1"/>
  <c r="K477" i="50"/>
  <c r="L357" i="6"/>
  <c r="Q357" i="6" s="1"/>
  <c r="K465" i="50"/>
  <c r="L345" i="6"/>
  <c r="Q345" i="6" s="1"/>
  <c r="K449" i="50"/>
  <c r="L329" i="6"/>
  <c r="Q329" i="6" s="1"/>
  <c r="K437" i="50"/>
  <c r="L317" i="6"/>
  <c r="Q317" i="6" s="1"/>
  <c r="K425" i="50"/>
  <c r="L305" i="6"/>
  <c r="Q305" i="6" s="1"/>
  <c r="K413" i="50"/>
  <c r="L293" i="6"/>
  <c r="Q293" i="6" s="1"/>
  <c r="K397" i="50"/>
  <c r="L277" i="6"/>
  <c r="Q277" i="6" s="1"/>
  <c r="K385" i="50"/>
  <c r="L265" i="6"/>
  <c r="Q265" i="6" s="1"/>
  <c r="K373" i="50"/>
  <c r="L253" i="6"/>
  <c r="Q253" i="6" s="1"/>
  <c r="K361" i="50"/>
  <c r="L241" i="6"/>
  <c r="Q241" i="6" s="1"/>
  <c r="K349" i="50"/>
  <c r="L229" i="6"/>
  <c r="Q229" i="6" s="1"/>
  <c r="K337" i="50"/>
  <c r="L217" i="6"/>
  <c r="Q217" i="6" s="1"/>
  <c r="K325" i="50"/>
  <c r="L205" i="6"/>
  <c r="Q205" i="6" s="1"/>
  <c r="K313" i="50"/>
  <c r="L193" i="6"/>
  <c r="Q193" i="6" s="1"/>
  <c r="K301" i="50"/>
  <c r="L181" i="6"/>
  <c r="Q181" i="6" s="1"/>
  <c r="K285" i="50"/>
  <c r="L165" i="6"/>
  <c r="Q165" i="6" s="1"/>
  <c r="K273" i="50"/>
  <c r="L153" i="6"/>
  <c r="Q153" i="6" s="1"/>
  <c r="K261" i="50"/>
  <c r="L141" i="6"/>
  <c r="Q141" i="6" s="1"/>
  <c r="K253" i="50"/>
  <c r="L133" i="6"/>
  <c r="Q133" i="6" s="1"/>
  <c r="K241" i="50"/>
  <c r="L121" i="6"/>
  <c r="Q121" i="6" s="1"/>
  <c r="K233" i="50"/>
  <c r="L113" i="6"/>
  <c r="Q113" i="6" s="1"/>
  <c r="K484" i="50"/>
  <c r="L364" i="6"/>
  <c r="Q364" i="6" s="1"/>
  <c r="K480" i="50"/>
  <c r="L360" i="6"/>
  <c r="Q360" i="6" s="1"/>
  <c r="K476" i="50"/>
  <c r="L356" i="6"/>
  <c r="Q356" i="6" s="1"/>
  <c r="K472" i="50"/>
  <c r="L352" i="6"/>
  <c r="Q352" i="6" s="1"/>
  <c r="K468" i="50"/>
  <c r="L348" i="6"/>
  <c r="Q348" i="6" s="1"/>
  <c r="K464" i="50"/>
  <c r="L344" i="6"/>
  <c r="Q344" i="6" s="1"/>
  <c r="K460" i="50"/>
  <c r="L340" i="6"/>
  <c r="Q340" i="6" s="1"/>
  <c r="K456" i="50"/>
  <c r="L336" i="6"/>
  <c r="Q336" i="6" s="1"/>
  <c r="K452" i="50"/>
  <c r="L332" i="6"/>
  <c r="Q332" i="6" s="1"/>
  <c r="K448" i="50"/>
  <c r="L328" i="6"/>
  <c r="Q328" i="6" s="1"/>
  <c r="K444" i="50"/>
  <c r="L324" i="6"/>
  <c r="Q324" i="6" s="1"/>
  <c r="K440" i="50"/>
  <c r="L320" i="6"/>
  <c r="Q320" i="6" s="1"/>
  <c r="K436" i="50"/>
  <c r="L316" i="6"/>
  <c r="Q316" i="6" s="1"/>
  <c r="K432" i="50"/>
  <c r="L312" i="6"/>
  <c r="Q312" i="6" s="1"/>
  <c r="K428" i="50"/>
  <c r="L308" i="6"/>
  <c r="Q308" i="6" s="1"/>
  <c r="K424" i="50"/>
  <c r="L304" i="6"/>
  <c r="Q304" i="6" s="1"/>
  <c r="K420" i="50"/>
  <c r="L300" i="6"/>
  <c r="Q300" i="6" s="1"/>
  <c r="K416" i="50"/>
  <c r="L296" i="6"/>
  <c r="Q296" i="6" s="1"/>
  <c r="K412" i="50"/>
  <c r="L292" i="6"/>
  <c r="Q292" i="6" s="1"/>
  <c r="K408" i="50"/>
  <c r="L288" i="6"/>
  <c r="Q288" i="6" s="1"/>
  <c r="K404" i="50"/>
  <c r="L284" i="6"/>
  <c r="Q284" i="6" s="1"/>
  <c r="K400" i="50"/>
  <c r="L280" i="6"/>
  <c r="Q280" i="6" s="1"/>
  <c r="K396" i="50"/>
  <c r="L276" i="6"/>
  <c r="Q276" i="6" s="1"/>
  <c r="K392" i="50"/>
  <c r="L272" i="6"/>
  <c r="Q272" i="6" s="1"/>
  <c r="K388" i="50"/>
  <c r="L268" i="6"/>
  <c r="Q268" i="6" s="1"/>
  <c r="K384" i="50"/>
  <c r="L264" i="6"/>
  <c r="Q264" i="6" s="1"/>
  <c r="K380" i="50"/>
  <c r="L260" i="6"/>
  <c r="Q260" i="6" s="1"/>
  <c r="K376" i="50"/>
  <c r="L256" i="6"/>
  <c r="Q256" i="6" s="1"/>
  <c r="K372" i="50"/>
  <c r="L252" i="6"/>
  <c r="Q252" i="6" s="1"/>
  <c r="K368" i="50"/>
  <c r="L248" i="6"/>
  <c r="Q248" i="6" s="1"/>
  <c r="K364" i="50"/>
  <c r="L244" i="6"/>
  <c r="Q244" i="6" s="1"/>
  <c r="K360" i="50"/>
  <c r="L240" i="6"/>
  <c r="Q240" i="6" s="1"/>
  <c r="K356" i="50"/>
  <c r="L236" i="6"/>
  <c r="Q236" i="6" s="1"/>
  <c r="K352" i="50"/>
  <c r="L232" i="6"/>
  <c r="Q232" i="6" s="1"/>
  <c r="K348" i="50"/>
  <c r="L228" i="6"/>
  <c r="Q228" i="6" s="1"/>
  <c r="K344" i="50"/>
  <c r="L224" i="6"/>
  <c r="Q224" i="6" s="1"/>
  <c r="K340" i="50"/>
  <c r="L220" i="6"/>
  <c r="Q220" i="6" s="1"/>
  <c r="K336" i="50"/>
  <c r="L216" i="6"/>
  <c r="Q216" i="6" s="1"/>
  <c r="K332" i="50"/>
  <c r="L212" i="6"/>
  <c r="Q212" i="6" s="1"/>
  <c r="K328" i="50"/>
  <c r="L208" i="6"/>
  <c r="Q208" i="6" s="1"/>
  <c r="K324" i="50"/>
  <c r="L204" i="6"/>
  <c r="Q204" i="6" s="1"/>
  <c r="K320" i="50"/>
  <c r="L200" i="6"/>
  <c r="Q200" i="6" s="1"/>
  <c r="K316" i="50"/>
  <c r="L196" i="6"/>
  <c r="Q196" i="6" s="1"/>
  <c r="K312" i="50"/>
  <c r="L192" i="6"/>
  <c r="Q192" i="6" s="1"/>
  <c r="K308" i="50"/>
  <c r="L188" i="6"/>
  <c r="Q188" i="6" s="1"/>
  <c r="K304" i="50"/>
  <c r="L184" i="6"/>
  <c r="Q184" i="6" s="1"/>
  <c r="K300" i="50"/>
  <c r="L180" i="6"/>
  <c r="Q180" i="6" s="1"/>
  <c r="K296" i="50"/>
  <c r="L176" i="6"/>
  <c r="Q176" i="6" s="1"/>
  <c r="K292" i="50"/>
  <c r="L172" i="6"/>
  <c r="Q172" i="6" s="1"/>
  <c r="K288" i="50"/>
  <c r="L168" i="6"/>
  <c r="Q168" i="6" s="1"/>
  <c r="K284" i="50"/>
  <c r="L164" i="6"/>
  <c r="Q164" i="6" s="1"/>
  <c r="K280" i="50"/>
  <c r="L160" i="6"/>
  <c r="Q160" i="6" s="1"/>
  <c r="K276" i="50"/>
  <c r="L156" i="6"/>
  <c r="Q156" i="6" s="1"/>
  <c r="K272" i="50"/>
  <c r="L152" i="6"/>
  <c r="Q152" i="6" s="1"/>
  <c r="K268" i="50"/>
  <c r="L148" i="6"/>
  <c r="Q148" i="6" s="1"/>
  <c r="K264" i="50"/>
  <c r="L144" i="6"/>
  <c r="Q144" i="6" s="1"/>
  <c r="K260" i="50"/>
  <c r="L140" i="6"/>
  <c r="Q140" i="6" s="1"/>
  <c r="K256" i="50"/>
  <c r="L136" i="6"/>
  <c r="Q136" i="6" s="1"/>
  <c r="K252" i="50"/>
  <c r="L132" i="6"/>
  <c r="Q132" i="6" s="1"/>
  <c r="K248" i="50"/>
  <c r="L128" i="6"/>
  <c r="Q128" i="6" s="1"/>
  <c r="K244" i="50"/>
  <c r="L124" i="6"/>
  <c r="Q124" i="6" s="1"/>
  <c r="K240" i="50"/>
  <c r="L120" i="6"/>
  <c r="Q120" i="6" s="1"/>
  <c r="K236" i="50"/>
  <c r="L116" i="6"/>
  <c r="Q116" i="6" s="1"/>
  <c r="H478" i="55"/>
  <c r="D268" i="50"/>
  <c r="BX44" i="19"/>
  <c r="BX36" i="19"/>
  <c r="BX28" i="19"/>
  <c r="BX43" i="19"/>
  <c r="BX42" i="19"/>
  <c r="BX38" i="19"/>
  <c r="BX34" i="19"/>
  <c r="BX30" i="19"/>
  <c r="BX26" i="19"/>
  <c r="BX22" i="19"/>
  <c r="BX40" i="19"/>
  <c r="BX32" i="19"/>
  <c r="BX24" i="19"/>
  <c r="BX39" i="19"/>
  <c r="BX35" i="19"/>
  <c r="BX31" i="19"/>
  <c r="BX27" i="19"/>
  <c r="BX23" i="19"/>
  <c r="BX41" i="19"/>
  <c r="BX37" i="19"/>
  <c r="BX33" i="19"/>
  <c r="BX29" i="19"/>
  <c r="BX25" i="19"/>
  <c r="BN11" i="19"/>
  <c r="BN13" i="19"/>
  <c r="BN9" i="19"/>
  <c r="BN10" i="19"/>
  <c r="BN12" i="19"/>
  <c r="BN14" i="19"/>
  <c r="D74" i="49"/>
  <c r="D71" i="49"/>
  <c r="C73" i="49"/>
  <c r="D72" i="49"/>
  <c r="D856" i="50"/>
  <c r="D844" i="50"/>
  <c r="D832" i="50"/>
  <c r="D820" i="50"/>
  <c r="D808" i="50"/>
  <c r="D796" i="50"/>
  <c r="D784" i="50"/>
  <c r="D772" i="50"/>
  <c r="D760" i="50"/>
  <c r="D748" i="50"/>
  <c r="D676" i="50"/>
  <c r="D664" i="50"/>
  <c r="D75" i="49"/>
  <c r="C75" i="49"/>
  <c r="C71" i="49"/>
  <c r="C72" i="49"/>
  <c r="C74" i="49"/>
  <c r="D73" i="49"/>
  <c r="H479" i="55" l="1"/>
  <c r="O406" i="21"/>
  <c r="P406" i="21"/>
  <c r="H480" i="55" l="1"/>
  <c r="H481" i="55" l="1"/>
  <c r="T405" i="5"/>
  <c r="T404" i="5"/>
  <c r="T403" i="5"/>
  <c r="T406" i="5"/>
  <c r="T402" i="5"/>
  <c r="T401" i="5"/>
  <c r="J5" i="6"/>
  <c r="S23" i="6"/>
  <c r="N5" i="6"/>
  <c r="M5" i="6"/>
  <c r="F5" i="6"/>
  <c r="H482" i="55" l="1"/>
  <c r="L58" i="19"/>
  <c r="L53" i="19"/>
  <c r="L51" i="19"/>
  <c r="L64" i="19"/>
  <c r="L62" i="19"/>
  <c r="L61" i="19"/>
  <c r="L59" i="19"/>
  <c r="L56" i="19"/>
  <c r="L54" i="19"/>
  <c r="L50" i="19"/>
  <c r="L57" i="19"/>
  <c r="L55" i="19"/>
  <c r="L63" i="19"/>
  <c r="L60" i="19"/>
  <c r="L52" i="19"/>
  <c r="U8" i="6"/>
  <c r="U688" i="6"/>
  <c r="U684" i="6"/>
  <c r="AN71" i="19" s="1"/>
  <c r="U680" i="6"/>
  <c r="U676" i="6"/>
  <c r="U672" i="6"/>
  <c r="AN70" i="19" s="1"/>
  <c r="U668" i="6"/>
  <c r="U664" i="6"/>
  <c r="U660" i="6"/>
  <c r="AN69" i="19" s="1"/>
  <c r="U656" i="6"/>
  <c r="U652" i="6"/>
  <c r="U648" i="6"/>
  <c r="AN68" i="19" s="1"/>
  <c r="U644" i="6"/>
  <c r="U640" i="6"/>
  <c r="U636" i="6"/>
  <c r="AN67" i="19" s="1"/>
  <c r="U632" i="6"/>
  <c r="U628" i="6"/>
  <c r="U624" i="6"/>
  <c r="AN66" i="19" s="1"/>
  <c r="U620" i="6"/>
  <c r="U616" i="6"/>
  <c r="U612" i="6"/>
  <c r="AN65" i="19" s="1"/>
  <c r="U608" i="6"/>
  <c r="U604" i="6"/>
  <c r="U600" i="6"/>
  <c r="AN64" i="19" s="1"/>
  <c r="U596" i="6"/>
  <c r="U592" i="6"/>
  <c r="U588" i="6"/>
  <c r="AN63" i="19" s="1"/>
  <c r="U584" i="6"/>
  <c r="U580" i="6"/>
  <c r="U576" i="6"/>
  <c r="AN62" i="19" s="1"/>
  <c r="U572" i="6"/>
  <c r="U568" i="6"/>
  <c r="U564" i="6"/>
  <c r="AN61" i="19" s="1"/>
  <c r="U560" i="6"/>
  <c r="U556" i="6"/>
  <c r="U552" i="6"/>
  <c r="AN60" i="19" s="1"/>
  <c r="U548" i="6"/>
  <c r="U544" i="6"/>
  <c r="U540" i="6"/>
  <c r="AN59" i="19" s="1"/>
  <c r="U536" i="6"/>
  <c r="U532" i="6"/>
  <c r="U528" i="6"/>
  <c r="AN58" i="19" s="1"/>
  <c r="U524" i="6"/>
  <c r="U520" i="6"/>
  <c r="U516" i="6"/>
  <c r="AN57" i="19" s="1"/>
  <c r="U512" i="6"/>
  <c r="U508" i="6"/>
  <c r="U504" i="6"/>
  <c r="AN56" i="19" s="1"/>
  <c r="U500" i="6"/>
  <c r="U496" i="6"/>
  <c r="U492" i="6"/>
  <c r="AN55" i="19" s="1"/>
  <c r="U488" i="6"/>
  <c r="U484" i="6"/>
  <c r="U480" i="6"/>
  <c r="AN54" i="19" s="1"/>
  <c r="U476" i="6"/>
  <c r="U472" i="6"/>
  <c r="U468" i="6"/>
  <c r="AN53" i="19" s="1"/>
  <c r="U464" i="6"/>
  <c r="U460" i="6"/>
  <c r="U456" i="6"/>
  <c r="AN52" i="19" s="1"/>
  <c r="U452" i="6"/>
  <c r="U448" i="6"/>
  <c r="U444" i="6"/>
  <c r="AN51" i="19" s="1"/>
  <c r="U440" i="6"/>
  <c r="U436" i="6"/>
  <c r="U432" i="6"/>
  <c r="AN50" i="19" s="1"/>
  <c r="U428" i="6"/>
  <c r="U424" i="6"/>
  <c r="U420" i="6"/>
  <c r="AN49" i="19" s="1"/>
  <c r="U416" i="6"/>
  <c r="U412" i="6"/>
  <c r="U408" i="6"/>
  <c r="AN48" i="19" s="1"/>
  <c r="U404" i="6"/>
  <c r="U400" i="6"/>
  <c r="U396" i="6"/>
  <c r="AN47" i="19" s="1"/>
  <c r="U392" i="6"/>
  <c r="U388" i="6"/>
  <c r="U384" i="6"/>
  <c r="AN46" i="19" s="1"/>
  <c r="U380" i="6"/>
  <c r="U376" i="6"/>
  <c r="U372" i="6"/>
  <c r="AN45" i="19" s="1"/>
  <c r="U368" i="6"/>
  <c r="U364" i="6"/>
  <c r="U360" i="6"/>
  <c r="U356" i="6"/>
  <c r="U352" i="6"/>
  <c r="U348" i="6"/>
  <c r="AN43" i="19" s="1"/>
  <c r="U344" i="6"/>
  <c r="U340" i="6"/>
  <c r="U336" i="6"/>
  <c r="AN42" i="19" s="1"/>
  <c r="U332" i="6"/>
  <c r="U328" i="6"/>
  <c r="U324" i="6"/>
  <c r="AN41" i="19" s="1"/>
  <c r="U320" i="6"/>
  <c r="U316" i="6"/>
  <c r="U312" i="6"/>
  <c r="AN40" i="19" s="1"/>
  <c r="U308" i="6"/>
  <c r="U304" i="6"/>
  <c r="U300" i="6"/>
  <c r="U296" i="6"/>
  <c r="U292" i="6"/>
  <c r="U288" i="6"/>
  <c r="U284" i="6"/>
  <c r="U280" i="6"/>
  <c r="U276" i="6"/>
  <c r="AN37" i="19" s="1"/>
  <c r="U272" i="6"/>
  <c r="U268" i="6"/>
  <c r="U264" i="6"/>
  <c r="AN36" i="19" s="1"/>
  <c r="U260" i="6"/>
  <c r="U256" i="6"/>
  <c r="U252" i="6"/>
  <c r="AN35" i="19" s="1"/>
  <c r="U248" i="6"/>
  <c r="U244" i="6"/>
  <c r="U240" i="6"/>
  <c r="AN34" i="19" s="1"/>
  <c r="U236" i="6"/>
  <c r="U232" i="6"/>
  <c r="U228" i="6"/>
  <c r="U224" i="6"/>
  <c r="U220" i="6"/>
  <c r="U216" i="6"/>
  <c r="AN32" i="19" s="1"/>
  <c r="U212" i="6"/>
  <c r="U208" i="6"/>
  <c r="U204" i="6"/>
  <c r="U200" i="6"/>
  <c r="U196" i="6"/>
  <c r="U192" i="6"/>
  <c r="U188" i="6"/>
  <c r="U184" i="6"/>
  <c r="U180" i="6"/>
  <c r="U176" i="6"/>
  <c r="U172" i="6"/>
  <c r="U168" i="6"/>
  <c r="AN28" i="19" s="1"/>
  <c r="U164" i="6"/>
  <c r="U160" i="6"/>
  <c r="U156" i="6"/>
  <c r="U152" i="6"/>
  <c r="U148" i="6"/>
  <c r="U144" i="6"/>
  <c r="AN26" i="19" s="1"/>
  <c r="U140" i="6"/>
  <c r="U136" i="6"/>
  <c r="U132" i="6"/>
  <c r="AN25" i="19" s="1"/>
  <c r="U128" i="6"/>
  <c r="U124" i="6"/>
  <c r="U120" i="6"/>
  <c r="AN24" i="19" s="1"/>
  <c r="O14" i="54" s="1"/>
  <c r="U116" i="6"/>
  <c r="U112" i="6"/>
  <c r="U108" i="6"/>
  <c r="AN23" i="19" s="1"/>
  <c r="O13" i="54" s="1"/>
  <c r="U104" i="6"/>
  <c r="U100" i="6"/>
  <c r="U96" i="6"/>
  <c r="AN22" i="19" s="1"/>
  <c r="O12" i="54" s="1"/>
  <c r="U92" i="6"/>
  <c r="U88" i="6"/>
  <c r="U84" i="6"/>
  <c r="AN21" i="19" s="1"/>
  <c r="O11" i="54" s="1"/>
  <c r="U80" i="6"/>
  <c r="U76" i="6"/>
  <c r="U72" i="6"/>
  <c r="U68" i="6"/>
  <c r="U64" i="6"/>
  <c r="U60" i="6"/>
  <c r="AN19" i="19" s="1"/>
  <c r="O9" i="54" s="1"/>
  <c r="U56" i="6"/>
  <c r="U52" i="6"/>
  <c r="U48" i="6"/>
  <c r="U44" i="6"/>
  <c r="U40" i="6"/>
  <c r="U36" i="6"/>
  <c r="AN17" i="19" s="1"/>
  <c r="O7" i="54" s="1"/>
  <c r="U32" i="6"/>
  <c r="U28" i="6"/>
  <c r="U24" i="6"/>
  <c r="U20" i="6"/>
  <c r="U16" i="6"/>
  <c r="U12" i="6"/>
  <c r="U689" i="6"/>
  <c r="U735" i="6"/>
  <c r="U731" i="6"/>
  <c r="U727" i="6"/>
  <c r="U723" i="6"/>
  <c r="U719" i="6"/>
  <c r="U715" i="6"/>
  <c r="U711" i="6"/>
  <c r="U707" i="6"/>
  <c r="U703" i="6"/>
  <c r="U699" i="6"/>
  <c r="U695" i="6"/>
  <c r="U691" i="6"/>
  <c r="U687" i="6"/>
  <c r="U683" i="6"/>
  <c r="U679" i="6"/>
  <c r="U675" i="6"/>
  <c r="U671" i="6"/>
  <c r="U667" i="6"/>
  <c r="U663" i="6"/>
  <c r="U659" i="6"/>
  <c r="U655" i="6"/>
  <c r="U651" i="6"/>
  <c r="U647" i="6"/>
  <c r="U643" i="6"/>
  <c r="U639" i="6"/>
  <c r="U635" i="6"/>
  <c r="U631" i="6"/>
  <c r="U627" i="6"/>
  <c r="U623" i="6"/>
  <c r="U619" i="6"/>
  <c r="U615" i="6"/>
  <c r="U611" i="6"/>
  <c r="U607" i="6"/>
  <c r="U603" i="6"/>
  <c r="U599" i="6"/>
  <c r="U595" i="6"/>
  <c r="U591" i="6"/>
  <c r="U587" i="6"/>
  <c r="U583" i="6"/>
  <c r="U579" i="6"/>
  <c r="U575" i="6"/>
  <c r="U571" i="6"/>
  <c r="U567" i="6"/>
  <c r="U563" i="6"/>
  <c r="U559" i="6"/>
  <c r="U555" i="6"/>
  <c r="U551" i="6"/>
  <c r="U547" i="6"/>
  <c r="U543" i="6"/>
  <c r="U539" i="6"/>
  <c r="U535" i="6"/>
  <c r="U531" i="6"/>
  <c r="U527" i="6"/>
  <c r="U523" i="6"/>
  <c r="U519" i="6"/>
  <c r="U515" i="6"/>
  <c r="U511" i="6"/>
  <c r="U507" i="6"/>
  <c r="U503" i="6"/>
  <c r="U499" i="6"/>
  <c r="U495" i="6"/>
  <c r="U491" i="6"/>
  <c r="U487" i="6"/>
  <c r="U483" i="6"/>
  <c r="U479" i="6"/>
  <c r="U475" i="6"/>
  <c r="U471" i="6"/>
  <c r="U467" i="6"/>
  <c r="U463" i="6"/>
  <c r="U459" i="6"/>
  <c r="U455" i="6"/>
  <c r="U451" i="6"/>
  <c r="U447" i="6"/>
  <c r="U443" i="6"/>
  <c r="U439" i="6"/>
  <c r="U435" i="6"/>
  <c r="U431" i="6"/>
  <c r="U427" i="6"/>
  <c r="U423" i="6"/>
  <c r="U419" i="6"/>
  <c r="U415" i="6"/>
  <c r="U411" i="6"/>
  <c r="U407" i="6"/>
  <c r="U403" i="6"/>
  <c r="U399" i="6"/>
  <c r="U395" i="6"/>
  <c r="U391" i="6"/>
  <c r="U387" i="6"/>
  <c r="U383" i="6"/>
  <c r="U379" i="6"/>
  <c r="U375" i="6"/>
  <c r="U371" i="6"/>
  <c r="U367" i="6"/>
  <c r="U363" i="6"/>
  <c r="U359" i="6"/>
  <c r="U355" i="6"/>
  <c r="U351" i="6"/>
  <c r="U347" i="6"/>
  <c r="U343" i="6"/>
  <c r="U339" i="6"/>
  <c r="U335" i="6"/>
  <c r="U331" i="6"/>
  <c r="U327" i="6"/>
  <c r="U323" i="6"/>
  <c r="U319" i="6"/>
  <c r="U315" i="6"/>
  <c r="U311" i="6"/>
  <c r="U307" i="6"/>
  <c r="U303" i="6"/>
  <c r="U299" i="6"/>
  <c r="AN39" i="19" s="1"/>
  <c r="U295" i="6"/>
  <c r="U291" i="6"/>
  <c r="U287" i="6"/>
  <c r="AN38" i="19" s="1"/>
  <c r="U283" i="6"/>
  <c r="U279" i="6"/>
  <c r="U275" i="6"/>
  <c r="U271" i="6"/>
  <c r="U267" i="6"/>
  <c r="U263" i="6"/>
  <c r="U259" i="6"/>
  <c r="U255" i="6"/>
  <c r="U251" i="6"/>
  <c r="U247" i="6"/>
  <c r="U243" i="6"/>
  <c r="U239" i="6"/>
  <c r="U235" i="6"/>
  <c r="U231" i="6"/>
  <c r="U227" i="6"/>
  <c r="U223" i="6"/>
  <c r="U219" i="6"/>
  <c r="U215" i="6"/>
  <c r="U211" i="6"/>
  <c r="U207" i="6"/>
  <c r="U203" i="6"/>
  <c r="AN31" i="19" s="1"/>
  <c r="U199" i="6"/>
  <c r="U195" i="6"/>
  <c r="U191" i="6"/>
  <c r="U187" i="6"/>
  <c r="U183" i="6"/>
  <c r="U179" i="6"/>
  <c r="U175" i="6"/>
  <c r="U171" i="6"/>
  <c r="U167" i="6"/>
  <c r="U163" i="6"/>
  <c r="U159" i="6"/>
  <c r="U155" i="6"/>
  <c r="AN27" i="19" s="1"/>
  <c r="U151" i="6"/>
  <c r="U147" i="6"/>
  <c r="U143" i="6"/>
  <c r="U139" i="6"/>
  <c r="U135" i="6"/>
  <c r="U131" i="6"/>
  <c r="U127" i="6"/>
  <c r="U123" i="6"/>
  <c r="U119" i="6"/>
  <c r="U115" i="6"/>
  <c r="U111" i="6"/>
  <c r="U107" i="6"/>
  <c r="U103" i="6"/>
  <c r="U99" i="6"/>
  <c r="U95" i="6"/>
  <c r="U91" i="6"/>
  <c r="U87" i="6"/>
  <c r="U83" i="6"/>
  <c r="U79" i="6"/>
  <c r="U75" i="6"/>
  <c r="U71" i="6"/>
  <c r="U67" i="6"/>
  <c r="U63" i="6"/>
  <c r="U59" i="6"/>
  <c r="U55" i="6"/>
  <c r="U51" i="6"/>
  <c r="U47" i="6"/>
  <c r="AN18" i="19" s="1"/>
  <c r="O8" i="54" s="1"/>
  <c r="U43" i="6"/>
  <c r="U39" i="6"/>
  <c r="U35" i="6"/>
  <c r="U31" i="6"/>
  <c r="U27" i="6"/>
  <c r="U23" i="6"/>
  <c r="AN16" i="19" s="1"/>
  <c r="O6" i="54" s="1"/>
  <c r="U19" i="6"/>
  <c r="U15" i="6"/>
  <c r="U11" i="6"/>
  <c r="AN15" i="19" s="1"/>
  <c r="O5" i="54" s="1"/>
  <c r="U737" i="6"/>
  <c r="U733" i="6"/>
  <c r="U729" i="6"/>
  <c r="U725" i="6"/>
  <c r="U721" i="6"/>
  <c r="U717" i="6"/>
  <c r="U713" i="6"/>
  <c r="U709" i="6"/>
  <c r="U705" i="6"/>
  <c r="U701" i="6"/>
  <c r="U697" i="6"/>
  <c r="U693" i="6"/>
  <c r="U736" i="6"/>
  <c r="U732" i="6"/>
  <c r="AN75" i="19" s="1"/>
  <c r="U728" i="6"/>
  <c r="U724" i="6"/>
  <c r="U720" i="6"/>
  <c r="AN74" i="19" s="1"/>
  <c r="U716" i="6"/>
  <c r="U712" i="6"/>
  <c r="U708" i="6"/>
  <c r="AN73" i="19" s="1"/>
  <c r="U704" i="6"/>
  <c r="U700" i="6"/>
  <c r="U696" i="6"/>
  <c r="AN72" i="19" s="1"/>
  <c r="U692" i="6"/>
  <c r="U734" i="6"/>
  <c r="U730" i="6"/>
  <c r="U726" i="6"/>
  <c r="U722" i="6"/>
  <c r="U718" i="6"/>
  <c r="U714" i="6"/>
  <c r="U710" i="6"/>
  <c r="U706" i="6"/>
  <c r="U702" i="6"/>
  <c r="U698" i="6"/>
  <c r="U694" i="6"/>
  <c r="U690" i="6"/>
  <c r="U685" i="6"/>
  <c r="U681" i="6"/>
  <c r="U677" i="6"/>
  <c r="U673" i="6"/>
  <c r="U669" i="6"/>
  <c r="U665" i="6"/>
  <c r="U661" i="6"/>
  <c r="U657" i="6"/>
  <c r="U653" i="6"/>
  <c r="U649" i="6"/>
  <c r="U645" i="6"/>
  <c r="U641" i="6"/>
  <c r="U637" i="6"/>
  <c r="U633" i="6"/>
  <c r="U629" i="6"/>
  <c r="U625" i="6"/>
  <c r="U621" i="6"/>
  <c r="U617" i="6"/>
  <c r="U613" i="6"/>
  <c r="U609" i="6"/>
  <c r="U605" i="6"/>
  <c r="U601" i="6"/>
  <c r="U597" i="6"/>
  <c r="U593" i="6"/>
  <c r="U589" i="6"/>
  <c r="U585" i="6"/>
  <c r="U581" i="6"/>
  <c r="U577" i="6"/>
  <c r="U573" i="6"/>
  <c r="U569" i="6"/>
  <c r="U565" i="6"/>
  <c r="U561" i="6"/>
  <c r="U557" i="6"/>
  <c r="U553" i="6"/>
  <c r="U549" i="6"/>
  <c r="U545" i="6"/>
  <c r="U541" i="6"/>
  <c r="U537" i="6"/>
  <c r="U533" i="6"/>
  <c r="U529" i="6"/>
  <c r="U525" i="6"/>
  <c r="U521" i="6"/>
  <c r="U517" i="6"/>
  <c r="U513" i="6"/>
  <c r="U509" i="6"/>
  <c r="U505" i="6"/>
  <c r="U501" i="6"/>
  <c r="U497" i="6"/>
  <c r="U493" i="6"/>
  <c r="U489" i="6"/>
  <c r="U485" i="6"/>
  <c r="U481" i="6"/>
  <c r="U477" i="6"/>
  <c r="U473" i="6"/>
  <c r="U469" i="6"/>
  <c r="U465" i="6"/>
  <c r="U461" i="6"/>
  <c r="U457" i="6"/>
  <c r="U453" i="6"/>
  <c r="U449" i="6"/>
  <c r="U445" i="6"/>
  <c r="U441" i="6"/>
  <c r="U437" i="6"/>
  <c r="U433" i="6"/>
  <c r="U429" i="6"/>
  <c r="U425" i="6"/>
  <c r="U421" i="6"/>
  <c r="U417" i="6"/>
  <c r="U413" i="6"/>
  <c r="U409" i="6"/>
  <c r="U405" i="6"/>
  <c r="U401" i="6"/>
  <c r="U397" i="6"/>
  <c r="U393" i="6"/>
  <c r="U389" i="6"/>
  <c r="U385" i="6"/>
  <c r="U381" i="6"/>
  <c r="U377" i="6"/>
  <c r="U373" i="6"/>
  <c r="U369" i="6"/>
  <c r="U365" i="6"/>
  <c r="U361" i="6"/>
  <c r="U357" i="6"/>
  <c r="U353" i="6"/>
  <c r="U349" i="6"/>
  <c r="U686" i="6"/>
  <c r="U682" i="6"/>
  <c r="U678" i="6"/>
  <c r="U674" i="6"/>
  <c r="U670" i="6"/>
  <c r="U666" i="6"/>
  <c r="U662" i="6"/>
  <c r="U658" i="6"/>
  <c r="U654" i="6"/>
  <c r="U650" i="6"/>
  <c r="U646" i="6"/>
  <c r="U642" i="6"/>
  <c r="U638" i="6"/>
  <c r="U634" i="6"/>
  <c r="U630" i="6"/>
  <c r="U626" i="6"/>
  <c r="U622" i="6"/>
  <c r="U618" i="6"/>
  <c r="U614" i="6"/>
  <c r="U610" i="6"/>
  <c r="U606" i="6"/>
  <c r="U602" i="6"/>
  <c r="U598" i="6"/>
  <c r="U594" i="6"/>
  <c r="U590" i="6"/>
  <c r="U586" i="6"/>
  <c r="U582" i="6"/>
  <c r="U578" i="6"/>
  <c r="U574" i="6"/>
  <c r="U570" i="6"/>
  <c r="U566" i="6"/>
  <c r="U562" i="6"/>
  <c r="U558" i="6"/>
  <c r="U554" i="6"/>
  <c r="U550" i="6"/>
  <c r="U546" i="6"/>
  <c r="U542" i="6"/>
  <c r="U538" i="6"/>
  <c r="U534" i="6"/>
  <c r="U530" i="6"/>
  <c r="U526" i="6"/>
  <c r="U522" i="6"/>
  <c r="U518" i="6"/>
  <c r="U514" i="6"/>
  <c r="U510" i="6"/>
  <c r="U506" i="6"/>
  <c r="U502" i="6"/>
  <c r="U498" i="6"/>
  <c r="U494" i="6"/>
  <c r="U490" i="6"/>
  <c r="U486" i="6"/>
  <c r="U482" i="6"/>
  <c r="U478" i="6"/>
  <c r="U474" i="6"/>
  <c r="U470" i="6"/>
  <c r="U466" i="6"/>
  <c r="U462" i="6"/>
  <c r="U458" i="6"/>
  <c r="U454" i="6"/>
  <c r="U450" i="6"/>
  <c r="U446" i="6"/>
  <c r="U442" i="6"/>
  <c r="U438" i="6"/>
  <c r="U434" i="6"/>
  <c r="U430" i="6"/>
  <c r="U426" i="6"/>
  <c r="U422" i="6"/>
  <c r="U418" i="6"/>
  <c r="U414" i="6"/>
  <c r="U410" i="6"/>
  <c r="U406" i="6"/>
  <c r="U402" i="6"/>
  <c r="U398" i="6"/>
  <c r="U394" i="6"/>
  <c r="U390" i="6"/>
  <c r="U386" i="6"/>
  <c r="U382" i="6"/>
  <c r="U378" i="6"/>
  <c r="U374" i="6"/>
  <c r="U370" i="6"/>
  <c r="U366" i="6"/>
  <c r="U362" i="6"/>
  <c r="U358" i="6"/>
  <c r="AN44" i="19" s="1"/>
  <c r="U354" i="6"/>
  <c r="U350" i="6"/>
  <c r="U345" i="6"/>
  <c r="U341" i="6"/>
  <c r="U337" i="6"/>
  <c r="U333" i="6"/>
  <c r="U329" i="6"/>
  <c r="U325" i="6"/>
  <c r="U321" i="6"/>
  <c r="U317" i="6"/>
  <c r="U313" i="6"/>
  <c r="U309" i="6"/>
  <c r="U305" i="6"/>
  <c r="U301" i="6"/>
  <c r="U297" i="6"/>
  <c r="U293" i="6"/>
  <c r="U289" i="6"/>
  <c r="U285" i="6"/>
  <c r="U281" i="6"/>
  <c r="U277" i="6"/>
  <c r="U273" i="6"/>
  <c r="U269" i="6"/>
  <c r="U265" i="6"/>
  <c r="U261" i="6"/>
  <c r="U257" i="6"/>
  <c r="U253" i="6"/>
  <c r="U249" i="6"/>
  <c r="U245" i="6"/>
  <c r="U241" i="6"/>
  <c r="U237" i="6"/>
  <c r="U233" i="6"/>
  <c r="U229" i="6"/>
  <c r="U225" i="6"/>
  <c r="U221" i="6"/>
  <c r="U217" i="6"/>
  <c r="U213" i="6"/>
  <c r="U209" i="6"/>
  <c r="U205" i="6"/>
  <c r="U201" i="6"/>
  <c r="U197" i="6"/>
  <c r="U193" i="6"/>
  <c r="U189" i="6"/>
  <c r="U185" i="6"/>
  <c r="U181" i="6"/>
  <c r="U177" i="6"/>
  <c r="U173" i="6"/>
  <c r="U169" i="6"/>
  <c r="U165" i="6"/>
  <c r="U161" i="6"/>
  <c r="U157" i="6"/>
  <c r="U153" i="6"/>
  <c r="U149" i="6"/>
  <c r="U145" i="6"/>
  <c r="U141" i="6"/>
  <c r="U137" i="6"/>
  <c r="U133" i="6"/>
  <c r="U129" i="6"/>
  <c r="U125" i="6"/>
  <c r="U121" i="6"/>
  <c r="U117" i="6"/>
  <c r="U113" i="6"/>
  <c r="U109" i="6"/>
  <c r="U105" i="6"/>
  <c r="U101" i="6"/>
  <c r="U97" i="6"/>
  <c r="U93" i="6"/>
  <c r="U89" i="6"/>
  <c r="U85" i="6"/>
  <c r="U81" i="6"/>
  <c r="U77" i="6"/>
  <c r="U73" i="6"/>
  <c r="U69" i="6"/>
  <c r="U65" i="6"/>
  <c r="U61" i="6"/>
  <c r="U57" i="6"/>
  <c r="U53" i="6"/>
  <c r="U49" i="6"/>
  <c r="U45" i="6"/>
  <c r="U41" i="6"/>
  <c r="U37" i="6"/>
  <c r="U33" i="6"/>
  <c r="U29" i="6"/>
  <c r="U25" i="6"/>
  <c r="U21" i="6"/>
  <c r="U17" i="6"/>
  <c r="U13" i="6"/>
  <c r="U9" i="6"/>
  <c r="U346" i="6"/>
  <c r="U342" i="6"/>
  <c r="U338" i="6"/>
  <c r="U334" i="6"/>
  <c r="U330" i="6"/>
  <c r="U326" i="6"/>
  <c r="U322" i="6"/>
  <c r="U318" i="6"/>
  <c r="U314" i="6"/>
  <c r="U310" i="6"/>
  <c r="U306" i="6"/>
  <c r="U302" i="6"/>
  <c r="U298" i="6"/>
  <c r="U294" i="6"/>
  <c r="U290" i="6"/>
  <c r="U286" i="6"/>
  <c r="U282" i="6"/>
  <c r="U278" i="6"/>
  <c r="U274" i="6"/>
  <c r="U270" i="6"/>
  <c r="U266" i="6"/>
  <c r="U262" i="6"/>
  <c r="U258" i="6"/>
  <c r="U254" i="6"/>
  <c r="U250" i="6"/>
  <c r="U246" i="6"/>
  <c r="U242" i="6"/>
  <c r="U238" i="6"/>
  <c r="U234" i="6"/>
  <c r="U230" i="6"/>
  <c r="U226" i="6"/>
  <c r="AN33" i="19" s="1"/>
  <c r="U222" i="6"/>
  <c r="U218" i="6"/>
  <c r="U214" i="6"/>
  <c r="U210" i="6"/>
  <c r="U206" i="6"/>
  <c r="U202" i="6"/>
  <c r="U198" i="6"/>
  <c r="U194" i="6"/>
  <c r="U190" i="6"/>
  <c r="AN30" i="19" s="1"/>
  <c r="U186" i="6"/>
  <c r="U182" i="6"/>
  <c r="U178" i="6"/>
  <c r="AN29" i="19" s="1"/>
  <c r="U174" i="6"/>
  <c r="U170" i="6"/>
  <c r="U166" i="6"/>
  <c r="U162" i="6"/>
  <c r="U158" i="6"/>
  <c r="U154" i="6"/>
  <c r="U150" i="6"/>
  <c r="U146" i="6"/>
  <c r="U142" i="6"/>
  <c r="U138" i="6"/>
  <c r="U134" i="6"/>
  <c r="U130" i="6"/>
  <c r="U126" i="6"/>
  <c r="U122" i="6"/>
  <c r="U118" i="6"/>
  <c r="U114" i="6"/>
  <c r="U110" i="6"/>
  <c r="U106" i="6"/>
  <c r="U102" i="6"/>
  <c r="U98" i="6"/>
  <c r="U94" i="6"/>
  <c r="U90" i="6"/>
  <c r="U86" i="6"/>
  <c r="U82" i="6"/>
  <c r="U78" i="6"/>
  <c r="U74" i="6"/>
  <c r="U70" i="6"/>
  <c r="AN20" i="19" s="1"/>
  <c r="O10" i="54" s="1"/>
  <c r="U66" i="6"/>
  <c r="U62" i="6"/>
  <c r="U58" i="6"/>
  <c r="U54" i="6"/>
  <c r="U50" i="6"/>
  <c r="U46" i="6"/>
  <c r="U42" i="6"/>
  <c r="U38" i="6"/>
  <c r="U34" i="6"/>
  <c r="U30" i="6"/>
  <c r="U26" i="6"/>
  <c r="U22" i="6"/>
  <c r="U18" i="6"/>
  <c r="U14" i="6"/>
  <c r="U10" i="6"/>
  <c r="L74" i="19"/>
  <c r="L72" i="19"/>
  <c r="L70" i="19"/>
  <c r="L68" i="19"/>
  <c r="L66" i="19"/>
  <c r="L73" i="19"/>
  <c r="L71" i="19"/>
  <c r="L69" i="19"/>
  <c r="L67" i="19"/>
  <c r="L75" i="19"/>
  <c r="S17" i="6"/>
  <c r="R7" i="6"/>
  <c r="O64" i="54" l="1"/>
  <c r="O25" i="54"/>
  <c r="O33" i="54"/>
  <c r="O37" i="54"/>
  <c r="O41" i="54"/>
  <c r="O45" i="54"/>
  <c r="O49" i="54"/>
  <c r="O53" i="54"/>
  <c r="O57" i="54"/>
  <c r="O61" i="54"/>
  <c r="AM67" i="19"/>
  <c r="AM69" i="19"/>
  <c r="O34" i="54"/>
  <c r="O63" i="54"/>
  <c r="O17" i="54"/>
  <c r="O21" i="54"/>
  <c r="O29" i="54"/>
  <c r="O16" i="54"/>
  <c r="O24" i="54"/>
  <c r="O32" i="54"/>
  <c r="O36" i="54"/>
  <c r="O40" i="54"/>
  <c r="O44" i="54"/>
  <c r="O48" i="54"/>
  <c r="O52" i="54"/>
  <c r="O56" i="54"/>
  <c r="O60" i="54"/>
  <c r="AM71" i="19"/>
  <c r="O20" i="54"/>
  <c r="O62" i="54"/>
  <c r="O28" i="54"/>
  <c r="O15" i="54"/>
  <c r="O27" i="54"/>
  <c r="O31" i="54"/>
  <c r="O35" i="54"/>
  <c r="O39" i="54"/>
  <c r="O43" i="54"/>
  <c r="O47" i="54"/>
  <c r="O51" i="54"/>
  <c r="O55" i="54"/>
  <c r="O59" i="54"/>
  <c r="O19" i="54"/>
  <c r="O23" i="54"/>
  <c r="O65" i="54"/>
  <c r="O18" i="54"/>
  <c r="O22" i="54"/>
  <c r="O26" i="54"/>
  <c r="O30" i="54"/>
  <c r="O38" i="54"/>
  <c r="O42" i="54"/>
  <c r="O46" i="54"/>
  <c r="O50" i="54"/>
  <c r="O54" i="54"/>
  <c r="O58" i="54"/>
  <c r="AM73" i="19"/>
  <c r="AM75" i="19"/>
  <c r="AM72" i="19"/>
  <c r="AM68" i="19"/>
  <c r="AM74" i="19"/>
  <c r="AM70" i="19"/>
  <c r="H483" i="55"/>
  <c r="AM55" i="19"/>
  <c r="AM63" i="19"/>
  <c r="AM52" i="19"/>
  <c r="AM58" i="19"/>
  <c r="AM59" i="19"/>
  <c r="AM51" i="19"/>
  <c r="AM56" i="19"/>
  <c r="AM54" i="19"/>
  <c r="AM60" i="19"/>
  <c r="AM57" i="19"/>
  <c r="AM61" i="19"/>
  <c r="AM62" i="19"/>
  <c r="AM64" i="19"/>
  <c r="AM53" i="19"/>
  <c r="H484" i="55" l="1"/>
  <c r="J407" i="5"/>
  <c r="T316" i="5"/>
  <c r="T315" i="5"/>
  <c r="T314" i="5"/>
  <c r="T313" i="5"/>
  <c r="T312" i="5"/>
  <c r="T311" i="5"/>
  <c r="T310" i="5"/>
  <c r="T309" i="5"/>
  <c r="T308" i="5"/>
  <c r="T307" i="5"/>
  <c r="T306" i="5"/>
  <c r="T305" i="5"/>
  <c r="T304" i="5"/>
  <c r="T303" i="5"/>
  <c r="T302" i="5"/>
  <c r="T301" i="5"/>
  <c r="T300" i="5"/>
  <c r="T299" i="5"/>
  <c r="T298" i="5"/>
  <c r="T297" i="5"/>
  <c r="T296" i="5"/>
  <c r="T295" i="5"/>
  <c r="T294" i="5"/>
  <c r="T293" i="5"/>
  <c r="T292" i="5"/>
  <c r="T291" i="5"/>
  <c r="T290" i="5"/>
  <c r="T289" i="5"/>
  <c r="T288" i="5"/>
  <c r="T287" i="5"/>
  <c r="T286" i="5"/>
  <c r="T285" i="5"/>
  <c r="T284" i="5"/>
  <c r="T283" i="5"/>
  <c r="T282" i="5"/>
  <c r="T281" i="5"/>
  <c r="T280" i="5"/>
  <c r="T279" i="5"/>
  <c r="T278" i="5"/>
  <c r="T277" i="5"/>
  <c r="T276" i="5"/>
  <c r="T275" i="5"/>
  <c r="T274" i="5"/>
  <c r="T273" i="5"/>
  <c r="T272" i="5"/>
  <c r="T271" i="5"/>
  <c r="T270" i="5"/>
  <c r="T269" i="5"/>
  <c r="T268" i="5"/>
  <c r="T267" i="5"/>
  <c r="T266" i="5"/>
  <c r="T265" i="5"/>
  <c r="T264" i="5"/>
  <c r="T263" i="5"/>
  <c r="T262" i="5"/>
  <c r="T261" i="5"/>
  <c r="T260" i="5"/>
  <c r="T259" i="5"/>
  <c r="T258" i="5"/>
  <c r="T257" i="5"/>
  <c r="T256" i="5"/>
  <c r="T255" i="5"/>
  <c r="T254" i="5"/>
  <c r="T253" i="5"/>
  <c r="T252" i="5"/>
  <c r="T251" i="5"/>
  <c r="T250" i="5"/>
  <c r="T249" i="5"/>
  <c r="T248" i="5"/>
  <c r="T247" i="5"/>
  <c r="T246" i="5"/>
  <c r="T245" i="5"/>
  <c r="T244" i="5"/>
  <c r="T243" i="5"/>
  <c r="T242" i="5"/>
  <c r="T241" i="5"/>
  <c r="T240" i="5"/>
  <c r="T239" i="5"/>
  <c r="T238" i="5"/>
  <c r="T237" i="5"/>
  <c r="T236" i="5"/>
  <c r="T235" i="5"/>
  <c r="T234" i="5"/>
  <c r="T233" i="5"/>
  <c r="T232" i="5"/>
  <c r="T231" i="5"/>
  <c r="T230" i="5"/>
  <c r="T229" i="5"/>
  <c r="T228" i="5"/>
  <c r="T227" i="5"/>
  <c r="T226" i="5"/>
  <c r="T225" i="5"/>
  <c r="T224" i="5"/>
  <c r="T223" i="5"/>
  <c r="T222" i="5"/>
  <c r="T221" i="5"/>
  <c r="T220" i="5"/>
  <c r="T219" i="5"/>
  <c r="T218" i="5"/>
  <c r="T217" i="5"/>
  <c r="T216" i="5"/>
  <c r="T215" i="5"/>
  <c r="T214" i="5"/>
  <c r="T213" i="5"/>
  <c r="T212" i="5"/>
  <c r="T211" i="5"/>
  <c r="T210" i="5"/>
  <c r="T209" i="5"/>
  <c r="T208" i="5"/>
  <c r="T207" i="5"/>
  <c r="T206" i="5"/>
  <c r="T205" i="5"/>
  <c r="T204" i="5"/>
  <c r="T203" i="5"/>
  <c r="T202" i="5"/>
  <c r="T201" i="5"/>
  <c r="T200" i="5"/>
  <c r="T199" i="5"/>
  <c r="T198" i="5"/>
  <c r="T197" i="5"/>
  <c r="T196" i="5"/>
  <c r="T195" i="5"/>
  <c r="T194" i="5"/>
  <c r="T193" i="5"/>
  <c r="T192" i="5"/>
  <c r="T191" i="5"/>
  <c r="T190" i="5"/>
  <c r="T189" i="5"/>
  <c r="T188" i="5"/>
  <c r="T187" i="5"/>
  <c r="T186" i="5"/>
  <c r="T185" i="5"/>
  <c r="T184" i="5"/>
  <c r="T183" i="5"/>
  <c r="T182" i="5"/>
  <c r="T181" i="5"/>
  <c r="T180" i="5"/>
  <c r="T179" i="5"/>
  <c r="T178" i="5"/>
  <c r="T177" i="5"/>
  <c r="T176" i="5"/>
  <c r="T175" i="5"/>
  <c r="T174" i="5"/>
  <c r="T173" i="5"/>
  <c r="T172" i="5"/>
  <c r="T171" i="5"/>
  <c r="T170" i="5"/>
  <c r="T169" i="5"/>
  <c r="T168" i="5"/>
  <c r="T167" i="5"/>
  <c r="T166" i="5"/>
  <c r="T165" i="5"/>
  <c r="T164" i="5"/>
  <c r="T163" i="5"/>
  <c r="T162" i="5"/>
  <c r="T161" i="5"/>
  <c r="T160" i="5"/>
  <c r="T159" i="5"/>
  <c r="T158" i="5"/>
  <c r="T157" i="5"/>
  <c r="T156" i="5"/>
  <c r="T155" i="5"/>
  <c r="T154" i="5"/>
  <c r="T153" i="5"/>
  <c r="T152" i="5"/>
  <c r="T151" i="5"/>
  <c r="T150" i="5"/>
  <c r="T149" i="5"/>
  <c r="T148" i="5"/>
  <c r="T147" i="5"/>
  <c r="T146" i="5"/>
  <c r="T145" i="5"/>
  <c r="T144" i="5"/>
  <c r="T143" i="5"/>
  <c r="T142" i="5"/>
  <c r="T141" i="5"/>
  <c r="T140" i="5"/>
  <c r="T139" i="5"/>
  <c r="T138" i="5"/>
  <c r="T137" i="5"/>
  <c r="T136" i="5"/>
  <c r="T135" i="5"/>
  <c r="T134" i="5"/>
  <c r="T133" i="5"/>
  <c r="T132" i="5"/>
  <c r="T131" i="5"/>
  <c r="T130" i="5"/>
  <c r="T129" i="5"/>
  <c r="T128" i="5"/>
  <c r="T127" i="5"/>
  <c r="T126" i="5"/>
  <c r="T125" i="5"/>
  <c r="T124" i="5"/>
  <c r="T123" i="5"/>
  <c r="T122" i="5"/>
  <c r="T121" i="5"/>
  <c r="T120" i="5"/>
  <c r="T119" i="5"/>
  <c r="T118" i="5"/>
  <c r="T117" i="5"/>
  <c r="T116" i="5"/>
  <c r="T115" i="5"/>
  <c r="T114" i="5"/>
  <c r="T113" i="5"/>
  <c r="T112" i="5"/>
  <c r="T111" i="5"/>
  <c r="T110" i="5"/>
  <c r="T109" i="5"/>
  <c r="T108" i="5"/>
  <c r="T107" i="5"/>
  <c r="T106" i="5"/>
  <c r="T105" i="5"/>
  <c r="T104" i="5"/>
  <c r="T103" i="5"/>
  <c r="T102" i="5"/>
  <c r="T101" i="5"/>
  <c r="T100" i="5"/>
  <c r="T99" i="5"/>
  <c r="T98" i="5"/>
  <c r="T97" i="5"/>
  <c r="T96" i="5"/>
  <c r="T95" i="5"/>
  <c r="T94" i="5"/>
  <c r="T93" i="5"/>
  <c r="T92" i="5"/>
  <c r="T91" i="5"/>
  <c r="T90" i="5"/>
  <c r="T89" i="5"/>
  <c r="T88" i="5"/>
  <c r="T87" i="5"/>
  <c r="T86" i="5"/>
  <c r="T85" i="5"/>
  <c r="T84" i="5"/>
  <c r="T83" i="5"/>
  <c r="T82" i="5"/>
  <c r="T81" i="5"/>
  <c r="T80" i="5"/>
  <c r="T79" i="5"/>
  <c r="T78" i="5"/>
  <c r="T77" i="5"/>
  <c r="T76" i="5"/>
  <c r="T75" i="5"/>
  <c r="T74" i="5"/>
  <c r="T73" i="5"/>
  <c r="T72" i="5"/>
  <c r="T71" i="5"/>
  <c r="T70" i="5"/>
  <c r="T69" i="5"/>
  <c r="T68" i="5"/>
  <c r="T67" i="5"/>
  <c r="T66" i="5"/>
  <c r="T65" i="5"/>
  <c r="T64" i="5"/>
  <c r="T63" i="5"/>
  <c r="T62" i="5"/>
  <c r="T61" i="5"/>
  <c r="T60" i="5"/>
  <c r="T59" i="5"/>
  <c r="T58" i="5"/>
  <c r="T57" i="5"/>
  <c r="T56" i="5"/>
  <c r="T55" i="5"/>
  <c r="T54" i="5"/>
  <c r="T53" i="5"/>
  <c r="T52" i="5"/>
  <c r="T51" i="5"/>
  <c r="T50" i="5"/>
  <c r="T49" i="5"/>
  <c r="T48" i="5"/>
  <c r="T47" i="5"/>
  <c r="T46" i="5"/>
  <c r="T45" i="5"/>
  <c r="T44" i="5"/>
  <c r="T43" i="5"/>
  <c r="T42" i="5"/>
  <c r="T41" i="5"/>
  <c r="T40" i="5"/>
  <c r="T39" i="5"/>
  <c r="T38" i="5"/>
  <c r="T37" i="5"/>
  <c r="T36" i="5"/>
  <c r="T35" i="5"/>
  <c r="T34" i="5"/>
  <c r="T33" i="5"/>
  <c r="T32" i="5"/>
  <c r="T31" i="5"/>
  <c r="T30" i="5"/>
  <c r="T29" i="5"/>
  <c r="T28" i="5"/>
  <c r="T27" i="5"/>
  <c r="T26" i="5"/>
  <c r="T25" i="5"/>
  <c r="T24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H485" i="55" l="1"/>
  <c r="T318" i="5"/>
  <c r="T322" i="5"/>
  <c r="T326" i="5"/>
  <c r="T330" i="5"/>
  <c r="T334" i="5"/>
  <c r="T338" i="5"/>
  <c r="T342" i="5"/>
  <c r="T346" i="5"/>
  <c r="T350" i="5"/>
  <c r="T354" i="5"/>
  <c r="T358" i="5"/>
  <c r="T362" i="5"/>
  <c r="T366" i="5"/>
  <c r="T370" i="5"/>
  <c r="T374" i="5"/>
  <c r="T378" i="5"/>
  <c r="T382" i="5"/>
  <c r="T319" i="5"/>
  <c r="T323" i="5"/>
  <c r="T327" i="5"/>
  <c r="T331" i="5"/>
  <c r="T335" i="5"/>
  <c r="T339" i="5"/>
  <c r="T343" i="5"/>
  <c r="T347" i="5"/>
  <c r="T351" i="5"/>
  <c r="T355" i="5"/>
  <c r="T359" i="5"/>
  <c r="T363" i="5"/>
  <c r="T367" i="5"/>
  <c r="T371" i="5"/>
  <c r="T375" i="5"/>
  <c r="T379" i="5"/>
  <c r="T383" i="5"/>
  <c r="T320" i="5"/>
  <c r="T324" i="5"/>
  <c r="T328" i="5"/>
  <c r="T332" i="5"/>
  <c r="T336" i="5"/>
  <c r="T340" i="5"/>
  <c r="T344" i="5"/>
  <c r="T348" i="5"/>
  <c r="T352" i="5"/>
  <c r="T356" i="5"/>
  <c r="T360" i="5"/>
  <c r="T364" i="5"/>
  <c r="T368" i="5"/>
  <c r="T372" i="5"/>
  <c r="T376" i="5"/>
  <c r="T380" i="5"/>
  <c r="T317" i="5"/>
  <c r="T321" i="5"/>
  <c r="T325" i="5"/>
  <c r="T329" i="5"/>
  <c r="T333" i="5"/>
  <c r="T337" i="5"/>
  <c r="T341" i="5"/>
  <c r="T345" i="5"/>
  <c r="T349" i="5"/>
  <c r="T353" i="5"/>
  <c r="T357" i="5"/>
  <c r="T361" i="5"/>
  <c r="T365" i="5"/>
  <c r="T369" i="5"/>
  <c r="T373" i="5"/>
  <c r="T377" i="5"/>
  <c r="T381" i="5"/>
  <c r="V407" i="5"/>
  <c r="J406" i="5"/>
  <c r="H486" i="55" l="1"/>
  <c r="AA406" i="21"/>
  <c r="Z406" i="21"/>
  <c r="R406" i="21" s="1"/>
  <c r="V406" i="5"/>
  <c r="H487" i="55" l="1"/>
  <c r="H488" i="55" l="1"/>
  <c r="E5" i="6"/>
  <c r="AA16" i="6" s="1"/>
  <c r="D401" i="55" l="1"/>
  <c r="H489" i="55"/>
  <c r="AA186" i="6"/>
  <c r="AA174" i="6"/>
  <c r="AA158" i="6"/>
  <c r="AA146" i="6"/>
  <c r="AA134" i="6"/>
  <c r="AA118" i="6"/>
  <c r="AA106" i="6"/>
  <c r="AA90" i="6"/>
  <c r="AA78" i="6"/>
  <c r="AA58" i="6"/>
  <c r="AA46" i="6"/>
  <c r="AA34" i="6"/>
  <c r="D403" i="55"/>
  <c r="D391" i="55"/>
  <c r="AA402" i="6"/>
  <c r="D379" i="55"/>
  <c r="AA390" i="6"/>
  <c r="D367" i="55"/>
  <c r="AA378" i="6"/>
  <c r="D355" i="55"/>
  <c r="AA366" i="6"/>
  <c r="D343" i="55"/>
  <c r="AA354" i="6"/>
  <c r="D327" i="55"/>
  <c r="AA338" i="6"/>
  <c r="D315" i="55"/>
  <c r="AA326" i="6"/>
  <c r="D303" i="55"/>
  <c r="AA314" i="6"/>
  <c r="D291" i="55"/>
  <c r="AA302" i="6"/>
  <c r="D283" i="55"/>
  <c r="AA294" i="6"/>
  <c r="D271" i="55"/>
  <c r="AA282" i="6"/>
  <c r="D259" i="55"/>
  <c r="AA270" i="6"/>
  <c r="D243" i="55"/>
  <c r="AA254" i="6"/>
  <c r="D231" i="55"/>
  <c r="AA242" i="6"/>
  <c r="D215" i="55"/>
  <c r="AA226" i="6"/>
  <c r="D203" i="55"/>
  <c r="AA214" i="6"/>
  <c r="D191" i="55"/>
  <c r="AA202" i="6"/>
  <c r="AA194" i="6"/>
  <c r="AA178" i="6"/>
  <c r="AA162" i="6"/>
  <c r="AA154" i="6"/>
  <c r="AA122" i="6"/>
  <c r="AA110" i="6"/>
  <c r="AA62" i="6"/>
  <c r="AA50" i="6"/>
  <c r="AA38" i="6"/>
  <c r="D397" i="55"/>
  <c r="D393" i="55"/>
  <c r="AA404" i="6"/>
  <c r="D389" i="55"/>
  <c r="AA400" i="6"/>
  <c r="D385" i="55"/>
  <c r="AA396" i="6"/>
  <c r="D381" i="55"/>
  <c r="AA392" i="6"/>
  <c r="D377" i="55"/>
  <c r="AA388" i="6"/>
  <c r="D373" i="55"/>
  <c r="AA384" i="6"/>
  <c r="D369" i="55"/>
  <c r="AA380" i="6"/>
  <c r="D365" i="55"/>
  <c r="AA376" i="6"/>
  <c r="D361" i="55"/>
  <c r="AA372" i="6"/>
  <c r="D357" i="55"/>
  <c r="AA368" i="6"/>
  <c r="D353" i="55"/>
  <c r="AA364" i="6"/>
  <c r="D349" i="55"/>
  <c r="AA360" i="6"/>
  <c r="D345" i="55"/>
  <c r="AA356" i="6"/>
  <c r="D341" i="55"/>
  <c r="AA352" i="6"/>
  <c r="D337" i="55"/>
  <c r="AA348" i="6"/>
  <c r="D333" i="55"/>
  <c r="AA344" i="6"/>
  <c r="D329" i="55"/>
  <c r="AA340" i="6"/>
  <c r="D325" i="55"/>
  <c r="AA336" i="6"/>
  <c r="D321" i="55"/>
  <c r="AA332" i="6"/>
  <c r="D317" i="55"/>
  <c r="AA328" i="6"/>
  <c r="D313" i="55"/>
  <c r="AA324" i="6"/>
  <c r="D309" i="55"/>
  <c r="AA320" i="6"/>
  <c r="D305" i="55"/>
  <c r="AA316" i="6"/>
  <c r="D301" i="55"/>
  <c r="AA312" i="6"/>
  <c r="D297" i="55"/>
  <c r="AA308" i="6"/>
  <c r="D293" i="55"/>
  <c r="AA304" i="6"/>
  <c r="D289" i="55"/>
  <c r="AA300" i="6"/>
  <c r="D285" i="55"/>
  <c r="AA296" i="6"/>
  <c r="D281" i="55"/>
  <c r="AA292" i="6"/>
  <c r="D277" i="55"/>
  <c r="AA288" i="6"/>
  <c r="D273" i="55"/>
  <c r="AA284" i="6"/>
  <c r="D269" i="55"/>
  <c r="AA280" i="6"/>
  <c r="D265" i="55"/>
  <c r="AA276" i="6"/>
  <c r="D261" i="55"/>
  <c r="AA272" i="6"/>
  <c r="D257" i="55"/>
  <c r="AA268" i="6"/>
  <c r="D253" i="55"/>
  <c r="AA264" i="6"/>
  <c r="D249" i="55"/>
  <c r="AA260" i="6"/>
  <c r="D245" i="55"/>
  <c r="AA256" i="6"/>
  <c r="D241" i="55"/>
  <c r="AA252" i="6"/>
  <c r="D237" i="55"/>
  <c r="AA248" i="6"/>
  <c r="D233" i="55"/>
  <c r="AA244" i="6"/>
  <c r="D229" i="55"/>
  <c r="AA240" i="6"/>
  <c r="D225" i="55"/>
  <c r="AA236" i="6"/>
  <c r="D221" i="55"/>
  <c r="AA232" i="6"/>
  <c r="D217" i="55"/>
  <c r="AA228" i="6"/>
  <c r="D213" i="55"/>
  <c r="AA224" i="6"/>
  <c r="D209" i="55"/>
  <c r="AA220" i="6"/>
  <c r="D205" i="55"/>
  <c r="AA216" i="6"/>
  <c r="D201" i="55"/>
  <c r="AA212" i="6"/>
  <c r="D197" i="55"/>
  <c r="AA208" i="6"/>
  <c r="D193" i="55"/>
  <c r="AA204" i="6"/>
  <c r="D189" i="55"/>
  <c r="AA200" i="6"/>
  <c r="D185" i="55"/>
  <c r="AA196" i="6"/>
  <c r="AA192" i="6"/>
  <c r="AA188" i="6"/>
  <c r="AA184" i="6"/>
  <c r="AA180" i="6"/>
  <c r="AA176" i="6"/>
  <c r="AA172" i="6"/>
  <c r="AA168" i="6"/>
  <c r="AA164" i="6"/>
  <c r="AA160" i="6"/>
  <c r="AA156" i="6"/>
  <c r="AA152" i="6"/>
  <c r="AA148" i="6"/>
  <c r="AA144" i="6"/>
  <c r="AA140" i="6"/>
  <c r="AA136" i="6"/>
  <c r="AA132" i="6"/>
  <c r="AA128" i="6"/>
  <c r="AA124" i="6"/>
  <c r="AA120" i="6"/>
  <c r="AA116" i="6"/>
  <c r="AA112" i="6"/>
  <c r="AA108" i="6"/>
  <c r="AA104" i="6"/>
  <c r="AA100" i="6"/>
  <c r="AA96" i="6"/>
  <c r="AA92" i="6"/>
  <c r="AA88" i="6"/>
  <c r="AA84" i="6"/>
  <c r="AA80" i="6"/>
  <c r="AA76" i="6"/>
  <c r="AA72" i="6"/>
  <c r="AA68" i="6"/>
  <c r="AA64" i="6"/>
  <c r="AA60" i="6"/>
  <c r="AA56" i="6"/>
  <c r="AA52" i="6"/>
  <c r="AA48" i="6"/>
  <c r="AA44" i="6"/>
  <c r="AA40" i="6"/>
  <c r="AA36" i="6"/>
  <c r="AA32" i="6"/>
  <c r="AA28" i="6"/>
  <c r="D399" i="55"/>
  <c r="D387" i="55"/>
  <c r="AA398" i="6"/>
  <c r="D375" i="55"/>
  <c r="AA386" i="6"/>
  <c r="D363" i="55"/>
  <c r="AA374" i="6"/>
  <c r="D347" i="55"/>
  <c r="AA358" i="6"/>
  <c r="D335" i="55"/>
  <c r="AA346" i="6"/>
  <c r="D323" i="55"/>
  <c r="AA334" i="6"/>
  <c r="D311" i="55"/>
  <c r="AA322" i="6"/>
  <c r="D295" i="55"/>
  <c r="AA306" i="6"/>
  <c r="D279" i="55"/>
  <c r="AA290" i="6"/>
  <c r="D267" i="55"/>
  <c r="AA278" i="6"/>
  <c r="D251" i="55"/>
  <c r="AA262" i="6"/>
  <c r="D239" i="55"/>
  <c r="AA250" i="6"/>
  <c r="D227" i="55"/>
  <c r="AA238" i="6"/>
  <c r="D219" i="55"/>
  <c r="AA230" i="6"/>
  <c r="D207" i="55"/>
  <c r="AA218" i="6"/>
  <c r="D195" i="55"/>
  <c r="AA206" i="6"/>
  <c r="AA190" i="6"/>
  <c r="AA166" i="6"/>
  <c r="AA150" i="6"/>
  <c r="AA138" i="6"/>
  <c r="AA98" i="6"/>
  <c r="AA86" i="6"/>
  <c r="AA74" i="6"/>
  <c r="AA66" i="6"/>
  <c r="AA54" i="6"/>
  <c r="D404" i="55"/>
  <c r="D400" i="55"/>
  <c r="D396" i="55"/>
  <c r="D392" i="55"/>
  <c r="AA403" i="6"/>
  <c r="D388" i="55"/>
  <c r="AA399" i="6"/>
  <c r="D384" i="55"/>
  <c r="AA395" i="6"/>
  <c r="D380" i="55"/>
  <c r="AA391" i="6"/>
  <c r="D376" i="55"/>
  <c r="AA387" i="6"/>
  <c r="D372" i="55"/>
  <c r="AA383" i="6"/>
  <c r="D368" i="55"/>
  <c r="AA379" i="6"/>
  <c r="D364" i="55"/>
  <c r="AA375" i="6"/>
  <c r="D360" i="55"/>
  <c r="AA371" i="6"/>
  <c r="D356" i="55"/>
  <c r="AA367" i="6"/>
  <c r="D352" i="55"/>
  <c r="AA363" i="6"/>
  <c r="D348" i="55"/>
  <c r="AA359" i="6"/>
  <c r="D344" i="55"/>
  <c r="AA355" i="6"/>
  <c r="D340" i="55"/>
  <c r="AA351" i="6"/>
  <c r="D336" i="55"/>
  <c r="AA347" i="6"/>
  <c r="D332" i="55"/>
  <c r="AA343" i="6"/>
  <c r="D328" i="55"/>
  <c r="AA339" i="6"/>
  <c r="D324" i="55"/>
  <c r="AA335" i="6"/>
  <c r="D320" i="55"/>
  <c r="AA331" i="6"/>
  <c r="D316" i="55"/>
  <c r="AA327" i="6"/>
  <c r="D312" i="55"/>
  <c r="AA323" i="6"/>
  <c r="D308" i="55"/>
  <c r="AA319" i="6"/>
  <c r="D304" i="55"/>
  <c r="AA315" i="6"/>
  <c r="D300" i="55"/>
  <c r="AA311" i="6"/>
  <c r="D296" i="55"/>
  <c r="AA307" i="6"/>
  <c r="D292" i="55"/>
  <c r="AA303" i="6"/>
  <c r="D288" i="55"/>
  <c r="AA299" i="6"/>
  <c r="D284" i="55"/>
  <c r="AA295" i="6"/>
  <c r="D280" i="55"/>
  <c r="AA291" i="6"/>
  <c r="D276" i="55"/>
  <c r="AA287" i="6"/>
  <c r="D272" i="55"/>
  <c r="AA283" i="6"/>
  <c r="D268" i="55"/>
  <c r="AA279" i="6"/>
  <c r="D264" i="55"/>
  <c r="AA275" i="6"/>
  <c r="D260" i="55"/>
  <c r="AA271" i="6"/>
  <c r="D256" i="55"/>
  <c r="AA267" i="6"/>
  <c r="D252" i="55"/>
  <c r="AA263" i="6"/>
  <c r="D248" i="55"/>
  <c r="AA259" i="6"/>
  <c r="D244" i="55"/>
  <c r="AA255" i="6"/>
  <c r="D240" i="55"/>
  <c r="AA251" i="6"/>
  <c r="D236" i="55"/>
  <c r="AA247" i="6"/>
  <c r="D232" i="55"/>
  <c r="AA243" i="6"/>
  <c r="D228" i="55"/>
  <c r="AA239" i="6"/>
  <c r="D224" i="55"/>
  <c r="AA235" i="6"/>
  <c r="D220" i="55"/>
  <c r="AA231" i="6"/>
  <c r="D216" i="55"/>
  <c r="AA227" i="6"/>
  <c r="D212" i="55"/>
  <c r="AA223" i="6"/>
  <c r="D208" i="55"/>
  <c r="AA219" i="6"/>
  <c r="D204" i="55"/>
  <c r="AA215" i="6"/>
  <c r="D200" i="55"/>
  <c r="AA211" i="6"/>
  <c r="D196" i="55"/>
  <c r="AA207" i="6"/>
  <c r="D192" i="55"/>
  <c r="AA203" i="6"/>
  <c r="D188" i="55"/>
  <c r="AA199" i="6"/>
  <c r="AA195" i="6"/>
  <c r="AA191" i="6"/>
  <c r="AA187" i="6"/>
  <c r="AA183" i="6"/>
  <c r="AA179" i="6"/>
  <c r="AA175" i="6"/>
  <c r="AA171" i="6"/>
  <c r="AA167" i="6"/>
  <c r="AA163" i="6"/>
  <c r="AA159" i="6"/>
  <c r="AA155" i="6"/>
  <c r="AA151" i="6"/>
  <c r="AA147" i="6"/>
  <c r="AA143" i="6"/>
  <c r="AA139" i="6"/>
  <c r="AA135" i="6"/>
  <c r="AA131" i="6"/>
  <c r="AA127" i="6"/>
  <c r="AA123" i="6"/>
  <c r="AA119" i="6"/>
  <c r="AA115" i="6"/>
  <c r="AA111" i="6"/>
  <c r="AA107" i="6"/>
  <c r="AA103" i="6"/>
  <c r="AA99" i="6"/>
  <c r="AA95" i="6"/>
  <c r="AA91" i="6"/>
  <c r="AA87" i="6"/>
  <c r="AA83" i="6"/>
  <c r="AA79" i="6"/>
  <c r="AA75" i="6"/>
  <c r="AA71" i="6"/>
  <c r="AA67" i="6"/>
  <c r="AA63" i="6"/>
  <c r="AA59" i="6"/>
  <c r="AA55" i="6"/>
  <c r="AA51" i="6"/>
  <c r="AA47" i="6"/>
  <c r="AA43" i="6"/>
  <c r="AA39" i="6"/>
  <c r="AA35" i="6"/>
  <c r="AA31" i="6"/>
  <c r="D395" i="55"/>
  <c r="D383" i="55"/>
  <c r="AA394" i="6"/>
  <c r="D371" i="55"/>
  <c r="AA382" i="6"/>
  <c r="D359" i="55"/>
  <c r="AA370" i="6"/>
  <c r="D351" i="55"/>
  <c r="AA362" i="6"/>
  <c r="D339" i="55"/>
  <c r="AA350" i="6"/>
  <c r="D331" i="55"/>
  <c r="AA342" i="6"/>
  <c r="D319" i="55"/>
  <c r="AA330" i="6"/>
  <c r="D307" i="55"/>
  <c r="AA318" i="6"/>
  <c r="D299" i="55"/>
  <c r="AA310" i="6"/>
  <c r="D287" i="55"/>
  <c r="AA298" i="6"/>
  <c r="D275" i="55"/>
  <c r="AA286" i="6"/>
  <c r="D263" i="55"/>
  <c r="AA274" i="6"/>
  <c r="D255" i="55"/>
  <c r="AA266" i="6"/>
  <c r="D247" i="55"/>
  <c r="AA258" i="6"/>
  <c r="D235" i="55"/>
  <c r="AA246" i="6"/>
  <c r="D223" i="55"/>
  <c r="AA234" i="6"/>
  <c r="D211" i="55"/>
  <c r="AA222" i="6"/>
  <c r="D199" i="55"/>
  <c r="AA210" i="6"/>
  <c r="D187" i="55"/>
  <c r="AA198" i="6"/>
  <c r="AA182" i="6"/>
  <c r="AA170" i="6"/>
  <c r="AA142" i="6"/>
  <c r="AA130" i="6"/>
  <c r="AA126" i="6"/>
  <c r="AA114" i="6"/>
  <c r="AA102" i="6"/>
  <c r="AA94" i="6"/>
  <c r="AA82" i="6"/>
  <c r="AA70" i="6"/>
  <c r="AA42" i="6"/>
  <c r="AA30" i="6"/>
  <c r="D402" i="55"/>
  <c r="D398" i="55"/>
  <c r="D394" i="55"/>
  <c r="D390" i="55"/>
  <c r="AA401" i="6"/>
  <c r="D386" i="55"/>
  <c r="AA397" i="6"/>
  <c r="D382" i="55"/>
  <c r="AA393" i="6"/>
  <c r="D378" i="55"/>
  <c r="AA389" i="6"/>
  <c r="D374" i="55"/>
  <c r="AA385" i="6"/>
  <c r="D370" i="55"/>
  <c r="AA381" i="6"/>
  <c r="D366" i="55"/>
  <c r="AA377" i="6"/>
  <c r="D362" i="55"/>
  <c r="AA373" i="6"/>
  <c r="D358" i="55"/>
  <c r="AA369" i="6"/>
  <c r="D354" i="55"/>
  <c r="AA365" i="6"/>
  <c r="D350" i="55"/>
  <c r="AA361" i="6"/>
  <c r="D346" i="55"/>
  <c r="AA357" i="6"/>
  <c r="D342" i="55"/>
  <c r="AA353" i="6"/>
  <c r="D338" i="55"/>
  <c r="AA349" i="6"/>
  <c r="D334" i="55"/>
  <c r="AA345" i="6"/>
  <c r="D330" i="55"/>
  <c r="AA341" i="6"/>
  <c r="D326" i="55"/>
  <c r="AA337" i="6"/>
  <c r="D322" i="55"/>
  <c r="AA333" i="6"/>
  <c r="D318" i="55"/>
  <c r="AA329" i="6"/>
  <c r="D314" i="55"/>
  <c r="AA325" i="6"/>
  <c r="D310" i="55"/>
  <c r="AA321" i="6"/>
  <c r="D306" i="55"/>
  <c r="AA317" i="6"/>
  <c r="D302" i="55"/>
  <c r="AA313" i="6"/>
  <c r="D298" i="55"/>
  <c r="AA309" i="6"/>
  <c r="D294" i="55"/>
  <c r="AA305" i="6"/>
  <c r="D290" i="55"/>
  <c r="AA301" i="6"/>
  <c r="D286" i="55"/>
  <c r="AA297" i="6"/>
  <c r="D282" i="55"/>
  <c r="AA293" i="6"/>
  <c r="D278" i="55"/>
  <c r="AA289" i="6"/>
  <c r="D274" i="55"/>
  <c r="AA285" i="6"/>
  <c r="D270" i="55"/>
  <c r="AA281" i="6"/>
  <c r="D266" i="55"/>
  <c r="AA277" i="6"/>
  <c r="D262" i="55"/>
  <c r="AA273" i="6"/>
  <c r="D258" i="55"/>
  <c r="AA269" i="6"/>
  <c r="D254" i="55"/>
  <c r="AA265" i="6"/>
  <c r="D250" i="55"/>
  <c r="AA261" i="6"/>
  <c r="D246" i="55"/>
  <c r="AA257" i="6"/>
  <c r="D242" i="55"/>
  <c r="AA253" i="6"/>
  <c r="D238" i="55"/>
  <c r="AA249" i="6"/>
  <c r="D234" i="55"/>
  <c r="AA245" i="6"/>
  <c r="D230" i="55"/>
  <c r="AA241" i="6"/>
  <c r="D226" i="55"/>
  <c r="AA237" i="6"/>
  <c r="D222" i="55"/>
  <c r="AA233" i="6"/>
  <c r="D218" i="55"/>
  <c r="AA229" i="6"/>
  <c r="D214" i="55"/>
  <c r="AA225" i="6"/>
  <c r="D210" i="55"/>
  <c r="AA221" i="6"/>
  <c r="D206" i="55"/>
  <c r="AA217" i="6"/>
  <c r="D202" i="55"/>
  <c r="AA213" i="6"/>
  <c r="D198" i="55"/>
  <c r="AA209" i="6"/>
  <c r="D194" i="55"/>
  <c r="AA205" i="6"/>
  <c r="D190" i="55"/>
  <c r="AA201" i="6"/>
  <c r="D186" i="55"/>
  <c r="AA197" i="6"/>
  <c r="AA193" i="6"/>
  <c r="AA189" i="6"/>
  <c r="AA185" i="6"/>
  <c r="AA181" i="6"/>
  <c r="AA177" i="6"/>
  <c r="AA173" i="6"/>
  <c r="AA169" i="6"/>
  <c r="AA165" i="6"/>
  <c r="AA161" i="6"/>
  <c r="AA157" i="6"/>
  <c r="AA153" i="6"/>
  <c r="AA149" i="6"/>
  <c r="AA145" i="6"/>
  <c r="AA141" i="6"/>
  <c r="AA137" i="6"/>
  <c r="AA133" i="6"/>
  <c r="AA129" i="6"/>
  <c r="AA125" i="6"/>
  <c r="AA121" i="6"/>
  <c r="AA117" i="6"/>
  <c r="AA113" i="6"/>
  <c r="AA109" i="6"/>
  <c r="AA105" i="6"/>
  <c r="AA101" i="6"/>
  <c r="AA97" i="6"/>
  <c r="AA93" i="6"/>
  <c r="AA89" i="6"/>
  <c r="AA85" i="6"/>
  <c r="AA81" i="6"/>
  <c r="AA77" i="6"/>
  <c r="AA73" i="6"/>
  <c r="AA69" i="6"/>
  <c r="AA65" i="6"/>
  <c r="AA61" i="6"/>
  <c r="AA57" i="6"/>
  <c r="AA53" i="6"/>
  <c r="AA49" i="6"/>
  <c r="AA45" i="6"/>
  <c r="AA41" i="6"/>
  <c r="AA37" i="6"/>
  <c r="AA33" i="6"/>
  <c r="AA29" i="6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C6" i="54" s="1"/>
  <c r="K15" i="19"/>
  <c r="C5" i="54" s="1"/>
  <c r="C10" i="54" l="1"/>
  <c r="C14" i="54"/>
  <c r="C18" i="54"/>
  <c r="C22" i="54"/>
  <c r="C26" i="54"/>
  <c r="C30" i="54"/>
  <c r="C34" i="54"/>
  <c r="C7" i="54"/>
  <c r="C11" i="54"/>
  <c r="C15" i="54"/>
  <c r="C19" i="54"/>
  <c r="C23" i="54"/>
  <c r="C27" i="54"/>
  <c r="C31" i="54"/>
  <c r="C35" i="54"/>
  <c r="C8" i="54"/>
  <c r="C12" i="54"/>
  <c r="C16" i="54"/>
  <c r="C20" i="54"/>
  <c r="C24" i="54"/>
  <c r="C28" i="54"/>
  <c r="C32" i="54"/>
  <c r="C36" i="54"/>
  <c r="C9" i="54"/>
  <c r="C13" i="54"/>
  <c r="C17" i="54"/>
  <c r="C21" i="54"/>
  <c r="C25" i="54"/>
  <c r="C29" i="54"/>
  <c r="C33" i="54"/>
  <c r="C37" i="54"/>
  <c r="E191" i="55"/>
  <c r="E192" i="55"/>
  <c r="E189" i="55"/>
  <c r="AG310" i="55"/>
  <c r="G185" i="55"/>
  <c r="E187" i="55"/>
  <c r="AG292" i="55"/>
  <c r="E193" i="55"/>
  <c r="E188" i="55"/>
  <c r="G186" i="55"/>
  <c r="E190" i="55"/>
  <c r="G496" i="55"/>
  <c r="AD369" i="55"/>
  <c r="AG370" i="55"/>
  <c r="AG308" i="55"/>
  <c r="AD331" i="55"/>
  <c r="AG332" i="55"/>
  <c r="AD347" i="55"/>
  <c r="AG348" i="55"/>
  <c r="AD363" i="55"/>
  <c r="AG364" i="55"/>
  <c r="AD387" i="55"/>
  <c r="AG388" i="55"/>
  <c r="AG293" i="55"/>
  <c r="AG301" i="55"/>
  <c r="AG309" i="55"/>
  <c r="AG317" i="55"/>
  <c r="AD316" i="55"/>
  <c r="AG325" i="55"/>
  <c r="AD324" i="55"/>
  <c r="AG333" i="55"/>
  <c r="AD332" i="55"/>
  <c r="AG341" i="55"/>
  <c r="AD340" i="55"/>
  <c r="AG349" i="55"/>
  <c r="AD348" i="55"/>
  <c r="AG357" i="55"/>
  <c r="AD356" i="55"/>
  <c r="AG365" i="55"/>
  <c r="AD364" i="55"/>
  <c r="AG373" i="55"/>
  <c r="AD372" i="55"/>
  <c r="AG381" i="55"/>
  <c r="AD380" i="55"/>
  <c r="AG389" i="55"/>
  <c r="AD388" i="55"/>
  <c r="AG397" i="55"/>
  <c r="AD396" i="55"/>
  <c r="AG295" i="55"/>
  <c r="AG303" i="55"/>
  <c r="AG311" i="55"/>
  <c r="AG319" i="55"/>
  <c r="AD318" i="55"/>
  <c r="AG327" i="55"/>
  <c r="AD326" i="55"/>
  <c r="AG335" i="55"/>
  <c r="AD334" i="55"/>
  <c r="AG343" i="55"/>
  <c r="AD342" i="55"/>
  <c r="AG351" i="55"/>
  <c r="AD350" i="55"/>
  <c r="AG359" i="55"/>
  <c r="AD358" i="55"/>
  <c r="AG367" i="55"/>
  <c r="AD366" i="55"/>
  <c r="AG375" i="55"/>
  <c r="AD374" i="55"/>
  <c r="AG383" i="55"/>
  <c r="AD382" i="55"/>
  <c r="AG391" i="55"/>
  <c r="AD390" i="55"/>
  <c r="AG399" i="55"/>
  <c r="AD398" i="55"/>
  <c r="AG306" i="55"/>
  <c r="AG334" i="55"/>
  <c r="AD333" i="55"/>
  <c r="AG358" i="55"/>
  <c r="AD357" i="55"/>
  <c r="AD385" i="55"/>
  <c r="AG386" i="55"/>
  <c r="AH386" i="55" s="1"/>
  <c r="AI386" i="55" s="1"/>
  <c r="AD329" i="55"/>
  <c r="AG330" i="55"/>
  <c r="AG394" i="55"/>
  <c r="AD393" i="55"/>
  <c r="AG300" i="55"/>
  <c r="AD323" i="55"/>
  <c r="AG324" i="55"/>
  <c r="AD355" i="55"/>
  <c r="AG356" i="55"/>
  <c r="AD379" i="55"/>
  <c r="AG380" i="55"/>
  <c r="AD403" i="55"/>
  <c r="AG404" i="55"/>
  <c r="AG302" i="55"/>
  <c r="AD353" i="55"/>
  <c r="AG354" i="55"/>
  <c r="AH354" i="55" s="1"/>
  <c r="AI354" i="55" s="1"/>
  <c r="AD377" i="55"/>
  <c r="AG378" i="55"/>
  <c r="AG298" i="55"/>
  <c r="AG318" i="55"/>
  <c r="AD317" i="55"/>
  <c r="AG342" i="55"/>
  <c r="AD341" i="55"/>
  <c r="AD361" i="55"/>
  <c r="AG362" i="55"/>
  <c r="AD381" i="55"/>
  <c r="AG382" i="55"/>
  <c r="AG296" i="55"/>
  <c r="AG304" i="55"/>
  <c r="AG312" i="55"/>
  <c r="AD319" i="55"/>
  <c r="AG320" i="55"/>
  <c r="AD327" i="55"/>
  <c r="AG328" i="55"/>
  <c r="AD335" i="55"/>
  <c r="AG336" i="55"/>
  <c r="AD343" i="55"/>
  <c r="AG344" i="55"/>
  <c r="AD351" i="55"/>
  <c r="AG352" i="55"/>
  <c r="AD359" i="55"/>
  <c r="AG360" i="55"/>
  <c r="AD367" i="55"/>
  <c r="AG368" i="55"/>
  <c r="AD375" i="55"/>
  <c r="AG376" i="55"/>
  <c r="AD383" i="55"/>
  <c r="AG384" i="55"/>
  <c r="AD391" i="55"/>
  <c r="AG392" i="55"/>
  <c r="AD399" i="55"/>
  <c r="AG400" i="55"/>
  <c r="AG294" i="55"/>
  <c r="AG314" i="55"/>
  <c r="AH314" i="55" s="1"/>
  <c r="AI314" i="55" s="1"/>
  <c r="AD337" i="55"/>
  <c r="AG338" i="55"/>
  <c r="AH338" i="55" s="1"/>
  <c r="AI338" i="55" s="1"/>
  <c r="AG366" i="55"/>
  <c r="AD365" i="55"/>
  <c r="AD389" i="55"/>
  <c r="AG390" i="55"/>
  <c r="AG350" i="55"/>
  <c r="AD349" i="55"/>
  <c r="AD305" i="55"/>
  <c r="AD309" i="55"/>
  <c r="AD313" i="55"/>
  <c r="AD307" i="55"/>
  <c r="AD311" i="55"/>
  <c r="AD315" i="55"/>
  <c r="AD312" i="55"/>
  <c r="AD306" i="55"/>
  <c r="AD308" i="55"/>
  <c r="AG316" i="55"/>
  <c r="AD310" i="55"/>
  <c r="AD314" i="55"/>
  <c r="AD339" i="55"/>
  <c r="AG340" i="55"/>
  <c r="AD371" i="55"/>
  <c r="AG372" i="55"/>
  <c r="AD395" i="55"/>
  <c r="AG396" i="55"/>
  <c r="AG326" i="55"/>
  <c r="AD325" i="55"/>
  <c r="AG402" i="55"/>
  <c r="AH402" i="55" s="1"/>
  <c r="AI402" i="55" s="1"/>
  <c r="AD401" i="55"/>
  <c r="AG297" i="55"/>
  <c r="AG305" i="55"/>
  <c r="AG313" i="55"/>
  <c r="AG321" i="55"/>
  <c r="AD320" i="55"/>
  <c r="AG329" i="55"/>
  <c r="AD328" i="55"/>
  <c r="AG337" i="55"/>
  <c r="AD336" i="55"/>
  <c r="AG345" i="55"/>
  <c r="AD344" i="55"/>
  <c r="AG353" i="55"/>
  <c r="AH353" i="55" s="1"/>
  <c r="AI353" i="55" s="1"/>
  <c r="AD352" i="55"/>
  <c r="AG361" i="55"/>
  <c r="AD360" i="55"/>
  <c r="AG369" i="55"/>
  <c r="AD368" i="55"/>
  <c r="AG377" i="55"/>
  <c r="AD376" i="55"/>
  <c r="AG385" i="55"/>
  <c r="AD384" i="55"/>
  <c r="AG393" i="55"/>
  <c r="AD392" i="55"/>
  <c r="AG401" i="55"/>
  <c r="AD400" i="55"/>
  <c r="AG299" i="55"/>
  <c r="AG307" i="55"/>
  <c r="AD304" i="55"/>
  <c r="AE329" i="55" s="1"/>
  <c r="AF329" i="55" s="1"/>
  <c r="AG315" i="55"/>
  <c r="AG323" i="55"/>
  <c r="AD322" i="55"/>
  <c r="AG331" i="55"/>
  <c r="AD330" i="55"/>
  <c r="AG339" i="55"/>
  <c r="AD338" i="55"/>
  <c r="AG347" i="55"/>
  <c r="AD346" i="55"/>
  <c r="AG355" i="55"/>
  <c r="AH355" i="55" s="1"/>
  <c r="AI355" i="55" s="1"/>
  <c r="AD354" i="55"/>
  <c r="AG363" i="55"/>
  <c r="AH363" i="55" s="1"/>
  <c r="AI363" i="55" s="1"/>
  <c r="AD362" i="55"/>
  <c r="AG371" i="55"/>
  <c r="AD370" i="55"/>
  <c r="AG379" i="55"/>
  <c r="AD378" i="55"/>
  <c r="AG387" i="55"/>
  <c r="AD386" i="55"/>
  <c r="AG395" i="55"/>
  <c r="AD394" i="55"/>
  <c r="AG403" i="55"/>
  <c r="AD402" i="55"/>
  <c r="AD321" i="55"/>
  <c r="AE321" i="55" s="1"/>
  <c r="AF321" i="55" s="1"/>
  <c r="AG322" i="55"/>
  <c r="AD345" i="55"/>
  <c r="AG346" i="55"/>
  <c r="AD373" i="55"/>
  <c r="AE373" i="55" s="1"/>
  <c r="AF373" i="55" s="1"/>
  <c r="AG374" i="55"/>
  <c r="AD397" i="55"/>
  <c r="AG398" i="55"/>
  <c r="AE330" i="55"/>
  <c r="AF330" i="55" s="1"/>
  <c r="E196" i="55"/>
  <c r="W205" i="55"/>
  <c r="T197" i="55"/>
  <c r="E220" i="55"/>
  <c r="AA219" i="55"/>
  <c r="X219" i="55"/>
  <c r="W229" i="55"/>
  <c r="T221" i="55"/>
  <c r="E228" i="55"/>
  <c r="AA227" i="55"/>
  <c r="X227" i="55"/>
  <c r="W237" i="55"/>
  <c r="T229" i="55"/>
  <c r="E244" i="55"/>
  <c r="AA243" i="55"/>
  <c r="X243" i="55"/>
  <c r="W253" i="55"/>
  <c r="T245" i="55"/>
  <c r="E268" i="55"/>
  <c r="AA267" i="55"/>
  <c r="X267" i="55"/>
  <c r="W277" i="55"/>
  <c r="T269" i="55"/>
  <c r="E284" i="55"/>
  <c r="AA283" i="55"/>
  <c r="X283" i="55"/>
  <c r="W293" i="55"/>
  <c r="T285" i="55"/>
  <c r="E300" i="55"/>
  <c r="AA299" i="55"/>
  <c r="X299" i="55"/>
  <c r="W309" i="55"/>
  <c r="T301" i="55"/>
  <c r="E316" i="55"/>
  <c r="AA315" i="55"/>
  <c r="X315" i="55"/>
  <c r="W325" i="55"/>
  <c r="T317" i="55"/>
  <c r="E332" i="55"/>
  <c r="AA331" i="55"/>
  <c r="X331" i="55"/>
  <c r="W341" i="55"/>
  <c r="T333" i="55"/>
  <c r="E348" i="55"/>
  <c r="AA347" i="55"/>
  <c r="X347" i="55"/>
  <c r="W357" i="55"/>
  <c r="T349" i="55"/>
  <c r="E364" i="55"/>
  <c r="AA363" i="55"/>
  <c r="X363" i="55"/>
  <c r="W373" i="55"/>
  <c r="T365" i="55"/>
  <c r="E380" i="55"/>
  <c r="AA379" i="55"/>
  <c r="X379" i="55"/>
  <c r="W389" i="55"/>
  <c r="T381" i="55"/>
  <c r="E400" i="55"/>
  <c r="AA399" i="55"/>
  <c r="X399" i="55"/>
  <c r="T401" i="55"/>
  <c r="X397" i="55"/>
  <c r="AA397" i="55"/>
  <c r="T399" i="55"/>
  <c r="W196" i="55"/>
  <c r="AA202" i="55"/>
  <c r="X202" i="55"/>
  <c r="T204" i="55"/>
  <c r="W212" i="55"/>
  <c r="AA218" i="55"/>
  <c r="X218" i="55"/>
  <c r="W228" i="55"/>
  <c r="T220" i="55"/>
  <c r="AA234" i="55"/>
  <c r="X234" i="55"/>
  <c r="T236" i="55"/>
  <c r="W244" i="55"/>
  <c r="AA250" i="55"/>
  <c r="X250" i="55"/>
  <c r="T252" i="55"/>
  <c r="W260" i="55"/>
  <c r="AA266" i="55"/>
  <c r="X266" i="55"/>
  <c r="T268" i="55"/>
  <c r="W276" i="55"/>
  <c r="AA282" i="55"/>
  <c r="X282" i="55"/>
  <c r="T284" i="55"/>
  <c r="W292" i="55"/>
  <c r="AA298" i="55"/>
  <c r="X298" i="55"/>
  <c r="T300" i="55"/>
  <c r="W308" i="55"/>
  <c r="AA314" i="55"/>
  <c r="X314" i="55"/>
  <c r="T316" i="55"/>
  <c r="W324" i="55"/>
  <c r="AA330" i="55"/>
  <c r="X330" i="55"/>
  <c r="T332" i="55"/>
  <c r="W340" i="55"/>
  <c r="AA346" i="55"/>
  <c r="X346" i="55"/>
  <c r="W356" i="55"/>
  <c r="T348" i="55"/>
  <c r="AA362" i="55"/>
  <c r="X362" i="55"/>
  <c r="T364" i="55"/>
  <c r="W372" i="55"/>
  <c r="AA378" i="55"/>
  <c r="X378" i="55"/>
  <c r="T380" i="55"/>
  <c r="W388" i="55"/>
  <c r="AA394" i="55"/>
  <c r="X394" i="55"/>
  <c r="W404" i="55"/>
  <c r="T396" i="55"/>
  <c r="X216" i="55"/>
  <c r="AA216" i="55"/>
  <c r="W226" i="55"/>
  <c r="T218" i="55"/>
  <c r="X272" i="55"/>
  <c r="AA272" i="55"/>
  <c r="W282" i="55"/>
  <c r="T274" i="55"/>
  <c r="E317" i="55"/>
  <c r="AA316" i="55"/>
  <c r="X316" i="55"/>
  <c r="W326" i="55"/>
  <c r="T318" i="55"/>
  <c r="X368" i="55"/>
  <c r="AA368" i="55"/>
  <c r="W378" i="55"/>
  <c r="T370" i="55"/>
  <c r="X224" i="55"/>
  <c r="AA224" i="55"/>
  <c r="W234" i="55"/>
  <c r="T226" i="55"/>
  <c r="X248" i="55"/>
  <c r="AA248" i="55"/>
  <c r="W258" i="55"/>
  <c r="T250" i="55"/>
  <c r="X288" i="55"/>
  <c r="AA288" i="55"/>
  <c r="W298" i="55"/>
  <c r="T290" i="55"/>
  <c r="E333" i="55"/>
  <c r="AA332" i="55"/>
  <c r="X332" i="55"/>
  <c r="W342" i="55"/>
  <c r="T334" i="55"/>
  <c r="E373" i="55"/>
  <c r="AA372" i="55"/>
  <c r="X372" i="55"/>
  <c r="W382" i="55"/>
  <c r="T374" i="55"/>
  <c r="X197" i="55"/>
  <c r="AA197" i="55"/>
  <c r="W207" i="55"/>
  <c r="T199" i="55"/>
  <c r="AA213" i="55"/>
  <c r="X213" i="55"/>
  <c r="W223" i="55"/>
  <c r="T215" i="55"/>
  <c r="AA229" i="55"/>
  <c r="X229" i="55"/>
  <c r="W239" i="55"/>
  <c r="T231" i="55"/>
  <c r="X237" i="55"/>
  <c r="AA237" i="55"/>
  <c r="W247" i="55"/>
  <c r="T239" i="55"/>
  <c r="AA261" i="55"/>
  <c r="X261" i="55"/>
  <c r="W271" i="55"/>
  <c r="T263" i="55"/>
  <c r="X269" i="55"/>
  <c r="AA269" i="55"/>
  <c r="W279" i="55"/>
  <c r="T271" i="55"/>
  <c r="AA285" i="55"/>
  <c r="X285" i="55"/>
  <c r="W295" i="55"/>
  <c r="T287" i="55"/>
  <c r="X301" i="55"/>
  <c r="AA301" i="55"/>
  <c r="W311" i="55"/>
  <c r="T303" i="55"/>
  <c r="X317" i="55"/>
  <c r="AA317" i="55"/>
  <c r="W327" i="55"/>
  <c r="T319" i="55"/>
  <c r="X333" i="55"/>
  <c r="AA333" i="55"/>
  <c r="W343" i="55"/>
  <c r="T335" i="55"/>
  <c r="X349" i="55"/>
  <c r="AA349" i="55"/>
  <c r="W359" i="55"/>
  <c r="T351" i="55"/>
  <c r="X365" i="55"/>
  <c r="AA365" i="55"/>
  <c r="W375" i="55"/>
  <c r="T367" i="55"/>
  <c r="X381" i="55"/>
  <c r="AA381" i="55"/>
  <c r="W391" i="55"/>
  <c r="T383" i="55"/>
  <c r="AA389" i="55"/>
  <c r="X389" i="55"/>
  <c r="W399" i="55"/>
  <c r="T391" i="55"/>
  <c r="X196" i="55"/>
  <c r="AA196" i="55"/>
  <c r="W206" i="55"/>
  <c r="T198" i="55"/>
  <c r="X240" i="55"/>
  <c r="AA240" i="55"/>
  <c r="W250" i="55"/>
  <c r="T242" i="55"/>
  <c r="X296" i="55"/>
  <c r="AA296" i="55"/>
  <c r="W306" i="55"/>
  <c r="T298" i="55"/>
  <c r="AA348" i="55"/>
  <c r="X348" i="55"/>
  <c r="W358" i="55"/>
  <c r="T350" i="55"/>
  <c r="AA404" i="55"/>
  <c r="X404" i="55"/>
  <c r="W201" i="55"/>
  <c r="E200" i="55"/>
  <c r="AA199" i="55"/>
  <c r="X199" i="55"/>
  <c r="W209" i="55"/>
  <c r="T201" i="55"/>
  <c r="E208" i="55"/>
  <c r="AA207" i="55"/>
  <c r="X207" i="55"/>
  <c r="W217" i="55"/>
  <c r="T209" i="55"/>
  <c r="AA215" i="55"/>
  <c r="X215" i="55"/>
  <c r="W225" i="55"/>
  <c r="T217" i="55"/>
  <c r="E224" i="55"/>
  <c r="AA223" i="55"/>
  <c r="X223" i="55"/>
  <c r="W233" i="55"/>
  <c r="T225" i="55"/>
  <c r="E232" i="55"/>
  <c r="AA231" i="55"/>
  <c r="X231" i="55"/>
  <c r="W241" i="55"/>
  <c r="T233" i="55"/>
  <c r="E240" i="55"/>
  <c r="AA239" i="55"/>
  <c r="X239" i="55"/>
  <c r="W249" i="55"/>
  <c r="T241" i="55"/>
  <c r="E248" i="55"/>
  <c r="AA247" i="55"/>
  <c r="X247" i="55"/>
  <c r="W257" i="55"/>
  <c r="T249" i="55"/>
  <c r="E256" i="55"/>
  <c r="AA255" i="55"/>
  <c r="X255" i="55"/>
  <c r="W265" i="55"/>
  <c r="T257" i="55"/>
  <c r="E264" i="55"/>
  <c r="AA263" i="55"/>
  <c r="X263" i="55"/>
  <c r="W273" i="55"/>
  <c r="T265" i="55"/>
  <c r="AA271" i="55"/>
  <c r="X271" i="55"/>
  <c r="W281" i="55"/>
  <c r="T273" i="55"/>
  <c r="E280" i="55"/>
  <c r="AA279" i="55"/>
  <c r="X279" i="55"/>
  <c r="W289" i="55"/>
  <c r="T281" i="55"/>
  <c r="E288" i="55"/>
  <c r="AA287" i="55"/>
  <c r="X287" i="55"/>
  <c r="W297" i="55"/>
  <c r="T289" i="55"/>
  <c r="E296" i="55"/>
  <c r="AA295" i="55"/>
  <c r="X295" i="55"/>
  <c r="W305" i="55"/>
  <c r="T297" i="55"/>
  <c r="E304" i="55"/>
  <c r="AA303" i="55"/>
  <c r="X303" i="55"/>
  <c r="W313" i="55"/>
  <c r="T305" i="55"/>
  <c r="E312" i="55"/>
  <c r="AA311" i="55"/>
  <c r="X311" i="55"/>
  <c r="W321" i="55"/>
  <c r="T313" i="55"/>
  <c r="E320" i="55"/>
  <c r="AA319" i="55"/>
  <c r="X319" i="55"/>
  <c r="W329" i="55"/>
  <c r="T321" i="55"/>
  <c r="E328" i="55"/>
  <c r="AA327" i="55"/>
  <c r="X327" i="55"/>
  <c r="W337" i="55"/>
  <c r="T329" i="55"/>
  <c r="E336" i="55"/>
  <c r="AA335" i="55"/>
  <c r="X335" i="55"/>
  <c r="W345" i="55"/>
  <c r="T337" i="55"/>
  <c r="AA343" i="55"/>
  <c r="X343" i="55"/>
  <c r="W353" i="55"/>
  <c r="T345" i="55"/>
  <c r="E352" i="55"/>
  <c r="AA351" i="55"/>
  <c r="X351" i="55"/>
  <c r="W361" i="55"/>
  <c r="T353" i="55"/>
  <c r="E360" i="55"/>
  <c r="AA359" i="55"/>
  <c r="X359" i="55"/>
  <c r="W369" i="55"/>
  <c r="T361" i="55"/>
  <c r="AA367" i="55"/>
  <c r="X367" i="55"/>
  <c r="W377" i="55"/>
  <c r="T369" i="55"/>
  <c r="E376" i="55"/>
  <c r="AA375" i="55"/>
  <c r="X375" i="55"/>
  <c r="W385" i="55"/>
  <c r="T377" i="55"/>
  <c r="E384" i="55"/>
  <c r="AA383" i="55"/>
  <c r="X383" i="55"/>
  <c r="W393" i="55"/>
  <c r="T385" i="55"/>
  <c r="AA391" i="55"/>
  <c r="X391" i="55"/>
  <c r="W401" i="55"/>
  <c r="T393" i="55"/>
  <c r="W200" i="55"/>
  <c r="AA198" i="55"/>
  <c r="X198" i="55"/>
  <c r="W208" i="55"/>
  <c r="T200" i="55"/>
  <c r="AA206" i="55"/>
  <c r="X206" i="55"/>
  <c r="W216" i="55"/>
  <c r="T208" i="55"/>
  <c r="AA214" i="55"/>
  <c r="X214" i="55"/>
  <c r="T216" i="55"/>
  <c r="W224" i="55"/>
  <c r="AA222" i="55"/>
  <c r="X222" i="55"/>
  <c r="W232" i="55"/>
  <c r="T224" i="55"/>
  <c r="AA230" i="55"/>
  <c r="X230" i="55"/>
  <c r="W240" i="55"/>
  <c r="T232" i="55"/>
  <c r="AA238" i="55"/>
  <c r="X238" i="55"/>
  <c r="T240" i="55"/>
  <c r="W248" i="55"/>
  <c r="AA246" i="55"/>
  <c r="X246" i="55"/>
  <c r="W256" i="55"/>
  <c r="T248" i="55"/>
  <c r="AA254" i="55"/>
  <c r="X254" i="55"/>
  <c r="T256" i="55"/>
  <c r="W264" i="55"/>
  <c r="AA262" i="55"/>
  <c r="X262" i="55"/>
  <c r="W272" i="55"/>
  <c r="T264" i="55"/>
  <c r="AA270" i="55"/>
  <c r="X270" i="55"/>
  <c r="W280" i="55"/>
  <c r="T272" i="55"/>
  <c r="AA278" i="55"/>
  <c r="X278" i="55"/>
  <c r="T280" i="55"/>
  <c r="W288" i="55"/>
  <c r="AA286" i="55"/>
  <c r="X286" i="55"/>
  <c r="W296" i="55"/>
  <c r="T288" i="55"/>
  <c r="AA294" i="55"/>
  <c r="X294" i="55"/>
  <c r="T296" i="55"/>
  <c r="W304" i="55"/>
  <c r="AA302" i="55"/>
  <c r="X302" i="55"/>
  <c r="W312" i="55"/>
  <c r="T304" i="55"/>
  <c r="AA310" i="55"/>
  <c r="X310" i="55"/>
  <c r="W320" i="55"/>
  <c r="T312" i="55"/>
  <c r="AA318" i="55"/>
  <c r="X318" i="55"/>
  <c r="T320" i="55"/>
  <c r="W328" i="55"/>
  <c r="AA326" i="55"/>
  <c r="X326" i="55"/>
  <c r="W336" i="55"/>
  <c r="T328" i="55"/>
  <c r="AA334" i="55"/>
  <c r="X334" i="55"/>
  <c r="T336" i="55"/>
  <c r="W344" i="55"/>
  <c r="AA342" i="55"/>
  <c r="X342" i="55"/>
  <c r="W352" i="55"/>
  <c r="T344" i="55"/>
  <c r="AA350" i="55"/>
  <c r="X350" i="55"/>
  <c r="W360" i="55"/>
  <c r="T352" i="55"/>
  <c r="AA358" i="55"/>
  <c r="X358" i="55"/>
  <c r="T360" i="55"/>
  <c r="W368" i="55"/>
  <c r="AA366" i="55"/>
  <c r="X366" i="55"/>
  <c r="W376" i="55"/>
  <c r="T368" i="55"/>
  <c r="AA374" i="55"/>
  <c r="X374" i="55"/>
  <c r="T376" i="55"/>
  <c r="W384" i="55"/>
  <c r="AA382" i="55"/>
  <c r="X382" i="55"/>
  <c r="W392" i="55"/>
  <c r="T384" i="55"/>
  <c r="AA390" i="55"/>
  <c r="X390" i="55"/>
  <c r="W400" i="55"/>
  <c r="T392" i="55"/>
  <c r="AA204" i="55"/>
  <c r="X204" i="55"/>
  <c r="W214" i="55"/>
  <c r="T206" i="55"/>
  <c r="X232" i="55"/>
  <c r="AA232" i="55"/>
  <c r="W242" i="55"/>
  <c r="T234" i="55"/>
  <c r="AA260" i="55"/>
  <c r="X260" i="55"/>
  <c r="W270" i="55"/>
  <c r="T262" i="55"/>
  <c r="AA284" i="55"/>
  <c r="X284" i="55"/>
  <c r="W294" i="55"/>
  <c r="T286" i="55"/>
  <c r="X304" i="55"/>
  <c r="AA304" i="55"/>
  <c r="W314" i="55"/>
  <c r="T306" i="55"/>
  <c r="X328" i="55"/>
  <c r="AA328" i="55"/>
  <c r="W338" i="55"/>
  <c r="T330" i="55"/>
  <c r="AA356" i="55"/>
  <c r="X356" i="55"/>
  <c r="W366" i="55"/>
  <c r="T358" i="55"/>
  <c r="AA380" i="55"/>
  <c r="X380" i="55"/>
  <c r="W390" i="55"/>
  <c r="T382" i="55"/>
  <c r="W197" i="55"/>
  <c r="E204" i="55"/>
  <c r="AA203" i="55"/>
  <c r="X203" i="55"/>
  <c r="W213" i="55"/>
  <c r="T205" i="55"/>
  <c r="E212" i="55"/>
  <c r="AA211" i="55"/>
  <c r="X211" i="55"/>
  <c r="W221" i="55"/>
  <c r="T213" i="55"/>
  <c r="E236" i="55"/>
  <c r="AA235" i="55"/>
  <c r="X235" i="55"/>
  <c r="W245" i="55"/>
  <c r="T237" i="55"/>
  <c r="E252" i="55"/>
  <c r="AA251" i="55"/>
  <c r="X251" i="55"/>
  <c r="W261" i="55"/>
  <c r="T253" i="55"/>
  <c r="E260" i="55"/>
  <c r="AA259" i="55"/>
  <c r="X259" i="55"/>
  <c r="W269" i="55"/>
  <c r="T261" i="55"/>
  <c r="E276" i="55"/>
  <c r="AA275" i="55"/>
  <c r="X275" i="55"/>
  <c r="W285" i="55"/>
  <c r="T277" i="55"/>
  <c r="E292" i="55"/>
  <c r="AA291" i="55"/>
  <c r="X291" i="55"/>
  <c r="W301" i="55"/>
  <c r="T293" i="55"/>
  <c r="E308" i="55"/>
  <c r="AA307" i="55"/>
  <c r="X307" i="55"/>
  <c r="W317" i="55"/>
  <c r="T309" i="55"/>
  <c r="E324" i="55"/>
  <c r="AA323" i="55"/>
  <c r="X323" i="55"/>
  <c r="W333" i="55"/>
  <c r="T325" i="55"/>
  <c r="E340" i="55"/>
  <c r="AA339" i="55"/>
  <c r="X339" i="55"/>
  <c r="W349" i="55"/>
  <c r="T341" i="55"/>
  <c r="E356" i="55"/>
  <c r="AA355" i="55"/>
  <c r="X355" i="55"/>
  <c r="W365" i="55"/>
  <c r="T357" i="55"/>
  <c r="E372" i="55"/>
  <c r="AA371" i="55"/>
  <c r="X371" i="55"/>
  <c r="W381" i="55"/>
  <c r="T373" i="55"/>
  <c r="E388" i="55"/>
  <c r="AA387" i="55"/>
  <c r="X387" i="55"/>
  <c r="W397" i="55"/>
  <c r="T389" i="55"/>
  <c r="E397" i="55"/>
  <c r="AA396" i="55"/>
  <c r="X396" i="55"/>
  <c r="T398" i="55"/>
  <c r="E401" i="55"/>
  <c r="AA400" i="55"/>
  <c r="X400" i="55"/>
  <c r="T402" i="55"/>
  <c r="T196" i="55"/>
  <c r="W204" i="55"/>
  <c r="AA210" i="55"/>
  <c r="X210" i="55"/>
  <c r="W220" i="55"/>
  <c r="T212" i="55"/>
  <c r="AA226" i="55"/>
  <c r="X226" i="55"/>
  <c r="W236" i="55"/>
  <c r="T228" i="55"/>
  <c r="AA242" i="55"/>
  <c r="X242" i="55"/>
  <c r="W252" i="55"/>
  <c r="T244" i="55"/>
  <c r="AA258" i="55"/>
  <c r="X258" i="55"/>
  <c r="W268" i="55"/>
  <c r="T260" i="55"/>
  <c r="AA274" i="55"/>
  <c r="X274" i="55"/>
  <c r="W284" i="55"/>
  <c r="T276" i="55"/>
  <c r="AA290" i="55"/>
  <c r="X290" i="55"/>
  <c r="W300" i="55"/>
  <c r="T292" i="55"/>
  <c r="AA306" i="55"/>
  <c r="X306" i="55"/>
  <c r="W316" i="55"/>
  <c r="T308" i="55"/>
  <c r="AA322" i="55"/>
  <c r="X322" i="55"/>
  <c r="W332" i="55"/>
  <c r="T324" i="55"/>
  <c r="AA338" i="55"/>
  <c r="X338" i="55"/>
  <c r="W348" i="55"/>
  <c r="T340" i="55"/>
  <c r="AA354" i="55"/>
  <c r="X354" i="55"/>
  <c r="W364" i="55"/>
  <c r="T356" i="55"/>
  <c r="AA370" i="55"/>
  <c r="X370" i="55"/>
  <c r="W380" i="55"/>
  <c r="T372" i="55"/>
  <c r="AA386" i="55"/>
  <c r="X386" i="55"/>
  <c r="W396" i="55"/>
  <c r="T388" i="55"/>
  <c r="W202" i="55"/>
  <c r="E245" i="55"/>
  <c r="AA244" i="55"/>
  <c r="X244" i="55"/>
  <c r="W254" i="55"/>
  <c r="T246" i="55"/>
  <c r="E293" i="55"/>
  <c r="AA292" i="55"/>
  <c r="X292" i="55"/>
  <c r="W302" i="55"/>
  <c r="T294" i="55"/>
  <c r="X344" i="55"/>
  <c r="AA344" i="55"/>
  <c r="W354" i="55"/>
  <c r="T346" i="55"/>
  <c r="AA392" i="55"/>
  <c r="X392" i="55"/>
  <c r="W402" i="55"/>
  <c r="T394" i="55"/>
  <c r="E404" i="55"/>
  <c r="AA403" i="55"/>
  <c r="X403" i="55"/>
  <c r="X200" i="55"/>
  <c r="AA200" i="55"/>
  <c r="W210" i="55"/>
  <c r="T202" i="55"/>
  <c r="X264" i="55"/>
  <c r="AA264" i="55"/>
  <c r="W274" i="55"/>
  <c r="T266" i="55"/>
  <c r="E309" i="55"/>
  <c r="AA308" i="55"/>
  <c r="X308" i="55"/>
  <c r="W318" i="55"/>
  <c r="T310" i="55"/>
  <c r="X352" i="55"/>
  <c r="AA352" i="55"/>
  <c r="W362" i="55"/>
  <c r="T354" i="55"/>
  <c r="W199" i="55"/>
  <c r="AA205" i="55"/>
  <c r="X205" i="55"/>
  <c r="W215" i="55"/>
  <c r="T207" i="55"/>
  <c r="X221" i="55"/>
  <c r="AA221" i="55"/>
  <c r="W231" i="55"/>
  <c r="T223" i="55"/>
  <c r="AA245" i="55"/>
  <c r="X245" i="55"/>
  <c r="W255" i="55"/>
  <c r="T247" i="55"/>
  <c r="X253" i="55"/>
  <c r="AA253" i="55"/>
  <c r="W263" i="55"/>
  <c r="T255" i="55"/>
  <c r="AA277" i="55"/>
  <c r="X277" i="55"/>
  <c r="W287" i="55"/>
  <c r="T279" i="55"/>
  <c r="AA293" i="55"/>
  <c r="X293" i="55"/>
  <c r="W303" i="55"/>
  <c r="T295" i="55"/>
  <c r="AA309" i="55"/>
  <c r="X309" i="55"/>
  <c r="W319" i="55"/>
  <c r="T311" i="55"/>
  <c r="AA325" i="55"/>
  <c r="X325" i="55"/>
  <c r="W335" i="55"/>
  <c r="T327" i="55"/>
  <c r="AA341" i="55"/>
  <c r="X341" i="55"/>
  <c r="W351" i="55"/>
  <c r="T343" i="55"/>
  <c r="AA357" i="55"/>
  <c r="X357" i="55"/>
  <c r="W367" i="55"/>
  <c r="T359" i="55"/>
  <c r="AA373" i="55"/>
  <c r="X373" i="55"/>
  <c r="W383" i="55"/>
  <c r="T375" i="55"/>
  <c r="AA401" i="55"/>
  <c r="X401" i="55"/>
  <c r="T403" i="55"/>
  <c r="AA220" i="55"/>
  <c r="X220" i="55"/>
  <c r="W230" i="55"/>
  <c r="T222" i="55"/>
  <c r="AA268" i="55"/>
  <c r="X268" i="55"/>
  <c r="W278" i="55"/>
  <c r="T270" i="55"/>
  <c r="AA324" i="55"/>
  <c r="X324" i="55"/>
  <c r="W334" i="55"/>
  <c r="T326" i="55"/>
  <c r="AA376" i="55"/>
  <c r="X376" i="55"/>
  <c r="W386" i="55"/>
  <c r="T378" i="55"/>
  <c r="AA398" i="55"/>
  <c r="X398" i="55"/>
  <c r="T400" i="55"/>
  <c r="AA395" i="55"/>
  <c r="X395" i="55"/>
  <c r="T397" i="55"/>
  <c r="W198" i="55"/>
  <c r="E213" i="55"/>
  <c r="AA212" i="55"/>
  <c r="X212" i="55"/>
  <c r="W222" i="55"/>
  <c r="T214" i="55"/>
  <c r="E237" i="55"/>
  <c r="AA236" i="55"/>
  <c r="X236" i="55"/>
  <c r="W246" i="55"/>
  <c r="T238" i="55"/>
  <c r="X256" i="55"/>
  <c r="AA256" i="55"/>
  <c r="W266" i="55"/>
  <c r="T258" i="55"/>
  <c r="E277" i="55"/>
  <c r="AA276" i="55"/>
  <c r="X276" i="55"/>
  <c r="W286" i="55"/>
  <c r="T278" i="55"/>
  <c r="E301" i="55"/>
  <c r="AA300" i="55"/>
  <c r="X300" i="55"/>
  <c r="W310" i="55"/>
  <c r="T302" i="55"/>
  <c r="X320" i="55"/>
  <c r="AA320" i="55"/>
  <c r="W330" i="55"/>
  <c r="T322" i="55"/>
  <c r="E341" i="55"/>
  <c r="AA340" i="55"/>
  <c r="X340" i="55"/>
  <c r="W350" i="55"/>
  <c r="T342" i="55"/>
  <c r="X360" i="55"/>
  <c r="AA360" i="55"/>
  <c r="W370" i="55"/>
  <c r="T362" i="55"/>
  <c r="AA384" i="55"/>
  <c r="X384" i="55"/>
  <c r="W394" i="55"/>
  <c r="T386" i="55"/>
  <c r="W203" i="55"/>
  <c r="AA201" i="55"/>
  <c r="X201" i="55"/>
  <c r="W211" i="55"/>
  <c r="T203" i="55"/>
  <c r="AA209" i="55"/>
  <c r="X209" i="55"/>
  <c r="W219" i="55"/>
  <c r="T211" i="55"/>
  <c r="AA217" i="55"/>
  <c r="X217" i="55"/>
  <c r="W227" i="55"/>
  <c r="T219" i="55"/>
  <c r="AA225" i="55"/>
  <c r="X225" i="55"/>
  <c r="W235" i="55"/>
  <c r="T227" i="55"/>
  <c r="AA233" i="55"/>
  <c r="X233" i="55"/>
  <c r="W243" i="55"/>
  <c r="T235" i="55"/>
  <c r="AA241" i="55"/>
  <c r="X241" i="55"/>
  <c r="W251" i="55"/>
  <c r="T243" i="55"/>
  <c r="AA249" i="55"/>
  <c r="X249" i="55"/>
  <c r="W259" i="55"/>
  <c r="T251" i="55"/>
  <c r="AA257" i="55"/>
  <c r="X257" i="55"/>
  <c r="W267" i="55"/>
  <c r="T259" i="55"/>
  <c r="AA265" i="55"/>
  <c r="X265" i="55"/>
  <c r="W275" i="55"/>
  <c r="T267" i="55"/>
  <c r="AA273" i="55"/>
  <c r="X273" i="55"/>
  <c r="W283" i="55"/>
  <c r="T275" i="55"/>
  <c r="AA281" i="55"/>
  <c r="X281" i="55"/>
  <c r="W291" i="55"/>
  <c r="T283" i="55"/>
  <c r="AA289" i="55"/>
  <c r="X289" i="55"/>
  <c r="W299" i="55"/>
  <c r="T291" i="55"/>
  <c r="AA297" i="55"/>
  <c r="X297" i="55"/>
  <c r="W307" i="55"/>
  <c r="T299" i="55"/>
  <c r="AA305" i="55"/>
  <c r="X305" i="55"/>
  <c r="W315" i="55"/>
  <c r="T307" i="55"/>
  <c r="AA313" i="55"/>
  <c r="X313" i="55"/>
  <c r="W323" i="55"/>
  <c r="T315" i="55"/>
  <c r="AA321" i="55"/>
  <c r="X321" i="55"/>
  <c r="W331" i="55"/>
  <c r="T323" i="55"/>
  <c r="AA329" i="55"/>
  <c r="X329" i="55"/>
  <c r="W339" i="55"/>
  <c r="T331" i="55"/>
  <c r="AA337" i="55"/>
  <c r="X337" i="55"/>
  <c r="W347" i="55"/>
  <c r="T339" i="55"/>
  <c r="AA345" i="55"/>
  <c r="X345" i="55"/>
  <c r="W355" i="55"/>
  <c r="T347" i="55"/>
  <c r="AA353" i="55"/>
  <c r="X353" i="55"/>
  <c r="W363" i="55"/>
  <c r="T355" i="55"/>
  <c r="AA361" i="55"/>
  <c r="X361" i="55"/>
  <c r="W371" i="55"/>
  <c r="T363" i="55"/>
  <c r="AA369" i="55"/>
  <c r="X369" i="55"/>
  <c r="W379" i="55"/>
  <c r="T371" i="55"/>
  <c r="AA377" i="55"/>
  <c r="X377" i="55"/>
  <c r="W387" i="55"/>
  <c r="T379" i="55"/>
  <c r="AA385" i="55"/>
  <c r="X385" i="55"/>
  <c r="W395" i="55"/>
  <c r="T387" i="55"/>
  <c r="AA393" i="55"/>
  <c r="X393" i="55"/>
  <c r="W403" i="55"/>
  <c r="T395" i="55"/>
  <c r="X208" i="55"/>
  <c r="AA208" i="55"/>
  <c r="W218" i="55"/>
  <c r="T210" i="55"/>
  <c r="AA228" i="55"/>
  <c r="X228" i="55"/>
  <c r="W238" i="55"/>
  <c r="T230" i="55"/>
  <c r="AA252" i="55"/>
  <c r="X252" i="55"/>
  <c r="W262" i="55"/>
  <c r="T254" i="55"/>
  <c r="X280" i="55"/>
  <c r="AA280" i="55"/>
  <c r="W290" i="55"/>
  <c r="T282" i="55"/>
  <c r="X312" i="55"/>
  <c r="AA312" i="55"/>
  <c r="W322" i="55"/>
  <c r="T314" i="55"/>
  <c r="X336" i="55"/>
  <c r="AA336" i="55"/>
  <c r="W346" i="55"/>
  <c r="T338" i="55"/>
  <c r="AA364" i="55"/>
  <c r="X364" i="55"/>
  <c r="W374" i="55"/>
  <c r="T366" i="55"/>
  <c r="AA388" i="55"/>
  <c r="X388" i="55"/>
  <c r="W398" i="55"/>
  <c r="T390" i="55"/>
  <c r="AA402" i="55"/>
  <c r="X402" i="55"/>
  <c r="T404" i="55"/>
  <c r="E203" i="55"/>
  <c r="E235" i="55"/>
  <c r="E259" i="55"/>
  <c r="E291" i="55"/>
  <c r="E323" i="55"/>
  <c r="E347" i="55"/>
  <c r="E371" i="55"/>
  <c r="E395" i="55"/>
  <c r="E217" i="55"/>
  <c r="E273" i="55"/>
  <c r="E393" i="55"/>
  <c r="E201" i="55"/>
  <c r="E225" i="55"/>
  <c r="E249" i="55"/>
  <c r="E265" i="55"/>
  <c r="E289" i="55"/>
  <c r="E353" i="55"/>
  <c r="E198" i="55"/>
  <c r="E206" i="55"/>
  <c r="E214" i="55"/>
  <c r="E222" i="55"/>
  <c r="E230" i="55"/>
  <c r="E238" i="55"/>
  <c r="E246" i="55"/>
  <c r="E254" i="55"/>
  <c r="E262" i="55"/>
  <c r="E270" i="55"/>
  <c r="E278" i="55"/>
  <c r="E286" i="55"/>
  <c r="E294" i="55"/>
  <c r="E302" i="55"/>
  <c r="E310" i="55"/>
  <c r="E318" i="55"/>
  <c r="E326" i="55"/>
  <c r="E334" i="55"/>
  <c r="E342" i="55"/>
  <c r="E350" i="55"/>
  <c r="E358" i="55"/>
  <c r="E366" i="55"/>
  <c r="E374" i="55"/>
  <c r="E382" i="55"/>
  <c r="E390" i="55"/>
  <c r="E402" i="55"/>
  <c r="E197" i="55"/>
  <c r="E221" i="55"/>
  <c r="E241" i="55"/>
  <c r="E269" i="55"/>
  <c r="E297" i="55"/>
  <c r="E325" i="55"/>
  <c r="E349" i="55"/>
  <c r="E377" i="55"/>
  <c r="E399" i="55"/>
  <c r="E195" i="55"/>
  <c r="E227" i="55"/>
  <c r="E251" i="55"/>
  <c r="E283" i="55"/>
  <c r="E307" i="55"/>
  <c r="E339" i="55"/>
  <c r="E363" i="55"/>
  <c r="E387" i="55"/>
  <c r="E345" i="55"/>
  <c r="E369" i="55"/>
  <c r="E216" i="55"/>
  <c r="E272" i="55"/>
  <c r="E344" i="55"/>
  <c r="E368" i="55"/>
  <c r="E392" i="55"/>
  <c r="E199" i="55"/>
  <c r="E207" i="55"/>
  <c r="E215" i="55"/>
  <c r="E223" i="55"/>
  <c r="E231" i="55"/>
  <c r="E239" i="55"/>
  <c r="E247" i="55"/>
  <c r="E255" i="55"/>
  <c r="E263" i="55"/>
  <c r="E271" i="55"/>
  <c r="E279" i="55"/>
  <c r="E287" i="55"/>
  <c r="E295" i="55"/>
  <c r="E303" i="55"/>
  <c r="E311" i="55"/>
  <c r="E319" i="55"/>
  <c r="E327" i="55"/>
  <c r="E335" i="55"/>
  <c r="E343" i="55"/>
  <c r="E351" i="55"/>
  <c r="E359" i="55"/>
  <c r="E367" i="55"/>
  <c r="E375" i="55"/>
  <c r="E383" i="55"/>
  <c r="E391" i="55"/>
  <c r="E205" i="55"/>
  <c r="E233" i="55"/>
  <c r="E261" i="55"/>
  <c r="E285" i="55"/>
  <c r="E305" i="55"/>
  <c r="E329" i="55"/>
  <c r="E357" i="55"/>
  <c r="E381" i="55"/>
  <c r="E398" i="55"/>
  <c r="E211" i="55"/>
  <c r="E219" i="55"/>
  <c r="E243" i="55"/>
  <c r="E267" i="55"/>
  <c r="E275" i="55"/>
  <c r="E299" i="55"/>
  <c r="E315" i="55"/>
  <c r="E331" i="55"/>
  <c r="E355" i="55"/>
  <c r="E379" i="55"/>
  <c r="E396" i="55"/>
  <c r="E257" i="55"/>
  <c r="E321" i="55"/>
  <c r="E361" i="55"/>
  <c r="E385" i="55"/>
  <c r="E194" i="55"/>
  <c r="E202" i="55"/>
  <c r="E210" i="55"/>
  <c r="E218" i="55"/>
  <c r="E226" i="55"/>
  <c r="E234" i="55"/>
  <c r="E242" i="55"/>
  <c r="E250" i="55"/>
  <c r="E258" i="55"/>
  <c r="E266" i="55"/>
  <c r="E274" i="55"/>
  <c r="E282" i="55"/>
  <c r="E290" i="55"/>
  <c r="E298" i="55"/>
  <c r="E306" i="55"/>
  <c r="E314" i="55"/>
  <c r="E322" i="55"/>
  <c r="E330" i="55"/>
  <c r="E338" i="55"/>
  <c r="E346" i="55"/>
  <c r="E354" i="55"/>
  <c r="E362" i="55"/>
  <c r="E370" i="55"/>
  <c r="E378" i="55"/>
  <c r="E386" i="55"/>
  <c r="E394" i="55"/>
  <c r="E209" i="55"/>
  <c r="E229" i="55"/>
  <c r="E253" i="55"/>
  <c r="E281" i="55"/>
  <c r="E313" i="55"/>
  <c r="E337" i="55"/>
  <c r="E365" i="55"/>
  <c r="E389" i="55"/>
  <c r="E403" i="55"/>
  <c r="M225" i="55"/>
  <c r="G214" i="55"/>
  <c r="M257" i="55"/>
  <c r="G246" i="55"/>
  <c r="M289" i="55"/>
  <c r="G278" i="55"/>
  <c r="M321" i="55"/>
  <c r="G310" i="55"/>
  <c r="M353" i="55"/>
  <c r="G342" i="55"/>
  <c r="M385" i="55"/>
  <c r="G374" i="55"/>
  <c r="M208" i="55"/>
  <c r="G197" i="55"/>
  <c r="M248" i="55"/>
  <c r="G237" i="55"/>
  <c r="M272" i="55"/>
  <c r="G261" i="55"/>
  <c r="M312" i="55"/>
  <c r="G301" i="55"/>
  <c r="M344" i="55"/>
  <c r="G333" i="55"/>
  <c r="M294" i="55"/>
  <c r="G283" i="55"/>
  <c r="M390" i="55"/>
  <c r="G379" i="55"/>
  <c r="M197" i="55"/>
  <c r="M205" i="55"/>
  <c r="G194" i="55"/>
  <c r="M213" i="55"/>
  <c r="G202" i="55"/>
  <c r="M221" i="55"/>
  <c r="G210" i="55"/>
  <c r="M229" i="55"/>
  <c r="G218" i="55"/>
  <c r="M237" i="55"/>
  <c r="G226" i="55"/>
  <c r="M245" i="55"/>
  <c r="G234" i="55"/>
  <c r="M253" i="55"/>
  <c r="G242" i="55"/>
  <c r="M261" i="55"/>
  <c r="G250" i="55"/>
  <c r="M269" i="55"/>
  <c r="G258" i="55"/>
  <c r="M277" i="55"/>
  <c r="G266" i="55"/>
  <c r="M285" i="55"/>
  <c r="G274" i="55"/>
  <c r="M293" i="55"/>
  <c r="G282" i="55"/>
  <c r="M301" i="55"/>
  <c r="G290" i="55"/>
  <c r="M309" i="55"/>
  <c r="G298" i="55"/>
  <c r="M317" i="55"/>
  <c r="G306" i="55"/>
  <c r="M325" i="55"/>
  <c r="G314" i="55"/>
  <c r="M333" i="55"/>
  <c r="G322" i="55"/>
  <c r="M341" i="55"/>
  <c r="G330" i="55"/>
  <c r="M349" i="55"/>
  <c r="G338" i="55"/>
  <c r="M357" i="55"/>
  <c r="G346" i="55"/>
  <c r="G354" i="55"/>
  <c r="G362" i="55"/>
  <c r="M381" i="55"/>
  <c r="G370" i="55"/>
  <c r="M389" i="55"/>
  <c r="G378" i="55"/>
  <c r="M397" i="55"/>
  <c r="G386" i="55"/>
  <c r="G398" i="55"/>
  <c r="G395" i="55"/>
  <c r="G396" i="55"/>
  <c r="G399" i="55"/>
  <c r="M204" i="55"/>
  <c r="G193" i="55"/>
  <c r="M212" i="55"/>
  <c r="G201" i="55"/>
  <c r="M220" i="55"/>
  <c r="G209" i="55"/>
  <c r="M228" i="55"/>
  <c r="G217" i="55"/>
  <c r="M236" i="55"/>
  <c r="G225" i="55"/>
  <c r="M244" i="55"/>
  <c r="G233" i="55"/>
  <c r="M252" i="55"/>
  <c r="G241" i="55"/>
  <c r="M260" i="55"/>
  <c r="G249" i="55"/>
  <c r="M268" i="55"/>
  <c r="G257" i="55"/>
  <c r="M276" i="55"/>
  <c r="G265" i="55"/>
  <c r="M284" i="55"/>
  <c r="G273" i="55"/>
  <c r="M292" i="55"/>
  <c r="G281" i="55"/>
  <c r="M300" i="55"/>
  <c r="G289" i="55"/>
  <c r="M308" i="55"/>
  <c r="G297" i="55"/>
  <c r="M316" i="55"/>
  <c r="G305" i="55"/>
  <c r="M324" i="55"/>
  <c r="G313" i="55"/>
  <c r="M332" i="55"/>
  <c r="G321" i="55"/>
  <c r="M340" i="55"/>
  <c r="G329" i="55"/>
  <c r="M348" i="55"/>
  <c r="G337" i="55"/>
  <c r="M356" i="55"/>
  <c r="G345" i="55"/>
  <c r="M364" i="55"/>
  <c r="G353" i="55"/>
  <c r="G361" i="55"/>
  <c r="M380" i="55"/>
  <c r="G369" i="55"/>
  <c r="M388" i="55"/>
  <c r="G377" i="55"/>
  <c r="M396" i="55"/>
  <c r="G385" i="55"/>
  <c r="M404" i="55"/>
  <c r="G393" i="55"/>
  <c r="M202" i="55"/>
  <c r="G191" i="55"/>
  <c r="M226" i="55"/>
  <c r="G215" i="55"/>
  <c r="M254" i="55"/>
  <c r="G243" i="55"/>
  <c r="M282" i="55"/>
  <c r="G271" i="55"/>
  <c r="M302" i="55"/>
  <c r="G291" i="55"/>
  <c r="M326" i="55"/>
  <c r="G315" i="55"/>
  <c r="M354" i="55"/>
  <c r="G343" i="55"/>
  <c r="M378" i="55"/>
  <c r="G367" i="55"/>
  <c r="M402" i="55"/>
  <c r="G391" i="55"/>
  <c r="M217" i="55"/>
  <c r="G206" i="55"/>
  <c r="M249" i="55"/>
  <c r="G238" i="55"/>
  <c r="M281" i="55"/>
  <c r="G270" i="55"/>
  <c r="M313" i="55"/>
  <c r="G302" i="55"/>
  <c r="M345" i="55"/>
  <c r="G334" i="55"/>
  <c r="M393" i="55"/>
  <c r="G382" i="55"/>
  <c r="G404" i="55"/>
  <c r="M216" i="55"/>
  <c r="G205" i="55"/>
  <c r="M240" i="55"/>
  <c r="G229" i="55"/>
  <c r="M280" i="55"/>
  <c r="G269" i="55"/>
  <c r="M304" i="55"/>
  <c r="G293" i="55"/>
  <c r="M336" i="55"/>
  <c r="G325" i="55"/>
  <c r="G357" i="55"/>
  <c r="M242" i="55"/>
  <c r="G231" i="55"/>
  <c r="G402" i="55"/>
  <c r="M210" i="55"/>
  <c r="G199" i="55"/>
  <c r="M234" i="55"/>
  <c r="G223" i="55"/>
  <c r="M258" i="55"/>
  <c r="G247" i="55"/>
  <c r="M274" i="55"/>
  <c r="G263" i="55"/>
  <c r="M298" i="55"/>
  <c r="G287" i="55"/>
  <c r="M318" i="55"/>
  <c r="G307" i="55"/>
  <c r="M342" i="55"/>
  <c r="G331" i="55"/>
  <c r="M362" i="55"/>
  <c r="G351" i="55"/>
  <c r="M382" i="55"/>
  <c r="G371" i="55"/>
  <c r="M199" i="55"/>
  <c r="G188" i="55"/>
  <c r="M207" i="55"/>
  <c r="G196" i="55"/>
  <c r="M215" i="55"/>
  <c r="G204" i="55"/>
  <c r="M223" i="55"/>
  <c r="G212" i="55"/>
  <c r="M231" i="55"/>
  <c r="G220" i="55"/>
  <c r="M239" i="55"/>
  <c r="G228" i="55"/>
  <c r="M247" i="55"/>
  <c r="G236" i="55"/>
  <c r="M255" i="55"/>
  <c r="G244" i="55"/>
  <c r="M263" i="55"/>
  <c r="G252" i="55"/>
  <c r="M271" i="55"/>
  <c r="G260" i="55"/>
  <c r="M279" i="55"/>
  <c r="G268" i="55"/>
  <c r="M287" i="55"/>
  <c r="G276" i="55"/>
  <c r="M295" i="55"/>
  <c r="G284" i="55"/>
  <c r="M303" i="55"/>
  <c r="G292" i="55"/>
  <c r="M311" i="55"/>
  <c r="G300" i="55"/>
  <c r="M319" i="55"/>
  <c r="G308" i="55"/>
  <c r="M327" i="55"/>
  <c r="G316" i="55"/>
  <c r="M335" i="55"/>
  <c r="G324" i="55"/>
  <c r="M343" i="55"/>
  <c r="G332" i="55"/>
  <c r="M351" i="55"/>
  <c r="G340" i="55"/>
  <c r="M359" i="55"/>
  <c r="G348" i="55"/>
  <c r="G356" i="55"/>
  <c r="G364" i="55"/>
  <c r="M383" i="55"/>
  <c r="G372" i="55"/>
  <c r="M391" i="55"/>
  <c r="G380" i="55"/>
  <c r="M399" i="55"/>
  <c r="G388" i="55"/>
  <c r="G400" i="55"/>
  <c r="M206" i="55"/>
  <c r="G195" i="55"/>
  <c r="M230" i="55"/>
  <c r="G219" i="55"/>
  <c r="M250" i="55"/>
  <c r="G239" i="55"/>
  <c r="M278" i="55"/>
  <c r="G267" i="55"/>
  <c r="M306" i="55"/>
  <c r="G295" i="55"/>
  <c r="M334" i="55"/>
  <c r="G323" i="55"/>
  <c r="M358" i="55"/>
  <c r="G347" i="55"/>
  <c r="M386" i="55"/>
  <c r="G375" i="55"/>
  <c r="G397" i="55"/>
  <c r="G403" i="55"/>
  <c r="M201" i="55"/>
  <c r="G190" i="55"/>
  <c r="M241" i="55"/>
  <c r="G230" i="55"/>
  <c r="M273" i="55"/>
  <c r="G262" i="55"/>
  <c r="M305" i="55"/>
  <c r="G294" i="55"/>
  <c r="M337" i="55"/>
  <c r="G326" i="55"/>
  <c r="G358" i="55"/>
  <c r="M224" i="55"/>
  <c r="G213" i="55"/>
  <c r="M256" i="55"/>
  <c r="G245" i="55"/>
  <c r="M296" i="55"/>
  <c r="G285" i="55"/>
  <c r="M328" i="55"/>
  <c r="G317" i="55"/>
  <c r="M360" i="55"/>
  <c r="G349" i="55"/>
  <c r="M392" i="55"/>
  <c r="G381" i="55"/>
  <c r="M270" i="55"/>
  <c r="G259" i="55"/>
  <c r="M338" i="55"/>
  <c r="G327" i="55"/>
  <c r="M209" i="55"/>
  <c r="G198" i="55"/>
  <c r="M233" i="55"/>
  <c r="G222" i="55"/>
  <c r="M265" i="55"/>
  <c r="G254" i="55"/>
  <c r="M297" i="55"/>
  <c r="G286" i="55"/>
  <c r="M329" i="55"/>
  <c r="G318" i="55"/>
  <c r="M361" i="55"/>
  <c r="G350" i="55"/>
  <c r="M377" i="55"/>
  <c r="G366" i="55"/>
  <c r="M401" i="55"/>
  <c r="G390" i="55"/>
  <c r="M200" i="55"/>
  <c r="G189" i="55"/>
  <c r="M232" i="55"/>
  <c r="G221" i="55"/>
  <c r="M264" i="55"/>
  <c r="G253" i="55"/>
  <c r="M288" i="55"/>
  <c r="G277" i="55"/>
  <c r="M320" i="55"/>
  <c r="G309" i="55"/>
  <c r="M352" i="55"/>
  <c r="G341" i="55"/>
  <c r="M384" i="55"/>
  <c r="G373" i="55"/>
  <c r="M400" i="55"/>
  <c r="G389" i="55"/>
  <c r="M214" i="55"/>
  <c r="G203" i="55"/>
  <c r="M314" i="55"/>
  <c r="G303" i="55"/>
  <c r="G355" i="55"/>
  <c r="G394" i="55"/>
  <c r="M198" i="55"/>
  <c r="G187" i="55"/>
  <c r="M222" i="55"/>
  <c r="G211" i="55"/>
  <c r="M246" i="55"/>
  <c r="G235" i="55"/>
  <c r="M266" i="55"/>
  <c r="G255" i="55"/>
  <c r="M286" i="55"/>
  <c r="G275" i="55"/>
  <c r="M310" i="55"/>
  <c r="G299" i="55"/>
  <c r="M330" i="55"/>
  <c r="G319" i="55"/>
  <c r="M350" i="55"/>
  <c r="G339" i="55"/>
  <c r="G359" i="55"/>
  <c r="M394" i="55"/>
  <c r="G383" i="55"/>
  <c r="M203" i="55"/>
  <c r="G192" i="55"/>
  <c r="M211" i="55"/>
  <c r="G200" i="55"/>
  <c r="M219" i="55"/>
  <c r="G208" i="55"/>
  <c r="M227" i="55"/>
  <c r="G216" i="55"/>
  <c r="M235" i="55"/>
  <c r="G224" i="55"/>
  <c r="M243" i="55"/>
  <c r="G232" i="55"/>
  <c r="M251" i="55"/>
  <c r="G240" i="55"/>
  <c r="M259" i="55"/>
  <c r="G248" i="55"/>
  <c r="M267" i="55"/>
  <c r="G256" i="55"/>
  <c r="M275" i="55"/>
  <c r="G264" i="55"/>
  <c r="M283" i="55"/>
  <c r="G272" i="55"/>
  <c r="M291" i="55"/>
  <c r="G280" i="55"/>
  <c r="M299" i="55"/>
  <c r="G288" i="55"/>
  <c r="M307" i="55"/>
  <c r="G296" i="55"/>
  <c r="K304" i="55"/>
  <c r="K305" i="55" s="1"/>
  <c r="K306" i="55" s="1"/>
  <c r="K307" i="55" s="1"/>
  <c r="K308" i="55" s="1"/>
  <c r="K309" i="55" s="1"/>
  <c r="K310" i="55" s="1"/>
  <c r="K311" i="55" s="1"/>
  <c r="K312" i="55" s="1"/>
  <c r="K313" i="55" s="1"/>
  <c r="K314" i="55" s="1"/>
  <c r="K315" i="55" s="1"/>
  <c r="K316" i="55" s="1"/>
  <c r="K317" i="55" s="1"/>
  <c r="J304" i="55"/>
  <c r="J305" i="55" s="1"/>
  <c r="J306" i="55" s="1"/>
  <c r="J307" i="55" s="1"/>
  <c r="J308" i="55" s="1"/>
  <c r="J309" i="55" s="1"/>
  <c r="J310" i="55" s="1"/>
  <c r="J311" i="55" s="1"/>
  <c r="J312" i="55" s="1"/>
  <c r="J313" i="55" s="1"/>
  <c r="J314" i="55" s="1"/>
  <c r="J315" i="55" s="1"/>
  <c r="J316" i="55" s="1"/>
  <c r="J317" i="55" s="1"/>
  <c r="J318" i="55" s="1"/>
  <c r="J319" i="55" s="1"/>
  <c r="J320" i="55" s="1"/>
  <c r="J321" i="55" s="1"/>
  <c r="J322" i="55" s="1"/>
  <c r="J323" i="55" s="1"/>
  <c r="J324" i="55" s="1"/>
  <c r="J325" i="55" s="1"/>
  <c r="J326" i="55" s="1"/>
  <c r="J327" i="55" s="1"/>
  <c r="J328" i="55" s="1"/>
  <c r="J329" i="55" s="1"/>
  <c r="J330" i="55" s="1"/>
  <c r="J331" i="55" s="1"/>
  <c r="J332" i="55" s="1"/>
  <c r="J333" i="55" s="1"/>
  <c r="J334" i="55" s="1"/>
  <c r="J335" i="55" s="1"/>
  <c r="J336" i="55" s="1"/>
  <c r="J337" i="55" s="1"/>
  <c r="J338" i="55" s="1"/>
  <c r="J339" i="55" s="1"/>
  <c r="J340" i="55" s="1"/>
  <c r="J341" i="55" s="1"/>
  <c r="J342" i="55" s="1"/>
  <c r="J343" i="55" s="1"/>
  <c r="J344" i="55" s="1"/>
  <c r="J345" i="55" s="1"/>
  <c r="J346" i="55" s="1"/>
  <c r="J347" i="55" s="1"/>
  <c r="J348" i="55" s="1"/>
  <c r="J349" i="55" s="1"/>
  <c r="J350" i="55" s="1"/>
  <c r="J351" i="55" s="1"/>
  <c r="J352" i="55" s="1"/>
  <c r="J353" i="55" s="1"/>
  <c r="J354" i="55" s="1"/>
  <c r="J355" i="55" s="1"/>
  <c r="J356" i="55" s="1"/>
  <c r="J357" i="55" s="1"/>
  <c r="J358" i="55" s="1"/>
  <c r="J359" i="55" s="1"/>
  <c r="J360" i="55" s="1"/>
  <c r="J361" i="55" s="1"/>
  <c r="J362" i="55" s="1"/>
  <c r="J363" i="55" s="1"/>
  <c r="J364" i="55" s="1"/>
  <c r="J365" i="55" s="1"/>
  <c r="J366" i="55" s="1"/>
  <c r="J367" i="55" s="1"/>
  <c r="J368" i="55" s="1"/>
  <c r="J369" i="55" s="1"/>
  <c r="J370" i="55" s="1"/>
  <c r="M315" i="55"/>
  <c r="G304" i="55"/>
  <c r="M323" i="55"/>
  <c r="G312" i="55"/>
  <c r="M331" i="55"/>
  <c r="G320" i="55"/>
  <c r="M339" i="55"/>
  <c r="G328" i="55"/>
  <c r="M347" i="55"/>
  <c r="G336" i="55"/>
  <c r="M355" i="55"/>
  <c r="G344" i="55"/>
  <c r="M363" i="55"/>
  <c r="G352" i="55"/>
  <c r="G360" i="55"/>
  <c r="M379" i="55"/>
  <c r="G368" i="55"/>
  <c r="M387" i="55"/>
  <c r="G376" i="55"/>
  <c r="M395" i="55"/>
  <c r="G384" i="55"/>
  <c r="M403" i="55"/>
  <c r="G392" i="55"/>
  <c r="M218" i="55"/>
  <c r="G207" i="55"/>
  <c r="M238" i="55"/>
  <c r="G227" i="55"/>
  <c r="M262" i="55"/>
  <c r="G251" i="55"/>
  <c r="M290" i="55"/>
  <c r="G279" i="55"/>
  <c r="M322" i="55"/>
  <c r="G311" i="55"/>
  <c r="M346" i="55"/>
  <c r="G335" i="55"/>
  <c r="G363" i="55"/>
  <c r="M398" i="55"/>
  <c r="G387" i="55"/>
  <c r="G401" i="55"/>
  <c r="M366" i="55"/>
  <c r="M370" i="55"/>
  <c r="M374" i="55"/>
  <c r="M368" i="55"/>
  <c r="M372" i="55"/>
  <c r="M367" i="55"/>
  <c r="M371" i="55"/>
  <c r="M375" i="55"/>
  <c r="M376" i="55"/>
  <c r="M365" i="55"/>
  <c r="M369" i="55"/>
  <c r="M373" i="55"/>
  <c r="G365" i="55"/>
  <c r="M196" i="55"/>
  <c r="H490" i="55"/>
  <c r="AH395" i="55" l="1"/>
  <c r="AI395" i="55" s="1"/>
  <c r="AH347" i="55"/>
  <c r="AI347" i="55" s="1"/>
  <c r="AH401" i="55"/>
  <c r="AI401" i="55" s="1"/>
  <c r="AH337" i="55"/>
  <c r="AI337" i="55" s="1"/>
  <c r="AH321" i="55"/>
  <c r="AI321" i="55" s="1"/>
  <c r="AH393" i="55"/>
  <c r="AI393" i="55" s="1"/>
  <c r="AH361" i="55"/>
  <c r="AI361" i="55" s="1"/>
  <c r="AH305" i="55"/>
  <c r="AI305" i="55" s="1"/>
  <c r="AE401" i="55"/>
  <c r="AF401" i="55" s="1"/>
  <c r="AE395" i="55"/>
  <c r="AF395" i="55" s="1"/>
  <c r="AE385" i="55"/>
  <c r="AF385" i="55" s="1"/>
  <c r="K318" i="55"/>
  <c r="AE309" i="55"/>
  <c r="AF309" i="55" s="1"/>
  <c r="AE361" i="55"/>
  <c r="AF361" i="55" s="1"/>
  <c r="AE380" i="55"/>
  <c r="AF380" i="55" s="1"/>
  <c r="AE364" i="55"/>
  <c r="AF364" i="55" s="1"/>
  <c r="AE331" i="55"/>
  <c r="AF331" i="55" s="1"/>
  <c r="AE322" i="55"/>
  <c r="AF322" i="55" s="1"/>
  <c r="AE366" i="55"/>
  <c r="AF366" i="55" s="1"/>
  <c r="AE387" i="55"/>
  <c r="AF387" i="55" s="1"/>
  <c r="AE317" i="55"/>
  <c r="AF317" i="55" s="1"/>
  <c r="AE312" i="55"/>
  <c r="AF312" i="55" s="1"/>
  <c r="AE368" i="55"/>
  <c r="AF368" i="55" s="1"/>
  <c r="AE350" i="55"/>
  <c r="AF350" i="55" s="1"/>
  <c r="AE389" i="55"/>
  <c r="AF389" i="55" s="1"/>
  <c r="AE374" i="55"/>
  <c r="AF374" i="55" s="1"/>
  <c r="AE307" i="55"/>
  <c r="AF307" i="55" s="1"/>
  <c r="AE372" i="55"/>
  <c r="AF372" i="55" s="1"/>
  <c r="AE356" i="55"/>
  <c r="AF356" i="55" s="1"/>
  <c r="AE378" i="55"/>
  <c r="AF378" i="55" s="1"/>
  <c r="AE320" i="55"/>
  <c r="AF320" i="55" s="1"/>
  <c r="AE375" i="55"/>
  <c r="AF375" i="55" s="1"/>
  <c r="AE383" i="55"/>
  <c r="AF383" i="55" s="1"/>
  <c r="AE394" i="55"/>
  <c r="AF394" i="55" s="1"/>
  <c r="AE362" i="55"/>
  <c r="AF362" i="55" s="1"/>
  <c r="AH356" i="55"/>
  <c r="AI356" i="55" s="1"/>
  <c r="AH340" i="55"/>
  <c r="AI340" i="55" s="1"/>
  <c r="AH316" i="55"/>
  <c r="AI316" i="55" s="1"/>
  <c r="AE403" i="55"/>
  <c r="AF403" i="55" s="1"/>
  <c r="AE355" i="55"/>
  <c r="AF355" i="55" s="1"/>
  <c r="AH383" i="55"/>
  <c r="AI383" i="55" s="1"/>
  <c r="AE316" i="55"/>
  <c r="AF316" i="55" s="1"/>
  <c r="AH318" i="55"/>
  <c r="AI318" i="55" s="1"/>
  <c r="AH374" i="55"/>
  <c r="AI374" i="55" s="1"/>
  <c r="AE346" i="55"/>
  <c r="AF346" i="55" s="1"/>
  <c r="AE400" i="55"/>
  <c r="AF400" i="55" s="1"/>
  <c r="AE384" i="55"/>
  <c r="AF384" i="55" s="1"/>
  <c r="AE352" i="55"/>
  <c r="AF352" i="55" s="1"/>
  <c r="AE336" i="55"/>
  <c r="AF336" i="55" s="1"/>
  <c r="AH310" i="55"/>
  <c r="AI310" i="55" s="1"/>
  <c r="AE371" i="55"/>
  <c r="AF371" i="55" s="1"/>
  <c r="AE310" i="55"/>
  <c r="AF310" i="55" s="1"/>
  <c r="AE349" i="55"/>
  <c r="AF349" i="55" s="1"/>
  <c r="AE365" i="55"/>
  <c r="AF365" i="55" s="1"/>
  <c r="AE367" i="55"/>
  <c r="AF367" i="55" s="1"/>
  <c r="AE351" i="55"/>
  <c r="AF351" i="55" s="1"/>
  <c r="AE335" i="55"/>
  <c r="AF335" i="55" s="1"/>
  <c r="AE319" i="55"/>
  <c r="AF319" i="55" s="1"/>
  <c r="AE353" i="55"/>
  <c r="AF353" i="55" s="1"/>
  <c r="AE390" i="55"/>
  <c r="AF390" i="55" s="1"/>
  <c r="AE358" i="55"/>
  <c r="AF358" i="55" s="1"/>
  <c r="AE342" i="55"/>
  <c r="AF342" i="55" s="1"/>
  <c r="AE326" i="55"/>
  <c r="AF326" i="55" s="1"/>
  <c r="AH397" i="55"/>
  <c r="AI397" i="55" s="1"/>
  <c r="AH365" i="55"/>
  <c r="AI365" i="55" s="1"/>
  <c r="AH333" i="55"/>
  <c r="AI333" i="55" s="1"/>
  <c r="AE306" i="55"/>
  <c r="AF306" i="55" s="1"/>
  <c r="AH385" i="55"/>
  <c r="AI385" i="55" s="1"/>
  <c r="AH396" i="55"/>
  <c r="AI396" i="55" s="1"/>
  <c r="AE313" i="55"/>
  <c r="AF313" i="55" s="1"/>
  <c r="AE357" i="55"/>
  <c r="AF357" i="55" s="1"/>
  <c r="AE388" i="55"/>
  <c r="AF388" i="55" s="1"/>
  <c r="AE324" i="55"/>
  <c r="AF324" i="55" s="1"/>
  <c r="AE343" i="55"/>
  <c r="AF343" i="55" s="1"/>
  <c r="AE334" i="55"/>
  <c r="AF334" i="55" s="1"/>
  <c r="AE347" i="55"/>
  <c r="AF347" i="55" s="1"/>
  <c r="AH358" i="55"/>
  <c r="AI358" i="55" s="1"/>
  <c r="AE369" i="55"/>
  <c r="AF369" i="55" s="1"/>
  <c r="AE391" i="55"/>
  <c r="AF391" i="55" s="1"/>
  <c r="AE393" i="55"/>
  <c r="AF393" i="55" s="1"/>
  <c r="AE397" i="55"/>
  <c r="AF397" i="55" s="1"/>
  <c r="AE386" i="55"/>
  <c r="AF386" i="55" s="1"/>
  <c r="AE376" i="55"/>
  <c r="AF376" i="55" s="1"/>
  <c r="AE382" i="55"/>
  <c r="AF382" i="55" s="1"/>
  <c r="AE332" i="55"/>
  <c r="AF332" i="55" s="1"/>
  <c r="AE399" i="55"/>
  <c r="AF399" i="55" s="1"/>
  <c r="AE381" i="55"/>
  <c r="AF381" i="55" s="1"/>
  <c r="AE398" i="55"/>
  <c r="AF398" i="55" s="1"/>
  <c r="AE396" i="55"/>
  <c r="AF396" i="55" s="1"/>
  <c r="AE325" i="55"/>
  <c r="AF325" i="55" s="1"/>
  <c r="AE315" i="55"/>
  <c r="AF315" i="55" s="1"/>
  <c r="AE379" i="55"/>
  <c r="AF379" i="55" s="1"/>
  <c r="AE345" i="55"/>
  <c r="AF345" i="55" s="1"/>
  <c r="AH339" i="55"/>
  <c r="AI339" i="55" s="1"/>
  <c r="AH323" i="55"/>
  <c r="AI323" i="55" s="1"/>
  <c r="AH377" i="55"/>
  <c r="AI377" i="55" s="1"/>
  <c r="AH372" i="55"/>
  <c r="AI372" i="55" s="1"/>
  <c r="AE314" i="55"/>
  <c r="AF314" i="55" s="1"/>
  <c r="AE311" i="55"/>
  <c r="AF311" i="55" s="1"/>
  <c r="AE305" i="55"/>
  <c r="AF305" i="55" s="1"/>
  <c r="AE337" i="55"/>
  <c r="AF337" i="55" s="1"/>
  <c r="AH362" i="55"/>
  <c r="AI362" i="55" s="1"/>
  <c r="AE377" i="55"/>
  <c r="AF377" i="55" s="1"/>
  <c r="AH404" i="55"/>
  <c r="AI404" i="55" s="1"/>
  <c r="AE323" i="55"/>
  <c r="AF323" i="55" s="1"/>
  <c r="AH367" i="55"/>
  <c r="AI367" i="55" s="1"/>
  <c r="AH351" i="55"/>
  <c r="AI351" i="55" s="1"/>
  <c r="AH319" i="55"/>
  <c r="AI319" i="55" s="1"/>
  <c r="AH370" i="55"/>
  <c r="AI370" i="55" s="1"/>
  <c r="AH331" i="55"/>
  <c r="AI331" i="55" s="1"/>
  <c r="AH369" i="55"/>
  <c r="AI369" i="55" s="1"/>
  <c r="AE341" i="55"/>
  <c r="AF341" i="55" s="1"/>
  <c r="AE340" i="55"/>
  <c r="AF340" i="55" s="1"/>
  <c r="AE363" i="55"/>
  <c r="AF363" i="55" s="1"/>
  <c r="AE354" i="55"/>
  <c r="AF354" i="55" s="1"/>
  <c r="AE344" i="55"/>
  <c r="AF344" i="55" s="1"/>
  <c r="AE333" i="55"/>
  <c r="AF333" i="55" s="1"/>
  <c r="AE348" i="55"/>
  <c r="AF348" i="55" s="1"/>
  <c r="AE318" i="55"/>
  <c r="AF318" i="55" s="1"/>
  <c r="AE339" i="55"/>
  <c r="AF339" i="55" s="1"/>
  <c r="AE308" i="55"/>
  <c r="AF308" i="55" s="1"/>
  <c r="AH398" i="55"/>
  <c r="AI398" i="55" s="1"/>
  <c r="AE402" i="55"/>
  <c r="AF402" i="55" s="1"/>
  <c r="AE370" i="55"/>
  <c r="AF370" i="55" s="1"/>
  <c r="AE338" i="55"/>
  <c r="AF338" i="55" s="1"/>
  <c r="AH307" i="55"/>
  <c r="AI307" i="55" s="1"/>
  <c r="AE392" i="55"/>
  <c r="AF392" i="55" s="1"/>
  <c r="AE360" i="55"/>
  <c r="AF360" i="55" s="1"/>
  <c r="AE328" i="55"/>
  <c r="AF328" i="55" s="1"/>
  <c r="AH313" i="55"/>
  <c r="AI313" i="55" s="1"/>
  <c r="AH390" i="55"/>
  <c r="AI390" i="55" s="1"/>
  <c r="AE359" i="55"/>
  <c r="AF359" i="55" s="1"/>
  <c r="AE327" i="55"/>
  <c r="AF327" i="55" s="1"/>
  <c r="AH324" i="55"/>
  <c r="AI324" i="55" s="1"/>
  <c r="AH309" i="55"/>
  <c r="AI309" i="55" s="1"/>
  <c r="AH366" i="55"/>
  <c r="AI366" i="55" s="1"/>
  <c r="AH344" i="55"/>
  <c r="AI344" i="55" s="1"/>
  <c r="AH312" i="55"/>
  <c r="AI312" i="55" s="1"/>
  <c r="AH387" i="55"/>
  <c r="AI387" i="55" s="1"/>
  <c r="AH345" i="55"/>
  <c r="AI345" i="55" s="1"/>
  <c r="AH400" i="55"/>
  <c r="AI400" i="55" s="1"/>
  <c r="AH392" i="55"/>
  <c r="AI392" i="55" s="1"/>
  <c r="AH368" i="55"/>
  <c r="AI368" i="55" s="1"/>
  <c r="AH336" i="55"/>
  <c r="AI336" i="55" s="1"/>
  <c r="AH330" i="55"/>
  <c r="AI330" i="55" s="1"/>
  <c r="AH334" i="55"/>
  <c r="AI334" i="55" s="1"/>
  <c r="AH375" i="55"/>
  <c r="AI375" i="55" s="1"/>
  <c r="AH343" i="55"/>
  <c r="AI343" i="55" s="1"/>
  <c r="AH389" i="55"/>
  <c r="AI389" i="55" s="1"/>
  <c r="AH357" i="55"/>
  <c r="AI357" i="55" s="1"/>
  <c r="AH325" i="55"/>
  <c r="AI325" i="55" s="1"/>
  <c r="AH388" i="55"/>
  <c r="AI388" i="55" s="1"/>
  <c r="AH308" i="55"/>
  <c r="AI308" i="55" s="1"/>
  <c r="AH332" i="55"/>
  <c r="AI332" i="55" s="1"/>
  <c r="AH322" i="55"/>
  <c r="AI322" i="55" s="1"/>
  <c r="AH403" i="55"/>
  <c r="AI403" i="55" s="1"/>
  <c r="AH371" i="55"/>
  <c r="AI371" i="55" s="1"/>
  <c r="AH315" i="55"/>
  <c r="AI315" i="55" s="1"/>
  <c r="AH329" i="55"/>
  <c r="AI329" i="55" s="1"/>
  <c r="AH326" i="55"/>
  <c r="AI326" i="55" s="1"/>
  <c r="AH384" i="55"/>
  <c r="AI384" i="55" s="1"/>
  <c r="AH376" i="55"/>
  <c r="AI376" i="55" s="1"/>
  <c r="AH352" i="55"/>
  <c r="AI352" i="55" s="1"/>
  <c r="AH320" i="55"/>
  <c r="AI320" i="55" s="1"/>
  <c r="AH342" i="55"/>
  <c r="AI342" i="55" s="1"/>
  <c r="AH380" i="55"/>
  <c r="AI380" i="55" s="1"/>
  <c r="AH394" i="55"/>
  <c r="AI394" i="55" s="1"/>
  <c r="AH306" i="55"/>
  <c r="AI306" i="55" s="1"/>
  <c r="AH391" i="55"/>
  <c r="AI391" i="55" s="1"/>
  <c r="AH359" i="55"/>
  <c r="AI359" i="55" s="1"/>
  <c r="AH327" i="55"/>
  <c r="AI327" i="55" s="1"/>
  <c r="AH373" i="55"/>
  <c r="AI373" i="55" s="1"/>
  <c r="AH341" i="55"/>
  <c r="AI341" i="55" s="1"/>
  <c r="AH348" i="55"/>
  <c r="AI348" i="55" s="1"/>
  <c r="AH346" i="55"/>
  <c r="AI346" i="55" s="1"/>
  <c r="AH379" i="55"/>
  <c r="AI379" i="55" s="1"/>
  <c r="AH350" i="55"/>
  <c r="AI350" i="55" s="1"/>
  <c r="AH360" i="55"/>
  <c r="AI360" i="55" s="1"/>
  <c r="AH328" i="55"/>
  <c r="AI328" i="55" s="1"/>
  <c r="AH382" i="55"/>
  <c r="AI382" i="55" s="1"/>
  <c r="AH378" i="55"/>
  <c r="AI378" i="55" s="1"/>
  <c r="AH399" i="55"/>
  <c r="AI399" i="55" s="1"/>
  <c r="AH335" i="55"/>
  <c r="AI335" i="55" s="1"/>
  <c r="AH311" i="55"/>
  <c r="AI311" i="55" s="1"/>
  <c r="AH381" i="55"/>
  <c r="AI381" i="55" s="1"/>
  <c r="AH349" i="55"/>
  <c r="AI349" i="55" s="1"/>
  <c r="AH317" i="55"/>
  <c r="AI317" i="55" s="1"/>
  <c r="AH364" i="55"/>
  <c r="AI364" i="55" s="1"/>
  <c r="AB304" i="55"/>
  <c r="AB305" i="55" s="1"/>
  <c r="AB306" i="55" s="1"/>
  <c r="AB307" i="55" s="1"/>
  <c r="AB308" i="55" s="1"/>
  <c r="AB309" i="55" s="1"/>
  <c r="AB310" i="55" s="1"/>
  <c r="AB311" i="55" s="1"/>
  <c r="AB312" i="55" s="1"/>
  <c r="AB313" i="55" s="1"/>
  <c r="AB314" i="55" s="1"/>
  <c r="AB315" i="55" s="1"/>
  <c r="AB316" i="55" s="1"/>
  <c r="AB317" i="55" s="1"/>
  <c r="AB318" i="55" s="1"/>
  <c r="AB319" i="55" s="1"/>
  <c r="AB320" i="55" s="1"/>
  <c r="AB321" i="55" s="1"/>
  <c r="AB322" i="55" s="1"/>
  <c r="AB323" i="55" s="1"/>
  <c r="AB324" i="55" s="1"/>
  <c r="AB325" i="55" s="1"/>
  <c r="AB326" i="55" s="1"/>
  <c r="AB327" i="55" s="1"/>
  <c r="AB328" i="55" s="1"/>
  <c r="AB329" i="55" s="1"/>
  <c r="AB330" i="55" s="1"/>
  <c r="AB331" i="55" s="1"/>
  <c r="AB332" i="55" s="1"/>
  <c r="AB333" i="55" s="1"/>
  <c r="AB334" i="55" s="1"/>
  <c r="AB335" i="55" s="1"/>
  <c r="AB336" i="55" s="1"/>
  <c r="AB337" i="55" s="1"/>
  <c r="AB338" i="55" s="1"/>
  <c r="AB339" i="55" s="1"/>
  <c r="AB340" i="55" s="1"/>
  <c r="AB341" i="55" s="1"/>
  <c r="AB342" i="55" s="1"/>
  <c r="AB343" i="55" s="1"/>
  <c r="AB344" i="55" s="1"/>
  <c r="AB345" i="55" s="1"/>
  <c r="AB346" i="55" s="1"/>
  <c r="AB347" i="55" s="1"/>
  <c r="AB348" i="55" s="1"/>
  <c r="AB349" i="55" s="1"/>
  <c r="AB350" i="55" s="1"/>
  <c r="AB351" i="55" s="1"/>
  <c r="AB352" i="55" s="1"/>
  <c r="AB353" i="55" s="1"/>
  <c r="AB354" i="55" s="1"/>
  <c r="AB355" i="55" s="1"/>
  <c r="AB356" i="55" s="1"/>
  <c r="AB357" i="55" s="1"/>
  <c r="AB358" i="55" s="1"/>
  <c r="AB359" i="55" s="1"/>
  <c r="AB360" i="55" s="1"/>
  <c r="AB361" i="55" s="1"/>
  <c r="AB362" i="55" s="1"/>
  <c r="AB363" i="55" s="1"/>
  <c r="AB364" i="55" s="1"/>
  <c r="AB365" i="55" s="1"/>
  <c r="AB366" i="55" s="1"/>
  <c r="AB367" i="55" s="1"/>
  <c r="AB368" i="55" s="1"/>
  <c r="AB369" i="55" s="1"/>
  <c r="AB370" i="55" s="1"/>
  <c r="AB371" i="55" s="1"/>
  <c r="AB372" i="55" s="1"/>
  <c r="AB373" i="55" s="1"/>
  <c r="AB374" i="55" s="1"/>
  <c r="AB375" i="55" s="1"/>
  <c r="AB376" i="55" s="1"/>
  <c r="AB377" i="55" s="1"/>
  <c r="AB378" i="55" s="1"/>
  <c r="AB379" i="55" s="1"/>
  <c r="AB380" i="55" s="1"/>
  <c r="AB381" i="55" s="1"/>
  <c r="AB382" i="55" s="1"/>
  <c r="AB383" i="55" s="1"/>
  <c r="AB384" i="55" s="1"/>
  <c r="AB385" i="55" s="1"/>
  <c r="AB386" i="55" s="1"/>
  <c r="AB387" i="55" s="1"/>
  <c r="AB388" i="55" s="1"/>
  <c r="AB389" i="55" s="1"/>
  <c r="AB390" i="55" s="1"/>
  <c r="AB391" i="55" s="1"/>
  <c r="AB392" i="55" s="1"/>
  <c r="AB393" i="55" s="1"/>
  <c r="AB394" i="55" s="1"/>
  <c r="AB395" i="55" s="1"/>
  <c r="AB396" i="55" s="1"/>
  <c r="AB397" i="55" s="1"/>
  <c r="AB398" i="55" s="1"/>
  <c r="AB399" i="55" s="1"/>
  <c r="AB400" i="55" s="1"/>
  <c r="AB401" i="55" s="1"/>
  <c r="AB402" i="55" s="1"/>
  <c r="AB403" i="55" s="1"/>
  <c r="AB404" i="55" s="1"/>
  <c r="AC304" i="55"/>
  <c r="Z304" i="55"/>
  <c r="Z305" i="55" s="1"/>
  <c r="Z306" i="55" s="1"/>
  <c r="Z307" i="55" s="1"/>
  <c r="Z308" i="55" s="1"/>
  <c r="Z309" i="55" s="1"/>
  <c r="Z310" i="55" s="1"/>
  <c r="Z311" i="55" s="1"/>
  <c r="Z312" i="55" s="1"/>
  <c r="Z313" i="55" s="1"/>
  <c r="Z314" i="55" s="1"/>
  <c r="Z315" i="55" s="1"/>
  <c r="Z316" i="55" s="1"/>
  <c r="Z317" i="55" s="1"/>
  <c r="Z318" i="55" s="1"/>
  <c r="Z319" i="55" s="1"/>
  <c r="Z320" i="55" s="1"/>
  <c r="Z321" i="55" s="1"/>
  <c r="Z322" i="55" s="1"/>
  <c r="Z323" i="55" s="1"/>
  <c r="Z324" i="55" s="1"/>
  <c r="Z325" i="55" s="1"/>
  <c r="Z326" i="55" s="1"/>
  <c r="Z327" i="55" s="1"/>
  <c r="Z328" i="55" s="1"/>
  <c r="Z329" i="55" s="1"/>
  <c r="Y304" i="55"/>
  <c r="Y305" i="55" s="1"/>
  <c r="Y306" i="55" s="1"/>
  <c r="Y307" i="55" s="1"/>
  <c r="Y308" i="55" s="1"/>
  <c r="Y309" i="55" s="1"/>
  <c r="Y310" i="55" s="1"/>
  <c r="Y311" i="55" s="1"/>
  <c r="Y312" i="55" s="1"/>
  <c r="Y313" i="55" s="1"/>
  <c r="Y314" i="55" s="1"/>
  <c r="Y315" i="55" s="1"/>
  <c r="Y316" i="55" s="1"/>
  <c r="Y317" i="55" s="1"/>
  <c r="Y318" i="55" s="1"/>
  <c r="Y319" i="55" s="1"/>
  <c r="Y320" i="55" s="1"/>
  <c r="Y321" i="55" s="1"/>
  <c r="Y322" i="55" s="1"/>
  <c r="Y323" i="55" s="1"/>
  <c r="Y324" i="55" s="1"/>
  <c r="Y325" i="55" s="1"/>
  <c r="Y326" i="55" s="1"/>
  <c r="Y327" i="55" s="1"/>
  <c r="Y328" i="55" s="1"/>
  <c r="Y329" i="55" s="1"/>
  <c r="U304" i="55"/>
  <c r="U305" i="55" s="1"/>
  <c r="U306" i="55" s="1"/>
  <c r="U307" i="55" s="1"/>
  <c r="U308" i="55" s="1"/>
  <c r="U309" i="55" s="1"/>
  <c r="U310" i="55" s="1"/>
  <c r="U311" i="55" s="1"/>
  <c r="U312" i="55" s="1"/>
  <c r="U313" i="55" s="1"/>
  <c r="U314" i="55" s="1"/>
  <c r="U315" i="55" s="1"/>
  <c r="U316" i="55" s="1"/>
  <c r="U317" i="55" s="1"/>
  <c r="V304" i="55"/>
  <c r="V305" i="55" s="1"/>
  <c r="V306" i="55" s="1"/>
  <c r="V307" i="55" s="1"/>
  <c r="V308" i="55" s="1"/>
  <c r="V309" i="55" s="1"/>
  <c r="V310" i="55" s="1"/>
  <c r="V311" i="55" s="1"/>
  <c r="V312" i="55" s="1"/>
  <c r="V313" i="55" s="1"/>
  <c r="V314" i="55" s="1"/>
  <c r="V315" i="55" s="1"/>
  <c r="V316" i="55" s="1"/>
  <c r="V317" i="55" s="1"/>
  <c r="V318" i="55" s="1"/>
  <c r="V319" i="55" s="1"/>
  <c r="V320" i="55" s="1"/>
  <c r="V321" i="55" s="1"/>
  <c r="V322" i="55" s="1"/>
  <c r="V323" i="55" s="1"/>
  <c r="V324" i="55" s="1"/>
  <c r="V325" i="55" s="1"/>
  <c r="V326" i="55" s="1"/>
  <c r="V327" i="55" s="1"/>
  <c r="V328" i="55" s="1"/>
  <c r="V329" i="55" s="1"/>
  <c r="V330" i="55" s="1"/>
  <c r="V331" i="55" s="1"/>
  <c r="V332" i="55" s="1"/>
  <c r="V333" i="55" s="1"/>
  <c r="V334" i="55" s="1"/>
  <c r="V335" i="55" s="1"/>
  <c r="V336" i="55" s="1"/>
  <c r="V337" i="55" s="1"/>
  <c r="V338" i="55" s="1"/>
  <c r="V339" i="55" s="1"/>
  <c r="V340" i="55" s="1"/>
  <c r="V341" i="55" s="1"/>
  <c r="V342" i="55" s="1"/>
  <c r="V343" i="55" s="1"/>
  <c r="V344" i="55" s="1"/>
  <c r="V345" i="55" s="1"/>
  <c r="V346" i="55" s="1"/>
  <c r="V347" i="55" s="1"/>
  <c r="V348" i="55" s="1"/>
  <c r="V349" i="55" s="1"/>
  <c r="V350" i="55" s="1"/>
  <c r="V351" i="55" s="1"/>
  <c r="V352" i="55" s="1"/>
  <c r="V353" i="55" s="1"/>
  <c r="V354" i="55" s="1"/>
  <c r="V355" i="55" s="1"/>
  <c r="V356" i="55" s="1"/>
  <c r="V357" i="55" s="1"/>
  <c r="V358" i="55" s="1"/>
  <c r="V359" i="55" s="1"/>
  <c r="V360" i="55" s="1"/>
  <c r="V361" i="55" s="1"/>
  <c r="V362" i="55" s="1"/>
  <c r="V363" i="55" s="1"/>
  <c r="V364" i="55" s="1"/>
  <c r="V365" i="55" s="1"/>
  <c r="V366" i="55" s="1"/>
  <c r="V367" i="55" s="1"/>
  <c r="V368" i="55" s="1"/>
  <c r="V369" i="55" s="1"/>
  <c r="V370" i="55" s="1"/>
  <c r="V371" i="55" s="1"/>
  <c r="V372" i="55" s="1"/>
  <c r="V373" i="55" s="1"/>
  <c r="V374" i="55" s="1"/>
  <c r="V375" i="55" s="1"/>
  <c r="V376" i="55" s="1"/>
  <c r="V377" i="55" s="1"/>
  <c r="V378" i="55" s="1"/>
  <c r="V379" i="55" s="1"/>
  <c r="V380" i="55" s="1"/>
  <c r="V381" i="55" s="1"/>
  <c r="V382" i="55" s="1"/>
  <c r="V383" i="55" s="1"/>
  <c r="V384" i="55" s="1"/>
  <c r="V385" i="55" s="1"/>
  <c r="V386" i="55" s="1"/>
  <c r="V387" i="55" s="1"/>
  <c r="V388" i="55" s="1"/>
  <c r="V389" i="55" s="1"/>
  <c r="V390" i="55" s="1"/>
  <c r="V391" i="55" s="1"/>
  <c r="V392" i="55" s="1"/>
  <c r="V393" i="55" s="1"/>
  <c r="V394" i="55" s="1"/>
  <c r="V395" i="55" s="1"/>
  <c r="V396" i="55" s="1"/>
  <c r="V397" i="55" s="1"/>
  <c r="V398" i="55" s="1"/>
  <c r="V399" i="55" s="1"/>
  <c r="V400" i="55" s="1"/>
  <c r="V401" i="55" s="1"/>
  <c r="V402" i="55" s="1"/>
  <c r="V403" i="55" s="1"/>
  <c r="V404" i="55" s="1"/>
  <c r="P304" i="55"/>
  <c r="P305" i="55" s="1"/>
  <c r="P306" i="55" s="1"/>
  <c r="P307" i="55" s="1"/>
  <c r="P308" i="55" s="1"/>
  <c r="P309" i="55" s="1"/>
  <c r="P310" i="55" s="1"/>
  <c r="P311" i="55" s="1"/>
  <c r="P312" i="55" s="1"/>
  <c r="P313" i="55" s="1"/>
  <c r="P314" i="55" s="1"/>
  <c r="P315" i="55" s="1"/>
  <c r="P316" i="55" s="1"/>
  <c r="P317" i="55" s="1"/>
  <c r="P318" i="55" s="1"/>
  <c r="P319" i="55" s="1"/>
  <c r="P320" i="55" s="1"/>
  <c r="P321" i="55" s="1"/>
  <c r="P322" i="55" s="1"/>
  <c r="P323" i="55" s="1"/>
  <c r="P324" i="55" s="1"/>
  <c r="P325" i="55" s="1"/>
  <c r="P326" i="55" s="1"/>
  <c r="P327" i="55" s="1"/>
  <c r="P328" i="55" s="1"/>
  <c r="P329" i="55" s="1"/>
  <c r="P330" i="55" s="1"/>
  <c r="P331" i="55" s="1"/>
  <c r="P332" i="55" s="1"/>
  <c r="P333" i="55" s="1"/>
  <c r="P334" i="55" s="1"/>
  <c r="P335" i="55" s="1"/>
  <c r="P336" i="55" s="1"/>
  <c r="P337" i="55" s="1"/>
  <c r="P338" i="55" s="1"/>
  <c r="P339" i="55" s="1"/>
  <c r="P340" i="55" s="1"/>
  <c r="P341" i="55" s="1"/>
  <c r="P342" i="55" s="1"/>
  <c r="P343" i="55" s="1"/>
  <c r="P344" i="55" s="1"/>
  <c r="P345" i="55" s="1"/>
  <c r="P346" i="55" s="1"/>
  <c r="P347" i="55" s="1"/>
  <c r="P348" i="55" s="1"/>
  <c r="P349" i="55" s="1"/>
  <c r="P350" i="55" s="1"/>
  <c r="P351" i="55" s="1"/>
  <c r="P352" i="55" s="1"/>
  <c r="P353" i="55" s="1"/>
  <c r="P354" i="55" s="1"/>
  <c r="P355" i="55" s="1"/>
  <c r="P356" i="55" s="1"/>
  <c r="P357" i="55" s="1"/>
  <c r="P358" i="55" s="1"/>
  <c r="P359" i="55" s="1"/>
  <c r="P360" i="55" s="1"/>
  <c r="P361" i="55" s="1"/>
  <c r="P362" i="55" s="1"/>
  <c r="P363" i="55" s="1"/>
  <c r="P364" i="55" s="1"/>
  <c r="P365" i="55" s="1"/>
  <c r="P366" i="55" s="1"/>
  <c r="P367" i="55" s="1"/>
  <c r="P368" i="55" s="1"/>
  <c r="P369" i="55" s="1"/>
  <c r="P370" i="55" s="1"/>
  <c r="P371" i="55" s="1"/>
  <c r="P372" i="55" s="1"/>
  <c r="P373" i="55" s="1"/>
  <c r="P374" i="55" s="1"/>
  <c r="P375" i="55" s="1"/>
  <c r="P376" i="55" s="1"/>
  <c r="P377" i="55" s="1"/>
  <c r="P378" i="55" s="1"/>
  <c r="P379" i="55" s="1"/>
  <c r="P380" i="55" s="1"/>
  <c r="P381" i="55" s="1"/>
  <c r="P382" i="55" s="1"/>
  <c r="P383" i="55" s="1"/>
  <c r="P384" i="55" s="1"/>
  <c r="P385" i="55" s="1"/>
  <c r="P386" i="55" s="1"/>
  <c r="P387" i="55" s="1"/>
  <c r="P388" i="55" s="1"/>
  <c r="P389" i="55" s="1"/>
  <c r="P390" i="55" s="1"/>
  <c r="P391" i="55" s="1"/>
  <c r="P392" i="55" s="1"/>
  <c r="P393" i="55" s="1"/>
  <c r="P394" i="55" s="1"/>
  <c r="P395" i="55" s="1"/>
  <c r="P396" i="55" s="1"/>
  <c r="P397" i="55" s="1"/>
  <c r="P398" i="55" s="1"/>
  <c r="P399" i="55" s="1"/>
  <c r="P400" i="55" s="1"/>
  <c r="P401" i="55" s="1"/>
  <c r="P402" i="55" s="1"/>
  <c r="P403" i="55" s="1"/>
  <c r="P404" i="55" s="1"/>
  <c r="Q304" i="55"/>
  <c r="Q305" i="55" s="1"/>
  <c r="Q306" i="55" s="1"/>
  <c r="Q307" i="55" s="1"/>
  <c r="Q308" i="55" s="1"/>
  <c r="Q309" i="55" s="1"/>
  <c r="Q310" i="55" s="1"/>
  <c r="Q311" i="55" s="1"/>
  <c r="Q312" i="55" s="1"/>
  <c r="Q313" i="55" s="1"/>
  <c r="Q314" i="55" s="1"/>
  <c r="Q315" i="55" s="1"/>
  <c r="Q316" i="55" s="1"/>
  <c r="Q317" i="55" s="1"/>
  <c r="Q318" i="55" s="1"/>
  <c r="Q319" i="55" s="1"/>
  <c r="Q320" i="55" s="1"/>
  <c r="Q321" i="55" s="1"/>
  <c r="Q322" i="55" s="1"/>
  <c r="Q323" i="55" s="1"/>
  <c r="Q324" i="55" s="1"/>
  <c r="Q325" i="55" s="1"/>
  <c r="Q326" i="55" s="1"/>
  <c r="Q327" i="55" s="1"/>
  <c r="Q328" i="55" s="1"/>
  <c r="Q329" i="55" s="1"/>
  <c r="Q330" i="55" s="1"/>
  <c r="Q331" i="55" s="1"/>
  <c r="Q332" i="55" s="1"/>
  <c r="Q333" i="55" s="1"/>
  <c r="Q334" i="55" s="1"/>
  <c r="Q335" i="55" s="1"/>
  <c r="Q336" i="55" s="1"/>
  <c r="Q337" i="55" s="1"/>
  <c r="Q338" i="55" s="1"/>
  <c r="Q339" i="55" s="1"/>
  <c r="Q340" i="55" s="1"/>
  <c r="Q341" i="55" s="1"/>
  <c r="Q342" i="55" s="1"/>
  <c r="Q343" i="55" s="1"/>
  <c r="Q344" i="55" s="1"/>
  <c r="Q345" i="55" s="1"/>
  <c r="Q346" i="55" s="1"/>
  <c r="Q347" i="55" s="1"/>
  <c r="Q348" i="55" s="1"/>
  <c r="Q349" i="55" s="1"/>
  <c r="Q350" i="55" s="1"/>
  <c r="Q351" i="55" s="1"/>
  <c r="Q352" i="55" s="1"/>
  <c r="Q353" i="55" s="1"/>
  <c r="Q354" i="55" s="1"/>
  <c r="Q355" i="55" s="1"/>
  <c r="Q356" i="55" s="1"/>
  <c r="Q357" i="55" s="1"/>
  <c r="Q358" i="55" s="1"/>
  <c r="Q359" i="55" s="1"/>
  <c r="Q360" i="55" s="1"/>
  <c r="Q361" i="55" s="1"/>
  <c r="Q362" i="55" s="1"/>
  <c r="Q363" i="55" s="1"/>
  <c r="Q364" i="55" s="1"/>
  <c r="Q365" i="55" s="1"/>
  <c r="Q366" i="55" s="1"/>
  <c r="Q367" i="55" s="1"/>
  <c r="Q368" i="55" s="1"/>
  <c r="Q369" i="55" s="1"/>
  <c r="Q370" i="55" s="1"/>
  <c r="Q371" i="55" s="1"/>
  <c r="Q372" i="55" s="1"/>
  <c r="Q373" i="55" s="1"/>
  <c r="Q374" i="55" s="1"/>
  <c r="Q375" i="55" s="1"/>
  <c r="Q376" i="55" s="1"/>
  <c r="Q377" i="55" s="1"/>
  <c r="Q378" i="55" s="1"/>
  <c r="Q379" i="55" s="1"/>
  <c r="Q380" i="55" s="1"/>
  <c r="Q381" i="55" s="1"/>
  <c r="Q382" i="55" s="1"/>
  <c r="Q383" i="55" s="1"/>
  <c r="Q384" i="55" s="1"/>
  <c r="Q385" i="55" s="1"/>
  <c r="Q386" i="55" s="1"/>
  <c r="Q387" i="55" s="1"/>
  <c r="Q388" i="55" s="1"/>
  <c r="Q389" i="55" s="1"/>
  <c r="Q390" i="55" s="1"/>
  <c r="Q391" i="55" s="1"/>
  <c r="Q392" i="55" s="1"/>
  <c r="Q393" i="55" s="1"/>
  <c r="Q394" i="55" s="1"/>
  <c r="Q395" i="55" s="1"/>
  <c r="Q396" i="55" s="1"/>
  <c r="Q397" i="55" s="1"/>
  <c r="Q398" i="55" s="1"/>
  <c r="Q399" i="55" s="1"/>
  <c r="Q400" i="55" s="1"/>
  <c r="Q401" i="55" s="1"/>
  <c r="Q402" i="55" s="1"/>
  <c r="Q403" i="55" s="1"/>
  <c r="Q404" i="55" s="1"/>
  <c r="H491" i="55"/>
  <c r="J371" i="55"/>
  <c r="T386" i="5"/>
  <c r="T395" i="5"/>
  <c r="T391" i="5"/>
  <c r="T387" i="5"/>
  <c r="T398" i="5"/>
  <c r="T394" i="5"/>
  <c r="T390" i="5"/>
  <c r="T399" i="5"/>
  <c r="T384" i="5"/>
  <c r="T388" i="5"/>
  <c r="T397" i="5"/>
  <c r="T393" i="5"/>
  <c r="T389" i="5"/>
  <c r="T385" i="5"/>
  <c r="T400" i="5"/>
  <c r="T396" i="5"/>
  <c r="T392" i="5"/>
  <c r="P405" i="21"/>
  <c r="O405" i="21"/>
  <c r="U318" i="55" l="1"/>
  <c r="K319" i="55"/>
  <c r="Y330" i="55"/>
  <c r="Z330" i="55"/>
  <c r="AC305" i="55"/>
  <c r="H492" i="55"/>
  <c r="J372" i="55"/>
  <c r="K320" i="55" l="1"/>
  <c r="Z331" i="55"/>
  <c r="Y331" i="55"/>
  <c r="U319" i="55"/>
  <c r="I51" i="19"/>
  <c r="AC306" i="55"/>
  <c r="H493" i="55"/>
  <c r="J373" i="55"/>
  <c r="O397" i="21"/>
  <c r="P397" i="21"/>
  <c r="O398" i="21"/>
  <c r="P398" i="21"/>
  <c r="O399" i="21"/>
  <c r="P399" i="21"/>
  <c r="O400" i="21"/>
  <c r="P400" i="21"/>
  <c r="O401" i="21"/>
  <c r="P401" i="21"/>
  <c r="O402" i="21"/>
  <c r="P402" i="21"/>
  <c r="O403" i="21"/>
  <c r="P403" i="21"/>
  <c r="O404" i="21"/>
  <c r="P404" i="21"/>
  <c r="U406" i="21"/>
  <c r="U407" i="21"/>
  <c r="U409" i="21"/>
  <c r="U410" i="21"/>
  <c r="U411" i="21"/>
  <c r="U412" i="21"/>
  <c r="U413" i="21"/>
  <c r="U414" i="21"/>
  <c r="U415" i="21"/>
  <c r="U416" i="21"/>
  <c r="U417" i="21"/>
  <c r="U418" i="21"/>
  <c r="U419" i="21"/>
  <c r="U420" i="21"/>
  <c r="U421" i="21"/>
  <c r="U422" i="21"/>
  <c r="U423" i="21"/>
  <c r="U424" i="21"/>
  <c r="U425" i="21"/>
  <c r="U426" i="21"/>
  <c r="U427" i="21"/>
  <c r="U428" i="21"/>
  <c r="U429" i="21"/>
  <c r="U430" i="21"/>
  <c r="U432" i="21"/>
  <c r="U433" i="21"/>
  <c r="U434" i="21"/>
  <c r="U435" i="21"/>
  <c r="U436" i="21"/>
  <c r="U437" i="21"/>
  <c r="U438" i="21"/>
  <c r="U439" i="21"/>
  <c r="U440" i="21"/>
  <c r="U441" i="21"/>
  <c r="U442" i="21"/>
  <c r="U443" i="21"/>
  <c r="U444" i="21"/>
  <c r="U445" i="21"/>
  <c r="U446" i="21"/>
  <c r="U447" i="21"/>
  <c r="U448" i="21"/>
  <c r="U449" i="21"/>
  <c r="U450" i="21"/>
  <c r="U451" i="21"/>
  <c r="U452" i="21"/>
  <c r="U453" i="21"/>
  <c r="U454" i="21"/>
  <c r="U455" i="21"/>
  <c r="U456" i="21"/>
  <c r="U457" i="21"/>
  <c r="U458" i="21"/>
  <c r="U459" i="21"/>
  <c r="U460" i="21"/>
  <c r="U461" i="21"/>
  <c r="U462" i="21"/>
  <c r="U463" i="21"/>
  <c r="U464" i="21"/>
  <c r="U465" i="21"/>
  <c r="U466" i="21"/>
  <c r="U467" i="21"/>
  <c r="U468" i="21"/>
  <c r="U469" i="21"/>
  <c r="U470" i="21"/>
  <c r="U471" i="21"/>
  <c r="U472" i="21"/>
  <c r="U473" i="21"/>
  <c r="U474" i="21"/>
  <c r="U475" i="21"/>
  <c r="U476" i="21"/>
  <c r="U477" i="21"/>
  <c r="U478" i="21"/>
  <c r="U479" i="21"/>
  <c r="U480" i="21"/>
  <c r="U481" i="21"/>
  <c r="U482" i="21"/>
  <c r="U483" i="21"/>
  <c r="U484" i="21"/>
  <c r="U485" i="21"/>
  <c r="U486" i="21"/>
  <c r="U487" i="21"/>
  <c r="U488" i="21"/>
  <c r="U489" i="21"/>
  <c r="U490" i="21"/>
  <c r="U491" i="21"/>
  <c r="U492" i="21"/>
  <c r="U493" i="21"/>
  <c r="U494" i="21"/>
  <c r="U495" i="21"/>
  <c r="U496" i="21"/>
  <c r="U497" i="21"/>
  <c r="U498" i="21"/>
  <c r="U499" i="21"/>
  <c r="U500" i="21"/>
  <c r="U501" i="21"/>
  <c r="U502" i="21"/>
  <c r="U503" i="21"/>
  <c r="U504" i="21"/>
  <c r="U505" i="21"/>
  <c r="U506" i="21"/>
  <c r="U507" i="21"/>
  <c r="U508" i="21"/>
  <c r="U509" i="21"/>
  <c r="U511" i="21"/>
  <c r="U512" i="21"/>
  <c r="U513" i="21"/>
  <c r="U514" i="21"/>
  <c r="U515" i="21"/>
  <c r="U516" i="21"/>
  <c r="U517" i="21"/>
  <c r="U518" i="21"/>
  <c r="U519" i="21"/>
  <c r="U520" i="21"/>
  <c r="U521" i="21"/>
  <c r="U522" i="21"/>
  <c r="U523" i="21"/>
  <c r="U524" i="21"/>
  <c r="U525" i="21"/>
  <c r="U526" i="21"/>
  <c r="U527" i="21"/>
  <c r="U528" i="21"/>
  <c r="U529" i="21"/>
  <c r="U530" i="21"/>
  <c r="U531" i="21"/>
  <c r="U532" i="21"/>
  <c r="U533" i="21"/>
  <c r="U534" i="21"/>
  <c r="U535" i="21"/>
  <c r="U536" i="21"/>
  <c r="U537" i="21"/>
  <c r="U538" i="21"/>
  <c r="U539" i="21"/>
  <c r="U540" i="21"/>
  <c r="U541" i="21"/>
  <c r="U542" i="21"/>
  <c r="U543" i="21"/>
  <c r="U544" i="21"/>
  <c r="U545" i="21"/>
  <c r="U546" i="21"/>
  <c r="U547" i="21"/>
  <c r="U548" i="21"/>
  <c r="U549" i="21"/>
  <c r="U550" i="21"/>
  <c r="U551" i="21"/>
  <c r="U552" i="21"/>
  <c r="U553" i="21"/>
  <c r="U554" i="21"/>
  <c r="U555" i="21"/>
  <c r="U556" i="21"/>
  <c r="U557" i="21"/>
  <c r="U558" i="21"/>
  <c r="U559" i="21"/>
  <c r="U560" i="21"/>
  <c r="U561" i="21"/>
  <c r="U562" i="21"/>
  <c r="U563" i="21"/>
  <c r="U564" i="21"/>
  <c r="U565" i="21"/>
  <c r="U566" i="21"/>
  <c r="U567" i="21"/>
  <c r="U568" i="21"/>
  <c r="U569" i="21"/>
  <c r="U570" i="21"/>
  <c r="U571" i="21"/>
  <c r="U572" i="21"/>
  <c r="U573" i="21"/>
  <c r="U574" i="21"/>
  <c r="U575" i="21"/>
  <c r="U576" i="21"/>
  <c r="U577" i="21"/>
  <c r="U578" i="21"/>
  <c r="U579" i="21"/>
  <c r="U580" i="21"/>
  <c r="U581" i="21"/>
  <c r="U582" i="21"/>
  <c r="U583" i="21"/>
  <c r="U584" i="21"/>
  <c r="U585" i="21"/>
  <c r="U586" i="21"/>
  <c r="U587" i="21"/>
  <c r="U588" i="21"/>
  <c r="U589" i="21"/>
  <c r="U590" i="21"/>
  <c r="U591" i="21"/>
  <c r="U592" i="21"/>
  <c r="U593" i="21"/>
  <c r="U594" i="21"/>
  <c r="U595" i="21"/>
  <c r="U596" i="21"/>
  <c r="U597" i="21"/>
  <c r="U598" i="21"/>
  <c r="U599" i="21"/>
  <c r="U600" i="21"/>
  <c r="U601" i="21"/>
  <c r="U602" i="21"/>
  <c r="U603" i="21"/>
  <c r="U604" i="21"/>
  <c r="U605" i="21"/>
  <c r="U606" i="21"/>
  <c r="U607" i="21"/>
  <c r="U608" i="21"/>
  <c r="U609" i="21"/>
  <c r="U610" i="21"/>
  <c r="U611" i="21"/>
  <c r="U612" i="21"/>
  <c r="U613" i="21"/>
  <c r="U614" i="21"/>
  <c r="U615" i="21"/>
  <c r="U616" i="21"/>
  <c r="U617" i="21"/>
  <c r="V617" i="21" s="1"/>
  <c r="U618" i="21"/>
  <c r="V618" i="21" s="1"/>
  <c r="U619" i="21"/>
  <c r="V619" i="21" s="1"/>
  <c r="U620" i="21"/>
  <c r="V620" i="21" s="1"/>
  <c r="U621" i="21"/>
  <c r="V621" i="21" s="1"/>
  <c r="U622" i="21"/>
  <c r="V622" i="21" s="1"/>
  <c r="U623" i="21"/>
  <c r="V623" i="21" s="1"/>
  <c r="U624" i="21"/>
  <c r="V624" i="21" s="1"/>
  <c r="U625" i="21"/>
  <c r="V625" i="21" s="1"/>
  <c r="U626" i="21"/>
  <c r="V626" i="21" s="1"/>
  <c r="U627" i="21"/>
  <c r="V627" i="21" s="1"/>
  <c r="U628" i="21"/>
  <c r="V628" i="21" s="1"/>
  <c r="U629" i="21"/>
  <c r="V629" i="21" s="1"/>
  <c r="U630" i="21"/>
  <c r="V630" i="21" s="1"/>
  <c r="U631" i="21"/>
  <c r="V631" i="21" s="1"/>
  <c r="U632" i="21"/>
  <c r="V632" i="21" s="1"/>
  <c r="U633" i="21"/>
  <c r="V633" i="21" s="1"/>
  <c r="U634" i="21"/>
  <c r="V634" i="21" s="1"/>
  <c r="U635" i="21"/>
  <c r="V635" i="21" s="1"/>
  <c r="U636" i="21"/>
  <c r="V636" i="21" s="1"/>
  <c r="U637" i="21"/>
  <c r="V637" i="21" s="1"/>
  <c r="U638" i="21"/>
  <c r="V638" i="21" s="1"/>
  <c r="U639" i="21"/>
  <c r="V639" i="21" s="1"/>
  <c r="U640" i="21"/>
  <c r="V640" i="21" s="1"/>
  <c r="U641" i="21"/>
  <c r="V641" i="21" s="1"/>
  <c r="U642" i="21"/>
  <c r="V642" i="21" s="1"/>
  <c r="U643" i="21"/>
  <c r="V643" i="21" s="1"/>
  <c r="U644" i="21"/>
  <c r="V644" i="21" s="1"/>
  <c r="U645" i="21"/>
  <c r="V645" i="21" s="1"/>
  <c r="U646" i="21"/>
  <c r="V646" i="21" s="1"/>
  <c r="U647" i="21"/>
  <c r="V647" i="21" s="1"/>
  <c r="U648" i="21"/>
  <c r="V648" i="21" s="1"/>
  <c r="U649" i="21"/>
  <c r="V649" i="21" s="1"/>
  <c r="U650" i="21"/>
  <c r="V650" i="21" s="1"/>
  <c r="U651" i="21"/>
  <c r="V651" i="21" s="1"/>
  <c r="U652" i="21"/>
  <c r="V652" i="21" s="1"/>
  <c r="U653" i="21"/>
  <c r="V653" i="21" s="1"/>
  <c r="U654" i="21"/>
  <c r="V654" i="21" s="1"/>
  <c r="U655" i="21"/>
  <c r="V655" i="21" s="1"/>
  <c r="U656" i="21"/>
  <c r="V656" i="21" s="1"/>
  <c r="U657" i="21"/>
  <c r="V657" i="21" s="1"/>
  <c r="U658" i="21"/>
  <c r="V658" i="21" s="1"/>
  <c r="U659" i="21"/>
  <c r="V659" i="21" s="1"/>
  <c r="U660" i="21"/>
  <c r="V660" i="21" s="1"/>
  <c r="U661" i="21"/>
  <c r="V661" i="21" s="1"/>
  <c r="U662" i="21"/>
  <c r="V662" i="21" s="1"/>
  <c r="U663" i="21"/>
  <c r="V663" i="21" s="1"/>
  <c r="U664" i="21"/>
  <c r="V664" i="21" s="1"/>
  <c r="U665" i="21"/>
  <c r="V665" i="21" s="1"/>
  <c r="U666" i="21"/>
  <c r="V666" i="21" s="1"/>
  <c r="U667" i="21"/>
  <c r="V667" i="21" s="1"/>
  <c r="U668" i="21"/>
  <c r="V668" i="21" s="1"/>
  <c r="U669" i="21"/>
  <c r="V669" i="21" s="1"/>
  <c r="U670" i="21"/>
  <c r="V670" i="21" s="1"/>
  <c r="U671" i="21"/>
  <c r="V671" i="21" s="1"/>
  <c r="U672" i="21"/>
  <c r="V672" i="21" s="1"/>
  <c r="U673" i="21"/>
  <c r="V673" i="21" s="1"/>
  <c r="U674" i="21"/>
  <c r="V674" i="21" s="1"/>
  <c r="U675" i="21"/>
  <c r="V675" i="21" s="1"/>
  <c r="U676" i="21"/>
  <c r="V676" i="21" s="1"/>
  <c r="U677" i="21"/>
  <c r="V677" i="21" s="1"/>
  <c r="U678" i="21"/>
  <c r="V678" i="21" s="1"/>
  <c r="U679" i="21"/>
  <c r="V679" i="21" s="1"/>
  <c r="U680" i="21"/>
  <c r="V680" i="21" s="1"/>
  <c r="U681" i="21"/>
  <c r="V681" i="21" s="1"/>
  <c r="U682" i="21"/>
  <c r="V682" i="21" s="1"/>
  <c r="U683" i="21"/>
  <c r="V683" i="21" s="1"/>
  <c r="U684" i="21"/>
  <c r="V684" i="21" s="1"/>
  <c r="U685" i="21"/>
  <c r="V685" i="21" s="1"/>
  <c r="U686" i="21"/>
  <c r="V686" i="21" s="1"/>
  <c r="U687" i="21"/>
  <c r="V687" i="21" s="1"/>
  <c r="U688" i="21"/>
  <c r="V688" i="21" s="1"/>
  <c r="U689" i="21"/>
  <c r="V689" i="21" s="1"/>
  <c r="U690" i="21"/>
  <c r="V690" i="21" s="1"/>
  <c r="U691" i="21"/>
  <c r="V691" i="21" s="1"/>
  <c r="U692" i="21"/>
  <c r="V692" i="21" s="1"/>
  <c r="U693" i="21"/>
  <c r="V693" i="21" s="1"/>
  <c r="U694" i="21"/>
  <c r="V694" i="21" s="1"/>
  <c r="U695" i="21"/>
  <c r="V695" i="21" s="1"/>
  <c r="U696" i="21"/>
  <c r="V696" i="21" s="1"/>
  <c r="U697" i="21"/>
  <c r="V697" i="21" s="1"/>
  <c r="U698" i="21"/>
  <c r="V698" i="21" s="1"/>
  <c r="U699" i="21"/>
  <c r="V699" i="21" s="1"/>
  <c r="U700" i="21"/>
  <c r="V700" i="21" s="1"/>
  <c r="U701" i="21"/>
  <c r="V701" i="21" s="1"/>
  <c r="U702" i="21"/>
  <c r="V702" i="21" s="1"/>
  <c r="U703" i="21"/>
  <c r="V703" i="21" s="1"/>
  <c r="U704" i="21"/>
  <c r="V704" i="21" s="1"/>
  <c r="U705" i="21"/>
  <c r="V705" i="21" s="1"/>
  <c r="U706" i="21"/>
  <c r="V706" i="21" s="1"/>
  <c r="U707" i="21"/>
  <c r="V707" i="21" s="1"/>
  <c r="U708" i="21"/>
  <c r="V708" i="21" s="1"/>
  <c r="U709" i="21"/>
  <c r="V709" i="21" s="1"/>
  <c r="U710" i="21"/>
  <c r="V710" i="21" s="1"/>
  <c r="U711" i="21"/>
  <c r="V711" i="21" s="1"/>
  <c r="U712" i="21"/>
  <c r="V712" i="21" s="1"/>
  <c r="U713" i="21"/>
  <c r="V713" i="21" s="1"/>
  <c r="U714" i="21"/>
  <c r="V714" i="21" s="1"/>
  <c r="U715" i="21"/>
  <c r="V715" i="21" s="1"/>
  <c r="U716" i="21"/>
  <c r="V716" i="21" s="1"/>
  <c r="U717" i="21"/>
  <c r="V717" i="21" s="1"/>
  <c r="U718" i="21"/>
  <c r="V718" i="21" s="1"/>
  <c r="U719" i="21"/>
  <c r="V719" i="21" s="1"/>
  <c r="U720" i="21"/>
  <c r="V720" i="21" s="1"/>
  <c r="U721" i="21"/>
  <c r="V721" i="21" s="1"/>
  <c r="U722" i="21"/>
  <c r="V722" i="21" s="1"/>
  <c r="U723" i="21"/>
  <c r="V723" i="21" s="1"/>
  <c r="U724" i="21"/>
  <c r="V724" i="21" s="1"/>
  <c r="U725" i="21"/>
  <c r="V725" i="21" s="1"/>
  <c r="U726" i="21"/>
  <c r="V726" i="21" s="1"/>
  <c r="U727" i="21"/>
  <c r="V727" i="21" s="1"/>
  <c r="U728" i="21"/>
  <c r="V728" i="21" s="1"/>
  <c r="U729" i="21"/>
  <c r="V729" i="21" s="1"/>
  <c r="U730" i="21"/>
  <c r="V730" i="21" s="1"/>
  <c r="U731" i="21"/>
  <c r="V731" i="21" s="1"/>
  <c r="U732" i="21"/>
  <c r="V732" i="21" s="1"/>
  <c r="U733" i="21"/>
  <c r="V733" i="21" s="1"/>
  <c r="U734" i="21"/>
  <c r="V734" i="21" s="1"/>
  <c r="U735" i="21"/>
  <c r="V735" i="21" s="1"/>
  <c r="U736" i="21"/>
  <c r="V736" i="21" s="1"/>
  <c r="L15" i="19"/>
  <c r="K321" i="55" l="1"/>
  <c r="U320" i="55"/>
  <c r="Z332" i="55"/>
  <c r="Y332" i="55"/>
  <c r="I52" i="19"/>
  <c r="AC307" i="55"/>
  <c r="H494" i="55"/>
  <c r="J374" i="55"/>
  <c r="H63" i="19"/>
  <c r="H52" i="19"/>
  <c r="H61" i="19"/>
  <c r="H53" i="19"/>
  <c r="H58" i="19"/>
  <c r="H50" i="19"/>
  <c r="H55" i="19"/>
  <c r="H59" i="19"/>
  <c r="H51" i="19"/>
  <c r="H56" i="19"/>
  <c r="H60" i="19"/>
  <c r="H64" i="19"/>
  <c r="H57" i="19"/>
  <c r="H62" i="19"/>
  <c r="H54" i="19"/>
  <c r="S20" i="6"/>
  <c r="S21" i="6"/>
  <c r="S24" i="6"/>
  <c r="S25" i="6"/>
  <c r="S28" i="6"/>
  <c r="S18" i="6"/>
  <c r="S19" i="6"/>
  <c r="S22" i="6"/>
  <c r="S26" i="6"/>
  <c r="S27" i="6"/>
  <c r="I5" i="6"/>
  <c r="U321" i="55" l="1"/>
  <c r="Z333" i="55"/>
  <c r="K322" i="55"/>
  <c r="Y333" i="55"/>
  <c r="I53" i="19"/>
  <c r="AC308" i="55"/>
  <c r="H495" i="55"/>
  <c r="H496" i="55" s="1"/>
  <c r="J375" i="55"/>
  <c r="Z28" i="6"/>
  <c r="V616" i="2"/>
  <c r="U616" i="2"/>
  <c r="V615" i="2"/>
  <c r="U615" i="2"/>
  <c r="T615" i="2"/>
  <c r="V614" i="2"/>
  <c r="U614" i="2"/>
  <c r="T614" i="2"/>
  <c r="V613" i="2"/>
  <c r="U613" i="2"/>
  <c r="T613" i="2"/>
  <c r="V612" i="2"/>
  <c r="U612" i="2"/>
  <c r="T612" i="2"/>
  <c r="V611" i="2"/>
  <c r="U611" i="2"/>
  <c r="T611" i="2"/>
  <c r="V610" i="2"/>
  <c r="U610" i="2"/>
  <c r="T610" i="2"/>
  <c r="V609" i="2"/>
  <c r="T609" i="2"/>
  <c r="V608" i="2"/>
  <c r="T608" i="2"/>
  <c r="V607" i="2"/>
  <c r="U606" i="2"/>
  <c r="V605" i="2"/>
  <c r="V604" i="2"/>
  <c r="U604" i="2"/>
  <c r="V603" i="2"/>
  <c r="U603" i="2"/>
  <c r="T603" i="2"/>
  <c r="V602" i="2"/>
  <c r="U602" i="2"/>
  <c r="T602" i="2"/>
  <c r="V601" i="2"/>
  <c r="U601" i="2"/>
  <c r="T601" i="2"/>
  <c r="V600" i="2"/>
  <c r="U600" i="2"/>
  <c r="T600" i="2"/>
  <c r="V599" i="2"/>
  <c r="U599" i="2"/>
  <c r="T599" i="2"/>
  <c r="V598" i="2"/>
  <c r="U598" i="2"/>
  <c r="T598" i="2"/>
  <c r="V597" i="2"/>
  <c r="T597" i="2"/>
  <c r="V596" i="2"/>
  <c r="T596" i="2"/>
  <c r="V595" i="2"/>
  <c r="U594" i="2"/>
  <c r="V593" i="2"/>
  <c r="V592" i="2"/>
  <c r="U592" i="2"/>
  <c r="V591" i="2"/>
  <c r="U591" i="2"/>
  <c r="T591" i="2"/>
  <c r="V590" i="2"/>
  <c r="U590" i="2"/>
  <c r="T590" i="2"/>
  <c r="V589" i="2"/>
  <c r="U589" i="2"/>
  <c r="T589" i="2"/>
  <c r="V588" i="2"/>
  <c r="U588" i="2"/>
  <c r="T588" i="2"/>
  <c r="V587" i="2"/>
  <c r="U587" i="2"/>
  <c r="T587" i="2"/>
  <c r="V586" i="2"/>
  <c r="U586" i="2"/>
  <c r="T586" i="2"/>
  <c r="V585" i="2"/>
  <c r="T585" i="2"/>
  <c r="V584" i="2"/>
  <c r="T584" i="2"/>
  <c r="V583" i="2"/>
  <c r="U582" i="2"/>
  <c r="V581" i="2"/>
  <c r="V580" i="2"/>
  <c r="U580" i="2"/>
  <c r="V579" i="2"/>
  <c r="U579" i="2"/>
  <c r="T579" i="2"/>
  <c r="V578" i="2"/>
  <c r="U578" i="2"/>
  <c r="T578" i="2"/>
  <c r="V577" i="2"/>
  <c r="U577" i="2"/>
  <c r="T577" i="2"/>
  <c r="V576" i="2"/>
  <c r="U576" i="2"/>
  <c r="T576" i="2"/>
  <c r="V575" i="2"/>
  <c r="U575" i="2"/>
  <c r="T575" i="2"/>
  <c r="V574" i="2"/>
  <c r="U574" i="2"/>
  <c r="T574" i="2"/>
  <c r="V573" i="2"/>
  <c r="T573" i="2"/>
  <c r="V572" i="2"/>
  <c r="T572" i="2"/>
  <c r="V571" i="2"/>
  <c r="U570" i="2"/>
  <c r="V569" i="2"/>
  <c r="V568" i="2"/>
  <c r="U568" i="2"/>
  <c r="V567" i="2"/>
  <c r="U567" i="2"/>
  <c r="T567" i="2"/>
  <c r="V566" i="2"/>
  <c r="U566" i="2"/>
  <c r="T566" i="2"/>
  <c r="V565" i="2"/>
  <c r="U565" i="2"/>
  <c r="T565" i="2"/>
  <c r="V564" i="2"/>
  <c r="U564" i="2"/>
  <c r="T564" i="2"/>
  <c r="V563" i="2"/>
  <c r="U563" i="2"/>
  <c r="T563" i="2"/>
  <c r="V562" i="2"/>
  <c r="U562" i="2"/>
  <c r="T562" i="2"/>
  <c r="V561" i="2"/>
  <c r="T561" i="2"/>
  <c r="V560" i="2"/>
  <c r="T560" i="2"/>
  <c r="V559" i="2"/>
  <c r="U558" i="2"/>
  <c r="V557" i="2"/>
  <c r="V556" i="2"/>
  <c r="U556" i="2"/>
  <c r="V555" i="2"/>
  <c r="U555" i="2"/>
  <c r="T555" i="2"/>
  <c r="V554" i="2"/>
  <c r="U554" i="2"/>
  <c r="T554" i="2"/>
  <c r="V553" i="2"/>
  <c r="U553" i="2"/>
  <c r="T553" i="2"/>
  <c r="V552" i="2"/>
  <c r="U552" i="2"/>
  <c r="T552" i="2"/>
  <c r="V551" i="2"/>
  <c r="U551" i="2"/>
  <c r="T551" i="2"/>
  <c r="V550" i="2"/>
  <c r="U550" i="2"/>
  <c r="T550" i="2"/>
  <c r="V549" i="2"/>
  <c r="T549" i="2"/>
  <c r="V548" i="2"/>
  <c r="T548" i="2"/>
  <c r="V547" i="2"/>
  <c r="U546" i="2"/>
  <c r="V545" i="2"/>
  <c r="V544" i="2"/>
  <c r="U544" i="2"/>
  <c r="V543" i="2"/>
  <c r="U543" i="2"/>
  <c r="T543" i="2"/>
  <c r="V542" i="2"/>
  <c r="U542" i="2"/>
  <c r="T542" i="2"/>
  <c r="V541" i="2"/>
  <c r="U541" i="2"/>
  <c r="T541" i="2"/>
  <c r="V540" i="2"/>
  <c r="U540" i="2"/>
  <c r="T540" i="2"/>
  <c r="V539" i="2"/>
  <c r="U539" i="2"/>
  <c r="T539" i="2"/>
  <c r="V538" i="2"/>
  <c r="U538" i="2"/>
  <c r="T538" i="2"/>
  <c r="V537" i="2"/>
  <c r="T537" i="2"/>
  <c r="V536" i="2"/>
  <c r="T536" i="2"/>
  <c r="V535" i="2"/>
  <c r="U534" i="2"/>
  <c r="V533" i="2"/>
  <c r="V532" i="2"/>
  <c r="U532" i="2"/>
  <c r="V531" i="2"/>
  <c r="U531" i="2"/>
  <c r="T531" i="2"/>
  <c r="V530" i="2"/>
  <c r="U530" i="2"/>
  <c r="T530" i="2"/>
  <c r="V529" i="2"/>
  <c r="U529" i="2"/>
  <c r="T529" i="2"/>
  <c r="V528" i="2"/>
  <c r="U528" i="2"/>
  <c r="T528" i="2"/>
  <c r="V527" i="2"/>
  <c r="U527" i="2"/>
  <c r="T527" i="2"/>
  <c r="V526" i="2"/>
  <c r="U526" i="2"/>
  <c r="T526" i="2"/>
  <c r="V525" i="2"/>
  <c r="T525" i="2"/>
  <c r="V524" i="2"/>
  <c r="T524" i="2"/>
  <c r="V523" i="2"/>
  <c r="U522" i="2"/>
  <c r="V521" i="2"/>
  <c r="V520" i="2"/>
  <c r="U520" i="2"/>
  <c r="V519" i="2"/>
  <c r="U519" i="2"/>
  <c r="T519" i="2"/>
  <c r="V518" i="2"/>
  <c r="U518" i="2"/>
  <c r="T518" i="2"/>
  <c r="V517" i="2"/>
  <c r="U517" i="2"/>
  <c r="T517" i="2"/>
  <c r="V516" i="2"/>
  <c r="U516" i="2"/>
  <c r="T516" i="2"/>
  <c r="V515" i="2"/>
  <c r="U515" i="2"/>
  <c r="T515" i="2"/>
  <c r="V514" i="2"/>
  <c r="U514" i="2"/>
  <c r="T514" i="2"/>
  <c r="V513" i="2"/>
  <c r="T513" i="2"/>
  <c r="V512" i="2"/>
  <c r="T512" i="2"/>
  <c r="V511" i="2"/>
  <c r="U510" i="2"/>
  <c r="V509" i="2"/>
  <c r="V508" i="2"/>
  <c r="U508" i="2"/>
  <c r="V507" i="2"/>
  <c r="U507" i="2"/>
  <c r="T507" i="2"/>
  <c r="V506" i="2"/>
  <c r="U506" i="2"/>
  <c r="T506" i="2"/>
  <c r="V505" i="2"/>
  <c r="U505" i="2"/>
  <c r="T505" i="2"/>
  <c r="V504" i="2"/>
  <c r="U504" i="2"/>
  <c r="T504" i="2"/>
  <c r="V503" i="2"/>
  <c r="U503" i="2"/>
  <c r="T503" i="2"/>
  <c r="V502" i="2"/>
  <c r="U502" i="2"/>
  <c r="T502" i="2"/>
  <c r="V501" i="2"/>
  <c r="T501" i="2"/>
  <c r="V500" i="2"/>
  <c r="T500" i="2"/>
  <c r="V499" i="2"/>
  <c r="U498" i="2"/>
  <c r="V497" i="2"/>
  <c r="V496" i="2"/>
  <c r="U496" i="2"/>
  <c r="V495" i="2"/>
  <c r="U495" i="2"/>
  <c r="T495" i="2"/>
  <c r="V494" i="2"/>
  <c r="U494" i="2"/>
  <c r="T494" i="2"/>
  <c r="V493" i="2"/>
  <c r="U493" i="2"/>
  <c r="T493" i="2"/>
  <c r="V492" i="2"/>
  <c r="U492" i="2"/>
  <c r="T492" i="2"/>
  <c r="V491" i="2"/>
  <c r="U491" i="2"/>
  <c r="T491" i="2"/>
  <c r="V490" i="2"/>
  <c r="U490" i="2"/>
  <c r="T490" i="2"/>
  <c r="V489" i="2"/>
  <c r="T489" i="2"/>
  <c r="V488" i="2"/>
  <c r="T488" i="2"/>
  <c r="V487" i="2"/>
  <c r="U486" i="2"/>
  <c r="V485" i="2"/>
  <c r="V484" i="2"/>
  <c r="U484" i="2"/>
  <c r="V483" i="2"/>
  <c r="U483" i="2"/>
  <c r="T483" i="2"/>
  <c r="V482" i="2"/>
  <c r="U482" i="2"/>
  <c r="T482" i="2"/>
  <c r="V481" i="2"/>
  <c r="U481" i="2"/>
  <c r="T481" i="2"/>
  <c r="V480" i="2"/>
  <c r="U480" i="2"/>
  <c r="T480" i="2"/>
  <c r="V479" i="2"/>
  <c r="U479" i="2"/>
  <c r="T479" i="2"/>
  <c r="V478" i="2"/>
  <c r="U478" i="2"/>
  <c r="T478" i="2"/>
  <c r="V477" i="2"/>
  <c r="T477" i="2"/>
  <c r="V476" i="2"/>
  <c r="T476" i="2"/>
  <c r="V475" i="2"/>
  <c r="U474" i="2"/>
  <c r="V473" i="2"/>
  <c r="V472" i="2"/>
  <c r="U472" i="2"/>
  <c r="V471" i="2"/>
  <c r="U471" i="2"/>
  <c r="T471" i="2"/>
  <c r="V470" i="2"/>
  <c r="U470" i="2"/>
  <c r="T470" i="2"/>
  <c r="V469" i="2"/>
  <c r="U469" i="2"/>
  <c r="T469" i="2"/>
  <c r="V468" i="2"/>
  <c r="U468" i="2"/>
  <c r="T468" i="2"/>
  <c r="V467" i="2"/>
  <c r="U467" i="2"/>
  <c r="T467" i="2"/>
  <c r="V466" i="2"/>
  <c r="U466" i="2"/>
  <c r="T466" i="2"/>
  <c r="V465" i="2"/>
  <c r="T465" i="2"/>
  <c r="V464" i="2"/>
  <c r="T464" i="2"/>
  <c r="V463" i="2"/>
  <c r="U462" i="2"/>
  <c r="V461" i="2"/>
  <c r="V460" i="2"/>
  <c r="U460" i="2"/>
  <c r="V459" i="2"/>
  <c r="U459" i="2"/>
  <c r="T459" i="2"/>
  <c r="V458" i="2"/>
  <c r="U458" i="2"/>
  <c r="T458" i="2"/>
  <c r="V457" i="2"/>
  <c r="U457" i="2"/>
  <c r="T457" i="2"/>
  <c r="V456" i="2"/>
  <c r="U456" i="2"/>
  <c r="T456" i="2"/>
  <c r="V455" i="2"/>
  <c r="U455" i="2"/>
  <c r="T455" i="2"/>
  <c r="V454" i="2"/>
  <c r="U454" i="2"/>
  <c r="T454" i="2"/>
  <c r="V453" i="2"/>
  <c r="T453" i="2"/>
  <c r="V452" i="2"/>
  <c r="T452" i="2"/>
  <c r="V451" i="2"/>
  <c r="U450" i="2"/>
  <c r="V449" i="2"/>
  <c r="V448" i="2"/>
  <c r="U448" i="2"/>
  <c r="V447" i="2"/>
  <c r="U447" i="2"/>
  <c r="T447" i="2"/>
  <c r="V446" i="2"/>
  <c r="U446" i="2"/>
  <c r="T446" i="2"/>
  <c r="V445" i="2"/>
  <c r="U445" i="2"/>
  <c r="T445" i="2"/>
  <c r="V444" i="2"/>
  <c r="U444" i="2"/>
  <c r="T444" i="2"/>
  <c r="V443" i="2"/>
  <c r="U443" i="2"/>
  <c r="T443" i="2"/>
  <c r="V442" i="2"/>
  <c r="U442" i="2"/>
  <c r="T442" i="2"/>
  <c r="V441" i="2"/>
  <c r="T441" i="2"/>
  <c r="V440" i="2"/>
  <c r="T440" i="2"/>
  <c r="V439" i="2"/>
  <c r="U438" i="2"/>
  <c r="V437" i="2"/>
  <c r="V436" i="2"/>
  <c r="U436" i="2"/>
  <c r="V435" i="2"/>
  <c r="U435" i="2"/>
  <c r="T435" i="2"/>
  <c r="V434" i="2"/>
  <c r="U434" i="2"/>
  <c r="T434" i="2"/>
  <c r="V433" i="2"/>
  <c r="U433" i="2"/>
  <c r="T433" i="2"/>
  <c r="V432" i="2"/>
  <c r="U432" i="2"/>
  <c r="T432" i="2"/>
  <c r="V431" i="2"/>
  <c r="U431" i="2"/>
  <c r="T431" i="2"/>
  <c r="V430" i="2"/>
  <c r="U430" i="2"/>
  <c r="T430" i="2"/>
  <c r="V429" i="2"/>
  <c r="T429" i="2"/>
  <c r="V428" i="2"/>
  <c r="T428" i="2"/>
  <c r="V427" i="2"/>
  <c r="U426" i="2"/>
  <c r="V425" i="2"/>
  <c r="V424" i="2"/>
  <c r="U424" i="2"/>
  <c r="V423" i="2"/>
  <c r="U423" i="2"/>
  <c r="T423" i="2"/>
  <c r="V422" i="2"/>
  <c r="U422" i="2"/>
  <c r="T422" i="2"/>
  <c r="V421" i="2"/>
  <c r="U421" i="2"/>
  <c r="T421" i="2"/>
  <c r="V420" i="2"/>
  <c r="U420" i="2"/>
  <c r="T420" i="2"/>
  <c r="V419" i="2"/>
  <c r="U419" i="2"/>
  <c r="T419" i="2"/>
  <c r="V418" i="2"/>
  <c r="U418" i="2"/>
  <c r="T418" i="2"/>
  <c r="V417" i="2"/>
  <c r="T417" i="2"/>
  <c r="V416" i="2"/>
  <c r="T416" i="2"/>
  <c r="V415" i="2"/>
  <c r="U414" i="2"/>
  <c r="V413" i="2"/>
  <c r="V412" i="2"/>
  <c r="U412" i="2"/>
  <c r="V411" i="2"/>
  <c r="U411" i="2"/>
  <c r="T411" i="2"/>
  <c r="V410" i="2"/>
  <c r="U410" i="2"/>
  <c r="T410" i="2"/>
  <c r="V409" i="2"/>
  <c r="U409" i="2"/>
  <c r="T409" i="2"/>
  <c r="V408" i="2"/>
  <c r="U408" i="2"/>
  <c r="T408" i="2"/>
  <c r="V407" i="2"/>
  <c r="U407" i="2"/>
  <c r="T407" i="2"/>
  <c r="V406" i="2"/>
  <c r="U406" i="2"/>
  <c r="T406" i="2"/>
  <c r="V405" i="2"/>
  <c r="T405" i="2"/>
  <c r="V404" i="2"/>
  <c r="T404" i="2"/>
  <c r="V403" i="2"/>
  <c r="U402" i="2"/>
  <c r="V401" i="2"/>
  <c r="V400" i="2"/>
  <c r="U400" i="2"/>
  <c r="V399" i="2"/>
  <c r="U399" i="2"/>
  <c r="T399" i="2"/>
  <c r="V398" i="2"/>
  <c r="U398" i="2"/>
  <c r="T398" i="2"/>
  <c r="V397" i="2"/>
  <c r="U397" i="2"/>
  <c r="T397" i="2"/>
  <c r="V396" i="2"/>
  <c r="U396" i="2"/>
  <c r="T396" i="2"/>
  <c r="V395" i="2"/>
  <c r="U395" i="2"/>
  <c r="T395" i="2"/>
  <c r="V394" i="2"/>
  <c r="U394" i="2"/>
  <c r="T394" i="2"/>
  <c r="V393" i="2"/>
  <c r="T393" i="2"/>
  <c r="V392" i="2"/>
  <c r="T392" i="2"/>
  <c r="V391" i="2"/>
  <c r="U390" i="2"/>
  <c r="V389" i="2"/>
  <c r="V388" i="2"/>
  <c r="U388" i="2"/>
  <c r="V387" i="2"/>
  <c r="U387" i="2"/>
  <c r="T387" i="2"/>
  <c r="V386" i="2"/>
  <c r="U386" i="2"/>
  <c r="T386" i="2"/>
  <c r="V385" i="2"/>
  <c r="U385" i="2"/>
  <c r="T385" i="2"/>
  <c r="V384" i="2"/>
  <c r="U384" i="2"/>
  <c r="T384" i="2"/>
  <c r="V383" i="2"/>
  <c r="U383" i="2"/>
  <c r="T383" i="2"/>
  <c r="V382" i="2"/>
  <c r="U382" i="2"/>
  <c r="T382" i="2"/>
  <c r="V381" i="2"/>
  <c r="T381" i="2"/>
  <c r="V380" i="2"/>
  <c r="T380" i="2"/>
  <c r="V379" i="2"/>
  <c r="U378" i="2"/>
  <c r="V377" i="2"/>
  <c r="V376" i="2"/>
  <c r="U376" i="2"/>
  <c r="V375" i="2"/>
  <c r="U375" i="2"/>
  <c r="T375" i="2"/>
  <c r="V374" i="2"/>
  <c r="U374" i="2"/>
  <c r="T374" i="2"/>
  <c r="V373" i="2"/>
  <c r="U373" i="2"/>
  <c r="T373" i="2"/>
  <c r="V372" i="2"/>
  <c r="U372" i="2"/>
  <c r="T372" i="2"/>
  <c r="V371" i="2"/>
  <c r="U371" i="2"/>
  <c r="T371" i="2"/>
  <c r="V370" i="2"/>
  <c r="U370" i="2"/>
  <c r="T370" i="2"/>
  <c r="V369" i="2"/>
  <c r="T369" i="2"/>
  <c r="V368" i="2"/>
  <c r="T368" i="2"/>
  <c r="V367" i="2"/>
  <c r="U366" i="2"/>
  <c r="V365" i="2"/>
  <c r="V364" i="2"/>
  <c r="U364" i="2"/>
  <c r="V363" i="2"/>
  <c r="U363" i="2"/>
  <c r="T363" i="2"/>
  <c r="V362" i="2"/>
  <c r="U362" i="2"/>
  <c r="T362" i="2"/>
  <c r="V361" i="2"/>
  <c r="U361" i="2"/>
  <c r="T361" i="2"/>
  <c r="V360" i="2"/>
  <c r="U360" i="2"/>
  <c r="T360" i="2"/>
  <c r="V359" i="2"/>
  <c r="U359" i="2"/>
  <c r="T359" i="2"/>
  <c r="V358" i="2"/>
  <c r="U358" i="2"/>
  <c r="T358" i="2"/>
  <c r="V357" i="2"/>
  <c r="T357" i="2"/>
  <c r="V356" i="2"/>
  <c r="T356" i="2"/>
  <c r="V355" i="2"/>
  <c r="U354" i="2"/>
  <c r="V353" i="2"/>
  <c r="V352" i="2"/>
  <c r="U352" i="2"/>
  <c r="V351" i="2"/>
  <c r="U351" i="2"/>
  <c r="T351" i="2"/>
  <c r="V350" i="2"/>
  <c r="U350" i="2"/>
  <c r="T350" i="2"/>
  <c r="V349" i="2"/>
  <c r="U349" i="2"/>
  <c r="T349" i="2"/>
  <c r="V348" i="2"/>
  <c r="U348" i="2"/>
  <c r="T348" i="2"/>
  <c r="V347" i="2"/>
  <c r="U347" i="2"/>
  <c r="T347" i="2"/>
  <c r="V346" i="2"/>
  <c r="U346" i="2"/>
  <c r="T346" i="2"/>
  <c r="V345" i="2"/>
  <c r="T345" i="2"/>
  <c r="V344" i="2"/>
  <c r="T344" i="2"/>
  <c r="V343" i="2"/>
  <c r="U342" i="2"/>
  <c r="V341" i="2"/>
  <c r="V340" i="2"/>
  <c r="U340" i="2"/>
  <c r="V339" i="2"/>
  <c r="U339" i="2"/>
  <c r="T339" i="2"/>
  <c r="V338" i="2"/>
  <c r="U338" i="2"/>
  <c r="T338" i="2"/>
  <c r="V337" i="2"/>
  <c r="U337" i="2"/>
  <c r="T337" i="2"/>
  <c r="V336" i="2"/>
  <c r="U336" i="2"/>
  <c r="T336" i="2"/>
  <c r="V335" i="2"/>
  <c r="U335" i="2"/>
  <c r="T335" i="2"/>
  <c r="V334" i="2"/>
  <c r="U334" i="2"/>
  <c r="T334" i="2"/>
  <c r="V333" i="2"/>
  <c r="T333" i="2"/>
  <c r="V332" i="2"/>
  <c r="T332" i="2"/>
  <c r="V331" i="2"/>
  <c r="U330" i="2"/>
  <c r="V329" i="2"/>
  <c r="V328" i="2"/>
  <c r="U328" i="2"/>
  <c r="V327" i="2"/>
  <c r="U327" i="2"/>
  <c r="T327" i="2"/>
  <c r="V326" i="2"/>
  <c r="U326" i="2"/>
  <c r="T326" i="2"/>
  <c r="V325" i="2"/>
  <c r="U325" i="2"/>
  <c r="T325" i="2"/>
  <c r="V324" i="2"/>
  <c r="U324" i="2"/>
  <c r="T324" i="2"/>
  <c r="V323" i="2"/>
  <c r="U323" i="2"/>
  <c r="T323" i="2"/>
  <c r="V322" i="2"/>
  <c r="U322" i="2"/>
  <c r="T322" i="2"/>
  <c r="V321" i="2"/>
  <c r="T321" i="2"/>
  <c r="V320" i="2"/>
  <c r="T320" i="2"/>
  <c r="V319" i="2"/>
  <c r="U318" i="2"/>
  <c r="V317" i="2"/>
  <c r="V316" i="2"/>
  <c r="U316" i="2"/>
  <c r="V315" i="2"/>
  <c r="U315" i="2"/>
  <c r="T315" i="2"/>
  <c r="V314" i="2"/>
  <c r="U314" i="2"/>
  <c r="T314" i="2"/>
  <c r="V313" i="2"/>
  <c r="U313" i="2"/>
  <c r="T313" i="2"/>
  <c r="V312" i="2"/>
  <c r="U312" i="2"/>
  <c r="T312" i="2"/>
  <c r="V307" i="2"/>
  <c r="U306" i="2"/>
  <c r="V305" i="2"/>
  <c r="V304" i="2"/>
  <c r="U304" i="2"/>
  <c r="V303" i="2"/>
  <c r="U303" i="2"/>
  <c r="T303" i="2"/>
  <c r="V302" i="2"/>
  <c r="U302" i="2"/>
  <c r="T302" i="2"/>
  <c r="V301" i="2"/>
  <c r="U301" i="2"/>
  <c r="T301" i="2"/>
  <c r="V300" i="2"/>
  <c r="U300" i="2"/>
  <c r="T300" i="2"/>
  <c r="Y334" i="55" l="1"/>
  <c r="U322" i="55"/>
  <c r="K323" i="55"/>
  <c r="Z334" i="55"/>
  <c r="I54" i="19"/>
  <c r="AC309" i="55"/>
  <c r="J376" i="55"/>
  <c r="K324" i="55" l="1"/>
  <c r="Z335" i="55"/>
  <c r="Y335" i="55"/>
  <c r="U323" i="55"/>
  <c r="I55" i="19"/>
  <c r="AC310" i="55"/>
  <c r="J377" i="55"/>
  <c r="J405" i="5"/>
  <c r="J401" i="5"/>
  <c r="J402" i="5"/>
  <c r="J403" i="5"/>
  <c r="J404" i="5"/>
  <c r="Y336" i="55" l="1"/>
  <c r="Z336" i="55"/>
  <c r="U324" i="55"/>
  <c r="K325" i="55"/>
  <c r="I56" i="19"/>
  <c r="AC311" i="55"/>
  <c r="J378" i="55"/>
  <c r="Z403" i="21"/>
  <c r="R403" i="21" s="1"/>
  <c r="Z402" i="21"/>
  <c r="R402" i="21" s="1"/>
  <c r="Z401" i="21"/>
  <c r="R401" i="21" s="1"/>
  <c r="Z404" i="21"/>
  <c r="R404" i="21" s="1"/>
  <c r="Z405" i="21"/>
  <c r="R405" i="21" s="1"/>
  <c r="V403" i="5"/>
  <c r="V404" i="5"/>
  <c r="V405" i="5"/>
  <c r="U401" i="21"/>
  <c r="U404" i="21"/>
  <c r="U402" i="21"/>
  <c r="V402" i="5"/>
  <c r="U403" i="21"/>
  <c r="V401" i="5"/>
  <c r="U405" i="21"/>
  <c r="K326" i="55" l="1"/>
  <c r="Y337" i="55"/>
  <c r="Z337" i="55"/>
  <c r="U325" i="55"/>
  <c r="I57" i="19"/>
  <c r="AC312" i="55"/>
  <c r="J379" i="55"/>
  <c r="Z338" i="55" l="1"/>
  <c r="Y338" i="55"/>
  <c r="K327" i="55"/>
  <c r="U326" i="55"/>
  <c r="I58" i="19"/>
  <c r="AC313" i="55"/>
  <c r="J380" i="55"/>
  <c r="Y339" i="55" l="1"/>
  <c r="K328" i="55"/>
  <c r="Z339" i="55"/>
  <c r="U327" i="55"/>
  <c r="I59" i="19"/>
  <c r="AC314" i="55"/>
  <c r="J381" i="55"/>
  <c r="J399" i="5"/>
  <c r="J397" i="5"/>
  <c r="J400" i="5"/>
  <c r="J398" i="5"/>
  <c r="U328" i="55" l="1"/>
  <c r="Z340" i="55"/>
  <c r="K329" i="55"/>
  <c r="Y340" i="55"/>
  <c r="I60" i="19"/>
  <c r="AC315" i="55"/>
  <c r="J382" i="55"/>
  <c r="Z398" i="21"/>
  <c r="R398" i="21" s="1"/>
  <c r="Z400" i="21"/>
  <c r="R400" i="21" s="1"/>
  <c r="Z397" i="21"/>
  <c r="R397" i="21" s="1"/>
  <c r="Z399" i="21"/>
  <c r="R399" i="21" s="1"/>
  <c r="V400" i="5"/>
  <c r="U400" i="21"/>
  <c r="V397" i="5"/>
  <c r="U397" i="21"/>
  <c r="V399" i="5"/>
  <c r="U399" i="21"/>
  <c r="V398" i="5"/>
  <c r="U398" i="21"/>
  <c r="B544" i="50"/>
  <c r="B556" i="50" s="1"/>
  <c r="B568" i="50" s="1"/>
  <c r="B580" i="50" s="1"/>
  <c r="B592" i="50" s="1"/>
  <c r="B604" i="50" s="1"/>
  <c r="B616" i="50" s="1"/>
  <c r="B628" i="50" s="1"/>
  <c r="B640" i="50" s="1"/>
  <c r="B652" i="50" s="1"/>
  <c r="B664" i="50" s="1"/>
  <c r="B676" i="50" s="1"/>
  <c r="B688" i="50" s="1"/>
  <c r="B700" i="50" s="1"/>
  <c r="B712" i="50" s="1"/>
  <c r="B724" i="50" s="1"/>
  <c r="B736" i="50" s="1"/>
  <c r="B748" i="50" s="1"/>
  <c r="B760" i="50" s="1"/>
  <c r="B772" i="50" s="1"/>
  <c r="B784" i="50" s="1"/>
  <c r="B796" i="50" s="1"/>
  <c r="B808" i="50" s="1"/>
  <c r="B820" i="50" s="1"/>
  <c r="B832" i="50" s="1"/>
  <c r="B844" i="50" s="1"/>
  <c r="B856" i="50" s="1"/>
  <c r="A544" i="50"/>
  <c r="A556" i="50" s="1"/>
  <c r="A568" i="50" s="1"/>
  <c r="A580" i="50" s="1"/>
  <c r="A592" i="50" s="1"/>
  <c r="A604" i="50" s="1"/>
  <c r="A616" i="50" s="1"/>
  <c r="A628" i="50" s="1"/>
  <c r="A640" i="50" s="1"/>
  <c r="A652" i="50" s="1"/>
  <c r="A664" i="50" s="1"/>
  <c r="A676" i="50" s="1"/>
  <c r="A688" i="50" s="1"/>
  <c r="A700" i="50" s="1"/>
  <c r="A712" i="50" s="1"/>
  <c r="A724" i="50" s="1"/>
  <c r="A736" i="50" s="1"/>
  <c r="A748" i="50" s="1"/>
  <c r="A760" i="50" s="1"/>
  <c r="A772" i="50" s="1"/>
  <c r="A784" i="50" s="1"/>
  <c r="A796" i="50" s="1"/>
  <c r="A808" i="50" s="1"/>
  <c r="A820" i="50" s="1"/>
  <c r="A832" i="50" s="1"/>
  <c r="A844" i="50" s="1"/>
  <c r="A856" i="50" s="1"/>
  <c r="B543" i="50"/>
  <c r="B555" i="50" s="1"/>
  <c r="B567" i="50" s="1"/>
  <c r="B579" i="50" s="1"/>
  <c r="B591" i="50" s="1"/>
  <c r="B603" i="50" s="1"/>
  <c r="B615" i="50" s="1"/>
  <c r="B627" i="50" s="1"/>
  <c r="B639" i="50" s="1"/>
  <c r="B651" i="50" s="1"/>
  <c r="B663" i="50" s="1"/>
  <c r="B675" i="50" s="1"/>
  <c r="B687" i="50" s="1"/>
  <c r="B699" i="50" s="1"/>
  <c r="B711" i="50" s="1"/>
  <c r="B723" i="50" s="1"/>
  <c r="B735" i="50" s="1"/>
  <c r="B747" i="50" s="1"/>
  <c r="B759" i="50" s="1"/>
  <c r="B771" i="50" s="1"/>
  <c r="B783" i="50" s="1"/>
  <c r="B795" i="50" s="1"/>
  <c r="B807" i="50" s="1"/>
  <c r="B819" i="50" s="1"/>
  <c r="B831" i="50" s="1"/>
  <c r="B843" i="50" s="1"/>
  <c r="B855" i="50" s="1"/>
  <c r="A543" i="50"/>
  <c r="A555" i="50" s="1"/>
  <c r="A567" i="50" s="1"/>
  <c r="A579" i="50" s="1"/>
  <c r="A591" i="50" s="1"/>
  <c r="A603" i="50" s="1"/>
  <c r="A615" i="50" s="1"/>
  <c r="A627" i="50" s="1"/>
  <c r="A639" i="50" s="1"/>
  <c r="A651" i="50" s="1"/>
  <c r="A663" i="50" s="1"/>
  <c r="A675" i="50" s="1"/>
  <c r="A687" i="50" s="1"/>
  <c r="A699" i="50" s="1"/>
  <c r="A711" i="50" s="1"/>
  <c r="A723" i="50" s="1"/>
  <c r="A735" i="50" s="1"/>
  <c r="A747" i="50" s="1"/>
  <c r="A759" i="50" s="1"/>
  <c r="A771" i="50" s="1"/>
  <c r="A783" i="50" s="1"/>
  <c r="A795" i="50" s="1"/>
  <c r="A807" i="50" s="1"/>
  <c r="A819" i="50" s="1"/>
  <c r="A831" i="50" s="1"/>
  <c r="A843" i="50" s="1"/>
  <c r="A855" i="50" s="1"/>
  <c r="B542" i="50"/>
  <c r="B554" i="50" s="1"/>
  <c r="B566" i="50" s="1"/>
  <c r="B578" i="50" s="1"/>
  <c r="B590" i="50" s="1"/>
  <c r="B602" i="50" s="1"/>
  <c r="B614" i="50" s="1"/>
  <c r="B626" i="50" s="1"/>
  <c r="B638" i="50" s="1"/>
  <c r="B650" i="50" s="1"/>
  <c r="B662" i="50" s="1"/>
  <c r="B674" i="50" s="1"/>
  <c r="B686" i="50" s="1"/>
  <c r="B698" i="50" s="1"/>
  <c r="B710" i="50" s="1"/>
  <c r="B722" i="50" s="1"/>
  <c r="B734" i="50" s="1"/>
  <c r="B746" i="50" s="1"/>
  <c r="B758" i="50" s="1"/>
  <c r="B770" i="50" s="1"/>
  <c r="B782" i="50" s="1"/>
  <c r="B794" i="50" s="1"/>
  <c r="B806" i="50" s="1"/>
  <c r="B818" i="50" s="1"/>
  <c r="B830" i="50" s="1"/>
  <c r="B842" i="50" s="1"/>
  <c r="B854" i="50" s="1"/>
  <c r="A542" i="50"/>
  <c r="A554" i="50" s="1"/>
  <c r="A566" i="50" s="1"/>
  <c r="A578" i="50" s="1"/>
  <c r="A590" i="50" s="1"/>
  <c r="A602" i="50" s="1"/>
  <c r="A614" i="50" s="1"/>
  <c r="A626" i="50" s="1"/>
  <c r="A638" i="50" s="1"/>
  <c r="A650" i="50" s="1"/>
  <c r="A662" i="50" s="1"/>
  <c r="A674" i="50" s="1"/>
  <c r="A686" i="50" s="1"/>
  <c r="A698" i="50" s="1"/>
  <c r="A710" i="50" s="1"/>
  <c r="A722" i="50" s="1"/>
  <c r="A734" i="50" s="1"/>
  <c r="A746" i="50" s="1"/>
  <c r="A758" i="50" s="1"/>
  <c r="A770" i="50" s="1"/>
  <c r="A782" i="50" s="1"/>
  <c r="A794" i="50" s="1"/>
  <c r="A806" i="50" s="1"/>
  <c r="A818" i="50" s="1"/>
  <c r="A830" i="50" s="1"/>
  <c r="A842" i="50" s="1"/>
  <c r="A854" i="50" s="1"/>
  <c r="B541" i="50"/>
  <c r="B553" i="50" s="1"/>
  <c r="B565" i="50" s="1"/>
  <c r="B577" i="50" s="1"/>
  <c r="B589" i="50" s="1"/>
  <c r="B601" i="50" s="1"/>
  <c r="B613" i="50" s="1"/>
  <c r="B625" i="50" s="1"/>
  <c r="B637" i="50" s="1"/>
  <c r="B649" i="50" s="1"/>
  <c r="B661" i="50" s="1"/>
  <c r="B673" i="50" s="1"/>
  <c r="B685" i="50" s="1"/>
  <c r="B697" i="50" s="1"/>
  <c r="B709" i="50" s="1"/>
  <c r="B721" i="50" s="1"/>
  <c r="B733" i="50" s="1"/>
  <c r="B745" i="50" s="1"/>
  <c r="B757" i="50" s="1"/>
  <c r="B769" i="50" s="1"/>
  <c r="B781" i="50" s="1"/>
  <c r="B793" i="50" s="1"/>
  <c r="B805" i="50" s="1"/>
  <c r="B817" i="50" s="1"/>
  <c r="B829" i="50" s="1"/>
  <c r="B841" i="50" s="1"/>
  <c r="B853" i="50" s="1"/>
  <c r="A541" i="50"/>
  <c r="A553" i="50" s="1"/>
  <c r="A565" i="50" s="1"/>
  <c r="A577" i="50" s="1"/>
  <c r="A589" i="50" s="1"/>
  <c r="A601" i="50" s="1"/>
  <c r="A613" i="50" s="1"/>
  <c r="A625" i="50" s="1"/>
  <c r="A637" i="50" s="1"/>
  <c r="A649" i="50" s="1"/>
  <c r="A661" i="50" s="1"/>
  <c r="A673" i="50" s="1"/>
  <c r="A685" i="50" s="1"/>
  <c r="A697" i="50" s="1"/>
  <c r="A709" i="50" s="1"/>
  <c r="A721" i="50" s="1"/>
  <c r="A733" i="50" s="1"/>
  <c r="A745" i="50" s="1"/>
  <c r="A757" i="50" s="1"/>
  <c r="A769" i="50" s="1"/>
  <c r="A781" i="50" s="1"/>
  <c r="A793" i="50" s="1"/>
  <c r="A805" i="50" s="1"/>
  <c r="A817" i="50" s="1"/>
  <c r="A829" i="50" s="1"/>
  <c r="A841" i="50" s="1"/>
  <c r="A853" i="50" s="1"/>
  <c r="B540" i="50"/>
  <c r="B552" i="50" s="1"/>
  <c r="B564" i="50" s="1"/>
  <c r="B576" i="50" s="1"/>
  <c r="B588" i="50" s="1"/>
  <c r="B600" i="50" s="1"/>
  <c r="B612" i="50" s="1"/>
  <c r="B624" i="50" s="1"/>
  <c r="B636" i="50" s="1"/>
  <c r="B648" i="50" s="1"/>
  <c r="B660" i="50" s="1"/>
  <c r="B672" i="50" s="1"/>
  <c r="B684" i="50" s="1"/>
  <c r="B696" i="50" s="1"/>
  <c r="B708" i="50" s="1"/>
  <c r="B720" i="50" s="1"/>
  <c r="B732" i="50" s="1"/>
  <c r="B744" i="50" s="1"/>
  <c r="B756" i="50" s="1"/>
  <c r="B768" i="50" s="1"/>
  <c r="B780" i="50" s="1"/>
  <c r="B792" i="50" s="1"/>
  <c r="B804" i="50" s="1"/>
  <c r="B816" i="50" s="1"/>
  <c r="B828" i="50" s="1"/>
  <c r="B840" i="50" s="1"/>
  <c r="B852" i="50" s="1"/>
  <c r="A540" i="50"/>
  <c r="A552" i="50" s="1"/>
  <c r="A564" i="50" s="1"/>
  <c r="A576" i="50" s="1"/>
  <c r="A588" i="50" s="1"/>
  <c r="A600" i="50" s="1"/>
  <c r="A612" i="50" s="1"/>
  <c r="A624" i="50" s="1"/>
  <c r="A636" i="50" s="1"/>
  <c r="A648" i="50" s="1"/>
  <c r="A660" i="50" s="1"/>
  <c r="A672" i="50" s="1"/>
  <c r="A684" i="50" s="1"/>
  <c r="A696" i="50" s="1"/>
  <c r="A708" i="50" s="1"/>
  <c r="A720" i="50" s="1"/>
  <c r="A732" i="50" s="1"/>
  <c r="A744" i="50" s="1"/>
  <c r="A756" i="50" s="1"/>
  <c r="A768" i="50" s="1"/>
  <c r="A780" i="50" s="1"/>
  <c r="A792" i="50" s="1"/>
  <c r="A804" i="50" s="1"/>
  <c r="A816" i="50" s="1"/>
  <c r="A828" i="50" s="1"/>
  <c r="A840" i="50" s="1"/>
  <c r="A852" i="50" s="1"/>
  <c r="B539" i="50"/>
  <c r="B551" i="50" s="1"/>
  <c r="B563" i="50" s="1"/>
  <c r="B575" i="50" s="1"/>
  <c r="B587" i="50" s="1"/>
  <c r="B599" i="50" s="1"/>
  <c r="B611" i="50" s="1"/>
  <c r="B623" i="50" s="1"/>
  <c r="B635" i="50" s="1"/>
  <c r="B647" i="50" s="1"/>
  <c r="B659" i="50" s="1"/>
  <c r="B671" i="50" s="1"/>
  <c r="B683" i="50" s="1"/>
  <c r="B695" i="50" s="1"/>
  <c r="B707" i="50" s="1"/>
  <c r="B719" i="50" s="1"/>
  <c r="B731" i="50" s="1"/>
  <c r="B743" i="50" s="1"/>
  <c r="B755" i="50" s="1"/>
  <c r="B767" i="50" s="1"/>
  <c r="B779" i="50" s="1"/>
  <c r="B791" i="50" s="1"/>
  <c r="B803" i="50" s="1"/>
  <c r="B815" i="50" s="1"/>
  <c r="B827" i="50" s="1"/>
  <c r="B839" i="50" s="1"/>
  <c r="B851" i="50" s="1"/>
  <c r="A539" i="50"/>
  <c r="A551" i="50" s="1"/>
  <c r="A563" i="50" s="1"/>
  <c r="A575" i="50" s="1"/>
  <c r="A587" i="50" s="1"/>
  <c r="A599" i="50" s="1"/>
  <c r="A611" i="50" s="1"/>
  <c r="A623" i="50" s="1"/>
  <c r="A635" i="50" s="1"/>
  <c r="A647" i="50" s="1"/>
  <c r="A659" i="50" s="1"/>
  <c r="A671" i="50" s="1"/>
  <c r="A683" i="50" s="1"/>
  <c r="A695" i="50" s="1"/>
  <c r="A707" i="50" s="1"/>
  <c r="A719" i="50" s="1"/>
  <c r="A731" i="50" s="1"/>
  <c r="A743" i="50" s="1"/>
  <c r="A755" i="50" s="1"/>
  <c r="A767" i="50" s="1"/>
  <c r="A779" i="50" s="1"/>
  <c r="A791" i="50" s="1"/>
  <c r="A803" i="50" s="1"/>
  <c r="A815" i="50" s="1"/>
  <c r="A827" i="50" s="1"/>
  <c r="A839" i="50" s="1"/>
  <c r="A851" i="50" s="1"/>
  <c r="B538" i="50"/>
  <c r="B550" i="50" s="1"/>
  <c r="B562" i="50" s="1"/>
  <c r="B574" i="50" s="1"/>
  <c r="B586" i="50" s="1"/>
  <c r="B598" i="50" s="1"/>
  <c r="B610" i="50" s="1"/>
  <c r="B622" i="50" s="1"/>
  <c r="B634" i="50" s="1"/>
  <c r="B646" i="50" s="1"/>
  <c r="B658" i="50" s="1"/>
  <c r="B670" i="50" s="1"/>
  <c r="B682" i="50" s="1"/>
  <c r="B694" i="50" s="1"/>
  <c r="B706" i="50" s="1"/>
  <c r="B718" i="50" s="1"/>
  <c r="B730" i="50" s="1"/>
  <c r="B742" i="50" s="1"/>
  <c r="B754" i="50" s="1"/>
  <c r="B766" i="50" s="1"/>
  <c r="B778" i="50" s="1"/>
  <c r="B790" i="50" s="1"/>
  <c r="B802" i="50" s="1"/>
  <c r="B814" i="50" s="1"/>
  <c r="B826" i="50" s="1"/>
  <c r="B838" i="50" s="1"/>
  <c r="B850" i="50" s="1"/>
  <c r="A538" i="50"/>
  <c r="A550" i="50" s="1"/>
  <c r="A562" i="50" s="1"/>
  <c r="A574" i="50" s="1"/>
  <c r="A586" i="50" s="1"/>
  <c r="A598" i="50" s="1"/>
  <c r="A610" i="50" s="1"/>
  <c r="A622" i="50" s="1"/>
  <c r="A634" i="50" s="1"/>
  <c r="A646" i="50" s="1"/>
  <c r="A658" i="50" s="1"/>
  <c r="A670" i="50" s="1"/>
  <c r="A682" i="50" s="1"/>
  <c r="A694" i="50" s="1"/>
  <c r="A706" i="50" s="1"/>
  <c r="A718" i="50" s="1"/>
  <c r="A730" i="50" s="1"/>
  <c r="A742" i="50" s="1"/>
  <c r="A754" i="50" s="1"/>
  <c r="A766" i="50" s="1"/>
  <c r="A778" i="50" s="1"/>
  <c r="A790" i="50" s="1"/>
  <c r="A802" i="50" s="1"/>
  <c r="A814" i="50" s="1"/>
  <c r="A826" i="50" s="1"/>
  <c r="A838" i="50" s="1"/>
  <c r="A850" i="50" s="1"/>
  <c r="B537" i="50"/>
  <c r="B549" i="50" s="1"/>
  <c r="B561" i="50" s="1"/>
  <c r="B573" i="50" s="1"/>
  <c r="B585" i="50" s="1"/>
  <c r="B597" i="50" s="1"/>
  <c r="B609" i="50" s="1"/>
  <c r="B621" i="50" s="1"/>
  <c r="B633" i="50" s="1"/>
  <c r="B645" i="50" s="1"/>
  <c r="B657" i="50" s="1"/>
  <c r="B669" i="50" s="1"/>
  <c r="B681" i="50" s="1"/>
  <c r="B693" i="50" s="1"/>
  <c r="B705" i="50" s="1"/>
  <c r="B717" i="50" s="1"/>
  <c r="B729" i="50" s="1"/>
  <c r="B741" i="50" s="1"/>
  <c r="B753" i="50" s="1"/>
  <c r="B765" i="50" s="1"/>
  <c r="B777" i="50" s="1"/>
  <c r="B789" i="50" s="1"/>
  <c r="B801" i="50" s="1"/>
  <c r="B813" i="50" s="1"/>
  <c r="B825" i="50" s="1"/>
  <c r="B837" i="50" s="1"/>
  <c r="B849" i="50" s="1"/>
  <c r="A537" i="50"/>
  <c r="A549" i="50" s="1"/>
  <c r="A561" i="50" s="1"/>
  <c r="A573" i="50" s="1"/>
  <c r="A585" i="50" s="1"/>
  <c r="A597" i="50" s="1"/>
  <c r="A609" i="50" s="1"/>
  <c r="A621" i="50" s="1"/>
  <c r="A633" i="50" s="1"/>
  <c r="A645" i="50" s="1"/>
  <c r="A657" i="50" s="1"/>
  <c r="A669" i="50" s="1"/>
  <c r="A681" i="50" s="1"/>
  <c r="A693" i="50" s="1"/>
  <c r="A705" i="50" s="1"/>
  <c r="A717" i="50" s="1"/>
  <c r="A729" i="50" s="1"/>
  <c r="A741" i="50" s="1"/>
  <c r="A753" i="50" s="1"/>
  <c r="A765" i="50" s="1"/>
  <c r="A777" i="50" s="1"/>
  <c r="A789" i="50" s="1"/>
  <c r="A801" i="50" s="1"/>
  <c r="A813" i="50" s="1"/>
  <c r="A825" i="50" s="1"/>
  <c r="A837" i="50" s="1"/>
  <c r="A849" i="50" s="1"/>
  <c r="B536" i="50"/>
  <c r="B548" i="50" s="1"/>
  <c r="B560" i="50" s="1"/>
  <c r="B572" i="50" s="1"/>
  <c r="B584" i="50" s="1"/>
  <c r="B596" i="50" s="1"/>
  <c r="B608" i="50" s="1"/>
  <c r="B620" i="50" s="1"/>
  <c r="B632" i="50" s="1"/>
  <c r="B644" i="50" s="1"/>
  <c r="B656" i="50" s="1"/>
  <c r="B668" i="50" s="1"/>
  <c r="B680" i="50" s="1"/>
  <c r="B692" i="50" s="1"/>
  <c r="B704" i="50" s="1"/>
  <c r="B716" i="50" s="1"/>
  <c r="B728" i="50" s="1"/>
  <c r="B740" i="50" s="1"/>
  <c r="B752" i="50" s="1"/>
  <c r="B764" i="50" s="1"/>
  <c r="B776" i="50" s="1"/>
  <c r="B788" i="50" s="1"/>
  <c r="B800" i="50" s="1"/>
  <c r="B812" i="50" s="1"/>
  <c r="B824" i="50" s="1"/>
  <c r="B836" i="50" s="1"/>
  <c r="B848" i="50" s="1"/>
  <c r="A536" i="50"/>
  <c r="A548" i="50" s="1"/>
  <c r="A560" i="50" s="1"/>
  <c r="A572" i="50" s="1"/>
  <c r="A584" i="50" s="1"/>
  <c r="A596" i="50" s="1"/>
  <c r="A608" i="50" s="1"/>
  <c r="A620" i="50" s="1"/>
  <c r="A632" i="50" s="1"/>
  <c r="A644" i="50" s="1"/>
  <c r="A656" i="50" s="1"/>
  <c r="A668" i="50" s="1"/>
  <c r="A680" i="50" s="1"/>
  <c r="A692" i="50" s="1"/>
  <c r="A704" i="50" s="1"/>
  <c r="A716" i="50" s="1"/>
  <c r="A728" i="50" s="1"/>
  <c r="A740" i="50" s="1"/>
  <c r="A752" i="50" s="1"/>
  <c r="A764" i="50" s="1"/>
  <c r="A776" i="50" s="1"/>
  <c r="A788" i="50" s="1"/>
  <c r="A800" i="50" s="1"/>
  <c r="A812" i="50" s="1"/>
  <c r="A824" i="50" s="1"/>
  <c r="A836" i="50" s="1"/>
  <c r="A848" i="50" s="1"/>
  <c r="B535" i="50"/>
  <c r="B547" i="50" s="1"/>
  <c r="B559" i="50" s="1"/>
  <c r="B571" i="50" s="1"/>
  <c r="B583" i="50" s="1"/>
  <c r="B595" i="50" s="1"/>
  <c r="B607" i="50" s="1"/>
  <c r="B619" i="50" s="1"/>
  <c r="B631" i="50" s="1"/>
  <c r="B643" i="50" s="1"/>
  <c r="B655" i="50" s="1"/>
  <c r="B667" i="50" s="1"/>
  <c r="B679" i="50" s="1"/>
  <c r="B691" i="50" s="1"/>
  <c r="B703" i="50" s="1"/>
  <c r="B715" i="50" s="1"/>
  <c r="B727" i="50" s="1"/>
  <c r="B739" i="50" s="1"/>
  <c r="B751" i="50" s="1"/>
  <c r="B763" i="50" s="1"/>
  <c r="B775" i="50" s="1"/>
  <c r="B787" i="50" s="1"/>
  <c r="B799" i="50" s="1"/>
  <c r="B811" i="50" s="1"/>
  <c r="B823" i="50" s="1"/>
  <c r="B835" i="50" s="1"/>
  <c r="B847" i="50" s="1"/>
  <c r="A535" i="50"/>
  <c r="A547" i="50" s="1"/>
  <c r="A559" i="50" s="1"/>
  <c r="A571" i="50" s="1"/>
  <c r="A583" i="50" s="1"/>
  <c r="A595" i="50" s="1"/>
  <c r="A607" i="50" s="1"/>
  <c r="A619" i="50" s="1"/>
  <c r="A631" i="50" s="1"/>
  <c r="A643" i="50" s="1"/>
  <c r="A655" i="50" s="1"/>
  <c r="A667" i="50" s="1"/>
  <c r="A679" i="50" s="1"/>
  <c r="A691" i="50" s="1"/>
  <c r="A703" i="50" s="1"/>
  <c r="A715" i="50" s="1"/>
  <c r="A727" i="50" s="1"/>
  <c r="A739" i="50" s="1"/>
  <c r="A751" i="50" s="1"/>
  <c r="A763" i="50" s="1"/>
  <c r="A775" i="50" s="1"/>
  <c r="A787" i="50" s="1"/>
  <c r="A799" i="50" s="1"/>
  <c r="A811" i="50" s="1"/>
  <c r="A823" i="50" s="1"/>
  <c r="A835" i="50" s="1"/>
  <c r="A847" i="50" s="1"/>
  <c r="B534" i="50"/>
  <c r="B546" i="50" s="1"/>
  <c r="B558" i="50" s="1"/>
  <c r="B570" i="50" s="1"/>
  <c r="B582" i="50" s="1"/>
  <c r="B594" i="50" s="1"/>
  <c r="B606" i="50" s="1"/>
  <c r="B618" i="50" s="1"/>
  <c r="B630" i="50" s="1"/>
  <c r="B642" i="50" s="1"/>
  <c r="B654" i="50" s="1"/>
  <c r="B666" i="50" s="1"/>
  <c r="B678" i="50" s="1"/>
  <c r="B690" i="50" s="1"/>
  <c r="B702" i="50" s="1"/>
  <c r="B714" i="50" s="1"/>
  <c r="B726" i="50" s="1"/>
  <c r="B738" i="50" s="1"/>
  <c r="B750" i="50" s="1"/>
  <c r="B762" i="50" s="1"/>
  <c r="B774" i="50" s="1"/>
  <c r="B786" i="50" s="1"/>
  <c r="B798" i="50" s="1"/>
  <c r="B810" i="50" s="1"/>
  <c r="B822" i="50" s="1"/>
  <c r="B834" i="50" s="1"/>
  <c r="B846" i="50" s="1"/>
  <c r="A534" i="50"/>
  <c r="A546" i="50" s="1"/>
  <c r="A558" i="50" s="1"/>
  <c r="A570" i="50" s="1"/>
  <c r="A582" i="50" s="1"/>
  <c r="A594" i="50" s="1"/>
  <c r="A606" i="50" s="1"/>
  <c r="A618" i="50" s="1"/>
  <c r="A630" i="50" s="1"/>
  <c r="A642" i="50" s="1"/>
  <c r="A654" i="50" s="1"/>
  <c r="A666" i="50" s="1"/>
  <c r="A678" i="50" s="1"/>
  <c r="A690" i="50" s="1"/>
  <c r="A702" i="50" s="1"/>
  <c r="A714" i="50" s="1"/>
  <c r="A726" i="50" s="1"/>
  <c r="A738" i="50" s="1"/>
  <c r="A750" i="50" s="1"/>
  <c r="A762" i="50" s="1"/>
  <c r="A774" i="50" s="1"/>
  <c r="A786" i="50" s="1"/>
  <c r="A798" i="50" s="1"/>
  <c r="A810" i="50" s="1"/>
  <c r="A822" i="50" s="1"/>
  <c r="A834" i="50" s="1"/>
  <c r="A846" i="50" s="1"/>
  <c r="B533" i="50"/>
  <c r="B545" i="50" s="1"/>
  <c r="B557" i="50" s="1"/>
  <c r="B569" i="50" s="1"/>
  <c r="B581" i="50" s="1"/>
  <c r="B593" i="50" s="1"/>
  <c r="B605" i="50" s="1"/>
  <c r="B617" i="50" s="1"/>
  <c r="B629" i="50" s="1"/>
  <c r="B641" i="50" s="1"/>
  <c r="B653" i="50" s="1"/>
  <c r="B665" i="50" s="1"/>
  <c r="B677" i="50" s="1"/>
  <c r="B689" i="50" s="1"/>
  <c r="B701" i="50" s="1"/>
  <c r="B713" i="50" s="1"/>
  <c r="B725" i="50" s="1"/>
  <c r="B737" i="50" s="1"/>
  <c r="B749" i="50" s="1"/>
  <c r="B761" i="50" s="1"/>
  <c r="B773" i="50" s="1"/>
  <c r="B785" i="50" s="1"/>
  <c r="B797" i="50" s="1"/>
  <c r="B809" i="50" s="1"/>
  <c r="B821" i="50" s="1"/>
  <c r="B833" i="50" s="1"/>
  <c r="B845" i="50" s="1"/>
  <c r="A533" i="50"/>
  <c r="A545" i="50" s="1"/>
  <c r="A557" i="50" s="1"/>
  <c r="A569" i="50" s="1"/>
  <c r="A581" i="50" s="1"/>
  <c r="A593" i="50" s="1"/>
  <c r="A605" i="50" s="1"/>
  <c r="A617" i="50" s="1"/>
  <c r="A629" i="50" s="1"/>
  <c r="A641" i="50" s="1"/>
  <c r="A653" i="50" s="1"/>
  <c r="A665" i="50" s="1"/>
  <c r="A677" i="50" s="1"/>
  <c r="A689" i="50" s="1"/>
  <c r="A701" i="50" s="1"/>
  <c r="A713" i="50" s="1"/>
  <c r="A725" i="50" s="1"/>
  <c r="A737" i="50" s="1"/>
  <c r="A749" i="50" s="1"/>
  <c r="A761" i="50" s="1"/>
  <c r="A773" i="50" s="1"/>
  <c r="A785" i="50" s="1"/>
  <c r="A797" i="50" s="1"/>
  <c r="A809" i="50" s="1"/>
  <c r="A821" i="50" s="1"/>
  <c r="A833" i="50" s="1"/>
  <c r="A845" i="50" s="1"/>
  <c r="B28" i="50"/>
  <c r="B40" i="50" s="1"/>
  <c r="B52" i="50" s="1"/>
  <c r="B64" i="50" s="1"/>
  <c r="B76" i="50" s="1"/>
  <c r="B88" i="50" s="1"/>
  <c r="B100" i="50" s="1"/>
  <c r="B112" i="50" s="1"/>
  <c r="B124" i="50" s="1"/>
  <c r="B136" i="50" s="1"/>
  <c r="B148" i="50" s="1"/>
  <c r="B160" i="50" s="1"/>
  <c r="B172" i="50" s="1"/>
  <c r="B184" i="50" s="1"/>
  <c r="B196" i="50" s="1"/>
  <c r="B208" i="50" s="1"/>
  <c r="B220" i="50" s="1"/>
  <c r="B232" i="50" s="1"/>
  <c r="B244" i="50" s="1"/>
  <c r="B27" i="50"/>
  <c r="B39" i="50" s="1"/>
  <c r="B51" i="50" s="1"/>
  <c r="B63" i="50" s="1"/>
  <c r="B75" i="50" s="1"/>
  <c r="B87" i="50" s="1"/>
  <c r="B99" i="50" s="1"/>
  <c r="B111" i="50" s="1"/>
  <c r="B123" i="50" s="1"/>
  <c r="B135" i="50" s="1"/>
  <c r="B147" i="50" s="1"/>
  <c r="B159" i="50" s="1"/>
  <c r="B171" i="50" s="1"/>
  <c r="B183" i="50" s="1"/>
  <c r="B195" i="50" s="1"/>
  <c r="B207" i="50" s="1"/>
  <c r="B219" i="50" s="1"/>
  <c r="B231" i="50" s="1"/>
  <c r="B243" i="50" s="1"/>
  <c r="B26" i="50"/>
  <c r="B38" i="50" s="1"/>
  <c r="B50" i="50" s="1"/>
  <c r="B62" i="50" s="1"/>
  <c r="B74" i="50" s="1"/>
  <c r="B86" i="50" s="1"/>
  <c r="B98" i="50" s="1"/>
  <c r="B110" i="50" s="1"/>
  <c r="B122" i="50" s="1"/>
  <c r="B134" i="50" s="1"/>
  <c r="B146" i="50" s="1"/>
  <c r="B158" i="50" s="1"/>
  <c r="B170" i="50" s="1"/>
  <c r="B182" i="50" s="1"/>
  <c r="B194" i="50" s="1"/>
  <c r="B206" i="50" s="1"/>
  <c r="B218" i="50" s="1"/>
  <c r="B230" i="50" s="1"/>
  <c r="B242" i="50" s="1"/>
  <c r="B25" i="50"/>
  <c r="B37" i="50" s="1"/>
  <c r="B49" i="50" s="1"/>
  <c r="B61" i="50" s="1"/>
  <c r="B73" i="50" s="1"/>
  <c r="B85" i="50" s="1"/>
  <c r="B97" i="50" s="1"/>
  <c r="B109" i="50" s="1"/>
  <c r="B121" i="50" s="1"/>
  <c r="B133" i="50" s="1"/>
  <c r="B145" i="50" s="1"/>
  <c r="B157" i="50" s="1"/>
  <c r="B169" i="50" s="1"/>
  <c r="B181" i="50" s="1"/>
  <c r="B193" i="50" s="1"/>
  <c r="B205" i="50" s="1"/>
  <c r="B217" i="50" s="1"/>
  <c r="B229" i="50" s="1"/>
  <c r="B241" i="50" s="1"/>
  <c r="B24" i="50"/>
  <c r="B36" i="50" s="1"/>
  <c r="B48" i="50" s="1"/>
  <c r="B60" i="50" s="1"/>
  <c r="B72" i="50" s="1"/>
  <c r="B84" i="50" s="1"/>
  <c r="B96" i="50" s="1"/>
  <c r="B108" i="50" s="1"/>
  <c r="B120" i="50" s="1"/>
  <c r="B132" i="50" s="1"/>
  <c r="B144" i="50" s="1"/>
  <c r="B156" i="50" s="1"/>
  <c r="B168" i="50" s="1"/>
  <c r="B180" i="50" s="1"/>
  <c r="B192" i="50" s="1"/>
  <c r="B204" i="50" s="1"/>
  <c r="B216" i="50" s="1"/>
  <c r="B228" i="50" s="1"/>
  <c r="B240" i="50" s="1"/>
  <c r="B23" i="50"/>
  <c r="B35" i="50" s="1"/>
  <c r="B47" i="50" s="1"/>
  <c r="B59" i="50" s="1"/>
  <c r="B71" i="50" s="1"/>
  <c r="B83" i="50" s="1"/>
  <c r="B95" i="50" s="1"/>
  <c r="B107" i="50" s="1"/>
  <c r="B119" i="50" s="1"/>
  <c r="B131" i="50" s="1"/>
  <c r="B143" i="50" s="1"/>
  <c r="B155" i="50" s="1"/>
  <c r="B167" i="50" s="1"/>
  <c r="B179" i="50" s="1"/>
  <c r="B191" i="50" s="1"/>
  <c r="B203" i="50" s="1"/>
  <c r="B215" i="50" s="1"/>
  <c r="B227" i="50" s="1"/>
  <c r="B239" i="50" s="1"/>
  <c r="B22" i="50"/>
  <c r="B34" i="50" s="1"/>
  <c r="B46" i="50" s="1"/>
  <c r="B58" i="50" s="1"/>
  <c r="B70" i="50" s="1"/>
  <c r="B82" i="50" s="1"/>
  <c r="B94" i="50" s="1"/>
  <c r="B106" i="50" s="1"/>
  <c r="B118" i="50" s="1"/>
  <c r="B130" i="50" s="1"/>
  <c r="B142" i="50" s="1"/>
  <c r="B154" i="50" s="1"/>
  <c r="B166" i="50" s="1"/>
  <c r="B178" i="50" s="1"/>
  <c r="B190" i="50" s="1"/>
  <c r="B202" i="50" s="1"/>
  <c r="B214" i="50" s="1"/>
  <c r="B226" i="50" s="1"/>
  <c r="B238" i="50" s="1"/>
  <c r="B21" i="50"/>
  <c r="B33" i="50" s="1"/>
  <c r="B45" i="50" s="1"/>
  <c r="B57" i="50" s="1"/>
  <c r="B69" i="50" s="1"/>
  <c r="B81" i="50" s="1"/>
  <c r="B93" i="50" s="1"/>
  <c r="B105" i="50" s="1"/>
  <c r="B117" i="50" s="1"/>
  <c r="B129" i="50" s="1"/>
  <c r="B141" i="50" s="1"/>
  <c r="B153" i="50" s="1"/>
  <c r="B165" i="50" s="1"/>
  <c r="B177" i="50" s="1"/>
  <c r="B189" i="50" s="1"/>
  <c r="B201" i="50" s="1"/>
  <c r="B213" i="50" s="1"/>
  <c r="B225" i="50" s="1"/>
  <c r="B237" i="50" s="1"/>
  <c r="B20" i="50"/>
  <c r="B32" i="50" s="1"/>
  <c r="B44" i="50" s="1"/>
  <c r="B56" i="50" s="1"/>
  <c r="B68" i="50" s="1"/>
  <c r="B80" i="50" s="1"/>
  <c r="B92" i="50" s="1"/>
  <c r="B104" i="50" s="1"/>
  <c r="B116" i="50" s="1"/>
  <c r="B128" i="50" s="1"/>
  <c r="B140" i="50" s="1"/>
  <c r="B152" i="50" s="1"/>
  <c r="B164" i="50" s="1"/>
  <c r="B176" i="50" s="1"/>
  <c r="B188" i="50" s="1"/>
  <c r="B200" i="50" s="1"/>
  <c r="B212" i="50" s="1"/>
  <c r="B224" i="50" s="1"/>
  <c r="B236" i="50" s="1"/>
  <c r="B19" i="50"/>
  <c r="B31" i="50" s="1"/>
  <c r="B43" i="50" s="1"/>
  <c r="B55" i="50" s="1"/>
  <c r="B67" i="50" s="1"/>
  <c r="B79" i="50" s="1"/>
  <c r="B91" i="50" s="1"/>
  <c r="B103" i="50" s="1"/>
  <c r="B115" i="50" s="1"/>
  <c r="B127" i="50" s="1"/>
  <c r="B139" i="50" s="1"/>
  <c r="B151" i="50" s="1"/>
  <c r="B163" i="50" s="1"/>
  <c r="B175" i="50" s="1"/>
  <c r="B187" i="50" s="1"/>
  <c r="B199" i="50" s="1"/>
  <c r="B211" i="50" s="1"/>
  <c r="B223" i="50" s="1"/>
  <c r="B235" i="50" s="1"/>
  <c r="B18" i="50"/>
  <c r="B30" i="50" s="1"/>
  <c r="B42" i="50" s="1"/>
  <c r="B54" i="50" s="1"/>
  <c r="B66" i="50" s="1"/>
  <c r="B78" i="50" s="1"/>
  <c r="B90" i="50" s="1"/>
  <c r="B102" i="50" s="1"/>
  <c r="B114" i="50" s="1"/>
  <c r="B126" i="50" s="1"/>
  <c r="B138" i="50" s="1"/>
  <c r="B150" i="50" s="1"/>
  <c r="B162" i="50" s="1"/>
  <c r="B174" i="50" s="1"/>
  <c r="B186" i="50" s="1"/>
  <c r="B198" i="50" s="1"/>
  <c r="B210" i="50" s="1"/>
  <c r="B222" i="50" s="1"/>
  <c r="B234" i="50" s="1"/>
  <c r="B17" i="50"/>
  <c r="B29" i="50" s="1"/>
  <c r="B41" i="50" s="1"/>
  <c r="B53" i="50" s="1"/>
  <c r="B65" i="50" s="1"/>
  <c r="B77" i="50" s="1"/>
  <c r="B89" i="50" s="1"/>
  <c r="B101" i="50" s="1"/>
  <c r="B113" i="50" s="1"/>
  <c r="B125" i="50" s="1"/>
  <c r="B137" i="50" s="1"/>
  <c r="B149" i="50" s="1"/>
  <c r="B161" i="50" s="1"/>
  <c r="B173" i="50" s="1"/>
  <c r="B185" i="50" s="1"/>
  <c r="B197" i="50" s="1"/>
  <c r="B209" i="50" s="1"/>
  <c r="B221" i="50" s="1"/>
  <c r="B233" i="50" s="1"/>
  <c r="A17" i="50"/>
  <c r="A29" i="50" s="1"/>
  <c r="A41" i="50" s="1"/>
  <c r="A53" i="50" s="1"/>
  <c r="A65" i="50" s="1"/>
  <c r="A77" i="50" s="1"/>
  <c r="A89" i="50" s="1"/>
  <c r="A101" i="50" s="1"/>
  <c r="A113" i="50" s="1"/>
  <c r="A125" i="50" s="1"/>
  <c r="A137" i="50" s="1"/>
  <c r="A149" i="50" s="1"/>
  <c r="A161" i="50" s="1"/>
  <c r="A173" i="50" s="1"/>
  <c r="A185" i="50" s="1"/>
  <c r="A197" i="50" s="1"/>
  <c r="A209" i="50" s="1"/>
  <c r="A221" i="50" s="1"/>
  <c r="A233" i="50" s="1"/>
  <c r="A6" i="50"/>
  <c r="A18" i="50" s="1"/>
  <c r="A30" i="50" s="1"/>
  <c r="A42" i="50" s="1"/>
  <c r="A54" i="50" s="1"/>
  <c r="A66" i="50" s="1"/>
  <c r="A78" i="50" s="1"/>
  <c r="A90" i="50" s="1"/>
  <c r="A102" i="50" s="1"/>
  <c r="A114" i="50" s="1"/>
  <c r="A126" i="50" s="1"/>
  <c r="A138" i="50" s="1"/>
  <c r="A150" i="50" s="1"/>
  <c r="A162" i="50" s="1"/>
  <c r="A174" i="50" s="1"/>
  <c r="A186" i="50" s="1"/>
  <c r="A198" i="50" s="1"/>
  <c r="A210" i="50" s="1"/>
  <c r="A222" i="50" s="1"/>
  <c r="A234" i="50" s="1"/>
  <c r="C55" i="49"/>
  <c r="D47" i="49"/>
  <c r="D45" i="49"/>
  <c r="D43" i="49"/>
  <c r="D41" i="49"/>
  <c r="D39" i="49"/>
  <c r="D37" i="49"/>
  <c r="D35" i="49"/>
  <c r="D33" i="49"/>
  <c r="D31" i="49"/>
  <c r="D29" i="49"/>
  <c r="D27" i="49"/>
  <c r="D25" i="49"/>
  <c r="D23" i="49"/>
  <c r="D21" i="49"/>
  <c r="D19" i="49"/>
  <c r="D17" i="49"/>
  <c r="D15" i="49"/>
  <c r="D13" i="49"/>
  <c r="D11" i="49"/>
  <c r="D9" i="49"/>
  <c r="D7" i="49"/>
  <c r="B28" i="48"/>
  <c r="B40" i="48" s="1"/>
  <c r="B52" i="48" s="1"/>
  <c r="B64" i="48" s="1"/>
  <c r="B76" i="48" s="1"/>
  <c r="B88" i="48" s="1"/>
  <c r="B100" i="48" s="1"/>
  <c r="B112" i="48" s="1"/>
  <c r="B124" i="48" s="1"/>
  <c r="B136" i="48" s="1"/>
  <c r="B148" i="48" s="1"/>
  <c r="B160" i="48" s="1"/>
  <c r="B172" i="48" s="1"/>
  <c r="B184" i="48" s="1"/>
  <c r="B196" i="48" s="1"/>
  <c r="B208" i="48" s="1"/>
  <c r="B220" i="48" s="1"/>
  <c r="B232" i="48" s="1"/>
  <c r="B244" i="48" s="1"/>
  <c r="B256" i="48" s="1"/>
  <c r="B268" i="48" s="1"/>
  <c r="B280" i="48" s="1"/>
  <c r="B292" i="48" s="1"/>
  <c r="B304" i="48" s="1"/>
  <c r="B316" i="48" s="1"/>
  <c r="B328" i="48" s="1"/>
  <c r="B340" i="48" s="1"/>
  <c r="B352" i="48" s="1"/>
  <c r="B364" i="48" s="1"/>
  <c r="B376" i="48" s="1"/>
  <c r="B388" i="48" s="1"/>
  <c r="B400" i="48" s="1"/>
  <c r="B412" i="48" s="1"/>
  <c r="B424" i="48" s="1"/>
  <c r="B436" i="48" s="1"/>
  <c r="B448" i="48" s="1"/>
  <c r="B460" i="48" s="1"/>
  <c r="B472" i="48" s="1"/>
  <c r="B484" i="48" s="1"/>
  <c r="B496" i="48" s="1"/>
  <c r="B508" i="48" s="1"/>
  <c r="B520" i="48" s="1"/>
  <c r="B532" i="48" s="1"/>
  <c r="B544" i="48" s="1"/>
  <c r="B556" i="48" s="1"/>
  <c r="B568" i="48" s="1"/>
  <c r="B580" i="48" s="1"/>
  <c r="B592" i="48" s="1"/>
  <c r="B604" i="48" s="1"/>
  <c r="B616" i="48" s="1"/>
  <c r="B628" i="48" s="1"/>
  <c r="B640" i="48" s="1"/>
  <c r="B652" i="48" s="1"/>
  <c r="B664" i="48" s="1"/>
  <c r="B676" i="48" s="1"/>
  <c r="B688" i="48" s="1"/>
  <c r="B700" i="48" s="1"/>
  <c r="B712" i="48" s="1"/>
  <c r="B724" i="48" s="1"/>
  <c r="B736" i="48" s="1"/>
  <c r="A28" i="48"/>
  <c r="A40" i="48" s="1"/>
  <c r="A52" i="48" s="1"/>
  <c r="A64" i="48" s="1"/>
  <c r="A76" i="48" s="1"/>
  <c r="A88" i="48" s="1"/>
  <c r="A100" i="48" s="1"/>
  <c r="A112" i="48" s="1"/>
  <c r="A124" i="48" s="1"/>
  <c r="A136" i="48" s="1"/>
  <c r="A148" i="48" s="1"/>
  <c r="A160" i="48" s="1"/>
  <c r="A172" i="48" s="1"/>
  <c r="A184" i="48" s="1"/>
  <c r="A196" i="48" s="1"/>
  <c r="A208" i="48" s="1"/>
  <c r="A220" i="48" s="1"/>
  <c r="A232" i="48" s="1"/>
  <c r="A244" i="48" s="1"/>
  <c r="A256" i="48" s="1"/>
  <c r="A268" i="48" s="1"/>
  <c r="A280" i="48" s="1"/>
  <c r="A292" i="48" s="1"/>
  <c r="A304" i="48" s="1"/>
  <c r="A316" i="48" s="1"/>
  <c r="A328" i="48" s="1"/>
  <c r="A340" i="48" s="1"/>
  <c r="A352" i="48" s="1"/>
  <c r="A364" i="48" s="1"/>
  <c r="A376" i="48" s="1"/>
  <c r="A388" i="48" s="1"/>
  <c r="A400" i="48" s="1"/>
  <c r="A412" i="48" s="1"/>
  <c r="A424" i="48" s="1"/>
  <c r="A436" i="48" s="1"/>
  <c r="A448" i="48" s="1"/>
  <c r="A460" i="48" s="1"/>
  <c r="A472" i="48" s="1"/>
  <c r="A484" i="48" s="1"/>
  <c r="A496" i="48" s="1"/>
  <c r="A508" i="48" s="1"/>
  <c r="A520" i="48" s="1"/>
  <c r="A532" i="48" s="1"/>
  <c r="A544" i="48" s="1"/>
  <c r="A556" i="48" s="1"/>
  <c r="A568" i="48" s="1"/>
  <c r="A580" i="48" s="1"/>
  <c r="A592" i="48" s="1"/>
  <c r="A604" i="48" s="1"/>
  <c r="A616" i="48" s="1"/>
  <c r="A628" i="48" s="1"/>
  <c r="A640" i="48" s="1"/>
  <c r="A652" i="48" s="1"/>
  <c r="A664" i="48" s="1"/>
  <c r="A676" i="48" s="1"/>
  <c r="A688" i="48" s="1"/>
  <c r="A700" i="48" s="1"/>
  <c r="A712" i="48" s="1"/>
  <c r="A724" i="48" s="1"/>
  <c r="A736" i="48" s="1"/>
  <c r="B27" i="48"/>
  <c r="B39" i="48" s="1"/>
  <c r="B51" i="48" s="1"/>
  <c r="B63" i="48" s="1"/>
  <c r="B75" i="48" s="1"/>
  <c r="B87" i="48" s="1"/>
  <c r="B99" i="48" s="1"/>
  <c r="B111" i="48" s="1"/>
  <c r="B123" i="48" s="1"/>
  <c r="B135" i="48" s="1"/>
  <c r="B147" i="48" s="1"/>
  <c r="B159" i="48" s="1"/>
  <c r="B171" i="48" s="1"/>
  <c r="B183" i="48" s="1"/>
  <c r="B195" i="48" s="1"/>
  <c r="B207" i="48" s="1"/>
  <c r="B219" i="48" s="1"/>
  <c r="B231" i="48" s="1"/>
  <c r="B243" i="48" s="1"/>
  <c r="B255" i="48" s="1"/>
  <c r="B267" i="48" s="1"/>
  <c r="B279" i="48" s="1"/>
  <c r="B291" i="48" s="1"/>
  <c r="B303" i="48" s="1"/>
  <c r="B315" i="48" s="1"/>
  <c r="B327" i="48" s="1"/>
  <c r="B339" i="48" s="1"/>
  <c r="B351" i="48" s="1"/>
  <c r="B363" i="48" s="1"/>
  <c r="B375" i="48" s="1"/>
  <c r="B387" i="48" s="1"/>
  <c r="B399" i="48" s="1"/>
  <c r="B411" i="48" s="1"/>
  <c r="B423" i="48" s="1"/>
  <c r="B435" i="48" s="1"/>
  <c r="B447" i="48" s="1"/>
  <c r="B459" i="48" s="1"/>
  <c r="B471" i="48" s="1"/>
  <c r="B483" i="48" s="1"/>
  <c r="B495" i="48" s="1"/>
  <c r="B507" i="48" s="1"/>
  <c r="B519" i="48" s="1"/>
  <c r="B531" i="48" s="1"/>
  <c r="B543" i="48" s="1"/>
  <c r="B555" i="48" s="1"/>
  <c r="B567" i="48" s="1"/>
  <c r="B579" i="48" s="1"/>
  <c r="B591" i="48" s="1"/>
  <c r="B603" i="48" s="1"/>
  <c r="B615" i="48" s="1"/>
  <c r="B627" i="48" s="1"/>
  <c r="B639" i="48" s="1"/>
  <c r="B651" i="48" s="1"/>
  <c r="B663" i="48" s="1"/>
  <c r="B675" i="48" s="1"/>
  <c r="B687" i="48" s="1"/>
  <c r="B699" i="48" s="1"/>
  <c r="B711" i="48" s="1"/>
  <c r="B723" i="48" s="1"/>
  <c r="B735" i="48" s="1"/>
  <c r="A27" i="48"/>
  <c r="A39" i="48" s="1"/>
  <c r="A51" i="48" s="1"/>
  <c r="A63" i="48" s="1"/>
  <c r="A75" i="48" s="1"/>
  <c r="A87" i="48" s="1"/>
  <c r="A99" i="48" s="1"/>
  <c r="A111" i="48" s="1"/>
  <c r="A123" i="48" s="1"/>
  <c r="A135" i="48" s="1"/>
  <c r="A147" i="48" s="1"/>
  <c r="A159" i="48" s="1"/>
  <c r="A171" i="48" s="1"/>
  <c r="A183" i="48" s="1"/>
  <c r="A195" i="48" s="1"/>
  <c r="A207" i="48" s="1"/>
  <c r="A219" i="48" s="1"/>
  <c r="A231" i="48" s="1"/>
  <c r="A243" i="48" s="1"/>
  <c r="A255" i="48" s="1"/>
  <c r="A267" i="48" s="1"/>
  <c r="A279" i="48" s="1"/>
  <c r="A291" i="48" s="1"/>
  <c r="A303" i="48" s="1"/>
  <c r="A315" i="48" s="1"/>
  <c r="A327" i="48" s="1"/>
  <c r="A339" i="48" s="1"/>
  <c r="A351" i="48" s="1"/>
  <c r="A363" i="48" s="1"/>
  <c r="A375" i="48" s="1"/>
  <c r="A387" i="48" s="1"/>
  <c r="A399" i="48" s="1"/>
  <c r="A411" i="48" s="1"/>
  <c r="A423" i="48" s="1"/>
  <c r="A435" i="48" s="1"/>
  <c r="A447" i="48" s="1"/>
  <c r="A459" i="48" s="1"/>
  <c r="A471" i="48" s="1"/>
  <c r="A483" i="48" s="1"/>
  <c r="A495" i="48" s="1"/>
  <c r="A507" i="48" s="1"/>
  <c r="A519" i="48" s="1"/>
  <c r="A531" i="48" s="1"/>
  <c r="A543" i="48" s="1"/>
  <c r="A555" i="48" s="1"/>
  <c r="A567" i="48" s="1"/>
  <c r="A579" i="48" s="1"/>
  <c r="A591" i="48" s="1"/>
  <c r="A603" i="48" s="1"/>
  <c r="A615" i="48" s="1"/>
  <c r="A627" i="48" s="1"/>
  <c r="A639" i="48" s="1"/>
  <c r="A651" i="48" s="1"/>
  <c r="A663" i="48" s="1"/>
  <c r="A675" i="48" s="1"/>
  <c r="A687" i="48" s="1"/>
  <c r="A699" i="48" s="1"/>
  <c r="A711" i="48" s="1"/>
  <c r="A723" i="48" s="1"/>
  <c r="A735" i="48" s="1"/>
  <c r="B26" i="48"/>
  <c r="B38" i="48" s="1"/>
  <c r="B50" i="48" s="1"/>
  <c r="B62" i="48" s="1"/>
  <c r="B74" i="48" s="1"/>
  <c r="B86" i="48" s="1"/>
  <c r="B98" i="48" s="1"/>
  <c r="B110" i="48" s="1"/>
  <c r="B122" i="48" s="1"/>
  <c r="B134" i="48" s="1"/>
  <c r="B146" i="48" s="1"/>
  <c r="B158" i="48" s="1"/>
  <c r="B170" i="48" s="1"/>
  <c r="B182" i="48" s="1"/>
  <c r="B194" i="48" s="1"/>
  <c r="B206" i="48" s="1"/>
  <c r="B218" i="48" s="1"/>
  <c r="B230" i="48" s="1"/>
  <c r="B242" i="48" s="1"/>
  <c r="B254" i="48" s="1"/>
  <c r="B266" i="48" s="1"/>
  <c r="B278" i="48" s="1"/>
  <c r="B290" i="48" s="1"/>
  <c r="B302" i="48" s="1"/>
  <c r="B314" i="48" s="1"/>
  <c r="B326" i="48" s="1"/>
  <c r="B338" i="48" s="1"/>
  <c r="B350" i="48" s="1"/>
  <c r="B362" i="48" s="1"/>
  <c r="B374" i="48" s="1"/>
  <c r="B386" i="48" s="1"/>
  <c r="B398" i="48" s="1"/>
  <c r="B410" i="48" s="1"/>
  <c r="B422" i="48" s="1"/>
  <c r="B434" i="48" s="1"/>
  <c r="B446" i="48" s="1"/>
  <c r="B458" i="48" s="1"/>
  <c r="B470" i="48" s="1"/>
  <c r="B482" i="48" s="1"/>
  <c r="B494" i="48" s="1"/>
  <c r="B506" i="48" s="1"/>
  <c r="B518" i="48" s="1"/>
  <c r="B530" i="48" s="1"/>
  <c r="B542" i="48" s="1"/>
  <c r="B554" i="48" s="1"/>
  <c r="B566" i="48" s="1"/>
  <c r="B578" i="48" s="1"/>
  <c r="B590" i="48" s="1"/>
  <c r="B602" i="48" s="1"/>
  <c r="B614" i="48" s="1"/>
  <c r="B626" i="48" s="1"/>
  <c r="B638" i="48" s="1"/>
  <c r="B650" i="48" s="1"/>
  <c r="B662" i="48" s="1"/>
  <c r="B674" i="48" s="1"/>
  <c r="B686" i="48" s="1"/>
  <c r="B698" i="48" s="1"/>
  <c r="B710" i="48" s="1"/>
  <c r="B722" i="48" s="1"/>
  <c r="B734" i="48" s="1"/>
  <c r="A26" i="48"/>
  <c r="A38" i="48" s="1"/>
  <c r="A50" i="48" s="1"/>
  <c r="A62" i="48" s="1"/>
  <c r="A74" i="48" s="1"/>
  <c r="A86" i="48" s="1"/>
  <c r="A98" i="48" s="1"/>
  <c r="A110" i="48" s="1"/>
  <c r="A122" i="48" s="1"/>
  <c r="A134" i="48" s="1"/>
  <c r="A146" i="48" s="1"/>
  <c r="A158" i="48" s="1"/>
  <c r="A170" i="48" s="1"/>
  <c r="A182" i="48" s="1"/>
  <c r="A194" i="48" s="1"/>
  <c r="A206" i="48" s="1"/>
  <c r="A218" i="48" s="1"/>
  <c r="A230" i="48" s="1"/>
  <c r="A242" i="48" s="1"/>
  <c r="A254" i="48" s="1"/>
  <c r="A266" i="48" s="1"/>
  <c r="A278" i="48" s="1"/>
  <c r="A290" i="48" s="1"/>
  <c r="A302" i="48" s="1"/>
  <c r="A314" i="48" s="1"/>
  <c r="A326" i="48" s="1"/>
  <c r="A338" i="48" s="1"/>
  <c r="A350" i="48" s="1"/>
  <c r="A362" i="48" s="1"/>
  <c r="A374" i="48" s="1"/>
  <c r="A386" i="48" s="1"/>
  <c r="A398" i="48" s="1"/>
  <c r="A410" i="48" s="1"/>
  <c r="A422" i="48" s="1"/>
  <c r="A434" i="48" s="1"/>
  <c r="A446" i="48" s="1"/>
  <c r="A458" i="48" s="1"/>
  <c r="A470" i="48" s="1"/>
  <c r="A482" i="48" s="1"/>
  <c r="A494" i="48" s="1"/>
  <c r="A506" i="48" s="1"/>
  <c r="A518" i="48" s="1"/>
  <c r="A530" i="48" s="1"/>
  <c r="A542" i="48" s="1"/>
  <c r="A554" i="48" s="1"/>
  <c r="A566" i="48" s="1"/>
  <c r="A578" i="48" s="1"/>
  <c r="A590" i="48" s="1"/>
  <c r="A602" i="48" s="1"/>
  <c r="A614" i="48" s="1"/>
  <c r="A626" i="48" s="1"/>
  <c r="A638" i="48" s="1"/>
  <c r="A650" i="48" s="1"/>
  <c r="A662" i="48" s="1"/>
  <c r="A674" i="48" s="1"/>
  <c r="A686" i="48" s="1"/>
  <c r="A698" i="48" s="1"/>
  <c r="A710" i="48" s="1"/>
  <c r="A722" i="48" s="1"/>
  <c r="A734" i="48" s="1"/>
  <c r="B25" i="48"/>
  <c r="B37" i="48" s="1"/>
  <c r="B49" i="48" s="1"/>
  <c r="B61" i="48" s="1"/>
  <c r="B73" i="48" s="1"/>
  <c r="B85" i="48" s="1"/>
  <c r="B97" i="48" s="1"/>
  <c r="B109" i="48" s="1"/>
  <c r="B121" i="48" s="1"/>
  <c r="B133" i="48" s="1"/>
  <c r="B145" i="48" s="1"/>
  <c r="B157" i="48" s="1"/>
  <c r="B169" i="48" s="1"/>
  <c r="B181" i="48" s="1"/>
  <c r="B193" i="48" s="1"/>
  <c r="B205" i="48" s="1"/>
  <c r="B217" i="48" s="1"/>
  <c r="B229" i="48" s="1"/>
  <c r="B241" i="48" s="1"/>
  <c r="B253" i="48" s="1"/>
  <c r="B265" i="48" s="1"/>
  <c r="B277" i="48" s="1"/>
  <c r="B289" i="48" s="1"/>
  <c r="B301" i="48" s="1"/>
  <c r="B313" i="48" s="1"/>
  <c r="B325" i="48" s="1"/>
  <c r="B337" i="48" s="1"/>
  <c r="B349" i="48" s="1"/>
  <c r="B361" i="48" s="1"/>
  <c r="B373" i="48" s="1"/>
  <c r="B385" i="48" s="1"/>
  <c r="B397" i="48" s="1"/>
  <c r="B409" i="48" s="1"/>
  <c r="B421" i="48" s="1"/>
  <c r="B433" i="48" s="1"/>
  <c r="B445" i="48" s="1"/>
  <c r="B457" i="48" s="1"/>
  <c r="B469" i="48" s="1"/>
  <c r="B481" i="48" s="1"/>
  <c r="B493" i="48" s="1"/>
  <c r="B505" i="48" s="1"/>
  <c r="B517" i="48" s="1"/>
  <c r="B529" i="48" s="1"/>
  <c r="B541" i="48" s="1"/>
  <c r="B553" i="48" s="1"/>
  <c r="B565" i="48" s="1"/>
  <c r="B577" i="48" s="1"/>
  <c r="B589" i="48" s="1"/>
  <c r="B601" i="48" s="1"/>
  <c r="B613" i="48" s="1"/>
  <c r="B625" i="48" s="1"/>
  <c r="B637" i="48" s="1"/>
  <c r="B649" i="48" s="1"/>
  <c r="B661" i="48" s="1"/>
  <c r="B673" i="48" s="1"/>
  <c r="B685" i="48" s="1"/>
  <c r="B697" i="48" s="1"/>
  <c r="B709" i="48" s="1"/>
  <c r="B721" i="48" s="1"/>
  <c r="B733" i="48" s="1"/>
  <c r="A25" i="48"/>
  <c r="A37" i="48" s="1"/>
  <c r="A49" i="48" s="1"/>
  <c r="A61" i="48" s="1"/>
  <c r="A73" i="48" s="1"/>
  <c r="A85" i="48" s="1"/>
  <c r="A97" i="48" s="1"/>
  <c r="A109" i="48" s="1"/>
  <c r="A121" i="48" s="1"/>
  <c r="A133" i="48" s="1"/>
  <c r="A145" i="48" s="1"/>
  <c r="A157" i="48" s="1"/>
  <c r="A169" i="48" s="1"/>
  <c r="A181" i="48" s="1"/>
  <c r="A193" i="48" s="1"/>
  <c r="A205" i="48" s="1"/>
  <c r="A217" i="48" s="1"/>
  <c r="A229" i="48" s="1"/>
  <c r="A241" i="48" s="1"/>
  <c r="A253" i="48" s="1"/>
  <c r="A265" i="48" s="1"/>
  <c r="A277" i="48" s="1"/>
  <c r="A289" i="48" s="1"/>
  <c r="A301" i="48" s="1"/>
  <c r="A313" i="48" s="1"/>
  <c r="A325" i="48" s="1"/>
  <c r="A337" i="48" s="1"/>
  <c r="A349" i="48" s="1"/>
  <c r="A361" i="48" s="1"/>
  <c r="A373" i="48" s="1"/>
  <c r="A385" i="48" s="1"/>
  <c r="A397" i="48" s="1"/>
  <c r="A409" i="48" s="1"/>
  <c r="A421" i="48" s="1"/>
  <c r="A433" i="48" s="1"/>
  <c r="A445" i="48" s="1"/>
  <c r="A457" i="48" s="1"/>
  <c r="A469" i="48" s="1"/>
  <c r="A481" i="48" s="1"/>
  <c r="A493" i="48" s="1"/>
  <c r="A505" i="48" s="1"/>
  <c r="A517" i="48" s="1"/>
  <c r="A529" i="48" s="1"/>
  <c r="A541" i="48" s="1"/>
  <c r="A553" i="48" s="1"/>
  <c r="A565" i="48" s="1"/>
  <c r="A577" i="48" s="1"/>
  <c r="A589" i="48" s="1"/>
  <c r="A601" i="48" s="1"/>
  <c r="A613" i="48" s="1"/>
  <c r="A625" i="48" s="1"/>
  <c r="A637" i="48" s="1"/>
  <c r="A649" i="48" s="1"/>
  <c r="A661" i="48" s="1"/>
  <c r="A673" i="48" s="1"/>
  <c r="A685" i="48" s="1"/>
  <c r="A697" i="48" s="1"/>
  <c r="A709" i="48" s="1"/>
  <c r="A721" i="48" s="1"/>
  <c r="A733" i="48" s="1"/>
  <c r="B24" i="48"/>
  <c r="B36" i="48" s="1"/>
  <c r="B48" i="48" s="1"/>
  <c r="B60" i="48" s="1"/>
  <c r="B72" i="48" s="1"/>
  <c r="B84" i="48" s="1"/>
  <c r="B96" i="48" s="1"/>
  <c r="B108" i="48" s="1"/>
  <c r="B120" i="48" s="1"/>
  <c r="B132" i="48" s="1"/>
  <c r="B144" i="48" s="1"/>
  <c r="B156" i="48" s="1"/>
  <c r="B168" i="48" s="1"/>
  <c r="B180" i="48" s="1"/>
  <c r="B192" i="48" s="1"/>
  <c r="B204" i="48" s="1"/>
  <c r="B216" i="48" s="1"/>
  <c r="B228" i="48" s="1"/>
  <c r="B240" i="48" s="1"/>
  <c r="B252" i="48" s="1"/>
  <c r="B264" i="48" s="1"/>
  <c r="B276" i="48" s="1"/>
  <c r="B288" i="48" s="1"/>
  <c r="B300" i="48" s="1"/>
  <c r="B312" i="48" s="1"/>
  <c r="B324" i="48" s="1"/>
  <c r="B336" i="48" s="1"/>
  <c r="B348" i="48" s="1"/>
  <c r="B360" i="48" s="1"/>
  <c r="B372" i="48" s="1"/>
  <c r="B384" i="48" s="1"/>
  <c r="B396" i="48" s="1"/>
  <c r="B408" i="48" s="1"/>
  <c r="B420" i="48" s="1"/>
  <c r="B432" i="48" s="1"/>
  <c r="B444" i="48" s="1"/>
  <c r="B456" i="48" s="1"/>
  <c r="B468" i="48" s="1"/>
  <c r="B480" i="48" s="1"/>
  <c r="B492" i="48" s="1"/>
  <c r="B504" i="48" s="1"/>
  <c r="B516" i="48" s="1"/>
  <c r="B528" i="48" s="1"/>
  <c r="B540" i="48" s="1"/>
  <c r="B552" i="48" s="1"/>
  <c r="B564" i="48" s="1"/>
  <c r="B576" i="48" s="1"/>
  <c r="B588" i="48" s="1"/>
  <c r="B600" i="48" s="1"/>
  <c r="B612" i="48" s="1"/>
  <c r="B624" i="48" s="1"/>
  <c r="B636" i="48" s="1"/>
  <c r="B648" i="48" s="1"/>
  <c r="B660" i="48" s="1"/>
  <c r="B672" i="48" s="1"/>
  <c r="B684" i="48" s="1"/>
  <c r="B696" i="48" s="1"/>
  <c r="B708" i="48" s="1"/>
  <c r="B720" i="48" s="1"/>
  <c r="B732" i="48" s="1"/>
  <c r="A24" i="48"/>
  <c r="A36" i="48" s="1"/>
  <c r="A48" i="48" s="1"/>
  <c r="A60" i="48" s="1"/>
  <c r="A72" i="48" s="1"/>
  <c r="A84" i="48" s="1"/>
  <c r="A96" i="48" s="1"/>
  <c r="A108" i="48" s="1"/>
  <c r="A120" i="48" s="1"/>
  <c r="A132" i="48" s="1"/>
  <c r="A144" i="48" s="1"/>
  <c r="A156" i="48" s="1"/>
  <c r="A168" i="48" s="1"/>
  <c r="A180" i="48" s="1"/>
  <c r="A192" i="48" s="1"/>
  <c r="A204" i="48" s="1"/>
  <c r="A216" i="48" s="1"/>
  <c r="A228" i="48" s="1"/>
  <c r="A240" i="48" s="1"/>
  <c r="A252" i="48" s="1"/>
  <c r="A264" i="48" s="1"/>
  <c r="A276" i="48" s="1"/>
  <c r="A288" i="48" s="1"/>
  <c r="A300" i="48" s="1"/>
  <c r="A312" i="48" s="1"/>
  <c r="A324" i="48" s="1"/>
  <c r="A336" i="48" s="1"/>
  <c r="A348" i="48" s="1"/>
  <c r="A360" i="48" s="1"/>
  <c r="A372" i="48" s="1"/>
  <c r="A384" i="48" s="1"/>
  <c r="A396" i="48" s="1"/>
  <c r="A408" i="48" s="1"/>
  <c r="A420" i="48" s="1"/>
  <c r="A432" i="48" s="1"/>
  <c r="A444" i="48" s="1"/>
  <c r="A456" i="48" s="1"/>
  <c r="A468" i="48" s="1"/>
  <c r="A480" i="48" s="1"/>
  <c r="A492" i="48" s="1"/>
  <c r="A504" i="48" s="1"/>
  <c r="A516" i="48" s="1"/>
  <c r="A528" i="48" s="1"/>
  <c r="A540" i="48" s="1"/>
  <c r="A552" i="48" s="1"/>
  <c r="A564" i="48" s="1"/>
  <c r="A576" i="48" s="1"/>
  <c r="A588" i="48" s="1"/>
  <c r="A600" i="48" s="1"/>
  <c r="A612" i="48" s="1"/>
  <c r="A624" i="48" s="1"/>
  <c r="A636" i="48" s="1"/>
  <c r="A648" i="48" s="1"/>
  <c r="A660" i="48" s="1"/>
  <c r="A672" i="48" s="1"/>
  <c r="A684" i="48" s="1"/>
  <c r="A696" i="48" s="1"/>
  <c r="A708" i="48" s="1"/>
  <c r="A720" i="48" s="1"/>
  <c r="A732" i="48" s="1"/>
  <c r="B23" i="48"/>
  <c r="B35" i="48" s="1"/>
  <c r="B47" i="48" s="1"/>
  <c r="B59" i="48" s="1"/>
  <c r="B71" i="48" s="1"/>
  <c r="B83" i="48" s="1"/>
  <c r="B95" i="48" s="1"/>
  <c r="B107" i="48" s="1"/>
  <c r="B119" i="48" s="1"/>
  <c r="B131" i="48" s="1"/>
  <c r="B143" i="48" s="1"/>
  <c r="B155" i="48" s="1"/>
  <c r="B167" i="48" s="1"/>
  <c r="B179" i="48" s="1"/>
  <c r="B191" i="48" s="1"/>
  <c r="B203" i="48" s="1"/>
  <c r="B215" i="48" s="1"/>
  <c r="B227" i="48" s="1"/>
  <c r="B239" i="48" s="1"/>
  <c r="B251" i="48" s="1"/>
  <c r="B263" i="48" s="1"/>
  <c r="B275" i="48" s="1"/>
  <c r="B287" i="48" s="1"/>
  <c r="B299" i="48" s="1"/>
  <c r="B311" i="48" s="1"/>
  <c r="B323" i="48" s="1"/>
  <c r="B335" i="48" s="1"/>
  <c r="B347" i="48" s="1"/>
  <c r="B359" i="48" s="1"/>
  <c r="B371" i="48" s="1"/>
  <c r="B383" i="48" s="1"/>
  <c r="B395" i="48" s="1"/>
  <c r="B407" i="48" s="1"/>
  <c r="B419" i="48" s="1"/>
  <c r="B431" i="48" s="1"/>
  <c r="B443" i="48" s="1"/>
  <c r="B455" i="48" s="1"/>
  <c r="B467" i="48" s="1"/>
  <c r="B479" i="48" s="1"/>
  <c r="B491" i="48" s="1"/>
  <c r="B503" i="48" s="1"/>
  <c r="B515" i="48" s="1"/>
  <c r="B527" i="48" s="1"/>
  <c r="B539" i="48" s="1"/>
  <c r="B551" i="48" s="1"/>
  <c r="B563" i="48" s="1"/>
  <c r="B575" i="48" s="1"/>
  <c r="B587" i="48" s="1"/>
  <c r="B599" i="48" s="1"/>
  <c r="B611" i="48" s="1"/>
  <c r="B623" i="48" s="1"/>
  <c r="B635" i="48" s="1"/>
  <c r="B647" i="48" s="1"/>
  <c r="B659" i="48" s="1"/>
  <c r="B671" i="48" s="1"/>
  <c r="B683" i="48" s="1"/>
  <c r="B695" i="48" s="1"/>
  <c r="B707" i="48" s="1"/>
  <c r="B719" i="48" s="1"/>
  <c r="B731" i="48" s="1"/>
  <c r="A23" i="48"/>
  <c r="A35" i="48" s="1"/>
  <c r="A47" i="48" s="1"/>
  <c r="A59" i="48" s="1"/>
  <c r="A71" i="48" s="1"/>
  <c r="A83" i="48" s="1"/>
  <c r="A95" i="48" s="1"/>
  <c r="A107" i="48" s="1"/>
  <c r="A119" i="48" s="1"/>
  <c r="A131" i="48" s="1"/>
  <c r="A143" i="48" s="1"/>
  <c r="A155" i="48" s="1"/>
  <c r="A167" i="48" s="1"/>
  <c r="A179" i="48" s="1"/>
  <c r="A191" i="48" s="1"/>
  <c r="A203" i="48" s="1"/>
  <c r="A215" i="48" s="1"/>
  <c r="A227" i="48" s="1"/>
  <c r="A239" i="48" s="1"/>
  <c r="A251" i="48" s="1"/>
  <c r="A263" i="48" s="1"/>
  <c r="A275" i="48" s="1"/>
  <c r="A287" i="48" s="1"/>
  <c r="A299" i="48" s="1"/>
  <c r="A311" i="48" s="1"/>
  <c r="A323" i="48" s="1"/>
  <c r="A335" i="48" s="1"/>
  <c r="A347" i="48" s="1"/>
  <c r="A359" i="48" s="1"/>
  <c r="A371" i="48" s="1"/>
  <c r="A383" i="48" s="1"/>
  <c r="A395" i="48" s="1"/>
  <c r="A407" i="48" s="1"/>
  <c r="A419" i="48" s="1"/>
  <c r="A431" i="48" s="1"/>
  <c r="A443" i="48" s="1"/>
  <c r="A455" i="48" s="1"/>
  <c r="A467" i="48" s="1"/>
  <c r="A479" i="48" s="1"/>
  <c r="A491" i="48" s="1"/>
  <c r="A503" i="48" s="1"/>
  <c r="A515" i="48" s="1"/>
  <c r="A527" i="48" s="1"/>
  <c r="A539" i="48" s="1"/>
  <c r="A551" i="48" s="1"/>
  <c r="A563" i="48" s="1"/>
  <c r="A575" i="48" s="1"/>
  <c r="A587" i="48" s="1"/>
  <c r="A599" i="48" s="1"/>
  <c r="A611" i="48" s="1"/>
  <c r="A623" i="48" s="1"/>
  <c r="A635" i="48" s="1"/>
  <c r="A647" i="48" s="1"/>
  <c r="A659" i="48" s="1"/>
  <c r="A671" i="48" s="1"/>
  <c r="A683" i="48" s="1"/>
  <c r="A695" i="48" s="1"/>
  <c r="A707" i="48" s="1"/>
  <c r="A719" i="48" s="1"/>
  <c r="A731" i="48" s="1"/>
  <c r="B22" i="48"/>
  <c r="B34" i="48" s="1"/>
  <c r="B46" i="48" s="1"/>
  <c r="B58" i="48" s="1"/>
  <c r="B70" i="48" s="1"/>
  <c r="B82" i="48" s="1"/>
  <c r="B94" i="48" s="1"/>
  <c r="B106" i="48" s="1"/>
  <c r="B118" i="48" s="1"/>
  <c r="B130" i="48" s="1"/>
  <c r="B142" i="48" s="1"/>
  <c r="B154" i="48" s="1"/>
  <c r="B166" i="48" s="1"/>
  <c r="B178" i="48" s="1"/>
  <c r="B190" i="48" s="1"/>
  <c r="B202" i="48" s="1"/>
  <c r="B214" i="48" s="1"/>
  <c r="B226" i="48" s="1"/>
  <c r="B238" i="48" s="1"/>
  <c r="B250" i="48" s="1"/>
  <c r="B262" i="48" s="1"/>
  <c r="B274" i="48" s="1"/>
  <c r="B286" i="48" s="1"/>
  <c r="B298" i="48" s="1"/>
  <c r="B310" i="48" s="1"/>
  <c r="B322" i="48" s="1"/>
  <c r="B334" i="48" s="1"/>
  <c r="B346" i="48" s="1"/>
  <c r="B358" i="48" s="1"/>
  <c r="B370" i="48" s="1"/>
  <c r="B382" i="48" s="1"/>
  <c r="B394" i="48" s="1"/>
  <c r="B406" i="48" s="1"/>
  <c r="B418" i="48" s="1"/>
  <c r="B430" i="48" s="1"/>
  <c r="B442" i="48" s="1"/>
  <c r="B454" i="48" s="1"/>
  <c r="B466" i="48" s="1"/>
  <c r="B478" i="48" s="1"/>
  <c r="B490" i="48" s="1"/>
  <c r="B502" i="48" s="1"/>
  <c r="B514" i="48" s="1"/>
  <c r="B526" i="48" s="1"/>
  <c r="B538" i="48" s="1"/>
  <c r="B550" i="48" s="1"/>
  <c r="B562" i="48" s="1"/>
  <c r="B574" i="48" s="1"/>
  <c r="B586" i="48" s="1"/>
  <c r="B598" i="48" s="1"/>
  <c r="B610" i="48" s="1"/>
  <c r="B622" i="48" s="1"/>
  <c r="B634" i="48" s="1"/>
  <c r="B646" i="48" s="1"/>
  <c r="B658" i="48" s="1"/>
  <c r="B670" i="48" s="1"/>
  <c r="B682" i="48" s="1"/>
  <c r="B694" i="48" s="1"/>
  <c r="B706" i="48" s="1"/>
  <c r="B718" i="48" s="1"/>
  <c r="B730" i="48" s="1"/>
  <c r="A22" i="48"/>
  <c r="A34" i="48" s="1"/>
  <c r="A46" i="48" s="1"/>
  <c r="A58" i="48" s="1"/>
  <c r="A70" i="48" s="1"/>
  <c r="A82" i="48" s="1"/>
  <c r="A94" i="48" s="1"/>
  <c r="A106" i="48" s="1"/>
  <c r="A118" i="48" s="1"/>
  <c r="A130" i="48" s="1"/>
  <c r="A142" i="48" s="1"/>
  <c r="A154" i="48" s="1"/>
  <c r="A166" i="48" s="1"/>
  <c r="A178" i="48" s="1"/>
  <c r="A190" i="48" s="1"/>
  <c r="A202" i="48" s="1"/>
  <c r="A214" i="48" s="1"/>
  <c r="A226" i="48" s="1"/>
  <c r="A238" i="48" s="1"/>
  <c r="A250" i="48" s="1"/>
  <c r="A262" i="48" s="1"/>
  <c r="A274" i="48" s="1"/>
  <c r="A286" i="48" s="1"/>
  <c r="A298" i="48" s="1"/>
  <c r="A310" i="48" s="1"/>
  <c r="A322" i="48" s="1"/>
  <c r="A334" i="48" s="1"/>
  <c r="A346" i="48" s="1"/>
  <c r="A358" i="48" s="1"/>
  <c r="A370" i="48" s="1"/>
  <c r="A382" i="48" s="1"/>
  <c r="A394" i="48" s="1"/>
  <c r="A406" i="48" s="1"/>
  <c r="A418" i="48" s="1"/>
  <c r="A430" i="48" s="1"/>
  <c r="A442" i="48" s="1"/>
  <c r="A454" i="48" s="1"/>
  <c r="A466" i="48" s="1"/>
  <c r="A478" i="48" s="1"/>
  <c r="A490" i="48" s="1"/>
  <c r="A502" i="48" s="1"/>
  <c r="A514" i="48" s="1"/>
  <c r="A526" i="48" s="1"/>
  <c r="A538" i="48" s="1"/>
  <c r="A550" i="48" s="1"/>
  <c r="A562" i="48" s="1"/>
  <c r="A574" i="48" s="1"/>
  <c r="A586" i="48" s="1"/>
  <c r="A598" i="48" s="1"/>
  <c r="A610" i="48" s="1"/>
  <c r="A622" i="48" s="1"/>
  <c r="A634" i="48" s="1"/>
  <c r="A646" i="48" s="1"/>
  <c r="A658" i="48" s="1"/>
  <c r="A670" i="48" s="1"/>
  <c r="A682" i="48" s="1"/>
  <c r="A694" i="48" s="1"/>
  <c r="A706" i="48" s="1"/>
  <c r="A718" i="48" s="1"/>
  <c r="A730" i="48" s="1"/>
  <c r="B21" i="48"/>
  <c r="B33" i="48" s="1"/>
  <c r="B45" i="48" s="1"/>
  <c r="B57" i="48" s="1"/>
  <c r="B69" i="48" s="1"/>
  <c r="B81" i="48" s="1"/>
  <c r="B93" i="48" s="1"/>
  <c r="B105" i="48" s="1"/>
  <c r="B117" i="48" s="1"/>
  <c r="B129" i="48" s="1"/>
  <c r="B141" i="48" s="1"/>
  <c r="B153" i="48" s="1"/>
  <c r="B165" i="48" s="1"/>
  <c r="B177" i="48" s="1"/>
  <c r="B189" i="48" s="1"/>
  <c r="B201" i="48" s="1"/>
  <c r="B213" i="48" s="1"/>
  <c r="B225" i="48" s="1"/>
  <c r="B237" i="48" s="1"/>
  <c r="B249" i="48" s="1"/>
  <c r="B261" i="48" s="1"/>
  <c r="B273" i="48" s="1"/>
  <c r="B285" i="48" s="1"/>
  <c r="B297" i="48" s="1"/>
  <c r="B309" i="48" s="1"/>
  <c r="B321" i="48" s="1"/>
  <c r="B333" i="48" s="1"/>
  <c r="B345" i="48" s="1"/>
  <c r="B357" i="48" s="1"/>
  <c r="B369" i="48" s="1"/>
  <c r="B381" i="48" s="1"/>
  <c r="B393" i="48" s="1"/>
  <c r="B405" i="48" s="1"/>
  <c r="B417" i="48" s="1"/>
  <c r="B429" i="48" s="1"/>
  <c r="B441" i="48" s="1"/>
  <c r="B453" i="48" s="1"/>
  <c r="B465" i="48" s="1"/>
  <c r="B477" i="48" s="1"/>
  <c r="B489" i="48" s="1"/>
  <c r="B501" i="48" s="1"/>
  <c r="B513" i="48" s="1"/>
  <c r="B525" i="48" s="1"/>
  <c r="B537" i="48" s="1"/>
  <c r="B549" i="48" s="1"/>
  <c r="B561" i="48" s="1"/>
  <c r="B573" i="48" s="1"/>
  <c r="B585" i="48" s="1"/>
  <c r="B597" i="48" s="1"/>
  <c r="B609" i="48" s="1"/>
  <c r="B621" i="48" s="1"/>
  <c r="B633" i="48" s="1"/>
  <c r="B645" i="48" s="1"/>
  <c r="B657" i="48" s="1"/>
  <c r="B669" i="48" s="1"/>
  <c r="B681" i="48" s="1"/>
  <c r="B693" i="48" s="1"/>
  <c r="B705" i="48" s="1"/>
  <c r="B717" i="48" s="1"/>
  <c r="B729" i="48" s="1"/>
  <c r="A21" i="48"/>
  <c r="A33" i="48" s="1"/>
  <c r="A45" i="48" s="1"/>
  <c r="A57" i="48" s="1"/>
  <c r="A69" i="48" s="1"/>
  <c r="A81" i="48" s="1"/>
  <c r="A93" i="48" s="1"/>
  <c r="A105" i="48" s="1"/>
  <c r="A117" i="48" s="1"/>
  <c r="A129" i="48" s="1"/>
  <c r="A141" i="48" s="1"/>
  <c r="A153" i="48" s="1"/>
  <c r="A165" i="48" s="1"/>
  <c r="A177" i="48" s="1"/>
  <c r="A189" i="48" s="1"/>
  <c r="A201" i="48" s="1"/>
  <c r="A213" i="48" s="1"/>
  <c r="A225" i="48" s="1"/>
  <c r="A237" i="48" s="1"/>
  <c r="A249" i="48" s="1"/>
  <c r="A261" i="48" s="1"/>
  <c r="A273" i="48" s="1"/>
  <c r="A285" i="48" s="1"/>
  <c r="A297" i="48" s="1"/>
  <c r="A309" i="48" s="1"/>
  <c r="A321" i="48" s="1"/>
  <c r="A333" i="48" s="1"/>
  <c r="A345" i="48" s="1"/>
  <c r="A357" i="48" s="1"/>
  <c r="A369" i="48" s="1"/>
  <c r="A381" i="48" s="1"/>
  <c r="A393" i="48" s="1"/>
  <c r="A405" i="48" s="1"/>
  <c r="A417" i="48" s="1"/>
  <c r="A429" i="48" s="1"/>
  <c r="A441" i="48" s="1"/>
  <c r="A453" i="48" s="1"/>
  <c r="A465" i="48" s="1"/>
  <c r="A477" i="48" s="1"/>
  <c r="A489" i="48" s="1"/>
  <c r="A501" i="48" s="1"/>
  <c r="A513" i="48" s="1"/>
  <c r="A525" i="48" s="1"/>
  <c r="A537" i="48" s="1"/>
  <c r="A549" i="48" s="1"/>
  <c r="A561" i="48" s="1"/>
  <c r="A573" i="48" s="1"/>
  <c r="A585" i="48" s="1"/>
  <c r="A597" i="48" s="1"/>
  <c r="A609" i="48" s="1"/>
  <c r="A621" i="48" s="1"/>
  <c r="A633" i="48" s="1"/>
  <c r="A645" i="48" s="1"/>
  <c r="A657" i="48" s="1"/>
  <c r="A669" i="48" s="1"/>
  <c r="A681" i="48" s="1"/>
  <c r="A693" i="48" s="1"/>
  <c r="A705" i="48" s="1"/>
  <c r="A717" i="48" s="1"/>
  <c r="A729" i="48" s="1"/>
  <c r="B20" i="48"/>
  <c r="B32" i="48" s="1"/>
  <c r="B44" i="48" s="1"/>
  <c r="B56" i="48" s="1"/>
  <c r="B68" i="48" s="1"/>
  <c r="B80" i="48" s="1"/>
  <c r="B92" i="48" s="1"/>
  <c r="B104" i="48" s="1"/>
  <c r="B116" i="48" s="1"/>
  <c r="B128" i="48" s="1"/>
  <c r="B140" i="48" s="1"/>
  <c r="B152" i="48" s="1"/>
  <c r="B164" i="48" s="1"/>
  <c r="B176" i="48" s="1"/>
  <c r="B188" i="48" s="1"/>
  <c r="B200" i="48" s="1"/>
  <c r="B212" i="48" s="1"/>
  <c r="B224" i="48" s="1"/>
  <c r="B236" i="48" s="1"/>
  <c r="B248" i="48" s="1"/>
  <c r="B260" i="48" s="1"/>
  <c r="B272" i="48" s="1"/>
  <c r="B284" i="48" s="1"/>
  <c r="B296" i="48" s="1"/>
  <c r="B308" i="48" s="1"/>
  <c r="B320" i="48" s="1"/>
  <c r="B332" i="48" s="1"/>
  <c r="B344" i="48" s="1"/>
  <c r="B356" i="48" s="1"/>
  <c r="B368" i="48" s="1"/>
  <c r="B380" i="48" s="1"/>
  <c r="B392" i="48" s="1"/>
  <c r="B404" i="48" s="1"/>
  <c r="B416" i="48" s="1"/>
  <c r="B428" i="48" s="1"/>
  <c r="B440" i="48" s="1"/>
  <c r="B452" i="48" s="1"/>
  <c r="B464" i="48" s="1"/>
  <c r="B476" i="48" s="1"/>
  <c r="B488" i="48" s="1"/>
  <c r="B500" i="48" s="1"/>
  <c r="B512" i="48" s="1"/>
  <c r="B524" i="48" s="1"/>
  <c r="B536" i="48" s="1"/>
  <c r="B548" i="48" s="1"/>
  <c r="B560" i="48" s="1"/>
  <c r="B572" i="48" s="1"/>
  <c r="B584" i="48" s="1"/>
  <c r="B596" i="48" s="1"/>
  <c r="B608" i="48" s="1"/>
  <c r="B620" i="48" s="1"/>
  <c r="B632" i="48" s="1"/>
  <c r="B644" i="48" s="1"/>
  <c r="B656" i="48" s="1"/>
  <c r="B668" i="48" s="1"/>
  <c r="B680" i="48" s="1"/>
  <c r="B692" i="48" s="1"/>
  <c r="B704" i="48" s="1"/>
  <c r="B716" i="48" s="1"/>
  <c r="B728" i="48" s="1"/>
  <c r="A20" i="48"/>
  <c r="A32" i="48" s="1"/>
  <c r="A44" i="48" s="1"/>
  <c r="A56" i="48" s="1"/>
  <c r="A68" i="48" s="1"/>
  <c r="A80" i="48" s="1"/>
  <c r="A92" i="48" s="1"/>
  <c r="A104" i="48" s="1"/>
  <c r="A116" i="48" s="1"/>
  <c r="A128" i="48" s="1"/>
  <c r="A140" i="48" s="1"/>
  <c r="A152" i="48" s="1"/>
  <c r="A164" i="48" s="1"/>
  <c r="A176" i="48" s="1"/>
  <c r="A188" i="48" s="1"/>
  <c r="A200" i="48" s="1"/>
  <c r="A212" i="48" s="1"/>
  <c r="A224" i="48" s="1"/>
  <c r="A236" i="48" s="1"/>
  <c r="A248" i="48" s="1"/>
  <c r="A260" i="48" s="1"/>
  <c r="A272" i="48" s="1"/>
  <c r="A284" i="48" s="1"/>
  <c r="A296" i="48" s="1"/>
  <c r="A308" i="48" s="1"/>
  <c r="A320" i="48" s="1"/>
  <c r="A332" i="48" s="1"/>
  <c r="A344" i="48" s="1"/>
  <c r="A356" i="48" s="1"/>
  <c r="A368" i="48" s="1"/>
  <c r="A380" i="48" s="1"/>
  <c r="A392" i="48" s="1"/>
  <c r="A404" i="48" s="1"/>
  <c r="A416" i="48" s="1"/>
  <c r="A428" i="48" s="1"/>
  <c r="A440" i="48" s="1"/>
  <c r="A452" i="48" s="1"/>
  <c r="A464" i="48" s="1"/>
  <c r="A476" i="48" s="1"/>
  <c r="A488" i="48" s="1"/>
  <c r="A500" i="48" s="1"/>
  <c r="A512" i="48" s="1"/>
  <c r="A524" i="48" s="1"/>
  <c r="A536" i="48" s="1"/>
  <c r="A548" i="48" s="1"/>
  <c r="A560" i="48" s="1"/>
  <c r="A572" i="48" s="1"/>
  <c r="A584" i="48" s="1"/>
  <c r="A596" i="48" s="1"/>
  <c r="A608" i="48" s="1"/>
  <c r="A620" i="48" s="1"/>
  <c r="A632" i="48" s="1"/>
  <c r="A644" i="48" s="1"/>
  <c r="A656" i="48" s="1"/>
  <c r="A668" i="48" s="1"/>
  <c r="A680" i="48" s="1"/>
  <c r="A692" i="48" s="1"/>
  <c r="A704" i="48" s="1"/>
  <c r="A716" i="48" s="1"/>
  <c r="A728" i="48" s="1"/>
  <c r="B19" i="48"/>
  <c r="B31" i="48" s="1"/>
  <c r="B43" i="48" s="1"/>
  <c r="B55" i="48" s="1"/>
  <c r="B67" i="48" s="1"/>
  <c r="B79" i="48" s="1"/>
  <c r="B91" i="48" s="1"/>
  <c r="B103" i="48" s="1"/>
  <c r="B115" i="48" s="1"/>
  <c r="B127" i="48" s="1"/>
  <c r="B139" i="48" s="1"/>
  <c r="B151" i="48" s="1"/>
  <c r="B163" i="48" s="1"/>
  <c r="B175" i="48" s="1"/>
  <c r="B187" i="48" s="1"/>
  <c r="B199" i="48" s="1"/>
  <c r="B211" i="48" s="1"/>
  <c r="B223" i="48" s="1"/>
  <c r="B235" i="48" s="1"/>
  <c r="B247" i="48" s="1"/>
  <c r="B259" i="48" s="1"/>
  <c r="B271" i="48" s="1"/>
  <c r="B283" i="48" s="1"/>
  <c r="B295" i="48" s="1"/>
  <c r="B307" i="48" s="1"/>
  <c r="B319" i="48" s="1"/>
  <c r="B331" i="48" s="1"/>
  <c r="B343" i="48" s="1"/>
  <c r="B355" i="48" s="1"/>
  <c r="B367" i="48" s="1"/>
  <c r="B379" i="48" s="1"/>
  <c r="B391" i="48" s="1"/>
  <c r="B403" i="48" s="1"/>
  <c r="B415" i="48" s="1"/>
  <c r="B427" i="48" s="1"/>
  <c r="B439" i="48" s="1"/>
  <c r="B451" i="48" s="1"/>
  <c r="B463" i="48" s="1"/>
  <c r="B475" i="48" s="1"/>
  <c r="B487" i="48" s="1"/>
  <c r="B499" i="48" s="1"/>
  <c r="B511" i="48" s="1"/>
  <c r="B523" i="48" s="1"/>
  <c r="B535" i="48" s="1"/>
  <c r="B547" i="48" s="1"/>
  <c r="B559" i="48" s="1"/>
  <c r="B571" i="48" s="1"/>
  <c r="B583" i="48" s="1"/>
  <c r="B595" i="48" s="1"/>
  <c r="B607" i="48" s="1"/>
  <c r="B619" i="48" s="1"/>
  <c r="B631" i="48" s="1"/>
  <c r="B643" i="48" s="1"/>
  <c r="B655" i="48" s="1"/>
  <c r="B667" i="48" s="1"/>
  <c r="B679" i="48" s="1"/>
  <c r="B691" i="48" s="1"/>
  <c r="B703" i="48" s="1"/>
  <c r="B715" i="48" s="1"/>
  <c r="B727" i="48" s="1"/>
  <c r="A19" i="48"/>
  <c r="A31" i="48" s="1"/>
  <c r="A43" i="48" s="1"/>
  <c r="A55" i="48" s="1"/>
  <c r="A67" i="48" s="1"/>
  <c r="A79" i="48" s="1"/>
  <c r="A91" i="48" s="1"/>
  <c r="A103" i="48" s="1"/>
  <c r="A115" i="48" s="1"/>
  <c r="A127" i="48" s="1"/>
  <c r="A139" i="48" s="1"/>
  <c r="A151" i="48" s="1"/>
  <c r="A163" i="48" s="1"/>
  <c r="A175" i="48" s="1"/>
  <c r="A187" i="48" s="1"/>
  <c r="A199" i="48" s="1"/>
  <c r="A211" i="48" s="1"/>
  <c r="A223" i="48" s="1"/>
  <c r="A235" i="48" s="1"/>
  <c r="A247" i="48" s="1"/>
  <c r="A259" i="48" s="1"/>
  <c r="A271" i="48" s="1"/>
  <c r="A283" i="48" s="1"/>
  <c r="A295" i="48" s="1"/>
  <c r="A307" i="48" s="1"/>
  <c r="A319" i="48" s="1"/>
  <c r="A331" i="48" s="1"/>
  <c r="A343" i="48" s="1"/>
  <c r="A355" i="48" s="1"/>
  <c r="A367" i="48" s="1"/>
  <c r="A379" i="48" s="1"/>
  <c r="A391" i="48" s="1"/>
  <c r="A403" i="48" s="1"/>
  <c r="A415" i="48" s="1"/>
  <c r="A427" i="48" s="1"/>
  <c r="A439" i="48" s="1"/>
  <c r="A451" i="48" s="1"/>
  <c r="A463" i="48" s="1"/>
  <c r="A475" i="48" s="1"/>
  <c r="A487" i="48" s="1"/>
  <c r="A499" i="48" s="1"/>
  <c r="A511" i="48" s="1"/>
  <c r="A523" i="48" s="1"/>
  <c r="A535" i="48" s="1"/>
  <c r="A547" i="48" s="1"/>
  <c r="A559" i="48" s="1"/>
  <c r="A571" i="48" s="1"/>
  <c r="A583" i="48" s="1"/>
  <c r="A595" i="48" s="1"/>
  <c r="A607" i="48" s="1"/>
  <c r="A619" i="48" s="1"/>
  <c r="A631" i="48" s="1"/>
  <c r="A643" i="48" s="1"/>
  <c r="A655" i="48" s="1"/>
  <c r="A667" i="48" s="1"/>
  <c r="A679" i="48" s="1"/>
  <c r="A691" i="48" s="1"/>
  <c r="A703" i="48" s="1"/>
  <c r="A715" i="48" s="1"/>
  <c r="A727" i="48" s="1"/>
  <c r="B18" i="48"/>
  <c r="B30" i="48" s="1"/>
  <c r="B42" i="48" s="1"/>
  <c r="B54" i="48" s="1"/>
  <c r="B66" i="48" s="1"/>
  <c r="B78" i="48" s="1"/>
  <c r="B90" i="48" s="1"/>
  <c r="B102" i="48" s="1"/>
  <c r="B114" i="48" s="1"/>
  <c r="B126" i="48" s="1"/>
  <c r="B138" i="48" s="1"/>
  <c r="B150" i="48" s="1"/>
  <c r="B162" i="48" s="1"/>
  <c r="B174" i="48" s="1"/>
  <c r="B186" i="48" s="1"/>
  <c r="B198" i="48" s="1"/>
  <c r="B210" i="48" s="1"/>
  <c r="B222" i="48" s="1"/>
  <c r="B234" i="48" s="1"/>
  <c r="B246" i="48" s="1"/>
  <c r="B258" i="48" s="1"/>
  <c r="B270" i="48" s="1"/>
  <c r="B282" i="48" s="1"/>
  <c r="B294" i="48" s="1"/>
  <c r="B306" i="48" s="1"/>
  <c r="B318" i="48" s="1"/>
  <c r="B330" i="48" s="1"/>
  <c r="B342" i="48" s="1"/>
  <c r="B354" i="48" s="1"/>
  <c r="B366" i="48" s="1"/>
  <c r="B378" i="48" s="1"/>
  <c r="B390" i="48" s="1"/>
  <c r="B402" i="48" s="1"/>
  <c r="B414" i="48" s="1"/>
  <c r="B426" i="48" s="1"/>
  <c r="B438" i="48" s="1"/>
  <c r="B450" i="48" s="1"/>
  <c r="B462" i="48" s="1"/>
  <c r="B474" i="48" s="1"/>
  <c r="B486" i="48" s="1"/>
  <c r="B498" i="48" s="1"/>
  <c r="B510" i="48" s="1"/>
  <c r="B522" i="48" s="1"/>
  <c r="B534" i="48" s="1"/>
  <c r="B546" i="48" s="1"/>
  <c r="B558" i="48" s="1"/>
  <c r="B570" i="48" s="1"/>
  <c r="B582" i="48" s="1"/>
  <c r="B594" i="48" s="1"/>
  <c r="B606" i="48" s="1"/>
  <c r="B618" i="48" s="1"/>
  <c r="B630" i="48" s="1"/>
  <c r="B642" i="48" s="1"/>
  <c r="B654" i="48" s="1"/>
  <c r="B666" i="48" s="1"/>
  <c r="B678" i="48" s="1"/>
  <c r="B690" i="48" s="1"/>
  <c r="B702" i="48" s="1"/>
  <c r="B714" i="48" s="1"/>
  <c r="B726" i="48" s="1"/>
  <c r="A18" i="48"/>
  <c r="A30" i="48" s="1"/>
  <c r="A42" i="48" s="1"/>
  <c r="A54" i="48" s="1"/>
  <c r="A66" i="48" s="1"/>
  <c r="A78" i="48" s="1"/>
  <c r="A90" i="48" s="1"/>
  <c r="A102" i="48" s="1"/>
  <c r="A114" i="48" s="1"/>
  <c r="A126" i="48" s="1"/>
  <c r="A138" i="48" s="1"/>
  <c r="A150" i="48" s="1"/>
  <c r="A162" i="48" s="1"/>
  <c r="A174" i="48" s="1"/>
  <c r="A186" i="48" s="1"/>
  <c r="A198" i="48" s="1"/>
  <c r="A210" i="48" s="1"/>
  <c r="A222" i="48" s="1"/>
  <c r="A234" i="48" s="1"/>
  <c r="A246" i="48" s="1"/>
  <c r="A258" i="48" s="1"/>
  <c r="A270" i="48" s="1"/>
  <c r="A282" i="48" s="1"/>
  <c r="A294" i="48" s="1"/>
  <c r="A306" i="48" s="1"/>
  <c r="A318" i="48" s="1"/>
  <c r="A330" i="48" s="1"/>
  <c r="A342" i="48" s="1"/>
  <c r="A354" i="48" s="1"/>
  <c r="A366" i="48" s="1"/>
  <c r="A378" i="48" s="1"/>
  <c r="A390" i="48" s="1"/>
  <c r="A402" i="48" s="1"/>
  <c r="A414" i="48" s="1"/>
  <c r="A426" i="48" s="1"/>
  <c r="A438" i="48" s="1"/>
  <c r="A450" i="48" s="1"/>
  <c r="A462" i="48" s="1"/>
  <c r="A474" i="48" s="1"/>
  <c r="A486" i="48" s="1"/>
  <c r="A498" i="48" s="1"/>
  <c r="A510" i="48" s="1"/>
  <c r="A522" i="48" s="1"/>
  <c r="A534" i="48" s="1"/>
  <c r="A546" i="48" s="1"/>
  <c r="A558" i="48" s="1"/>
  <c r="A570" i="48" s="1"/>
  <c r="A582" i="48" s="1"/>
  <c r="A594" i="48" s="1"/>
  <c r="A606" i="48" s="1"/>
  <c r="A618" i="48" s="1"/>
  <c r="A630" i="48" s="1"/>
  <c r="A642" i="48" s="1"/>
  <c r="A654" i="48" s="1"/>
  <c r="A666" i="48" s="1"/>
  <c r="A678" i="48" s="1"/>
  <c r="A690" i="48" s="1"/>
  <c r="A702" i="48" s="1"/>
  <c r="A714" i="48" s="1"/>
  <c r="A726" i="48" s="1"/>
  <c r="B17" i="48"/>
  <c r="B29" i="48" s="1"/>
  <c r="B41" i="48" s="1"/>
  <c r="B53" i="48" s="1"/>
  <c r="B65" i="48" s="1"/>
  <c r="B77" i="48" s="1"/>
  <c r="B89" i="48" s="1"/>
  <c r="B101" i="48" s="1"/>
  <c r="B113" i="48" s="1"/>
  <c r="B125" i="48" s="1"/>
  <c r="B137" i="48" s="1"/>
  <c r="B149" i="48" s="1"/>
  <c r="B161" i="48" s="1"/>
  <c r="B173" i="48" s="1"/>
  <c r="B185" i="48" s="1"/>
  <c r="B197" i="48" s="1"/>
  <c r="B209" i="48" s="1"/>
  <c r="B221" i="48" s="1"/>
  <c r="B233" i="48" s="1"/>
  <c r="B245" i="48" s="1"/>
  <c r="B257" i="48" s="1"/>
  <c r="B269" i="48" s="1"/>
  <c r="B281" i="48" s="1"/>
  <c r="B293" i="48" s="1"/>
  <c r="B305" i="48" s="1"/>
  <c r="B317" i="48" s="1"/>
  <c r="B329" i="48" s="1"/>
  <c r="B341" i="48" s="1"/>
  <c r="B353" i="48" s="1"/>
  <c r="B365" i="48" s="1"/>
  <c r="B377" i="48" s="1"/>
  <c r="B389" i="48" s="1"/>
  <c r="B401" i="48" s="1"/>
  <c r="B413" i="48" s="1"/>
  <c r="B425" i="48" s="1"/>
  <c r="B437" i="48" s="1"/>
  <c r="B449" i="48" s="1"/>
  <c r="B461" i="48" s="1"/>
  <c r="B473" i="48" s="1"/>
  <c r="B485" i="48" s="1"/>
  <c r="B497" i="48" s="1"/>
  <c r="B509" i="48" s="1"/>
  <c r="B521" i="48" s="1"/>
  <c r="B533" i="48" s="1"/>
  <c r="B545" i="48" s="1"/>
  <c r="B557" i="48" s="1"/>
  <c r="B569" i="48" s="1"/>
  <c r="B581" i="48" s="1"/>
  <c r="B593" i="48" s="1"/>
  <c r="B605" i="48" s="1"/>
  <c r="B617" i="48" s="1"/>
  <c r="B629" i="48" s="1"/>
  <c r="B641" i="48" s="1"/>
  <c r="B653" i="48" s="1"/>
  <c r="B665" i="48" s="1"/>
  <c r="B677" i="48" s="1"/>
  <c r="B689" i="48" s="1"/>
  <c r="B701" i="48" s="1"/>
  <c r="B713" i="48" s="1"/>
  <c r="B725" i="48" s="1"/>
  <c r="A17" i="48"/>
  <c r="A29" i="48" s="1"/>
  <c r="A41" i="48" s="1"/>
  <c r="A53" i="48" s="1"/>
  <c r="A65" i="48" s="1"/>
  <c r="A77" i="48" s="1"/>
  <c r="A89" i="48" s="1"/>
  <c r="A101" i="48" s="1"/>
  <c r="A113" i="48" s="1"/>
  <c r="A125" i="48" s="1"/>
  <c r="A137" i="48" s="1"/>
  <c r="A149" i="48" s="1"/>
  <c r="A161" i="48" s="1"/>
  <c r="A173" i="48" s="1"/>
  <c r="A185" i="48" s="1"/>
  <c r="A197" i="48" s="1"/>
  <c r="A209" i="48" s="1"/>
  <c r="A221" i="48" s="1"/>
  <c r="A233" i="48" s="1"/>
  <c r="A245" i="48" s="1"/>
  <c r="A257" i="48" s="1"/>
  <c r="A269" i="48" s="1"/>
  <c r="A281" i="48" s="1"/>
  <c r="A293" i="48" s="1"/>
  <c r="A305" i="48" s="1"/>
  <c r="A317" i="48" s="1"/>
  <c r="A329" i="48" s="1"/>
  <c r="A341" i="48" s="1"/>
  <c r="A353" i="48" s="1"/>
  <c r="A365" i="48" s="1"/>
  <c r="A377" i="48" s="1"/>
  <c r="A389" i="48" s="1"/>
  <c r="A401" i="48" s="1"/>
  <c r="A425" i="48" s="1"/>
  <c r="A437" i="48" s="1"/>
  <c r="A449" i="48" s="1"/>
  <c r="A461" i="48" s="1"/>
  <c r="A473" i="48" s="1"/>
  <c r="A485" i="48" s="1"/>
  <c r="A497" i="48" s="1"/>
  <c r="A509" i="48" s="1"/>
  <c r="A521" i="48" s="1"/>
  <c r="A533" i="48" s="1"/>
  <c r="A545" i="48" s="1"/>
  <c r="A557" i="48" s="1"/>
  <c r="A569" i="48" s="1"/>
  <c r="A581" i="48" s="1"/>
  <c r="A593" i="48" s="1"/>
  <c r="A605" i="48" s="1"/>
  <c r="A617" i="48" s="1"/>
  <c r="A629" i="48" s="1"/>
  <c r="A641" i="48" s="1"/>
  <c r="A653" i="48" s="1"/>
  <c r="A665" i="48" s="1"/>
  <c r="A677" i="48" s="1"/>
  <c r="A689" i="48" s="1"/>
  <c r="A701" i="48" s="1"/>
  <c r="A713" i="48" s="1"/>
  <c r="A725" i="48" s="1"/>
  <c r="J383" i="21"/>
  <c r="J382" i="2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8" i="21"/>
  <c r="J316" i="21"/>
  <c r="J314" i="21"/>
  <c r="J312" i="21"/>
  <c r="J310" i="21"/>
  <c r="J308" i="21"/>
  <c r="J306" i="21"/>
  <c r="J304" i="21"/>
  <c r="J302" i="21"/>
  <c r="J300" i="21"/>
  <c r="J298" i="21"/>
  <c r="J296" i="21"/>
  <c r="J294" i="21"/>
  <c r="J292" i="21"/>
  <c r="J290" i="21"/>
  <c r="J288" i="21"/>
  <c r="J286" i="21"/>
  <c r="J284" i="21"/>
  <c r="J282" i="21"/>
  <c r="J280" i="21"/>
  <c r="J278" i="21"/>
  <c r="J276" i="21"/>
  <c r="J274" i="21"/>
  <c r="J272" i="21"/>
  <c r="J270" i="21"/>
  <c r="J268" i="21"/>
  <c r="J266" i="21"/>
  <c r="J264" i="21"/>
  <c r="J262" i="21"/>
  <c r="J260" i="21"/>
  <c r="J258" i="21"/>
  <c r="J256" i="21"/>
  <c r="J254" i="21"/>
  <c r="J252" i="21"/>
  <c r="J250" i="21"/>
  <c r="J248" i="21"/>
  <c r="J246" i="21"/>
  <c r="J244" i="21"/>
  <c r="J242" i="21"/>
  <c r="J240" i="21"/>
  <c r="J238" i="21"/>
  <c r="J236" i="21"/>
  <c r="J234" i="21"/>
  <c r="J232" i="21"/>
  <c r="J230" i="21"/>
  <c r="J228" i="21"/>
  <c r="J226" i="21"/>
  <c r="J224" i="21"/>
  <c r="J222" i="21"/>
  <c r="J220" i="21"/>
  <c r="J218" i="21"/>
  <c r="J216" i="21"/>
  <c r="J214" i="21"/>
  <c r="J212" i="21"/>
  <c r="J210" i="21"/>
  <c r="J208" i="21"/>
  <c r="J206" i="21"/>
  <c r="J204" i="21"/>
  <c r="J202" i="21"/>
  <c r="J200" i="21"/>
  <c r="J198" i="21"/>
  <c r="J196" i="21"/>
  <c r="J194" i="21"/>
  <c r="J192" i="21"/>
  <c r="J190" i="21"/>
  <c r="J188" i="21"/>
  <c r="J186" i="21"/>
  <c r="J184" i="21"/>
  <c r="J182" i="21"/>
  <c r="J180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7" i="21"/>
  <c r="J45" i="21"/>
  <c r="J43" i="21"/>
  <c r="J41" i="21"/>
  <c r="J39" i="21"/>
  <c r="E616" i="21"/>
  <c r="V616" i="21" s="1"/>
  <c r="E615" i="21"/>
  <c r="V615" i="21" s="1"/>
  <c r="E614" i="21"/>
  <c r="V614" i="21" s="1"/>
  <c r="E613" i="21"/>
  <c r="V613" i="21" s="1"/>
  <c r="E612" i="21"/>
  <c r="V612" i="21" s="1"/>
  <c r="E611" i="21"/>
  <c r="V611" i="21" s="1"/>
  <c r="E610" i="21"/>
  <c r="V610" i="21" s="1"/>
  <c r="E609" i="21"/>
  <c r="V609" i="21" s="1"/>
  <c r="E608" i="21"/>
  <c r="V608" i="21" s="1"/>
  <c r="E607" i="21"/>
  <c r="V607" i="21" s="1"/>
  <c r="E606" i="21"/>
  <c r="V606" i="21" s="1"/>
  <c r="E605" i="21"/>
  <c r="V605" i="21" s="1"/>
  <c r="E604" i="21"/>
  <c r="V604" i="21" s="1"/>
  <c r="E603" i="21"/>
  <c r="V603" i="21" s="1"/>
  <c r="E602" i="21"/>
  <c r="V602" i="21" s="1"/>
  <c r="E601" i="21"/>
  <c r="V601" i="21" s="1"/>
  <c r="E600" i="21"/>
  <c r="V600" i="21" s="1"/>
  <c r="E599" i="21"/>
  <c r="V599" i="21" s="1"/>
  <c r="E598" i="21"/>
  <c r="V598" i="21" s="1"/>
  <c r="E597" i="21"/>
  <c r="V597" i="21" s="1"/>
  <c r="E596" i="21"/>
  <c r="V596" i="21" s="1"/>
  <c r="E595" i="21"/>
  <c r="V595" i="21" s="1"/>
  <c r="E594" i="21"/>
  <c r="V594" i="21" s="1"/>
  <c r="E593" i="21"/>
  <c r="V593" i="21" s="1"/>
  <c r="E592" i="21"/>
  <c r="V592" i="21" s="1"/>
  <c r="E591" i="21"/>
  <c r="V591" i="21" s="1"/>
  <c r="E590" i="21"/>
  <c r="V590" i="21" s="1"/>
  <c r="E589" i="21"/>
  <c r="V589" i="21" s="1"/>
  <c r="E588" i="21"/>
  <c r="V588" i="21" s="1"/>
  <c r="E587" i="21"/>
  <c r="V587" i="21" s="1"/>
  <c r="E586" i="21"/>
  <c r="V586" i="21" s="1"/>
  <c r="E585" i="21"/>
  <c r="V585" i="21" s="1"/>
  <c r="E584" i="21"/>
  <c r="V584" i="21" s="1"/>
  <c r="E583" i="21"/>
  <c r="V583" i="21" s="1"/>
  <c r="E582" i="21"/>
  <c r="V582" i="21" s="1"/>
  <c r="E581" i="21"/>
  <c r="V581" i="21" s="1"/>
  <c r="E580" i="21"/>
  <c r="V580" i="21" s="1"/>
  <c r="E579" i="21"/>
  <c r="V579" i="21" s="1"/>
  <c r="E578" i="21"/>
  <c r="V578" i="21" s="1"/>
  <c r="E577" i="21"/>
  <c r="V577" i="21" s="1"/>
  <c r="E576" i="21"/>
  <c r="V576" i="21" s="1"/>
  <c r="E575" i="21"/>
  <c r="V575" i="21" s="1"/>
  <c r="E574" i="21"/>
  <c r="V574" i="21" s="1"/>
  <c r="E573" i="21"/>
  <c r="V573" i="21" s="1"/>
  <c r="E572" i="21"/>
  <c r="V572" i="21" s="1"/>
  <c r="E571" i="21"/>
  <c r="V571" i="21" s="1"/>
  <c r="E570" i="21"/>
  <c r="V570" i="21" s="1"/>
  <c r="E569" i="21"/>
  <c r="V569" i="21" s="1"/>
  <c r="E568" i="21"/>
  <c r="V568" i="21" s="1"/>
  <c r="E567" i="21"/>
  <c r="V567" i="21" s="1"/>
  <c r="E566" i="21"/>
  <c r="V566" i="21" s="1"/>
  <c r="E565" i="21"/>
  <c r="V565" i="21" s="1"/>
  <c r="E564" i="21"/>
  <c r="V564" i="21" s="1"/>
  <c r="E563" i="21"/>
  <c r="V563" i="21" s="1"/>
  <c r="E562" i="21"/>
  <c r="V562" i="21" s="1"/>
  <c r="E561" i="21"/>
  <c r="V561" i="21" s="1"/>
  <c r="E560" i="21"/>
  <c r="V560" i="21" s="1"/>
  <c r="E559" i="21"/>
  <c r="V559" i="21" s="1"/>
  <c r="E558" i="21"/>
  <c r="V558" i="21" s="1"/>
  <c r="E557" i="21"/>
  <c r="V557" i="21" s="1"/>
  <c r="E556" i="21"/>
  <c r="V556" i="21" s="1"/>
  <c r="E555" i="21"/>
  <c r="V555" i="21" s="1"/>
  <c r="E554" i="21"/>
  <c r="V554" i="21" s="1"/>
  <c r="E553" i="21"/>
  <c r="V553" i="21" s="1"/>
  <c r="E552" i="21"/>
  <c r="V552" i="21" s="1"/>
  <c r="E551" i="21"/>
  <c r="V551" i="21" s="1"/>
  <c r="E550" i="21"/>
  <c r="V550" i="21" s="1"/>
  <c r="E549" i="21"/>
  <c r="V549" i="21" s="1"/>
  <c r="E548" i="21"/>
  <c r="V548" i="21" s="1"/>
  <c r="E547" i="21"/>
  <c r="V547" i="21" s="1"/>
  <c r="E546" i="21"/>
  <c r="V546" i="21" s="1"/>
  <c r="E545" i="21"/>
  <c r="V545" i="21" s="1"/>
  <c r="E544" i="21"/>
  <c r="V544" i="21" s="1"/>
  <c r="E543" i="21"/>
  <c r="V543" i="21" s="1"/>
  <c r="E542" i="21"/>
  <c r="V542" i="21" s="1"/>
  <c r="E541" i="21"/>
  <c r="V541" i="21" s="1"/>
  <c r="E540" i="21"/>
  <c r="V540" i="21" s="1"/>
  <c r="E539" i="21"/>
  <c r="V539" i="21" s="1"/>
  <c r="E538" i="21"/>
  <c r="V538" i="21" s="1"/>
  <c r="E537" i="21"/>
  <c r="V537" i="21" s="1"/>
  <c r="E536" i="21"/>
  <c r="V536" i="21" s="1"/>
  <c r="E535" i="21"/>
  <c r="V535" i="21" s="1"/>
  <c r="E534" i="21"/>
  <c r="V534" i="21" s="1"/>
  <c r="E533" i="21"/>
  <c r="V533" i="21" s="1"/>
  <c r="E532" i="21"/>
  <c r="V532" i="21" s="1"/>
  <c r="E531" i="21"/>
  <c r="V531" i="21" s="1"/>
  <c r="E530" i="21"/>
  <c r="V530" i="21" s="1"/>
  <c r="E529" i="21"/>
  <c r="V529" i="21" s="1"/>
  <c r="E528" i="21"/>
  <c r="V528" i="21" s="1"/>
  <c r="E527" i="21"/>
  <c r="V527" i="21" s="1"/>
  <c r="E526" i="21"/>
  <c r="V526" i="21" s="1"/>
  <c r="E525" i="21"/>
  <c r="V525" i="21" s="1"/>
  <c r="E524" i="21"/>
  <c r="V524" i="21" s="1"/>
  <c r="E523" i="21"/>
  <c r="V523" i="21" s="1"/>
  <c r="E522" i="21"/>
  <c r="V522" i="21" s="1"/>
  <c r="E521" i="21"/>
  <c r="V521" i="21" s="1"/>
  <c r="E520" i="21"/>
  <c r="V520" i="21" s="1"/>
  <c r="E519" i="21"/>
  <c r="V519" i="21" s="1"/>
  <c r="E518" i="21"/>
  <c r="V518" i="21" s="1"/>
  <c r="E517" i="21"/>
  <c r="V517" i="21" s="1"/>
  <c r="E516" i="21"/>
  <c r="V516" i="21" s="1"/>
  <c r="E515" i="21"/>
  <c r="V515" i="21" s="1"/>
  <c r="E514" i="21"/>
  <c r="V514" i="21" s="1"/>
  <c r="E513" i="21"/>
  <c r="V513" i="21" s="1"/>
  <c r="E512" i="21"/>
  <c r="V512" i="21" s="1"/>
  <c r="E511" i="21"/>
  <c r="V511" i="21" s="1"/>
  <c r="E510" i="21"/>
  <c r="V510" i="21" s="1"/>
  <c r="E509" i="21"/>
  <c r="V509" i="21" s="1"/>
  <c r="E508" i="21"/>
  <c r="V508" i="21" s="1"/>
  <c r="E507" i="21"/>
  <c r="V507" i="21" s="1"/>
  <c r="E506" i="21"/>
  <c r="V506" i="21" s="1"/>
  <c r="E505" i="21"/>
  <c r="V505" i="21" s="1"/>
  <c r="E504" i="21"/>
  <c r="V504" i="21" s="1"/>
  <c r="E503" i="21"/>
  <c r="V503" i="21" s="1"/>
  <c r="E502" i="21"/>
  <c r="V502" i="21" s="1"/>
  <c r="E501" i="21"/>
  <c r="V501" i="21" s="1"/>
  <c r="E500" i="21"/>
  <c r="V500" i="21" s="1"/>
  <c r="E499" i="21"/>
  <c r="V499" i="21" s="1"/>
  <c r="E498" i="21"/>
  <c r="V498" i="21" s="1"/>
  <c r="E497" i="21"/>
  <c r="V497" i="21" s="1"/>
  <c r="E496" i="21"/>
  <c r="V496" i="21" s="1"/>
  <c r="E495" i="21"/>
  <c r="V495" i="21" s="1"/>
  <c r="E494" i="21"/>
  <c r="V494" i="21" s="1"/>
  <c r="E493" i="21"/>
  <c r="V493" i="21" s="1"/>
  <c r="E492" i="21"/>
  <c r="V492" i="21" s="1"/>
  <c r="E491" i="21"/>
  <c r="V491" i="21" s="1"/>
  <c r="E490" i="21"/>
  <c r="V490" i="21" s="1"/>
  <c r="E489" i="21"/>
  <c r="V489" i="21" s="1"/>
  <c r="E488" i="21"/>
  <c r="V488" i="21" s="1"/>
  <c r="E487" i="21"/>
  <c r="V487" i="21" s="1"/>
  <c r="E486" i="21"/>
  <c r="V486" i="21" s="1"/>
  <c r="E485" i="21"/>
  <c r="V485" i="21" s="1"/>
  <c r="E484" i="21"/>
  <c r="V484" i="21" s="1"/>
  <c r="E483" i="21"/>
  <c r="V483" i="21" s="1"/>
  <c r="E482" i="21"/>
  <c r="V482" i="21" s="1"/>
  <c r="E481" i="21"/>
  <c r="V481" i="21" s="1"/>
  <c r="E480" i="21"/>
  <c r="V480" i="21" s="1"/>
  <c r="E479" i="21"/>
  <c r="V479" i="21" s="1"/>
  <c r="E478" i="21"/>
  <c r="V478" i="21" s="1"/>
  <c r="E477" i="21"/>
  <c r="V477" i="21" s="1"/>
  <c r="E476" i="21"/>
  <c r="V476" i="21" s="1"/>
  <c r="E475" i="21"/>
  <c r="V475" i="21" s="1"/>
  <c r="E474" i="21"/>
  <c r="V474" i="21" s="1"/>
  <c r="E473" i="21"/>
  <c r="V473" i="21" s="1"/>
  <c r="E472" i="21"/>
  <c r="V472" i="21" s="1"/>
  <c r="E471" i="21"/>
  <c r="V471" i="21" s="1"/>
  <c r="E470" i="21"/>
  <c r="V470" i="21" s="1"/>
  <c r="E469" i="21"/>
  <c r="V469" i="21" s="1"/>
  <c r="E468" i="21"/>
  <c r="V468" i="21" s="1"/>
  <c r="E467" i="21"/>
  <c r="V467" i="21" s="1"/>
  <c r="E466" i="21"/>
  <c r="V466" i="21" s="1"/>
  <c r="E465" i="21"/>
  <c r="V465" i="21" s="1"/>
  <c r="E464" i="21"/>
  <c r="V464" i="21" s="1"/>
  <c r="E463" i="21"/>
  <c r="V463" i="21" s="1"/>
  <c r="E462" i="21"/>
  <c r="V462" i="21" s="1"/>
  <c r="E461" i="21"/>
  <c r="V461" i="21" s="1"/>
  <c r="E460" i="21"/>
  <c r="V460" i="21" s="1"/>
  <c r="E459" i="21"/>
  <c r="V459" i="21" s="1"/>
  <c r="E458" i="21"/>
  <c r="V458" i="21" s="1"/>
  <c r="E457" i="21"/>
  <c r="V457" i="21" s="1"/>
  <c r="E456" i="21"/>
  <c r="V456" i="21" s="1"/>
  <c r="E455" i="21"/>
  <c r="V455" i="21" s="1"/>
  <c r="E454" i="21"/>
  <c r="V454" i="21" s="1"/>
  <c r="E453" i="21"/>
  <c r="V453" i="21" s="1"/>
  <c r="E452" i="21"/>
  <c r="V452" i="21" s="1"/>
  <c r="E451" i="21"/>
  <c r="V451" i="21" s="1"/>
  <c r="E450" i="21"/>
  <c r="V450" i="21" s="1"/>
  <c r="E449" i="21"/>
  <c r="V449" i="21" s="1"/>
  <c r="E448" i="21"/>
  <c r="V448" i="21" s="1"/>
  <c r="E447" i="21"/>
  <c r="V447" i="21" s="1"/>
  <c r="E446" i="21"/>
  <c r="V446" i="21" s="1"/>
  <c r="E445" i="21"/>
  <c r="V445" i="21" s="1"/>
  <c r="E444" i="21"/>
  <c r="V444" i="21" s="1"/>
  <c r="E443" i="21"/>
  <c r="V443" i="21" s="1"/>
  <c r="E442" i="21"/>
  <c r="V442" i="21" s="1"/>
  <c r="E441" i="21"/>
  <c r="V441" i="21" s="1"/>
  <c r="E440" i="21"/>
  <c r="V440" i="21" s="1"/>
  <c r="E439" i="21"/>
  <c r="V439" i="21" s="1"/>
  <c r="E438" i="21"/>
  <c r="V438" i="21" s="1"/>
  <c r="E437" i="21"/>
  <c r="V437" i="21" s="1"/>
  <c r="E436" i="21"/>
  <c r="V436" i="21" s="1"/>
  <c r="E435" i="21"/>
  <c r="V435" i="21" s="1"/>
  <c r="E434" i="21"/>
  <c r="V434" i="21" s="1"/>
  <c r="E433" i="21"/>
  <c r="V433" i="21" s="1"/>
  <c r="E432" i="21"/>
  <c r="V432" i="21" s="1"/>
  <c r="E431" i="21"/>
  <c r="V431" i="21" s="1"/>
  <c r="E430" i="21"/>
  <c r="V430" i="21" s="1"/>
  <c r="E429" i="21"/>
  <c r="V429" i="21" s="1"/>
  <c r="E428" i="21"/>
  <c r="V428" i="21" s="1"/>
  <c r="E427" i="21"/>
  <c r="V427" i="21" s="1"/>
  <c r="E426" i="21"/>
  <c r="V426" i="21" s="1"/>
  <c r="E425" i="21"/>
  <c r="V425" i="21" s="1"/>
  <c r="E424" i="21"/>
  <c r="V424" i="21" s="1"/>
  <c r="E423" i="21"/>
  <c r="V423" i="21" s="1"/>
  <c r="E422" i="21"/>
  <c r="V422" i="21" s="1"/>
  <c r="E421" i="21"/>
  <c r="V421" i="21" s="1"/>
  <c r="E420" i="21"/>
  <c r="V420" i="21" s="1"/>
  <c r="E419" i="21"/>
  <c r="V419" i="21" s="1"/>
  <c r="E418" i="21"/>
  <c r="V418" i="21" s="1"/>
  <c r="E417" i="21"/>
  <c r="V417" i="21" s="1"/>
  <c r="E416" i="21"/>
  <c r="V416" i="21" s="1"/>
  <c r="E415" i="21"/>
  <c r="V415" i="21" s="1"/>
  <c r="E414" i="21"/>
  <c r="V414" i="21" s="1"/>
  <c r="E413" i="21"/>
  <c r="V413" i="21" s="1"/>
  <c r="E412" i="21"/>
  <c r="V412" i="21" s="1"/>
  <c r="E411" i="21"/>
  <c r="V411" i="21" s="1"/>
  <c r="E410" i="21"/>
  <c r="V410" i="21" s="1"/>
  <c r="E409" i="21"/>
  <c r="V409" i="21" s="1"/>
  <c r="E408" i="21"/>
  <c r="V408" i="21" s="1"/>
  <c r="E407" i="21"/>
  <c r="V407" i="21" s="1"/>
  <c r="E406" i="21"/>
  <c r="V406" i="21" s="1"/>
  <c r="E405" i="21"/>
  <c r="V405" i="21" s="1"/>
  <c r="E404" i="21"/>
  <c r="V404" i="21" s="1"/>
  <c r="E403" i="21"/>
  <c r="V403" i="21" s="1"/>
  <c r="E402" i="21"/>
  <c r="V402" i="21" s="1"/>
  <c r="E401" i="21"/>
  <c r="V401" i="21" s="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V236" i="21" s="1"/>
  <c r="E235" i="21"/>
  <c r="V235" i="21" s="1"/>
  <c r="E234" i="21"/>
  <c r="V234" i="21" s="1"/>
  <c r="E233" i="21"/>
  <c r="V233" i="21" s="1"/>
  <c r="E232" i="21"/>
  <c r="V232" i="21" s="1"/>
  <c r="E231" i="21"/>
  <c r="V231" i="21" s="1"/>
  <c r="E230" i="21"/>
  <c r="V230" i="21" s="1"/>
  <c r="E229" i="21"/>
  <c r="V229" i="21" s="1"/>
  <c r="E228" i="21"/>
  <c r="V228" i="21" s="1"/>
  <c r="E227" i="21"/>
  <c r="V227" i="21" s="1"/>
  <c r="E226" i="21"/>
  <c r="V226" i="21" s="1"/>
  <c r="E225" i="21"/>
  <c r="V225" i="21" s="1"/>
  <c r="E224" i="21"/>
  <c r="V224" i="21" s="1"/>
  <c r="E223" i="21"/>
  <c r="V223" i="21" s="1"/>
  <c r="E222" i="21"/>
  <c r="V222" i="21" s="1"/>
  <c r="E221" i="21"/>
  <c r="V221" i="21" s="1"/>
  <c r="E220" i="21"/>
  <c r="V220" i="21" s="1"/>
  <c r="E219" i="21"/>
  <c r="V219" i="21" s="1"/>
  <c r="E218" i="21"/>
  <c r="V218" i="21" s="1"/>
  <c r="E217" i="21"/>
  <c r="V217" i="21" s="1"/>
  <c r="E216" i="21"/>
  <c r="V216" i="21" s="1"/>
  <c r="E215" i="21"/>
  <c r="V215" i="21" s="1"/>
  <c r="E214" i="21"/>
  <c r="V214" i="21" s="1"/>
  <c r="E213" i="21"/>
  <c r="V213" i="21" s="1"/>
  <c r="E212" i="21"/>
  <c r="V212" i="21" s="1"/>
  <c r="E211" i="21"/>
  <c r="V211" i="21" s="1"/>
  <c r="E210" i="21"/>
  <c r="V210" i="21" s="1"/>
  <c r="E209" i="21"/>
  <c r="V209" i="21" s="1"/>
  <c r="E208" i="21"/>
  <c r="V208" i="21" s="1"/>
  <c r="E207" i="21"/>
  <c r="V207" i="21" s="1"/>
  <c r="E206" i="21"/>
  <c r="V206" i="21" s="1"/>
  <c r="E205" i="21"/>
  <c r="V205" i="21" s="1"/>
  <c r="E204" i="21"/>
  <c r="V204" i="21" s="1"/>
  <c r="E203" i="21"/>
  <c r="V203" i="21" s="1"/>
  <c r="E202" i="21"/>
  <c r="V202" i="21" s="1"/>
  <c r="E201" i="21"/>
  <c r="V201" i="21" s="1"/>
  <c r="E200" i="21"/>
  <c r="V200" i="21" s="1"/>
  <c r="E199" i="21"/>
  <c r="V199" i="21" s="1"/>
  <c r="E198" i="21"/>
  <c r="V198" i="21" s="1"/>
  <c r="E197" i="21"/>
  <c r="V197" i="21" s="1"/>
  <c r="E196" i="21"/>
  <c r="V196" i="21" s="1"/>
  <c r="E195" i="21"/>
  <c r="V195" i="21" s="1"/>
  <c r="E194" i="21"/>
  <c r="V194" i="21" s="1"/>
  <c r="E193" i="21"/>
  <c r="V193" i="21" s="1"/>
  <c r="E192" i="21"/>
  <c r="V192" i="21" s="1"/>
  <c r="E191" i="21"/>
  <c r="V191" i="21" s="1"/>
  <c r="E190" i="21"/>
  <c r="V190" i="21" s="1"/>
  <c r="E189" i="21"/>
  <c r="V189" i="21" s="1"/>
  <c r="E188" i="21"/>
  <c r="V188" i="21" s="1"/>
  <c r="E187" i="21"/>
  <c r="V187" i="21" s="1"/>
  <c r="E186" i="21"/>
  <c r="V186" i="21" s="1"/>
  <c r="E185" i="21"/>
  <c r="V185" i="21" s="1"/>
  <c r="E184" i="21"/>
  <c r="V184" i="21" s="1"/>
  <c r="E183" i="21"/>
  <c r="V183" i="21" s="1"/>
  <c r="E182" i="21"/>
  <c r="V182" i="21" s="1"/>
  <c r="E181" i="21"/>
  <c r="V181" i="21" s="1"/>
  <c r="E180" i="21"/>
  <c r="V180" i="21" s="1"/>
  <c r="E179" i="21"/>
  <c r="V179" i="21" s="1"/>
  <c r="E178" i="21"/>
  <c r="V178" i="21" s="1"/>
  <c r="E177" i="21"/>
  <c r="V177" i="21" s="1"/>
  <c r="E176" i="21"/>
  <c r="V176" i="21" s="1"/>
  <c r="E175" i="21"/>
  <c r="V175" i="21" s="1"/>
  <c r="E174" i="21"/>
  <c r="V174" i="21" s="1"/>
  <c r="E173" i="21"/>
  <c r="V173" i="21" s="1"/>
  <c r="E172" i="21"/>
  <c r="V172" i="21" s="1"/>
  <c r="E171" i="21"/>
  <c r="V171" i="21" s="1"/>
  <c r="E170" i="21"/>
  <c r="V170" i="21" s="1"/>
  <c r="E169" i="21"/>
  <c r="V169" i="21" s="1"/>
  <c r="E168" i="21"/>
  <c r="V168" i="21" s="1"/>
  <c r="E167" i="21"/>
  <c r="V167" i="21" s="1"/>
  <c r="E166" i="21"/>
  <c r="V166" i="21" s="1"/>
  <c r="E165" i="21"/>
  <c r="V165" i="21" s="1"/>
  <c r="E164" i="21"/>
  <c r="V164" i="21" s="1"/>
  <c r="E163" i="21"/>
  <c r="V163" i="21" s="1"/>
  <c r="E162" i="21"/>
  <c r="V162" i="21" s="1"/>
  <c r="E161" i="21"/>
  <c r="V161" i="21" s="1"/>
  <c r="E160" i="21"/>
  <c r="V160" i="21" s="1"/>
  <c r="E159" i="21"/>
  <c r="V159" i="21" s="1"/>
  <c r="E158" i="21"/>
  <c r="V158" i="21" s="1"/>
  <c r="E157" i="21"/>
  <c r="V157" i="21" s="1"/>
  <c r="E156" i="21"/>
  <c r="V156" i="21" s="1"/>
  <c r="E155" i="21"/>
  <c r="V155" i="21" s="1"/>
  <c r="E154" i="21"/>
  <c r="V154" i="21" s="1"/>
  <c r="E153" i="21"/>
  <c r="V153" i="21" s="1"/>
  <c r="E152" i="21"/>
  <c r="V152" i="21" s="1"/>
  <c r="E151" i="21"/>
  <c r="V151" i="21" s="1"/>
  <c r="E150" i="21"/>
  <c r="V150" i="21" s="1"/>
  <c r="E149" i="21"/>
  <c r="V149" i="21" s="1"/>
  <c r="E148" i="21"/>
  <c r="V148" i="21" s="1"/>
  <c r="E147" i="21"/>
  <c r="V147" i="21" s="1"/>
  <c r="E146" i="21"/>
  <c r="V146" i="21" s="1"/>
  <c r="E145" i="21"/>
  <c r="V145" i="21" s="1"/>
  <c r="E144" i="21"/>
  <c r="V144" i="21" s="1"/>
  <c r="E143" i="21"/>
  <c r="V143" i="21" s="1"/>
  <c r="E142" i="21"/>
  <c r="V142" i="21" s="1"/>
  <c r="E141" i="21"/>
  <c r="V141" i="21" s="1"/>
  <c r="E140" i="21"/>
  <c r="V140" i="21" s="1"/>
  <c r="E139" i="21"/>
  <c r="V139" i="21" s="1"/>
  <c r="E138" i="21"/>
  <c r="V138" i="21" s="1"/>
  <c r="E137" i="21"/>
  <c r="V137" i="21" s="1"/>
  <c r="E136" i="21"/>
  <c r="V136" i="21" s="1"/>
  <c r="E135" i="21"/>
  <c r="V135" i="21" s="1"/>
  <c r="E134" i="21"/>
  <c r="V134" i="21" s="1"/>
  <c r="E133" i="21"/>
  <c r="V133" i="21" s="1"/>
  <c r="E132" i="21"/>
  <c r="V132" i="21" s="1"/>
  <c r="E131" i="21"/>
  <c r="V131" i="21" s="1"/>
  <c r="E130" i="21"/>
  <c r="V130" i="21" s="1"/>
  <c r="E129" i="21"/>
  <c r="V129" i="21" s="1"/>
  <c r="E128" i="21"/>
  <c r="V128" i="21" s="1"/>
  <c r="E127" i="21"/>
  <c r="V127" i="21" s="1"/>
  <c r="E126" i="21"/>
  <c r="V126" i="21" s="1"/>
  <c r="E125" i="21"/>
  <c r="V125" i="21" s="1"/>
  <c r="E124" i="21"/>
  <c r="V124" i="21" s="1"/>
  <c r="E123" i="21"/>
  <c r="V123" i="21" s="1"/>
  <c r="E122" i="21"/>
  <c r="V122" i="21" s="1"/>
  <c r="E121" i="21"/>
  <c r="V121" i="21" s="1"/>
  <c r="E120" i="21"/>
  <c r="V120" i="21" s="1"/>
  <c r="E119" i="21"/>
  <c r="V119" i="21" s="1"/>
  <c r="E118" i="21"/>
  <c r="V118" i="21" s="1"/>
  <c r="E117" i="21"/>
  <c r="V117" i="21" s="1"/>
  <c r="E116" i="21"/>
  <c r="V116" i="21" s="1"/>
  <c r="E115" i="21"/>
  <c r="V115" i="21" s="1"/>
  <c r="E114" i="21"/>
  <c r="V114" i="21" s="1"/>
  <c r="E113" i="21"/>
  <c r="V113" i="21" s="1"/>
  <c r="E112" i="21"/>
  <c r="V112" i="21" s="1"/>
  <c r="E111" i="21"/>
  <c r="V111" i="21" s="1"/>
  <c r="E110" i="21"/>
  <c r="V110" i="21" s="1"/>
  <c r="E109" i="21"/>
  <c r="V109" i="21" s="1"/>
  <c r="E108" i="21"/>
  <c r="V108" i="21" s="1"/>
  <c r="E107" i="21"/>
  <c r="V107" i="21" s="1"/>
  <c r="E106" i="21"/>
  <c r="V106" i="21" s="1"/>
  <c r="E105" i="21"/>
  <c r="V105" i="21" s="1"/>
  <c r="E104" i="21"/>
  <c r="V104" i="21" s="1"/>
  <c r="E103" i="21"/>
  <c r="V103" i="21" s="1"/>
  <c r="E102" i="21"/>
  <c r="V102" i="21" s="1"/>
  <c r="E101" i="21"/>
  <c r="V101" i="21" s="1"/>
  <c r="E100" i="21"/>
  <c r="V100" i="21" s="1"/>
  <c r="E99" i="21"/>
  <c r="V99" i="21" s="1"/>
  <c r="E98" i="21"/>
  <c r="V98" i="21" s="1"/>
  <c r="E97" i="21"/>
  <c r="V97" i="21" s="1"/>
  <c r="E96" i="21"/>
  <c r="V96" i="21" s="1"/>
  <c r="E95" i="21"/>
  <c r="V95" i="21" s="1"/>
  <c r="E94" i="21"/>
  <c r="V94" i="21" s="1"/>
  <c r="E93" i="21"/>
  <c r="V93" i="21" s="1"/>
  <c r="E92" i="21"/>
  <c r="V92" i="21" s="1"/>
  <c r="E91" i="21"/>
  <c r="V91" i="21" s="1"/>
  <c r="E90" i="21"/>
  <c r="V90" i="21" s="1"/>
  <c r="E89" i="21"/>
  <c r="V89" i="21" s="1"/>
  <c r="E88" i="21"/>
  <c r="V88" i="21" s="1"/>
  <c r="E87" i="21"/>
  <c r="V87" i="21" s="1"/>
  <c r="E86" i="21"/>
  <c r="V86" i="21" s="1"/>
  <c r="E85" i="21"/>
  <c r="V85" i="21" s="1"/>
  <c r="E84" i="21"/>
  <c r="V84" i="21" s="1"/>
  <c r="E83" i="21"/>
  <c r="V83" i="21" s="1"/>
  <c r="E82" i="21"/>
  <c r="V82" i="21" s="1"/>
  <c r="E81" i="21"/>
  <c r="V81" i="21" s="1"/>
  <c r="E80" i="21"/>
  <c r="V80" i="21" s="1"/>
  <c r="E79" i="21"/>
  <c r="V79" i="21" s="1"/>
  <c r="E78" i="21"/>
  <c r="V78" i="21" s="1"/>
  <c r="E77" i="21"/>
  <c r="V77" i="21" s="1"/>
  <c r="E76" i="21"/>
  <c r="V76" i="21" s="1"/>
  <c r="E75" i="21"/>
  <c r="V75" i="21" s="1"/>
  <c r="E74" i="21"/>
  <c r="V74" i="21" s="1"/>
  <c r="E73" i="21"/>
  <c r="V73" i="21" s="1"/>
  <c r="E72" i="21"/>
  <c r="V72" i="21" s="1"/>
  <c r="E71" i="21"/>
  <c r="V71" i="21" s="1"/>
  <c r="E70" i="21"/>
  <c r="V70" i="21" s="1"/>
  <c r="E69" i="21"/>
  <c r="V69" i="21" s="1"/>
  <c r="E68" i="21"/>
  <c r="V68" i="21" s="1"/>
  <c r="E67" i="21"/>
  <c r="V67" i="21" s="1"/>
  <c r="E66" i="21"/>
  <c r="V66" i="21" s="1"/>
  <c r="E65" i="21"/>
  <c r="V65" i="21" s="1"/>
  <c r="E64" i="21"/>
  <c r="V64" i="21" s="1"/>
  <c r="E63" i="21"/>
  <c r="V63" i="21" s="1"/>
  <c r="E62" i="21"/>
  <c r="V62" i="21" s="1"/>
  <c r="E61" i="21"/>
  <c r="V61" i="21" s="1"/>
  <c r="E60" i="21"/>
  <c r="V60" i="21" s="1"/>
  <c r="E59" i="21"/>
  <c r="V59" i="21" s="1"/>
  <c r="E58" i="21"/>
  <c r="V58" i="21" s="1"/>
  <c r="E57" i="21"/>
  <c r="V57" i="21" s="1"/>
  <c r="E56" i="21"/>
  <c r="V56" i="21" s="1"/>
  <c r="E55" i="21"/>
  <c r="V55" i="21" s="1"/>
  <c r="E54" i="21"/>
  <c r="V54" i="21" s="1"/>
  <c r="E53" i="21"/>
  <c r="V53" i="21" s="1"/>
  <c r="E52" i="21"/>
  <c r="V52" i="21" s="1"/>
  <c r="E51" i="21"/>
  <c r="V51" i="21" s="1"/>
  <c r="E50" i="21"/>
  <c r="V50" i="21" s="1"/>
  <c r="E49" i="21"/>
  <c r="V49" i="21" s="1"/>
  <c r="E48" i="21"/>
  <c r="V48" i="21" s="1"/>
  <c r="E47" i="21"/>
  <c r="V47" i="21" s="1"/>
  <c r="E46" i="21"/>
  <c r="V46" i="21" s="1"/>
  <c r="E45" i="21"/>
  <c r="V45" i="21" s="1"/>
  <c r="E44" i="21"/>
  <c r="V44" i="21" s="1"/>
  <c r="E43" i="21"/>
  <c r="V43" i="21" s="1"/>
  <c r="E42" i="21"/>
  <c r="V42" i="21" s="1"/>
  <c r="E41" i="21"/>
  <c r="V41" i="21" s="1"/>
  <c r="E40" i="21"/>
  <c r="V40" i="21" s="1"/>
  <c r="E39" i="21"/>
  <c r="V39" i="21" s="1"/>
  <c r="E38" i="21"/>
  <c r="V38" i="21" s="1"/>
  <c r="E37" i="21"/>
  <c r="V37" i="21" s="1"/>
  <c r="E36" i="21"/>
  <c r="V36" i="21" s="1"/>
  <c r="E35" i="21"/>
  <c r="V35" i="21" s="1"/>
  <c r="E34" i="21"/>
  <c r="V34" i="21" s="1"/>
  <c r="E33" i="21"/>
  <c r="V33" i="21" s="1"/>
  <c r="E32" i="21"/>
  <c r="V32" i="21" s="1"/>
  <c r="E31" i="21"/>
  <c r="V31" i="21" s="1"/>
  <c r="E30" i="21"/>
  <c r="V30" i="21" s="1"/>
  <c r="E29" i="21"/>
  <c r="V29" i="21" s="1"/>
  <c r="E28" i="21"/>
  <c r="V28" i="21" s="1"/>
  <c r="E27" i="21"/>
  <c r="V27" i="21" s="1"/>
  <c r="E26" i="21"/>
  <c r="V26" i="21" s="1"/>
  <c r="E25" i="21"/>
  <c r="V25" i="21" s="1"/>
  <c r="E24" i="21"/>
  <c r="V24" i="21" s="1"/>
  <c r="E23" i="21"/>
  <c r="V23" i="21" s="1"/>
  <c r="E22" i="21"/>
  <c r="V22" i="21" s="1"/>
  <c r="E21" i="21"/>
  <c r="V21" i="21" s="1"/>
  <c r="E20" i="21"/>
  <c r="V20" i="21" s="1"/>
  <c r="E19" i="21"/>
  <c r="V19" i="21" s="1"/>
  <c r="E18" i="21"/>
  <c r="V18" i="21" s="1"/>
  <c r="E17" i="21"/>
  <c r="V17" i="21" s="1"/>
  <c r="E16" i="21"/>
  <c r="V16" i="21" s="1"/>
  <c r="E15" i="21"/>
  <c r="V15" i="21" s="1"/>
  <c r="E14" i="21"/>
  <c r="V14" i="21" s="1"/>
  <c r="E13" i="21"/>
  <c r="V13" i="21" s="1"/>
  <c r="E12" i="21"/>
  <c r="V12" i="21" s="1"/>
  <c r="E11" i="21"/>
  <c r="V11" i="21" s="1"/>
  <c r="E10" i="21"/>
  <c r="V10" i="21" s="1"/>
  <c r="E9" i="21"/>
  <c r="V9" i="21" s="1"/>
  <c r="E8" i="21"/>
  <c r="V8" i="21" s="1"/>
  <c r="E7" i="21"/>
  <c r="V7" i="21" s="1"/>
  <c r="E6" i="21"/>
  <c r="V6" i="21" s="1"/>
  <c r="E5" i="21"/>
  <c r="V5" i="21" s="1"/>
  <c r="P396" i="21"/>
  <c r="O396" i="21"/>
  <c r="P395" i="21"/>
  <c r="O395" i="21"/>
  <c r="P394" i="21"/>
  <c r="O394" i="21"/>
  <c r="P393" i="21"/>
  <c r="O393" i="21"/>
  <c r="P392" i="21"/>
  <c r="O392" i="21"/>
  <c r="P391" i="21"/>
  <c r="O391" i="21"/>
  <c r="P390" i="21"/>
  <c r="O390" i="21"/>
  <c r="P389" i="21"/>
  <c r="O389" i="21"/>
  <c r="P388" i="21"/>
  <c r="O388" i="21"/>
  <c r="P387" i="21"/>
  <c r="O387" i="21"/>
  <c r="P386" i="21"/>
  <c r="O386" i="21"/>
  <c r="P385" i="21"/>
  <c r="O385" i="21"/>
  <c r="P384" i="21"/>
  <c r="O384" i="21"/>
  <c r="P383" i="21"/>
  <c r="O383" i="21"/>
  <c r="P382" i="21"/>
  <c r="O382" i="21"/>
  <c r="P381" i="21"/>
  <c r="O381" i="21"/>
  <c r="P380" i="21"/>
  <c r="O380" i="21"/>
  <c r="P379" i="21"/>
  <c r="O379" i="21"/>
  <c r="P378" i="21"/>
  <c r="O378" i="21"/>
  <c r="P377" i="21"/>
  <c r="O377" i="21"/>
  <c r="P376" i="21"/>
  <c r="O376" i="21"/>
  <c r="P375" i="21"/>
  <c r="O375" i="21"/>
  <c r="P374" i="21"/>
  <c r="O374" i="21"/>
  <c r="P373" i="21"/>
  <c r="O373" i="21"/>
  <c r="P372" i="21"/>
  <c r="O372" i="21"/>
  <c r="P371" i="21"/>
  <c r="O371" i="21"/>
  <c r="P370" i="21"/>
  <c r="O370" i="21"/>
  <c r="P369" i="21"/>
  <c r="O369" i="21"/>
  <c r="P368" i="21"/>
  <c r="O368" i="21"/>
  <c r="P367" i="21"/>
  <c r="O367" i="21"/>
  <c r="P366" i="21"/>
  <c r="O366" i="21"/>
  <c r="P365" i="21"/>
  <c r="O365" i="21"/>
  <c r="P364" i="21"/>
  <c r="O364" i="21"/>
  <c r="P363" i="21"/>
  <c r="O363" i="21"/>
  <c r="P362" i="21"/>
  <c r="O362" i="21"/>
  <c r="P361" i="21"/>
  <c r="O361" i="21"/>
  <c r="P360" i="21"/>
  <c r="O360" i="21"/>
  <c r="P359" i="21"/>
  <c r="O359" i="21"/>
  <c r="P358" i="21"/>
  <c r="O358" i="21"/>
  <c r="P357" i="21"/>
  <c r="O357" i="21"/>
  <c r="P356" i="21"/>
  <c r="O356" i="21"/>
  <c r="P355" i="21"/>
  <c r="O355" i="21"/>
  <c r="P354" i="21"/>
  <c r="O354" i="21"/>
  <c r="P353" i="21"/>
  <c r="O353" i="21"/>
  <c r="P352" i="21"/>
  <c r="O352" i="21"/>
  <c r="P351" i="21"/>
  <c r="O351" i="21"/>
  <c r="P350" i="21"/>
  <c r="O350" i="21"/>
  <c r="P349" i="21"/>
  <c r="O349" i="21"/>
  <c r="P348" i="21"/>
  <c r="O348" i="21"/>
  <c r="P347" i="21"/>
  <c r="O347" i="21"/>
  <c r="P346" i="21"/>
  <c r="O346" i="21"/>
  <c r="P345" i="21"/>
  <c r="O345" i="21"/>
  <c r="P344" i="21"/>
  <c r="O344" i="21"/>
  <c r="P343" i="21"/>
  <c r="O343" i="21"/>
  <c r="P342" i="21"/>
  <c r="O342" i="21"/>
  <c r="P341" i="21"/>
  <c r="O341" i="21"/>
  <c r="P340" i="21"/>
  <c r="O340" i="21"/>
  <c r="P339" i="21"/>
  <c r="O339" i="21"/>
  <c r="P338" i="21"/>
  <c r="O338" i="21"/>
  <c r="P337" i="21"/>
  <c r="O337" i="21"/>
  <c r="P336" i="21"/>
  <c r="O336" i="21"/>
  <c r="P335" i="21"/>
  <c r="O335" i="21"/>
  <c r="P334" i="21"/>
  <c r="O334" i="21"/>
  <c r="P333" i="21"/>
  <c r="O333" i="21"/>
  <c r="P332" i="21"/>
  <c r="O332" i="21"/>
  <c r="P331" i="21"/>
  <c r="O331" i="21"/>
  <c r="P330" i="21"/>
  <c r="O330" i="21"/>
  <c r="P329" i="21"/>
  <c r="O329" i="21"/>
  <c r="P328" i="21"/>
  <c r="O328" i="21"/>
  <c r="P327" i="21"/>
  <c r="O327" i="21"/>
  <c r="P326" i="21"/>
  <c r="O326" i="21"/>
  <c r="P325" i="21"/>
  <c r="O325" i="21"/>
  <c r="P324" i="21"/>
  <c r="O324" i="21"/>
  <c r="P323" i="21"/>
  <c r="O323" i="21"/>
  <c r="P322" i="21"/>
  <c r="O322" i="21"/>
  <c r="P321" i="21"/>
  <c r="O321" i="21"/>
  <c r="P320" i="21"/>
  <c r="O320" i="21"/>
  <c r="P319" i="21"/>
  <c r="O319" i="21"/>
  <c r="P318" i="21"/>
  <c r="O318" i="21"/>
  <c r="P317" i="21"/>
  <c r="O317" i="21"/>
  <c r="P316" i="21"/>
  <c r="O316" i="21"/>
  <c r="P315" i="21"/>
  <c r="O315" i="21"/>
  <c r="P314" i="21"/>
  <c r="O314" i="21"/>
  <c r="P313" i="21"/>
  <c r="O313" i="21"/>
  <c r="P312" i="21"/>
  <c r="O312" i="21"/>
  <c r="P311" i="21"/>
  <c r="O311" i="21"/>
  <c r="P310" i="21"/>
  <c r="O310" i="21"/>
  <c r="P309" i="21"/>
  <c r="O309" i="21"/>
  <c r="P308" i="21"/>
  <c r="O308" i="21"/>
  <c r="P307" i="21"/>
  <c r="O307" i="21"/>
  <c r="P306" i="21"/>
  <c r="O306" i="21"/>
  <c r="P305" i="21"/>
  <c r="O305" i="21"/>
  <c r="P304" i="21"/>
  <c r="O304" i="21"/>
  <c r="P303" i="21"/>
  <c r="O303" i="21"/>
  <c r="P302" i="21"/>
  <c r="O302" i="21"/>
  <c r="P301" i="21"/>
  <c r="O301" i="21"/>
  <c r="P300" i="21"/>
  <c r="O300" i="21"/>
  <c r="P299" i="21"/>
  <c r="O299" i="21"/>
  <c r="P298" i="21"/>
  <c r="O298" i="21"/>
  <c r="P297" i="21"/>
  <c r="O297" i="21"/>
  <c r="P296" i="21"/>
  <c r="O296" i="21"/>
  <c r="P295" i="21"/>
  <c r="O295" i="21"/>
  <c r="P294" i="21"/>
  <c r="O294" i="21"/>
  <c r="P293" i="21"/>
  <c r="O293" i="21"/>
  <c r="P292" i="21"/>
  <c r="O292" i="21"/>
  <c r="P291" i="21"/>
  <c r="O291" i="21"/>
  <c r="P290" i="21"/>
  <c r="O290" i="21"/>
  <c r="P289" i="21"/>
  <c r="O289" i="21"/>
  <c r="P288" i="21"/>
  <c r="O288" i="21"/>
  <c r="P287" i="21"/>
  <c r="O287" i="21"/>
  <c r="P286" i="21"/>
  <c r="O286" i="21"/>
  <c r="P285" i="21"/>
  <c r="O285" i="21"/>
  <c r="P284" i="21"/>
  <c r="O284" i="21"/>
  <c r="P283" i="21"/>
  <c r="O283" i="21"/>
  <c r="P282" i="21"/>
  <c r="O282" i="21"/>
  <c r="P281" i="21"/>
  <c r="O281" i="21"/>
  <c r="P280" i="21"/>
  <c r="O280" i="21"/>
  <c r="P279" i="21"/>
  <c r="O279" i="21"/>
  <c r="P278" i="21"/>
  <c r="O278" i="21"/>
  <c r="P277" i="21"/>
  <c r="O277" i="21"/>
  <c r="P276" i="21"/>
  <c r="O276" i="21"/>
  <c r="P275" i="21"/>
  <c r="O275" i="21"/>
  <c r="P274" i="21"/>
  <c r="O274" i="21"/>
  <c r="P273" i="21"/>
  <c r="O273" i="21"/>
  <c r="P272" i="21"/>
  <c r="O272" i="21"/>
  <c r="P271" i="21"/>
  <c r="O271" i="21"/>
  <c r="P270" i="21"/>
  <c r="O270" i="21"/>
  <c r="P269" i="21"/>
  <c r="O269" i="21"/>
  <c r="P268" i="21"/>
  <c r="O268" i="21"/>
  <c r="P267" i="21"/>
  <c r="O267" i="21"/>
  <c r="P266" i="21"/>
  <c r="O266" i="21"/>
  <c r="P265" i="21"/>
  <c r="O265" i="21"/>
  <c r="P264" i="21"/>
  <c r="O264" i="21"/>
  <c r="P263" i="21"/>
  <c r="O263" i="21"/>
  <c r="P262" i="21"/>
  <c r="O262" i="21"/>
  <c r="P261" i="21"/>
  <c r="O261" i="21"/>
  <c r="P260" i="21"/>
  <c r="O260" i="21"/>
  <c r="P259" i="21"/>
  <c r="O259" i="21"/>
  <c r="P258" i="21"/>
  <c r="O258" i="21"/>
  <c r="P257" i="21"/>
  <c r="O257" i="21"/>
  <c r="P256" i="21"/>
  <c r="O256" i="21"/>
  <c r="P255" i="21"/>
  <c r="O255" i="21"/>
  <c r="P254" i="21"/>
  <c r="O254" i="21"/>
  <c r="P253" i="21"/>
  <c r="O253" i="21"/>
  <c r="P252" i="21"/>
  <c r="O252" i="21"/>
  <c r="P251" i="21"/>
  <c r="O251" i="21"/>
  <c r="P250" i="21"/>
  <c r="O250" i="21"/>
  <c r="P249" i="21"/>
  <c r="O249" i="21"/>
  <c r="P248" i="21"/>
  <c r="O248" i="21"/>
  <c r="P247" i="21"/>
  <c r="O247" i="21"/>
  <c r="P246" i="21"/>
  <c r="O246" i="21"/>
  <c r="P245" i="21"/>
  <c r="O245" i="21"/>
  <c r="P244" i="21"/>
  <c r="O244" i="21"/>
  <c r="P243" i="21"/>
  <c r="O243" i="21"/>
  <c r="P242" i="21"/>
  <c r="O242" i="21"/>
  <c r="P241" i="21"/>
  <c r="O241" i="21"/>
  <c r="P240" i="21"/>
  <c r="O240" i="21"/>
  <c r="P239" i="21"/>
  <c r="O239" i="21"/>
  <c r="P238" i="21"/>
  <c r="O238" i="21"/>
  <c r="P237" i="21"/>
  <c r="O237" i="21"/>
  <c r="P236" i="21"/>
  <c r="O236" i="21"/>
  <c r="P235" i="21"/>
  <c r="O235" i="21"/>
  <c r="P234" i="21"/>
  <c r="O234" i="21"/>
  <c r="P233" i="21"/>
  <c r="O233" i="21"/>
  <c r="P232" i="21"/>
  <c r="O232" i="21"/>
  <c r="P231" i="21"/>
  <c r="O231" i="21"/>
  <c r="P230" i="21"/>
  <c r="O230" i="21"/>
  <c r="P229" i="21"/>
  <c r="O229" i="21"/>
  <c r="P228" i="21"/>
  <c r="O228" i="21"/>
  <c r="P227" i="21"/>
  <c r="O227" i="21"/>
  <c r="P226" i="21"/>
  <c r="O226" i="21"/>
  <c r="P225" i="21"/>
  <c r="O225" i="21"/>
  <c r="P224" i="21"/>
  <c r="O224" i="21"/>
  <c r="P223" i="21"/>
  <c r="O223" i="21"/>
  <c r="P222" i="21"/>
  <c r="O222" i="21"/>
  <c r="P221" i="21"/>
  <c r="O221" i="21"/>
  <c r="P220" i="21"/>
  <c r="O220" i="21"/>
  <c r="P219" i="21"/>
  <c r="O219" i="21"/>
  <c r="P218" i="21"/>
  <c r="O218" i="21"/>
  <c r="P217" i="21"/>
  <c r="O217" i="21"/>
  <c r="P216" i="21"/>
  <c r="O216" i="21"/>
  <c r="P215" i="21"/>
  <c r="O215" i="21"/>
  <c r="P214" i="21"/>
  <c r="O214" i="21"/>
  <c r="P213" i="21"/>
  <c r="O213" i="21"/>
  <c r="P212" i="21"/>
  <c r="O212" i="21"/>
  <c r="P211" i="21"/>
  <c r="O211" i="21"/>
  <c r="P210" i="21"/>
  <c r="O210" i="21"/>
  <c r="P209" i="21"/>
  <c r="O209" i="21"/>
  <c r="P208" i="21"/>
  <c r="O208" i="21"/>
  <c r="P207" i="21"/>
  <c r="O207" i="21"/>
  <c r="P206" i="21"/>
  <c r="O206" i="21"/>
  <c r="P205" i="21"/>
  <c r="O205" i="21"/>
  <c r="P204" i="21"/>
  <c r="O204" i="21"/>
  <c r="P203" i="21"/>
  <c r="O203" i="21"/>
  <c r="P202" i="21"/>
  <c r="O202" i="21"/>
  <c r="P201" i="21"/>
  <c r="O201" i="21"/>
  <c r="P200" i="21"/>
  <c r="O200" i="21"/>
  <c r="P199" i="21"/>
  <c r="O199" i="21"/>
  <c r="P198" i="21"/>
  <c r="O198" i="21"/>
  <c r="P197" i="21"/>
  <c r="O197" i="21"/>
  <c r="P196" i="21"/>
  <c r="O196" i="21"/>
  <c r="P195" i="21"/>
  <c r="O195" i="21"/>
  <c r="P194" i="21"/>
  <c r="O194" i="21"/>
  <c r="P193" i="21"/>
  <c r="O193" i="21"/>
  <c r="P192" i="21"/>
  <c r="O192" i="21"/>
  <c r="P191" i="21"/>
  <c r="O191" i="21"/>
  <c r="P190" i="21"/>
  <c r="O190" i="21"/>
  <c r="P189" i="21"/>
  <c r="O189" i="21"/>
  <c r="P188" i="21"/>
  <c r="O188" i="21"/>
  <c r="P187" i="21"/>
  <c r="O187" i="21"/>
  <c r="P186" i="21"/>
  <c r="O186" i="21"/>
  <c r="P185" i="21"/>
  <c r="O185" i="21"/>
  <c r="J27" i="21"/>
  <c r="J26" i="21"/>
  <c r="J25" i="21"/>
  <c r="J24" i="21"/>
  <c r="J23" i="21"/>
  <c r="J22" i="21"/>
  <c r="J21" i="21"/>
  <c r="J20" i="21"/>
  <c r="J19" i="21"/>
  <c r="J18" i="21"/>
  <c r="J17" i="21"/>
  <c r="AL41" i="19"/>
  <c r="AL40" i="19"/>
  <c r="AL39" i="19"/>
  <c r="AL38" i="19"/>
  <c r="AL37" i="19"/>
  <c r="AL36" i="19"/>
  <c r="AL35" i="19"/>
  <c r="AL34" i="19"/>
  <c r="AL33" i="19"/>
  <c r="AL32" i="19"/>
  <c r="AL31" i="19"/>
  <c r="AL30" i="19"/>
  <c r="AL29" i="19"/>
  <c r="AL28" i="19"/>
  <c r="AL27" i="19"/>
  <c r="AL26" i="19"/>
  <c r="AL25" i="19"/>
  <c r="AL24" i="19"/>
  <c r="AL23" i="19"/>
  <c r="AL22" i="19"/>
  <c r="AL21" i="19"/>
  <c r="AL20" i="19"/>
  <c r="AL19" i="19"/>
  <c r="AL18" i="19"/>
  <c r="AL17" i="19"/>
  <c r="AL16" i="19"/>
  <c r="AL15" i="19"/>
  <c r="AL14" i="19"/>
  <c r="AL13" i="19"/>
  <c r="AL12" i="19"/>
  <c r="AL11" i="19"/>
  <c r="AL10" i="19"/>
  <c r="AL9" i="19"/>
  <c r="AL8" i="19"/>
  <c r="AL7" i="19"/>
  <c r="AL6" i="19"/>
  <c r="L65" i="19"/>
  <c r="L49" i="19"/>
  <c r="L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O51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AD14" i="19"/>
  <c r="AD13" i="19"/>
  <c r="AD12" i="19"/>
  <c r="AD11" i="19"/>
  <c r="AD10" i="19"/>
  <c r="AD9" i="19"/>
  <c r="AD8" i="19"/>
  <c r="AD7" i="19"/>
  <c r="AD6" i="19"/>
  <c r="F44" i="19"/>
  <c r="E44" i="19"/>
  <c r="F43" i="19"/>
  <c r="E43" i="19"/>
  <c r="F42" i="19"/>
  <c r="E42" i="19"/>
  <c r="F41" i="19"/>
  <c r="E41" i="19"/>
  <c r="F40" i="19"/>
  <c r="E40" i="19"/>
  <c r="F39" i="19"/>
  <c r="E39" i="19"/>
  <c r="Y39" i="19" s="1"/>
  <c r="F38" i="19"/>
  <c r="E38" i="19"/>
  <c r="Y38" i="19" s="1"/>
  <c r="F37" i="19"/>
  <c r="E37" i="19"/>
  <c r="Y37" i="19" s="1"/>
  <c r="F36" i="19"/>
  <c r="E36" i="19"/>
  <c r="Y36" i="19" s="1"/>
  <c r="F35" i="19"/>
  <c r="E35" i="19"/>
  <c r="Y35" i="19" s="1"/>
  <c r="F34" i="19"/>
  <c r="E34" i="19"/>
  <c r="Y34" i="19" s="1"/>
  <c r="F33" i="19"/>
  <c r="E33" i="19"/>
  <c r="Y33" i="19" s="1"/>
  <c r="F32" i="19"/>
  <c r="E32" i="19"/>
  <c r="Y32" i="19" s="1"/>
  <c r="F31" i="19"/>
  <c r="E31" i="19"/>
  <c r="Y31" i="19" s="1"/>
  <c r="F30" i="19"/>
  <c r="E30" i="19"/>
  <c r="Y30" i="19" s="1"/>
  <c r="F29" i="19"/>
  <c r="E29" i="19"/>
  <c r="Y29" i="19" s="1"/>
  <c r="F28" i="19"/>
  <c r="E28" i="19"/>
  <c r="Y28" i="19" s="1"/>
  <c r="F27" i="19"/>
  <c r="E27" i="19"/>
  <c r="Y27" i="19" s="1"/>
  <c r="F26" i="19"/>
  <c r="E26" i="19"/>
  <c r="Y26" i="19" s="1"/>
  <c r="F25" i="19"/>
  <c r="E25" i="19"/>
  <c r="Y25" i="19" s="1"/>
  <c r="F24" i="19"/>
  <c r="E24" i="19"/>
  <c r="Y24" i="19" s="1"/>
  <c r="F23" i="19"/>
  <c r="E23" i="19"/>
  <c r="Y23" i="19" s="1"/>
  <c r="F22" i="19"/>
  <c r="E22" i="19"/>
  <c r="Y22" i="19" s="1"/>
  <c r="F21" i="19"/>
  <c r="E21" i="19"/>
  <c r="Y21" i="19" s="1"/>
  <c r="F20" i="19"/>
  <c r="E20" i="19"/>
  <c r="Y20" i="19" s="1"/>
  <c r="F19" i="19"/>
  <c r="E19" i="19"/>
  <c r="Y19" i="19" s="1"/>
  <c r="F18" i="19"/>
  <c r="E18" i="19"/>
  <c r="Y18" i="19" s="1"/>
  <c r="F17" i="19"/>
  <c r="E17" i="19"/>
  <c r="Y17" i="19" s="1"/>
  <c r="F16" i="19"/>
  <c r="E16" i="19"/>
  <c r="Y16" i="19" s="1"/>
  <c r="F15" i="19"/>
  <c r="E15" i="19"/>
  <c r="Y15" i="19" s="1"/>
  <c r="F14" i="19"/>
  <c r="E14" i="19"/>
  <c r="Y14" i="19" s="1"/>
  <c r="F13" i="19"/>
  <c r="E13" i="19"/>
  <c r="Y13" i="19" s="1"/>
  <c r="F12" i="19"/>
  <c r="E12" i="19"/>
  <c r="Y12" i="19" s="1"/>
  <c r="F11" i="19"/>
  <c r="E11" i="19"/>
  <c r="Y11" i="19" s="1"/>
  <c r="F10" i="19"/>
  <c r="E10" i="19"/>
  <c r="Y10" i="19" s="1"/>
  <c r="F9" i="19"/>
  <c r="E9" i="19"/>
  <c r="Y9" i="19" s="1"/>
  <c r="F8" i="19"/>
  <c r="E8" i="19"/>
  <c r="Y8" i="19" s="1"/>
  <c r="F7" i="19"/>
  <c r="E7" i="19"/>
  <c r="Y7" i="19" s="1"/>
  <c r="F6" i="19"/>
  <c r="E6" i="19"/>
  <c r="Y6" i="19" s="1"/>
  <c r="F5" i="19"/>
  <c r="E5" i="19"/>
  <c r="Y5" i="19" s="1"/>
  <c r="S736" i="6"/>
  <c r="Z747" i="6" s="1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7" i="6"/>
  <c r="S716" i="6"/>
  <c r="S715" i="6"/>
  <c r="S714" i="6"/>
  <c r="S713" i="6"/>
  <c r="S712" i="6"/>
  <c r="S711" i="6"/>
  <c r="S710" i="6"/>
  <c r="S709" i="6"/>
  <c r="S708" i="6"/>
  <c r="S707" i="6"/>
  <c r="S706" i="6"/>
  <c r="S705" i="6"/>
  <c r="S704" i="6"/>
  <c r="S703" i="6"/>
  <c r="S702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O736" i="6"/>
  <c r="O735" i="6"/>
  <c r="O734" i="6"/>
  <c r="O733" i="6"/>
  <c r="O732" i="6"/>
  <c r="O731" i="6"/>
  <c r="O730" i="6"/>
  <c r="O729" i="6"/>
  <c r="O728" i="6"/>
  <c r="O727" i="6"/>
  <c r="O726" i="6"/>
  <c r="O725" i="6"/>
  <c r="O724" i="6"/>
  <c r="O723" i="6"/>
  <c r="O722" i="6"/>
  <c r="O721" i="6"/>
  <c r="O720" i="6"/>
  <c r="O719" i="6"/>
  <c r="O718" i="6"/>
  <c r="O717" i="6"/>
  <c r="O716" i="6"/>
  <c r="O715" i="6"/>
  <c r="O714" i="6"/>
  <c r="O713" i="6"/>
  <c r="O712" i="6"/>
  <c r="O711" i="6"/>
  <c r="O710" i="6"/>
  <c r="O709" i="6"/>
  <c r="O708" i="6"/>
  <c r="O707" i="6"/>
  <c r="O706" i="6"/>
  <c r="O705" i="6"/>
  <c r="O704" i="6"/>
  <c r="O703" i="6"/>
  <c r="O702" i="6"/>
  <c r="O701" i="6"/>
  <c r="O700" i="6"/>
  <c r="O699" i="6"/>
  <c r="O698" i="6"/>
  <c r="O697" i="6"/>
  <c r="O696" i="6"/>
  <c r="O695" i="6"/>
  <c r="O694" i="6"/>
  <c r="O693" i="6"/>
  <c r="O692" i="6"/>
  <c r="O691" i="6"/>
  <c r="O690" i="6"/>
  <c r="O689" i="6"/>
  <c r="O688" i="6"/>
  <c r="O687" i="6"/>
  <c r="O686" i="6"/>
  <c r="O685" i="6"/>
  <c r="O684" i="6"/>
  <c r="O683" i="6"/>
  <c r="O682" i="6"/>
  <c r="O681" i="6"/>
  <c r="O680" i="6"/>
  <c r="O679" i="6"/>
  <c r="O678" i="6"/>
  <c r="O677" i="6"/>
  <c r="O676" i="6"/>
  <c r="O675" i="6"/>
  <c r="O674" i="6"/>
  <c r="O673" i="6"/>
  <c r="O672" i="6"/>
  <c r="O671" i="6"/>
  <c r="O670" i="6"/>
  <c r="O669" i="6"/>
  <c r="O668" i="6"/>
  <c r="O667" i="6"/>
  <c r="O666" i="6"/>
  <c r="O665" i="6"/>
  <c r="O664" i="6"/>
  <c r="O663" i="6"/>
  <c r="O662" i="6"/>
  <c r="O661" i="6"/>
  <c r="O660" i="6"/>
  <c r="O659" i="6"/>
  <c r="O658" i="6"/>
  <c r="O657" i="6"/>
  <c r="O656" i="6"/>
  <c r="O655" i="6"/>
  <c r="O654" i="6"/>
  <c r="O653" i="6"/>
  <c r="O652" i="6"/>
  <c r="O651" i="6"/>
  <c r="O650" i="6"/>
  <c r="O649" i="6"/>
  <c r="O648" i="6"/>
  <c r="O647" i="6"/>
  <c r="O646" i="6"/>
  <c r="O645" i="6"/>
  <c r="O644" i="6"/>
  <c r="O643" i="6"/>
  <c r="O642" i="6"/>
  <c r="O641" i="6"/>
  <c r="O640" i="6"/>
  <c r="O639" i="6"/>
  <c r="O638" i="6"/>
  <c r="O637" i="6"/>
  <c r="O636" i="6"/>
  <c r="O635" i="6"/>
  <c r="O634" i="6"/>
  <c r="O633" i="6"/>
  <c r="O632" i="6"/>
  <c r="O631" i="6"/>
  <c r="O630" i="6"/>
  <c r="O629" i="6"/>
  <c r="O628" i="6"/>
  <c r="O627" i="6"/>
  <c r="O626" i="6"/>
  <c r="O625" i="6"/>
  <c r="O624" i="6"/>
  <c r="O623" i="6"/>
  <c r="O622" i="6"/>
  <c r="O621" i="6"/>
  <c r="O620" i="6"/>
  <c r="O619" i="6"/>
  <c r="O618" i="6"/>
  <c r="O617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O616" i="6"/>
  <c r="O615" i="6"/>
  <c r="O614" i="6"/>
  <c r="O613" i="6"/>
  <c r="O612" i="6"/>
  <c r="O611" i="6"/>
  <c r="O610" i="6"/>
  <c r="O609" i="6"/>
  <c r="O608" i="6"/>
  <c r="O607" i="6"/>
  <c r="O606" i="6"/>
  <c r="O605" i="6"/>
  <c r="O604" i="6"/>
  <c r="O603" i="6"/>
  <c r="O602" i="6"/>
  <c r="O601" i="6"/>
  <c r="O600" i="6"/>
  <c r="O599" i="6"/>
  <c r="O598" i="6"/>
  <c r="O597" i="6"/>
  <c r="O596" i="6"/>
  <c r="O595" i="6"/>
  <c r="S594" i="6"/>
  <c r="O594" i="6"/>
  <c r="S593" i="6"/>
  <c r="O593" i="6"/>
  <c r="S592" i="6"/>
  <c r="O592" i="6"/>
  <c r="S591" i="6"/>
  <c r="O591" i="6"/>
  <c r="S590" i="6"/>
  <c r="O590" i="6"/>
  <c r="S589" i="6"/>
  <c r="O589" i="6"/>
  <c r="S588" i="6"/>
  <c r="O588" i="6"/>
  <c r="S587" i="6"/>
  <c r="O587" i="6"/>
  <c r="S586" i="6"/>
  <c r="O586" i="6"/>
  <c r="S585" i="6"/>
  <c r="O585" i="6"/>
  <c r="S584" i="6"/>
  <c r="O584" i="6"/>
  <c r="S583" i="6"/>
  <c r="O583" i="6"/>
  <c r="S582" i="6"/>
  <c r="O582" i="6"/>
  <c r="S581" i="6"/>
  <c r="O581" i="6"/>
  <c r="S580" i="6"/>
  <c r="O580" i="6"/>
  <c r="S579" i="6"/>
  <c r="O579" i="6"/>
  <c r="S578" i="6"/>
  <c r="O578" i="6"/>
  <c r="S577" i="6"/>
  <c r="O577" i="6"/>
  <c r="S576" i="6"/>
  <c r="O576" i="6"/>
  <c r="S575" i="6"/>
  <c r="O575" i="6"/>
  <c r="S574" i="6"/>
  <c r="O574" i="6"/>
  <c r="S573" i="6"/>
  <c r="O573" i="6"/>
  <c r="S572" i="6"/>
  <c r="O572" i="6"/>
  <c r="S571" i="6"/>
  <c r="O571" i="6"/>
  <c r="S570" i="6"/>
  <c r="O570" i="6"/>
  <c r="S569" i="6"/>
  <c r="O569" i="6"/>
  <c r="S568" i="6"/>
  <c r="O568" i="6"/>
  <c r="S567" i="6"/>
  <c r="O567" i="6"/>
  <c r="S566" i="6"/>
  <c r="O566" i="6"/>
  <c r="S565" i="6"/>
  <c r="O565" i="6"/>
  <c r="S564" i="6"/>
  <c r="O564" i="6"/>
  <c r="S563" i="6"/>
  <c r="O563" i="6"/>
  <c r="S562" i="6"/>
  <c r="O562" i="6"/>
  <c r="S561" i="6"/>
  <c r="O561" i="6"/>
  <c r="S560" i="6"/>
  <c r="O560" i="6"/>
  <c r="S559" i="6"/>
  <c r="O559" i="6"/>
  <c r="S558" i="6"/>
  <c r="O558" i="6"/>
  <c r="S557" i="6"/>
  <c r="O557" i="6"/>
  <c r="S556" i="6"/>
  <c r="O556" i="6"/>
  <c r="S555" i="6"/>
  <c r="O555" i="6"/>
  <c r="S554" i="6"/>
  <c r="O554" i="6"/>
  <c r="S553" i="6"/>
  <c r="O553" i="6"/>
  <c r="S552" i="6"/>
  <c r="O552" i="6"/>
  <c r="S551" i="6"/>
  <c r="O551" i="6"/>
  <c r="S550" i="6"/>
  <c r="O550" i="6"/>
  <c r="S549" i="6"/>
  <c r="O549" i="6"/>
  <c r="S548" i="6"/>
  <c r="O548" i="6"/>
  <c r="S547" i="6"/>
  <c r="O547" i="6"/>
  <c r="S546" i="6"/>
  <c r="O546" i="6"/>
  <c r="S545" i="6"/>
  <c r="O545" i="6"/>
  <c r="D723" i="6"/>
  <c r="D719" i="6"/>
  <c r="D715" i="6"/>
  <c r="D711" i="6"/>
  <c r="D707" i="6"/>
  <c r="D703" i="6"/>
  <c r="D696" i="6"/>
  <c r="D692" i="6"/>
  <c r="D688" i="6"/>
  <c r="D684" i="6"/>
  <c r="D680" i="6"/>
  <c r="D676" i="6"/>
  <c r="D672" i="6"/>
  <c r="D668" i="6"/>
  <c r="D664" i="6"/>
  <c r="D660" i="6"/>
  <c r="D656" i="6"/>
  <c r="D652" i="6"/>
  <c r="D648" i="6"/>
  <c r="D644" i="6"/>
  <c r="D640" i="6"/>
  <c r="D636" i="6"/>
  <c r="D632" i="6"/>
  <c r="D628" i="6"/>
  <c r="D624" i="6"/>
  <c r="D620" i="6"/>
  <c r="D616" i="6"/>
  <c r="D612" i="6"/>
  <c r="D608" i="6"/>
  <c r="D604" i="6"/>
  <c r="D600" i="6"/>
  <c r="D596" i="6"/>
  <c r="D592" i="6"/>
  <c r="D588" i="6"/>
  <c r="D584" i="6"/>
  <c r="D580" i="6"/>
  <c r="D576" i="6"/>
  <c r="D572" i="6"/>
  <c r="D568" i="6"/>
  <c r="D564" i="6"/>
  <c r="D560" i="6"/>
  <c r="D556" i="6"/>
  <c r="D554" i="6"/>
  <c r="D550" i="6"/>
  <c r="D546" i="6"/>
  <c r="D542" i="6"/>
  <c r="D538" i="6"/>
  <c r="D534" i="6"/>
  <c r="D530" i="6"/>
  <c r="D526" i="6"/>
  <c r="D522" i="6"/>
  <c r="D518" i="6"/>
  <c r="D514" i="6"/>
  <c r="D510" i="6"/>
  <c r="S544" i="6"/>
  <c r="O544" i="6"/>
  <c r="S543" i="6"/>
  <c r="O543" i="6"/>
  <c r="S542" i="6"/>
  <c r="O542" i="6"/>
  <c r="S541" i="6"/>
  <c r="O541" i="6"/>
  <c r="S540" i="6"/>
  <c r="O540" i="6"/>
  <c r="S539" i="6"/>
  <c r="O539" i="6"/>
  <c r="S538" i="6"/>
  <c r="O538" i="6"/>
  <c r="S537" i="6"/>
  <c r="O537" i="6"/>
  <c r="S536" i="6"/>
  <c r="O536" i="6"/>
  <c r="S535" i="6"/>
  <c r="O535" i="6"/>
  <c r="S534" i="6"/>
  <c r="O534" i="6"/>
  <c r="S533" i="6"/>
  <c r="O533" i="6"/>
  <c r="S532" i="6"/>
  <c r="O532" i="6"/>
  <c r="S531" i="6"/>
  <c r="O531" i="6"/>
  <c r="S530" i="6"/>
  <c r="O530" i="6"/>
  <c r="S529" i="6"/>
  <c r="O529" i="6"/>
  <c r="S528" i="6"/>
  <c r="O528" i="6"/>
  <c r="S527" i="6"/>
  <c r="O527" i="6"/>
  <c r="S526" i="6"/>
  <c r="O526" i="6"/>
  <c r="S525" i="6"/>
  <c r="O525" i="6"/>
  <c r="S524" i="6"/>
  <c r="O524" i="6"/>
  <c r="S523" i="6"/>
  <c r="O523" i="6"/>
  <c r="S522" i="6"/>
  <c r="O522" i="6"/>
  <c r="S521" i="6"/>
  <c r="O521" i="6"/>
  <c r="S520" i="6"/>
  <c r="O520" i="6"/>
  <c r="S519" i="6"/>
  <c r="O519" i="6"/>
  <c r="S518" i="6"/>
  <c r="O518" i="6"/>
  <c r="S517" i="6"/>
  <c r="O517" i="6"/>
  <c r="S516" i="6"/>
  <c r="O516" i="6"/>
  <c r="S515" i="6"/>
  <c r="O515" i="6"/>
  <c r="S514" i="6"/>
  <c r="O514" i="6"/>
  <c r="S513" i="6"/>
  <c r="O513" i="6"/>
  <c r="S512" i="6"/>
  <c r="O512" i="6"/>
  <c r="S511" i="6"/>
  <c r="O511" i="6"/>
  <c r="S510" i="6"/>
  <c r="O510" i="6"/>
  <c r="S509" i="6"/>
  <c r="O509" i="6"/>
  <c r="S508" i="6"/>
  <c r="O508" i="6"/>
  <c r="S507" i="6"/>
  <c r="O507" i="6"/>
  <c r="S506" i="6"/>
  <c r="O506" i="6"/>
  <c r="S505" i="6"/>
  <c r="O505" i="6"/>
  <c r="S504" i="6"/>
  <c r="O504" i="6"/>
  <c r="S503" i="6"/>
  <c r="O503" i="6"/>
  <c r="S502" i="6"/>
  <c r="O502" i="6"/>
  <c r="S501" i="6"/>
  <c r="O501" i="6"/>
  <c r="S500" i="6"/>
  <c r="O500" i="6"/>
  <c r="S499" i="6"/>
  <c r="O499" i="6"/>
  <c r="S498" i="6"/>
  <c r="O498" i="6"/>
  <c r="S497" i="6"/>
  <c r="O497" i="6"/>
  <c r="S496" i="6"/>
  <c r="O496" i="6"/>
  <c r="S495" i="6"/>
  <c r="O495" i="6"/>
  <c r="S494" i="6"/>
  <c r="O494" i="6"/>
  <c r="S493" i="6"/>
  <c r="O493" i="6"/>
  <c r="S492" i="6"/>
  <c r="O492" i="6"/>
  <c r="S491" i="6"/>
  <c r="O491" i="6"/>
  <c r="S490" i="6"/>
  <c r="O490" i="6"/>
  <c r="S489" i="6"/>
  <c r="O489" i="6"/>
  <c r="S488" i="6"/>
  <c r="O488" i="6"/>
  <c r="S487" i="6"/>
  <c r="O487" i="6"/>
  <c r="S486" i="6"/>
  <c r="O486" i="6"/>
  <c r="S485" i="6"/>
  <c r="O485" i="6"/>
  <c r="S484" i="6"/>
  <c r="O484" i="6"/>
  <c r="S483" i="6"/>
  <c r="O483" i="6"/>
  <c r="S482" i="6"/>
  <c r="O482" i="6"/>
  <c r="S481" i="6"/>
  <c r="O481" i="6"/>
  <c r="S480" i="6"/>
  <c r="O480" i="6"/>
  <c r="S479" i="6"/>
  <c r="O479" i="6"/>
  <c r="S478" i="6"/>
  <c r="O478" i="6"/>
  <c r="S477" i="6"/>
  <c r="O477" i="6"/>
  <c r="S476" i="6"/>
  <c r="O476" i="6"/>
  <c r="S475" i="6"/>
  <c r="O475" i="6"/>
  <c r="S474" i="6"/>
  <c r="O474" i="6"/>
  <c r="S473" i="6"/>
  <c r="O473" i="6"/>
  <c r="S472" i="6"/>
  <c r="O472" i="6"/>
  <c r="S471" i="6"/>
  <c r="O471" i="6"/>
  <c r="S470" i="6"/>
  <c r="O470" i="6"/>
  <c r="S469" i="6"/>
  <c r="O469" i="6"/>
  <c r="S468" i="6"/>
  <c r="O468" i="6"/>
  <c r="S467" i="6"/>
  <c r="O467" i="6"/>
  <c r="S466" i="6"/>
  <c r="O466" i="6"/>
  <c r="S465" i="6"/>
  <c r="O465" i="6"/>
  <c r="S464" i="6"/>
  <c r="O464" i="6"/>
  <c r="S463" i="6"/>
  <c r="O463" i="6"/>
  <c r="S462" i="6"/>
  <c r="O462" i="6"/>
  <c r="S461" i="6"/>
  <c r="O461" i="6"/>
  <c r="S460" i="6"/>
  <c r="O460" i="6"/>
  <c r="S459" i="6"/>
  <c r="O459" i="6"/>
  <c r="S458" i="6"/>
  <c r="O458" i="6"/>
  <c r="S457" i="6"/>
  <c r="O457" i="6"/>
  <c r="S456" i="6"/>
  <c r="O456" i="6"/>
  <c r="S455" i="6"/>
  <c r="O455" i="6"/>
  <c r="S454" i="6"/>
  <c r="O454" i="6"/>
  <c r="S453" i="6"/>
  <c r="O453" i="6"/>
  <c r="S452" i="6"/>
  <c r="O452" i="6"/>
  <c r="S451" i="6"/>
  <c r="O451" i="6"/>
  <c r="S450" i="6"/>
  <c r="O450" i="6"/>
  <c r="S449" i="6"/>
  <c r="O449" i="6"/>
  <c r="S448" i="6"/>
  <c r="O448" i="6"/>
  <c r="S447" i="6"/>
  <c r="O447" i="6"/>
  <c r="S446" i="6"/>
  <c r="O446" i="6"/>
  <c r="S445" i="6"/>
  <c r="O445" i="6"/>
  <c r="S444" i="6"/>
  <c r="O444" i="6"/>
  <c r="S443" i="6"/>
  <c r="O443" i="6"/>
  <c r="S442" i="6"/>
  <c r="O442" i="6"/>
  <c r="S441" i="6"/>
  <c r="O441" i="6"/>
  <c r="S440" i="6"/>
  <c r="O440" i="6"/>
  <c r="S439" i="6"/>
  <c r="O439" i="6"/>
  <c r="S438" i="6"/>
  <c r="O438" i="6"/>
  <c r="S437" i="6"/>
  <c r="O437" i="6"/>
  <c r="S436" i="6"/>
  <c r="O436" i="6"/>
  <c r="S435" i="6"/>
  <c r="O435" i="6"/>
  <c r="S434" i="6"/>
  <c r="O434" i="6"/>
  <c r="S433" i="6"/>
  <c r="O433" i="6"/>
  <c r="S432" i="6"/>
  <c r="O432" i="6"/>
  <c r="S431" i="6"/>
  <c r="O431" i="6"/>
  <c r="S430" i="6"/>
  <c r="O430" i="6"/>
  <c r="S429" i="6"/>
  <c r="O429" i="6"/>
  <c r="S428" i="6"/>
  <c r="O428" i="6"/>
  <c r="S427" i="6"/>
  <c r="O427" i="6"/>
  <c r="S426" i="6"/>
  <c r="O426" i="6"/>
  <c r="S425" i="6"/>
  <c r="O425" i="6"/>
  <c r="S424" i="6"/>
  <c r="O424" i="6"/>
  <c r="S423" i="6"/>
  <c r="O423" i="6"/>
  <c r="S422" i="6"/>
  <c r="O422" i="6"/>
  <c r="S421" i="6"/>
  <c r="O421" i="6"/>
  <c r="S420" i="6"/>
  <c r="O420" i="6"/>
  <c r="S419" i="6"/>
  <c r="O419" i="6"/>
  <c r="S418" i="6"/>
  <c r="O418" i="6"/>
  <c r="S417" i="6"/>
  <c r="O417" i="6"/>
  <c r="S416" i="6"/>
  <c r="O416" i="6"/>
  <c r="S415" i="6"/>
  <c r="O415" i="6"/>
  <c r="S414" i="6"/>
  <c r="O414" i="6"/>
  <c r="S413" i="6"/>
  <c r="O413" i="6"/>
  <c r="S412" i="6"/>
  <c r="O412" i="6"/>
  <c r="S411" i="6"/>
  <c r="O411" i="6"/>
  <c r="S410" i="6"/>
  <c r="O410" i="6"/>
  <c r="S409" i="6"/>
  <c r="O409" i="6"/>
  <c r="S408" i="6"/>
  <c r="O408" i="6"/>
  <c r="S407" i="6"/>
  <c r="O407" i="6"/>
  <c r="S406" i="6"/>
  <c r="O406" i="6"/>
  <c r="S405" i="6"/>
  <c r="O405" i="6"/>
  <c r="S404" i="6"/>
  <c r="O404" i="6"/>
  <c r="S403" i="6"/>
  <c r="O403" i="6"/>
  <c r="S402" i="6"/>
  <c r="O402" i="6"/>
  <c r="S401" i="6"/>
  <c r="O401" i="6"/>
  <c r="D412" i="6"/>
  <c r="P403" i="6"/>
  <c r="P402" i="6"/>
  <c r="P401" i="6"/>
  <c r="AO48" i="19" s="1"/>
  <c r="S400" i="6"/>
  <c r="O400" i="6"/>
  <c r="S399" i="6"/>
  <c r="O399" i="6"/>
  <c r="S398" i="6"/>
  <c r="O398" i="6"/>
  <c r="S397" i="6"/>
  <c r="O397" i="6"/>
  <c r="S396" i="6"/>
  <c r="O396" i="6"/>
  <c r="S395" i="6"/>
  <c r="P395" i="6"/>
  <c r="AK47" i="19" s="1"/>
  <c r="O395" i="6"/>
  <c r="S394" i="6"/>
  <c r="P394" i="6"/>
  <c r="O394" i="6"/>
  <c r="S393" i="6"/>
  <c r="P393" i="6"/>
  <c r="O393" i="6"/>
  <c r="S392" i="6"/>
  <c r="P392" i="6"/>
  <c r="O392" i="6"/>
  <c r="S391" i="6"/>
  <c r="P391" i="6"/>
  <c r="O391" i="6"/>
  <c r="S390" i="6"/>
  <c r="P390" i="6"/>
  <c r="O390" i="6"/>
  <c r="S389" i="6"/>
  <c r="P389" i="6"/>
  <c r="AO47" i="19" s="1"/>
  <c r="O389" i="6"/>
  <c r="S388" i="6"/>
  <c r="P388" i="6"/>
  <c r="AQ46" i="19" s="1"/>
  <c r="O388" i="6"/>
  <c r="S387" i="6"/>
  <c r="P387" i="6"/>
  <c r="O387" i="6"/>
  <c r="S386" i="6"/>
  <c r="P386" i="6"/>
  <c r="O386" i="6"/>
  <c r="S385" i="6"/>
  <c r="P385" i="6"/>
  <c r="O385" i="6"/>
  <c r="S384" i="6"/>
  <c r="P384" i="6"/>
  <c r="AJ46" i="19" s="1"/>
  <c r="O384" i="6"/>
  <c r="S383" i="6"/>
  <c r="P383" i="6"/>
  <c r="AK46" i="19" s="1"/>
  <c r="O383" i="6"/>
  <c r="S382" i="6"/>
  <c r="P382" i="6"/>
  <c r="O382" i="6"/>
  <c r="S381" i="6"/>
  <c r="P381" i="6"/>
  <c r="O381" i="6"/>
  <c r="S380" i="6"/>
  <c r="P380" i="6"/>
  <c r="O380" i="6"/>
  <c r="S379" i="6"/>
  <c r="P379" i="6"/>
  <c r="O379" i="6"/>
  <c r="S378" i="6"/>
  <c r="P378" i="6"/>
  <c r="O378" i="6"/>
  <c r="S377" i="6"/>
  <c r="P377" i="6"/>
  <c r="AO46" i="19" s="1"/>
  <c r="O377" i="6"/>
  <c r="S376" i="6"/>
  <c r="P376" i="6"/>
  <c r="AQ45" i="19" s="1"/>
  <c r="O376" i="6"/>
  <c r="S375" i="6"/>
  <c r="P375" i="6"/>
  <c r="O375" i="6"/>
  <c r="S374" i="6"/>
  <c r="P374" i="6"/>
  <c r="O374" i="6"/>
  <c r="S373" i="6"/>
  <c r="P373" i="6"/>
  <c r="O373" i="6"/>
  <c r="S372" i="6"/>
  <c r="P372" i="6"/>
  <c r="AJ45" i="19" s="1"/>
  <c r="O372" i="6"/>
  <c r="S371" i="6"/>
  <c r="P371" i="6"/>
  <c r="AK45" i="19" s="1"/>
  <c r="O371" i="6"/>
  <c r="S370" i="6"/>
  <c r="P370" i="6"/>
  <c r="O370" i="6"/>
  <c r="S369" i="6"/>
  <c r="P369" i="6"/>
  <c r="O369" i="6"/>
  <c r="S368" i="6"/>
  <c r="P368" i="6"/>
  <c r="O368" i="6"/>
  <c r="S367" i="6"/>
  <c r="P367" i="6"/>
  <c r="O367" i="6"/>
  <c r="S366" i="6"/>
  <c r="P366" i="6"/>
  <c r="O366" i="6"/>
  <c r="S365" i="6"/>
  <c r="P365" i="6"/>
  <c r="AO45" i="19" s="1"/>
  <c r="O365" i="6"/>
  <c r="S364" i="6"/>
  <c r="P364" i="6"/>
  <c r="AQ44" i="19" s="1"/>
  <c r="O364" i="6"/>
  <c r="S363" i="6"/>
  <c r="P363" i="6"/>
  <c r="O363" i="6"/>
  <c r="S362" i="6"/>
  <c r="P362" i="6"/>
  <c r="O362" i="6"/>
  <c r="S361" i="6"/>
  <c r="P361" i="6"/>
  <c r="O361" i="6"/>
  <c r="S360" i="6"/>
  <c r="P360" i="6"/>
  <c r="O360" i="6"/>
  <c r="S359" i="6"/>
  <c r="P359" i="6"/>
  <c r="O359" i="6"/>
  <c r="S358" i="6"/>
  <c r="P358" i="6"/>
  <c r="AJ44" i="19" s="1"/>
  <c r="O358" i="6"/>
  <c r="S357" i="6"/>
  <c r="P357" i="6"/>
  <c r="AK44" i="19" s="1"/>
  <c r="O357" i="6"/>
  <c r="S356" i="6"/>
  <c r="P356" i="6"/>
  <c r="O356" i="6"/>
  <c r="S355" i="6"/>
  <c r="P355" i="6"/>
  <c r="O355" i="6"/>
  <c r="S354" i="6"/>
  <c r="P354" i="6"/>
  <c r="O354" i="6"/>
  <c r="S353" i="6"/>
  <c r="P353" i="6"/>
  <c r="AO44" i="19" s="1"/>
  <c r="O353" i="6"/>
  <c r="S352" i="6"/>
  <c r="P352" i="6"/>
  <c r="AQ43" i="19" s="1"/>
  <c r="O352" i="6"/>
  <c r="S351" i="6"/>
  <c r="P351" i="6"/>
  <c r="O351" i="6"/>
  <c r="S350" i="6"/>
  <c r="P350" i="6"/>
  <c r="O350" i="6"/>
  <c r="S349" i="6"/>
  <c r="P349" i="6"/>
  <c r="O349" i="6"/>
  <c r="S348" i="6"/>
  <c r="P348" i="6"/>
  <c r="AJ43" i="19" s="1"/>
  <c r="O348" i="6"/>
  <c r="S347" i="6"/>
  <c r="P347" i="6"/>
  <c r="AK43" i="19" s="1"/>
  <c r="O347" i="6"/>
  <c r="S346" i="6"/>
  <c r="P346" i="6"/>
  <c r="O346" i="6"/>
  <c r="S345" i="6"/>
  <c r="P345" i="6"/>
  <c r="O345" i="6"/>
  <c r="S344" i="6"/>
  <c r="P344" i="6"/>
  <c r="O344" i="6"/>
  <c r="S343" i="6"/>
  <c r="P343" i="6"/>
  <c r="O343" i="6"/>
  <c r="S342" i="6"/>
  <c r="P342" i="6"/>
  <c r="O342" i="6"/>
  <c r="S341" i="6"/>
  <c r="P341" i="6"/>
  <c r="AO43" i="19" s="1"/>
  <c r="O341" i="6"/>
  <c r="S340" i="6"/>
  <c r="P340" i="6"/>
  <c r="AQ42" i="19" s="1"/>
  <c r="O340" i="6"/>
  <c r="S339" i="6"/>
  <c r="P339" i="6"/>
  <c r="O339" i="6"/>
  <c r="S338" i="6"/>
  <c r="P338" i="6"/>
  <c r="O338" i="6"/>
  <c r="S337" i="6"/>
  <c r="P337" i="6"/>
  <c r="O337" i="6"/>
  <c r="S336" i="6"/>
  <c r="P336" i="6"/>
  <c r="AJ42" i="19" s="1"/>
  <c r="O336" i="6"/>
  <c r="S335" i="6"/>
  <c r="P335" i="6"/>
  <c r="AK42" i="19" s="1"/>
  <c r="O335" i="6"/>
  <c r="S334" i="6"/>
  <c r="P334" i="6"/>
  <c r="O334" i="6"/>
  <c r="S333" i="6"/>
  <c r="P333" i="6"/>
  <c r="O333" i="6"/>
  <c r="S332" i="6"/>
  <c r="P332" i="6"/>
  <c r="O332" i="6"/>
  <c r="S331" i="6"/>
  <c r="P331" i="6"/>
  <c r="O331" i="6"/>
  <c r="S330" i="6"/>
  <c r="P330" i="6"/>
  <c r="O330" i="6"/>
  <c r="S329" i="6"/>
  <c r="P329" i="6"/>
  <c r="AO42" i="19" s="1"/>
  <c r="O329" i="6"/>
  <c r="S328" i="6"/>
  <c r="P328" i="6"/>
  <c r="AQ41" i="19" s="1"/>
  <c r="O328" i="6"/>
  <c r="S327" i="6"/>
  <c r="P327" i="6"/>
  <c r="O327" i="6"/>
  <c r="S326" i="6"/>
  <c r="P326" i="6"/>
  <c r="O326" i="6"/>
  <c r="S325" i="6"/>
  <c r="P325" i="6"/>
  <c r="O325" i="6"/>
  <c r="S324" i="6"/>
  <c r="P324" i="6"/>
  <c r="AJ41" i="19" s="1"/>
  <c r="O324" i="6"/>
  <c r="S323" i="6"/>
  <c r="P323" i="6"/>
  <c r="AK41" i="19" s="1"/>
  <c r="O323" i="6"/>
  <c r="S322" i="6"/>
  <c r="P322" i="6"/>
  <c r="O322" i="6"/>
  <c r="S321" i="6"/>
  <c r="P321" i="6"/>
  <c r="O321" i="6"/>
  <c r="S320" i="6"/>
  <c r="P320" i="6"/>
  <c r="O320" i="6"/>
  <c r="S319" i="6"/>
  <c r="P319" i="6"/>
  <c r="O319" i="6"/>
  <c r="S318" i="6"/>
  <c r="P318" i="6"/>
  <c r="O318" i="6"/>
  <c r="S317" i="6"/>
  <c r="P317" i="6"/>
  <c r="AO41" i="19" s="1"/>
  <c r="O317" i="6"/>
  <c r="S316" i="6"/>
  <c r="P316" i="6"/>
  <c r="AQ40" i="19" s="1"/>
  <c r="O316" i="6"/>
  <c r="S315" i="6"/>
  <c r="P315" i="6"/>
  <c r="O315" i="6"/>
  <c r="S314" i="6"/>
  <c r="P314" i="6"/>
  <c r="O314" i="6"/>
  <c r="S313" i="6"/>
  <c r="P313" i="6"/>
  <c r="O313" i="6"/>
  <c r="S312" i="6"/>
  <c r="P312" i="6"/>
  <c r="AJ40" i="19" s="1"/>
  <c r="O312" i="6"/>
  <c r="S311" i="6"/>
  <c r="P311" i="6"/>
  <c r="AK40" i="19" s="1"/>
  <c r="O311" i="6"/>
  <c r="S310" i="6"/>
  <c r="P310" i="6"/>
  <c r="O310" i="6"/>
  <c r="S309" i="6"/>
  <c r="P309" i="6"/>
  <c r="O309" i="6"/>
  <c r="S308" i="6"/>
  <c r="P308" i="6"/>
  <c r="O308" i="6"/>
  <c r="S307" i="6"/>
  <c r="P307" i="6"/>
  <c r="O307" i="6"/>
  <c r="S306" i="6"/>
  <c r="P306" i="6"/>
  <c r="O306" i="6"/>
  <c r="S305" i="6"/>
  <c r="P305" i="6"/>
  <c r="AO40" i="19" s="1"/>
  <c r="O305" i="6"/>
  <c r="S304" i="6"/>
  <c r="P304" i="6"/>
  <c r="AQ39" i="19" s="1"/>
  <c r="O304" i="6"/>
  <c r="S303" i="6"/>
  <c r="P303" i="6"/>
  <c r="O303" i="6"/>
  <c r="S302" i="6"/>
  <c r="P302" i="6"/>
  <c r="O302" i="6"/>
  <c r="S301" i="6"/>
  <c r="P301" i="6"/>
  <c r="O301" i="6"/>
  <c r="S300" i="6"/>
  <c r="P300" i="6"/>
  <c r="O300" i="6"/>
  <c r="S299" i="6"/>
  <c r="P299" i="6"/>
  <c r="AJ39" i="19" s="1"/>
  <c r="O299" i="6"/>
  <c r="S298" i="6"/>
  <c r="P298" i="6"/>
  <c r="AK39" i="19" s="1"/>
  <c r="O298" i="6"/>
  <c r="S297" i="6"/>
  <c r="P297" i="6"/>
  <c r="O297" i="6"/>
  <c r="S296" i="6"/>
  <c r="P296" i="6"/>
  <c r="O296" i="6"/>
  <c r="S295" i="6"/>
  <c r="P295" i="6"/>
  <c r="O295" i="6"/>
  <c r="S294" i="6"/>
  <c r="P294" i="6"/>
  <c r="O294" i="6"/>
  <c r="S293" i="6"/>
  <c r="P293" i="6"/>
  <c r="AO39" i="19" s="1"/>
  <c r="O293" i="6"/>
  <c r="S292" i="6"/>
  <c r="P292" i="6"/>
  <c r="AQ38" i="19" s="1"/>
  <c r="O292" i="6"/>
  <c r="S291" i="6"/>
  <c r="P291" i="6"/>
  <c r="O291" i="6"/>
  <c r="S290" i="6"/>
  <c r="P290" i="6"/>
  <c r="O290" i="6"/>
  <c r="S289" i="6"/>
  <c r="P289" i="6"/>
  <c r="O289" i="6"/>
  <c r="S288" i="6"/>
  <c r="P288" i="6"/>
  <c r="O288" i="6"/>
  <c r="S287" i="6"/>
  <c r="P287" i="6"/>
  <c r="AJ38" i="19" s="1"/>
  <c r="O287" i="6"/>
  <c r="S286" i="6"/>
  <c r="P286" i="6"/>
  <c r="AK38" i="19" s="1"/>
  <c r="O286" i="6"/>
  <c r="S285" i="6"/>
  <c r="P285" i="6"/>
  <c r="O285" i="6"/>
  <c r="S284" i="6"/>
  <c r="P284" i="6"/>
  <c r="O284" i="6"/>
  <c r="S283" i="6"/>
  <c r="P283" i="6"/>
  <c r="O283" i="6"/>
  <c r="S282" i="6"/>
  <c r="P282" i="6"/>
  <c r="O282" i="6"/>
  <c r="S281" i="6"/>
  <c r="P281" i="6"/>
  <c r="AO38" i="19" s="1"/>
  <c r="O281" i="6"/>
  <c r="S280" i="6"/>
  <c r="P280" i="6"/>
  <c r="AQ37" i="19" s="1"/>
  <c r="O280" i="6"/>
  <c r="S279" i="6"/>
  <c r="P279" i="6"/>
  <c r="O279" i="6"/>
  <c r="S278" i="6"/>
  <c r="P278" i="6"/>
  <c r="O278" i="6"/>
  <c r="S277" i="6"/>
  <c r="P277" i="6"/>
  <c r="O277" i="6"/>
  <c r="S276" i="6"/>
  <c r="P276" i="6"/>
  <c r="AJ37" i="19" s="1"/>
  <c r="O276" i="6"/>
  <c r="S275" i="6"/>
  <c r="P275" i="6"/>
  <c r="AK37" i="19" s="1"/>
  <c r="O275" i="6"/>
  <c r="S274" i="6"/>
  <c r="P274" i="6"/>
  <c r="O274" i="6"/>
  <c r="S273" i="6"/>
  <c r="P273" i="6"/>
  <c r="O273" i="6"/>
  <c r="S272" i="6"/>
  <c r="P272" i="6"/>
  <c r="O272" i="6"/>
  <c r="S271" i="6"/>
  <c r="P271" i="6"/>
  <c r="O271" i="6"/>
  <c r="S270" i="6"/>
  <c r="P270" i="6"/>
  <c r="O270" i="6"/>
  <c r="S269" i="6"/>
  <c r="P269" i="6"/>
  <c r="AO37" i="19" s="1"/>
  <c r="O269" i="6"/>
  <c r="S268" i="6"/>
  <c r="P268" i="6"/>
  <c r="AQ36" i="19" s="1"/>
  <c r="O268" i="6"/>
  <c r="S267" i="6"/>
  <c r="P267" i="6"/>
  <c r="O267" i="6"/>
  <c r="S266" i="6"/>
  <c r="P266" i="6"/>
  <c r="O266" i="6"/>
  <c r="S265" i="6"/>
  <c r="P265" i="6"/>
  <c r="O265" i="6"/>
  <c r="S264" i="6"/>
  <c r="P264" i="6"/>
  <c r="AJ36" i="19" s="1"/>
  <c r="O264" i="6"/>
  <c r="S263" i="6"/>
  <c r="P263" i="6"/>
  <c r="AK36" i="19" s="1"/>
  <c r="O263" i="6"/>
  <c r="S262" i="6"/>
  <c r="P262" i="6"/>
  <c r="O262" i="6"/>
  <c r="S261" i="6"/>
  <c r="P261" i="6"/>
  <c r="O261" i="6"/>
  <c r="S260" i="6"/>
  <c r="P260" i="6"/>
  <c r="O260" i="6"/>
  <c r="S259" i="6"/>
  <c r="P259" i="6"/>
  <c r="O259" i="6"/>
  <c r="S258" i="6"/>
  <c r="P258" i="6"/>
  <c r="O258" i="6"/>
  <c r="S257" i="6"/>
  <c r="P257" i="6"/>
  <c r="AO36" i="19" s="1"/>
  <c r="O257" i="6"/>
  <c r="S256" i="6"/>
  <c r="P256" i="6"/>
  <c r="AQ35" i="19" s="1"/>
  <c r="O256" i="6"/>
  <c r="S255" i="6"/>
  <c r="P255" i="6"/>
  <c r="O255" i="6"/>
  <c r="S254" i="6"/>
  <c r="P254" i="6"/>
  <c r="O254" i="6"/>
  <c r="S253" i="6"/>
  <c r="P253" i="6"/>
  <c r="O253" i="6"/>
  <c r="S252" i="6"/>
  <c r="P252" i="6"/>
  <c r="AJ35" i="19" s="1"/>
  <c r="O252" i="6"/>
  <c r="S251" i="6"/>
  <c r="P251" i="6"/>
  <c r="AK35" i="19" s="1"/>
  <c r="O251" i="6"/>
  <c r="S250" i="6"/>
  <c r="P250" i="6"/>
  <c r="O250" i="6"/>
  <c r="S249" i="6"/>
  <c r="P249" i="6"/>
  <c r="O249" i="6"/>
  <c r="S248" i="6"/>
  <c r="P248" i="6"/>
  <c r="O248" i="6"/>
  <c r="S247" i="6"/>
  <c r="P247" i="6"/>
  <c r="O247" i="6"/>
  <c r="S246" i="6"/>
  <c r="P246" i="6"/>
  <c r="O246" i="6"/>
  <c r="S245" i="6"/>
  <c r="P245" i="6"/>
  <c r="AO35" i="19" s="1"/>
  <c r="O245" i="6"/>
  <c r="S244" i="6"/>
  <c r="P244" i="6"/>
  <c r="AQ34" i="19" s="1"/>
  <c r="O244" i="6"/>
  <c r="S243" i="6"/>
  <c r="P243" i="6"/>
  <c r="O243" i="6"/>
  <c r="S242" i="6"/>
  <c r="P242" i="6"/>
  <c r="O242" i="6"/>
  <c r="S241" i="6"/>
  <c r="P241" i="6"/>
  <c r="O241" i="6"/>
  <c r="S240" i="6"/>
  <c r="P240" i="6"/>
  <c r="AJ34" i="19" s="1"/>
  <c r="O240" i="6"/>
  <c r="S239" i="6"/>
  <c r="P239" i="6"/>
  <c r="AK34" i="19" s="1"/>
  <c r="O239" i="6"/>
  <c r="S238" i="6"/>
  <c r="P238" i="6"/>
  <c r="O238" i="6"/>
  <c r="S237" i="6"/>
  <c r="P237" i="6"/>
  <c r="O237" i="6"/>
  <c r="S236" i="6"/>
  <c r="P236" i="6"/>
  <c r="O236" i="6"/>
  <c r="S235" i="6"/>
  <c r="P235" i="6"/>
  <c r="O235" i="6"/>
  <c r="S234" i="6"/>
  <c r="P234" i="6"/>
  <c r="O234" i="6"/>
  <c r="S233" i="6"/>
  <c r="P233" i="6"/>
  <c r="AO34" i="19" s="1"/>
  <c r="O233" i="6"/>
  <c r="S232" i="6"/>
  <c r="P232" i="6"/>
  <c r="AQ33" i="19" s="1"/>
  <c r="O232" i="6"/>
  <c r="S231" i="6"/>
  <c r="P231" i="6"/>
  <c r="O231" i="6"/>
  <c r="S230" i="6"/>
  <c r="P230" i="6"/>
  <c r="O230" i="6"/>
  <c r="S229" i="6"/>
  <c r="P229" i="6"/>
  <c r="O229" i="6"/>
  <c r="S228" i="6"/>
  <c r="P228" i="6"/>
  <c r="O228" i="6"/>
  <c r="S227" i="6"/>
  <c r="P227" i="6"/>
  <c r="O227" i="6"/>
  <c r="S226" i="6"/>
  <c r="P226" i="6"/>
  <c r="AJ33" i="19" s="1"/>
  <c r="O226" i="6"/>
  <c r="S225" i="6"/>
  <c r="P225" i="6"/>
  <c r="AK33" i="19" s="1"/>
  <c r="O225" i="6"/>
  <c r="S224" i="6"/>
  <c r="P224" i="6"/>
  <c r="O224" i="6"/>
  <c r="S223" i="6"/>
  <c r="P223" i="6"/>
  <c r="O223" i="6"/>
  <c r="S222" i="6"/>
  <c r="P222" i="6"/>
  <c r="O222" i="6"/>
  <c r="S221" i="6"/>
  <c r="P221" i="6"/>
  <c r="AO33" i="19" s="1"/>
  <c r="O221" i="6"/>
  <c r="S220" i="6"/>
  <c r="P220" i="6"/>
  <c r="AQ32" i="19" s="1"/>
  <c r="O220" i="6"/>
  <c r="S219" i="6"/>
  <c r="P219" i="6"/>
  <c r="O219" i="6"/>
  <c r="S218" i="6"/>
  <c r="P218" i="6"/>
  <c r="O218" i="6"/>
  <c r="S217" i="6"/>
  <c r="P217" i="6"/>
  <c r="O217" i="6"/>
  <c r="S216" i="6"/>
  <c r="P216" i="6"/>
  <c r="AJ32" i="19" s="1"/>
  <c r="O216" i="6"/>
  <c r="S215" i="6"/>
  <c r="P215" i="6"/>
  <c r="AK32" i="19" s="1"/>
  <c r="O215" i="6"/>
  <c r="S214" i="6"/>
  <c r="P214" i="6"/>
  <c r="O214" i="6"/>
  <c r="S213" i="6"/>
  <c r="P213" i="6"/>
  <c r="O213" i="6"/>
  <c r="S212" i="6"/>
  <c r="P212" i="6"/>
  <c r="O212" i="6"/>
  <c r="S211" i="6"/>
  <c r="P211" i="6"/>
  <c r="O211" i="6"/>
  <c r="S210" i="6"/>
  <c r="P210" i="6"/>
  <c r="O210" i="6"/>
  <c r="S209" i="6"/>
  <c r="P209" i="6"/>
  <c r="AO32" i="19" s="1"/>
  <c r="O209" i="6"/>
  <c r="S208" i="6"/>
  <c r="P208" i="6"/>
  <c r="AQ31" i="19" s="1"/>
  <c r="O208" i="6"/>
  <c r="S207" i="6"/>
  <c r="P207" i="6"/>
  <c r="O207" i="6"/>
  <c r="S206" i="6"/>
  <c r="P206" i="6"/>
  <c r="O206" i="6"/>
  <c r="S205" i="6"/>
  <c r="P205" i="6"/>
  <c r="O205" i="6"/>
  <c r="S204" i="6"/>
  <c r="P204" i="6"/>
  <c r="O204" i="6"/>
  <c r="S203" i="6"/>
  <c r="P203" i="6"/>
  <c r="AJ31" i="19" s="1"/>
  <c r="O203" i="6"/>
  <c r="S202" i="6"/>
  <c r="P202" i="6"/>
  <c r="AK31" i="19" s="1"/>
  <c r="O202" i="6"/>
  <c r="S201" i="6"/>
  <c r="P201" i="6"/>
  <c r="O201" i="6"/>
  <c r="S200" i="6"/>
  <c r="P200" i="6"/>
  <c r="O200" i="6"/>
  <c r="S199" i="6"/>
  <c r="P199" i="6"/>
  <c r="O199" i="6"/>
  <c r="S198" i="6"/>
  <c r="P198" i="6"/>
  <c r="O198" i="6"/>
  <c r="S197" i="6"/>
  <c r="P197" i="6"/>
  <c r="AO31" i="19" s="1"/>
  <c r="O197" i="6"/>
  <c r="S196" i="6"/>
  <c r="P196" i="6"/>
  <c r="AQ30" i="19" s="1"/>
  <c r="O196" i="6"/>
  <c r="S195" i="6"/>
  <c r="P195" i="6"/>
  <c r="O195" i="6"/>
  <c r="S194" i="6"/>
  <c r="P194" i="6"/>
  <c r="O194" i="6"/>
  <c r="S193" i="6"/>
  <c r="P193" i="6"/>
  <c r="O193" i="6"/>
  <c r="S192" i="6"/>
  <c r="P192" i="6"/>
  <c r="O192" i="6"/>
  <c r="S191" i="6"/>
  <c r="P191" i="6"/>
  <c r="O191" i="6"/>
  <c r="S190" i="6"/>
  <c r="P190" i="6"/>
  <c r="AJ30" i="19" s="1"/>
  <c r="O190" i="6"/>
  <c r="S189" i="6"/>
  <c r="P189" i="6"/>
  <c r="AK30" i="19" s="1"/>
  <c r="O189" i="6"/>
  <c r="S188" i="6"/>
  <c r="P188" i="6"/>
  <c r="O188" i="6"/>
  <c r="S187" i="6"/>
  <c r="P187" i="6"/>
  <c r="O187" i="6"/>
  <c r="S186" i="6"/>
  <c r="P186" i="6"/>
  <c r="O186" i="6"/>
  <c r="S185" i="6"/>
  <c r="P185" i="6"/>
  <c r="AO30" i="19" s="1"/>
  <c r="O185" i="6"/>
  <c r="S184" i="6"/>
  <c r="P184" i="6"/>
  <c r="AQ29" i="19" s="1"/>
  <c r="O184" i="6"/>
  <c r="S183" i="6"/>
  <c r="P183" i="6"/>
  <c r="O183" i="6"/>
  <c r="S182" i="6"/>
  <c r="P182" i="6"/>
  <c r="O182" i="6"/>
  <c r="S181" i="6"/>
  <c r="P181" i="6"/>
  <c r="O181" i="6"/>
  <c r="S180" i="6"/>
  <c r="P180" i="6"/>
  <c r="O180" i="6"/>
  <c r="S179" i="6"/>
  <c r="P179" i="6"/>
  <c r="O179" i="6"/>
  <c r="S178" i="6"/>
  <c r="P178" i="6"/>
  <c r="AJ29" i="19" s="1"/>
  <c r="O178" i="6"/>
  <c r="S177" i="6"/>
  <c r="P177" i="6"/>
  <c r="AK29" i="19" s="1"/>
  <c r="O177" i="6"/>
  <c r="S176" i="6"/>
  <c r="P176" i="6"/>
  <c r="O176" i="6"/>
  <c r="S175" i="6"/>
  <c r="P175" i="6"/>
  <c r="O175" i="6"/>
  <c r="S174" i="6"/>
  <c r="P174" i="6"/>
  <c r="O174" i="6"/>
  <c r="S173" i="6"/>
  <c r="P173" i="6"/>
  <c r="AO29" i="19" s="1"/>
  <c r="O173" i="6"/>
  <c r="S172" i="6"/>
  <c r="P172" i="6"/>
  <c r="AQ28" i="19" s="1"/>
  <c r="O172" i="6"/>
  <c r="S171" i="6"/>
  <c r="P171" i="6"/>
  <c r="O171" i="6"/>
  <c r="S170" i="6"/>
  <c r="P170" i="6"/>
  <c r="O170" i="6"/>
  <c r="S169" i="6"/>
  <c r="P169" i="6"/>
  <c r="O169" i="6"/>
  <c r="S168" i="6"/>
  <c r="P168" i="6"/>
  <c r="AJ28" i="19" s="1"/>
  <c r="O168" i="6"/>
  <c r="S167" i="6"/>
  <c r="P167" i="6"/>
  <c r="AK28" i="19" s="1"/>
  <c r="O167" i="6"/>
  <c r="S166" i="6"/>
  <c r="P166" i="6"/>
  <c r="O166" i="6"/>
  <c r="S165" i="6"/>
  <c r="P165" i="6"/>
  <c r="O165" i="6"/>
  <c r="S164" i="6"/>
  <c r="P164" i="6"/>
  <c r="O164" i="6"/>
  <c r="S163" i="6"/>
  <c r="P163" i="6"/>
  <c r="O163" i="6"/>
  <c r="S162" i="6"/>
  <c r="P162" i="6"/>
  <c r="O162" i="6"/>
  <c r="S161" i="6"/>
  <c r="P161" i="6"/>
  <c r="AO28" i="19" s="1"/>
  <c r="O161" i="6"/>
  <c r="S160" i="6"/>
  <c r="P160" i="6"/>
  <c r="AQ27" i="19" s="1"/>
  <c r="O160" i="6"/>
  <c r="S159" i="6"/>
  <c r="P159" i="6"/>
  <c r="O159" i="6"/>
  <c r="S158" i="6"/>
  <c r="P158" i="6"/>
  <c r="O158" i="6"/>
  <c r="S157" i="6"/>
  <c r="P157" i="6"/>
  <c r="O157" i="6"/>
  <c r="S156" i="6"/>
  <c r="P156" i="6"/>
  <c r="O156" i="6"/>
  <c r="S155" i="6"/>
  <c r="P155" i="6"/>
  <c r="AJ27" i="19" s="1"/>
  <c r="O155" i="6"/>
  <c r="S154" i="6"/>
  <c r="P154" i="6"/>
  <c r="AK27" i="19" s="1"/>
  <c r="O154" i="6"/>
  <c r="S153" i="6"/>
  <c r="P153" i="6"/>
  <c r="O153" i="6"/>
  <c r="S152" i="6"/>
  <c r="P152" i="6"/>
  <c r="O152" i="6"/>
  <c r="S151" i="6"/>
  <c r="P151" i="6"/>
  <c r="O151" i="6"/>
  <c r="S150" i="6"/>
  <c r="P150" i="6"/>
  <c r="O150" i="6"/>
  <c r="S149" i="6"/>
  <c r="P149" i="6"/>
  <c r="AO27" i="19" s="1"/>
  <c r="O149" i="6"/>
  <c r="S148" i="6"/>
  <c r="P148" i="6"/>
  <c r="AQ26" i="19" s="1"/>
  <c r="O148" i="6"/>
  <c r="S147" i="6"/>
  <c r="P147" i="6"/>
  <c r="O147" i="6"/>
  <c r="S146" i="6"/>
  <c r="P146" i="6"/>
  <c r="O146" i="6"/>
  <c r="S145" i="6"/>
  <c r="P145" i="6"/>
  <c r="O145" i="6"/>
  <c r="S144" i="6"/>
  <c r="P144" i="6"/>
  <c r="AJ26" i="19" s="1"/>
  <c r="O144" i="6"/>
  <c r="S143" i="6"/>
  <c r="P143" i="6"/>
  <c r="AK26" i="19" s="1"/>
  <c r="O143" i="6"/>
  <c r="S142" i="6"/>
  <c r="P142" i="6"/>
  <c r="O142" i="6"/>
  <c r="S141" i="6"/>
  <c r="P141" i="6"/>
  <c r="O141" i="6"/>
  <c r="S140" i="6"/>
  <c r="P140" i="6"/>
  <c r="O140" i="6"/>
  <c r="S139" i="6"/>
  <c r="P139" i="6"/>
  <c r="O139" i="6"/>
  <c r="S138" i="6"/>
  <c r="P138" i="6"/>
  <c r="O138" i="6"/>
  <c r="S137" i="6"/>
  <c r="P137" i="6"/>
  <c r="AO26" i="19" s="1"/>
  <c r="O137" i="6"/>
  <c r="S136" i="6"/>
  <c r="P136" i="6"/>
  <c r="AQ25" i="19" s="1"/>
  <c r="O136" i="6"/>
  <c r="S135" i="6"/>
  <c r="P135" i="6"/>
  <c r="O135" i="6"/>
  <c r="S134" i="6"/>
  <c r="P134" i="6"/>
  <c r="O134" i="6"/>
  <c r="S133" i="6"/>
  <c r="P133" i="6"/>
  <c r="O133" i="6"/>
  <c r="S132" i="6"/>
  <c r="P132" i="6"/>
  <c r="AJ25" i="19" s="1"/>
  <c r="O132" i="6"/>
  <c r="S131" i="6"/>
  <c r="P131" i="6"/>
  <c r="AK25" i="19" s="1"/>
  <c r="O131" i="6"/>
  <c r="S130" i="6"/>
  <c r="P130" i="6"/>
  <c r="O130" i="6"/>
  <c r="S129" i="6"/>
  <c r="P129" i="6"/>
  <c r="O129" i="6"/>
  <c r="S128" i="6"/>
  <c r="P128" i="6"/>
  <c r="O128" i="6"/>
  <c r="S127" i="6"/>
  <c r="P127" i="6"/>
  <c r="O127" i="6"/>
  <c r="S126" i="6"/>
  <c r="P126" i="6"/>
  <c r="O126" i="6"/>
  <c r="S125" i="6"/>
  <c r="P125" i="6"/>
  <c r="AO25" i="19" s="1"/>
  <c r="O125" i="6"/>
  <c r="S124" i="6"/>
  <c r="P124" i="6"/>
  <c r="AQ24" i="19" s="1"/>
  <c r="O124" i="6"/>
  <c r="S123" i="6"/>
  <c r="P123" i="6"/>
  <c r="O123" i="6"/>
  <c r="S122" i="6"/>
  <c r="P122" i="6"/>
  <c r="O122" i="6"/>
  <c r="S121" i="6"/>
  <c r="P121" i="6"/>
  <c r="O121" i="6"/>
  <c r="S120" i="6"/>
  <c r="P120" i="6"/>
  <c r="AJ24" i="19" s="1"/>
  <c r="O120" i="6"/>
  <c r="S119" i="6"/>
  <c r="P119" i="6"/>
  <c r="AK24" i="19" s="1"/>
  <c r="O119" i="6"/>
  <c r="S118" i="6"/>
  <c r="P118" i="6"/>
  <c r="O118" i="6"/>
  <c r="S117" i="6"/>
  <c r="P117" i="6"/>
  <c r="O117" i="6"/>
  <c r="S116" i="6"/>
  <c r="P116" i="6"/>
  <c r="O116" i="6"/>
  <c r="S115" i="6"/>
  <c r="P115" i="6"/>
  <c r="O115" i="6"/>
  <c r="S114" i="6"/>
  <c r="P114" i="6"/>
  <c r="O114" i="6"/>
  <c r="S113" i="6"/>
  <c r="P113" i="6"/>
  <c r="AO24" i="19" s="1"/>
  <c r="O113" i="6"/>
  <c r="S112" i="6"/>
  <c r="P112" i="6"/>
  <c r="AQ23" i="19" s="1"/>
  <c r="O112" i="6"/>
  <c r="S111" i="6"/>
  <c r="P111" i="6"/>
  <c r="O111" i="6"/>
  <c r="S110" i="6"/>
  <c r="P110" i="6"/>
  <c r="O110" i="6"/>
  <c r="S109" i="6"/>
  <c r="P109" i="6"/>
  <c r="O109" i="6"/>
  <c r="S108" i="6"/>
  <c r="P108" i="6"/>
  <c r="AJ23" i="19" s="1"/>
  <c r="O108" i="6"/>
  <c r="S107" i="6"/>
  <c r="P107" i="6"/>
  <c r="AK23" i="19" s="1"/>
  <c r="O107" i="6"/>
  <c r="S106" i="6"/>
  <c r="P106" i="6"/>
  <c r="O106" i="6"/>
  <c r="S105" i="6"/>
  <c r="P105" i="6"/>
  <c r="O105" i="6"/>
  <c r="S104" i="6"/>
  <c r="P104" i="6"/>
  <c r="O104" i="6"/>
  <c r="S103" i="6"/>
  <c r="P103" i="6"/>
  <c r="O103" i="6"/>
  <c r="S102" i="6"/>
  <c r="P102" i="6"/>
  <c r="O102" i="6"/>
  <c r="S101" i="6"/>
  <c r="P101" i="6"/>
  <c r="AO23" i="19" s="1"/>
  <c r="O101" i="6"/>
  <c r="S100" i="6"/>
  <c r="P100" i="6"/>
  <c r="AQ22" i="19" s="1"/>
  <c r="O100" i="6"/>
  <c r="S99" i="6"/>
  <c r="P99" i="6"/>
  <c r="O99" i="6"/>
  <c r="S98" i="6"/>
  <c r="P98" i="6"/>
  <c r="O98" i="6"/>
  <c r="S97" i="6"/>
  <c r="P97" i="6"/>
  <c r="O97" i="6"/>
  <c r="S96" i="6"/>
  <c r="P96" i="6"/>
  <c r="AJ22" i="19" s="1"/>
  <c r="O96" i="6"/>
  <c r="S95" i="6"/>
  <c r="P95" i="6"/>
  <c r="AK22" i="19" s="1"/>
  <c r="O95" i="6"/>
  <c r="S94" i="6"/>
  <c r="P94" i="6"/>
  <c r="O94" i="6"/>
  <c r="S93" i="6"/>
  <c r="P93" i="6"/>
  <c r="O93" i="6"/>
  <c r="S92" i="6"/>
  <c r="P92" i="6"/>
  <c r="O92" i="6"/>
  <c r="S91" i="6"/>
  <c r="P91" i="6"/>
  <c r="O91" i="6"/>
  <c r="S90" i="6"/>
  <c r="P90" i="6"/>
  <c r="O90" i="6"/>
  <c r="S89" i="6"/>
  <c r="P89" i="6"/>
  <c r="AO22" i="19" s="1"/>
  <c r="O89" i="6"/>
  <c r="S88" i="6"/>
  <c r="P88" i="6"/>
  <c r="AQ21" i="19" s="1"/>
  <c r="O88" i="6"/>
  <c r="S87" i="6"/>
  <c r="P87" i="6"/>
  <c r="O87" i="6"/>
  <c r="S86" i="6"/>
  <c r="P86" i="6"/>
  <c r="O86" i="6"/>
  <c r="S85" i="6"/>
  <c r="P85" i="6"/>
  <c r="O85" i="6"/>
  <c r="S84" i="6"/>
  <c r="P84" i="6"/>
  <c r="AJ21" i="19" s="1"/>
  <c r="O84" i="6"/>
  <c r="S83" i="6"/>
  <c r="P83" i="6"/>
  <c r="AK21" i="19" s="1"/>
  <c r="O83" i="6"/>
  <c r="S82" i="6"/>
  <c r="P82" i="6"/>
  <c r="O82" i="6"/>
  <c r="S81" i="6"/>
  <c r="P81" i="6"/>
  <c r="O81" i="6"/>
  <c r="S80" i="6"/>
  <c r="P80" i="6"/>
  <c r="O80" i="6"/>
  <c r="S79" i="6"/>
  <c r="P79" i="6"/>
  <c r="O79" i="6"/>
  <c r="S78" i="6"/>
  <c r="P78" i="6"/>
  <c r="O78" i="6"/>
  <c r="S77" i="6"/>
  <c r="P77" i="6"/>
  <c r="AO21" i="19" s="1"/>
  <c r="O77" i="6"/>
  <c r="S76" i="6"/>
  <c r="P76" i="6"/>
  <c r="AQ20" i="19" s="1"/>
  <c r="O76" i="6"/>
  <c r="S75" i="6"/>
  <c r="P75" i="6"/>
  <c r="O75" i="6"/>
  <c r="S74" i="6"/>
  <c r="P74" i="6"/>
  <c r="O74" i="6"/>
  <c r="S73" i="6"/>
  <c r="P73" i="6"/>
  <c r="O73" i="6"/>
  <c r="S72" i="6"/>
  <c r="P72" i="6"/>
  <c r="O72" i="6"/>
  <c r="S71" i="6"/>
  <c r="P71" i="6"/>
  <c r="O71" i="6"/>
  <c r="S70" i="6"/>
  <c r="P70" i="6"/>
  <c r="AJ20" i="19" s="1"/>
  <c r="O70" i="6"/>
  <c r="S69" i="6"/>
  <c r="P69" i="6"/>
  <c r="AK20" i="19" s="1"/>
  <c r="O69" i="6"/>
  <c r="S68" i="6"/>
  <c r="P68" i="6"/>
  <c r="O68" i="6"/>
  <c r="S67" i="6"/>
  <c r="P67" i="6"/>
  <c r="O67" i="6"/>
  <c r="S66" i="6"/>
  <c r="P66" i="6"/>
  <c r="O66" i="6"/>
  <c r="S65" i="6"/>
  <c r="P65" i="6"/>
  <c r="AO20" i="19" s="1"/>
  <c r="O65" i="6"/>
  <c r="S64" i="6"/>
  <c r="P64" i="6"/>
  <c r="AQ19" i="19" s="1"/>
  <c r="O64" i="6"/>
  <c r="S63" i="6"/>
  <c r="P63" i="6"/>
  <c r="O63" i="6"/>
  <c r="S62" i="6"/>
  <c r="P62" i="6"/>
  <c r="O62" i="6"/>
  <c r="S61" i="6"/>
  <c r="P61" i="6"/>
  <c r="O61" i="6"/>
  <c r="S60" i="6"/>
  <c r="P60" i="6"/>
  <c r="AJ19" i="19" s="1"/>
  <c r="O60" i="6"/>
  <c r="S59" i="6"/>
  <c r="P59" i="6"/>
  <c r="AK19" i="19" s="1"/>
  <c r="O59" i="6"/>
  <c r="S58" i="6"/>
  <c r="P58" i="6"/>
  <c r="O58" i="6"/>
  <c r="S57" i="6"/>
  <c r="P57" i="6"/>
  <c r="O57" i="6"/>
  <c r="S56" i="6"/>
  <c r="P56" i="6"/>
  <c r="O56" i="6"/>
  <c r="S55" i="6"/>
  <c r="P55" i="6"/>
  <c r="O55" i="6"/>
  <c r="S54" i="6"/>
  <c r="P54" i="6"/>
  <c r="O54" i="6"/>
  <c r="S53" i="6"/>
  <c r="P53" i="6"/>
  <c r="AO19" i="19" s="1"/>
  <c r="O53" i="6"/>
  <c r="S52" i="6"/>
  <c r="P52" i="6"/>
  <c r="AQ18" i="19" s="1"/>
  <c r="O52" i="6"/>
  <c r="S51" i="6"/>
  <c r="P51" i="6"/>
  <c r="O51" i="6"/>
  <c r="S50" i="6"/>
  <c r="P50" i="6"/>
  <c r="O50" i="6"/>
  <c r="S49" i="6"/>
  <c r="P49" i="6"/>
  <c r="O49" i="6"/>
  <c r="S48" i="6"/>
  <c r="P48" i="6"/>
  <c r="O48" i="6"/>
  <c r="S47" i="6"/>
  <c r="P47" i="6"/>
  <c r="AJ18" i="19" s="1"/>
  <c r="O47" i="6"/>
  <c r="S46" i="6"/>
  <c r="P46" i="6"/>
  <c r="AK18" i="19" s="1"/>
  <c r="O46" i="6"/>
  <c r="S45" i="6"/>
  <c r="P45" i="6"/>
  <c r="O45" i="6"/>
  <c r="S44" i="6"/>
  <c r="P44" i="6"/>
  <c r="O44" i="6"/>
  <c r="S43" i="6"/>
  <c r="P43" i="6"/>
  <c r="O43" i="6"/>
  <c r="S42" i="6"/>
  <c r="P42" i="6"/>
  <c r="O42" i="6"/>
  <c r="S41" i="6"/>
  <c r="P41" i="6"/>
  <c r="AO18" i="19" s="1"/>
  <c r="O41" i="6"/>
  <c r="S40" i="6"/>
  <c r="P40" i="6"/>
  <c r="AQ17" i="19" s="1"/>
  <c r="O40" i="6"/>
  <c r="S39" i="6"/>
  <c r="P39" i="6"/>
  <c r="O39" i="6"/>
  <c r="S38" i="6"/>
  <c r="P38" i="6"/>
  <c r="O38" i="6"/>
  <c r="S37" i="6"/>
  <c r="P37" i="6"/>
  <c r="O37" i="6"/>
  <c r="S36" i="6"/>
  <c r="P36" i="6"/>
  <c r="AJ17" i="19" s="1"/>
  <c r="O36" i="6"/>
  <c r="S35" i="6"/>
  <c r="P35" i="6"/>
  <c r="AK17" i="19" s="1"/>
  <c r="O35" i="6"/>
  <c r="S34" i="6"/>
  <c r="P34" i="6"/>
  <c r="O34" i="6"/>
  <c r="S33" i="6"/>
  <c r="P33" i="6"/>
  <c r="O33" i="6"/>
  <c r="S32" i="6"/>
  <c r="P32" i="6"/>
  <c r="O32" i="6"/>
  <c r="S31" i="6"/>
  <c r="P31" i="6"/>
  <c r="O31" i="6"/>
  <c r="S30" i="6"/>
  <c r="P30" i="6"/>
  <c r="O30" i="6"/>
  <c r="S29" i="6"/>
  <c r="P29" i="6"/>
  <c r="AO17" i="19" s="1"/>
  <c r="O29" i="6"/>
  <c r="P28" i="6"/>
  <c r="AQ16" i="19" s="1"/>
  <c r="O28" i="6"/>
  <c r="P27" i="6"/>
  <c r="O27" i="6"/>
  <c r="P26" i="6"/>
  <c r="O26" i="6"/>
  <c r="P25" i="6"/>
  <c r="O25" i="6"/>
  <c r="P24" i="6"/>
  <c r="O24" i="6"/>
  <c r="P23" i="6"/>
  <c r="AJ16" i="19" s="1"/>
  <c r="O23" i="6"/>
  <c r="P22" i="6"/>
  <c r="AK16" i="19" s="1"/>
  <c r="O22" i="6"/>
  <c r="P21" i="6"/>
  <c r="O21" i="6"/>
  <c r="P20" i="6"/>
  <c r="O20" i="6"/>
  <c r="P19" i="6"/>
  <c r="O19" i="6"/>
  <c r="P18" i="6"/>
  <c r="O18" i="6"/>
  <c r="P17" i="6"/>
  <c r="AO16" i="19" s="1"/>
  <c r="O17" i="6"/>
  <c r="P16" i="6"/>
  <c r="AQ15" i="19" s="1"/>
  <c r="O16" i="6"/>
  <c r="P15" i="6"/>
  <c r="P14" i="6"/>
  <c r="P13" i="6"/>
  <c r="P12" i="6"/>
  <c r="P11" i="6"/>
  <c r="AJ15" i="19" s="1"/>
  <c r="P10" i="6"/>
  <c r="AK15" i="19" s="1"/>
  <c r="P9" i="6"/>
  <c r="P8" i="6"/>
  <c r="P7" i="6"/>
  <c r="P6" i="6"/>
  <c r="P5" i="6"/>
  <c r="AO15" i="19" s="1"/>
  <c r="K5" i="6"/>
  <c r="H5" i="6"/>
  <c r="G5" i="6"/>
  <c r="D395" i="6"/>
  <c r="D394" i="6"/>
  <c r="D392" i="6"/>
  <c r="D391" i="6"/>
  <c r="D390" i="6"/>
  <c r="D388" i="6"/>
  <c r="D387" i="6"/>
  <c r="D386" i="6"/>
  <c r="D384" i="6"/>
  <c r="D383" i="6"/>
  <c r="D382" i="6"/>
  <c r="D380" i="6"/>
  <c r="D379" i="6"/>
  <c r="D378" i="6"/>
  <c r="D376" i="6"/>
  <c r="D375" i="6"/>
  <c r="D374" i="6"/>
  <c r="D372" i="6"/>
  <c r="D371" i="6"/>
  <c r="D370" i="6"/>
  <c r="D368" i="6"/>
  <c r="D367" i="6"/>
  <c r="D366" i="6"/>
  <c r="D364" i="6"/>
  <c r="D363" i="6"/>
  <c r="D362" i="6"/>
  <c r="D360" i="6"/>
  <c r="D359" i="6"/>
  <c r="D358" i="6"/>
  <c r="D356" i="6"/>
  <c r="D355" i="6"/>
  <c r="D354" i="6"/>
  <c r="D352" i="6"/>
  <c r="D351" i="6"/>
  <c r="D350" i="6"/>
  <c r="D348" i="6"/>
  <c r="D347" i="6"/>
  <c r="D346" i="6"/>
  <c r="D344" i="6"/>
  <c r="D343" i="6"/>
  <c r="D342" i="6"/>
  <c r="D340" i="6"/>
  <c r="D339" i="6"/>
  <c r="D338" i="6"/>
  <c r="D336" i="6"/>
  <c r="D335" i="6"/>
  <c r="D334" i="6"/>
  <c r="D332" i="6"/>
  <c r="D331" i="6"/>
  <c r="D330" i="6"/>
  <c r="D328" i="6"/>
  <c r="D327" i="6"/>
  <c r="D326" i="6"/>
  <c r="D324" i="6"/>
  <c r="D323" i="6"/>
  <c r="D322" i="6"/>
  <c r="D320" i="6"/>
  <c r="D319" i="6"/>
  <c r="D318" i="6"/>
  <c r="D316" i="6"/>
  <c r="D315" i="6"/>
  <c r="D314" i="6"/>
  <c r="D312" i="6"/>
  <c r="D311" i="6"/>
  <c r="D310" i="6"/>
  <c r="D308" i="6"/>
  <c r="D307" i="6"/>
  <c r="D306" i="6"/>
  <c r="D304" i="6"/>
  <c r="D303" i="6"/>
  <c r="D302" i="6"/>
  <c r="D300" i="6"/>
  <c r="D299" i="6"/>
  <c r="D298" i="6"/>
  <c r="D296" i="6"/>
  <c r="D295" i="6"/>
  <c r="D294" i="6"/>
  <c r="D292" i="6"/>
  <c r="D291" i="6"/>
  <c r="D290" i="6"/>
  <c r="D288" i="6"/>
  <c r="D287" i="6"/>
  <c r="D286" i="6"/>
  <c r="D284" i="6"/>
  <c r="D283" i="6"/>
  <c r="D282" i="6"/>
  <c r="D280" i="6"/>
  <c r="D279" i="6"/>
  <c r="D278" i="6"/>
  <c r="D276" i="6"/>
  <c r="D275" i="6"/>
  <c r="D274" i="6"/>
  <c r="D272" i="6"/>
  <c r="D271" i="6"/>
  <c r="D270" i="6"/>
  <c r="D268" i="6"/>
  <c r="D267" i="6"/>
  <c r="D266" i="6"/>
  <c r="D264" i="6"/>
  <c r="D263" i="6"/>
  <c r="D262" i="6"/>
  <c r="D260" i="6"/>
  <c r="D259" i="6"/>
  <c r="D258" i="6"/>
  <c r="D256" i="6"/>
  <c r="D255" i="6"/>
  <c r="D254" i="6"/>
  <c r="D252" i="6"/>
  <c r="D251" i="6"/>
  <c r="D250" i="6"/>
  <c r="D248" i="6"/>
  <c r="D247" i="6"/>
  <c r="D246" i="6"/>
  <c r="D244" i="6"/>
  <c r="D243" i="6"/>
  <c r="D242" i="6"/>
  <c r="D240" i="6"/>
  <c r="D239" i="6"/>
  <c r="D238" i="6"/>
  <c r="D236" i="6"/>
  <c r="D235" i="6"/>
  <c r="D234" i="6"/>
  <c r="D232" i="6"/>
  <c r="D231" i="6"/>
  <c r="D230" i="6"/>
  <c r="D228" i="6"/>
  <c r="D227" i="6"/>
  <c r="D226" i="6"/>
  <c r="D224" i="6"/>
  <c r="D223" i="6"/>
  <c r="D222" i="6"/>
  <c r="D220" i="6"/>
  <c r="D219" i="6"/>
  <c r="D218" i="6"/>
  <c r="D216" i="6"/>
  <c r="D215" i="6"/>
  <c r="D214" i="6"/>
  <c r="D212" i="6"/>
  <c r="D211" i="6"/>
  <c r="D210" i="6"/>
  <c r="D208" i="6"/>
  <c r="D207" i="6"/>
  <c r="D206" i="6"/>
  <c r="D204" i="6"/>
  <c r="D203" i="6"/>
  <c r="D202" i="6"/>
  <c r="D200" i="6"/>
  <c r="D199" i="6"/>
  <c r="D198" i="6"/>
  <c r="D196" i="6"/>
  <c r="D195" i="6"/>
  <c r="D194" i="6"/>
  <c r="D192" i="6"/>
  <c r="D191" i="6"/>
  <c r="D190" i="6"/>
  <c r="D188" i="6"/>
  <c r="D187" i="6"/>
  <c r="D186" i="6"/>
  <c r="D184" i="6"/>
  <c r="D183" i="6"/>
  <c r="D182" i="6"/>
  <c r="D180" i="6"/>
  <c r="D179" i="6"/>
  <c r="D178" i="6"/>
  <c r="D176" i="6"/>
  <c r="D175" i="6"/>
  <c r="D174" i="6"/>
  <c r="D172" i="6"/>
  <c r="D171" i="6"/>
  <c r="D170" i="6"/>
  <c r="D168" i="6"/>
  <c r="D167" i="6"/>
  <c r="D166" i="6"/>
  <c r="D164" i="6"/>
  <c r="D163" i="6"/>
  <c r="D162" i="6"/>
  <c r="D160" i="6"/>
  <c r="D159" i="6"/>
  <c r="D158" i="6"/>
  <c r="D156" i="6"/>
  <c r="D155" i="6"/>
  <c r="D154" i="6"/>
  <c r="D152" i="6"/>
  <c r="D151" i="6"/>
  <c r="D150" i="6"/>
  <c r="D148" i="6"/>
  <c r="D147" i="6"/>
  <c r="D146" i="6"/>
  <c r="D144" i="6"/>
  <c r="D143" i="6"/>
  <c r="D142" i="6"/>
  <c r="D140" i="6"/>
  <c r="D139" i="6"/>
  <c r="D138" i="6"/>
  <c r="D136" i="6"/>
  <c r="D135" i="6"/>
  <c r="D134" i="6"/>
  <c r="D132" i="6"/>
  <c r="D131" i="6"/>
  <c r="D130" i="6"/>
  <c r="D128" i="6"/>
  <c r="D127" i="6"/>
  <c r="D126" i="6"/>
  <c r="D124" i="6"/>
  <c r="D123" i="6"/>
  <c r="D122" i="6"/>
  <c r="D120" i="6"/>
  <c r="D119" i="6"/>
  <c r="D118" i="6"/>
  <c r="D116" i="6"/>
  <c r="D115" i="6"/>
  <c r="D114" i="6"/>
  <c r="D112" i="6"/>
  <c r="D111" i="6"/>
  <c r="D110" i="6"/>
  <c r="D108" i="6"/>
  <c r="D107" i="6"/>
  <c r="D106" i="6"/>
  <c r="D104" i="6"/>
  <c r="D103" i="6"/>
  <c r="D102" i="6"/>
  <c r="D100" i="6"/>
  <c r="D99" i="6"/>
  <c r="D98" i="6"/>
  <c r="D96" i="6"/>
  <c r="D95" i="6"/>
  <c r="D94" i="6"/>
  <c r="D92" i="6"/>
  <c r="D91" i="6"/>
  <c r="D90" i="6"/>
  <c r="D88" i="6"/>
  <c r="D87" i="6"/>
  <c r="D86" i="6"/>
  <c r="D84" i="6"/>
  <c r="D83" i="6"/>
  <c r="D82" i="6"/>
  <c r="D80" i="6"/>
  <c r="D79" i="6"/>
  <c r="D78" i="6"/>
  <c r="D76" i="6"/>
  <c r="D75" i="6"/>
  <c r="D74" i="6"/>
  <c r="D72" i="6"/>
  <c r="D71" i="6"/>
  <c r="D70" i="6"/>
  <c r="D68" i="6"/>
  <c r="D67" i="6"/>
  <c r="D66" i="6"/>
  <c r="D64" i="6"/>
  <c r="D63" i="6"/>
  <c r="D62" i="6"/>
  <c r="D60" i="6"/>
  <c r="D59" i="6"/>
  <c r="D58" i="6"/>
  <c r="D56" i="6"/>
  <c r="D55" i="6"/>
  <c r="D54" i="6"/>
  <c r="D52" i="6"/>
  <c r="D51" i="6"/>
  <c r="D50" i="6"/>
  <c r="D48" i="6"/>
  <c r="D47" i="6"/>
  <c r="D46" i="6"/>
  <c r="D44" i="6"/>
  <c r="D43" i="6"/>
  <c r="D42" i="6"/>
  <c r="D40" i="6"/>
  <c r="D39" i="6"/>
  <c r="D38" i="6"/>
  <c r="D36" i="6"/>
  <c r="D35" i="6"/>
  <c r="D34" i="6"/>
  <c r="D32" i="6"/>
  <c r="D31" i="6"/>
  <c r="D30" i="6"/>
  <c r="D27" i="6"/>
  <c r="D23" i="6"/>
  <c r="D19" i="6"/>
  <c r="D16" i="6"/>
  <c r="C5" i="6"/>
  <c r="B373" i="5"/>
  <c r="B362" i="5"/>
  <c r="B374" i="5" s="1"/>
  <c r="B360" i="5"/>
  <c r="B372" i="5" s="1"/>
  <c r="B359" i="5"/>
  <c r="B371" i="5" s="1"/>
  <c r="B358" i="5"/>
  <c r="B370" i="5" s="1"/>
  <c r="B357" i="5"/>
  <c r="B369" i="5" s="1"/>
  <c r="B356" i="5"/>
  <c r="B368" i="5" s="1"/>
  <c r="B355" i="5"/>
  <c r="B367" i="5" s="1"/>
  <c r="B354" i="5"/>
  <c r="B366" i="5" s="1"/>
  <c r="B353" i="5"/>
  <c r="B365" i="5" s="1"/>
  <c r="B352" i="5"/>
  <c r="B364" i="5" s="1"/>
  <c r="B376" i="5" s="1"/>
  <c r="B351" i="5"/>
  <c r="B363" i="5" s="1"/>
  <c r="B375" i="5" s="1"/>
  <c r="K330" i="55" l="1"/>
  <c r="AM50" i="19"/>
  <c r="AM66" i="19"/>
  <c r="Y341" i="55"/>
  <c r="Z341" i="55"/>
  <c r="U329" i="55"/>
  <c r="I61" i="19"/>
  <c r="Z43" i="6"/>
  <c r="Z47" i="6"/>
  <c r="Z51" i="6"/>
  <c r="Z55" i="6"/>
  <c r="Z59" i="6"/>
  <c r="Z63" i="6"/>
  <c r="Z75" i="6"/>
  <c r="Z79" i="6"/>
  <c r="Z83" i="6"/>
  <c r="Z91" i="6"/>
  <c r="Z95" i="6"/>
  <c r="Z99" i="6"/>
  <c r="Z103" i="6"/>
  <c r="Z107" i="6"/>
  <c r="Z111" i="6"/>
  <c r="Z115" i="6"/>
  <c r="Z119" i="6"/>
  <c r="Z123" i="6"/>
  <c r="Z127" i="6"/>
  <c r="Z131" i="6"/>
  <c r="Z135" i="6"/>
  <c r="Z139" i="6"/>
  <c r="Z143" i="6"/>
  <c r="Z147" i="6"/>
  <c r="Z151" i="6"/>
  <c r="Z155" i="6"/>
  <c r="Z159" i="6"/>
  <c r="Z163" i="6"/>
  <c r="Z167" i="6"/>
  <c r="Z171" i="6"/>
  <c r="Z175" i="6"/>
  <c r="Z187" i="6"/>
  <c r="Z191" i="6"/>
  <c r="Z195" i="6"/>
  <c r="Z199" i="6"/>
  <c r="Z203" i="6"/>
  <c r="Z207" i="6"/>
  <c r="Z211" i="6"/>
  <c r="Z215" i="6"/>
  <c r="Z219" i="6"/>
  <c r="Z223" i="6"/>
  <c r="Z227" i="6"/>
  <c r="Z231" i="6"/>
  <c r="Z235" i="6"/>
  <c r="Z239" i="6"/>
  <c r="Z243" i="6"/>
  <c r="Z247" i="6"/>
  <c r="Z251" i="6"/>
  <c r="Z255" i="6"/>
  <c r="Z259" i="6"/>
  <c r="Z267" i="6"/>
  <c r="Z271" i="6"/>
  <c r="Z275" i="6"/>
  <c r="Z279" i="6"/>
  <c r="Z283" i="6"/>
  <c r="Z287" i="6"/>
  <c r="Z291" i="6"/>
  <c r="Z295" i="6"/>
  <c r="Z299" i="6"/>
  <c r="Z303" i="6"/>
  <c r="Z307" i="6"/>
  <c r="Z311" i="6"/>
  <c r="Z315" i="6"/>
  <c r="Z319" i="6"/>
  <c r="Z323" i="6"/>
  <c r="Z327" i="6"/>
  <c r="Z331" i="6"/>
  <c r="Z335" i="6"/>
  <c r="Z339" i="6"/>
  <c r="Z343" i="6"/>
  <c r="Z347" i="6"/>
  <c r="Z363" i="6"/>
  <c r="Z367" i="6"/>
  <c r="Z371" i="6"/>
  <c r="Z375" i="6"/>
  <c r="Z379" i="6"/>
  <c r="Z383" i="6"/>
  <c r="Z387" i="6"/>
  <c r="Z391" i="6"/>
  <c r="Z395" i="6"/>
  <c r="Z87" i="6"/>
  <c r="Z179" i="6"/>
  <c r="Z183" i="6"/>
  <c r="Z46" i="6"/>
  <c r="Z50" i="6"/>
  <c r="Z54" i="6"/>
  <c r="Z62" i="6"/>
  <c r="Z82" i="6"/>
  <c r="Z90" i="6"/>
  <c r="Z102" i="6"/>
  <c r="Z122" i="6"/>
  <c r="Z130" i="6"/>
  <c r="Z138" i="6"/>
  <c r="Z146" i="6"/>
  <c r="Z154" i="6"/>
  <c r="Z162" i="6"/>
  <c r="Z170" i="6"/>
  <c r="Z194" i="6"/>
  <c r="Z198" i="6"/>
  <c r="Z214" i="6"/>
  <c r="Z226" i="6"/>
  <c r="Z230" i="6"/>
  <c r="Z234" i="6"/>
  <c r="Z242" i="6"/>
  <c r="Z258" i="6"/>
  <c r="Z266" i="6"/>
  <c r="Z282" i="6"/>
  <c r="Z294" i="6"/>
  <c r="Z310" i="6"/>
  <c r="Z318" i="6"/>
  <c r="Z338" i="6"/>
  <c r="Z362" i="6"/>
  <c r="Z366" i="6"/>
  <c r="Z370" i="6"/>
  <c r="Z378" i="6"/>
  <c r="Z386" i="6"/>
  <c r="Z394" i="6"/>
  <c r="Z41" i="6"/>
  <c r="Z45" i="6"/>
  <c r="Z49" i="6"/>
  <c r="Z53" i="6"/>
  <c r="Z57" i="6"/>
  <c r="Z61" i="6"/>
  <c r="Z77" i="6"/>
  <c r="Z81" i="6"/>
  <c r="Z85" i="6"/>
  <c r="Z89" i="6"/>
  <c r="Z93" i="6"/>
  <c r="Z97" i="6"/>
  <c r="Z101" i="6"/>
  <c r="Z105" i="6"/>
  <c r="Z109" i="6"/>
  <c r="Z113" i="6"/>
  <c r="Z117" i="6"/>
  <c r="Z121" i="6"/>
  <c r="Z125" i="6"/>
  <c r="Z129" i="6"/>
  <c r="Z133" i="6"/>
  <c r="Z137" i="6"/>
  <c r="Z141" i="6"/>
  <c r="Z145" i="6"/>
  <c r="Z149" i="6"/>
  <c r="Z153" i="6"/>
  <c r="Z157" i="6"/>
  <c r="Z161" i="6"/>
  <c r="Z165" i="6"/>
  <c r="Z169" i="6"/>
  <c r="Z173" i="6"/>
  <c r="Z177" i="6"/>
  <c r="Z181" i="6"/>
  <c r="Z185" i="6"/>
  <c r="Z189" i="6"/>
  <c r="Z193" i="6"/>
  <c r="Z197" i="6"/>
  <c r="Z201" i="6"/>
  <c r="Z205" i="6"/>
  <c r="Z209" i="6"/>
  <c r="Z213" i="6"/>
  <c r="Z217" i="6"/>
  <c r="Z221" i="6"/>
  <c r="Z225" i="6"/>
  <c r="Z229" i="6"/>
  <c r="Z233" i="6"/>
  <c r="Z237" i="6"/>
  <c r="Z241" i="6"/>
  <c r="Z245" i="6"/>
  <c r="Z249" i="6"/>
  <c r="Z253" i="6"/>
  <c r="Z257" i="6"/>
  <c r="Z261" i="6"/>
  <c r="Z265" i="6"/>
  <c r="Z269" i="6"/>
  <c r="Z273" i="6"/>
  <c r="Z277" i="6"/>
  <c r="Z281" i="6"/>
  <c r="Z285" i="6"/>
  <c r="Z293" i="6"/>
  <c r="Z297" i="6"/>
  <c r="Z301" i="6"/>
  <c r="Z305" i="6"/>
  <c r="Z309" i="6"/>
  <c r="Z313" i="6"/>
  <c r="Z317" i="6"/>
  <c r="Z321" i="6"/>
  <c r="Z325" i="6"/>
  <c r="Z329" i="6"/>
  <c r="Z333" i="6"/>
  <c r="Z337" i="6"/>
  <c r="Z341" i="6"/>
  <c r="Z345" i="6"/>
  <c r="Z361" i="6"/>
  <c r="Z365" i="6"/>
  <c r="Z369" i="6"/>
  <c r="Z373" i="6"/>
  <c r="Z377" i="6"/>
  <c r="Z381" i="6"/>
  <c r="Z385" i="6"/>
  <c r="Z389" i="6"/>
  <c r="Z393" i="6"/>
  <c r="Z42" i="6"/>
  <c r="Z58" i="6"/>
  <c r="Z78" i="6"/>
  <c r="Z86" i="6"/>
  <c r="Z94" i="6"/>
  <c r="Z98" i="6"/>
  <c r="Z106" i="6"/>
  <c r="Z110" i="6"/>
  <c r="Z114" i="6"/>
  <c r="Z118" i="6"/>
  <c r="Z126" i="6"/>
  <c r="Z134" i="6"/>
  <c r="Z142" i="6"/>
  <c r="Z150" i="6"/>
  <c r="Z158" i="6"/>
  <c r="Z166" i="6"/>
  <c r="Z174" i="6"/>
  <c r="Z178" i="6"/>
  <c r="Z182" i="6"/>
  <c r="Z186" i="6"/>
  <c r="Z190" i="6"/>
  <c r="Z202" i="6"/>
  <c r="Z206" i="6"/>
  <c r="Z210" i="6"/>
  <c r="Z218" i="6"/>
  <c r="Z222" i="6"/>
  <c r="Z238" i="6"/>
  <c r="Z246" i="6"/>
  <c r="Z250" i="6"/>
  <c r="Z254" i="6"/>
  <c r="Z262" i="6"/>
  <c r="Z270" i="6"/>
  <c r="Z274" i="6"/>
  <c r="Z278" i="6"/>
  <c r="Z286" i="6"/>
  <c r="Z298" i="6"/>
  <c r="Z302" i="6"/>
  <c r="Z306" i="6"/>
  <c r="Z314" i="6"/>
  <c r="Z322" i="6"/>
  <c r="Z326" i="6"/>
  <c r="Z330" i="6"/>
  <c r="Z334" i="6"/>
  <c r="Z342" i="6"/>
  <c r="Z346" i="6"/>
  <c r="Z374" i="6"/>
  <c r="Z382" i="6"/>
  <c r="Z390" i="6"/>
  <c r="Z44" i="6"/>
  <c r="Z48" i="6"/>
  <c r="Z52" i="6"/>
  <c r="Z56" i="6"/>
  <c r="Z60" i="6"/>
  <c r="Z76" i="6"/>
  <c r="Z80" i="6"/>
  <c r="Z84" i="6"/>
  <c r="Z88" i="6"/>
  <c r="Z92" i="6"/>
  <c r="Z96" i="6"/>
  <c r="Z100" i="6"/>
  <c r="Z104" i="6"/>
  <c r="Z108" i="6"/>
  <c r="Z112" i="6"/>
  <c r="Z116" i="6"/>
  <c r="Z120" i="6"/>
  <c r="Z124" i="6"/>
  <c r="Z128" i="6"/>
  <c r="Z132" i="6"/>
  <c r="Z136" i="6"/>
  <c r="Z140" i="6"/>
  <c r="Z144" i="6"/>
  <c r="Z148" i="6"/>
  <c r="Z152" i="6"/>
  <c r="Z156" i="6"/>
  <c r="Z160" i="6"/>
  <c r="Z164" i="6"/>
  <c r="Z168" i="6"/>
  <c r="Z172" i="6"/>
  <c r="Z176" i="6"/>
  <c r="Z180" i="6"/>
  <c r="Z184" i="6"/>
  <c r="Z188" i="6"/>
  <c r="Z192" i="6"/>
  <c r="Z196" i="6"/>
  <c r="Z204" i="6"/>
  <c r="Z208" i="6"/>
  <c r="Z212" i="6"/>
  <c r="Z216" i="6"/>
  <c r="Z220" i="6"/>
  <c r="Z224" i="6"/>
  <c r="Z228" i="6"/>
  <c r="Z232" i="6"/>
  <c r="Z236" i="6"/>
  <c r="Z240" i="6"/>
  <c r="Z244" i="6"/>
  <c r="Z248" i="6"/>
  <c r="Z252" i="6"/>
  <c r="Z256" i="6"/>
  <c r="Z260" i="6"/>
  <c r="Z264" i="6"/>
  <c r="Z268" i="6"/>
  <c r="Z272" i="6"/>
  <c r="Z276" i="6"/>
  <c r="Z280" i="6"/>
  <c r="Z284" i="6"/>
  <c r="Z288" i="6"/>
  <c r="Z292" i="6"/>
  <c r="Z296" i="6"/>
  <c r="Z300" i="6"/>
  <c r="Z304" i="6"/>
  <c r="Z308" i="6"/>
  <c r="Z312" i="6"/>
  <c r="Z316" i="6"/>
  <c r="Z320" i="6"/>
  <c r="Z324" i="6"/>
  <c r="Z328" i="6"/>
  <c r="Z332" i="6"/>
  <c r="Z336" i="6"/>
  <c r="Z340" i="6"/>
  <c r="Z344" i="6"/>
  <c r="Z348" i="6"/>
  <c r="Z360" i="6"/>
  <c r="Z364" i="6"/>
  <c r="Z368" i="6"/>
  <c r="Z372" i="6"/>
  <c r="Z376" i="6"/>
  <c r="Z380" i="6"/>
  <c r="Z384" i="6"/>
  <c r="Z388" i="6"/>
  <c r="Z392" i="6"/>
  <c r="Z289" i="6"/>
  <c r="Z290" i="6"/>
  <c r="Z349" i="6"/>
  <c r="Z350" i="6"/>
  <c r="Z351" i="6"/>
  <c r="Z352" i="6"/>
  <c r="Z353" i="6"/>
  <c r="Z354" i="6"/>
  <c r="Z355" i="6"/>
  <c r="Z356" i="6"/>
  <c r="Z357" i="6"/>
  <c r="Z358" i="6"/>
  <c r="Z359" i="6"/>
  <c r="Z200" i="6"/>
  <c r="Z263" i="6"/>
  <c r="K50" i="19"/>
  <c r="N51" i="19"/>
  <c r="AC316" i="55"/>
  <c r="J383" i="55"/>
  <c r="Z64" i="6"/>
  <c r="Z65" i="6"/>
  <c r="Z66" i="6"/>
  <c r="Z67" i="6"/>
  <c r="Z68" i="6"/>
  <c r="Z69" i="6"/>
  <c r="Z70" i="6"/>
  <c r="Z71" i="6"/>
  <c r="Z72" i="6"/>
  <c r="Z73" i="6"/>
  <c r="Z74" i="6"/>
  <c r="Z407" i="6"/>
  <c r="Z411" i="6"/>
  <c r="Z415" i="6"/>
  <c r="Z419" i="6"/>
  <c r="Z423" i="6"/>
  <c r="Z427" i="6"/>
  <c r="Z431" i="6"/>
  <c r="Z435" i="6"/>
  <c r="Z439" i="6"/>
  <c r="Z443" i="6"/>
  <c r="Z447" i="6"/>
  <c r="Z451" i="6"/>
  <c r="Z455" i="6"/>
  <c r="Z459" i="6"/>
  <c r="Z463" i="6"/>
  <c r="Z467" i="6"/>
  <c r="Z471" i="6"/>
  <c r="Z475" i="6"/>
  <c r="Z479" i="6"/>
  <c r="Z483" i="6"/>
  <c r="Z487" i="6"/>
  <c r="Z491" i="6"/>
  <c r="Z495" i="6"/>
  <c r="Z497" i="6"/>
  <c r="Z501" i="6"/>
  <c r="Z505" i="6"/>
  <c r="Z509" i="6"/>
  <c r="Z513" i="6"/>
  <c r="Z517" i="6"/>
  <c r="Z521" i="6"/>
  <c r="Z525" i="6"/>
  <c r="Z529" i="6"/>
  <c r="Z533" i="6"/>
  <c r="Z537" i="6"/>
  <c r="Z541" i="6"/>
  <c r="Z545" i="6"/>
  <c r="Z549" i="6"/>
  <c r="Z553" i="6"/>
  <c r="Z559" i="6"/>
  <c r="Z563" i="6"/>
  <c r="Z567" i="6"/>
  <c r="Z571" i="6"/>
  <c r="Z575" i="6"/>
  <c r="Z579" i="6"/>
  <c r="Z583" i="6"/>
  <c r="Z587" i="6"/>
  <c r="Z591" i="6"/>
  <c r="Z595" i="6"/>
  <c r="Z599" i="6"/>
  <c r="Z603" i="6"/>
  <c r="Z607" i="6"/>
  <c r="Z609" i="6"/>
  <c r="Z611" i="6"/>
  <c r="Z613" i="6"/>
  <c r="Z615" i="6"/>
  <c r="Z617" i="6"/>
  <c r="Z619" i="6"/>
  <c r="Z621" i="6"/>
  <c r="Z623" i="6"/>
  <c r="Z625" i="6"/>
  <c r="Z627" i="6"/>
  <c r="Z629" i="6"/>
  <c r="Z631" i="6"/>
  <c r="Z633" i="6"/>
  <c r="Z635" i="6"/>
  <c r="Z637" i="6"/>
  <c r="Z639" i="6"/>
  <c r="Z641" i="6"/>
  <c r="Z643" i="6"/>
  <c r="Z645" i="6"/>
  <c r="Z647" i="6"/>
  <c r="Z649" i="6"/>
  <c r="Z651" i="6"/>
  <c r="Z653" i="6"/>
  <c r="Z655" i="6"/>
  <c r="Z657" i="6"/>
  <c r="Z659" i="6"/>
  <c r="Z661" i="6"/>
  <c r="Z663" i="6"/>
  <c r="Z665" i="6"/>
  <c r="Z667" i="6"/>
  <c r="Z669" i="6"/>
  <c r="Z671" i="6"/>
  <c r="Z673" i="6"/>
  <c r="Z675" i="6"/>
  <c r="Z677" i="6"/>
  <c r="Z679" i="6"/>
  <c r="Z681" i="6"/>
  <c r="Z683" i="6"/>
  <c r="Z685" i="6"/>
  <c r="Z687" i="6"/>
  <c r="Z691" i="6"/>
  <c r="Z693" i="6"/>
  <c r="Z695" i="6"/>
  <c r="Z697" i="6"/>
  <c r="Z699" i="6"/>
  <c r="Z701" i="6"/>
  <c r="Z703" i="6"/>
  <c r="Z705" i="6"/>
  <c r="Z707" i="6"/>
  <c r="Z709" i="6"/>
  <c r="Z711" i="6"/>
  <c r="Z713" i="6"/>
  <c r="Z715" i="6"/>
  <c r="Z717" i="6"/>
  <c r="Z719" i="6"/>
  <c r="Z721" i="6"/>
  <c r="Z723" i="6"/>
  <c r="Z725" i="6"/>
  <c r="Z729" i="6"/>
  <c r="Z731" i="6"/>
  <c r="Z733" i="6"/>
  <c r="Z735" i="6"/>
  <c r="Z737" i="6"/>
  <c r="Z739" i="6"/>
  <c r="Z741" i="6"/>
  <c r="Z743" i="6"/>
  <c r="Z745" i="6"/>
  <c r="Z727" i="6"/>
  <c r="D406" i="55"/>
  <c r="AA417" i="6"/>
  <c r="D415" i="55"/>
  <c r="AA426" i="6"/>
  <c r="D421" i="55"/>
  <c r="AA432" i="6"/>
  <c r="D427" i="55"/>
  <c r="AA438" i="6"/>
  <c r="D431" i="55"/>
  <c r="AA442" i="6"/>
  <c r="D441" i="55"/>
  <c r="AA452" i="6"/>
  <c r="D449" i="55"/>
  <c r="AA460" i="6"/>
  <c r="D453" i="55"/>
  <c r="AA464" i="6"/>
  <c r="D459" i="55"/>
  <c r="AA470" i="6"/>
  <c r="D465" i="55"/>
  <c r="AA476" i="6"/>
  <c r="D473" i="55"/>
  <c r="AA484" i="6"/>
  <c r="D479" i="55"/>
  <c r="AA490" i="6"/>
  <c r="D487" i="55"/>
  <c r="AA498" i="6"/>
  <c r="D493" i="55"/>
  <c r="AA504" i="6"/>
  <c r="AA510" i="6"/>
  <c r="AA516" i="6"/>
  <c r="AA524" i="6"/>
  <c r="AA530" i="6"/>
  <c r="AA536" i="6"/>
  <c r="AA540" i="6"/>
  <c r="AA546" i="6"/>
  <c r="AA558" i="6"/>
  <c r="AA568" i="6"/>
  <c r="AA576" i="6"/>
  <c r="AA582" i="6"/>
  <c r="AA588" i="6"/>
  <c r="AA596" i="6"/>
  <c r="AA600" i="6"/>
  <c r="AA606" i="6"/>
  <c r="AA612" i="6"/>
  <c r="AA620" i="6"/>
  <c r="AA628" i="6"/>
  <c r="AA636" i="6"/>
  <c r="AA642" i="6"/>
  <c r="AA646" i="6"/>
  <c r="AA652" i="6"/>
  <c r="AA658" i="6"/>
  <c r="AA666" i="6"/>
  <c r="AA672" i="6"/>
  <c r="AA678" i="6"/>
  <c r="AA684" i="6"/>
  <c r="AA692" i="6"/>
  <c r="AA698" i="6"/>
  <c r="AA704" i="6"/>
  <c r="AA712" i="6"/>
  <c r="AA718" i="6"/>
  <c r="AA724" i="6"/>
  <c r="AA730" i="6"/>
  <c r="AA738" i="6"/>
  <c r="AA744" i="6"/>
  <c r="Z40" i="6"/>
  <c r="Z37" i="6"/>
  <c r="Z36" i="6"/>
  <c r="Z38" i="6"/>
  <c r="Z30" i="6"/>
  <c r="Z31" i="6"/>
  <c r="Z35" i="6"/>
  <c r="Z39" i="6"/>
  <c r="Z33" i="6"/>
  <c r="Z34" i="6"/>
  <c r="Z32" i="6"/>
  <c r="Z29" i="6"/>
  <c r="Z396" i="6"/>
  <c r="Z397" i="6"/>
  <c r="Z398" i="6"/>
  <c r="Z399" i="6"/>
  <c r="Z400" i="6"/>
  <c r="Z401" i="6"/>
  <c r="Z402" i="6"/>
  <c r="Z403" i="6"/>
  <c r="Z404" i="6"/>
  <c r="Z405" i="6"/>
  <c r="Z406" i="6"/>
  <c r="Z410" i="6"/>
  <c r="Z414" i="6"/>
  <c r="Z418" i="6"/>
  <c r="Z422" i="6"/>
  <c r="Z426" i="6"/>
  <c r="Z430" i="6"/>
  <c r="Z434" i="6"/>
  <c r="Z438" i="6"/>
  <c r="Z442" i="6"/>
  <c r="Z446" i="6"/>
  <c r="Z450" i="6"/>
  <c r="Z454" i="6"/>
  <c r="Z458" i="6"/>
  <c r="Z462" i="6"/>
  <c r="Z466" i="6"/>
  <c r="Z470" i="6"/>
  <c r="Z474" i="6"/>
  <c r="Z478" i="6"/>
  <c r="Z482" i="6"/>
  <c r="Z486" i="6"/>
  <c r="Z490" i="6"/>
  <c r="Z494" i="6"/>
  <c r="Z496" i="6"/>
  <c r="Z500" i="6"/>
  <c r="Z504" i="6"/>
  <c r="Z508" i="6"/>
  <c r="Z512" i="6"/>
  <c r="Z516" i="6"/>
  <c r="Z520" i="6"/>
  <c r="Z524" i="6"/>
  <c r="Z528" i="6"/>
  <c r="Z532" i="6"/>
  <c r="Z536" i="6"/>
  <c r="Z540" i="6"/>
  <c r="Z544" i="6"/>
  <c r="Z548" i="6"/>
  <c r="Z552" i="6"/>
  <c r="Z558" i="6"/>
  <c r="Z562" i="6"/>
  <c r="Z566" i="6"/>
  <c r="Z570" i="6"/>
  <c r="Z574" i="6"/>
  <c r="Z578" i="6"/>
  <c r="Z582" i="6"/>
  <c r="Z586" i="6"/>
  <c r="Z590" i="6"/>
  <c r="Z594" i="6"/>
  <c r="Z598" i="6"/>
  <c r="Z602" i="6"/>
  <c r="D410" i="55"/>
  <c r="AA421" i="6"/>
  <c r="D419" i="55"/>
  <c r="AA430" i="6"/>
  <c r="D425" i="55"/>
  <c r="AA436" i="6"/>
  <c r="D435" i="55"/>
  <c r="AA446" i="6"/>
  <c r="D439" i="55"/>
  <c r="AA450" i="6"/>
  <c r="D447" i="55"/>
  <c r="AA458" i="6"/>
  <c r="D455" i="55"/>
  <c r="AA466" i="6"/>
  <c r="D461" i="55"/>
  <c r="AA472" i="6"/>
  <c r="D469" i="55"/>
  <c r="AA480" i="6"/>
  <c r="D475" i="55"/>
  <c r="AA486" i="6"/>
  <c r="D481" i="55"/>
  <c r="AA492" i="6"/>
  <c r="D485" i="55"/>
  <c r="AA496" i="6"/>
  <c r="D491" i="55"/>
  <c r="AA502" i="6"/>
  <c r="AA508" i="6"/>
  <c r="AA514" i="6"/>
  <c r="AA520" i="6"/>
  <c r="AA528" i="6"/>
  <c r="AA534" i="6"/>
  <c r="AA542" i="6"/>
  <c r="AA548" i="6"/>
  <c r="AA554" i="6"/>
  <c r="AA562" i="6"/>
  <c r="AA566" i="6"/>
  <c r="AA572" i="6"/>
  <c r="AA580" i="6"/>
  <c r="AA590" i="6"/>
  <c r="AA594" i="6"/>
  <c r="AA602" i="6"/>
  <c r="AA610" i="6"/>
  <c r="AA616" i="6"/>
  <c r="AA622" i="6"/>
  <c r="AA626" i="6"/>
  <c r="AA634" i="6"/>
  <c r="AA640" i="6"/>
  <c r="AA648" i="6"/>
  <c r="AA654" i="6"/>
  <c r="AA662" i="6"/>
  <c r="AA668" i="6"/>
  <c r="AA674" i="6"/>
  <c r="AA682" i="6"/>
  <c r="AA688" i="6"/>
  <c r="AA694" i="6"/>
  <c r="AA702" i="6"/>
  <c r="AA708" i="6"/>
  <c r="AA714" i="6"/>
  <c r="AA720" i="6"/>
  <c r="AA726" i="6"/>
  <c r="AA734" i="6"/>
  <c r="AA740" i="6"/>
  <c r="AA746" i="6"/>
  <c r="Z409" i="6"/>
  <c r="D405" i="55"/>
  <c r="AA416" i="6"/>
  <c r="AA408" i="6"/>
  <c r="AA410" i="6"/>
  <c r="AA415" i="6"/>
  <c r="AA406" i="6"/>
  <c r="AA413" i="6"/>
  <c r="AA412" i="6"/>
  <c r="AA414" i="6"/>
  <c r="AA407" i="6"/>
  <c r="AA405" i="6"/>
  <c r="AA411" i="6"/>
  <c r="AA409" i="6"/>
  <c r="D407" i="55"/>
  <c r="AA418" i="6"/>
  <c r="D409" i="55"/>
  <c r="AA420" i="6"/>
  <c r="D411" i="55"/>
  <c r="AA422" i="6"/>
  <c r="Z413" i="6"/>
  <c r="Z417" i="6"/>
  <c r="Z421" i="6"/>
  <c r="Z425" i="6"/>
  <c r="Z429" i="6"/>
  <c r="Z433" i="6"/>
  <c r="Z437" i="6"/>
  <c r="Z441" i="6"/>
  <c r="Z445" i="6"/>
  <c r="Z449" i="6"/>
  <c r="Z453" i="6"/>
  <c r="Z457" i="6"/>
  <c r="Z461" i="6"/>
  <c r="Z465" i="6"/>
  <c r="Z469" i="6"/>
  <c r="Z473" i="6"/>
  <c r="Z477" i="6"/>
  <c r="Z481" i="6"/>
  <c r="Z485" i="6"/>
  <c r="Z489" i="6"/>
  <c r="Z493" i="6"/>
  <c r="Z499" i="6"/>
  <c r="Z503" i="6"/>
  <c r="Z507" i="6"/>
  <c r="Z511" i="6"/>
  <c r="Z515" i="6"/>
  <c r="Z519" i="6"/>
  <c r="Z523" i="6"/>
  <c r="Z527" i="6"/>
  <c r="Z531" i="6"/>
  <c r="Z535" i="6"/>
  <c r="Z539" i="6"/>
  <c r="Z543" i="6"/>
  <c r="Z547" i="6"/>
  <c r="Z551" i="6"/>
  <c r="Z555" i="6"/>
  <c r="D414" i="55"/>
  <c r="AA425" i="6"/>
  <c r="D416" i="55"/>
  <c r="AA427" i="6"/>
  <c r="D418" i="55"/>
  <c r="AA429" i="6"/>
  <c r="D420" i="55"/>
  <c r="AA431" i="6"/>
  <c r="D422" i="55"/>
  <c r="AA433" i="6"/>
  <c r="D424" i="55"/>
  <c r="AA435" i="6"/>
  <c r="D426" i="55"/>
  <c r="AA437" i="6"/>
  <c r="D428" i="55"/>
  <c r="AA439" i="6"/>
  <c r="D430" i="55"/>
  <c r="AA441" i="6"/>
  <c r="D432" i="55"/>
  <c r="AA443" i="6"/>
  <c r="D434" i="55"/>
  <c r="AA445" i="6"/>
  <c r="D436" i="55"/>
  <c r="AA447" i="6"/>
  <c r="D438" i="55"/>
  <c r="AA449" i="6"/>
  <c r="D440" i="55"/>
  <c r="AA451" i="6"/>
  <c r="D442" i="55"/>
  <c r="AA453" i="6"/>
  <c r="AA455" i="6"/>
  <c r="D446" i="55"/>
  <c r="AA457" i="6"/>
  <c r="D448" i="55"/>
  <c r="AA459" i="6"/>
  <c r="D450" i="55"/>
  <c r="AA461" i="6"/>
  <c r="D452" i="55"/>
  <c r="AA463" i="6"/>
  <c r="D454" i="55"/>
  <c r="AA465" i="6"/>
  <c r="D456" i="55"/>
  <c r="AA467" i="6"/>
  <c r="D458" i="55"/>
  <c r="AA469" i="6"/>
  <c r="D460" i="55"/>
  <c r="AA471" i="6"/>
  <c r="D462" i="55"/>
  <c r="AA473" i="6"/>
  <c r="D464" i="55"/>
  <c r="AA475" i="6"/>
  <c r="D466" i="55"/>
  <c r="AA477" i="6"/>
  <c r="D468" i="55"/>
  <c r="AA479" i="6"/>
  <c r="D470" i="55"/>
  <c r="AA481" i="6"/>
  <c r="D472" i="55"/>
  <c r="AA483" i="6"/>
  <c r="D474" i="55"/>
  <c r="AA485" i="6"/>
  <c r="D476" i="55"/>
  <c r="AA487" i="6"/>
  <c r="D478" i="55"/>
  <c r="AA489" i="6"/>
  <c r="D480" i="55"/>
  <c r="AA491" i="6"/>
  <c r="D482" i="55"/>
  <c r="AA493" i="6"/>
  <c r="D484" i="55"/>
  <c r="AA495" i="6"/>
  <c r="D486" i="55"/>
  <c r="AA497" i="6"/>
  <c r="D488" i="55"/>
  <c r="AA499" i="6"/>
  <c r="D490" i="55"/>
  <c r="AA501" i="6"/>
  <c r="D492" i="55"/>
  <c r="AA503" i="6"/>
  <c r="D494" i="55"/>
  <c r="AA505" i="6"/>
  <c r="AA507" i="6"/>
  <c r="AA509" i="6"/>
  <c r="AA511" i="6"/>
  <c r="AA513" i="6"/>
  <c r="AA515" i="6"/>
  <c r="AA517" i="6"/>
  <c r="AA519" i="6"/>
  <c r="AA521" i="6"/>
  <c r="AA523" i="6"/>
  <c r="AA525" i="6"/>
  <c r="AA527" i="6"/>
  <c r="AA529" i="6"/>
  <c r="AA531" i="6"/>
  <c r="AA533" i="6"/>
  <c r="AA535" i="6"/>
  <c r="AA537" i="6"/>
  <c r="AA539" i="6"/>
  <c r="AA541" i="6"/>
  <c r="AA543" i="6"/>
  <c r="AA545" i="6"/>
  <c r="AA547" i="6"/>
  <c r="AA549" i="6"/>
  <c r="AA551" i="6"/>
  <c r="AA553" i="6"/>
  <c r="AA555" i="6"/>
  <c r="AA557" i="6"/>
  <c r="AA559" i="6"/>
  <c r="AA561" i="6"/>
  <c r="AA563" i="6"/>
  <c r="AA565" i="6"/>
  <c r="AA567" i="6"/>
  <c r="AA569" i="6"/>
  <c r="AA571" i="6"/>
  <c r="AA573" i="6"/>
  <c r="AA575" i="6"/>
  <c r="AA577" i="6"/>
  <c r="AA579" i="6"/>
  <c r="AA581" i="6"/>
  <c r="AA583" i="6"/>
  <c r="AA585" i="6"/>
  <c r="AA587" i="6"/>
  <c r="AA589" i="6"/>
  <c r="AA591" i="6"/>
  <c r="AA593" i="6"/>
  <c r="AA595" i="6"/>
  <c r="AA597" i="6"/>
  <c r="AA599" i="6"/>
  <c r="AA601" i="6"/>
  <c r="AA603" i="6"/>
  <c r="AA605" i="6"/>
  <c r="AA607" i="6"/>
  <c r="AA609" i="6"/>
  <c r="AA611" i="6"/>
  <c r="AA613" i="6"/>
  <c r="AA615" i="6"/>
  <c r="AA617" i="6"/>
  <c r="AA619" i="6"/>
  <c r="AA621" i="6"/>
  <c r="AA623" i="6"/>
  <c r="AA625" i="6"/>
  <c r="AA627" i="6"/>
  <c r="AA629" i="6"/>
  <c r="AA631" i="6"/>
  <c r="AA633" i="6"/>
  <c r="AA635" i="6"/>
  <c r="AA637" i="6"/>
  <c r="AA639" i="6"/>
  <c r="AA641" i="6"/>
  <c r="AA643" i="6"/>
  <c r="AA645" i="6"/>
  <c r="AA647" i="6"/>
  <c r="AA649" i="6"/>
  <c r="AA651" i="6"/>
  <c r="AA653" i="6"/>
  <c r="AA655" i="6"/>
  <c r="AA657" i="6"/>
  <c r="AA659" i="6"/>
  <c r="AA661" i="6"/>
  <c r="AA663" i="6"/>
  <c r="AA665" i="6"/>
  <c r="AA667" i="6"/>
  <c r="AA669" i="6"/>
  <c r="AA671" i="6"/>
  <c r="AA673" i="6"/>
  <c r="AA675" i="6"/>
  <c r="AA677" i="6"/>
  <c r="AA679" i="6"/>
  <c r="AA681" i="6"/>
  <c r="AA683" i="6"/>
  <c r="AA685" i="6"/>
  <c r="AA687" i="6"/>
  <c r="AA689" i="6"/>
  <c r="AA691" i="6"/>
  <c r="AA693" i="6"/>
  <c r="AA695" i="6"/>
  <c r="AA697" i="6"/>
  <c r="AA699" i="6"/>
  <c r="AA701" i="6"/>
  <c r="AA703" i="6"/>
  <c r="AA705" i="6"/>
  <c r="AA707" i="6"/>
  <c r="AA709" i="6"/>
  <c r="AA711" i="6"/>
  <c r="AA713" i="6"/>
  <c r="AA715" i="6"/>
  <c r="AA717" i="6"/>
  <c r="AA719" i="6"/>
  <c r="AA721" i="6"/>
  <c r="AA723" i="6"/>
  <c r="AA725" i="6"/>
  <c r="AA727" i="6"/>
  <c r="AA729" i="6"/>
  <c r="AA731" i="6"/>
  <c r="AA733" i="6"/>
  <c r="AA735" i="6"/>
  <c r="AA737" i="6"/>
  <c r="AA739" i="6"/>
  <c r="AA741" i="6"/>
  <c r="AA743" i="6"/>
  <c r="AA745" i="6"/>
  <c r="AA747" i="6"/>
  <c r="Z557" i="6"/>
  <c r="Z561" i="6"/>
  <c r="Z565" i="6"/>
  <c r="Z569" i="6"/>
  <c r="Z573" i="6"/>
  <c r="Z577" i="6"/>
  <c r="Z581" i="6"/>
  <c r="Z585" i="6"/>
  <c r="Z589" i="6"/>
  <c r="Z593" i="6"/>
  <c r="Z597" i="6"/>
  <c r="Z601" i="6"/>
  <c r="Z605" i="6"/>
  <c r="Z606" i="6"/>
  <c r="Z608" i="6"/>
  <c r="Z610" i="6"/>
  <c r="Z612" i="6"/>
  <c r="Z614" i="6"/>
  <c r="Z616" i="6"/>
  <c r="Z618" i="6"/>
  <c r="Z620" i="6"/>
  <c r="Z622" i="6"/>
  <c r="Z624" i="6"/>
  <c r="Z626" i="6"/>
  <c r="Z628" i="6"/>
  <c r="Z630" i="6"/>
  <c r="Z632" i="6"/>
  <c r="Z634" i="6"/>
  <c r="Z636" i="6"/>
  <c r="Z638" i="6"/>
  <c r="Z640" i="6"/>
  <c r="Z642" i="6"/>
  <c r="Z644" i="6"/>
  <c r="Z646" i="6"/>
  <c r="Z648" i="6"/>
  <c r="Z650" i="6"/>
  <c r="Z652" i="6"/>
  <c r="Z654" i="6"/>
  <c r="Z656" i="6"/>
  <c r="Z658" i="6"/>
  <c r="Z660" i="6"/>
  <c r="Z662" i="6"/>
  <c r="Z664" i="6"/>
  <c r="Z666" i="6"/>
  <c r="Z668" i="6"/>
  <c r="Z670" i="6"/>
  <c r="Z672" i="6"/>
  <c r="Z674" i="6"/>
  <c r="Z676" i="6"/>
  <c r="Z678" i="6"/>
  <c r="Z680" i="6"/>
  <c r="Z682" i="6"/>
  <c r="Z684" i="6"/>
  <c r="Z686" i="6"/>
  <c r="Z688" i="6"/>
  <c r="Z690" i="6"/>
  <c r="Z692" i="6"/>
  <c r="Z694" i="6"/>
  <c r="Z696" i="6"/>
  <c r="Z698" i="6"/>
  <c r="Z700" i="6"/>
  <c r="Z702" i="6"/>
  <c r="Z704" i="6"/>
  <c r="Z706" i="6"/>
  <c r="Z708" i="6"/>
  <c r="Z710" i="6"/>
  <c r="Z712" i="6"/>
  <c r="Z714" i="6"/>
  <c r="Z716" i="6"/>
  <c r="Z718" i="6"/>
  <c r="Z720" i="6"/>
  <c r="Z722" i="6"/>
  <c r="Z724" i="6"/>
  <c r="Z726" i="6"/>
  <c r="Z728" i="6"/>
  <c r="Z730" i="6"/>
  <c r="Z732" i="6"/>
  <c r="Z734" i="6"/>
  <c r="Z736" i="6"/>
  <c r="Z738" i="6"/>
  <c r="Z740" i="6"/>
  <c r="Z742" i="6"/>
  <c r="Z744" i="6"/>
  <c r="Z746" i="6"/>
  <c r="D408" i="55"/>
  <c r="AA419" i="6"/>
  <c r="D412" i="55"/>
  <c r="AA423" i="6"/>
  <c r="D413" i="55"/>
  <c r="AA424" i="6"/>
  <c r="D417" i="55"/>
  <c r="AA428" i="6"/>
  <c r="D423" i="55"/>
  <c r="AA434" i="6"/>
  <c r="D429" i="55"/>
  <c r="AA440" i="6"/>
  <c r="D433" i="55"/>
  <c r="AA444" i="6"/>
  <c r="D437" i="55"/>
  <c r="AA448" i="6"/>
  <c r="D443" i="55"/>
  <c r="AA454" i="6"/>
  <c r="D445" i="55"/>
  <c r="AA456" i="6"/>
  <c r="D451" i="55"/>
  <c r="AA462" i="6"/>
  <c r="D457" i="55"/>
  <c r="AA468" i="6"/>
  <c r="D463" i="55"/>
  <c r="AA474" i="6"/>
  <c r="D467" i="55"/>
  <c r="AA478" i="6"/>
  <c r="D471" i="55"/>
  <c r="AA482" i="6"/>
  <c r="D477" i="55"/>
  <c r="AA488" i="6"/>
  <c r="D483" i="55"/>
  <c r="AA494" i="6"/>
  <c r="D489" i="55"/>
  <c r="AA500" i="6"/>
  <c r="D495" i="55"/>
  <c r="AA506" i="6"/>
  <c r="AA512" i="6"/>
  <c r="AA518" i="6"/>
  <c r="AA522" i="6"/>
  <c r="AA526" i="6"/>
  <c r="AA532" i="6"/>
  <c r="AA538" i="6"/>
  <c r="AA544" i="6"/>
  <c r="AA550" i="6"/>
  <c r="AA552" i="6"/>
  <c r="AA556" i="6"/>
  <c r="AA560" i="6"/>
  <c r="AA564" i="6"/>
  <c r="AA570" i="6"/>
  <c r="AA574" i="6"/>
  <c r="AA578" i="6"/>
  <c r="AA584" i="6"/>
  <c r="AA586" i="6"/>
  <c r="AA592" i="6"/>
  <c r="AA598" i="6"/>
  <c r="AA604" i="6"/>
  <c r="AA608" i="6"/>
  <c r="AA614" i="6"/>
  <c r="AA618" i="6"/>
  <c r="AA624" i="6"/>
  <c r="AA630" i="6"/>
  <c r="AA632" i="6"/>
  <c r="AA638" i="6"/>
  <c r="AA644" i="6"/>
  <c r="AA650" i="6"/>
  <c r="AA656" i="6"/>
  <c r="AA660" i="6"/>
  <c r="AA664" i="6"/>
  <c r="AA670" i="6"/>
  <c r="AA676" i="6"/>
  <c r="AA680" i="6"/>
  <c r="AA686" i="6"/>
  <c r="AA690" i="6"/>
  <c r="AA696" i="6"/>
  <c r="AA700" i="6"/>
  <c r="AA706" i="6"/>
  <c r="AA710" i="6"/>
  <c r="AA716" i="6"/>
  <c r="AA722" i="6"/>
  <c r="AA728" i="6"/>
  <c r="AA732" i="6"/>
  <c r="AA736" i="6"/>
  <c r="AA742" i="6"/>
  <c r="Z689" i="6"/>
  <c r="Z408" i="6"/>
  <c r="Z412" i="6"/>
  <c r="Z416" i="6"/>
  <c r="Z420" i="6"/>
  <c r="Z424" i="6"/>
  <c r="Z428" i="6"/>
  <c r="Z432" i="6"/>
  <c r="Z436" i="6"/>
  <c r="Z440" i="6"/>
  <c r="Z444" i="6"/>
  <c r="Z448" i="6"/>
  <c r="Z452" i="6"/>
  <c r="Z456" i="6"/>
  <c r="Z460" i="6"/>
  <c r="Z464" i="6"/>
  <c r="Z468" i="6"/>
  <c r="Z472" i="6"/>
  <c r="Z476" i="6"/>
  <c r="Z480" i="6"/>
  <c r="Z484" i="6"/>
  <c r="Z488" i="6"/>
  <c r="Z492" i="6"/>
  <c r="Z498" i="6"/>
  <c r="Z502" i="6"/>
  <c r="Z506" i="6"/>
  <c r="Z510" i="6"/>
  <c r="Z514" i="6"/>
  <c r="Z518" i="6"/>
  <c r="Z522" i="6"/>
  <c r="Z526" i="6"/>
  <c r="Z530" i="6"/>
  <c r="Z534" i="6"/>
  <c r="Z538" i="6"/>
  <c r="Z542" i="6"/>
  <c r="Z546" i="6"/>
  <c r="Z550" i="6"/>
  <c r="Z554" i="6"/>
  <c r="Z556" i="6"/>
  <c r="Z560" i="6"/>
  <c r="Z564" i="6"/>
  <c r="Z568" i="6"/>
  <c r="Z572" i="6"/>
  <c r="Z576" i="6"/>
  <c r="Z580" i="6"/>
  <c r="Z584" i="6"/>
  <c r="Z588" i="6"/>
  <c r="Z592" i="6"/>
  <c r="Z596" i="6"/>
  <c r="Z600" i="6"/>
  <c r="Z604" i="6"/>
  <c r="X15" i="19"/>
  <c r="BN15" i="19" s="1"/>
  <c r="X61" i="19"/>
  <c r="BR61" i="19" s="1"/>
  <c r="X62" i="19"/>
  <c r="BN62" i="19" s="1"/>
  <c r="X63" i="19"/>
  <c r="BR63" i="19" s="1"/>
  <c r="X64" i="19"/>
  <c r="BR64" i="19" s="1"/>
  <c r="X53" i="19"/>
  <c r="BR53" i="19" s="1"/>
  <c r="X54" i="19"/>
  <c r="BN54" i="19" s="1"/>
  <c r="X55" i="19"/>
  <c r="BN55" i="19" s="1"/>
  <c r="X56" i="19"/>
  <c r="BN56" i="19" s="1"/>
  <c r="AF50" i="19"/>
  <c r="AF51" i="19"/>
  <c r="AF52" i="19"/>
  <c r="AF53" i="19"/>
  <c r="AF54" i="19"/>
  <c r="AF55" i="19"/>
  <c r="AF56" i="19"/>
  <c r="AF57" i="19"/>
  <c r="AF58" i="19"/>
  <c r="AF59" i="19"/>
  <c r="AF61" i="19"/>
  <c r="AF62" i="19"/>
  <c r="AF63" i="19"/>
  <c r="AF64" i="19"/>
  <c r="X57" i="19"/>
  <c r="BN57" i="19" s="1"/>
  <c r="X58" i="19"/>
  <c r="BN58" i="19" s="1"/>
  <c r="X59" i="19"/>
  <c r="BN59" i="19" s="1"/>
  <c r="X60" i="19"/>
  <c r="BN60" i="19" s="1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Z50" i="19"/>
  <c r="Z51" i="19"/>
  <c r="Z52" i="19"/>
  <c r="Z53" i="19"/>
  <c r="Z54" i="19"/>
  <c r="Z55" i="19"/>
  <c r="Z56" i="19"/>
  <c r="Z57" i="19"/>
  <c r="X50" i="19"/>
  <c r="X51" i="19"/>
  <c r="X52" i="19"/>
  <c r="AF60" i="19"/>
  <c r="Z58" i="19"/>
  <c r="Z59" i="19"/>
  <c r="Z60" i="19"/>
  <c r="Z61" i="19"/>
  <c r="Z62" i="19"/>
  <c r="Z63" i="19"/>
  <c r="Z64" i="19"/>
  <c r="X74" i="19"/>
  <c r="AF75" i="19"/>
  <c r="X66" i="19"/>
  <c r="X67" i="19"/>
  <c r="X68" i="19"/>
  <c r="X69" i="19"/>
  <c r="X71" i="19"/>
  <c r="X72" i="19"/>
  <c r="Z75" i="19"/>
  <c r="X75" i="19"/>
  <c r="K70" i="19"/>
  <c r="K71" i="19"/>
  <c r="K72" i="19"/>
  <c r="K73" i="19"/>
  <c r="K74" i="19"/>
  <c r="K75" i="19"/>
  <c r="D727" i="6"/>
  <c r="D731" i="6"/>
  <c r="X70" i="19"/>
  <c r="BN70" i="19" s="1"/>
  <c r="P405" i="6"/>
  <c r="P407" i="6"/>
  <c r="AK48" i="19" s="1"/>
  <c r="P409" i="6"/>
  <c r="P411" i="6"/>
  <c r="P422" i="6"/>
  <c r="P424" i="6"/>
  <c r="AQ49" i="19" s="1"/>
  <c r="P426" i="6"/>
  <c r="P428" i="6"/>
  <c r="P430" i="6"/>
  <c r="P432" i="6"/>
  <c r="AJ50" i="19" s="1"/>
  <c r="P434" i="6"/>
  <c r="P436" i="6"/>
  <c r="AQ50" i="19" s="1"/>
  <c r="P438" i="6"/>
  <c r="P440" i="6"/>
  <c r="P442" i="6"/>
  <c r="P444" i="6"/>
  <c r="AJ51" i="19" s="1"/>
  <c r="P446" i="6"/>
  <c r="P448" i="6"/>
  <c r="AQ51" i="19" s="1"/>
  <c r="P450" i="6"/>
  <c r="P452" i="6"/>
  <c r="P454" i="6"/>
  <c r="P456" i="6"/>
  <c r="AJ52" i="19" s="1"/>
  <c r="P458" i="6"/>
  <c r="P460" i="6"/>
  <c r="AQ52" i="19" s="1"/>
  <c r="P462" i="6"/>
  <c r="P464" i="6"/>
  <c r="P466" i="6"/>
  <c r="P468" i="6"/>
  <c r="AJ53" i="19" s="1"/>
  <c r="P470" i="6"/>
  <c r="P472" i="6"/>
  <c r="AQ53" i="19" s="1"/>
  <c r="P474" i="6"/>
  <c r="P476" i="6"/>
  <c r="P478" i="6"/>
  <c r="P480" i="6"/>
  <c r="AJ54" i="19" s="1"/>
  <c r="P482" i="6"/>
  <c r="P484" i="6"/>
  <c r="AQ54" i="19" s="1"/>
  <c r="P486" i="6"/>
  <c r="P488" i="6"/>
  <c r="P490" i="6"/>
  <c r="P492" i="6"/>
  <c r="AJ55" i="19" s="1"/>
  <c r="P494" i="6"/>
  <c r="P496" i="6"/>
  <c r="AQ55" i="19" s="1"/>
  <c r="P498" i="6"/>
  <c r="P500" i="6"/>
  <c r="P502" i="6"/>
  <c r="P504" i="6"/>
  <c r="AJ56" i="19" s="1"/>
  <c r="P506" i="6"/>
  <c r="P508" i="6"/>
  <c r="AQ56" i="19" s="1"/>
  <c r="P510" i="6"/>
  <c r="P512" i="6"/>
  <c r="P514" i="6"/>
  <c r="P516" i="6"/>
  <c r="AJ57" i="19" s="1"/>
  <c r="P518" i="6"/>
  <c r="P520" i="6"/>
  <c r="AQ57" i="19" s="1"/>
  <c r="P522" i="6"/>
  <c r="P524" i="6"/>
  <c r="P526" i="6"/>
  <c r="P528" i="6"/>
  <c r="AJ58" i="19" s="1"/>
  <c r="P530" i="6"/>
  <c r="P532" i="6"/>
  <c r="AQ58" i="19" s="1"/>
  <c r="P534" i="6"/>
  <c r="P536" i="6"/>
  <c r="P538" i="6"/>
  <c r="P540" i="6"/>
  <c r="AJ59" i="19" s="1"/>
  <c r="P542" i="6"/>
  <c r="P544" i="6"/>
  <c r="AQ59" i="19" s="1"/>
  <c r="P406" i="6"/>
  <c r="P410" i="6"/>
  <c r="P412" i="6"/>
  <c r="AQ48" i="19" s="1"/>
  <c r="P413" i="6"/>
  <c r="AO49" i="19" s="1"/>
  <c r="P415" i="6"/>
  <c r="P417" i="6"/>
  <c r="P419" i="6"/>
  <c r="AK49" i="19" s="1"/>
  <c r="P421" i="6"/>
  <c r="P423" i="6"/>
  <c r="P425" i="6"/>
  <c r="P427" i="6"/>
  <c r="P429" i="6"/>
  <c r="P431" i="6"/>
  <c r="AK50" i="19" s="1"/>
  <c r="P433" i="6"/>
  <c r="P435" i="6"/>
  <c r="P437" i="6"/>
  <c r="P439" i="6"/>
  <c r="P441" i="6"/>
  <c r="P443" i="6"/>
  <c r="AK51" i="19" s="1"/>
  <c r="P445" i="6"/>
  <c r="P447" i="6"/>
  <c r="P449" i="6"/>
  <c r="P451" i="6"/>
  <c r="P453" i="6"/>
  <c r="P455" i="6"/>
  <c r="AK52" i="19" s="1"/>
  <c r="P457" i="6"/>
  <c r="P459" i="6"/>
  <c r="P461" i="6"/>
  <c r="P463" i="6"/>
  <c r="P465" i="6"/>
  <c r="P467" i="6"/>
  <c r="AK53" i="19" s="1"/>
  <c r="P469" i="6"/>
  <c r="P471" i="6"/>
  <c r="P473" i="6"/>
  <c r="P475" i="6"/>
  <c r="P477" i="6"/>
  <c r="P479" i="6"/>
  <c r="AK54" i="19" s="1"/>
  <c r="P481" i="6"/>
  <c r="P483" i="6"/>
  <c r="P485" i="6"/>
  <c r="P487" i="6"/>
  <c r="P489" i="6"/>
  <c r="P491" i="6"/>
  <c r="AK55" i="19" s="1"/>
  <c r="P493" i="6"/>
  <c r="P495" i="6"/>
  <c r="P497" i="6"/>
  <c r="P499" i="6"/>
  <c r="P501" i="6"/>
  <c r="P503" i="6"/>
  <c r="AK56" i="19" s="1"/>
  <c r="P505" i="6"/>
  <c r="P507" i="6"/>
  <c r="P509" i="6"/>
  <c r="P511" i="6"/>
  <c r="P513" i="6"/>
  <c r="P515" i="6"/>
  <c r="AK57" i="19" s="1"/>
  <c r="P517" i="6"/>
  <c r="P519" i="6"/>
  <c r="P521" i="6"/>
  <c r="P523" i="6"/>
  <c r="P525" i="6"/>
  <c r="P527" i="6"/>
  <c r="AK58" i="19" s="1"/>
  <c r="P529" i="6"/>
  <c r="P531" i="6"/>
  <c r="P533" i="6"/>
  <c r="P535" i="6"/>
  <c r="P537" i="6"/>
  <c r="P539" i="6"/>
  <c r="AK59" i="19" s="1"/>
  <c r="P541" i="6"/>
  <c r="P543" i="6"/>
  <c r="K66" i="19"/>
  <c r="K67" i="19"/>
  <c r="K68" i="19"/>
  <c r="K69" i="19"/>
  <c r="Z66" i="19"/>
  <c r="Z67" i="19"/>
  <c r="Z68" i="19"/>
  <c r="Z69" i="19"/>
  <c r="Z70" i="19"/>
  <c r="Z71" i="19"/>
  <c r="Z72" i="19"/>
  <c r="Z73" i="19"/>
  <c r="Z74" i="19"/>
  <c r="D735" i="6"/>
  <c r="X73" i="19"/>
  <c r="AI19" i="19"/>
  <c r="AI23" i="19"/>
  <c r="AI24" i="19"/>
  <c r="AI30" i="19"/>
  <c r="AI20" i="19"/>
  <c r="AI21" i="19"/>
  <c r="AI28" i="19"/>
  <c r="AI29" i="19"/>
  <c r="AI43" i="19"/>
  <c r="AI44" i="19"/>
  <c r="AI45" i="19"/>
  <c r="AI18" i="19"/>
  <c r="AF49" i="19"/>
  <c r="AI22" i="19"/>
  <c r="AI26" i="19"/>
  <c r="AI17" i="19"/>
  <c r="V399" i="21"/>
  <c r="V400" i="21"/>
  <c r="V397" i="21"/>
  <c r="V398" i="21"/>
  <c r="AI46" i="19"/>
  <c r="D241" i="6"/>
  <c r="D245" i="6"/>
  <c r="D509" i="6"/>
  <c r="D513" i="6"/>
  <c r="D517" i="6"/>
  <c r="D521" i="6"/>
  <c r="D525" i="6"/>
  <c r="D529" i="6"/>
  <c r="D533" i="6"/>
  <c r="D537" i="6"/>
  <c r="D541" i="6"/>
  <c r="D545" i="6"/>
  <c r="D549" i="6"/>
  <c r="D553" i="6"/>
  <c r="D595" i="6"/>
  <c r="D599" i="6"/>
  <c r="D603" i="6"/>
  <c r="D607" i="6"/>
  <c r="D611" i="6"/>
  <c r="D615" i="6"/>
  <c r="D619" i="6"/>
  <c r="D623" i="6"/>
  <c r="D627" i="6"/>
  <c r="D631" i="6"/>
  <c r="D635" i="6"/>
  <c r="D639" i="6"/>
  <c r="D643" i="6"/>
  <c r="D647" i="6"/>
  <c r="D651" i="6"/>
  <c r="D655" i="6"/>
  <c r="D659" i="6"/>
  <c r="D663" i="6"/>
  <c r="D667" i="6"/>
  <c r="D671" i="6"/>
  <c r="D675" i="6"/>
  <c r="D679" i="6"/>
  <c r="D683" i="6"/>
  <c r="D687" i="6"/>
  <c r="D691" i="6"/>
  <c r="D695" i="6"/>
  <c r="D699" i="6"/>
  <c r="D701" i="6"/>
  <c r="D705" i="6"/>
  <c r="D709" i="6"/>
  <c r="D713" i="6"/>
  <c r="D717" i="6"/>
  <c r="D721" i="6"/>
  <c r="D725" i="6"/>
  <c r="D729" i="6"/>
  <c r="D733" i="6"/>
  <c r="D512" i="6"/>
  <c r="D516" i="6"/>
  <c r="D520" i="6"/>
  <c r="D524" i="6"/>
  <c r="D528" i="6"/>
  <c r="D532" i="6"/>
  <c r="D536" i="6"/>
  <c r="D540" i="6"/>
  <c r="D544" i="6"/>
  <c r="D548" i="6"/>
  <c r="D552" i="6"/>
  <c r="D594" i="6"/>
  <c r="D598" i="6"/>
  <c r="D602" i="6"/>
  <c r="D606" i="6"/>
  <c r="D610" i="6"/>
  <c r="D614" i="6"/>
  <c r="D618" i="6"/>
  <c r="D622" i="6"/>
  <c r="D626" i="6"/>
  <c r="D630" i="6"/>
  <c r="D634" i="6"/>
  <c r="D638" i="6"/>
  <c r="D642" i="6"/>
  <c r="D646" i="6"/>
  <c r="D650" i="6"/>
  <c r="D654" i="6"/>
  <c r="D658" i="6"/>
  <c r="D662" i="6"/>
  <c r="D666" i="6"/>
  <c r="D670" i="6"/>
  <c r="D674" i="6"/>
  <c r="D678" i="6"/>
  <c r="D682" i="6"/>
  <c r="D686" i="6"/>
  <c r="D690" i="6"/>
  <c r="D694" i="6"/>
  <c r="D698" i="6"/>
  <c r="D700" i="6"/>
  <c r="D704" i="6"/>
  <c r="D708" i="6"/>
  <c r="D712" i="6"/>
  <c r="D716" i="6"/>
  <c r="D720" i="6"/>
  <c r="D724" i="6"/>
  <c r="D728" i="6"/>
  <c r="D732" i="6"/>
  <c r="D736" i="6"/>
  <c r="D45" i="6"/>
  <c r="D57" i="6"/>
  <c r="D65" i="6"/>
  <c r="D73" i="6"/>
  <c r="D85" i="6"/>
  <c r="D97" i="6"/>
  <c r="D105" i="6"/>
  <c r="D113" i="6"/>
  <c r="D121" i="6"/>
  <c r="D133" i="6"/>
  <c r="D141" i="6"/>
  <c r="D153" i="6"/>
  <c r="D161" i="6"/>
  <c r="D169" i="6"/>
  <c r="D177" i="6"/>
  <c r="D185" i="6"/>
  <c r="D193" i="6"/>
  <c r="D205" i="6"/>
  <c r="D217" i="6"/>
  <c r="D225" i="6"/>
  <c r="D233" i="6"/>
  <c r="D559" i="6"/>
  <c r="D563" i="6"/>
  <c r="D567" i="6"/>
  <c r="D571" i="6"/>
  <c r="D575" i="6"/>
  <c r="D579" i="6"/>
  <c r="D583" i="6"/>
  <c r="D587" i="6"/>
  <c r="D591" i="6"/>
  <c r="D41" i="6"/>
  <c r="D49" i="6"/>
  <c r="D53" i="6"/>
  <c r="D61" i="6"/>
  <c r="D69" i="6"/>
  <c r="D77" i="6"/>
  <c r="D81" i="6"/>
  <c r="D89" i="6"/>
  <c r="D93" i="6"/>
  <c r="D101" i="6"/>
  <c r="D109" i="6"/>
  <c r="D117" i="6"/>
  <c r="D125" i="6"/>
  <c r="D129" i="6"/>
  <c r="D137" i="6"/>
  <c r="D145" i="6"/>
  <c r="D149" i="6"/>
  <c r="D157" i="6"/>
  <c r="D165" i="6"/>
  <c r="D173" i="6"/>
  <c r="D181" i="6"/>
  <c r="D189" i="6"/>
  <c r="D197" i="6"/>
  <c r="D201" i="6"/>
  <c r="D209" i="6"/>
  <c r="D213" i="6"/>
  <c r="D221" i="6"/>
  <c r="D229" i="6"/>
  <c r="D237" i="6"/>
  <c r="D18" i="6"/>
  <c r="D22" i="6"/>
  <c r="D26" i="6"/>
  <c r="AI25" i="19"/>
  <c r="D558" i="6"/>
  <c r="D562" i="6"/>
  <c r="D566" i="6"/>
  <c r="D570" i="6"/>
  <c r="D574" i="6"/>
  <c r="D578" i="6"/>
  <c r="D582" i="6"/>
  <c r="D586" i="6"/>
  <c r="D590" i="6"/>
  <c r="Z65" i="19"/>
  <c r="AI27" i="19"/>
  <c r="D249" i="6"/>
  <c r="D253" i="6"/>
  <c r="D257" i="6"/>
  <c r="D261" i="6"/>
  <c r="D265" i="6"/>
  <c r="D269" i="6"/>
  <c r="D273" i="6"/>
  <c r="D277" i="6"/>
  <c r="D281" i="6"/>
  <c r="D285" i="6"/>
  <c r="D289" i="6"/>
  <c r="D293" i="6"/>
  <c r="D297" i="6"/>
  <c r="D301" i="6"/>
  <c r="D305" i="6"/>
  <c r="D309" i="6"/>
  <c r="D313" i="6"/>
  <c r="D317" i="6"/>
  <c r="D321" i="6"/>
  <c r="D325" i="6"/>
  <c r="D329" i="6"/>
  <c r="D333" i="6"/>
  <c r="D337" i="6"/>
  <c r="D341" i="6"/>
  <c r="D345" i="6"/>
  <c r="D349" i="6"/>
  <c r="D523" i="6"/>
  <c r="D527" i="6"/>
  <c r="D531" i="6"/>
  <c r="D535" i="6"/>
  <c r="D539" i="6"/>
  <c r="D543" i="6"/>
  <c r="D547" i="6"/>
  <c r="D551" i="6"/>
  <c r="D555" i="6"/>
  <c r="D557" i="6"/>
  <c r="D561" i="6"/>
  <c r="D565" i="6"/>
  <c r="D569" i="6"/>
  <c r="D573" i="6"/>
  <c r="D577" i="6"/>
  <c r="D581" i="6"/>
  <c r="D585" i="6"/>
  <c r="D589" i="6"/>
  <c r="D593" i="6"/>
  <c r="D597" i="6"/>
  <c r="D601" i="6"/>
  <c r="D605" i="6"/>
  <c r="D609" i="6"/>
  <c r="D613" i="6"/>
  <c r="D617" i="6"/>
  <c r="D621" i="6"/>
  <c r="D625" i="6"/>
  <c r="D629" i="6"/>
  <c r="D633" i="6"/>
  <c r="D637" i="6"/>
  <c r="D641" i="6"/>
  <c r="D645" i="6"/>
  <c r="D649" i="6"/>
  <c r="D653" i="6"/>
  <c r="D657" i="6"/>
  <c r="D661" i="6"/>
  <c r="D665" i="6"/>
  <c r="D702" i="6"/>
  <c r="D706" i="6"/>
  <c r="D710" i="6"/>
  <c r="D714" i="6"/>
  <c r="D718" i="6"/>
  <c r="D722" i="6"/>
  <c r="D726" i="6"/>
  <c r="D730" i="6"/>
  <c r="D734" i="6"/>
  <c r="X65" i="19"/>
  <c r="BN65" i="19" s="1"/>
  <c r="D669" i="6"/>
  <c r="D673" i="6"/>
  <c r="D677" i="6"/>
  <c r="D681" i="6"/>
  <c r="D685" i="6"/>
  <c r="D689" i="6"/>
  <c r="D693" i="6"/>
  <c r="D697" i="6"/>
  <c r="D403" i="6"/>
  <c r="D407" i="6"/>
  <c r="D411" i="6"/>
  <c r="D28" i="6"/>
  <c r="D511" i="6"/>
  <c r="D515" i="6"/>
  <c r="D519" i="6"/>
  <c r="D20" i="6"/>
  <c r="D24" i="6"/>
  <c r="D17" i="6"/>
  <c r="D21" i="6"/>
  <c r="D25" i="6"/>
  <c r="D29" i="6"/>
  <c r="D33" i="6"/>
  <c r="D37" i="6"/>
  <c r="D353" i="6"/>
  <c r="D357" i="6"/>
  <c r="D361" i="6"/>
  <c r="D365" i="6"/>
  <c r="D369" i="6"/>
  <c r="D373" i="6"/>
  <c r="D381" i="6"/>
  <c r="D385" i="6"/>
  <c r="D389" i="6"/>
  <c r="D393" i="6"/>
  <c r="AI16" i="19"/>
  <c r="D401" i="6"/>
  <c r="D405" i="6"/>
  <c r="D409" i="6"/>
  <c r="AI15" i="19"/>
  <c r="AL42" i="19"/>
  <c r="D5" i="6"/>
  <c r="D7" i="6"/>
  <c r="D9" i="6"/>
  <c r="D11" i="6"/>
  <c r="D13" i="6"/>
  <c r="D15" i="6"/>
  <c r="Z15" i="19"/>
  <c r="Z16" i="19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Z37" i="19"/>
  <c r="Z38" i="19"/>
  <c r="Z39" i="19"/>
  <c r="Z40" i="19"/>
  <c r="Z41" i="19"/>
  <c r="Z42" i="19"/>
  <c r="Z43" i="19"/>
  <c r="Z44" i="19"/>
  <c r="Z45" i="19"/>
  <c r="Z46" i="19"/>
  <c r="Z47" i="19"/>
  <c r="Z48" i="19"/>
  <c r="Z49" i="19"/>
  <c r="X17" i="19"/>
  <c r="BN17" i="19" s="1"/>
  <c r="X18" i="19"/>
  <c r="BN18" i="19" s="1"/>
  <c r="X19" i="19"/>
  <c r="BN19" i="19" s="1"/>
  <c r="X20" i="19"/>
  <c r="BN20" i="19" s="1"/>
  <c r="X21" i="19"/>
  <c r="BN21" i="19" s="1"/>
  <c r="X22" i="19"/>
  <c r="BN22" i="19" s="1"/>
  <c r="P414" i="6"/>
  <c r="P416" i="6"/>
  <c r="P418" i="6"/>
  <c r="P420" i="6"/>
  <c r="AJ49" i="19" s="1"/>
  <c r="X23" i="19"/>
  <c r="BN23" i="19" s="1"/>
  <c r="X24" i="19"/>
  <c r="BN24" i="19" s="1"/>
  <c r="X25" i="19"/>
  <c r="BN25" i="19" s="1"/>
  <c r="X26" i="19"/>
  <c r="BN26" i="19" s="1"/>
  <c r="D396" i="6"/>
  <c r="J285" i="5"/>
  <c r="J287" i="5"/>
  <c r="J289" i="5"/>
  <c r="J291" i="5"/>
  <c r="J293" i="5"/>
  <c r="J295" i="5"/>
  <c r="J297" i="5"/>
  <c r="J299" i="5"/>
  <c r="J301" i="5"/>
  <c r="J303" i="5"/>
  <c r="J305" i="5"/>
  <c r="J307" i="5"/>
  <c r="J309" i="5"/>
  <c r="J311" i="5"/>
  <c r="J313" i="5"/>
  <c r="J315" i="5"/>
  <c r="J317" i="5"/>
  <c r="J319" i="5"/>
  <c r="J321" i="5"/>
  <c r="J323" i="5"/>
  <c r="J325" i="5"/>
  <c r="J327" i="5"/>
  <c r="J329" i="5"/>
  <c r="J331" i="5"/>
  <c r="J333" i="5"/>
  <c r="J335" i="5"/>
  <c r="J337" i="5"/>
  <c r="J339" i="5"/>
  <c r="J341" i="5"/>
  <c r="J259" i="5"/>
  <c r="J261" i="5"/>
  <c r="J263" i="5"/>
  <c r="J265" i="5"/>
  <c r="J267" i="5"/>
  <c r="J269" i="5"/>
  <c r="J271" i="5"/>
  <c r="J273" i="5"/>
  <c r="J275" i="5"/>
  <c r="J277" i="5"/>
  <c r="J279" i="5"/>
  <c r="J281" i="5"/>
  <c r="J283" i="5"/>
  <c r="S63" i="21"/>
  <c r="S65" i="21"/>
  <c r="S67" i="21"/>
  <c r="S69" i="21"/>
  <c r="S71" i="21"/>
  <c r="S73" i="21"/>
  <c r="S75" i="21"/>
  <c r="S77" i="21"/>
  <c r="S79" i="21"/>
  <c r="S81" i="21"/>
  <c r="S83" i="21"/>
  <c r="S85" i="21"/>
  <c r="S87" i="21"/>
  <c r="S89" i="21"/>
  <c r="S91" i="21"/>
  <c r="S93" i="21"/>
  <c r="S95" i="21"/>
  <c r="S97" i="21"/>
  <c r="S99" i="21"/>
  <c r="S101" i="21"/>
  <c r="S103" i="21"/>
  <c r="S105" i="21"/>
  <c r="S107" i="21"/>
  <c r="S109" i="21"/>
  <c r="S111" i="21"/>
  <c r="S113" i="21"/>
  <c r="S115" i="21"/>
  <c r="S117" i="21"/>
  <c r="S119" i="21"/>
  <c r="S121" i="21"/>
  <c r="S123" i="21"/>
  <c r="S125" i="21"/>
  <c r="S127" i="21"/>
  <c r="S129" i="21"/>
  <c r="S131" i="21"/>
  <c r="S133" i="21"/>
  <c r="S135" i="21"/>
  <c r="S137" i="21"/>
  <c r="S139" i="21"/>
  <c r="S141" i="21"/>
  <c r="S143" i="21"/>
  <c r="S145" i="21"/>
  <c r="S147" i="21"/>
  <c r="S149" i="21"/>
  <c r="S151" i="21"/>
  <c r="S153" i="21"/>
  <c r="S155" i="21"/>
  <c r="S157" i="21"/>
  <c r="S159" i="21"/>
  <c r="S161" i="21"/>
  <c r="S163" i="21"/>
  <c r="S165" i="21"/>
  <c r="S62" i="21"/>
  <c r="S64" i="21"/>
  <c r="S66" i="21"/>
  <c r="S68" i="21"/>
  <c r="S70" i="21"/>
  <c r="S72" i="21"/>
  <c r="S74" i="21"/>
  <c r="S76" i="21"/>
  <c r="S78" i="21"/>
  <c r="S80" i="21"/>
  <c r="S82" i="21"/>
  <c r="S84" i="21"/>
  <c r="S86" i="21"/>
  <c r="S88" i="21"/>
  <c r="S90" i="21"/>
  <c r="S92" i="21"/>
  <c r="S94" i="21"/>
  <c r="S96" i="21"/>
  <c r="S98" i="21"/>
  <c r="S100" i="21"/>
  <c r="S102" i="21"/>
  <c r="S104" i="21"/>
  <c r="S106" i="21"/>
  <c r="S108" i="21"/>
  <c r="S110" i="21"/>
  <c r="S112" i="21"/>
  <c r="S114" i="21"/>
  <c r="S116" i="21"/>
  <c r="S118" i="21"/>
  <c r="S120" i="21"/>
  <c r="S122" i="21"/>
  <c r="S124" i="21"/>
  <c r="S126" i="21"/>
  <c r="S128" i="21"/>
  <c r="S130" i="21"/>
  <c r="S132" i="21"/>
  <c r="S134" i="21"/>
  <c r="S136" i="21"/>
  <c r="S138" i="21"/>
  <c r="S140" i="21"/>
  <c r="S142" i="21"/>
  <c r="S144" i="21"/>
  <c r="S146" i="21"/>
  <c r="S148" i="21"/>
  <c r="S150" i="21"/>
  <c r="S152" i="21"/>
  <c r="S154" i="21"/>
  <c r="S156" i="21"/>
  <c r="S158" i="21"/>
  <c r="S160" i="21"/>
  <c r="S162" i="21"/>
  <c r="S164" i="21"/>
  <c r="S166" i="21"/>
  <c r="J179" i="21"/>
  <c r="S179" i="21" s="1"/>
  <c r="J181" i="21"/>
  <c r="S181" i="21" s="1"/>
  <c r="J183" i="21"/>
  <c r="S183" i="21" s="1"/>
  <c r="J185" i="21"/>
  <c r="S185" i="21" s="1"/>
  <c r="J187" i="21"/>
  <c r="S187" i="21" s="1"/>
  <c r="J189" i="21"/>
  <c r="S189" i="21" s="1"/>
  <c r="J191" i="21"/>
  <c r="J193" i="21"/>
  <c r="J195" i="21"/>
  <c r="J197" i="21"/>
  <c r="J199" i="21"/>
  <c r="J201" i="21"/>
  <c r="J203" i="21"/>
  <c r="J205" i="21"/>
  <c r="J207" i="21"/>
  <c r="J209" i="21"/>
  <c r="J211" i="21"/>
  <c r="J213" i="21"/>
  <c r="J215" i="21"/>
  <c r="J217" i="21"/>
  <c r="J219" i="21"/>
  <c r="J221" i="21"/>
  <c r="J223" i="21"/>
  <c r="J225" i="21"/>
  <c r="J227" i="21"/>
  <c r="J229" i="21"/>
  <c r="J231" i="21"/>
  <c r="J233" i="21"/>
  <c r="J235" i="21"/>
  <c r="J237" i="21"/>
  <c r="J239" i="21"/>
  <c r="J241" i="21"/>
  <c r="J243" i="21"/>
  <c r="J245" i="21"/>
  <c r="J247" i="21"/>
  <c r="J249" i="21"/>
  <c r="J251" i="21"/>
  <c r="J253" i="21"/>
  <c r="J255" i="21"/>
  <c r="J257" i="21"/>
  <c r="J259" i="21"/>
  <c r="J261" i="21"/>
  <c r="J263" i="21"/>
  <c r="J265" i="21"/>
  <c r="S51" i="21"/>
  <c r="S53" i="21"/>
  <c r="S55" i="21"/>
  <c r="S57" i="21"/>
  <c r="S59" i="21"/>
  <c r="S61" i="21"/>
  <c r="S167" i="21"/>
  <c r="S168" i="21"/>
  <c r="S169" i="21"/>
  <c r="S170" i="21"/>
  <c r="S171" i="21"/>
  <c r="S172" i="21"/>
  <c r="S173" i="21"/>
  <c r="S174" i="21"/>
  <c r="S175" i="21"/>
  <c r="S176" i="21"/>
  <c r="S177" i="21"/>
  <c r="S178" i="21"/>
  <c r="J195" i="5"/>
  <c r="J197" i="5"/>
  <c r="J199" i="5"/>
  <c r="J201" i="5"/>
  <c r="J203" i="5"/>
  <c r="J205" i="5"/>
  <c r="J207" i="5"/>
  <c r="J209" i="5"/>
  <c r="J211" i="5"/>
  <c r="J213" i="5"/>
  <c r="J215" i="5"/>
  <c r="J217" i="5"/>
  <c r="J219" i="5"/>
  <c r="J221" i="5"/>
  <c r="J223" i="5"/>
  <c r="J225" i="5"/>
  <c r="J227" i="5"/>
  <c r="J229" i="5"/>
  <c r="J231" i="5"/>
  <c r="J233" i="5"/>
  <c r="J235" i="5"/>
  <c r="J237" i="5"/>
  <c r="J239" i="5"/>
  <c r="J241" i="5"/>
  <c r="J243" i="5"/>
  <c r="J245" i="5"/>
  <c r="J247" i="5"/>
  <c r="J249" i="5"/>
  <c r="J251" i="5"/>
  <c r="J253" i="5"/>
  <c r="J255" i="5"/>
  <c r="J257" i="5"/>
  <c r="C7" i="49"/>
  <c r="C9" i="49"/>
  <c r="C11" i="49"/>
  <c r="C13" i="49"/>
  <c r="C15" i="49"/>
  <c r="C17" i="49"/>
  <c r="C19" i="49"/>
  <c r="C21" i="49"/>
  <c r="C23" i="49"/>
  <c r="C25" i="49"/>
  <c r="C27" i="49"/>
  <c r="C29" i="49"/>
  <c r="C31" i="49"/>
  <c r="C33" i="49"/>
  <c r="C35" i="49"/>
  <c r="C37" i="49"/>
  <c r="C39" i="49"/>
  <c r="C41" i="49"/>
  <c r="C43" i="49"/>
  <c r="C45" i="49"/>
  <c r="C47" i="49"/>
  <c r="C49" i="49"/>
  <c r="C51" i="49"/>
  <c r="C53" i="49"/>
  <c r="J6" i="5"/>
  <c r="Z6" i="21" s="1"/>
  <c r="J8" i="5"/>
  <c r="J10" i="5"/>
  <c r="J16" i="5"/>
  <c r="J146" i="5"/>
  <c r="Z146" i="21" s="1"/>
  <c r="J148" i="5"/>
  <c r="J150" i="5"/>
  <c r="J152" i="5"/>
  <c r="J154" i="5"/>
  <c r="Z154" i="21" s="1"/>
  <c r="J156" i="5"/>
  <c r="J158" i="5"/>
  <c r="J160" i="5"/>
  <c r="J162" i="5"/>
  <c r="J164" i="5"/>
  <c r="J166" i="5"/>
  <c r="J168" i="5"/>
  <c r="J170" i="5"/>
  <c r="J172" i="5"/>
  <c r="J174" i="5"/>
  <c r="J176" i="5"/>
  <c r="J178" i="5"/>
  <c r="J180" i="5"/>
  <c r="J182" i="5"/>
  <c r="J184" i="5"/>
  <c r="J186" i="5"/>
  <c r="J188" i="5"/>
  <c r="J190" i="5"/>
  <c r="J192" i="5"/>
  <c r="J344" i="5"/>
  <c r="J346" i="5"/>
  <c r="J348" i="5"/>
  <c r="J196" i="5"/>
  <c r="J198" i="5"/>
  <c r="J200" i="5"/>
  <c r="J202" i="5"/>
  <c r="J204" i="5"/>
  <c r="J206" i="5"/>
  <c r="J208" i="5"/>
  <c r="J210" i="5"/>
  <c r="J212" i="5"/>
  <c r="J214" i="5"/>
  <c r="J216" i="5"/>
  <c r="J218" i="5"/>
  <c r="J220" i="5"/>
  <c r="J222" i="5"/>
  <c r="J224" i="5"/>
  <c r="J226" i="5"/>
  <c r="J228" i="5"/>
  <c r="J230" i="5"/>
  <c r="J232" i="5"/>
  <c r="J234" i="5"/>
  <c r="J236" i="5"/>
  <c r="J238" i="5"/>
  <c r="J240" i="5"/>
  <c r="J242" i="5"/>
  <c r="J244" i="5"/>
  <c r="J246" i="5"/>
  <c r="J248" i="5"/>
  <c r="J250" i="5"/>
  <c r="J252" i="5"/>
  <c r="J254" i="5"/>
  <c r="J256" i="5"/>
  <c r="J258" i="5"/>
  <c r="J260" i="5"/>
  <c r="J262" i="5"/>
  <c r="J264" i="5"/>
  <c r="J266" i="5"/>
  <c r="J268" i="5"/>
  <c r="J270" i="5"/>
  <c r="J272" i="5"/>
  <c r="J274" i="5"/>
  <c r="J276" i="5"/>
  <c r="J278" i="5"/>
  <c r="J280" i="5"/>
  <c r="J282" i="5"/>
  <c r="J284" i="5"/>
  <c r="J286" i="5"/>
  <c r="J288" i="5"/>
  <c r="J290" i="5"/>
  <c r="J292" i="5"/>
  <c r="J294" i="5"/>
  <c r="J296" i="5"/>
  <c r="J298" i="5"/>
  <c r="J300" i="5"/>
  <c r="J302" i="5"/>
  <c r="J304" i="5"/>
  <c r="J306" i="5"/>
  <c r="J308" i="5"/>
  <c r="J310" i="5"/>
  <c r="J312" i="5"/>
  <c r="J314" i="5"/>
  <c r="J316" i="5"/>
  <c r="J318" i="5"/>
  <c r="J320" i="5"/>
  <c r="J322" i="5"/>
  <c r="J324" i="5"/>
  <c r="J326" i="5"/>
  <c r="J328" i="5"/>
  <c r="J330" i="5"/>
  <c r="J332" i="5"/>
  <c r="J334" i="5"/>
  <c r="J336" i="5"/>
  <c r="J338" i="5"/>
  <c r="J340" i="5"/>
  <c r="J342" i="5"/>
  <c r="U240" i="21"/>
  <c r="V240" i="21" s="1"/>
  <c r="U274" i="21"/>
  <c r="V274" i="21" s="1"/>
  <c r="U276" i="21"/>
  <c r="V276" i="21" s="1"/>
  <c r="J365" i="5"/>
  <c r="J367" i="5"/>
  <c r="J369" i="5"/>
  <c r="J371" i="5"/>
  <c r="J373" i="5"/>
  <c r="J375" i="5"/>
  <c r="J377" i="5"/>
  <c r="J379" i="5"/>
  <c r="J381" i="5"/>
  <c r="J383" i="5"/>
  <c r="J385" i="5"/>
  <c r="J387" i="5"/>
  <c r="J389" i="5"/>
  <c r="J391" i="5"/>
  <c r="J393" i="5"/>
  <c r="J395" i="5"/>
  <c r="J396" i="5"/>
  <c r="J194" i="5"/>
  <c r="J5" i="5"/>
  <c r="Z5" i="21" s="1"/>
  <c r="J7" i="5"/>
  <c r="Z7" i="21" s="1"/>
  <c r="J9" i="5"/>
  <c r="Z9" i="21" s="1"/>
  <c r="J11" i="5"/>
  <c r="Z11" i="21" s="1"/>
  <c r="J12" i="5"/>
  <c r="Z12" i="21" s="1"/>
  <c r="J13" i="5"/>
  <c r="Z13" i="21" s="1"/>
  <c r="J14" i="5"/>
  <c r="Z14" i="21" s="1"/>
  <c r="J15" i="5"/>
  <c r="Z15" i="21" s="1"/>
  <c r="J17" i="5"/>
  <c r="Z17" i="21" s="1"/>
  <c r="J18" i="5"/>
  <c r="Z18" i="21" s="1"/>
  <c r="J19" i="5"/>
  <c r="Z19" i="21" s="1"/>
  <c r="J20" i="5"/>
  <c r="Z20" i="21" s="1"/>
  <c r="J21" i="5"/>
  <c r="Z21" i="21" s="1"/>
  <c r="J22" i="5"/>
  <c r="Z22" i="21" s="1"/>
  <c r="J23" i="5"/>
  <c r="Z23" i="21" s="1"/>
  <c r="J24" i="5"/>
  <c r="Z24" i="21" s="1"/>
  <c r="J25" i="5"/>
  <c r="Z25" i="21" s="1"/>
  <c r="J26" i="5"/>
  <c r="Z26" i="21" s="1"/>
  <c r="J27" i="5"/>
  <c r="Z27" i="21" s="1"/>
  <c r="J28" i="5"/>
  <c r="Z28" i="21" s="1"/>
  <c r="J29" i="5"/>
  <c r="Z29" i="21" s="1"/>
  <c r="J30" i="5"/>
  <c r="Z30" i="21" s="1"/>
  <c r="J31" i="5"/>
  <c r="Z31" i="21" s="1"/>
  <c r="J32" i="5"/>
  <c r="Z32" i="21" s="1"/>
  <c r="J33" i="5"/>
  <c r="Z33" i="21" s="1"/>
  <c r="J34" i="5"/>
  <c r="Z34" i="21" s="1"/>
  <c r="J35" i="5"/>
  <c r="Z35" i="21" s="1"/>
  <c r="J36" i="5"/>
  <c r="Z36" i="21" s="1"/>
  <c r="J37" i="5"/>
  <c r="Z37" i="21" s="1"/>
  <c r="J38" i="5"/>
  <c r="Z38" i="21" s="1"/>
  <c r="J39" i="5"/>
  <c r="Z39" i="21" s="1"/>
  <c r="J40" i="5"/>
  <c r="Z40" i="21" s="1"/>
  <c r="J41" i="5"/>
  <c r="Z41" i="21" s="1"/>
  <c r="J42" i="5"/>
  <c r="Z42" i="21" s="1"/>
  <c r="J43" i="5"/>
  <c r="Z43" i="21" s="1"/>
  <c r="J44" i="5"/>
  <c r="Z44" i="21" s="1"/>
  <c r="J45" i="5"/>
  <c r="Z45" i="21" s="1"/>
  <c r="J46" i="5"/>
  <c r="Z46" i="21" s="1"/>
  <c r="J47" i="5"/>
  <c r="Z47" i="21" s="1"/>
  <c r="J48" i="5"/>
  <c r="Z48" i="21" s="1"/>
  <c r="J49" i="5"/>
  <c r="Z49" i="21" s="1"/>
  <c r="J50" i="5"/>
  <c r="Z50" i="21" s="1"/>
  <c r="J51" i="5"/>
  <c r="Z51" i="21" s="1"/>
  <c r="J52" i="5"/>
  <c r="Z52" i="21" s="1"/>
  <c r="J53" i="5"/>
  <c r="Z53" i="21" s="1"/>
  <c r="J54" i="5"/>
  <c r="Z54" i="21" s="1"/>
  <c r="J55" i="5"/>
  <c r="Z55" i="21" s="1"/>
  <c r="J56" i="5"/>
  <c r="Z56" i="21" s="1"/>
  <c r="J57" i="5"/>
  <c r="Z57" i="21" s="1"/>
  <c r="J58" i="5"/>
  <c r="Z58" i="21" s="1"/>
  <c r="J59" i="5"/>
  <c r="Z59" i="21" s="1"/>
  <c r="J60" i="5"/>
  <c r="Z60" i="21" s="1"/>
  <c r="J61" i="5"/>
  <c r="Z61" i="21" s="1"/>
  <c r="J62" i="5"/>
  <c r="Z62" i="21" s="1"/>
  <c r="J63" i="5"/>
  <c r="Z63" i="21" s="1"/>
  <c r="J64" i="5"/>
  <c r="Z64" i="21" s="1"/>
  <c r="J65" i="5"/>
  <c r="Z65" i="21" s="1"/>
  <c r="J66" i="5"/>
  <c r="Z66" i="21" s="1"/>
  <c r="J67" i="5"/>
  <c r="Z67" i="21" s="1"/>
  <c r="J68" i="5"/>
  <c r="Z68" i="21" s="1"/>
  <c r="J69" i="5"/>
  <c r="Z69" i="21" s="1"/>
  <c r="J70" i="5"/>
  <c r="Z70" i="21" s="1"/>
  <c r="J71" i="5"/>
  <c r="Z71" i="21" s="1"/>
  <c r="J72" i="5"/>
  <c r="Z72" i="21" s="1"/>
  <c r="J73" i="5"/>
  <c r="Z73" i="21" s="1"/>
  <c r="J74" i="5"/>
  <c r="Z74" i="21" s="1"/>
  <c r="J75" i="5"/>
  <c r="Z75" i="21" s="1"/>
  <c r="J76" i="5"/>
  <c r="Z76" i="21" s="1"/>
  <c r="J77" i="5"/>
  <c r="Z77" i="21" s="1"/>
  <c r="J78" i="5"/>
  <c r="Z78" i="21" s="1"/>
  <c r="J79" i="5"/>
  <c r="Z79" i="21" s="1"/>
  <c r="J80" i="5"/>
  <c r="Z80" i="21" s="1"/>
  <c r="J81" i="5"/>
  <c r="Z81" i="21" s="1"/>
  <c r="J82" i="5"/>
  <c r="Z82" i="21" s="1"/>
  <c r="J83" i="5"/>
  <c r="Z83" i="21" s="1"/>
  <c r="J84" i="5"/>
  <c r="Z84" i="21" s="1"/>
  <c r="J85" i="5"/>
  <c r="Z85" i="21" s="1"/>
  <c r="J86" i="5"/>
  <c r="Z86" i="21" s="1"/>
  <c r="J87" i="5"/>
  <c r="Z87" i="21" s="1"/>
  <c r="J88" i="5"/>
  <c r="Z88" i="21" s="1"/>
  <c r="J89" i="5"/>
  <c r="Z89" i="21" s="1"/>
  <c r="J90" i="5"/>
  <c r="Z90" i="21" s="1"/>
  <c r="J91" i="5"/>
  <c r="Z91" i="21" s="1"/>
  <c r="J92" i="5"/>
  <c r="Z92" i="21" s="1"/>
  <c r="J93" i="5"/>
  <c r="Z93" i="21" s="1"/>
  <c r="J94" i="5"/>
  <c r="Z94" i="21" s="1"/>
  <c r="J95" i="5"/>
  <c r="Z95" i="21" s="1"/>
  <c r="J96" i="5"/>
  <c r="Z96" i="21" s="1"/>
  <c r="J97" i="5"/>
  <c r="Z97" i="21" s="1"/>
  <c r="J98" i="5"/>
  <c r="Z98" i="21" s="1"/>
  <c r="J99" i="5"/>
  <c r="Z99" i="21" s="1"/>
  <c r="J100" i="5"/>
  <c r="Z100" i="21" s="1"/>
  <c r="J101" i="5"/>
  <c r="Z101" i="21" s="1"/>
  <c r="J102" i="5"/>
  <c r="Z102" i="21" s="1"/>
  <c r="J103" i="5"/>
  <c r="Z103" i="21" s="1"/>
  <c r="J104" i="5"/>
  <c r="Z104" i="21" s="1"/>
  <c r="J105" i="5"/>
  <c r="Z105" i="21" s="1"/>
  <c r="J106" i="5"/>
  <c r="Z106" i="21" s="1"/>
  <c r="J107" i="5"/>
  <c r="Z107" i="21" s="1"/>
  <c r="J108" i="5"/>
  <c r="Z108" i="21" s="1"/>
  <c r="J109" i="5"/>
  <c r="Z109" i="21" s="1"/>
  <c r="J110" i="5"/>
  <c r="Z110" i="21" s="1"/>
  <c r="J111" i="5"/>
  <c r="Z111" i="21" s="1"/>
  <c r="J112" i="5"/>
  <c r="Z112" i="21" s="1"/>
  <c r="J113" i="5"/>
  <c r="Z113" i="21" s="1"/>
  <c r="J114" i="5"/>
  <c r="Z114" i="21" s="1"/>
  <c r="J115" i="5"/>
  <c r="Z115" i="21" s="1"/>
  <c r="J116" i="5"/>
  <c r="Z116" i="21" s="1"/>
  <c r="J117" i="5"/>
  <c r="Z117" i="21" s="1"/>
  <c r="J118" i="5"/>
  <c r="Z118" i="21" s="1"/>
  <c r="J119" i="5"/>
  <c r="Z119" i="21" s="1"/>
  <c r="J120" i="5"/>
  <c r="Z120" i="21" s="1"/>
  <c r="J121" i="5"/>
  <c r="Z121" i="21" s="1"/>
  <c r="J122" i="5"/>
  <c r="Z122" i="21" s="1"/>
  <c r="J123" i="5"/>
  <c r="Z123" i="21" s="1"/>
  <c r="J124" i="5"/>
  <c r="Z124" i="21" s="1"/>
  <c r="J125" i="5"/>
  <c r="Z125" i="21" s="1"/>
  <c r="J126" i="5"/>
  <c r="Z126" i="21" s="1"/>
  <c r="J127" i="5"/>
  <c r="Z127" i="21" s="1"/>
  <c r="J128" i="5"/>
  <c r="Z128" i="21" s="1"/>
  <c r="J129" i="5"/>
  <c r="Z129" i="21" s="1"/>
  <c r="J130" i="5"/>
  <c r="Z130" i="21" s="1"/>
  <c r="J131" i="5"/>
  <c r="Z131" i="21" s="1"/>
  <c r="J132" i="5"/>
  <c r="Z132" i="21" s="1"/>
  <c r="J133" i="5"/>
  <c r="Z133" i="21" s="1"/>
  <c r="J134" i="5"/>
  <c r="Z134" i="21" s="1"/>
  <c r="J135" i="5"/>
  <c r="Z135" i="21" s="1"/>
  <c r="J136" i="5"/>
  <c r="Z136" i="21" s="1"/>
  <c r="J137" i="5"/>
  <c r="Z137" i="21" s="1"/>
  <c r="J138" i="5"/>
  <c r="Z138" i="21" s="1"/>
  <c r="J139" i="5"/>
  <c r="Z139" i="21" s="1"/>
  <c r="J140" i="5"/>
  <c r="Z140" i="21" s="1"/>
  <c r="J141" i="5"/>
  <c r="Z141" i="21" s="1"/>
  <c r="J142" i="5"/>
  <c r="Z142" i="21" s="1"/>
  <c r="J143" i="5"/>
  <c r="Z143" i="21" s="1"/>
  <c r="J144" i="5"/>
  <c r="Z144" i="21" s="1"/>
  <c r="J145" i="5"/>
  <c r="Z145" i="21" s="1"/>
  <c r="J147" i="5"/>
  <c r="Z147" i="21" s="1"/>
  <c r="J149" i="5"/>
  <c r="Z149" i="21" s="1"/>
  <c r="J151" i="5"/>
  <c r="Z151" i="21" s="1"/>
  <c r="J153" i="5"/>
  <c r="Z153" i="21" s="1"/>
  <c r="J155" i="5"/>
  <c r="Z155" i="21" s="1"/>
  <c r="J157" i="5"/>
  <c r="Z157" i="21" s="1"/>
  <c r="J159" i="5"/>
  <c r="Z159" i="21" s="1"/>
  <c r="J161" i="5"/>
  <c r="J163" i="5"/>
  <c r="J165" i="5"/>
  <c r="J167" i="5"/>
  <c r="J169" i="5"/>
  <c r="J171" i="5"/>
  <c r="J173" i="5"/>
  <c r="J175" i="5"/>
  <c r="J177" i="5"/>
  <c r="J179" i="5"/>
  <c r="J181" i="5"/>
  <c r="J183" i="5"/>
  <c r="J185" i="5"/>
  <c r="J187" i="5"/>
  <c r="J189" i="5"/>
  <c r="J191" i="5"/>
  <c r="J193" i="5"/>
  <c r="J343" i="5"/>
  <c r="J345" i="5"/>
  <c r="J347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6" i="5"/>
  <c r="J368" i="5"/>
  <c r="J370" i="5"/>
  <c r="J372" i="5"/>
  <c r="J374" i="5"/>
  <c r="J376" i="5"/>
  <c r="J378" i="5"/>
  <c r="J380" i="5"/>
  <c r="J382" i="5"/>
  <c r="J384" i="5"/>
  <c r="J386" i="5"/>
  <c r="J388" i="5"/>
  <c r="J390" i="5"/>
  <c r="J392" i="5"/>
  <c r="J394" i="5"/>
  <c r="D414" i="6"/>
  <c r="D416" i="6"/>
  <c r="D418" i="6"/>
  <c r="D420" i="6"/>
  <c r="D422" i="6"/>
  <c r="D424" i="6"/>
  <c r="D426" i="6"/>
  <c r="D428" i="6"/>
  <c r="D430" i="6"/>
  <c r="D432" i="6"/>
  <c r="D434" i="6"/>
  <c r="D436" i="6"/>
  <c r="D438" i="6"/>
  <c r="D440" i="6"/>
  <c r="D442" i="6"/>
  <c r="D444" i="6"/>
  <c r="D446" i="6"/>
  <c r="D460" i="6"/>
  <c r="D462" i="6"/>
  <c r="D464" i="6"/>
  <c r="D466" i="6"/>
  <c r="D468" i="6"/>
  <c r="D470" i="6"/>
  <c r="D472" i="6"/>
  <c r="D474" i="6"/>
  <c r="D476" i="6"/>
  <c r="D478" i="6"/>
  <c r="D480" i="6"/>
  <c r="D482" i="6"/>
  <c r="D484" i="6"/>
  <c r="D486" i="6"/>
  <c r="D488" i="6"/>
  <c r="D490" i="6"/>
  <c r="D492" i="6"/>
  <c r="D494" i="6"/>
  <c r="D496" i="6"/>
  <c r="D498" i="6"/>
  <c r="D500" i="6"/>
  <c r="D502" i="6"/>
  <c r="D504" i="6"/>
  <c r="D506" i="6"/>
  <c r="D508" i="6"/>
  <c r="D448" i="6"/>
  <c r="D450" i="6"/>
  <c r="D452" i="6"/>
  <c r="D454" i="6"/>
  <c r="D456" i="6"/>
  <c r="D458" i="6"/>
  <c r="X27" i="19"/>
  <c r="BN27" i="19" s="1"/>
  <c r="X28" i="19"/>
  <c r="BN28" i="19" s="1"/>
  <c r="X29" i="19"/>
  <c r="BN29" i="19" s="1"/>
  <c r="X30" i="19"/>
  <c r="BN30" i="19" s="1"/>
  <c r="X31" i="19"/>
  <c r="BN31" i="19" s="1"/>
  <c r="X32" i="19"/>
  <c r="BN32" i="19" s="1"/>
  <c r="X33" i="19"/>
  <c r="BN33" i="19" s="1"/>
  <c r="X34" i="19"/>
  <c r="BN34" i="19" s="1"/>
  <c r="X35" i="19"/>
  <c r="BN35" i="19" s="1"/>
  <c r="X36" i="19"/>
  <c r="BN36" i="19" s="1"/>
  <c r="X37" i="19"/>
  <c r="BN37" i="19" s="1"/>
  <c r="X38" i="19"/>
  <c r="BN38" i="19" s="1"/>
  <c r="X39" i="19"/>
  <c r="BN39" i="19" s="1"/>
  <c r="X40" i="19"/>
  <c r="BN40" i="19" s="1"/>
  <c r="X41" i="19"/>
  <c r="BN41" i="19" s="1"/>
  <c r="X42" i="19"/>
  <c r="BN42" i="19" s="1"/>
  <c r="X43" i="19"/>
  <c r="BN43" i="19" s="1"/>
  <c r="P396" i="6"/>
  <c r="AJ47" i="19" s="1"/>
  <c r="P397" i="6"/>
  <c r="P398" i="6"/>
  <c r="P399" i="6"/>
  <c r="P400" i="6"/>
  <c r="AQ47" i="19" s="1"/>
  <c r="X44" i="19"/>
  <c r="BN44" i="19" s="1"/>
  <c r="X45" i="19"/>
  <c r="BN45" i="19" s="1"/>
  <c r="X46" i="19"/>
  <c r="BN46" i="19" s="1"/>
  <c r="X47" i="19"/>
  <c r="BN47" i="19" s="1"/>
  <c r="D398" i="6"/>
  <c r="D400" i="6"/>
  <c r="D404" i="6"/>
  <c r="AM39" i="19"/>
  <c r="AM41" i="19"/>
  <c r="AI31" i="19"/>
  <c r="AI32" i="19"/>
  <c r="AI33" i="19"/>
  <c r="AI34" i="19"/>
  <c r="AI35" i="19"/>
  <c r="AI36" i="19"/>
  <c r="AI37" i="19"/>
  <c r="AI38" i="19"/>
  <c r="AI39" i="19"/>
  <c r="AI40" i="19"/>
  <c r="AI41" i="19"/>
  <c r="AI42" i="19"/>
  <c r="D406" i="6"/>
  <c r="D408" i="6"/>
  <c r="S180" i="21"/>
  <c r="S182" i="21"/>
  <c r="S184" i="21"/>
  <c r="S186" i="21"/>
  <c r="S188" i="21"/>
  <c r="S190" i="21"/>
  <c r="S192" i="21"/>
  <c r="S194" i="21"/>
  <c r="S196" i="21"/>
  <c r="S198" i="21"/>
  <c r="S200" i="21"/>
  <c r="S202" i="21"/>
  <c r="S204" i="21"/>
  <c r="S206" i="21"/>
  <c r="S208" i="21"/>
  <c r="S210" i="21"/>
  <c r="S212" i="21"/>
  <c r="S214" i="21"/>
  <c r="S216" i="21"/>
  <c r="S218" i="21"/>
  <c r="S220" i="21"/>
  <c r="S222" i="21"/>
  <c r="S224" i="21"/>
  <c r="S226" i="21"/>
  <c r="S228" i="21"/>
  <c r="S230" i="21"/>
  <c r="S232" i="21"/>
  <c r="S234" i="21"/>
  <c r="S236" i="21"/>
  <c r="S238" i="21"/>
  <c r="S240" i="21"/>
  <c r="S242" i="21"/>
  <c r="S244" i="21"/>
  <c r="S246" i="21"/>
  <c r="S248" i="21"/>
  <c r="S250" i="21"/>
  <c r="S252" i="21"/>
  <c r="S254" i="21"/>
  <c r="S39" i="21"/>
  <c r="J40" i="21"/>
  <c r="S52" i="21" s="1"/>
  <c r="J42" i="21"/>
  <c r="S54" i="21" s="1"/>
  <c r="J44" i="21"/>
  <c r="S56" i="21" s="1"/>
  <c r="J46" i="21"/>
  <c r="S58" i="21" s="1"/>
  <c r="J48" i="21"/>
  <c r="S60" i="21" s="1"/>
  <c r="J267" i="21"/>
  <c r="J269" i="21"/>
  <c r="J271" i="21"/>
  <c r="J273" i="21"/>
  <c r="J275" i="21"/>
  <c r="J277" i="21"/>
  <c r="J279" i="21"/>
  <c r="J281" i="21"/>
  <c r="J283" i="21"/>
  <c r="J285" i="21"/>
  <c r="J287" i="21"/>
  <c r="J289" i="21"/>
  <c r="J291" i="21"/>
  <c r="J293" i="21"/>
  <c r="J295" i="21"/>
  <c r="J297" i="21"/>
  <c r="J299" i="21"/>
  <c r="J301" i="21"/>
  <c r="J303" i="21"/>
  <c r="J305" i="21"/>
  <c r="J307" i="21"/>
  <c r="J309" i="21"/>
  <c r="J311" i="21"/>
  <c r="S323" i="21" s="1"/>
  <c r="J313" i="21"/>
  <c r="J315" i="21"/>
  <c r="S327" i="21" s="1"/>
  <c r="J317" i="21"/>
  <c r="J319" i="21"/>
  <c r="S331" i="21" s="1"/>
  <c r="J28" i="21"/>
  <c r="S40" i="21" s="1"/>
  <c r="J30" i="21"/>
  <c r="S42" i="21" s="1"/>
  <c r="J32" i="21"/>
  <c r="S44" i="21" s="1"/>
  <c r="J34" i="21"/>
  <c r="S46" i="21" s="1"/>
  <c r="J36" i="21"/>
  <c r="S48" i="21" s="1"/>
  <c r="J38" i="21"/>
  <c r="S50" i="21" s="1"/>
  <c r="S256" i="21"/>
  <c r="S258" i="21"/>
  <c r="S260" i="21"/>
  <c r="S262" i="21"/>
  <c r="S264" i="21"/>
  <c r="S266" i="21"/>
  <c r="D6" i="6"/>
  <c r="D8" i="6"/>
  <c r="D10" i="6"/>
  <c r="D12" i="6"/>
  <c r="D14" i="6"/>
  <c r="X16" i="19"/>
  <c r="BN16" i="19" s="1"/>
  <c r="D402" i="6"/>
  <c r="D410" i="6"/>
  <c r="X48" i="19"/>
  <c r="BN48" i="19" s="1"/>
  <c r="X49" i="19"/>
  <c r="BN49" i="19" s="1"/>
  <c r="P545" i="6"/>
  <c r="P548" i="6"/>
  <c r="P549" i="6"/>
  <c r="P552" i="6"/>
  <c r="AJ60" i="19" s="1"/>
  <c r="P553" i="6"/>
  <c r="P556" i="6"/>
  <c r="AQ60" i="19" s="1"/>
  <c r="P557" i="6"/>
  <c r="P560" i="6"/>
  <c r="P561" i="6"/>
  <c r="P564" i="6"/>
  <c r="AJ61" i="19" s="1"/>
  <c r="P565" i="6"/>
  <c r="P568" i="6"/>
  <c r="AQ61" i="19" s="1"/>
  <c r="P569" i="6"/>
  <c r="P572" i="6"/>
  <c r="P573" i="6"/>
  <c r="P576" i="6"/>
  <c r="AJ62" i="19" s="1"/>
  <c r="P577" i="6"/>
  <c r="P580" i="6"/>
  <c r="AQ62" i="19" s="1"/>
  <c r="P581" i="6"/>
  <c r="P584" i="6"/>
  <c r="P585" i="6"/>
  <c r="P588" i="6"/>
  <c r="AJ63" i="19" s="1"/>
  <c r="P589" i="6"/>
  <c r="P592" i="6"/>
  <c r="AQ63" i="19" s="1"/>
  <c r="P593" i="6"/>
  <c r="P596" i="6"/>
  <c r="P597" i="6"/>
  <c r="P600" i="6"/>
  <c r="AJ64" i="19" s="1"/>
  <c r="P601" i="6"/>
  <c r="P604" i="6"/>
  <c r="AQ64" i="19" s="1"/>
  <c r="P605" i="6"/>
  <c r="AO65" i="19" s="1"/>
  <c r="P608" i="6"/>
  <c r="P609" i="6"/>
  <c r="P612" i="6"/>
  <c r="AJ65" i="19" s="1"/>
  <c r="P613" i="6"/>
  <c r="P616" i="6"/>
  <c r="AQ65" i="19" s="1"/>
  <c r="P617" i="6"/>
  <c r="AO66" i="19" s="1"/>
  <c r="P620" i="6"/>
  <c r="P621" i="6"/>
  <c r="P624" i="6"/>
  <c r="AJ66" i="19" s="1"/>
  <c r="P625" i="6"/>
  <c r="P628" i="6"/>
  <c r="AQ66" i="19" s="1"/>
  <c r="P629" i="6"/>
  <c r="AO67" i="19" s="1"/>
  <c r="P632" i="6"/>
  <c r="P633" i="6"/>
  <c r="P636" i="6"/>
  <c r="AJ67" i="19" s="1"/>
  <c r="P637" i="6"/>
  <c r="P640" i="6"/>
  <c r="AQ67" i="19" s="1"/>
  <c r="P641" i="6"/>
  <c r="AO68" i="19" s="1"/>
  <c r="P644" i="6"/>
  <c r="P645" i="6"/>
  <c r="P648" i="6"/>
  <c r="AJ68" i="19" s="1"/>
  <c r="P649" i="6"/>
  <c r="P652" i="6"/>
  <c r="AQ68" i="19" s="1"/>
  <c r="P653" i="6"/>
  <c r="AO69" i="19" s="1"/>
  <c r="P656" i="6"/>
  <c r="P657" i="6"/>
  <c r="P660" i="6"/>
  <c r="AJ69" i="19" s="1"/>
  <c r="P661" i="6"/>
  <c r="P664" i="6"/>
  <c r="AQ69" i="19" s="1"/>
  <c r="P665" i="6"/>
  <c r="AO70" i="19" s="1"/>
  <c r="P668" i="6"/>
  <c r="P669" i="6"/>
  <c r="P672" i="6"/>
  <c r="AJ70" i="19" s="1"/>
  <c r="P673" i="6"/>
  <c r="P676" i="6"/>
  <c r="AQ70" i="19" s="1"/>
  <c r="P677" i="6"/>
  <c r="AO71" i="19" s="1"/>
  <c r="P680" i="6"/>
  <c r="P681" i="6"/>
  <c r="P684" i="6"/>
  <c r="AJ71" i="19" s="1"/>
  <c r="P685" i="6"/>
  <c r="P688" i="6"/>
  <c r="AQ71" i="19" s="1"/>
  <c r="P689" i="6"/>
  <c r="AO72" i="19" s="1"/>
  <c r="P692" i="6"/>
  <c r="P693" i="6"/>
  <c r="P696" i="6"/>
  <c r="AJ72" i="19" s="1"/>
  <c r="P697" i="6"/>
  <c r="P700" i="6"/>
  <c r="AQ72" i="19" s="1"/>
  <c r="P701" i="6"/>
  <c r="AO73" i="19" s="1"/>
  <c r="P704" i="6"/>
  <c r="P705" i="6"/>
  <c r="P708" i="6"/>
  <c r="AJ73" i="19" s="1"/>
  <c r="P709" i="6"/>
  <c r="P712" i="6"/>
  <c r="AQ73" i="19" s="1"/>
  <c r="P713" i="6"/>
  <c r="AO74" i="19" s="1"/>
  <c r="P716" i="6"/>
  <c r="P717" i="6"/>
  <c r="P720" i="6"/>
  <c r="AJ74" i="19" s="1"/>
  <c r="P721" i="6"/>
  <c r="P724" i="6"/>
  <c r="AQ74" i="19" s="1"/>
  <c r="P725" i="6"/>
  <c r="AO75" i="19" s="1"/>
  <c r="P728" i="6"/>
  <c r="P729" i="6"/>
  <c r="P732" i="6"/>
  <c r="AJ75" i="19" s="1"/>
  <c r="P733" i="6"/>
  <c r="P736" i="6"/>
  <c r="AQ75" i="19" s="1"/>
  <c r="D397" i="6"/>
  <c r="P404" i="6"/>
  <c r="AF15" i="19"/>
  <c r="AF17" i="19"/>
  <c r="AF19" i="19"/>
  <c r="AF21" i="19"/>
  <c r="AF23" i="19"/>
  <c r="AF25" i="19"/>
  <c r="AF27" i="19"/>
  <c r="AF29" i="19"/>
  <c r="AF31" i="19"/>
  <c r="AF33" i="19"/>
  <c r="AF35" i="19"/>
  <c r="AF37" i="19"/>
  <c r="AF39" i="19"/>
  <c r="AF41" i="19"/>
  <c r="AF43" i="19"/>
  <c r="AF45" i="19"/>
  <c r="AF47" i="19"/>
  <c r="AF65" i="19"/>
  <c r="AL47" i="19"/>
  <c r="AF66" i="19"/>
  <c r="AF67" i="19"/>
  <c r="AF68" i="19"/>
  <c r="AF69" i="19"/>
  <c r="AF70" i="19"/>
  <c r="AF71" i="19"/>
  <c r="AF72" i="19"/>
  <c r="AF73" i="19"/>
  <c r="P546" i="6"/>
  <c r="P547" i="6"/>
  <c r="P550" i="6"/>
  <c r="P551" i="6"/>
  <c r="AK60" i="19" s="1"/>
  <c r="P554" i="6"/>
  <c r="P555" i="6"/>
  <c r="P558" i="6"/>
  <c r="P559" i="6"/>
  <c r="P562" i="6"/>
  <c r="P563" i="6"/>
  <c r="AK61" i="19" s="1"/>
  <c r="P566" i="6"/>
  <c r="P567" i="6"/>
  <c r="P570" i="6"/>
  <c r="P571" i="6"/>
  <c r="P574" i="6"/>
  <c r="P575" i="6"/>
  <c r="AK62" i="19" s="1"/>
  <c r="P578" i="6"/>
  <c r="P579" i="6"/>
  <c r="P582" i="6"/>
  <c r="P583" i="6"/>
  <c r="P586" i="6"/>
  <c r="P587" i="6"/>
  <c r="AK63" i="19" s="1"/>
  <c r="P590" i="6"/>
  <c r="P591" i="6"/>
  <c r="P594" i="6"/>
  <c r="P595" i="6"/>
  <c r="P598" i="6"/>
  <c r="P599" i="6"/>
  <c r="AK64" i="19" s="1"/>
  <c r="P602" i="6"/>
  <c r="P603" i="6"/>
  <c r="P606" i="6"/>
  <c r="P607" i="6"/>
  <c r="P610" i="6"/>
  <c r="P611" i="6"/>
  <c r="AK65" i="19" s="1"/>
  <c r="P614" i="6"/>
  <c r="P615" i="6"/>
  <c r="P618" i="6"/>
  <c r="P619" i="6"/>
  <c r="P622" i="6"/>
  <c r="P623" i="6"/>
  <c r="AK66" i="19" s="1"/>
  <c r="P626" i="6"/>
  <c r="P627" i="6"/>
  <c r="P630" i="6"/>
  <c r="P631" i="6"/>
  <c r="P634" i="6"/>
  <c r="P635" i="6"/>
  <c r="AK67" i="19" s="1"/>
  <c r="P638" i="6"/>
  <c r="P639" i="6"/>
  <c r="P642" i="6"/>
  <c r="P643" i="6"/>
  <c r="P646" i="6"/>
  <c r="P647" i="6"/>
  <c r="AK68" i="19" s="1"/>
  <c r="P650" i="6"/>
  <c r="P651" i="6"/>
  <c r="P654" i="6"/>
  <c r="P655" i="6"/>
  <c r="P658" i="6"/>
  <c r="P659" i="6"/>
  <c r="AK69" i="19" s="1"/>
  <c r="P662" i="6"/>
  <c r="P663" i="6"/>
  <c r="P666" i="6"/>
  <c r="P667" i="6"/>
  <c r="P670" i="6"/>
  <c r="P671" i="6"/>
  <c r="AK70" i="19" s="1"/>
  <c r="P674" i="6"/>
  <c r="P675" i="6"/>
  <c r="P678" i="6"/>
  <c r="P679" i="6"/>
  <c r="P682" i="6"/>
  <c r="P683" i="6"/>
  <c r="AK71" i="19" s="1"/>
  <c r="P686" i="6"/>
  <c r="P687" i="6"/>
  <c r="P690" i="6"/>
  <c r="P691" i="6"/>
  <c r="P694" i="6"/>
  <c r="P695" i="6"/>
  <c r="AK72" i="19" s="1"/>
  <c r="P698" i="6"/>
  <c r="P699" i="6"/>
  <c r="P702" i="6"/>
  <c r="P703" i="6"/>
  <c r="P706" i="6"/>
  <c r="P707" i="6"/>
  <c r="AK73" i="19" s="1"/>
  <c r="P710" i="6"/>
  <c r="P711" i="6"/>
  <c r="P714" i="6"/>
  <c r="P715" i="6"/>
  <c r="P718" i="6"/>
  <c r="P719" i="6"/>
  <c r="AK74" i="19" s="1"/>
  <c r="P722" i="6"/>
  <c r="P723" i="6"/>
  <c r="P726" i="6"/>
  <c r="P727" i="6"/>
  <c r="P730" i="6"/>
  <c r="P731" i="6"/>
  <c r="AK75" i="19" s="1"/>
  <c r="P734" i="6"/>
  <c r="P735" i="6"/>
  <c r="D399" i="6"/>
  <c r="P408" i="6"/>
  <c r="AJ48" i="19" s="1"/>
  <c r="D413" i="6"/>
  <c r="D415" i="6"/>
  <c r="D417" i="6"/>
  <c r="D419" i="6"/>
  <c r="D421" i="6"/>
  <c r="D423" i="6"/>
  <c r="D425" i="6"/>
  <c r="D427" i="6"/>
  <c r="D429" i="6"/>
  <c r="D431" i="6"/>
  <c r="D433" i="6"/>
  <c r="D435" i="6"/>
  <c r="D437" i="6"/>
  <c r="D439" i="6"/>
  <c r="D441" i="6"/>
  <c r="D443" i="6"/>
  <c r="D445" i="6"/>
  <c r="D447" i="6"/>
  <c r="D449" i="6"/>
  <c r="D451" i="6"/>
  <c r="D453" i="6"/>
  <c r="D455" i="6"/>
  <c r="D457" i="6"/>
  <c r="D459" i="6"/>
  <c r="D461" i="6"/>
  <c r="D463" i="6"/>
  <c r="D465" i="6"/>
  <c r="D467" i="6"/>
  <c r="D469" i="6"/>
  <c r="D471" i="6"/>
  <c r="D473" i="6"/>
  <c r="D475" i="6"/>
  <c r="D477" i="6"/>
  <c r="D479" i="6"/>
  <c r="D481" i="6"/>
  <c r="D483" i="6"/>
  <c r="D485" i="6"/>
  <c r="D487" i="6"/>
  <c r="D489" i="6"/>
  <c r="D491" i="6"/>
  <c r="D493" i="6"/>
  <c r="D495" i="6"/>
  <c r="D497" i="6"/>
  <c r="D499" i="6"/>
  <c r="D501" i="6"/>
  <c r="D503" i="6"/>
  <c r="D505" i="6"/>
  <c r="D507" i="6"/>
  <c r="AF16" i="19"/>
  <c r="AF18" i="19"/>
  <c r="AF20" i="19"/>
  <c r="AF22" i="19"/>
  <c r="AF24" i="19"/>
  <c r="AF26" i="19"/>
  <c r="AF28" i="19"/>
  <c r="AF30" i="19"/>
  <c r="AF32" i="19"/>
  <c r="AF34" i="19"/>
  <c r="AF36" i="19"/>
  <c r="AF38" i="19"/>
  <c r="AF40" i="19"/>
  <c r="AF42" i="19"/>
  <c r="AF44" i="19"/>
  <c r="AF46" i="19"/>
  <c r="AF48" i="19"/>
  <c r="AM20" i="19"/>
  <c r="AM47" i="19"/>
  <c r="K48" i="19"/>
  <c r="K49" i="19"/>
  <c r="K65" i="19"/>
  <c r="AF74" i="19"/>
  <c r="S268" i="21"/>
  <c r="S270" i="21"/>
  <c r="S272" i="21"/>
  <c r="S274" i="21"/>
  <c r="S276" i="21"/>
  <c r="S278" i="21"/>
  <c r="S280" i="21"/>
  <c r="S282" i="21"/>
  <c r="S284" i="21"/>
  <c r="S286" i="21"/>
  <c r="S288" i="21"/>
  <c r="S290" i="21"/>
  <c r="S292" i="21"/>
  <c r="S294" i="21"/>
  <c r="S296" i="21"/>
  <c r="S298" i="21"/>
  <c r="S300" i="21"/>
  <c r="S302" i="21"/>
  <c r="S304" i="21"/>
  <c r="S306" i="21"/>
  <c r="S308" i="21"/>
  <c r="S310" i="21"/>
  <c r="S312" i="21"/>
  <c r="S314" i="21"/>
  <c r="S316" i="21"/>
  <c r="S318" i="21"/>
  <c r="S320" i="21"/>
  <c r="S322" i="21"/>
  <c r="S324" i="21"/>
  <c r="S326" i="21"/>
  <c r="S328" i="21"/>
  <c r="S330" i="21"/>
  <c r="S332" i="21"/>
  <c r="S334" i="21"/>
  <c r="S336" i="21"/>
  <c r="S338" i="21"/>
  <c r="S340" i="21"/>
  <c r="S342" i="21"/>
  <c r="S344" i="21"/>
  <c r="S346" i="21"/>
  <c r="S348" i="21"/>
  <c r="S350" i="21"/>
  <c r="S352" i="21"/>
  <c r="S354" i="21"/>
  <c r="S356" i="21"/>
  <c r="S358" i="21"/>
  <c r="S360" i="21"/>
  <c r="S362" i="21"/>
  <c r="S364" i="21"/>
  <c r="S366" i="21"/>
  <c r="S368" i="21"/>
  <c r="S370" i="21"/>
  <c r="S372" i="21"/>
  <c r="S374" i="21"/>
  <c r="S376" i="21"/>
  <c r="S378" i="21"/>
  <c r="S380" i="21"/>
  <c r="S382" i="21"/>
  <c r="S383" i="21"/>
  <c r="S371" i="21"/>
  <c r="S333" i="21"/>
  <c r="S335" i="21"/>
  <c r="S337" i="21"/>
  <c r="S339" i="21"/>
  <c r="S341" i="21"/>
  <c r="S343" i="21"/>
  <c r="S345" i="21"/>
  <c r="S347" i="21"/>
  <c r="S349" i="21"/>
  <c r="S351" i="21"/>
  <c r="S353" i="21"/>
  <c r="S355" i="21"/>
  <c r="S357" i="21"/>
  <c r="S359" i="21"/>
  <c r="S361" i="21"/>
  <c r="S363" i="21"/>
  <c r="S365" i="21"/>
  <c r="S367" i="21"/>
  <c r="S369" i="21"/>
  <c r="S373" i="21"/>
  <c r="S375" i="21"/>
  <c r="S377" i="21"/>
  <c r="S379" i="21"/>
  <c r="S381" i="21"/>
  <c r="J29" i="21"/>
  <c r="S41" i="21" s="1"/>
  <c r="J31" i="21"/>
  <c r="S43" i="21" s="1"/>
  <c r="J33" i="21"/>
  <c r="S45" i="21" s="1"/>
  <c r="J35" i="21"/>
  <c r="S47" i="21" s="1"/>
  <c r="J37" i="21"/>
  <c r="S49" i="21" s="1"/>
  <c r="A7" i="50"/>
  <c r="D56" i="49"/>
  <c r="C56" i="49"/>
  <c r="C6" i="49"/>
  <c r="C8" i="49"/>
  <c r="C10" i="49"/>
  <c r="C12" i="49"/>
  <c r="C14" i="49"/>
  <c r="C16" i="49"/>
  <c r="C18" i="49"/>
  <c r="C20" i="49"/>
  <c r="C22" i="49"/>
  <c r="C24" i="49"/>
  <c r="C26" i="49"/>
  <c r="C28" i="49"/>
  <c r="C30" i="49"/>
  <c r="C32" i="49"/>
  <c r="C34" i="49"/>
  <c r="C36" i="49"/>
  <c r="C38" i="49"/>
  <c r="C40" i="49"/>
  <c r="C42" i="49"/>
  <c r="C44" i="49"/>
  <c r="C46" i="49"/>
  <c r="C48" i="49"/>
  <c r="C50" i="49"/>
  <c r="C52" i="49"/>
  <c r="C54" i="49"/>
  <c r="D6" i="49"/>
  <c r="D8" i="49"/>
  <c r="D10" i="49"/>
  <c r="D12" i="49"/>
  <c r="D14" i="49"/>
  <c r="D16" i="49"/>
  <c r="D18" i="49"/>
  <c r="D20" i="49"/>
  <c r="D22" i="49"/>
  <c r="D24" i="49"/>
  <c r="D26" i="49"/>
  <c r="D28" i="49"/>
  <c r="D30" i="49"/>
  <c r="D32" i="49"/>
  <c r="D34" i="49"/>
  <c r="D36" i="49"/>
  <c r="D38" i="49"/>
  <c r="D40" i="49"/>
  <c r="D42" i="49"/>
  <c r="D44" i="49"/>
  <c r="D46" i="49"/>
  <c r="D48" i="49"/>
  <c r="AM18" i="19"/>
  <c r="AM22" i="19"/>
  <c r="AM24" i="19"/>
  <c r="AM26" i="19"/>
  <c r="AM28" i="19"/>
  <c r="AM30" i="19"/>
  <c r="AM32" i="19"/>
  <c r="AM34" i="19"/>
  <c r="AM36" i="19"/>
  <c r="AM38" i="19"/>
  <c r="AM40" i="19"/>
  <c r="AL43" i="19"/>
  <c r="AL44" i="19"/>
  <c r="AL45" i="19"/>
  <c r="AM17" i="19"/>
  <c r="AM19" i="19"/>
  <c r="AM21" i="19"/>
  <c r="AM23" i="19"/>
  <c r="AM25" i="19"/>
  <c r="AM27" i="19"/>
  <c r="AM29" i="19"/>
  <c r="AM31" i="19"/>
  <c r="AM33" i="19"/>
  <c r="AM35" i="19"/>
  <c r="AM37" i="19"/>
  <c r="AM42" i="19"/>
  <c r="AM43" i="19"/>
  <c r="AM44" i="19"/>
  <c r="AM45" i="19"/>
  <c r="AL46" i="19"/>
  <c r="AM46" i="19"/>
  <c r="H48" i="19"/>
  <c r="AM48" i="19"/>
  <c r="AM49" i="19"/>
  <c r="AM65" i="19"/>
  <c r="C45" i="54" l="1"/>
  <c r="C41" i="54"/>
  <c r="U330" i="55"/>
  <c r="C39" i="54"/>
  <c r="C44" i="54"/>
  <c r="K331" i="55"/>
  <c r="C38" i="54"/>
  <c r="C43" i="54"/>
  <c r="Z342" i="55"/>
  <c r="Y342" i="55"/>
  <c r="C42" i="54"/>
  <c r="C40" i="54"/>
  <c r="Z183" i="21"/>
  <c r="R183" i="21" s="1"/>
  <c r="Z280" i="21"/>
  <c r="R280" i="21" s="1"/>
  <c r="Z232" i="21"/>
  <c r="R232" i="21" s="1"/>
  <c r="Z269" i="21"/>
  <c r="R269" i="21" s="1"/>
  <c r="Z173" i="21"/>
  <c r="R173" i="21" s="1"/>
  <c r="Z165" i="21"/>
  <c r="R165" i="21" s="1"/>
  <c r="Z286" i="21"/>
  <c r="R286" i="21" s="1"/>
  <c r="Z270" i="21"/>
  <c r="R270" i="21" s="1"/>
  <c r="Z262" i="21"/>
  <c r="R262" i="21" s="1"/>
  <c r="Z222" i="21"/>
  <c r="R222" i="21" s="1"/>
  <c r="Z206" i="21"/>
  <c r="R206" i="21" s="1"/>
  <c r="Z178" i="21"/>
  <c r="R178" i="21" s="1"/>
  <c r="Z275" i="21"/>
  <c r="R275" i="21" s="1"/>
  <c r="Z259" i="21"/>
  <c r="R259" i="21" s="1"/>
  <c r="Z287" i="21"/>
  <c r="R287" i="21" s="1"/>
  <c r="Z193" i="21"/>
  <c r="R193" i="21" s="1"/>
  <c r="Z185" i="21"/>
  <c r="R185" i="21" s="1"/>
  <c r="Z177" i="21"/>
  <c r="R177" i="21" s="1"/>
  <c r="Z169" i="21"/>
  <c r="R169" i="21" s="1"/>
  <c r="Z161" i="21"/>
  <c r="R161" i="21" s="1"/>
  <c r="Z290" i="21"/>
  <c r="R290" i="21" s="1"/>
  <c r="Z282" i="21"/>
  <c r="R282" i="21" s="1"/>
  <c r="Z274" i="21"/>
  <c r="R274" i="21" s="1"/>
  <c r="Z266" i="21"/>
  <c r="R266" i="21" s="1"/>
  <c r="Z258" i="21"/>
  <c r="R258" i="21" s="1"/>
  <c r="Z234" i="21"/>
  <c r="R234" i="21" s="1"/>
  <c r="Z226" i="21"/>
  <c r="R226" i="21" s="1"/>
  <c r="Z218" i="21"/>
  <c r="R218" i="21" s="1"/>
  <c r="Z210" i="21"/>
  <c r="R210" i="21" s="1"/>
  <c r="Z202" i="21"/>
  <c r="R202" i="21" s="1"/>
  <c r="Z231" i="21"/>
  <c r="R231" i="21" s="1"/>
  <c r="Z223" i="21"/>
  <c r="R223" i="21" s="1"/>
  <c r="Z215" i="21"/>
  <c r="R215" i="21" s="1"/>
  <c r="Z207" i="21"/>
  <c r="R207" i="21" s="1"/>
  <c r="Z199" i="21"/>
  <c r="R199" i="21" s="1"/>
  <c r="Z279" i="21"/>
  <c r="R279" i="21" s="1"/>
  <c r="Z271" i="21"/>
  <c r="R271" i="21" s="1"/>
  <c r="Z263" i="21"/>
  <c r="R263" i="21" s="1"/>
  <c r="Z291" i="21"/>
  <c r="R291" i="21" s="1"/>
  <c r="Z191" i="21"/>
  <c r="R191" i="21" s="1"/>
  <c r="Z167" i="21"/>
  <c r="R167" i="21" s="1"/>
  <c r="Z194" i="21"/>
  <c r="R194" i="21" s="1"/>
  <c r="Z288" i="21"/>
  <c r="R288" i="21" s="1"/>
  <c r="Z264" i="21"/>
  <c r="R264" i="21" s="1"/>
  <c r="Z224" i="21"/>
  <c r="R224" i="21" s="1"/>
  <c r="Z208" i="21"/>
  <c r="R208" i="21" s="1"/>
  <c r="Z200" i="21"/>
  <c r="R200" i="21" s="1"/>
  <c r="Z261" i="21"/>
  <c r="R261" i="21" s="1"/>
  <c r="Z181" i="21"/>
  <c r="R181" i="21" s="1"/>
  <c r="Z175" i="21"/>
  <c r="R175" i="21" s="1"/>
  <c r="Z272" i="21"/>
  <c r="R272" i="21" s="1"/>
  <c r="Z216" i="21"/>
  <c r="R216" i="21" s="1"/>
  <c r="Z277" i="21"/>
  <c r="R277" i="21" s="1"/>
  <c r="Z289" i="21"/>
  <c r="R289" i="21" s="1"/>
  <c r="Z189" i="21"/>
  <c r="R189" i="21" s="1"/>
  <c r="Z278" i="21"/>
  <c r="R278" i="21" s="1"/>
  <c r="Z230" i="21"/>
  <c r="R230" i="21" s="1"/>
  <c r="Z214" i="21"/>
  <c r="R214" i="21" s="1"/>
  <c r="Z198" i="21"/>
  <c r="R198" i="21" s="1"/>
  <c r="Z186" i="21"/>
  <c r="R186" i="21" s="1"/>
  <c r="Z283" i="21"/>
  <c r="R283" i="21" s="1"/>
  <c r="Z267" i="21"/>
  <c r="R267" i="21" s="1"/>
  <c r="Z187" i="21"/>
  <c r="R187" i="21" s="1"/>
  <c r="Z179" i="21"/>
  <c r="R179" i="21" s="1"/>
  <c r="Z171" i="21"/>
  <c r="R171" i="21" s="1"/>
  <c r="Z163" i="21"/>
  <c r="R163" i="21" s="1"/>
  <c r="Z292" i="21"/>
  <c r="R292" i="21" s="1"/>
  <c r="Z284" i="21"/>
  <c r="R284" i="21" s="1"/>
  <c r="Z276" i="21"/>
  <c r="R276" i="21" s="1"/>
  <c r="Z268" i="21"/>
  <c r="R268" i="21" s="1"/>
  <c r="Z260" i="21"/>
  <c r="R260" i="21" s="1"/>
  <c r="Z228" i="21"/>
  <c r="R228" i="21" s="1"/>
  <c r="Z220" i="21"/>
  <c r="R220" i="21" s="1"/>
  <c r="Z212" i="21"/>
  <c r="R212" i="21" s="1"/>
  <c r="Z204" i="21"/>
  <c r="R204" i="21" s="1"/>
  <c r="Z196" i="21"/>
  <c r="R196" i="21" s="1"/>
  <c r="Z257" i="21"/>
  <c r="R257" i="21" s="1"/>
  <c r="Z281" i="21"/>
  <c r="R281" i="21" s="1"/>
  <c r="Z273" i="21"/>
  <c r="R273" i="21" s="1"/>
  <c r="Z265" i="21"/>
  <c r="R265" i="21" s="1"/>
  <c r="Z285" i="21"/>
  <c r="R285" i="21" s="1"/>
  <c r="E496" i="55"/>
  <c r="E495" i="55"/>
  <c r="E494" i="55"/>
  <c r="I62" i="19"/>
  <c r="Z307" i="21"/>
  <c r="R307" i="21" s="1"/>
  <c r="Z316" i="21"/>
  <c r="R316" i="21" s="1"/>
  <c r="Z308" i="21"/>
  <c r="R308" i="21" s="1"/>
  <c r="Z300" i="21"/>
  <c r="R300" i="21" s="1"/>
  <c r="Z309" i="21"/>
  <c r="R309" i="21" s="1"/>
  <c r="Z301" i="21"/>
  <c r="R301" i="21" s="1"/>
  <c r="Z293" i="21"/>
  <c r="R293" i="21" s="1"/>
  <c r="Z306" i="21"/>
  <c r="R306" i="21" s="1"/>
  <c r="Z299" i="21"/>
  <c r="R299" i="21" s="1"/>
  <c r="Z312" i="21"/>
  <c r="R312" i="21" s="1"/>
  <c r="Z304" i="21"/>
  <c r="R304" i="21" s="1"/>
  <c r="Z296" i="21"/>
  <c r="R296" i="21" s="1"/>
  <c r="Z313" i="21"/>
  <c r="R313" i="21" s="1"/>
  <c r="Z305" i="21"/>
  <c r="R305" i="21" s="1"/>
  <c r="Z297" i="21"/>
  <c r="R297" i="21" s="1"/>
  <c r="Z314" i="21"/>
  <c r="R314" i="21" s="1"/>
  <c r="Z298" i="21"/>
  <c r="R298" i="21" s="1"/>
  <c r="Z315" i="21"/>
  <c r="R315" i="21" s="1"/>
  <c r="Z310" i="21"/>
  <c r="R310" i="21" s="1"/>
  <c r="Z302" i="21"/>
  <c r="R302" i="21" s="1"/>
  <c r="Z294" i="21"/>
  <c r="R294" i="21" s="1"/>
  <c r="Z311" i="21"/>
  <c r="R311" i="21" s="1"/>
  <c r="Z303" i="21"/>
  <c r="R303" i="21" s="1"/>
  <c r="Z295" i="21"/>
  <c r="R295" i="21" s="1"/>
  <c r="AG419" i="55"/>
  <c r="AD418" i="55"/>
  <c r="AE418" i="55" s="1"/>
  <c r="AF418" i="55" s="1"/>
  <c r="AG429" i="55"/>
  <c r="AD428" i="55"/>
  <c r="AE428" i="55" s="1"/>
  <c r="AF428" i="55" s="1"/>
  <c r="AG428" i="55"/>
  <c r="AD427" i="55"/>
  <c r="AE427" i="55" s="1"/>
  <c r="AF427" i="55" s="1"/>
  <c r="AG423" i="55"/>
  <c r="AD422" i="55"/>
  <c r="AE422" i="55" s="1"/>
  <c r="AF422" i="55" s="1"/>
  <c r="AG435" i="55"/>
  <c r="AD434" i="55"/>
  <c r="AE434" i="55" s="1"/>
  <c r="AF434" i="55" s="1"/>
  <c r="AG431" i="55"/>
  <c r="AD430" i="55"/>
  <c r="AE430" i="55" s="1"/>
  <c r="AF430" i="55" s="1"/>
  <c r="AG427" i="55"/>
  <c r="AD426" i="55"/>
  <c r="AE426" i="55" s="1"/>
  <c r="AF426" i="55" s="1"/>
  <c r="AG422" i="55"/>
  <c r="AD421" i="55"/>
  <c r="AE421" i="55" s="1"/>
  <c r="AF421" i="55" s="1"/>
  <c r="AG418" i="55"/>
  <c r="AD417" i="55"/>
  <c r="AG424" i="55"/>
  <c r="AD423" i="55"/>
  <c r="AE423" i="55" s="1"/>
  <c r="AF423" i="55" s="1"/>
  <c r="AG425" i="55"/>
  <c r="AD424" i="55"/>
  <c r="AE424" i="55" s="1"/>
  <c r="AF424" i="55" s="1"/>
  <c r="AG416" i="55"/>
  <c r="AH416" i="55" s="1"/>
  <c r="AI416" i="55" s="1"/>
  <c r="AD415" i="55"/>
  <c r="AE415" i="55" s="1"/>
  <c r="AF415" i="55" s="1"/>
  <c r="AD405" i="55"/>
  <c r="AD410" i="55"/>
  <c r="AE410" i="55" s="1"/>
  <c r="AF410" i="55" s="1"/>
  <c r="AG408" i="55"/>
  <c r="AH408" i="55" s="1"/>
  <c r="AI408" i="55" s="1"/>
  <c r="AG414" i="55"/>
  <c r="AH414" i="55" s="1"/>
  <c r="AI414" i="55" s="1"/>
  <c r="AG407" i="55"/>
  <c r="AH407" i="55" s="1"/>
  <c r="AI407" i="55" s="1"/>
  <c r="AD409" i="55"/>
  <c r="AE409" i="55" s="1"/>
  <c r="AF409" i="55" s="1"/>
  <c r="AG405" i="55"/>
  <c r="AH405" i="55" s="1"/>
  <c r="AI405" i="55" s="1"/>
  <c r="AG409" i="55"/>
  <c r="AH409" i="55" s="1"/>
  <c r="AI409" i="55" s="1"/>
  <c r="AG406" i="55"/>
  <c r="AH406" i="55" s="1"/>
  <c r="AI406" i="55" s="1"/>
  <c r="AD406" i="55"/>
  <c r="AE406" i="55" s="1"/>
  <c r="AF406" i="55" s="1"/>
  <c r="AD411" i="55"/>
  <c r="AE411" i="55" s="1"/>
  <c r="AF411" i="55" s="1"/>
  <c r="AG413" i="55"/>
  <c r="AH413" i="55" s="1"/>
  <c r="AI413" i="55" s="1"/>
  <c r="AG415" i="55"/>
  <c r="AH415" i="55" s="1"/>
  <c r="AG411" i="55"/>
  <c r="AH411" i="55" s="1"/>
  <c r="AI411" i="55" s="1"/>
  <c r="AD407" i="55"/>
  <c r="AE407" i="55" s="1"/>
  <c r="AF407" i="55" s="1"/>
  <c r="AD413" i="55"/>
  <c r="AE413" i="55" s="1"/>
  <c r="AF413" i="55" s="1"/>
  <c r="AG410" i="55"/>
  <c r="AH410" i="55" s="1"/>
  <c r="AD412" i="55"/>
  <c r="AE412" i="55" s="1"/>
  <c r="AF412" i="55" s="1"/>
  <c r="AD414" i="55"/>
  <c r="AE414" i="55" s="1"/>
  <c r="AF414" i="55" s="1"/>
  <c r="AG412" i="55"/>
  <c r="AH412" i="55" s="1"/>
  <c r="AI412" i="55" s="1"/>
  <c r="AD404" i="55"/>
  <c r="AD408" i="55"/>
  <c r="AE408" i="55" s="1"/>
  <c r="AF408" i="55" s="1"/>
  <c r="AG436" i="55"/>
  <c r="AH436" i="55" s="1"/>
  <c r="AI436" i="55" s="1"/>
  <c r="AD435" i="55"/>
  <c r="AE435" i="55" s="1"/>
  <c r="AF435" i="55" s="1"/>
  <c r="AI410" i="55"/>
  <c r="AG421" i="55"/>
  <c r="AD420" i="55"/>
  <c r="AE420" i="55" s="1"/>
  <c r="AF420" i="55" s="1"/>
  <c r="AG432" i="55"/>
  <c r="AD431" i="55"/>
  <c r="AE431" i="55" s="1"/>
  <c r="AF431" i="55" s="1"/>
  <c r="AG417" i="55"/>
  <c r="AH417" i="55" s="1"/>
  <c r="AI417" i="55" s="1"/>
  <c r="AD416" i="55"/>
  <c r="AE416" i="55" s="1"/>
  <c r="AF416" i="55" s="1"/>
  <c r="AG434" i="55"/>
  <c r="AD433" i="55"/>
  <c r="AE433" i="55" s="1"/>
  <c r="AF433" i="55" s="1"/>
  <c r="AG433" i="55"/>
  <c r="AD432" i="55"/>
  <c r="AE432" i="55" s="1"/>
  <c r="AF432" i="55" s="1"/>
  <c r="AG420" i="55"/>
  <c r="AH420" i="55" s="1"/>
  <c r="AI420" i="55" s="1"/>
  <c r="AD419" i="55"/>
  <c r="AE419" i="55" s="1"/>
  <c r="AF419" i="55" s="1"/>
  <c r="AG430" i="55"/>
  <c r="AH430" i="55" s="1"/>
  <c r="AI430" i="55" s="1"/>
  <c r="AD429" i="55"/>
  <c r="AI415" i="55"/>
  <c r="AD425" i="55"/>
  <c r="AE425" i="55" s="1"/>
  <c r="AF425" i="55" s="1"/>
  <c r="AG426" i="55"/>
  <c r="AG488" i="55"/>
  <c r="AD487" i="55"/>
  <c r="AE487" i="55" s="1"/>
  <c r="AF487" i="55" s="1"/>
  <c r="AG456" i="55"/>
  <c r="AD455" i="55"/>
  <c r="AE455" i="55" s="1"/>
  <c r="AF455" i="55" s="1"/>
  <c r="AG491" i="55"/>
  <c r="AD490" i="55"/>
  <c r="AE490" i="55" s="1"/>
  <c r="AF490" i="55" s="1"/>
  <c r="AG483" i="55"/>
  <c r="AD482" i="55"/>
  <c r="AE482" i="55" s="1"/>
  <c r="AF482" i="55" s="1"/>
  <c r="AG471" i="55"/>
  <c r="AD470" i="55"/>
  <c r="AE470" i="55" s="1"/>
  <c r="AF470" i="55" s="1"/>
  <c r="AG467" i="55"/>
  <c r="AD466" i="55"/>
  <c r="AE466" i="55" s="1"/>
  <c r="AF466" i="55" s="1"/>
  <c r="AG451" i="55"/>
  <c r="AD450" i="55"/>
  <c r="AE450" i="55" s="1"/>
  <c r="AF450" i="55" s="1"/>
  <c r="AG492" i="55"/>
  <c r="AD491" i="55"/>
  <c r="AE491" i="55" s="1"/>
  <c r="AF491" i="55" s="1"/>
  <c r="AG480" i="55"/>
  <c r="AD479" i="55"/>
  <c r="AE479" i="55" s="1"/>
  <c r="AF479" i="55" s="1"/>
  <c r="AG466" i="55"/>
  <c r="AD465" i="55"/>
  <c r="AE465" i="55" s="1"/>
  <c r="AF465" i="55" s="1"/>
  <c r="AG450" i="55"/>
  <c r="AD449" i="55"/>
  <c r="AE449" i="55" s="1"/>
  <c r="AF449" i="55" s="1"/>
  <c r="AG484" i="55"/>
  <c r="AD483" i="55"/>
  <c r="AE483" i="55" s="1"/>
  <c r="AF483" i="55" s="1"/>
  <c r="AG470" i="55"/>
  <c r="AD469" i="55"/>
  <c r="AE469" i="55" s="1"/>
  <c r="AF469" i="55" s="1"/>
  <c r="AG460" i="55"/>
  <c r="AD459" i="55"/>
  <c r="AE459" i="55" s="1"/>
  <c r="AF459" i="55" s="1"/>
  <c r="AG468" i="55"/>
  <c r="AD467" i="55"/>
  <c r="AE467" i="55" s="1"/>
  <c r="AF467" i="55" s="1"/>
  <c r="AG459" i="55"/>
  <c r="AD458" i="55"/>
  <c r="AE458" i="55" s="1"/>
  <c r="AF458" i="55" s="1"/>
  <c r="AG494" i="55"/>
  <c r="AD493" i="55"/>
  <c r="AE493" i="55" s="1"/>
  <c r="AF493" i="55" s="1"/>
  <c r="AG482" i="55"/>
  <c r="AD481" i="55"/>
  <c r="AE481" i="55" s="1"/>
  <c r="AF481" i="55" s="1"/>
  <c r="AG474" i="55"/>
  <c r="AD473" i="55"/>
  <c r="AE473" i="55" s="1"/>
  <c r="AF473" i="55" s="1"/>
  <c r="AG462" i="55"/>
  <c r="AD461" i="55"/>
  <c r="AE461" i="55" s="1"/>
  <c r="AF461" i="55" s="1"/>
  <c r="AG454" i="55"/>
  <c r="AD453" i="55"/>
  <c r="AE453" i="55" s="1"/>
  <c r="AF453" i="55" s="1"/>
  <c r="AG493" i="55"/>
  <c r="AD492" i="55"/>
  <c r="AE492" i="55" s="1"/>
  <c r="AF492" i="55" s="1"/>
  <c r="AG489" i="55"/>
  <c r="AD488" i="55"/>
  <c r="AE488" i="55" s="1"/>
  <c r="AF488" i="55" s="1"/>
  <c r="AG485" i="55"/>
  <c r="AD484" i="55"/>
  <c r="AE484" i="55" s="1"/>
  <c r="AF484" i="55" s="1"/>
  <c r="AG481" i="55"/>
  <c r="AD480" i="55"/>
  <c r="AE480" i="55" s="1"/>
  <c r="AF480" i="55" s="1"/>
  <c r="AG477" i="55"/>
  <c r="AD476" i="55"/>
  <c r="AE476" i="55" s="1"/>
  <c r="AF476" i="55" s="1"/>
  <c r="AG473" i="55"/>
  <c r="AD472" i="55"/>
  <c r="AE472" i="55" s="1"/>
  <c r="AF472" i="55" s="1"/>
  <c r="AG469" i="55"/>
  <c r="AD468" i="55"/>
  <c r="AE468" i="55" s="1"/>
  <c r="AF468" i="55" s="1"/>
  <c r="AG465" i="55"/>
  <c r="AD464" i="55"/>
  <c r="AE464" i="55" s="1"/>
  <c r="AF464" i="55" s="1"/>
  <c r="AG461" i="55"/>
  <c r="AD460" i="55"/>
  <c r="AE460" i="55" s="1"/>
  <c r="AF460" i="55" s="1"/>
  <c r="AG457" i="55"/>
  <c r="AD456" i="55"/>
  <c r="AE456" i="55" s="1"/>
  <c r="AF456" i="55" s="1"/>
  <c r="AG453" i="55"/>
  <c r="AD452" i="55"/>
  <c r="AE452" i="55" s="1"/>
  <c r="AF452" i="55" s="1"/>
  <c r="AG449" i="55"/>
  <c r="AD448" i="55"/>
  <c r="AE448" i="55" s="1"/>
  <c r="AF448" i="55" s="1"/>
  <c r="AG478" i="55"/>
  <c r="AD477" i="55"/>
  <c r="AE477" i="55" s="1"/>
  <c r="AF477" i="55" s="1"/>
  <c r="AG437" i="55"/>
  <c r="AG441" i="55"/>
  <c r="AG445" i="55"/>
  <c r="AD436" i="55"/>
  <c r="AE436" i="55" s="1"/>
  <c r="AF436" i="55" s="1"/>
  <c r="AD440" i="55"/>
  <c r="AE440" i="55" s="1"/>
  <c r="AF440" i="55" s="1"/>
  <c r="AD444" i="55"/>
  <c r="AE444" i="55" s="1"/>
  <c r="AF444" i="55" s="1"/>
  <c r="AG438" i="55"/>
  <c r="AH438" i="55" s="1"/>
  <c r="AI438" i="55" s="1"/>
  <c r="AG442" i="55"/>
  <c r="AG446" i="55"/>
  <c r="AD437" i="55"/>
  <c r="AE437" i="55" s="1"/>
  <c r="AF437" i="55" s="1"/>
  <c r="AD441" i="55"/>
  <c r="AE441" i="55" s="1"/>
  <c r="AF441" i="55" s="1"/>
  <c r="AD445" i="55"/>
  <c r="AE445" i="55" s="1"/>
  <c r="AF445" i="55" s="1"/>
  <c r="AG439" i="55"/>
  <c r="AG443" i="55"/>
  <c r="AG447" i="55"/>
  <c r="AD438" i="55"/>
  <c r="AE438" i="55" s="1"/>
  <c r="AF438" i="55" s="1"/>
  <c r="AD442" i="55"/>
  <c r="AE442" i="55" s="1"/>
  <c r="AF442" i="55" s="1"/>
  <c r="AD446" i="55"/>
  <c r="AE446" i="55" s="1"/>
  <c r="AF446" i="55" s="1"/>
  <c r="AG440" i="55"/>
  <c r="AG444" i="55"/>
  <c r="AH444" i="55" s="1"/>
  <c r="AI444" i="55" s="1"/>
  <c r="AG448" i="55"/>
  <c r="AD439" i="55"/>
  <c r="AE439" i="55" s="1"/>
  <c r="AF439" i="55" s="1"/>
  <c r="AD443" i="55"/>
  <c r="AE443" i="55" s="1"/>
  <c r="AF443" i="55" s="1"/>
  <c r="AD447" i="55"/>
  <c r="AE447" i="55" s="1"/>
  <c r="AF447" i="55" s="1"/>
  <c r="AG495" i="55"/>
  <c r="AD494" i="55"/>
  <c r="AE494" i="55" s="1"/>
  <c r="AF494" i="55" s="1"/>
  <c r="AG487" i="55"/>
  <c r="AD486" i="55"/>
  <c r="AE486" i="55" s="1"/>
  <c r="AF486" i="55" s="1"/>
  <c r="AG479" i="55"/>
  <c r="AD478" i="55"/>
  <c r="AE478" i="55" s="1"/>
  <c r="AF478" i="55" s="1"/>
  <c r="AG475" i="55"/>
  <c r="AD474" i="55"/>
  <c r="AE474" i="55" s="1"/>
  <c r="AF474" i="55" s="1"/>
  <c r="AG463" i="55"/>
  <c r="AD462" i="55"/>
  <c r="AE462" i="55" s="1"/>
  <c r="AF462" i="55" s="1"/>
  <c r="AG455" i="55"/>
  <c r="AD454" i="55"/>
  <c r="AE454" i="55" s="1"/>
  <c r="AF454" i="55" s="1"/>
  <c r="AG496" i="55"/>
  <c r="AD495" i="55"/>
  <c r="AE495" i="55" s="1"/>
  <c r="AF495" i="55" s="1"/>
  <c r="AG486" i="55"/>
  <c r="AD485" i="55"/>
  <c r="AE485" i="55" s="1"/>
  <c r="AF485" i="55" s="1"/>
  <c r="AG472" i="55"/>
  <c r="AD471" i="55"/>
  <c r="AE471" i="55" s="1"/>
  <c r="AF471" i="55" s="1"/>
  <c r="AG458" i="55"/>
  <c r="AD457" i="55"/>
  <c r="AE457" i="55" s="1"/>
  <c r="AF457" i="55" s="1"/>
  <c r="AG490" i="55"/>
  <c r="AD489" i="55"/>
  <c r="AE489" i="55" s="1"/>
  <c r="AF489" i="55" s="1"/>
  <c r="AG476" i="55"/>
  <c r="AD475" i="55"/>
  <c r="AE475" i="55" s="1"/>
  <c r="AF475" i="55" s="1"/>
  <c r="AG464" i="55"/>
  <c r="AD463" i="55"/>
  <c r="AE463" i="55" s="1"/>
  <c r="AF463" i="55" s="1"/>
  <c r="AG452" i="55"/>
  <c r="AD451" i="55"/>
  <c r="AE451" i="55" s="1"/>
  <c r="AF451" i="55" s="1"/>
  <c r="AI68" i="19"/>
  <c r="AI66" i="19"/>
  <c r="AE404" i="55"/>
  <c r="AF404" i="55" s="1"/>
  <c r="AE405" i="55"/>
  <c r="AF405" i="55" s="1"/>
  <c r="AI69" i="19"/>
  <c r="AI72" i="19"/>
  <c r="AI75" i="19"/>
  <c r="AI67" i="19"/>
  <c r="AI70" i="19"/>
  <c r="AE429" i="55"/>
  <c r="AF429" i="55" s="1"/>
  <c r="AI73" i="19"/>
  <c r="AI71" i="19"/>
  <c r="AI74" i="19"/>
  <c r="AE417" i="55"/>
  <c r="AF417" i="55" s="1"/>
  <c r="AA430" i="55"/>
  <c r="X430" i="55"/>
  <c r="T432" i="55"/>
  <c r="E419" i="55"/>
  <c r="AA418" i="55"/>
  <c r="X418" i="55"/>
  <c r="W428" i="55"/>
  <c r="T420" i="55"/>
  <c r="E414" i="55"/>
  <c r="AA413" i="55"/>
  <c r="X413" i="55"/>
  <c r="W423" i="55"/>
  <c r="T415" i="55"/>
  <c r="X429" i="55"/>
  <c r="AA429" i="55"/>
  <c r="T431" i="55"/>
  <c r="AA421" i="55"/>
  <c r="X421" i="55"/>
  <c r="W431" i="55"/>
  <c r="T423" i="55"/>
  <c r="AA412" i="55"/>
  <c r="X412" i="55"/>
  <c r="W422" i="55"/>
  <c r="T414" i="55"/>
  <c r="AA406" i="55"/>
  <c r="X406" i="55"/>
  <c r="W416" i="55"/>
  <c r="T408" i="55"/>
  <c r="X405" i="55"/>
  <c r="W410" i="55"/>
  <c r="W411" i="55"/>
  <c r="W408" i="55"/>
  <c r="W405" i="55"/>
  <c r="W412" i="55"/>
  <c r="T406" i="55"/>
  <c r="W409" i="55"/>
  <c r="W407" i="55"/>
  <c r="W414" i="55"/>
  <c r="AA405" i="55"/>
  <c r="AB405" i="55" s="1"/>
  <c r="W415" i="55"/>
  <c r="W413" i="55"/>
  <c r="T407" i="55"/>
  <c r="W406" i="55"/>
  <c r="T405" i="55"/>
  <c r="E427" i="55"/>
  <c r="AA426" i="55"/>
  <c r="X426" i="55"/>
  <c r="W436" i="55"/>
  <c r="T428" i="55"/>
  <c r="E412" i="55"/>
  <c r="AA411" i="55"/>
  <c r="X411" i="55"/>
  <c r="W421" i="55"/>
  <c r="T413" i="55"/>
  <c r="E433" i="55"/>
  <c r="AA432" i="55"/>
  <c r="X432" i="55"/>
  <c r="T434" i="55"/>
  <c r="E423" i="55"/>
  <c r="AA422" i="55"/>
  <c r="X422" i="55"/>
  <c r="W432" i="55"/>
  <c r="T424" i="55"/>
  <c r="E408" i="55"/>
  <c r="AA407" i="55"/>
  <c r="X407" i="55"/>
  <c r="W417" i="55"/>
  <c r="T409" i="55"/>
  <c r="AA436" i="55"/>
  <c r="X436" i="55"/>
  <c r="AA420" i="55"/>
  <c r="X420" i="55"/>
  <c r="W430" i="55"/>
  <c r="T422" i="55"/>
  <c r="AA428" i="55"/>
  <c r="X428" i="55"/>
  <c r="T430" i="55"/>
  <c r="AA416" i="55"/>
  <c r="X416" i="55"/>
  <c r="W426" i="55"/>
  <c r="T418" i="55"/>
  <c r="AA433" i="55"/>
  <c r="X433" i="55"/>
  <c r="T435" i="55"/>
  <c r="AA425" i="55"/>
  <c r="X425" i="55"/>
  <c r="W435" i="55"/>
  <c r="T427" i="55"/>
  <c r="X417" i="55"/>
  <c r="AA417" i="55"/>
  <c r="W427" i="55"/>
  <c r="T419" i="55"/>
  <c r="X408" i="55"/>
  <c r="AA408" i="55"/>
  <c r="W418" i="55"/>
  <c r="T410" i="55"/>
  <c r="E435" i="55"/>
  <c r="AA434" i="55"/>
  <c r="X434" i="55"/>
  <c r="T436" i="55"/>
  <c r="AA424" i="55"/>
  <c r="X424" i="55"/>
  <c r="W434" i="55"/>
  <c r="T426" i="55"/>
  <c r="E415" i="55"/>
  <c r="AA414" i="55"/>
  <c r="X414" i="55"/>
  <c r="T416" i="55"/>
  <c r="W424" i="55"/>
  <c r="AA409" i="55"/>
  <c r="X409" i="55"/>
  <c r="W419" i="55"/>
  <c r="T411" i="55"/>
  <c r="AA435" i="55"/>
  <c r="X435" i="55"/>
  <c r="AA431" i="55"/>
  <c r="X431" i="55"/>
  <c r="T433" i="55"/>
  <c r="AA427" i="55"/>
  <c r="X427" i="55"/>
  <c r="T429" i="55"/>
  <c r="AA423" i="55"/>
  <c r="X423" i="55"/>
  <c r="W433" i="55"/>
  <c r="T425" i="55"/>
  <c r="AA419" i="55"/>
  <c r="X419" i="55"/>
  <c r="W429" i="55"/>
  <c r="T421" i="55"/>
  <c r="AA415" i="55"/>
  <c r="X415" i="55"/>
  <c r="W425" i="55"/>
  <c r="T417" i="55"/>
  <c r="AA410" i="55"/>
  <c r="X410" i="55"/>
  <c r="W420" i="55"/>
  <c r="T412" i="55"/>
  <c r="AC317" i="55"/>
  <c r="X492" i="55"/>
  <c r="AA492" i="55"/>
  <c r="T494" i="55"/>
  <c r="AA482" i="55"/>
  <c r="X482" i="55"/>
  <c r="T484" i="55"/>
  <c r="W492" i="55"/>
  <c r="E471" i="55"/>
  <c r="AA470" i="55"/>
  <c r="X470" i="55"/>
  <c r="T472" i="55"/>
  <c r="W480" i="55"/>
  <c r="AA456" i="55"/>
  <c r="X456" i="55"/>
  <c r="W466" i="55"/>
  <c r="T458" i="55"/>
  <c r="AA440" i="55"/>
  <c r="X440" i="55"/>
  <c r="W450" i="55"/>
  <c r="T442" i="55"/>
  <c r="AA488" i="55"/>
  <c r="X488" i="55"/>
  <c r="T490" i="55"/>
  <c r="AA474" i="55"/>
  <c r="X474" i="55"/>
  <c r="T476" i="55"/>
  <c r="W484" i="55"/>
  <c r="AA460" i="55"/>
  <c r="X460" i="55"/>
  <c r="W470" i="55"/>
  <c r="T462" i="55"/>
  <c r="AA450" i="55"/>
  <c r="X450" i="55"/>
  <c r="T452" i="55"/>
  <c r="W460" i="55"/>
  <c r="AA496" i="55"/>
  <c r="X496" i="55"/>
  <c r="E485" i="55"/>
  <c r="X484" i="55"/>
  <c r="AA484" i="55"/>
  <c r="W494" i="55"/>
  <c r="T486" i="55"/>
  <c r="AA472" i="55"/>
  <c r="X472" i="55"/>
  <c r="W482" i="55"/>
  <c r="T474" i="55"/>
  <c r="AA464" i="55"/>
  <c r="X464" i="55"/>
  <c r="W474" i="55"/>
  <c r="T466" i="55"/>
  <c r="AA452" i="55"/>
  <c r="X452" i="55"/>
  <c r="W462" i="55"/>
  <c r="T454" i="55"/>
  <c r="AA444" i="55"/>
  <c r="X444" i="55"/>
  <c r="W454" i="55"/>
  <c r="T446" i="55"/>
  <c r="AA495" i="55"/>
  <c r="X495" i="55"/>
  <c r="AA491" i="55"/>
  <c r="X491" i="55"/>
  <c r="T493" i="55"/>
  <c r="AA487" i="55"/>
  <c r="X487" i="55"/>
  <c r="T489" i="55"/>
  <c r="AA483" i="55"/>
  <c r="X483" i="55"/>
  <c r="T485" i="55"/>
  <c r="W493" i="55"/>
  <c r="AA479" i="55"/>
  <c r="X479" i="55"/>
  <c r="T481" i="55"/>
  <c r="W489" i="55"/>
  <c r="AA475" i="55"/>
  <c r="X475" i="55"/>
  <c r="T477" i="55"/>
  <c r="W485" i="55"/>
  <c r="AA471" i="55"/>
  <c r="X471" i="55"/>
  <c r="T473" i="55"/>
  <c r="W481" i="55"/>
  <c r="AA467" i="55"/>
  <c r="X467" i="55"/>
  <c r="T469" i="55"/>
  <c r="W477" i="55"/>
  <c r="AA463" i="55"/>
  <c r="X463" i="55"/>
  <c r="T465" i="55"/>
  <c r="W473" i="55"/>
  <c r="AA459" i="55"/>
  <c r="X459" i="55"/>
  <c r="T461" i="55"/>
  <c r="W469" i="55"/>
  <c r="AA455" i="55"/>
  <c r="X455" i="55"/>
  <c r="T457" i="55"/>
  <c r="W465" i="55"/>
  <c r="AA451" i="55"/>
  <c r="X451" i="55"/>
  <c r="T453" i="55"/>
  <c r="W461" i="55"/>
  <c r="AA447" i="55"/>
  <c r="X447" i="55"/>
  <c r="T449" i="55"/>
  <c r="W457" i="55"/>
  <c r="AA443" i="55"/>
  <c r="X443" i="55"/>
  <c r="T445" i="55"/>
  <c r="W453" i="55"/>
  <c r="AA439" i="55"/>
  <c r="X439" i="55"/>
  <c r="T441" i="55"/>
  <c r="W449" i="55"/>
  <c r="AA486" i="55"/>
  <c r="X486" i="55"/>
  <c r="T488" i="55"/>
  <c r="W496" i="55"/>
  <c r="AA476" i="55"/>
  <c r="X476" i="55"/>
  <c r="W486" i="55"/>
  <c r="T478" i="55"/>
  <c r="AA462" i="55"/>
  <c r="X462" i="55"/>
  <c r="T464" i="55"/>
  <c r="W472" i="55"/>
  <c r="AA448" i="55"/>
  <c r="X448" i="55"/>
  <c r="W458" i="55"/>
  <c r="T450" i="55"/>
  <c r="AA494" i="55"/>
  <c r="X494" i="55"/>
  <c r="T496" i="55"/>
  <c r="AA480" i="55"/>
  <c r="X480" i="55"/>
  <c r="W490" i="55"/>
  <c r="T482" i="55"/>
  <c r="AA466" i="55"/>
  <c r="X466" i="55"/>
  <c r="T468" i="55"/>
  <c r="W476" i="55"/>
  <c r="AA454" i="55"/>
  <c r="X454" i="55"/>
  <c r="T456" i="55"/>
  <c r="W464" i="55"/>
  <c r="AA442" i="55"/>
  <c r="X442" i="55"/>
  <c r="T444" i="55"/>
  <c r="W452" i="55"/>
  <c r="AA490" i="55"/>
  <c r="X490" i="55"/>
  <c r="T492" i="55"/>
  <c r="E479" i="55"/>
  <c r="AA478" i="55"/>
  <c r="X478" i="55"/>
  <c r="T480" i="55"/>
  <c r="W488" i="55"/>
  <c r="AA468" i="55"/>
  <c r="X468" i="55"/>
  <c r="W478" i="55"/>
  <c r="T470" i="55"/>
  <c r="AA458" i="55"/>
  <c r="X458" i="55"/>
  <c r="T460" i="55"/>
  <c r="W468" i="55"/>
  <c r="E447" i="55"/>
  <c r="AA446" i="55"/>
  <c r="X446" i="55"/>
  <c r="T448" i="55"/>
  <c r="W456" i="55"/>
  <c r="AA438" i="55"/>
  <c r="X438" i="55"/>
  <c r="AA437" i="55"/>
  <c r="X437" i="55"/>
  <c r="W438" i="55"/>
  <c r="W442" i="55"/>
  <c r="W446" i="55"/>
  <c r="T440" i="55"/>
  <c r="W439" i="55"/>
  <c r="W443" i="55"/>
  <c r="W447" i="55"/>
  <c r="T437" i="55"/>
  <c r="W440" i="55"/>
  <c r="W444" i="55"/>
  <c r="W448" i="55"/>
  <c r="T438" i="55"/>
  <c r="W437" i="55"/>
  <c r="W441" i="55"/>
  <c r="W445" i="55"/>
  <c r="T439" i="55"/>
  <c r="X493" i="55"/>
  <c r="AA493" i="55"/>
  <c r="T495" i="55"/>
  <c r="AA489" i="55"/>
  <c r="X489" i="55"/>
  <c r="T491" i="55"/>
  <c r="E486" i="55"/>
  <c r="X485" i="55"/>
  <c r="AA485" i="55"/>
  <c r="W495" i="55"/>
  <c r="T487" i="55"/>
  <c r="AA481" i="55"/>
  <c r="X481" i="55"/>
  <c r="W491" i="55"/>
  <c r="T483" i="55"/>
  <c r="AA477" i="55"/>
  <c r="X477" i="55"/>
  <c r="W487" i="55"/>
  <c r="T479" i="55"/>
  <c r="AA473" i="55"/>
  <c r="X473" i="55"/>
  <c r="W483" i="55"/>
  <c r="T475" i="55"/>
  <c r="AA469" i="55"/>
  <c r="X469" i="55"/>
  <c r="W479" i="55"/>
  <c r="T471" i="55"/>
  <c r="E466" i="55"/>
  <c r="AA465" i="55"/>
  <c r="X465" i="55"/>
  <c r="W475" i="55"/>
  <c r="T467" i="55"/>
  <c r="E462" i="55"/>
  <c r="AA461" i="55"/>
  <c r="X461" i="55"/>
  <c r="W471" i="55"/>
  <c r="T463" i="55"/>
  <c r="AA457" i="55"/>
  <c r="X457" i="55"/>
  <c r="W467" i="55"/>
  <c r="T459" i="55"/>
  <c r="E454" i="55"/>
  <c r="AA453" i="55"/>
  <c r="X453" i="55"/>
  <c r="W463" i="55"/>
  <c r="T455" i="55"/>
  <c r="AA449" i="55"/>
  <c r="X449" i="55"/>
  <c r="W459" i="55"/>
  <c r="T451" i="55"/>
  <c r="AA445" i="55"/>
  <c r="X445" i="55"/>
  <c r="W455" i="55"/>
  <c r="T447" i="55"/>
  <c r="E442" i="55"/>
  <c r="AA441" i="55"/>
  <c r="X441" i="55"/>
  <c r="W451" i="55"/>
  <c r="T443" i="55"/>
  <c r="E407" i="55"/>
  <c r="E406" i="55"/>
  <c r="E405" i="55"/>
  <c r="E425" i="55"/>
  <c r="E410" i="55"/>
  <c r="E436" i="55"/>
  <c r="E432" i="55"/>
  <c r="E428" i="55"/>
  <c r="E424" i="55"/>
  <c r="E420" i="55"/>
  <c r="E416" i="55"/>
  <c r="E411" i="55"/>
  <c r="E421" i="55"/>
  <c r="E429" i="55"/>
  <c r="E417" i="55"/>
  <c r="E491" i="55"/>
  <c r="E469" i="55"/>
  <c r="E459" i="55"/>
  <c r="E431" i="55"/>
  <c r="E482" i="55"/>
  <c r="E470" i="55"/>
  <c r="E458" i="55"/>
  <c r="E446" i="55"/>
  <c r="E434" i="55"/>
  <c r="E430" i="55"/>
  <c r="E426" i="55"/>
  <c r="E422" i="55"/>
  <c r="E418" i="55"/>
  <c r="E413" i="55"/>
  <c r="E409" i="55"/>
  <c r="E490" i="55"/>
  <c r="E493" i="55"/>
  <c r="E489" i="55"/>
  <c r="E492" i="55"/>
  <c r="E488" i="55"/>
  <c r="E487" i="55"/>
  <c r="E478" i="55"/>
  <c r="E483" i="55"/>
  <c r="E475" i="55"/>
  <c r="E484" i="55"/>
  <c r="E480" i="55"/>
  <c r="E476" i="55"/>
  <c r="E477" i="55"/>
  <c r="E481" i="55"/>
  <c r="E474" i="55"/>
  <c r="E473" i="55"/>
  <c r="E465" i="55"/>
  <c r="E472" i="55"/>
  <c r="E468" i="55"/>
  <c r="E464" i="55"/>
  <c r="E463" i="55"/>
  <c r="E467" i="55"/>
  <c r="E457" i="55"/>
  <c r="E461" i="55"/>
  <c r="E451" i="55"/>
  <c r="E453" i="55"/>
  <c r="E460" i="55"/>
  <c r="E456" i="55"/>
  <c r="E452" i="55"/>
  <c r="E455" i="55"/>
  <c r="E450" i="55"/>
  <c r="E441" i="55"/>
  <c r="E445" i="55"/>
  <c r="E448" i="55"/>
  <c r="E444" i="55"/>
  <c r="E440" i="55"/>
  <c r="E449" i="55"/>
  <c r="E443" i="55"/>
  <c r="E437" i="55"/>
  <c r="E438" i="55"/>
  <c r="E439" i="55"/>
  <c r="M416" i="55"/>
  <c r="G405" i="55"/>
  <c r="M407" i="55"/>
  <c r="M408" i="55"/>
  <c r="M405" i="55"/>
  <c r="M410" i="55"/>
  <c r="M414" i="55"/>
  <c r="M409" i="55"/>
  <c r="M406" i="55"/>
  <c r="M415" i="55"/>
  <c r="M413" i="55"/>
  <c r="M411" i="55"/>
  <c r="M412" i="55"/>
  <c r="G491" i="55"/>
  <c r="M492" i="55"/>
  <c r="G481" i="55"/>
  <c r="M480" i="55"/>
  <c r="G469" i="55"/>
  <c r="M466" i="55"/>
  <c r="G455" i="55"/>
  <c r="M450" i="55"/>
  <c r="G439" i="55"/>
  <c r="M436" i="55"/>
  <c r="G425" i="55"/>
  <c r="M421" i="55"/>
  <c r="G410" i="55"/>
  <c r="G487" i="55"/>
  <c r="M484" i="55"/>
  <c r="G473" i="55"/>
  <c r="M470" i="55"/>
  <c r="G459" i="55"/>
  <c r="M460" i="55"/>
  <c r="G449" i="55"/>
  <c r="M442" i="55"/>
  <c r="G431" i="55"/>
  <c r="M432" i="55"/>
  <c r="G421" i="55"/>
  <c r="M417" i="55"/>
  <c r="G406" i="55"/>
  <c r="G495" i="55"/>
  <c r="M494" i="55"/>
  <c r="G483" i="55"/>
  <c r="M482" i="55"/>
  <c r="G471" i="55"/>
  <c r="M474" i="55"/>
  <c r="G463" i="55"/>
  <c r="M462" i="55"/>
  <c r="G451" i="55"/>
  <c r="M454" i="55"/>
  <c r="G443" i="55"/>
  <c r="M444" i="55"/>
  <c r="G433" i="55"/>
  <c r="M434" i="55"/>
  <c r="G423" i="55"/>
  <c r="M424" i="55"/>
  <c r="G413" i="55"/>
  <c r="M419" i="55"/>
  <c r="G408" i="55"/>
  <c r="G494" i="55"/>
  <c r="G490" i="55"/>
  <c r="G486" i="55"/>
  <c r="M493" i="55"/>
  <c r="G482" i="55"/>
  <c r="M489" i="55"/>
  <c r="G478" i="55"/>
  <c r="M485" i="55"/>
  <c r="G474" i="55"/>
  <c r="M481" i="55"/>
  <c r="G470" i="55"/>
  <c r="M477" i="55"/>
  <c r="G466" i="55"/>
  <c r="M473" i="55"/>
  <c r="G462" i="55"/>
  <c r="M469" i="55"/>
  <c r="G458" i="55"/>
  <c r="M465" i="55"/>
  <c r="G454" i="55"/>
  <c r="M461" i="55"/>
  <c r="G450" i="55"/>
  <c r="M457" i="55"/>
  <c r="G446" i="55"/>
  <c r="M453" i="55"/>
  <c r="G442" i="55"/>
  <c r="M449" i="55"/>
  <c r="G438" i="55"/>
  <c r="M445" i="55"/>
  <c r="G434" i="55"/>
  <c r="M441" i="55"/>
  <c r="G430" i="55"/>
  <c r="M437" i="55"/>
  <c r="G426" i="55"/>
  <c r="M433" i="55"/>
  <c r="G422" i="55"/>
  <c r="M429" i="55"/>
  <c r="G418" i="55"/>
  <c r="M425" i="55"/>
  <c r="G414" i="55"/>
  <c r="M420" i="55"/>
  <c r="G409" i="55"/>
  <c r="M496" i="55"/>
  <c r="G485" i="55"/>
  <c r="M486" i="55"/>
  <c r="G475" i="55"/>
  <c r="M472" i="55"/>
  <c r="G461" i="55"/>
  <c r="M458" i="55"/>
  <c r="G447" i="55"/>
  <c r="M446" i="55"/>
  <c r="G435" i="55"/>
  <c r="M430" i="55"/>
  <c r="G419" i="55"/>
  <c r="G493" i="55"/>
  <c r="M490" i="55"/>
  <c r="G479" i="55"/>
  <c r="M476" i="55"/>
  <c r="G465" i="55"/>
  <c r="M464" i="55"/>
  <c r="G453" i="55"/>
  <c r="M452" i="55"/>
  <c r="G441" i="55"/>
  <c r="M438" i="55"/>
  <c r="G427" i="55"/>
  <c r="M426" i="55"/>
  <c r="G415" i="55"/>
  <c r="G489" i="55"/>
  <c r="M488" i="55"/>
  <c r="G477" i="55"/>
  <c r="M478" i="55"/>
  <c r="G467" i="55"/>
  <c r="M468" i="55"/>
  <c r="G457" i="55"/>
  <c r="M456" i="55"/>
  <c r="G445" i="55"/>
  <c r="M448" i="55"/>
  <c r="G437" i="55"/>
  <c r="M440" i="55"/>
  <c r="G429" i="55"/>
  <c r="M428" i="55"/>
  <c r="G417" i="55"/>
  <c r="M423" i="55"/>
  <c r="G412" i="55"/>
  <c r="G492" i="55"/>
  <c r="G488" i="55"/>
  <c r="M495" i="55"/>
  <c r="G484" i="55"/>
  <c r="M491" i="55"/>
  <c r="G480" i="55"/>
  <c r="M487" i="55"/>
  <c r="G476" i="55"/>
  <c r="M483" i="55"/>
  <c r="G472" i="55"/>
  <c r="M479" i="55"/>
  <c r="G468" i="55"/>
  <c r="M475" i="55"/>
  <c r="G464" i="55"/>
  <c r="M471" i="55"/>
  <c r="G460" i="55"/>
  <c r="M467" i="55"/>
  <c r="G456" i="55"/>
  <c r="M463" i="55"/>
  <c r="G452" i="55"/>
  <c r="M459" i="55"/>
  <c r="G448" i="55"/>
  <c r="M455" i="55"/>
  <c r="G444" i="55"/>
  <c r="M451" i="55"/>
  <c r="G440" i="55"/>
  <c r="M447" i="55"/>
  <c r="G436" i="55"/>
  <c r="M443" i="55"/>
  <c r="G432" i="55"/>
  <c r="M439" i="55"/>
  <c r="G428" i="55"/>
  <c r="M435" i="55"/>
  <c r="G424" i="55"/>
  <c r="M431" i="55"/>
  <c r="G420" i="55"/>
  <c r="M427" i="55"/>
  <c r="G416" i="55"/>
  <c r="M422" i="55"/>
  <c r="G411" i="55"/>
  <c r="M418" i="55"/>
  <c r="G407" i="55"/>
  <c r="J384" i="55"/>
  <c r="BN53" i="19"/>
  <c r="BN61" i="19"/>
  <c r="BR59" i="19"/>
  <c r="BR62" i="19"/>
  <c r="AL64" i="19"/>
  <c r="AL60" i="19"/>
  <c r="AL56" i="19"/>
  <c r="AL50" i="19"/>
  <c r="AL63" i="19"/>
  <c r="BN63" i="19"/>
  <c r="AL52" i="19"/>
  <c r="AL51" i="19"/>
  <c r="BR58" i="19"/>
  <c r="BN64" i="19"/>
  <c r="BR56" i="19"/>
  <c r="AL59" i="19"/>
  <c r="AL55" i="19"/>
  <c r="BR57" i="19"/>
  <c r="AL62" i="19"/>
  <c r="AL58" i="19"/>
  <c r="AL54" i="19"/>
  <c r="AL57" i="19"/>
  <c r="BR60" i="19"/>
  <c r="BR55" i="19"/>
  <c r="BR54" i="19"/>
  <c r="AL61" i="19"/>
  <c r="AL53" i="19"/>
  <c r="AO64" i="19"/>
  <c r="AI64" i="19"/>
  <c r="AI62" i="19"/>
  <c r="AO62" i="19"/>
  <c r="AO60" i="19"/>
  <c r="AI60" i="19"/>
  <c r="AG64" i="19"/>
  <c r="W64" i="19"/>
  <c r="W60" i="19"/>
  <c r="AG60" i="19"/>
  <c r="AI59" i="19"/>
  <c r="AO59" i="19"/>
  <c r="AI57" i="19"/>
  <c r="AO57" i="19"/>
  <c r="AI55" i="19"/>
  <c r="AO55" i="19"/>
  <c r="AI53" i="19"/>
  <c r="AO53" i="19"/>
  <c r="AI51" i="19"/>
  <c r="AO51" i="19"/>
  <c r="W55" i="19"/>
  <c r="AG55" i="19"/>
  <c r="AG53" i="19"/>
  <c r="W53" i="19"/>
  <c r="W51" i="19"/>
  <c r="AG51" i="19"/>
  <c r="W61" i="19"/>
  <c r="AG61" i="19"/>
  <c r="AG57" i="19"/>
  <c r="W57" i="19"/>
  <c r="BR52" i="19"/>
  <c r="BN52" i="19"/>
  <c r="AO63" i="19"/>
  <c r="AI63" i="19"/>
  <c r="AI61" i="19"/>
  <c r="AO61" i="19"/>
  <c r="AG62" i="19"/>
  <c r="W62" i="19"/>
  <c r="W58" i="19"/>
  <c r="AG58" i="19"/>
  <c r="AO58" i="19"/>
  <c r="AI58" i="19"/>
  <c r="AI56" i="19"/>
  <c r="AO56" i="19"/>
  <c r="AO54" i="19"/>
  <c r="AI54" i="19"/>
  <c r="AI52" i="19"/>
  <c r="AO52" i="19"/>
  <c r="AI50" i="19"/>
  <c r="AO50" i="19"/>
  <c r="BR51" i="19"/>
  <c r="BN51" i="19"/>
  <c r="W56" i="19"/>
  <c r="AG56" i="19"/>
  <c r="W54" i="19"/>
  <c r="AG54" i="19"/>
  <c r="W52" i="19"/>
  <c r="AG52" i="19"/>
  <c r="W50" i="19"/>
  <c r="AG50" i="19"/>
  <c r="W63" i="19"/>
  <c r="AG63" i="19"/>
  <c r="W59" i="19"/>
  <c r="AG59" i="19"/>
  <c r="BR50" i="19"/>
  <c r="BN50" i="19"/>
  <c r="Z394" i="21"/>
  <c r="R394" i="21" s="1"/>
  <c r="Z386" i="21"/>
  <c r="R386" i="21" s="1"/>
  <c r="Z378" i="21"/>
  <c r="R378" i="21" s="1"/>
  <c r="Z370" i="21"/>
  <c r="R370" i="21" s="1"/>
  <c r="Z363" i="21"/>
  <c r="R363" i="21" s="1"/>
  <c r="Z359" i="21"/>
  <c r="R359" i="21" s="1"/>
  <c r="Z355" i="21"/>
  <c r="R355" i="21" s="1"/>
  <c r="Z351" i="21"/>
  <c r="R351" i="21" s="1"/>
  <c r="Z345" i="21"/>
  <c r="R345" i="21" s="1"/>
  <c r="Z396" i="21"/>
  <c r="R396" i="21" s="1"/>
  <c r="Z389" i="21"/>
  <c r="R389" i="21" s="1"/>
  <c r="Z381" i="21"/>
  <c r="R381" i="21" s="1"/>
  <c r="Z373" i="21"/>
  <c r="R373" i="21" s="1"/>
  <c r="Z365" i="21"/>
  <c r="R365" i="21" s="1"/>
  <c r="Z342" i="21"/>
  <c r="R342" i="21" s="1"/>
  <c r="Z334" i="21"/>
  <c r="R334" i="21" s="1"/>
  <c r="Z326" i="21"/>
  <c r="R326" i="21" s="1"/>
  <c r="Z318" i="21"/>
  <c r="R318" i="21" s="1"/>
  <c r="Z344" i="21"/>
  <c r="R344" i="21" s="1"/>
  <c r="Z341" i="21"/>
  <c r="R341" i="21" s="1"/>
  <c r="Z333" i="21"/>
  <c r="R333" i="21" s="1"/>
  <c r="Z325" i="21"/>
  <c r="R325" i="21" s="1"/>
  <c r="Z317" i="21"/>
  <c r="R317" i="21" s="1"/>
  <c r="Z392" i="21"/>
  <c r="R392" i="21" s="1"/>
  <c r="Z384" i="21"/>
  <c r="R384" i="21" s="1"/>
  <c r="Z376" i="21"/>
  <c r="R376" i="21" s="1"/>
  <c r="Z368" i="21"/>
  <c r="R368" i="21" s="1"/>
  <c r="Z362" i="21"/>
  <c r="R362" i="21" s="1"/>
  <c r="Z358" i="21"/>
  <c r="R358" i="21" s="1"/>
  <c r="Z354" i="21"/>
  <c r="R354" i="21" s="1"/>
  <c r="Z350" i="21"/>
  <c r="R350" i="21" s="1"/>
  <c r="Z343" i="21"/>
  <c r="R343" i="21" s="1"/>
  <c r="Z395" i="21"/>
  <c r="R395" i="21" s="1"/>
  <c r="Z387" i="21"/>
  <c r="R387" i="21" s="1"/>
  <c r="Z379" i="21"/>
  <c r="R379" i="21" s="1"/>
  <c r="Z371" i="21"/>
  <c r="R371" i="21" s="1"/>
  <c r="Z340" i="21"/>
  <c r="R340" i="21" s="1"/>
  <c r="Z332" i="21"/>
  <c r="R332" i="21" s="1"/>
  <c r="Z324" i="21"/>
  <c r="R324" i="21" s="1"/>
  <c r="Z339" i="21"/>
  <c r="R339" i="21" s="1"/>
  <c r="Z331" i="21"/>
  <c r="R331" i="21" s="1"/>
  <c r="Z323" i="21"/>
  <c r="R323" i="21" s="1"/>
  <c r="Z390" i="21"/>
  <c r="R390" i="21" s="1"/>
  <c r="Z382" i="21"/>
  <c r="R382" i="21" s="1"/>
  <c r="Z374" i="21"/>
  <c r="R374" i="21" s="1"/>
  <c r="Z366" i="21"/>
  <c r="R366" i="21" s="1"/>
  <c r="Z361" i="21"/>
  <c r="R361" i="21" s="1"/>
  <c r="Z357" i="21"/>
  <c r="R357" i="21" s="1"/>
  <c r="Z353" i="21"/>
  <c r="R353" i="21" s="1"/>
  <c r="Z349" i="21"/>
  <c r="R349" i="21" s="1"/>
  <c r="Z393" i="21"/>
  <c r="R393" i="21" s="1"/>
  <c r="Z385" i="21"/>
  <c r="R385" i="21" s="1"/>
  <c r="Z377" i="21"/>
  <c r="R377" i="21" s="1"/>
  <c r="Z369" i="21"/>
  <c r="R369" i="21" s="1"/>
  <c r="Z338" i="21"/>
  <c r="R338" i="21" s="1"/>
  <c r="Z330" i="21"/>
  <c r="R330" i="21" s="1"/>
  <c r="Z322" i="21"/>
  <c r="R322" i="21" s="1"/>
  <c r="Z348" i="21"/>
  <c r="R348" i="21" s="1"/>
  <c r="Z337" i="21"/>
  <c r="R337" i="21" s="1"/>
  <c r="Z329" i="21"/>
  <c r="R329" i="21" s="1"/>
  <c r="Z321" i="21"/>
  <c r="R321" i="21" s="1"/>
  <c r="Z388" i="21"/>
  <c r="R388" i="21" s="1"/>
  <c r="Z380" i="21"/>
  <c r="R380" i="21" s="1"/>
  <c r="Z372" i="21"/>
  <c r="R372" i="21" s="1"/>
  <c r="Z364" i="21"/>
  <c r="R364" i="21" s="1"/>
  <c r="Z360" i="21"/>
  <c r="R360" i="21" s="1"/>
  <c r="Z356" i="21"/>
  <c r="R356" i="21" s="1"/>
  <c r="Z352" i="21"/>
  <c r="R352" i="21" s="1"/>
  <c r="Z347" i="21"/>
  <c r="R347" i="21" s="1"/>
  <c r="Z391" i="21"/>
  <c r="R391" i="21" s="1"/>
  <c r="Z383" i="21"/>
  <c r="R383" i="21" s="1"/>
  <c r="Z375" i="21"/>
  <c r="R375" i="21" s="1"/>
  <c r="Z367" i="21"/>
  <c r="R367" i="21" s="1"/>
  <c r="Z336" i="21"/>
  <c r="R336" i="21" s="1"/>
  <c r="Z328" i="21"/>
  <c r="R328" i="21" s="1"/>
  <c r="Z320" i="21"/>
  <c r="R320" i="21" s="1"/>
  <c r="Z346" i="21"/>
  <c r="R346" i="21" s="1"/>
  <c r="Z335" i="21"/>
  <c r="R335" i="21" s="1"/>
  <c r="Z327" i="21"/>
  <c r="R327" i="21" s="1"/>
  <c r="Z319" i="21"/>
  <c r="R319" i="21" s="1"/>
  <c r="U254" i="21"/>
  <c r="V254" i="21" s="1"/>
  <c r="Z254" i="21"/>
  <c r="R254" i="21" s="1"/>
  <c r="U238" i="21"/>
  <c r="V238" i="21" s="1"/>
  <c r="Z238" i="21"/>
  <c r="R238" i="21" s="1"/>
  <c r="AA162" i="21"/>
  <c r="Z162" i="21"/>
  <c r="R162" i="21" s="1"/>
  <c r="AA241" i="21"/>
  <c r="Z241" i="21"/>
  <c r="R241" i="21" s="1"/>
  <c r="AA225" i="21"/>
  <c r="Z225" i="21"/>
  <c r="R225" i="21" s="1"/>
  <c r="AA209" i="21"/>
  <c r="Z209" i="21"/>
  <c r="R209" i="21" s="1"/>
  <c r="V244" i="5"/>
  <c r="Z244" i="21"/>
  <c r="R244" i="21" s="1"/>
  <c r="AA184" i="21"/>
  <c r="Z184" i="21"/>
  <c r="R184" i="21" s="1"/>
  <c r="AA176" i="21"/>
  <c r="Z176" i="21"/>
  <c r="R176" i="21" s="1"/>
  <c r="AA160" i="21"/>
  <c r="Z160" i="21"/>
  <c r="R160" i="21" s="1"/>
  <c r="AA152" i="21"/>
  <c r="Z152" i="21"/>
  <c r="R152" i="21" s="1"/>
  <c r="Z255" i="21"/>
  <c r="R255" i="21" s="1"/>
  <c r="AA239" i="21"/>
  <c r="Z239" i="21"/>
  <c r="R239" i="21" s="1"/>
  <c r="U256" i="21"/>
  <c r="V256" i="21" s="1"/>
  <c r="Z256" i="21"/>
  <c r="R256" i="21" s="1"/>
  <c r="U248" i="21"/>
  <c r="V248" i="21" s="1"/>
  <c r="Z248" i="21"/>
  <c r="R248" i="21" s="1"/>
  <c r="V240" i="5"/>
  <c r="Z240" i="21"/>
  <c r="R240" i="21" s="1"/>
  <c r="AA188" i="21"/>
  <c r="Z188" i="21"/>
  <c r="R188" i="21" s="1"/>
  <c r="AA180" i="21"/>
  <c r="Z180" i="21"/>
  <c r="R180" i="21" s="1"/>
  <c r="AA172" i="21"/>
  <c r="Z172" i="21"/>
  <c r="R172" i="21" s="1"/>
  <c r="AA164" i="21"/>
  <c r="Z164" i="21"/>
  <c r="R164" i="21" s="1"/>
  <c r="AA156" i="21"/>
  <c r="Z156" i="21"/>
  <c r="R156" i="21" s="1"/>
  <c r="AA148" i="21"/>
  <c r="Z148" i="21"/>
  <c r="R148" i="21" s="1"/>
  <c r="Z8" i="21"/>
  <c r="R8" i="21" s="1"/>
  <c r="Z251" i="21"/>
  <c r="R251" i="21" s="1"/>
  <c r="Z243" i="21"/>
  <c r="R243" i="21" s="1"/>
  <c r="Z235" i="21"/>
  <c r="R235" i="21" s="1"/>
  <c r="AA227" i="21"/>
  <c r="Z227" i="21"/>
  <c r="R227" i="21" s="1"/>
  <c r="AA219" i="21"/>
  <c r="Z219" i="21"/>
  <c r="R219" i="21" s="1"/>
  <c r="AA211" i="21"/>
  <c r="Z211" i="21"/>
  <c r="R211" i="21" s="1"/>
  <c r="AA203" i="21"/>
  <c r="Z203" i="21"/>
  <c r="R203" i="21" s="1"/>
  <c r="AA195" i="21"/>
  <c r="Z195" i="21"/>
  <c r="R195" i="21" s="1"/>
  <c r="U246" i="21"/>
  <c r="V246" i="21" s="1"/>
  <c r="Z246" i="21"/>
  <c r="R246" i="21" s="1"/>
  <c r="AA170" i="21"/>
  <c r="Z170" i="21"/>
  <c r="R170" i="21" s="1"/>
  <c r="U249" i="21"/>
  <c r="V249" i="21" s="1"/>
  <c r="Z249" i="21"/>
  <c r="R249" i="21" s="1"/>
  <c r="AA233" i="21"/>
  <c r="Z233" i="21"/>
  <c r="R233" i="21" s="1"/>
  <c r="AA217" i="21"/>
  <c r="Z217" i="21"/>
  <c r="R217" i="21" s="1"/>
  <c r="AA201" i="21"/>
  <c r="Z201" i="21"/>
  <c r="R201" i="21" s="1"/>
  <c r="U252" i="21"/>
  <c r="V252" i="21" s="1"/>
  <c r="Z252" i="21"/>
  <c r="R252" i="21" s="1"/>
  <c r="V236" i="5"/>
  <c r="Z236" i="21"/>
  <c r="R236" i="21" s="1"/>
  <c r="AA192" i="21"/>
  <c r="Z192" i="21"/>
  <c r="R192" i="21" s="1"/>
  <c r="AA168" i="21"/>
  <c r="Z168" i="21"/>
  <c r="R168" i="21" s="1"/>
  <c r="Z16" i="21"/>
  <c r="R16" i="21" s="1"/>
  <c r="Z247" i="21"/>
  <c r="R247" i="21" s="1"/>
  <c r="U250" i="21"/>
  <c r="V250" i="21" s="1"/>
  <c r="Z250" i="21"/>
  <c r="R250" i="21" s="1"/>
  <c r="U242" i="21"/>
  <c r="V242" i="21" s="1"/>
  <c r="Z242" i="21"/>
  <c r="R242" i="21" s="1"/>
  <c r="Z190" i="21"/>
  <c r="R190" i="21" s="1"/>
  <c r="Z182" i="21"/>
  <c r="R182" i="21" s="1"/>
  <c r="Z174" i="21"/>
  <c r="R174" i="21" s="1"/>
  <c r="Z166" i="21"/>
  <c r="R166" i="21" s="1"/>
  <c r="Z158" i="21"/>
  <c r="R158" i="21" s="1"/>
  <c r="Z150" i="21"/>
  <c r="R150" i="21" s="1"/>
  <c r="Z10" i="21"/>
  <c r="R10" i="21" s="1"/>
  <c r="Z253" i="21"/>
  <c r="R253" i="21" s="1"/>
  <c r="AA245" i="21"/>
  <c r="Z245" i="21"/>
  <c r="R245" i="21" s="1"/>
  <c r="Z237" i="21"/>
  <c r="R237" i="21" s="1"/>
  <c r="Z229" i="21"/>
  <c r="R229" i="21" s="1"/>
  <c r="Z221" i="21"/>
  <c r="R221" i="21" s="1"/>
  <c r="Z213" i="21"/>
  <c r="R213" i="21" s="1"/>
  <c r="Z205" i="21"/>
  <c r="R205" i="21" s="1"/>
  <c r="Z197" i="21"/>
  <c r="R197" i="21" s="1"/>
  <c r="BR71" i="19"/>
  <c r="BN71" i="19"/>
  <c r="BR66" i="19"/>
  <c r="BN66" i="19"/>
  <c r="BR75" i="19"/>
  <c r="BN75" i="19"/>
  <c r="BR69" i="19"/>
  <c r="BN69" i="19"/>
  <c r="BR68" i="19"/>
  <c r="BN68" i="19"/>
  <c r="BR73" i="19"/>
  <c r="BN73" i="19"/>
  <c r="BR72" i="19"/>
  <c r="BN72" i="19"/>
  <c r="BR67" i="19"/>
  <c r="BN67" i="19"/>
  <c r="BR74" i="19"/>
  <c r="BN74" i="19"/>
  <c r="BR49" i="19"/>
  <c r="BR44" i="19"/>
  <c r="BR41" i="19"/>
  <c r="BR33" i="19"/>
  <c r="BR23" i="19"/>
  <c r="BR40" i="19"/>
  <c r="BR32" i="19"/>
  <c r="BR26" i="19"/>
  <c r="BR18" i="19"/>
  <c r="BR70" i="19"/>
  <c r="BR45" i="19"/>
  <c r="BR42" i="19"/>
  <c r="BR38" i="19"/>
  <c r="BR34" i="19"/>
  <c r="BR30" i="19"/>
  <c r="BR24" i="19"/>
  <c r="BR20" i="19"/>
  <c r="BR15" i="19"/>
  <c r="BR16" i="19"/>
  <c r="BR37" i="19"/>
  <c r="BR29" i="19"/>
  <c r="BR19" i="19"/>
  <c r="BR65" i="19"/>
  <c r="BR48" i="19"/>
  <c r="BR47" i="19"/>
  <c r="BR36" i="19"/>
  <c r="BR28" i="19"/>
  <c r="BR22" i="19"/>
  <c r="W74" i="19"/>
  <c r="BR46" i="19"/>
  <c r="BR43" i="19"/>
  <c r="BR39" i="19"/>
  <c r="BR35" i="19"/>
  <c r="BR31" i="19"/>
  <c r="BR27" i="19"/>
  <c r="BR25" i="19"/>
  <c r="BR21" i="19"/>
  <c r="BR17" i="19"/>
  <c r="W75" i="19"/>
  <c r="AG75" i="19"/>
  <c r="V290" i="5"/>
  <c r="V274" i="5"/>
  <c r="U266" i="21"/>
  <c r="V266" i="21" s="1"/>
  <c r="U258" i="21"/>
  <c r="V258" i="21" s="1"/>
  <c r="V297" i="5"/>
  <c r="V296" i="5"/>
  <c r="V288" i="5"/>
  <c r="U280" i="21"/>
  <c r="V280" i="21" s="1"/>
  <c r="U272" i="21"/>
  <c r="V272" i="21" s="1"/>
  <c r="U264" i="21"/>
  <c r="V264" i="21" s="1"/>
  <c r="V283" i="5"/>
  <c r="AA267" i="21"/>
  <c r="AA259" i="21"/>
  <c r="AA303" i="21"/>
  <c r="AA287" i="21"/>
  <c r="V298" i="5"/>
  <c r="AA277" i="21"/>
  <c r="U302" i="21"/>
  <c r="V302" i="21" s="1"/>
  <c r="V294" i="5"/>
  <c r="V286" i="5"/>
  <c r="V278" i="5"/>
  <c r="U270" i="21"/>
  <c r="V270" i="21" s="1"/>
  <c r="U262" i="21"/>
  <c r="V262" i="21" s="1"/>
  <c r="U281" i="21"/>
  <c r="V281" i="21" s="1"/>
  <c r="V273" i="5"/>
  <c r="V301" i="5"/>
  <c r="AA285" i="21"/>
  <c r="V282" i="5"/>
  <c r="AA289" i="21"/>
  <c r="U300" i="21"/>
  <c r="V300" i="21" s="1"/>
  <c r="V292" i="5"/>
  <c r="V284" i="5"/>
  <c r="V276" i="5"/>
  <c r="U268" i="21"/>
  <c r="V268" i="21" s="1"/>
  <c r="U260" i="21"/>
  <c r="V260" i="21" s="1"/>
  <c r="V279" i="5"/>
  <c r="AA271" i="21"/>
  <c r="AA263" i="21"/>
  <c r="AA291" i="21"/>
  <c r="AE75" i="19"/>
  <c r="U304" i="21"/>
  <c r="V304" i="21" s="1"/>
  <c r="AA304" i="21"/>
  <c r="U343" i="21"/>
  <c r="V343" i="21" s="1"/>
  <c r="U347" i="21"/>
  <c r="V347" i="21" s="1"/>
  <c r="U328" i="21"/>
  <c r="V328" i="21" s="1"/>
  <c r="U346" i="21"/>
  <c r="V346" i="21" s="1"/>
  <c r="U335" i="21"/>
  <c r="V335" i="21" s="1"/>
  <c r="U327" i="21"/>
  <c r="V327" i="21" s="1"/>
  <c r="V378" i="5"/>
  <c r="V370" i="5"/>
  <c r="V363" i="5"/>
  <c r="V355" i="5"/>
  <c r="U342" i="21"/>
  <c r="V342" i="21" s="1"/>
  <c r="U334" i="21"/>
  <c r="V334" i="21" s="1"/>
  <c r="U326" i="21"/>
  <c r="V326" i="21" s="1"/>
  <c r="U318" i="21"/>
  <c r="V318" i="21" s="1"/>
  <c r="U344" i="21"/>
  <c r="V344" i="21" s="1"/>
  <c r="V317" i="5"/>
  <c r="U332" i="21"/>
  <c r="V332" i="21" s="1"/>
  <c r="V390" i="5"/>
  <c r="V357" i="5"/>
  <c r="V349" i="5"/>
  <c r="U338" i="21"/>
  <c r="V338" i="21" s="1"/>
  <c r="U330" i="21"/>
  <c r="V330" i="21" s="1"/>
  <c r="U322" i="21"/>
  <c r="V322" i="21" s="1"/>
  <c r="V348" i="5"/>
  <c r="W68" i="19"/>
  <c r="AE74" i="19"/>
  <c r="BQ74" i="19" s="1"/>
  <c r="AE73" i="19"/>
  <c r="AD73" i="19" s="1"/>
  <c r="W71" i="19"/>
  <c r="W67" i="19"/>
  <c r="AE72" i="19"/>
  <c r="AD72" i="19" s="1"/>
  <c r="AE71" i="19"/>
  <c r="AD71" i="19" s="1"/>
  <c r="W72" i="19"/>
  <c r="J748" i="6"/>
  <c r="W69" i="19"/>
  <c r="W73" i="19"/>
  <c r="W70" i="19"/>
  <c r="W66" i="19"/>
  <c r="U339" i="21"/>
  <c r="V339" i="21" s="1"/>
  <c r="V353" i="5"/>
  <c r="U323" i="21"/>
  <c r="V323" i="21" s="1"/>
  <c r="U298" i="21"/>
  <c r="V298" i="21" s="1"/>
  <c r="V341" i="5"/>
  <c r="V265" i="5"/>
  <c r="U310" i="21"/>
  <c r="V310" i="21" s="1"/>
  <c r="U379" i="21"/>
  <c r="V379" i="21" s="1"/>
  <c r="U371" i="21"/>
  <c r="V371" i="21" s="1"/>
  <c r="V333" i="5"/>
  <c r="V241" i="5"/>
  <c r="U324" i="21"/>
  <c r="V324" i="21" s="1"/>
  <c r="U292" i="21"/>
  <c r="V292" i="21" s="1"/>
  <c r="V309" i="5"/>
  <c r="U395" i="21"/>
  <c r="V395" i="21" s="1"/>
  <c r="U273" i="21"/>
  <c r="V273" i="21" s="1"/>
  <c r="U290" i="21"/>
  <c r="V290" i="21" s="1"/>
  <c r="V293" i="5"/>
  <c r="U387" i="21"/>
  <c r="V387" i="21" s="1"/>
  <c r="V255" i="5"/>
  <c r="U282" i="21"/>
  <c r="V282" i="21" s="1"/>
  <c r="S263" i="21"/>
  <c r="S255" i="21"/>
  <c r="AA221" i="21"/>
  <c r="V304" i="5"/>
  <c r="U336" i="21"/>
  <c r="V336" i="21" s="1"/>
  <c r="W34" i="19"/>
  <c r="U284" i="21"/>
  <c r="V284" i="21" s="1"/>
  <c r="V361" i="5"/>
  <c r="V346" i="5"/>
  <c r="V280" i="5"/>
  <c r="V344" i="5"/>
  <c r="V272" i="5"/>
  <c r="V325" i="5"/>
  <c r="V285" i="5"/>
  <c r="U319" i="21"/>
  <c r="V319" i="21" s="1"/>
  <c r="U241" i="21"/>
  <c r="V241" i="21" s="1"/>
  <c r="AA275" i="21"/>
  <c r="U296" i="21"/>
  <c r="V296" i="21" s="1"/>
  <c r="U288" i="21"/>
  <c r="V288" i="21" s="1"/>
  <c r="U312" i="21"/>
  <c r="V312" i="21" s="1"/>
  <c r="V248" i="5"/>
  <c r="U320" i="21"/>
  <c r="V320" i="21" s="1"/>
  <c r="U294" i="21"/>
  <c r="V294" i="21" s="1"/>
  <c r="U286" i="21"/>
  <c r="V286" i="21" s="1"/>
  <c r="U278" i="21"/>
  <c r="V278" i="21" s="1"/>
  <c r="AA229" i="21"/>
  <c r="AA158" i="21"/>
  <c r="V264" i="5"/>
  <c r="V251" i="5"/>
  <c r="U295" i="21"/>
  <c r="V295" i="21" s="1"/>
  <c r="AA295" i="21"/>
  <c r="V275" i="5"/>
  <c r="AA261" i="21"/>
  <c r="AA253" i="21"/>
  <c r="AA235" i="21"/>
  <c r="AA205" i="21"/>
  <c r="AA166" i="21"/>
  <c r="V237" i="5"/>
  <c r="AA197" i="21"/>
  <c r="AA182" i="21"/>
  <c r="V256" i="5"/>
  <c r="U311" i="21"/>
  <c r="V311" i="21" s="1"/>
  <c r="U287" i="21"/>
  <c r="V287" i="21" s="1"/>
  <c r="V295" i="5"/>
  <c r="AA269" i="21"/>
  <c r="V243" i="5"/>
  <c r="V235" i="5"/>
  <c r="AA213" i="21"/>
  <c r="AA190" i="21"/>
  <c r="AA174" i="21"/>
  <c r="AA150" i="21"/>
  <c r="S251" i="21"/>
  <c r="S243" i="21"/>
  <c r="S235" i="21"/>
  <c r="S227" i="21"/>
  <c r="S219" i="21"/>
  <c r="S211" i="21"/>
  <c r="S203" i="21"/>
  <c r="S195" i="21"/>
  <c r="S307" i="21"/>
  <c r="S311" i="21"/>
  <c r="U340" i="21"/>
  <c r="V340" i="21" s="1"/>
  <c r="AA231" i="21"/>
  <c r="AA223" i="21"/>
  <c r="AA215" i="21"/>
  <c r="AA207" i="21"/>
  <c r="AA199" i="21"/>
  <c r="AA186" i="21"/>
  <c r="AA178" i="21"/>
  <c r="AA154" i="21"/>
  <c r="R154" i="21"/>
  <c r="AA146" i="21"/>
  <c r="R146" i="21"/>
  <c r="R6" i="21"/>
  <c r="AA6" i="21"/>
  <c r="AA257" i="21"/>
  <c r="U257" i="21"/>
  <c r="V257" i="21" s="1"/>
  <c r="V249" i="5"/>
  <c r="AA249" i="21"/>
  <c r="AA281" i="21"/>
  <c r="AA273" i="21"/>
  <c r="AA265" i="21"/>
  <c r="U265" i="21"/>
  <c r="V265" i="21" s="1"/>
  <c r="S257" i="21"/>
  <c r="S253" i="21"/>
  <c r="S229" i="21"/>
  <c r="S213" i="21"/>
  <c r="U316" i="21"/>
  <c r="V316" i="21" s="1"/>
  <c r="V260" i="5"/>
  <c r="U315" i="21"/>
  <c r="V315" i="21" s="1"/>
  <c r="U375" i="21"/>
  <c r="V375" i="21" s="1"/>
  <c r="U351" i="21"/>
  <c r="V351" i="21" s="1"/>
  <c r="U279" i="21"/>
  <c r="V279" i="21" s="1"/>
  <c r="U263" i="21"/>
  <c r="V263" i="21" s="1"/>
  <c r="U247" i="21"/>
  <c r="V247" i="21" s="1"/>
  <c r="AA299" i="21"/>
  <c r="U244" i="21"/>
  <c r="V244" i="21" s="1"/>
  <c r="V247" i="5"/>
  <c r="U331" i="21"/>
  <c r="V331" i="21" s="1"/>
  <c r="U305" i="21"/>
  <c r="V305" i="21" s="1"/>
  <c r="U277" i="21"/>
  <c r="V277" i="21" s="1"/>
  <c r="U261" i="21"/>
  <c r="V261" i="21" s="1"/>
  <c r="U245" i="21"/>
  <c r="V245" i="21" s="1"/>
  <c r="V308" i="5"/>
  <c r="U391" i="21"/>
  <c r="V391" i="21" s="1"/>
  <c r="U291" i="21"/>
  <c r="V291" i="21" s="1"/>
  <c r="U271" i="21"/>
  <c r="V271" i="21" s="1"/>
  <c r="U255" i="21"/>
  <c r="V255" i="21" s="1"/>
  <c r="U239" i="21"/>
  <c r="V239" i="21" s="1"/>
  <c r="AA247" i="21"/>
  <c r="U269" i="21"/>
  <c r="V269" i="21" s="1"/>
  <c r="U253" i="21"/>
  <c r="V253" i="21" s="1"/>
  <c r="U237" i="21"/>
  <c r="V237" i="21" s="1"/>
  <c r="V299" i="5"/>
  <c r="V253" i="5"/>
  <c r="U308" i="21"/>
  <c r="V308" i="21" s="1"/>
  <c r="V300" i="5"/>
  <c r="V268" i="5"/>
  <c r="V252" i="5"/>
  <c r="U383" i="21"/>
  <c r="V383" i="21" s="1"/>
  <c r="U367" i="21"/>
  <c r="V367" i="21" s="1"/>
  <c r="U299" i="21"/>
  <c r="V299" i="21" s="1"/>
  <c r="U283" i="21"/>
  <c r="V283" i="21" s="1"/>
  <c r="U275" i="21"/>
  <c r="V275" i="21" s="1"/>
  <c r="U267" i="21"/>
  <c r="V267" i="21" s="1"/>
  <c r="U259" i="21"/>
  <c r="V259" i="21" s="1"/>
  <c r="U251" i="21"/>
  <c r="V251" i="21" s="1"/>
  <c r="U243" i="21"/>
  <c r="V243" i="21" s="1"/>
  <c r="AA255" i="21"/>
  <c r="AA251" i="21"/>
  <c r="AA243" i="21"/>
  <c r="AA237" i="21"/>
  <c r="U306" i="21"/>
  <c r="V306" i="21" s="1"/>
  <c r="U396" i="21"/>
  <c r="V396" i="21" s="1"/>
  <c r="V359" i="5"/>
  <c r="V351" i="5"/>
  <c r="V337" i="5"/>
  <c r="V321" i="5"/>
  <c r="V305" i="5"/>
  <c r="V277" i="5"/>
  <c r="V261" i="5"/>
  <c r="V245" i="5"/>
  <c r="U301" i="21"/>
  <c r="V301" i="21" s="1"/>
  <c r="V281" i="5"/>
  <c r="V257" i="5"/>
  <c r="AA10" i="21"/>
  <c r="U348" i="21"/>
  <c r="V348" i="21" s="1"/>
  <c r="V345" i="5"/>
  <c r="V329" i="5"/>
  <c r="V313" i="5"/>
  <c r="V289" i="5"/>
  <c r="V269" i="5"/>
  <c r="U314" i="21"/>
  <c r="V314" i="21" s="1"/>
  <c r="U309" i="21"/>
  <c r="V309" i="21" s="1"/>
  <c r="S261" i="21"/>
  <c r="S265" i="21"/>
  <c r="S245" i="21"/>
  <c r="S249" i="21"/>
  <c r="S241" i="21"/>
  <c r="S233" i="21"/>
  <c r="S225" i="21"/>
  <c r="S217" i="21"/>
  <c r="S209" i="21"/>
  <c r="S319" i="21"/>
  <c r="S277" i="21"/>
  <c r="S269" i="21"/>
  <c r="S197" i="21"/>
  <c r="S273" i="21"/>
  <c r="S193" i="21"/>
  <c r="S303" i="21"/>
  <c r="S287" i="21"/>
  <c r="S279" i="21"/>
  <c r="S237" i="21"/>
  <c r="S221" i="21"/>
  <c r="S205" i="21"/>
  <c r="S315" i="21"/>
  <c r="S295" i="21"/>
  <c r="S317" i="21"/>
  <c r="S309" i="21"/>
  <c r="S301" i="21"/>
  <c r="S293" i="21"/>
  <c r="S285" i="21"/>
  <c r="S201" i="21"/>
  <c r="S247" i="21"/>
  <c r="S239" i="21"/>
  <c r="S231" i="21"/>
  <c r="S223" i="21"/>
  <c r="S215" i="21"/>
  <c r="S207" i="21"/>
  <c r="S199" i="21"/>
  <c r="S191" i="21"/>
  <c r="AG26" i="19"/>
  <c r="AG17" i="19"/>
  <c r="W40" i="19"/>
  <c r="W36" i="19"/>
  <c r="W29" i="19"/>
  <c r="W22" i="19"/>
  <c r="W33" i="19"/>
  <c r="W30" i="19"/>
  <c r="W27" i="19"/>
  <c r="AL66" i="19"/>
  <c r="AG41" i="19"/>
  <c r="W21" i="19"/>
  <c r="W24" i="19"/>
  <c r="AG27" i="19"/>
  <c r="AG25" i="19"/>
  <c r="AG18" i="19"/>
  <c r="AG34" i="19"/>
  <c r="AG24" i="19"/>
  <c r="AG40" i="19"/>
  <c r="AG22" i="19"/>
  <c r="AG67" i="19"/>
  <c r="AG30" i="19"/>
  <c r="W18" i="19"/>
  <c r="AL65" i="19"/>
  <c r="W17" i="19"/>
  <c r="AG36" i="19"/>
  <c r="W45" i="19"/>
  <c r="AG44" i="19"/>
  <c r="AG72" i="19"/>
  <c r="AG71" i="19"/>
  <c r="AG73" i="19"/>
  <c r="W65" i="19"/>
  <c r="W41" i="19"/>
  <c r="AG37" i="19"/>
  <c r="AG33" i="19"/>
  <c r="W31" i="19"/>
  <c r="AG28" i="19"/>
  <c r="W26" i="19"/>
  <c r="AG21" i="19"/>
  <c r="W19" i="19"/>
  <c r="AG32" i="19"/>
  <c r="AG29" i="19"/>
  <c r="W23" i="19"/>
  <c r="AG20" i="19"/>
  <c r="AG74" i="19"/>
  <c r="AG66" i="19"/>
  <c r="W25" i="19"/>
  <c r="W16" i="19"/>
  <c r="AG48" i="19"/>
  <c r="AG45" i="19"/>
  <c r="AG31" i="19"/>
  <c r="AG23" i="19"/>
  <c r="AG19" i="19"/>
  <c r="W37" i="19"/>
  <c r="W32" i="19"/>
  <c r="W28" i="19"/>
  <c r="W20" i="19"/>
  <c r="W48" i="19"/>
  <c r="AI47" i="19"/>
  <c r="W15" i="19"/>
  <c r="W46" i="19"/>
  <c r="AG70" i="19"/>
  <c r="AG69" i="19"/>
  <c r="AG68" i="19"/>
  <c r="AG65" i="19"/>
  <c r="AG43" i="19"/>
  <c r="AG42" i="19"/>
  <c r="AG39" i="19"/>
  <c r="AG38" i="19"/>
  <c r="AG35" i="19"/>
  <c r="AL49" i="19"/>
  <c r="W47" i="19"/>
  <c r="AG16" i="19"/>
  <c r="AL48" i="19"/>
  <c r="AG46" i="19"/>
  <c r="W42" i="19"/>
  <c r="W38" i="19"/>
  <c r="W44" i="19"/>
  <c r="W43" i="19"/>
  <c r="W39" i="19"/>
  <c r="W35" i="19"/>
  <c r="S299" i="21"/>
  <c r="S291" i="21"/>
  <c r="S283" i="21"/>
  <c r="S313" i="21"/>
  <c r="S305" i="21"/>
  <c r="S297" i="21"/>
  <c r="S289" i="21"/>
  <c r="S281" i="21"/>
  <c r="AI49" i="19"/>
  <c r="U359" i="21"/>
  <c r="V359" i="21" s="1"/>
  <c r="V382" i="5"/>
  <c r="V374" i="5"/>
  <c r="U363" i="21"/>
  <c r="V363" i="21" s="1"/>
  <c r="U355" i="21"/>
  <c r="V355" i="21" s="1"/>
  <c r="V366" i="5"/>
  <c r="V386" i="5"/>
  <c r="U361" i="21"/>
  <c r="V361" i="21" s="1"/>
  <c r="U357" i="21"/>
  <c r="V357" i="21" s="1"/>
  <c r="U353" i="21"/>
  <c r="V353" i="21" s="1"/>
  <c r="U349" i="21"/>
  <c r="V349" i="21" s="1"/>
  <c r="U345" i="21"/>
  <c r="V345" i="21" s="1"/>
  <c r="V388" i="5"/>
  <c r="V380" i="5"/>
  <c r="V372" i="5"/>
  <c r="V392" i="5"/>
  <c r="V384" i="5"/>
  <c r="V376" i="5"/>
  <c r="V368" i="5"/>
  <c r="V347" i="5"/>
  <c r="V343" i="5"/>
  <c r="U341" i="21"/>
  <c r="V341" i="21" s="1"/>
  <c r="U337" i="21"/>
  <c r="V337" i="21" s="1"/>
  <c r="U333" i="21"/>
  <c r="V333" i="21" s="1"/>
  <c r="U329" i="21"/>
  <c r="V329" i="21" s="1"/>
  <c r="U325" i="21"/>
  <c r="V325" i="21" s="1"/>
  <c r="U321" i="21"/>
  <c r="V321" i="21" s="1"/>
  <c r="U317" i="21"/>
  <c r="V317" i="21" s="1"/>
  <c r="AA293" i="21"/>
  <c r="V339" i="5"/>
  <c r="V335" i="5"/>
  <c r="V331" i="5"/>
  <c r="V327" i="5"/>
  <c r="V323" i="5"/>
  <c r="V319" i="5"/>
  <c r="S259" i="21"/>
  <c r="V310" i="5"/>
  <c r="V306" i="5"/>
  <c r="V302" i="5"/>
  <c r="V270" i="5"/>
  <c r="V266" i="5"/>
  <c r="V262" i="5"/>
  <c r="V258" i="5"/>
  <c r="V254" i="5"/>
  <c r="V250" i="5"/>
  <c r="V246" i="5"/>
  <c r="V242" i="5"/>
  <c r="V238" i="5"/>
  <c r="V315" i="5"/>
  <c r="V311" i="5"/>
  <c r="V307" i="5"/>
  <c r="V303" i="5"/>
  <c r="V291" i="5"/>
  <c r="V287" i="5"/>
  <c r="V271" i="5"/>
  <c r="V267" i="5"/>
  <c r="V263" i="5"/>
  <c r="V259" i="5"/>
  <c r="V239" i="5"/>
  <c r="S329" i="21"/>
  <c r="S325" i="21"/>
  <c r="S321" i="21"/>
  <c r="S275" i="21"/>
  <c r="S271" i="21"/>
  <c r="S267" i="21"/>
  <c r="U313" i="21"/>
  <c r="V313" i="21" s="1"/>
  <c r="V396" i="5"/>
  <c r="U393" i="21"/>
  <c r="V393" i="21" s="1"/>
  <c r="U389" i="21"/>
  <c r="V389" i="21" s="1"/>
  <c r="U385" i="21"/>
  <c r="V385" i="21" s="1"/>
  <c r="U381" i="21"/>
  <c r="V381" i="21" s="1"/>
  <c r="U377" i="21"/>
  <c r="V377" i="21" s="1"/>
  <c r="U373" i="21"/>
  <c r="V373" i="21" s="1"/>
  <c r="U369" i="21"/>
  <c r="V369" i="21" s="1"/>
  <c r="U365" i="21"/>
  <c r="V365" i="21" s="1"/>
  <c r="U307" i="21"/>
  <c r="V307" i="21" s="1"/>
  <c r="U303" i="21"/>
  <c r="V303" i="21" s="1"/>
  <c r="U297" i="21"/>
  <c r="V297" i="21" s="1"/>
  <c r="U293" i="21"/>
  <c r="V293" i="21" s="1"/>
  <c r="U289" i="21"/>
  <c r="V289" i="21" s="1"/>
  <c r="U285" i="21"/>
  <c r="V285" i="21" s="1"/>
  <c r="AA301" i="21"/>
  <c r="AA297" i="21"/>
  <c r="AA283" i="21"/>
  <c r="AA279" i="21"/>
  <c r="AA16" i="21"/>
  <c r="AA8" i="21"/>
  <c r="V395" i="5"/>
  <c r="V391" i="5"/>
  <c r="V387" i="5"/>
  <c r="V383" i="5"/>
  <c r="V379" i="5"/>
  <c r="V375" i="5"/>
  <c r="V371" i="5"/>
  <c r="V367" i="5"/>
  <c r="U394" i="21"/>
  <c r="V394" i="21" s="1"/>
  <c r="U392" i="21"/>
  <c r="V392" i="21" s="1"/>
  <c r="U390" i="21"/>
  <c r="V390" i="21" s="1"/>
  <c r="U388" i="21"/>
  <c r="V388" i="21" s="1"/>
  <c r="U386" i="21"/>
  <c r="V386" i="21" s="1"/>
  <c r="U384" i="21"/>
  <c r="V384" i="21" s="1"/>
  <c r="U382" i="21"/>
  <c r="V382" i="21" s="1"/>
  <c r="U380" i="21"/>
  <c r="V380" i="21" s="1"/>
  <c r="U378" i="21"/>
  <c r="V378" i="21" s="1"/>
  <c r="U376" i="21"/>
  <c r="V376" i="21" s="1"/>
  <c r="U374" i="21"/>
  <c r="V374" i="21" s="1"/>
  <c r="U372" i="21"/>
  <c r="V372" i="21" s="1"/>
  <c r="U370" i="21"/>
  <c r="V370" i="21" s="1"/>
  <c r="U368" i="21"/>
  <c r="V368" i="21" s="1"/>
  <c r="U366" i="21"/>
  <c r="V366" i="21" s="1"/>
  <c r="U362" i="21"/>
  <c r="V362" i="21" s="1"/>
  <c r="U358" i="21"/>
  <c r="V358" i="21" s="1"/>
  <c r="U354" i="21"/>
  <c r="V354" i="21" s="1"/>
  <c r="U350" i="21"/>
  <c r="V350" i="21" s="1"/>
  <c r="V393" i="5"/>
  <c r="V389" i="5"/>
  <c r="V385" i="5"/>
  <c r="V381" i="5"/>
  <c r="V377" i="5"/>
  <c r="V373" i="5"/>
  <c r="V369" i="5"/>
  <c r="V365" i="5"/>
  <c r="V394" i="5"/>
  <c r="C66" i="49"/>
  <c r="D66" i="49"/>
  <c r="L5" i="6"/>
  <c r="AA193" i="21"/>
  <c r="AA189" i="21"/>
  <c r="AA185" i="21"/>
  <c r="AA181" i="21"/>
  <c r="AA177" i="21"/>
  <c r="AA173" i="21"/>
  <c r="AA169" i="21"/>
  <c r="AA165" i="21"/>
  <c r="AA161" i="21"/>
  <c r="R157" i="21"/>
  <c r="AA157" i="21"/>
  <c r="R153" i="21"/>
  <c r="AA153" i="21"/>
  <c r="R149" i="21"/>
  <c r="AA149" i="21"/>
  <c r="R145" i="21"/>
  <c r="AA145" i="21"/>
  <c r="R143" i="21"/>
  <c r="AA143" i="21"/>
  <c r="R141" i="21"/>
  <c r="AA141" i="21"/>
  <c r="R139" i="21"/>
  <c r="AA139" i="21"/>
  <c r="R137" i="21"/>
  <c r="AA137" i="21"/>
  <c r="R135" i="21"/>
  <c r="AA135" i="21"/>
  <c r="R133" i="21"/>
  <c r="AA133" i="21"/>
  <c r="R131" i="21"/>
  <c r="AA131" i="21"/>
  <c r="R129" i="21"/>
  <c r="AA129" i="21"/>
  <c r="R127" i="21"/>
  <c r="AA127" i="21"/>
  <c r="R125" i="21"/>
  <c r="AA125" i="21"/>
  <c r="AA123" i="21"/>
  <c r="R123" i="21"/>
  <c r="AA121" i="21"/>
  <c r="R121" i="21"/>
  <c r="AA119" i="21"/>
  <c r="R119" i="21"/>
  <c r="AA117" i="21"/>
  <c r="R117" i="21"/>
  <c r="AA115" i="21"/>
  <c r="R115" i="21"/>
  <c r="AA113" i="21"/>
  <c r="R113" i="21"/>
  <c r="AA111" i="21"/>
  <c r="R111" i="21"/>
  <c r="AA109" i="21"/>
  <c r="R109" i="21"/>
  <c r="AA107" i="21"/>
  <c r="R107" i="21"/>
  <c r="AA105" i="21"/>
  <c r="R105" i="21"/>
  <c r="AA103" i="21"/>
  <c r="R103" i="21"/>
  <c r="AA101" i="21"/>
  <c r="R101" i="21"/>
  <c r="AA99" i="21"/>
  <c r="R99" i="21"/>
  <c r="AA97" i="21"/>
  <c r="R97" i="21"/>
  <c r="AA95" i="21"/>
  <c r="R95" i="21"/>
  <c r="AA93" i="21"/>
  <c r="R93" i="21"/>
  <c r="AA91" i="21"/>
  <c r="R91" i="21"/>
  <c r="AA89" i="21"/>
  <c r="R89" i="21"/>
  <c r="AA87" i="21"/>
  <c r="R87" i="21"/>
  <c r="AA85" i="21"/>
  <c r="R85" i="21"/>
  <c r="AA83" i="21"/>
  <c r="R83" i="21"/>
  <c r="AA81" i="21"/>
  <c r="R81" i="21"/>
  <c r="AA79" i="21"/>
  <c r="R79" i="21"/>
  <c r="AA77" i="21"/>
  <c r="R77" i="21"/>
  <c r="AA75" i="21"/>
  <c r="R75" i="21"/>
  <c r="AA73" i="21"/>
  <c r="R73" i="21"/>
  <c r="AA71" i="21"/>
  <c r="R71" i="21"/>
  <c r="AA69" i="21"/>
  <c r="R69" i="21"/>
  <c r="AA67" i="21"/>
  <c r="R67" i="21"/>
  <c r="AA65" i="21"/>
  <c r="R65" i="21"/>
  <c r="AA63" i="21"/>
  <c r="R63" i="21"/>
  <c r="AA61" i="21"/>
  <c r="R61" i="21"/>
  <c r="AA59" i="21"/>
  <c r="R59" i="21"/>
  <c r="AA57" i="21"/>
  <c r="R57" i="21"/>
  <c r="AA55" i="21"/>
  <c r="R55" i="21"/>
  <c r="AA53" i="21"/>
  <c r="R53" i="21"/>
  <c r="AA51" i="21"/>
  <c r="R51" i="21"/>
  <c r="AA49" i="21"/>
  <c r="R49" i="21"/>
  <c r="AA47" i="21"/>
  <c r="R47" i="21"/>
  <c r="AA45" i="21"/>
  <c r="R45" i="21"/>
  <c r="AA43" i="21"/>
  <c r="R43" i="21"/>
  <c r="AA41" i="21"/>
  <c r="R41" i="21"/>
  <c r="AA39" i="21"/>
  <c r="R39" i="21"/>
  <c r="AA37" i="21"/>
  <c r="R37" i="21"/>
  <c r="AA35" i="21"/>
  <c r="R35" i="21"/>
  <c r="AA33" i="21"/>
  <c r="R33" i="21"/>
  <c r="AA31" i="21"/>
  <c r="R31" i="21"/>
  <c r="AA29" i="21"/>
  <c r="R29" i="21"/>
  <c r="AA27" i="21"/>
  <c r="R27" i="21"/>
  <c r="AA25" i="21"/>
  <c r="R25" i="21"/>
  <c r="AA23" i="21"/>
  <c r="R23" i="21"/>
  <c r="AA21" i="21"/>
  <c r="R21" i="21"/>
  <c r="AA19" i="21"/>
  <c r="R19" i="21"/>
  <c r="AA17" i="21"/>
  <c r="R17" i="21"/>
  <c r="R14" i="21"/>
  <c r="AA14" i="21"/>
  <c r="R12" i="21"/>
  <c r="AA12" i="21"/>
  <c r="AA9" i="21"/>
  <c r="R9" i="21"/>
  <c r="AA5" i="21"/>
  <c r="R5" i="21"/>
  <c r="V340" i="5"/>
  <c r="V336" i="5"/>
  <c r="V332" i="5"/>
  <c r="V328" i="5"/>
  <c r="V324" i="5"/>
  <c r="V320" i="5"/>
  <c r="V316" i="5"/>
  <c r="V312" i="5"/>
  <c r="AA300" i="21"/>
  <c r="AA296" i="21"/>
  <c r="AA292" i="21"/>
  <c r="AA288" i="21"/>
  <c r="AA284" i="21"/>
  <c r="AA280" i="21"/>
  <c r="AA276" i="21"/>
  <c r="AA272" i="21"/>
  <c r="AA268" i="21"/>
  <c r="AA264" i="21"/>
  <c r="AA260" i="21"/>
  <c r="AA256" i="21"/>
  <c r="AA252" i="21"/>
  <c r="AA248" i="21"/>
  <c r="AA244" i="21"/>
  <c r="AA240" i="21"/>
  <c r="AA236" i="21"/>
  <c r="AA232" i="21"/>
  <c r="AA228" i="21"/>
  <c r="AA224" i="21"/>
  <c r="AA220" i="21"/>
  <c r="AA216" i="21"/>
  <c r="AA212" i="21"/>
  <c r="AA208" i="21"/>
  <c r="AA204" i="21"/>
  <c r="AA200" i="21"/>
  <c r="AA196" i="21"/>
  <c r="V364" i="5"/>
  <c r="V362" i="5"/>
  <c r="V360" i="5"/>
  <c r="V358" i="5"/>
  <c r="V356" i="5"/>
  <c r="V354" i="5"/>
  <c r="V352" i="5"/>
  <c r="V350" i="5"/>
  <c r="AA191" i="21"/>
  <c r="AA187" i="21"/>
  <c r="AA183" i="21"/>
  <c r="AA179" i="21"/>
  <c r="AA175" i="21"/>
  <c r="AA171" i="21"/>
  <c r="AA167" i="21"/>
  <c r="AA163" i="21"/>
  <c r="R159" i="21"/>
  <c r="AA159" i="21"/>
  <c r="R155" i="21"/>
  <c r="AA155" i="21"/>
  <c r="R151" i="21"/>
  <c r="AA151" i="21"/>
  <c r="R147" i="21"/>
  <c r="AA147" i="21"/>
  <c r="R144" i="21"/>
  <c r="AA144" i="21"/>
  <c r="R142" i="21"/>
  <c r="AA142" i="21"/>
  <c r="R140" i="21"/>
  <c r="AA140" i="21"/>
  <c r="R138" i="21"/>
  <c r="AA138" i="21"/>
  <c r="R136" i="21"/>
  <c r="AA136" i="21"/>
  <c r="R134" i="21"/>
  <c r="AA134" i="21"/>
  <c r="R132" i="21"/>
  <c r="AA132" i="21"/>
  <c r="R130" i="21"/>
  <c r="AA130" i="21"/>
  <c r="R128" i="21"/>
  <c r="AA128" i="21"/>
  <c r="R126" i="21"/>
  <c r="AA126" i="21"/>
  <c r="AA124" i="21"/>
  <c r="R124" i="21"/>
  <c r="AA122" i="21"/>
  <c r="R122" i="21"/>
  <c r="AA120" i="21"/>
  <c r="R120" i="21"/>
  <c r="AA118" i="21"/>
  <c r="R118" i="21"/>
  <c r="AA116" i="21"/>
  <c r="R116" i="21"/>
  <c r="AA114" i="21"/>
  <c r="R114" i="21"/>
  <c r="AA112" i="21"/>
  <c r="R112" i="21"/>
  <c r="AA110" i="21"/>
  <c r="R110" i="21"/>
  <c r="AA108" i="21"/>
  <c r="R108" i="21"/>
  <c r="AA106" i="21"/>
  <c r="R106" i="21"/>
  <c r="AA104" i="21"/>
  <c r="R104" i="21"/>
  <c r="AA102" i="21"/>
  <c r="R102" i="21"/>
  <c r="AA100" i="21"/>
  <c r="R100" i="21"/>
  <c r="AA98" i="21"/>
  <c r="R98" i="21"/>
  <c r="AA96" i="21"/>
  <c r="R96" i="21"/>
  <c r="AA94" i="21"/>
  <c r="R94" i="21"/>
  <c r="AA92" i="21"/>
  <c r="R92" i="21"/>
  <c r="AA90" i="21"/>
  <c r="R90" i="21"/>
  <c r="AA88" i="21"/>
  <c r="R88" i="21"/>
  <c r="AA86" i="21"/>
  <c r="R86" i="21"/>
  <c r="AA84" i="21"/>
  <c r="R84" i="21"/>
  <c r="AA82" i="21"/>
  <c r="R82" i="21"/>
  <c r="AA80" i="21"/>
  <c r="R80" i="21"/>
  <c r="AA78" i="21"/>
  <c r="R78" i="21"/>
  <c r="AA76" i="21"/>
  <c r="R76" i="21"/>
  <c r="AA74" i="21"/>
  <c r="R74" i="21"/>
  <c r="AA72" i="21"/>
  <c r="R72" i="21"/>
  <c r="AA70" i="21"/>
  <c r="R70" i="21"/>
  <c r="AA68" i="21"/>
  <c r="R68" i="21"/>
  <c r="AA66" i="21"/>
  <c r="R66" i="21"/>
  <c r="AA64" i="21"/>
  <c r="R64" i="21"/>
  <c r="AA62" i="21"/>
  <c r="R62" i="21"/>
  <c r="AA60" i="21"/>
  <c r="R60" i="21"/>
  <c r="AA58" i="21"/>
  <c r="R58" i="21"/>
  <c r="AA56" i="21"/>
  <c r="R56" i="21"/>
  <c r="AA54" i="21"/>
  <c r="R54" i="21"/>
  <c r="AA52" i="21"/>
  <c r="R52" i="21"/>
  <c r="AA50" i="21"/>
  <c r="R50" i="21"/>
  <c r="AA48" i="21"/>
  <c r="R48" i="21"/>
  <c r="AA46" i="21"/>
  <c r="R46" i="21"/>
  <c r="AA44" i="21"/>
  <c r="R44" i="21"/>
  <c r="AA42" i="21"/>
  <c r="R42" i="21"/>
  <c r="AA40" i="21"/>
  <c r="R40" i="21"/>
  <c r="AA38" i="21"/>
  <c r="R38" i="21"/>
  <c r="AA36" i="21"/>
  <c r="R36" i="21"/>
  <c r="AA34" i="21"/>
  <c r="R34" i="21"/>
  <c r="AA32" i="21"/>
  <c r="R32" i="21"/>
  <c r="AA30" i="21"/>
  <c r="R30" i="21"/>
  <c r="AA28" i="21"/>
  <c r="R28" i="21"/>
  <c r="AA26" i="21"/>
  <c r="R26" i="21"/>
  <c r="AA24" i="21"/>
  <c r="R24" i="21"/>
  <c r="AA22" i="21"/>
  <c r="R22" i="21"/>
  <c r="AA20" i="21"/>
  <c r="R20" i="21"/>
  <c r="AA18" i="21"/>
  <c r="R18" i="21"/>
  <c r="AA15" i="21"/>
  <c r="R15" i="21"/>
  <c r="AA13" i="21"/>
  <c r="R13" i="21"/>
  <c r="AA11" i="21"/>
  <c r="R11" i="21"/>
  <c r="AA7" i="21"/>
  <c r="R7" i="21"/>
  <c r="AA194" i="21"/>
  <c r="V342" i="5"/>
  <c r="V338" i="5"/>
  <c r="V334" i="5"/>
  <c r="V330" i="5"/>
  <c r="V326" i="5"/>
  <c r="V322" i="5"/>
  <c r="V318" i="5"/>
  <c r="V314" i="5"/>
  <c r="AA302" i="21"/>
  <c r="AA298" i="21"/>
  <c r="AA294" i="21"/>
  <c r="AA290" i="21"/>
  <c r="AA286" i="21"/>
  <c r="AA282" i="21"/>
  <c r="AA278" i="21"/>
  <c r="AA274" i="21"/>
  <c r="AA270" i="21"/>
  <c r="AA266" i="21"/>
  <c r="AA262" i="21"/>
  <c r="AA258" i="21"/>
  <c r="AA254" i="21"/>
  <c r="AA250" i="21"/>
  <c r="AA246" i="21"/>
  <c r="AA242" i="21"/>
  <c r="AA238" i="21"/>
  <c r="AA234" i="21"/>
  <c r="AA230" i="21"/>
  <c r="AA226" i="21"/>
  <c r="AA222" i="21"/>
  <c r="AA218" i="21"/>
  <c r="AA214" i="21"/>
  <c r="AA210" i="21"/>
  <c r="AA206" i="21"/>
  <c r="AA202" i="21"/>
  <c r="AA198" i="21"/>
  <c r="D45" i="19"/>
  <c r="U364" i="21"/>
  <c r="V364" i="21" s="1"/>
  <c r="U360" i="21"/>
  <c r="V360" i="21" s="1"/>
  <c r="U356" i="21"/>
  <c r="V356" i="21" s="1"/>
  <c r="U352" i="21"/>
  <c r="V352" i="21" s="1"/>
  <c r="AG15" i="19"/>
  <c r="S38" i="21"/>
  <c r="S34" i="21"/>
  <c r="S30" i="21"/>
  <c r="S36" i="21"/>
  <c r="S32" i="21"/>
  <c r="AI48" i="19"/>
  <c r="AG47" i="19"/>
  <c r="AL74" i="19"/>
  <c r="AL70" i="19"/>
  <c r="AL75" i="19"/>
  <c r="AL71" i="19"/>
  <c r="AL67" i="19"/>
  <c r="D328" i="50"/>
  <c r="AI65" i="19"/>
  <c r="AL72" i="19"/>
  <c r="AL68" i="19"/>
  <c r="W49" i="19"/>
  <c r="AG49" i="19"/>
  <c r="AL73" i="19"/>
  <c r="AL69" i="19"/>
  <c r="S37" i="21"/>
  <c r="S33" i="21"/>
  <c r="S29" i="21"/>
  <c r="S35" i="21"/>
  <c r="S31" i="21"/>
  <c r="A8" i="50"/>
  <c r="A19" i="50"/>
  <c r="A31" i="50" s="1"/>
  <c r="A43" i="50" s="1"/>
  <c r="A55" i="50" s="1"/>
  <c r="A67" i="50" s="1"/>
  <c r="A79" i="50" s="1"/>
  <c r="A91" i="50" s="1"/>
  <c r="A103" i="50" s="1"/>
  <c r="A115" i="50" s="1"/>
  <c r="A127" i="50" s="1"/>
  <c r="A139" i="50" s="1"/>
  <c r="A151" i="50" s="1"/>
  <c r="A163" i="50" s="1"/>
  <c r="A175" i="50" s="1"/>
  <c r="A187" i="50" s="1"/>
  <c r="A199" i="50" s="1"/>
  <c r="A211" i="50" s="1"/>
  <c r="A223" i="50" s="1"/>
  <c r="A235" i="50" s="1"/>
  <c r="C61" i="49"/>
  <c r="D61" i="49"/>
  <c r="C57" i="49"/>
  <c r="D57" i="49"/>
  <c r="AH452" i="55" l="1"/>
  <c r="AI452" i="55" s="1"/>
  <c r="AH434" i="55"/>
  <c r="AI434" i="55" s="1"/>
  <c r="Z343" i="55"/>
  <c r="K332" i="55"/>
  <c r="Y343" i="55"/>
  <c r="U331" i="55"/>
  <c r="AH439" i="55"/>
  <c r="AI439" i="55" s="1"/>
  <c r="AH441" i="55"/>
  <c r="AI441" i="55" s="1"/>
  <c r="AH445" i="55"/>
  <c r="AI445" i="55" s="1"/>
  <c r="AH440" i="55"/>
  <c r="AI440" i="55" s="1"/>
  <c r="AH437" i="55"/>
  <c r="AI437" i="55" s="1"/>
  <c r="AH431" i="55"/>
  <c r="AI431" i="55" s="1"/>
  <c r="AH429" i="55"/>
  <c r="AI429" i="55" s="1"/>
  <c r="AH421" i="55"/>
  <c r="AI421" i="55" s="1"/>
  <c r="AH419" i="55"/>
  <c r="AI419" i="55" s="1"/>
  <c r="AH447" i="55"/>
  <c r="AI447" i="55" s="1"/>
  <c r="AH476" i="55"/>
  <c r="AI476" i="55" s="1"/>
  <c r="AH448" i="55"/>
  <c r="AI448" i="55" s="1"/>
  <c r="AH446" i="55"/>
  <c r="AI446" i="55" s="1"/>
  <c r="AH487" i="55"/>
  <c r="AI487" i="55" s="1"/>
  <c r="I63" i="19"/>
  <c r="AH442" i="55"/>
  <c r="AI442" i="55" s="1"/>
  <c r="AH426" i="55"/>
  <c r="AI426" i="55" s="1"/>
  <c r="AH433" i="55"/>
  <c r="AI433" i="55" s="1"/>
  <c r="AH418" i="55"/>
  <c r="AI418" i="55" s="1"/>
  <c r="AH435" i="55"/>
  <c r="AI435" i="55" s="1"/>
  <c r="AH425" i="55"/>
  <c r="AI425" i="55" s="1"/>
  <c r="AH443" i="55"/>
  <c r="AI443" i="55" s="1"/>
  <c r="AH432" i="55"/>
  <c r="AI432" i="55" s="1"/>
  <c r="AH424" i="55"/>
  <c r="AI424" i="55" s="1"/>
  <c r="AH427" i="55"/>
  <c r="AI427" i="55" s="1"/>
  <c r="AH423" i="55"/>
  <c r="AI423" i="55" s="1"/>
  <c r="AH428" i="55"/>
  <c r="AI428" i="55" s="1"/>
  <c r="AH449" i="55"/>
  <c r="AI449" i="55" s="1"/>
  <c r="AH422" i="55"/>
  <c r="AI422" i="55" s="1"/>
  <c r="AH475" i="55"/>
  <c r="AI475" i="55" s="1"/>
  <c r="AH472" i="55"/>
  <c r="AI472" i="55" s="1"/>
  <c r="AH480" i="55"/>
  <c r="AI480" i="55" s="1"/>
  <c r="AH483" i="55"/>
  <c r="AI483" i="55" s="1"/>
  <c r="AH455" i="55"/>
  <c r="AI455" i="55" s="1"/>
  <c r="AH481" i="55"/>
  <c r="AI481" i="55" s="1"/>
  <c r="AH484" i="55"/>
  <c r="AI484" i="55" s="1"/>
  <c r="AH486" i="55"/>
  <c r="AI486" i="55" s="1"/>
  <c r="AH478" i="55"/>
  <c r="AI478" i="55" s="1"/>
  <c r="AH461" i="55"/>
  <c r="AI461" i="55" s="1"/>
  <c r="AH469" i="55"/>
  <c r="AI469" i="55" s="1"/>
  <c r="AH477" i="55"/>
  <c r="AI477" i="55" s="1"/>
  <c r="AH493" i="55"/>
  <c r="AI493" i="55" s="1"/>
  <c r="AH462" i="55"/>
  <c r="AI462" i="55" s="1"/>
  <c r="AH463" i="55"/>
  <c r="AI463" i="55" s="1"/>
  <c r="AH494" i="55"/>
  <c r="AI494" i="55" s="1"/>
  <c r="AH466" i="55"/>
  <c r="AI466" i="55" s="1"/>
  <c r="AH460" i="55"/>
  <c r="AI460" i="55" s="1"/>
  <c r="AH451" i="55"/>
  <c r="AI451" i="55" s="1"/>
  <c r="AH490" i="55"/>
  <c r="AI490" i="55" s="1"/>
  <c r="AH479" i="55"/>
  <c r="AI479" i="55" s="1"/>
  <c r="AH465" i="55"/>
  <c r="AI465" i="55" s="1"/>
  <c r="AH474" i="55"/>
  <c r="AI474" i="55" s="1"/>
  <c r="AH459" i="55"/>
  <c r="AI459" i="55" s="1"/>
  <c r="AH470" i="55"/>
  <c r="AI470" i="55" s="1"/>
  <c r="AH467" i="55"/>
  <c r="AI467" i="55" s="1"/>
  <c r="AH464" i="55"/>
  <c r="AI464" i="55" s="1"/>
  <c r="AH458" i="55"/>
  <c r="AI458" i="55" s="1"/>
  <c r="AH495" i="55"/>
  <c r="AI495" i="55" s="1"/>
  <c r="AH457" i="55"/>
  <c r="AI457" i="55" s="1"/>
  <c r="AH473" i="55"/>
  <c r="AI473" i="55" s="1"/>
  <c r="AH489" i="55"/>
  <c r="AI489" i="55" s="1"/>
  <c r="AH454" i="55"/>
  <c r="AI454" i="55" s="1"/>
  <c r="AH450" i="55"/>
  <c r="AI450" i="55" s="1"/>
  <c r="AH488" i="55"/>
  <c r="AI488" i="55" s="1"/>
  <c r="AH491" i="55"/>
  <c r="AI491" i="55" s="1"/>
  <c r="AH496" i="55"/>
  <c r="AI496" i="55" s="1"/>
  <c r="AH453" i="55"/>
  <c r="AI453" i="55" s="1"/>
  <c r="AH485" i="55"/>
  <c r="AI485" i="55" s="1"/>
  <c r="AH482" i="55"/>
  <c r="AI482" i="55" s="1"/>
  <c r="AH468" i="55"/>
  <c r="AI468" i="55" s="1"/>
  <c r="AH492" i="55"/>
  <c r="AI492" i="55" s="1"/>
  <c r="AH471" i="55"/>
  <c r="AI471" i="55" s="1"/>
  <c r="AH456" i="55"/>
  <c r="AI456" i="55" s="1"/>
  <c r="AB406" i="55"/>
  <c r="AB407" i="55" s="1"/>
  <c r="AB408" i="55" s="1"/>
  <c r="AB409" i="55" s="1"/>
  <c r="AB410" i="55" s="1"/>
  <c r="AB411" i="55" s="1"/>
  <c r="AB412" i="55" s="1"/>
  <c r="AB413" i="55" s="1"/>
  <c r="AB414" i="55" s="1"/>
  <c r="AB415" i="55" s="1"/>
  <c r="AB416" i="55" s="1"/>
  <c r="AB417" i="55" s="1"/>
  <c r="AB418" i="55" s="1"/>
  <c r="AB419" i="55" s="1"/>
  <c r="AB420" i="55" s="1"/>
  <c r="AB421" i="55" s="1"/>
  <c r="AB422" i="55" s="1"/>
  <c r="AB423" i="55" s="1"/>
  <c r="AB424" i="55" s="1"/>
  <c r="AB425" i="55" s="1"/>
  <c r="AB426" i="55" s="1"/>
  <c r="AB427" i="55" s="1"/>
  <c r="AB428" i="55" s="1"/>
  <c r="AB429" i="55" s="1"/>
  <c r="AB430" i="55" s="1"/>
  <c r="AB431" i="55" s="1"/>
  <c r="AB432" i="55" s="1"/>
  <c r="AB433" i="55" s="1"/>
  <c r="AB434" i="55" s="1"/>
  <c r="AB435" i="55" s="1"/>
  <c r="AB436" i="55" s="1"/>
  <c r="AB437" i="55" s="1"/>
  <c r="AB438" i="55" s="1"/>
  <c r="AB439" i="55" s="1"/>
  <c r="AB440" i="55" s="1"/>
  <c r="AB441" i="55" s="1"/>
  <c r="AB442" i="55" s="1"/>
  <c r="AB443" i="55" s="1"/>
  <c r="AB444" i="55" s="1"/>
  <c r="AB445" i="55" s="1"/>
  <c r="AB446" i="55" s="1"/>
  <c r="AB447" i="55" s="1"/>
  <c r="AB448" i="55" s="1"/>
  <c r="AB449" i="55" s="1"/>
  <c r="AB450" i="55" s="1"/>
  <c r="AB451" i="55" s="1"/>
  <c r="AB452" i="55" s="1"/>
  <c r="AB453" i="55" s="1"/>
  <c r="AB454" i="55" s="1"/>
  <c r="AB455" i="55" s="1"/>
  <c r="AB456" i="55" s="1"/>
  <c r="AB457" i="55" s="1"/>
  <c r="AB458" i="55" s="1"/>
  <c r="AB459" i="55" s="1"/>
  <c r="AB460" i="55" s="1"/>
  <c r="AB461" i="55" s="1"/>
  <c r="AB462" i="55" s="1"/>
  <c r="AB463" i="55" s="1"/>
  <c r="AB464" i="55" s="1"/>
  <c r="AB465" i="55" s="1"/>
  <c r="AB466" i="55" s="1"/>
  <c r="AB467" i="55" s="1"/>
  <c r="AB468" i="55" s="1"/>
  <c r="AB469" i="55" s="1"/>
  <c r="AB470" i="55" s="1"/>
  <c r="AB471" i="55" s="1"/>
  <c r="AB472" i="55" s="1"/>
  <c r="AB473" i="55" s="1"/>
  <c r="AB474" i="55" s="1"/>
  <c r="AB475" i="55" s="1"/>
  <c r="AB476" i="55" s="1"/>
  <c r="AB477" i="55" s="1"/>
  <c r="AB478" i="55" s="1"/>
  <c r="AB479" i="55" s="1"/>
  <c r="AB480" i="55" s="1"/>
  <c r="AB481" i="55" s="1"/>
  <c r="AB482" i="55" s="1"/>
  <c r="AB483" i="55" s="1"/>
  <c r="AB484" i="55" s="1"/>
  <c r="AB485" i="55" s="1"/>
  <c r="AB486" i="55" s="1"/>
  <c r="AB487" i="55" s="1"/>
  <c r="AB488" i="55" s="1"/>
  <c r="AB489" i="55" s="1"/>
  <c r="AB490" i="55" s="1"/>
  <c r="AB491" i="55" s="1"/>
  <c r="AB492" i="55" s="1"/>
  <c r="AB493" i="55" s="1"/>
  <c r="AB494" i="55" s="1"/>
  <c r="AB495" i="55" s="1"/>
  <c r="AB496" i="55" s="1"/>
  <c r="V405" i="55"/>
  <c r="V406" i="55" s="1"/>
  <c r="V407" i="55" s="1"/>
  <c r="V408" i="55" s="1"/>
  <c r="V409" i="55" s="1"/>
  <c r="V410" i="55" s="1"/>
  <c r="V411" i="55" s="1"/>
  <c r="V412" i="55" s="1"/>
  <c r="V413" i="55" s="1"/>
  <c r="V414" i="55" s="1"/>
  <c r="V415" i="55" s="1"/>
  <c r="V416" i="55" s="1"/>
  <c r="V417" i="55" s="1"/>
  <c r="V418" i="55" s="1"/>
  <c r="V419" i="55" s="1"/>
  <c r="V420" i="55" s="1"/>
  <c r="V421" i="55" s="1"/>
  <c r="V422" i="55" s="1"/>
  <c r="V423" i="55" s="1"/>
  <c r="V424" i="55" s="1"/>
  <c r="V425" i="55" s="1"/>
  <c r="V426" i="55" s="1"/>
  <c r="V427" i="55" s="1"/>
  <c r="V428" i="55" s="1"/>
  <c r="V429" i="55" s="1"/>
  <c r="V430" i="55" s="1"/>
  <c r="V431" i="55" s="1"/>
  <c r="V432" i="55" s="1"/>
  <c r="V433" i="55" s="1"/>
  <c r="V434" i="55" s="1"/>
  <c r="V435" i="55" s="1"/>
  <c r="V436" i="55" s="1"/>
  <c r="V437" i="55" s="1"/>
  <c r="V438" i="55" s="1"/>
  <c r="V439" i="55" s="1"/>
  <c r="V440" i="55" s="1"/>
  <c r="V441" i="55" s="1"/>
  <c r="V442" i="55" s="1"/>
  <c r="V443" i="55" s="1"/>
  <c r="V444" i="55" s="1"/>
  <c r="V445" i="55" s="1"/>
  <c r="V446" i="55" s="1"/>
  <c r="V447" i="55" s="1"/>
  <c r="V448" i="55" s="1"/>
  <c r="V449" i="55" s="1"/>
  <c r="V450" i="55" s="1"/>
  <c r="V451" i="55" s="1"/>
  <c r="V452" i="55" s="1"/>
  <c r="V453" i="55" s="1"/>
  <c r="V454" i="55" s="1"/>
  <c r="V455" i="55" s="1"/>
  <c r="V456" i="55" s="1"/>
  <c r="V457" i="55" s="1"/>
  <c r="V458" i="55" s="1"/>
  <c r="V459" i="55" s="1"/>
  <c r="V460" i="55" s="1"/>
  <c r="V461" i="55" s="1"/>
  <c r="V462" i="55" s="1"/>
  <c r="V463" i="55" s="1"/>
  <c r="V464" i="55" s="1"/>
  <c r="V465" i="55" s="1"/>
  <c r="V466" i="55" s="1"/>
  <c r="V467" i="55" s="1"/>
  <c r="V468" i="55" s="1"/>
  <c r="V469" i="55" s="1"/>
  <c r="V470" i="55" s="1"/>
  <c r="V471" i="55" s="1"/>
  <c r="V472" i="55" s="1"/>
  <c r="V473" i="55" s="1"/>
  <c r="V474" i="55" s="1"/>
  <c r="V475" i="55" s="1"/>
  <c r="V476" i="55" s="1"/>
  <c r="V477" i="55" s="1"/>
  <c r="V478" i="55" s="1"/>
  <c r="V479" i="55" s="1"/>
  <c r="V480" i="55" s="1"/>
  <c r="V481" i="55" s="1"/>
  <c r="V482" i="55" s="1"/>
  <c r="V483" i="55" s="1"/>
  <c r="V484" i="55" s="1"/>
  <c r="V485" i="55" s="1"/>
  <c r="V486" i="55" s="1"/>
  <c r="V487" i="55" s="1"/>
  <c r="V488" i="55" s="1"/>
  <c r="V489" i="55" s="1"/>
  <c r="V490" i="55" s="1"/>
  <c r="V491" i="55" s="1"/>
  <c r="V492" i="55" s="1"/>
  <c r="V493" i="55" s="1"/>
  <c r="V494" i="55" s="1"/>
  <c r="V495" i="55" s="1"/>
  <c r="V496" i="55" s="1"/>
  <c r="AC318" i="55"/>
  <c r="P405" i="55"/>
  <c r="P406" i="55" s="1"/>
  <c r="P407" i="55" s="1"/>
  <c r="P408" i="55" s="1"/>
  <c r="P409" i="55" s="1"/>
  <c r="P410" i="55" s="1"/>
  <c r="P411" i="55" s="1"/>
  <c r="P412" i="55" s="1"/>
  <c r="P413" i="55" s="1"/>
  <c r="P414" i="55" s="1"/>
  <c r="P415" i="55" s="1"/>
  <c r="P416" i="55" s="1"/>
  <c r="P417" i="55" s="1"/>
  <c r="P418" i="55" s="1"/>
  <c r="P419" i="55" s="1"/>
  <c r="P420" i="55" s="1"/>
  <c r="P421" i="55" s="1"/>
  <c r="P422" i="55" s="1"/>
  <c r="P423" i="55" s="1"/>
  <c r="P424" i="55" s="1"/>
  <c r="P425" i="55" s="1"/>
  <c r="P426" i="55" s="1"/>
  <c r="P427" i="55" s="1"/>
  <c r="P428" i="55" s="1"/>
  <c r="P429" i="55" s="1"/>
  <c r="P430" i="55" s="1"/>
  <c r="P431" i="55" s="1"/>
  <c r="P432" i="55" s="1"/>
  <c r="P433" i="55" s="1"/>
  <c r="P434" i="55" s="1"/>
  <c r="P435" i="55" s="1"/>
  <c r="P436" i="55" s="1"/>
  <c r="P437" i="55" s="1"/>
  <c r="P438" i="55" s="1"/>
  <c r="P439" i="55" s="1"/>
  <c r="P440" i="55" s="1"/>
  <c r="P441" i="55" s="1"/>
  <c r="P442" i="55" s="1"/>
  <c r="P443" i="55" s="1"/>
  <c r="P444" i="55" s="1"/>
  <c r="P445" i="55" s="1"/>
  <c r="P446" i="55" s="1"/>
  <c r="P447" i="55" s="1"/>
  <c r="P448" i="55" s="1"/>
  <c r="P449" i="55" s="1"/>
  <c r="P450" i="55" s="1"/>
  <c r="P451" i="55" s="1"/>
  <c r="P452" i="55" s="1"/>
  <c r="P453" i="55" s="1"/>
  <c r="P454" i="55" s="1"/>
  <c r="P455" i="55" s="1"/>
  <c r="P456" i="55" s="1"/>
  <c r="P457" i="55" s="1"/>
  <c r="P458" i="55" s="1"/>
  <c r="P459" i="55" s="1"/>
  <c r="P460" i="55" s="1"/>
  <c r="P461" i="55" s="1"/>
  <c r="P462" i="55" s="1"/>
  <c r="P463" i="55" s="1"/>
  <c r="P464" i="55" s="1"/>
  <c r="P465" i="55" s="1"/>
  <c r="P466" i="55" s="1"/>
  <c r="P467" i="55" s="1"/>
  <c r="P468" i="55" s="1"/>
  <c r="P469" i="55" s="1"/>
  <c r="P470" i="55" s="1"/>
  <c r="P471" i="55" s="1"/>
  <c r="P472" i="55" s="1"/>
  <c r="P473" i="55" s="1"/>
  <c r="P474" i="55" s="1"/>
  <c r="P475" i="55" s="1"/>
  <c r="P476" i="55" s="1"/>
  <c r="P477" i="55" s="1"/>
  <c r="P478" i="55" s="1"/>
  <c r="P479" i="55" s="1"/>
  <c r="P480" i="55" s="1"/>
  <c r="P481" i="55" s="1"/>
  <c r="P482" i="55" s="1"/>
  <c r="P483" i="55" s="1"/>
  <c r="P484" i="55" s="1"/>
  <c r="P485" i="55" s="1"/>
  <c r="P486" i="55" s="1"/>
  <c r="P487" i="55" s="1"/>
  <c r="P488" i="55" s="1"/>
  <c r="P489" i="55" s="1"/>
  <c r="P490" i="55" s="1"/>
  <c r="P491" i="55" s="1"/>
  <c r="P492" i="55" s="1"/>
  <c r="P493" i="55" s="1"/>
  <c r="P494" i="55" s="1"/>
  <c r="P495" i="55" s="1"/>
  <c r="P496" i="55" s="1"/>
  <c r="Q405" i="55"/>
  <c r="Q406" i="55" s="1"/>
  <c r="Q407" i="55" s="1"/>
  <c r="Q408" i="55" s="1"/>
  <c r="Q409" i="55" s="1"/>
  <c r="Q410" i="55" s="1"/>
  <c r="Q411" i="55" s="1"/>
  <c r="Q412" i="55" s="1"/>
  <c r="Q413" i="55" s="1"/>
  <c r="Q414" i="55" s="1"/>
  <c r="Q415" i="55" s="1"/>
  <c r="Q416" i="55" s="1"/>
  <c r="Q417" i="55" s="1"/>
  <c r="Q418" i="55" s="1"/>
  <c r="Q419" i="55" s="1"/>
  <c r="Q420" i="55" s="1"/>
  <c r="Q421" i="55" s="1"/>
  <c r="Q422" i="55" s="1"/>
  <c r="Q423" i="55" s="1"/>
  <c r="Q424" i="55" s="1"/>
  <c r="Q425" i="55" s="1"/>
  <c r="Q426" i="55" s="1"/>
  <c r="Q427" i="55" s="1"/>
  <c r="Q428" i="55" s="1"/>
  <c r="Q429" i="55" s="1"/>
  <c r="Q430" i="55" s="1"/>
  <c r="Q431" i="55" s="1"/>
  <c r="Q432" i="55" s="1"/>
  <c r="Q433" i="55" s="1"/>
  <c r="Q434" i="55" s="1"/>
  <c r="Q435" i="55" s="1"/>
  <c r="Q436" i="55" s="1"/>
  <c r="Q437" i="55" s="1"/>
  <c r="Q438" i="55" s="1"/>
  <c r="Q439" i="55" s="1"/>
  <c r="Q440" i="55" s="1"/>
  <c r="Q441" i="55" s="1"/>
  <c r="Q442" i="55" s="1"/>
  <c r="Q443" i="55" s="1"/>
  <c r="Q444" i="55" s="1"/>
  <c r="Q445" i="55" s="1"/>
  <c r="Q446" i="55" s="1"/>
  <c r="Q447" i="55" s="1"/>
  <c r="Q448" i="55" s="1"/>
  <c r="Q449" i="55" s="1"/>
  <c r="Q450" i="55" s="1"/>
  <c r="Q451" i="55" s="1"/>
  <c r="Q452" i="55" s="1"/>
  <c r="Q453" i="55" s="1"/>
  <c r="Q454" i="55" s="1"/>
  <c r="Q455" i="55" s="1"/>
  <c r="Q456" i="55" s="1"/>
  <c r="Q457" i="55" s="1"/>
  <c r="Q458" i="55" s="1"/>
  <c r="Q459" i="55" s="1"/>
  <c r="Q460" i="55" s="1"/>
  <c r="Q461" i="55" s="1"/>
  <c r="Q462" i="55" s="1"/>
  <c r="Q463" i="55" s="1"/>
  <c r="Q464" i="55" s="1"/>
  <c r="Q465" i="55" s="1"/>
  <c r="Q466" i="55" s="1"/>
  <c r="Q467" i="55" s="1"/>
  <c r="Q468" i="55" s="1"/>
  <c r="Q469" i="55" s="1"/>
  <c r="Q470" i="55" s="1"/>
  <c r="Q471" i="55" s="1"/>
  <c r="Q472" i="55" s="1"/>
  <c r="Q473" i="55" s="1"/>
  <c r="Q474" i="55" s="1"/>
  <c r="Q475" i="55" s="1"/>
  <c r="Q476" i="55" s="1"/>
  <c r="Q477" i="55" s="1"/>
  <c r="Q478" i="55" s="1"/>
  <c r="Q479" i="55" s="1"/>
  <c r="Q480" i="55" s="1"/>
  <c r="Q481" i="55" s="1"/>
  <c r="Q482" i="55" s="1"/>
  <c r="Q483" i="55" s="1"/>
  <c r="Q484" i="55" s="1"/>
  <c r="Q485" i="55" s="1"/>
  <c r="Q486" i="55" s="1"/>
  <c r="Q487" i="55" s="1"/>
  <c r="Q488" i="55" s="1"/>
  <c r="Q489" i="55" s="1"/>
  <c r="Q490" i="55" s="1"/>
  <c r="Q491" i="55" s="1"/>
  <c r="Q492" i="55" s="1"/>
  <c r="Q493" i="55" s="1"/>
  <c r="Q494" i="55" s="1"/>
  <c r="Q495" i="55" s="1"/>
  <c r="Q496" i="55" s="1"/>
  <c r="J385" i="55"/>
  <c r="W700" i="6"/>
  <c r="W724" i="6"/>
  <c r="W688" i="6"/>
  <c r="W712" i="6"/>
  <c r="W736" i="6"/>
  <c r="AH71" i="19"/>
  <c r="AH72" i="19"/>
  <c r="BQ72" i="19"/>
  <c r="BQ73" i="19"/>
  <c r="BQ71" i="19"/>
  <c r="AD74" i="19"/>
  <c r="AD75" i="19"/>
  <c r="J760" i="6"/>
  <c r="D400" i="50"/>
  <c r="D388" i="50"/>
  <c r="D424" i="50"/>
  <c r="D412" i="50"/>
  <c r="D304" i="50"/>
  <c r="D256" i="50"/>
  <c r="D436" i="50"/>
  <c r="D352" i="50"/>
  <c r="D448" i="50"/>
  <c r="D364" i="50"/>
  <c r="D280" i="50"/>
  <c r="D376" i="50"/>
  <c r="D67" i="49"/>
  <c r="C67" i="49"/>
  <c r="D112" i="50"/>
  <c r="D208" i="50"/>
  <c r="D136" i="50"/>
  <c r="Q5" i="6"/>
  <c r="D160" i="50"/>
  <c r="D88" i="50"/>
  <c r="D184" i="50"/>
  <c r="A20" i="50"/>
  <c r="A32" i="50" s="1"/>
  <c r="A44" i="50" s="1"/>
  <c r="A56" i="50" s="1"/>
  <c r="A68" i="50" s="1"/>
  <c r="A80" i="50" s="1"/>
  <c r="A92" i="50" s="1"/>
  <c r="A104" i="50" s="1"/>
  <c r="A116" i="50" s="1"/>
  <c r="A128" i="50" s="1"/>
  <c r="A140" i="50" s="1"/>
  <c r="A152" i="50" s="1"/>
  <c r="A164" i="50" s="1"/>
  <c r="A176" i="50" s="1"/>
  <c r="A188" i="50" s="1"/>
  <c r="A200" i="50" s="1"/>
  <c r="A212" i="50" s="1"/>
  <c r="A224" i="50" s="1"/>
  <c r="A236" i="50" s="1"/>
  <c r="A9" i="50"/>
  <c r="D62" i="49"/>
  <c r="C62" i="49"/>
  <c r="D58" i="49"/>
  <c r="C58" i="49"/>
  <c r="U332" i="55" l="1"/>
  <c r="Z344" i="55"/>
  <c r="Y344" i="55"/>
  <c r="K333" i="55"/>
  <c r="I64" i="19"/>
  <c r="AC319" i="55"/>
  <c r="J386" i="55"/>
  <c r="AP21" i="19"/>
  <c r="AP15" i="19"/>
  <c r="AP19" i="19"/>
  <c r="AP17" i="19"/>
  <c r="J784" i="6"/>
  <c r="J772" i="6"/>
  <c r="BQ75" i="19"/>
  <c r="D232" i="50"/>
  <c r="D340" i="50"/>
  <c r="D292" i="50"/>
  <c r="D244" i="50"/>
  <c r="D148" i="50"/>
  <c r="D124" i="50"/>
  <c r="D196" i="50"/>
  <c r="D100" i="50"/>
  <c r="D316" i="50"/>
  <c r="D220" i="50"/>
  <c r="D172" i="50"/>
  <c r="D76" i="50"/>
  <c r="D68" i="49"/>
  <c r="C68" i="49"/>
  <c r="A10" i="50"/>
  <c r="A21" i="50"/>
  <c r="A33" i="50" s="1"/>
  <c r="A45" i="50" s="1"/>
  <c r="A57" i="50" s="1"/>
  <c r="A69" i="50" s="1"/>
  <c r="A81" i="50" s="1"/>
  <c r="A93" i="50" s="1"/>
  <c r="A105" i="50" s="1"/>
  <c r="A117" i="50" s="1"/>
  <c r="A129" i="50" s="1"/>
  <c r="A141" i="50" s="1"/>
  <c r="A153" i="50" s="1"/>
  <c r="A165" i="50" s="1"/>
  <c r="A177" i="50" s="1"/>
  <c r="A189" i="50" s="1"/>
  <c r="A201" i="50" s="1"/>
  <c r="A213" i="50" s="1"/>
  <c r="A225" i="50" s="1"/>
  <c r="A237" i="50" s="1"/>
  <c r="C59" i="49"/>
  <c r="D59" i="49"/>
  <c r="C60" i="49"/>
  <c r="D60" i="49"/>
  <c r="C63" i="49"/>
  <c r="D63" i="49"/>
  <c r="Z345" i="55" l="1"/>
  <c r="K334" i="55"/>
  <c r="Y345" i="55"/>
  <c r="U333" i="55"/>
  <c r="I65" i="19"/>
  <c r="AC320" i="55"/>
  <c r="J387" i="55"/>
  <c r="D69" i="49"/>
  <c r="D70" i="49"/>
  <c r="C70" i="49"/>
  <c r="C69" i="49"/>
  <c r="A22" i="50"/>
  <c r="A34" i="50" s="1"/>
  <c r="A46" i="50" s="1"/>
  <c r="A58" i="50" s="1"/>
  <c r="A70" i="50" s="1"/>
  <c r="A82" i="50" s="1"/>
  <c r="A94" i="50" s="1"/>
  <c r="A106" i="50" s="1"/>
  <c r="A118" i="50" s="1"/>
  <c r="A130" i="50" s="1"/>
  <c r="A142" i="50" s="1"/>
  <c r="A154" i="50" s="1"/>
  <c r="A166" i="50" s="1"/>
  <c r="A178" i="50" s="1"/>
  <c r="A190" i="50" s="1"/>
  <c r="A202" i="50" s="1"/>
  <c r="A214" i="50" s="1"/>
  <c r="A226" i="50" s="1"/>
  <c r="A238" i="50" s="1"/>
  <c r="A11" i="50"/>
  <c r="C65" i="49"/>
  <c r="D64" i="49"/>
  <c r="C64" i="49"/>
  <c r="D65" i="49"/>
  <c r="U334" i="55" l="1"/>
  <c r="K335" i="55"/>
  <c r="Y346" i="55"/>
  <c r="Z346" i="55"/>
  <c r="I66" i="19"/>
  <c r="AC321" i="55"/>
  <c r="J388" i="55"/>
  <c r="A12" i="50"/>
  <c r="A23" i="50"/>
  <c r="A35" i="50" s="1"/>
  <c r="A47" i="50" s="1"/>
  <c r="A59" i="50" s="1"/>
  <c r="A71" i="50" s="1"/>
  <c r="A83" i="50" s="1"/>
  <c r="A95" i="50" s="1"/>
  <c r="A107" i="50" s="1"/>
  <c r="A119" i="50" s="1"/>
  <c r="A131" i="50" s="1"/>
  <c r="A143" i="50" s="1"/>
  <c r="A155" i="50" s="1"/>
  <c r="A167" i="50" s="1"/>
  <c r="A179" i="50" s="1"/>
  <c r="A191" i="50" s="1"/>
  <c r="A203" i="50" s="1"/>
  <c r="A215" i="50" s="1"/>
  <c r="A227" i="50" s="1"/>
  <c r="A239" i="50" s="1"/>
  <c r="K336" i="55" l="1"/>
  <c r="Z347" i="55"/>
  <c r="U335" i="55"/>
  <c r="Y347" i="55"/>
  <c r="I67" i="19"/>
  <c r="AC322" i="55"/>
  <c r="J389" i="55"/>
  <c r="A24" i="50"/>
  <c r="A36" i="50" s="1"/>
  <c r="A48" i="50" s="1"/>
  <c r="A60" i="50" s="1"/>
  <c r="A72" i="50" s="1"/>
  <c r="A84" i="50" s="1"/>
  <c r="A96" i="50" s="1"/>
  <c r="A108" i="50" s="1"/>
  <c r="A120" i="50" s="1"/>
  <c r="A132" i="50" s="1"/>
  <c r="A144" i="50" s="1"/>
  <c r="A156" i="50" s="1"/>
  <c r="A168" i="50" s="1"/>
  <c r="A180" i="50" s="1"/>
  <c r="A192" i="50" s="1"/>
  <c r="A204" i="50" s="1"/>
  <c r="A216" i="50" s="1"/>
  <c r="A228" i="50" s="1"/>
  <c r="A240" i="50" s="1"/>
  <c r="A13" i="50"/>
  <c r="U336" i="55" l="1"/>
  <c r="Y348" i="55"/>
  <c r="Z348" i="55"/>
  <c r="K337" i="55"/>
  <c r="I68" i="19"/>
  <c r="AC323" i="55"/>
  <c r="J390" i="55"/>
  <c r="A14" i="50"/>
  <c r="A25" i="50"/>
  <c r="A37" i="50" s="1"/>
  <c r="A49" i="50" s="1"/>
  <c r="A61" i="50" s="1"/>
  <c r="A73" i="50" s="1"/>
  <c r="A85" i="50" s="1"/>
  <c r="A97" i="50" s="1"/>
  <c r="A109" i="50" s="1"/>
  <c r="A121" i="50" s="1"/>
  <c r="A133" i="50" s="1"/>
  <c r="A145" i="50" s="1"/>
  <c r="A157" i="50" s="1"/>
  <c r="A169" i="50" s="1"/>
  <c r="A181" i="50" s="1"/>
  <c r="A193" i="50" s="1"/>
  <c r="A205" i="50" s="1"/>
  <c r="A217" i="50" s="1"/>
  <c r="A229" i="50" s="1"/>
  <c r="A241" i="50" s="1"/>
  <c r="Z349" i="55" l="1"/>
  <c r="U337" i="55"/>
  <c r="Y349" i="55"/>
  <c r="K338" i="55"/>
  <c r="I69" i="19"/>
  <c r="AC324" i="55"/>
  <c r="J391" i="55"/>
  <c r="A26" i="50"/>
  <c r="A38" i="50" s="1"/>
  <c r="A50" i="50" s="1"/>
  <c r="A62" i="50" s="1"/>
  <c r="A74" i="50" s="1"/>
  <c r="A86" i="50" s="1"/>
  <c r="A98" i="50" s="1"/>
  <c r="A110" i="50" s="1"/>
  <c r="A122" i="50" s="1"/>
  <c r="A134" i="50" s="1"/>
  <c r="A146" i="50" s="1"/>
  <c r="A158" i="50" s="1"/>
  <c r="A170" i="50" s="1"/>
  <c r="A182" i="50" s="1"/>
  <c r="A194" i="50" s="1"/>
  <c r="A206" i="50" s="1"/>
  <c r="A218" i="50" s="1"/>
  <c r="A230" i="50" s="1"/>
  <c r="A242" i="50" s="1"/>
  <c r="A15" i="50"/>
  <c r="Z350" i="55" l="1"/>
  <c r="K339" i="55"/>
  <c r="Y350" i="55"/>
  <c r="U338" i="55"/>
  <c r="I70" i="19"/>
  <c r="AC325" i="55"/>
  <c r="J392" i="55"/>
  <c r="D460" i="50"/>
  <c r="A16" i="50"/>
  <c r="A28" i="50" s="1"/>
  <c r="A40" i="50" s="1"/>
  <c r="A52" i="50" s="1"/>
  <c r="A64" i="50" s="1"/>
  <c r="A76" i="50" s="1"/>
  <c r="A88" i="50" s="1"/>
  <c r="A100" i="50" s="1"/>
  <c r="A112" i="50" s="1"/>
  <c r="A124" i="50" s="1"/>
  <c r="A136" i="50" s="1"/>
  <c r="A148" i="50" s="1"/>
  <c r="A160" i="50" s="1"/>
  <c r="A172" i="50" s="1"/>
  <c r="A184" i="50" s="1"/>
  <c r="A196" i="50" s="1"/>
  <c r="A208" i="50" s="1"/>
  <c r="A220" i="50" s="1"/>
  <c r="A232" i="50" s="1"/>
  <c r="A244" i="50" s="1"/>
  <c r="A27" i="50"/>
  <c r="A39" i="50" s="1"/>
  <c r="A51" i="50" s="1"/>
  <c r="A63" i="50" s="1"/>
  <c r="A75" i="50" s="1"/>
  <c r="A87" i="50" s="1"/>
  <c r="A99" i="50" s="1"/>
  <c r="A111" i="50" s="1"/>
  <c r="A123" i="50" s="1"/>
  <c r="A135" i="50" s="1"/>
  <c r="A147" i="50" s="1"/>
  <c r="A159" i="50" s="1"/>
  <c r="A171" i="50" s="1"/>
  <c r="A183" i="50" s="1"/>
  <c r="A195" i="50" s="1"/>
  <c r="A207" i="50" s="1"/>
  <c r="A219" i="50" s="1"/>
  <c r="A231" i="50" s="1"/>
  <c r="A243" i="50" s="1"/>
  <c r="AE15" i="19"/>
  <c r="W40" i="6"/>
  <c r="AE17" i="19"/>
  <c r="W88" i="6"/>
  <c r="AE21" i="19"/>
  <c r="W64" i="6"/>
  <c r="AE19" i="19"/>
  <c r="K340" i="55" l="1"/>
  <c r="Y351" i="55"/>
  <c r="Z351" i="55"/>
  <c r="U339" i="55"/>
  <c r="I71" i="19"/>
  <c r="AC326" i="55"/>
  <c r="AC304" i="6"/>
  <c r="AB304" i="6"/>
  <c r="J393" i="55"/>
  <c r="AH15" i="19"/>
  <c r="W16" i="6"/>
  <c r="AD17" i="19"/>
  <c r="BQ17" i="19"/>
  <c r="AD15" i="19"/>
  <c r="BQ15" i="19"/>
  <c r="AD21" i="19"/>
  <c r="BQ21" i="19"/>
  <c r="AD19" i="19"/>
  <c r="BQ19" i="19"/>
  <c r="AH19" i="19"/>
  <c r="AH21" i="19"/>
  <c r="AH17" i="19"/>
  <c r="U340" i="55" l="1"/>
  <c r="Y352" i="55"/>
  <c r="K341" i="55"/>
  <c r="Z352" i="55"/>
  <c r="I72" i="19"/>
  <c r="AC327" i="55"/>
  <c r="AB305" i="6"/>
  <c r="AC305" i="6"/>
  <c r="J394" i="55"/>
  <c r="AP20" i="19"/>
  <c r="AP38" i="19"/>
  <c r="AP34" i="19"/>
  <c r="AP25" i="19"/>
  <c r="AP30" i="19"/>
  <c r="AP28" i="19"/>
  <c r="AP35" i="19"/>
  <c r="AP27" i="19"/>
  <c r="AP22" i="19"/>
  <c r="AP40" i="19"/>
  <c r="AP24" i="19"/>
  <c r="AP29" i="19"/>
  <c r="AP36" i="19"/>
  <c r="AP16" i="19"/>
  <c r="AP26" i="19"/>
  <c r="AP37" i="19"/>
  <c r="AP33" i="19"/>
  <c r="AP18" i="19"/>
  <c r="AP39" i="19"/>
  <c r="AP31" i="19"/>
  <c r="AP23" i="19"/>
  <c r="AP32" i="19"/>
  <c r="AE56" i="19"/>
  <c r="BQ56" i="19" s="1"/>
  <c r="AP50" i="19"/>
  <c r="AP55" i="19"/>
  <c r="AP53" i="19"/>
  <c r="AP56" i="19"/>
  <c r="AP51" i="19"/>
  <c r="AP54" i="19"/>
  <c r="AP41" i="19"/>
  <c r="AP43" i="19"/>
  <c r="AP48" i="19"/>
  <c r="AP42" i="19"/>
  <c r="AP44" i="19"/>
  <c r="AP49" i="19"/>
  <c r="D628" i="50"/>
  <c r="W76" i="6"/>
  <c r="W28" i="6"/>
  <c r="W508" i="6"/>
  <c r="W340" i="6"/>
  <c r="W244" i="6"/>
  <c r="AE30" i="19"/>
  <c r="AE20" i="19"/>
  <c r="AE42" i="19"/>
  <c r="AE16" i="19"/>
  <c r="AE39" i="19"/>
  <c r="AE35" i="19"/>
  <c r="AE31" i="19"/>
  <c r="AE27" i="19"/>
  <c r="AE23" i="19"/>
  <c r="AE40" i="19"/>
  <c r="AE32" i="19"/>
  <c r="AE24" i="19"/>
  <c r="AE34" i="19"/>
  <c r="Z353" i="55" l="1"/>
  <c r="K342" i="55"/>
  <c r="Y353" i="55"/>
  <c r="U341" i="55"/>
  <c r="I73" i="19"/>
  <c r="AC328" i="55"/>
  <c r="AB306" i="6"/>
  <c r="AB307" i="6" s="1"/>
  <c r="AB308" i="6" s="1"/>
  <c r="AB309" i="6" s="1"/>
  <c r="AB310" i="6" s="1"/>
  <c r="AB311" i="6" s="1"/>
  <c r="AB312" i="6" s="1"/>
  <c r="AB313" i="6" s="1"/>
  <c r="AB314" i="6" s="1"/>
  <c r="AB315" i="6" s="1"/>
  <c r="AB316" i="6" s="1"/>
  <c r="AB317" i="6" s="1"/>
  <c r="AB318" i="6" s="1"/>
  <c r="AC306" i="6"/>
  <c r="AC307" i="6" s="1"/>
  <c r="AC308" i="6" s="1"/>
  <c r="AC309" i="6" s="1"/>
  <c r="AC310" i="6" s="1"/>
  <c r="AC311" i="6" s="1"/>
  <c r="AC312" i="6" s="1"/>
  <c r="AC313" i="6" s="1"/>
  <c r="AC314" i="6" s="1"/>
  <c r="AC315" i="6" s="1"/>
  <c r="AC316" i="6" s="1"/>
  <c r="AC317" i="6" s="1"/>
  <c r="AC318" i="6" s="1"/>
  <c r="J395" i="55"/>
  <c r="W112" i="6"/>
  <c r="W208" i="6"/>
  <c r="W316" i="6"/>
  <c r="W304" i="6"/>
  <c r="W256" i="6"/>
  <c r="W124" i="6"/>
  <c r="W220" i="6"/>
  <c r="W196" i="6"/>
  <c r="W160" i="6"/>
  <c r="AD56" i="19"/>
  <c r="AE57" i="19"/>
  <c r="BQ57" i="19" s="1"/>
  <c r="AE66" i="19"/>
  <c r="AD66" i="19" s="1"/>
  <c r="AE50" i="19"/>
  <c r="BQ50" i="19" s="1"/>
  <c r="AE53" i="19"/>
  <c r="AD53" i="19" s="1"/>
  <c r="AE61" i="19"/>
  <c r="AD61" i="19" s="1"/>
  <c r="AE52" i="19"/>
  <c r="AD52" i="19" s="1"/>
  <c r="AE54" i="19"/>
  <c r="BQ54" i="19" s="1"/>
  <c r="AH56" i="19"/>
  <c r="AE51" i="19"/>
  <c r="BQ51" i="19" s="1"/>
  <c r="AE55" i="19"/>
  <c r="BQ55" i="19" s="1"/>
  <c r="AH31" i="19"/>
  <c r="AH27" i="19"/>
  <c r="AP61" i="19"/>
  <c r="AP57" i="19"/>
  <c r="AP52" i="19"/>
  <c r="AD39" i="19"/>
  <c r="BQ39" i="19"/>
  <c r="AD16" i="19"/>
  <c r="BQ16" i="19"/>
  <c r="AD32" i="19"/>
  <c r="BQ32" i="19"/>
  <c r="AD31" i="19"/>
  <c r="BQ31" i="19"/>
  <c r="AD20" i="19"/>
  <c r="BQ20" i="19"/>
  <c r="AD34" i="19"/>
  <c r="BQ34" i="19"/>
  <c r="AD40" i="19"/>
  <c r="BQ40" i="19"/>
  <c r="AD35" i="19"/>
  <c r="BQ35" i="19"/>
  <c r="AD30" i="19"/>
  <c r="BQ30" i="19"/>
  <c r="AP66" i="19"/>
  <c r="AD23" i="19"/>
  <c r="BQ23" i="19"/>
  <c r="AD24" i="19"/>
  <c r="BQ24" i="19"/>
  <c r="AD27" i="19"/>
  <c r="BQ27" i="19"/>
  <c r="AD42" i="19"/>
  <c r="BQ42" i="19"/>
  <c r="AH16" i="19"/>
  <c r="AH34" i="19"/>
  <c r="AH32" i="19"/>
  <c r="AH35" i="19"/>
  <c r="AH40" i="19"/>
  <c r="AH42" i="19"/>
  <c r="AH30" i="19"/>
  <c r="D616" i="50"/>
  <c r="D604" i="50"/>
  <c r="W448" i="6"/>
  <c r="D484" i="50"/>
  <c r="D640" i="50"/>
  <c r="D472" i="50"/>
  <c r="D688" i="50"/>
  <c r="D592" i="50"/>
  <c r="D580" i="50"/>
  <c r="D568" i="50"/>
  <c r="D556" i="50"/>
  <c r="D544" i="50"/>
  <c r="D532" i="50"/>
  <c r="D520" i="50"/>
  <c r="AH39" i="19"/>
  <c r="AH24" i="19"/>
  <c r="AH23" i="19"/>
  <c r="AH20" i="19"/>
  <c r="W148" i="6"/>
  <c r="AE26" i="19"/>
  <c r="W292" i="6"/>
  <c r="AE38" i="19"/>
  <c r="W484" i="6"/>
  <c r="W172" i="6"/>
  <c r="AE28" i="19"/>
  <c r="W268" i="6"/>
  <c r="AE36" i="19"/>
  <c r="W364" i="6"/>
  <c r="AE44" i="19"/>
  <c r="W460" i="6"/>
  <c r="W100" i="6"/>
  <c r="AE22" i="19"/>
  <c r="W496" i="6"/>
  <c r="W136" i="6"/>
  <c r="AE25" i="19"/>
  <c r="W184" i="6"/>
  <c r="AE29" i="19"/>
  <c r="W232" i="6"/>
  <c r="AE33" i="19"/>
  <c r="W280" i="6"/>
  <c r="AE37" i="19"/>
  <c r="W328" i="6"/>
  <c r="AE41" i="19"/>
  <c r="W52" i="6"/>
  <c r="AE18" i="19"/>
  <c r="Y354" i="55" l="1"/>
  <c r="K343" i="55"/>
  <c r="Z354" i="55"/>
  <c r="U342" i="55"/>
  <c r="I74" i="19"/>
  <c r="AC329" i="55"/>
  <c r="AC319" i="6"/>
  <c r="AC320" i="6" s="1"/>
  <c r="AC321" i="6" s="1"/>
  <c r="AC322" i="6" s="1"/>
  <c r="AC323" i="6" s="1"/>
  <c r="AC324" i="6" s="1"/>
  <c r="AC325" i="6" s="1"/>
  <c r="AC326" i="6" s="1"/>
  <c r="AC327" i="6" s="1"/>
  <c r="AC328" i="6" s="1"/>
  <c r="AC329" i="6" s="1"/>
  <c r="AC330" i="6" s="1"/>
  <c r="AC331" i="6" s="1"/>
  <c r="AC332" i="6" s="1"/>
  <c r="AC333" i="6" s="1"/>
  <c r="AC334" i="6" s="1"/>
  <c r="AC335" i="6" s="1"/>
  <c r="AC336" i="6" s="1"/>
  <c r="AC337" i="6" s="1"/>
  <c r="AC338" i="6" s="1"/>
  <c r="AC339" i="6" s="1"/>
  <c r="AC340" i="6" s="1"/>
  <c r="AC341" i="6" s="1"/>
  <c r="AC342" i="6" s="1"/>
  <c r="AB319" i="6"/>
  <c r="AB320" i="6" s="1"/>
  <c r="AB321" i="6" s="1"/>
  <c r="AB322" i="6" s="1"/>
  <c r="AB323" i="6" s="1"/>
  <c r="AB324" i="6" s="1"/>
  <c r="AB325" i="6" s="1"/>
  <c r="AB326" i="6" s="1"/>
  <c r="AB327" i="6" s="1"/>
  <c r="AB328" i="6" s="1"/>
  <c r="AB329" i="6" s="1"/>
  <c r="AB330" i="6" s="1"/>
  <c r="AB331" i="6" s="1"/>
  <c r="AB332" i="6" s="1"/>
  <c r="AB333" i="6" s="1"/>
  <c r="AB334" i="6" s="1"/>
  <c r="AB335" i="6" s="1"/>
  <c r="AB336" i="6" s="1"/>
  <c r="AB337" i="6" s="1"/>
  <c r="AB338" i="6" s="1"/>
  <c r="AB339" i="6" s="1"/>
  <c r="AB340" i="6" s="1"/>
  <c r="AB341" i="6" s="1"/>
  <c r="AB342" i="6" s="1"/>
  <c r="J396" i="55"/>
  <c r="W568" i="6"/>
  <c r="AD51" i="19"/>
  <c r="BQ52" i="19"/>
  <c r="BQ53" i="19"/>
  <c r="AD54" i="19"/>
  <c r="AD55" i="19"/>
  <c r="AD57" i="19"/>
  <c r="AD50" i="19"/>
  <c r="BQ66" i="19"/>
  <c r="BQ61" i="19"/>
  <c r="AH55" i="19"/>
  <c r="AH52" i="19"/>
  <c r="AE67" i="19"/>
  <c r="AD67" i="19" s="1"/>
  <c r="AH54" i="19"/>
  <c r="AH51" i="19"/>
  <c r="AE62" i="19"/>
  <c r="BQ62" i="19" s="1"/>
  <c r="AH61" i="19"/>
  <c r="AP62" i="19"/>
  <c r="AP58" i="19"/>
  <c r="AD36" i="19"/>
  <c r="BQ36" i="19"/>
  <c r="AD18" i="19"/>
  <c r="BQ18" i="19"/>
  <c r="AD41" i="19"/>
  <c r="BQ41" i="19"/>
  <c r="AD33" i="19"/>
  <c r="BQ33" i="19"/>
  <c r="AD25" i="19"/>
  <c r="BQ25" i="19"/>
  <c r="AD26" i="19"/>
  <c r="BQ26" i="19"/>
  <c r="AD37" i="19"/>
  <c r="BQ37" i="19"/>
  <c r="AD29" i="19"/>
  <c r="BQ29" i="19"/>
  <c r="AD22" i="19"/>
  <c r="BQ22" i="19"/>
  <c r="AD44" i="19"/>
  <c r="BQ44" i="19"/>
  <c r="AD28" i="19"/>
  <c r="BQ28" i="19"/>
  <c r="AD38" i="19"/>
  <c r="BQ38" i="19"/>
  <c r="AP67" i="19"/>
  <c r="D652" i="50"/>
  <c r="W352" i="6"/>
  <c r="AE43" i="19"/>
  <c r="D700" i="50"/>
  <c r="W628" i="6"/>
  <c r="W436" i="6"/>
  <c r="W424" i="6"/>
  <c r="AE49" i="19"/>
  <c r="AE48" i="19"/>
  <c r="W412" i="6"/>
  <c r="W640" i="6"/>
  <c r="W520" i="6"/>
  <c r="AH18" i="19"/>
  <c r="AH41" i="19"/>
  <c r="AH37" i="19"/>
  <c r="AH33" i="19"/>
  <c r="AH29" i="19"/>
  <c r="AH25" i="19"/>
  <c r="AH22" i="19"/>
  <c r="AH44" i="19"/>
  <c r="AH36" i="19"/>
  <c r="AH28" i="19"/>
  <c r="AH38" i="19"/>
  <c r="AH26" i="19"/>
  <c r="U343" i="55" l="1"/>
  <c r="Y355" i="55"/>
  <c r="Z355" i="55"/>
  <c r="K344" i="55"/>
  <c r="I75" i="19"/>
  <c r="AC330" i="55"/>
  <c r="AC343" i="6"/>
  <c r="AC344" i="6" s="1"/>
  <c r="AC345" i="6" s="1"/>
  <c r="AC346" i="6" s="1"/>
  <c r="AC347" i="6" s="1"/>
  <c r="AC348" i="6" s="1"/>
  <c r="AC349" i="6" s="1"/>
  <c r="AC350" i="6" s="1"/>
  <c r="AC351" i="6" s="1"/>
  <c r="AC352" i="6" s="1"/>
  <c r="AC353" i="6" s="1"/>
  <c r="AC354" i="6" s="1"/>
  <c r="AC355" i="6" s="1"/>
  <c r="AC356" i="6" s="1"/>
  <c r="AC357" i="6" s="1"/>
  <c r="AC358" i="6" s="1"/>
  <c r="AC359" i="6" s="1"/>
  <c r="AC360" i="6" s="1"/>
  <c r="AC361" i="6" s="1"/>
  <c r="AC362" i="6" s="1"/>
  <c r="AC363" i="6" s="1"/>
  <c r="AC364" i="6" s="1"/>
  <c r="W472" i="6"/>
  <c r="AB343" i="6"/>
  <c r="AB344" i="6" s="1"/>
  <c r="AB345" i="6" s="1"/>
  <c r="AB346" i="6" s="1"/>
  <c r="AB347" i="6" s="1"/>
  <c r="AB348" i="6" s="1"/>
  <c r="AB349" i="6" s="1"/>
  <c r="AB350" i="6" s="1"/>
  <c r="AB351" i="6" s="1"/>
  <c r="AB352" i="6" s="1"/>
  <c r="AB353" i="6" s="1"/>
  <c r="AB354" i="6" s="1"/>
  <c r="AB355" i="6" s="1"/>
  <c r="AB356" i="6" s="1"/>
  <c r="AB357" i="6" s="1"/>
  <c r="AB358" i="6" s="1"/>
  <c r="AB359" i="6" s="1"/>
  <c r="AB360" i="6" s="1"/>
  <c r="AB361" i="6" s="1"/>
  <c r="AB362" i="6" s="1"/>
  <c r="AB363" i="6" s="1"/>
  <c r="AB364" i="6" s="1"/>
  <c r="J397" i="55"/>
  <c r="W580" i="6"/>
  <c r="BQ67" i="19"/>
  <c r="AD62" i="19"/>
  <c r="AH57" i="19"/>
  <c r="AE63" i="19"/>
  <c r="AD63" i="19" s="1"/>
  <c r="AE59" i="19"/>
  <c r="AD59" i="19" s="1"/>
  <c r="AE58" i="19"/>
  <c r="BQ58" i="19" s="1"/>
  <c r="AH50" i="19"/>
  <c r="AE60" i="19"/>
  <c r="BQ60" i="19" s="1"/>
  <c r="AE68" i="19"/>
  <c r="AD68" i="19" s="1"/>
  <c r="AH53" i="19"/>
  <c r="AH62" i="19"/>
  <c r="AP59" i="19"/>
  <c r="AP63" i="19"/>
  <c r="AD48" i="19"/>
  <c r="BQ48" i="19"/>
  <c r="AD49" i="19"/>
  <c r="BQ49" i="19"/>
  <c r="AP68" i="19"/>
  <c r="AH66" i="19"/>
  <c r="AD43" i="19"/>
  <c r="BQ43" i="19"/>
  <c r="AH67" i="19"/>
  <c r="AH49" i="19"/>
  <c r="AH43" i="19"/>
  <c r="D712" i="50"/>
  <c r="AH48" i="19"/>
  <c r="W532" i="6"/>
  <c r="K345" i="55" l="1"/>
  <c r="Y356" i="55"/>
  <c r="U344" i="55"/>
  <c r="Z356" i="55"/>
  <c r="I76" i="19"/>
  <c r="AC331" i="55"/>
  <c r="J398" i="55"/>
  <c r="W652" i="6"/>
  <c r="W544" i="6"/>
  <c r="AD60" i="19"/>
  <c r="AD58" i="19"/>
  <c r="BQ63" i="19"/>
  <c r="BQ68" i="19"/>
  <c r="BQ59" i="19"/>
  <c r="AE69" i="19"/>
  <c r="BQ69" i="19" s="1"/>
  <c r="AH58" i="19"/>
  <c r="AH59" i="19"/>
  <c r="AP60" i="19"/>
  <c r="AP64" i="19"/>
  <c r="AP69" i="19"/>
  <c r="D724" i="50"/>
  <c r="AH68" i="19"/>
  <c r="W592" i="6"/>
  <c r="U345" i="55" l="1"/>
  <c r="K346" i="55"/>
  <c r="Z357" i="55"/>
  <c r="Y357" i="55"/>
  <c r="AC332" i="55"/>
  <c r="J399" i="55"/>
  <c r="W664" i="6"/>
  <c r="AD69" i="19"/>
  <c r="AE70" i="19"/>
  <c r="AD70" i="19" s="1"/>
  <c r="AH63" i="19"/>
  <c r="AE64" i="19"/>
  <c r="BQ64" i="19" s="1"/>
  <c r="AP70" i="19"/>
  <c r="AP65" i="19"/>
  <c r="AH69" i="19"/>
  <c r="D736" i="50"/>
  <c r="W604" i="6"/>
  <c r="W556" i="6"/>
  <c r="H65" i="19"/>
  <c r="Y358" i="55" l="1"/>
  <c r="Z358" i="55"/>
  <c r="K347" i="55"/>
  <c r="U346" i="55"/>
  <c r="AC333" i="55"/>
  <c r="J400" i="55"/>
  <c r="W676" i="6"/>
  <c r="BQ70" i="19"/>
  <c r="AD64" i="19"/>
  <c r="AH60" i="19"/>
  <c r="AH64" i="19"/>
  <c r="H66" i="19"/>
  <c r="AH70" i="19"/>
  <c r="W616" i="6"/>
  <c r="AE65" i="19"/>
  <c r="Z359" i="55" l="1"/>
  <c r="U347" i="55"/>
  <c r="K348" i="55"/>
  <c r="Y359" i="55"/>
  <c r="AC334" i="55"/>
  <c r="J401" i="55"/>
  <c r="H67" i="19"/>
  <c r="AH65" i="19"/>
  <c r="AD65" i="19"/>
  <c r="BQ65" i="19"/>
  <c r="Z360" i="55" l="1"/>
  <c r="K349" i="55"/>
  <c r="U348" i="55"/>
  <c r="Y360" i="55"/>
  <c r="AC335" i="55"/>
  <c r="J402" i="55"/>
  <c r="H68" i="19"/>
  <c r="H69" i="19"/>
  <c r="AE47" i="19"/>
  <c r="AD47" i="19" s="1"/>
  <c r="Y361" i="55" l="1"/>
  <c r="K350" i="55"/>
  <c r="Z361" i="55"/>
  <c r="U349" i="55"/>
  <c r="AC336" i="55"/>
  <c r="J403" i="55"/>
  <c r="W400" i="6"/>
  <c r="AP47" i="19"/>
  <c r="BQ47" i="19"/>
  <c r="H70" i="19"/>
  <c r="AH47" i="19"/>
  <c r="U350" i="55" l="1"/>
  <c r="Z362" i="55"/>
  <c r="K351" i="55"/>
  <c r="Y362" i="55"/>
  <c r="AC337" i="55"/>
  <c r="J404" i="55"/>
  <c r="H71" i="19"/>
  <c r="J387" i="21"/>
  <c r="S387" i="21" s="1"/>
  <c r="J391" i="21"/>
  <c r="S391" i="21" s="1"/>
  <c r="J384" i="21"/>
  <c r="S384" i="21" s="1"/>
  <c r="J388" i="21"/>
  <c r="S388" i="21" s="1"/>
  <c r="J392" i="21"/>
  <c r="S392" i="21" s="1"/>
  <c r="J395" i="21"/>
  <c r="S395" i="21" s="1"/>
  <c r="J385" i="21"/>
  <c r="S385" i="21" s="1"/>
  <c r="J389" i="21"/>
  <c r="S389" i="21" s="1"/>
  <c r="J393" i="21"/>
  <c r="S393" i="21" s="1"/>
  <c r="J386" i="21"/>
  <c r="S386" i="21" s="1"/>
  <c r="J390" i="21"/>
  <c r="S390" i="21" s="1"/>
  <c r="J394" i="21"/>
  <c r="S394" i="21" s="1"/>
  <c r="J396" i="21"/>
  <c r="Z363" i="55" l="1"/>
  <c r="Y363" i="55"/>
  <c r="K352" i="55"/>
  <c r="U351" i="55"/>
  <c r="AC338" i="55"/>
  <c r="J405" i="55"/>
  <c r="H72" i="19"/>
  <c r="S396" i="21"/>
  <c r="U352" i="55" l="1"/>
  <c r="Y364" i="55"/>
  <c r="K353" i="55"/>
  <c r="Z364" i="55"/>
  <c r="AC339" i="55"/>
  <c r="J406" i="55"/>
  <c r="H73" i="19"/>
  <c r="J399" i="21"/>
  <c r="S399" i="21" s="1"/>
  <c r="J397" i="21"/>
  <c r="S397" i="21" s="1"/>
  <c r="J400" i="21"/>
  <c r="S400" i="21" s="1"/>
  <c r="J398" i="21"/>
  <c r="S398" i="21" s="1"/>
  <c r="Y365" i="55" l="1"/>
  <c r="Z365" i="55"/>
  <c r="K354" i="55"/>
  <c r="U353" i="55"/>
  <c r="AC340" i="55"/>
  <c r="J407" i="55"/>
  <c r="H74" i="19"/>
  <c r="J401" i="21"/>
  <c r="S401" i="21" s="1"/>
  <c r="Z366" i="55" l="1"/>
  <c r="U354" i="55"/>
  <c r="Y366" i="55"/>
  <c r="K355" i="55"/>
  <c r="AC341" i="55"/>
  <c r="J408" i="55"/>
  <c r="H75" i="19"/>
  <c r="J402" i="21"/>
  <c r="S402" i="21" s="1"/>
  <c r="Y367" i="55" l="1"/>
  <c r="U355" i="55"/>
  <c r="K356" i="55"/>
  <c r="Z367" i="55"/>
  <c r="AC342" i="55"/>
  <c r="J409" i="55"/>
  <c r="J403" i="21"/>
  <c r="S403" i="21" s="1"/>
  <c r="J404" i="21"/>
  <c r="S404" i="21" s="1"/>
  <c r="J405" i="21"/>
  <c r="S405" i="21" s="1"/>
  <c r="J406" i="21"/>
  <c r="S406" i="21" s="1"/>
  <c r="K357" i="55" l="1"/>
  <c r="Y368" i="55"/>
  <c r="Z368" i="55"/>
  <c r="U356" i="55"/>
  <c r="AC343" i="55"/>
  <c r="J410" i="55"/>
  <c r="Z369" i="55" l="1"/>
  <c r="Y369" i="55"/>
  <c r="U357" i="55"/>
  <c r="K358" i="55"/>
  <c r="AC344" i="55"/>
  <c r="J411" i="55"/>
  <c r="E46" i="19"/>
  <c r="E45" i="19"/>
  <c r="K359" i="55" l="1"/>
  <c r="U358" i="55"/>
  <c r="Y370" i="55"/>
  <c r="Z370" i="55"/>
  <c r="AC345" i="55"/>
  <c r="J412" i="55"/>
  <c r="F45" i="19"/>
  <c r="K360" i="55" l="1"/>
  <c r="Y371" i="55"/>
  <c r="U359" i="55"/>
  <c r="Z371" i="55"/>
  <c r="AC346" i="55"/>
  <c r="J413" i="55"/>
  <c r="S407" i="21"/>
  <c r="J408" i="21"/>
  <c r="S408" i="21" s="1"/>
  <c r="K361" i="55" l="1"/>
  <c r="Z372" i="55"/>
  <c r="U360" i="55"/>
  <c r="Y372" i="55"/>
  <c r="AC347" i="55"/>
  <c r="J414" i="55"/>
  <c r="Y373" i="55" l="1"/>
  <c r="U361" i="55"/>
  <c r="Z373" i="55"/>
  <c r="K362" i="55"/>
  <c r="AC348" i="55"/>
  <c r="J415" i="55"/>
  <c r="K363" i="55" l="1"/>
  <c r="Y374" i="55"/>
  <c r="Z374" i="55"/>
  <c r="U362" i="55"/>
  <c r="AC349" i="55"/>
  <c r="J416" i="55"/>
  <c r="U363" i="55" l="1"/>
  <c r="Z375" i="55"/>
  <c r="K364" i="55"/>
  <c r="Y375" i="55"/>
  <c r="AC350" i="55"/>
  <c r="J417" i="55"/>
  <c r="Z376" i="55" l="1"/>
  <c r="K365" i="55"/>
  <c r="U364" i="55"/>
  <c r="Y376" i="55"/>
  <c r="AC351" i="55"/>
  <c r="J418" i="55"/>
  <c r="K366" i="55" l="1"/>
  <c r="Y377" i="55"/>
  <c r="U365" i="55"/>
  <c r="Z377" i="55"/>
  <c r="AC352" i="55"/>
  <c r="J419" i="55"/>
  <c r="Z378" i="55" l="1"/>
  <c r="Y378" i="55"/>
  <c r="K367" i="55"/>
  <c r="U366" i="55"/>
  <c r="AC353" i="55"/>
  <c r="J420" i="55"/>
  <c r="K368" i="55" l="1"/>
  <c r="Y379" i="55"/>
  <c r="Z379" i="55"/>
  <c r="U367" i="55"/>
  <c r="AC354" i="55"/>
  <c r="J421" i="55"/>
  <c r="Y380" i="55" l="1"/>
  <c r="U368" i="55"/>
  <c r="Z380" i="55"/>
  <c r="K369" i="55"/>
  <c r="AC355" i="55"/>
  <c r="J422" i="55"/>
  <c r="Z381" i="55" l="1"/>
  <c r="U369" i="55"/>
  <c r="Y381" i="55"/>
  <c r="K370" i="55"/>
  <c r="AC356" i="55"/>
  <c r="J423" i="55"/>
  <c r="Y382" i="55" l="1"/>
  <c r="U370" i="55"/>
  <c r="K371" i="55"/>
  <c r="Z382" i="55"/>
  <c r="AC357" i="55"/>
  <c r="J424" i="55"/>
  <c r="K372" i="55" l="1"/>
  <c r="Y383" i="55"/>
  <c r="Z383" i="55"/>
  <c r="U371" i="55"/>
  <c r="AC358" i="55"/>
  <c r="J425" i="55"/>
  <c r="AJ417" i="21"/>
  <c r="AE417" i="21"/>
  <c r="U372" i="55" l="1"/>
  <c r="Y384" i="55"/>
  <c r="Z384" i="55"/>
  <c r="K373" i="55"/>
  <c r="AC359" i="55"/>
  <c r="J426" i="55"/>
  <c r="AJ416" i="21"/>
  <c r="AE416" i="21"/>
  <c r="K374" i="55" l="1"/>
  <c r="Y385" i="55"/>
  <c r="U373" i="55"/>
  <c r="Z385" i="55"/>
  <c r="AC360" i="55"/>
  <c r="J427" i="55"/>
  <c r="AJ415" i="21"/>
  <c r="AE415" i="21"/>
  <c r="U374" i="55" l="1"/>
  <c r="Z386" i="55"/>
  <c r="K375" i="55"/>
  <c r="Y386" i="55"/>
  <c r="AC361" i="55"/>
  <c r="J428" i="55"/>
  <c r="AJ414" i="21"/>
  <c r="AE414" i="21"/>
  <c r="Y387" i="55" l="1"/>
  <c r="K376" i="55"/>
  <c r="U375" i="55"/>
  <c r="Z387" i="55"/>
  <c r="AC362" i="55"/>
  <c r="J429" i="55"/>
  <c r="AJ413" i="21"/>
  <c r="AE413" i="21"/>
  <c r="Y388" i="55" l="1"/>
  <c r="U376" i="55"/>
  <c r="K377" i="55"/>
  <c r="Z388" i="55"/>
  <c r="AC363" i="55"/>
  <c r="J430" i="55"/>
  <c r="AJ412" i="21"/>
  <c r="AE412" i="21"/>
  <c r="Z389" i="55" l="1"/>
  <c r="Y389" i="55"/>
  <c r="K378" i="55"/>
  <c r="U377" i="55"/>
  <c r="AC364" i="55"/>
  <c r="J431" i="55"/>
  <c r="AJ411" i="21"/>
  <c r="AE411" i="21"/>
  <c r="AJ410" i="21"/>
  <c r="AE410" i="21"/>
  <c r="AI409" i="21"/>
  <c r="AE409" i="21"/>
  <c r="J409" i="21"/>
  <c r="S409" i="21" s="1"/>
  <c r="J412" i="21"/>
  <c r="S412" i="21" s="1"/>
  <c r="J411" i="21"/>
  <c r="S411" i="21" s="1"/>
  <c r="J410" i="21"/>
  <c r="S410" i="21" s="1"/>
  <c r="J413" i="21"/>
  <c r="S413" i="21" s="1"/>
  <c r="J414" i="21"/>
  <c r="S414" i="21" s="1"/>
  <c r="J415" i="21"/>
  <c r="S415" i="21" s="1"/>
  <c r="J416" i="21"/>
  <c r="S416" i="21" s="1"/>
  <c r="J417" i="21"/>
  <c r="S417" i="21" s="1"/>
  <c r="K379" i="55" l="1"/>
  <c r="Y390" i="55"/>
  <c r="Z390" i="55"/>
  <c r="U378" i="55"/>
  <c r="AC365" i="55"/>
  <c r="J432" i="55"/>
  <c r="Z391" i="55" l="1"/>
  <c r="Y391" i="55"/>
  <c r="U379" i="55"/>
  <c r="K380" i="55"/>
  <c r="AC366" i="55"/>
  <c r="J433" i="55"/>
  <c r="AJ418" i="21"/>
  <c r="AE418" i="21"/>
  <c r="J418" i="21"/>
  <c r="S418" i="21" s="1"/>
  <c r="K381" i="55" l="1"/>
  <c r="Y392" i="55"/>
  <c r="U380" i="55"/>
  <c r="Z392" i="55"/>
  <c r="AC367" i="55"/>
  <c r="J434" i="55"/>
  <c r="U381" i="55" l="1"/>
  <c r="Z393" i="55"/>
  <c r="Y393" i="55"/>
  <c r="K382" i="55"/>
  <c r="AC368" i="55"/>
  <c r="J435" i="55"/>
  <c r="Y394" i="55" l="1"/>
  <c r="Z394" i="55"/>
  <c r="K383" i="55"/>
  <c r="U382" i="55"/>
  <c r="AC369" i="55"/>
  <c r="J436" i="55"/>
  <c r="K384" i="55" l="1"/>
  <c r="U383" i="55"/>
  <c r="Y395" i="55"/>
  <c r="Z395" i="55"/>
  <c r="AC370" i="55"/>
  <c r="J437" i="55"/>
  <c r="Y396" i="55" l="1"/>
  <c r="Z396" i="55"/>
  <c r="U384" i="55"/>
  <c r="K385" i="55"/>
  <c r="AC371" i="55"/>
  <c r="J438" i="55"/>
  <c r="K386" i="55" l="1"/>
  <c r="U385" i="55"/>
  <c r="Z397" i="55"/>
  <c r="Y397" i="55"/>
  <c r="AC372" i="55"/>
  <c r="J439" i="55"/>
  <c r="Z398" i="55" l="1"/>
  <c r="U386" i="55"/>
  <c r="K387" i="55"/>
  <c r="Y398" i="55"/>
  <c r="AC373" i="55"/>
  <c r="J440" i="55"/>
  <c r="K388" i="55" l="1"/>
  <c r="Z399" i="55"/>
  <c r="Y399" i="55"/>
  <c r="U387" i="55"/>
  <c r="AC374" i="55"/>
  <c r="J441" i="55"/>
  <c r="Y400" i="55" l="1"/>
  <c r="K389" i="55"/>
  <c r="Z400" i="55"/>
  <c r="U388" i="55"/>
  <c r="AC375" i="55"/>
  <c r="J442" i="55"/>
  <c r="U389" i="55" l="1"/>
  <c r="Z401" i="55"/>
  <c r="K390" i="55"/>
  <c r="Y401" i="55"/>
  <c r="AC376" i="55"/>
  <c r="J443" i="55"/>
  <c r="U390" i="55" l="1"/>
  <c r="K391" i="55"/>
  <c r="Y402" i="55"/>
  <c r="Z402" i="55"/>
  <c r="AC377" i="55"/>
  <c r="J444" i="55"/>
  <c r="Z403" i="55" l="1"/>
  <c r="U391" i="55"/>
  <c r="K392" i="55"/>
  <c r="Y403" i="55"/>
  <c r="AC378" i="55"/>
  <c r="J445" i="55"/>
  <c r="K393" i="55" l="1"/>
  <c r="U392" i="55"/>
  <c r="Z404" i="55"/>
  <c r="Y404" i="55"/>
  <c r="AC379" i="55"/>
  <c r="J446" i="55"/>
  <c r="Y405" i="55" l="1"/>
  <c r="K394" i="55"/>
  <c r="U393" i="55"/>
  <c r="Z405" i="55"/>
  <c r="AC380" i="55"/>
  <c r="J447" i="55"/>
  <c r="AJ419" i="21"/>
  <c r="J419" i="21"/>
  <c r="S419" i="21" s="1"/>
  <c r="AE419" i="21"/>
  <c r="Y406" i="55" l="1"/>
  <c r="K395" i="55"/>
  <c r="Z406" i="55"/>
  <c r="U394" i="55"/>
  <c r="AC381" i="55"/>
  <c r="J448" i="55"/>
  <c r="AE420" i="21"/>
  <c r="AJ420" i="21"/>
  <c r="J420" i="21"/>
  <c r="S420" i="21" s="1"/>
  <c r="K396" i="55" l="1"/>
  <c r="U395" i="55"/>
  <c r="Y407" i="55"/>
  <c r="Z407" i="55"/>
  <c r="AC382" i="55"/>
  <c r="J449" i="55"/>
  <c r="AJ421" i="21"/>
  <c r="AE421" i="21"/>
  <c r="J421" i="21"/>
  <c r="S421" i="21" s="1"/>
  <c r="Z408" i="55" l="1"/>
  <c r="U396" i="55"/>
  <c r="Y408" i="55"/>
  <c r="K397" i="55"/>
  <c r="AC383" i="55"/>
  <c r="J450" i="55"/>
  <c r="AJ422" i="21"/>
  <c r="AE422" i="21"/>
  <c r="J422" i="21"/>
  <c r="S422" i="21" s="1"/>
  <c r="Z409" i="55" l="1"/>
  <c r="K398" i="55"/>
  <c r="Y409" i="55"/>
  <c r="U397" i="55"/>
  <c r="AC384" i="55"/>
  <c r="J451" i="55"/>
  <c r="AJ423" i="21"/>
  <c r="AE423" i="21"/>
  <c r="J423" i="21"/>
  <c r="S423" i="21" s="1"/>
  <c r="U398" i="55" l="1"/>
  <c r="Z410" i="55"/>
  <c r="Y410" i="55"/>
  <c r="K399" i="55"/>
  <c r="AC385" i="55"/>
  <c r="J452" i="55"/>
  <c r="AJ424" i="21"/>
  <c r="AE424" i="21"/>
  <c r="J424" i="21"/>
  <c r="S424" i="21" s="1"/>
  <c r="Y411" i="55" l="1"/>
  <c r="Z411" i="55"/>
  <c r="K400" i="55"/>
  <c r="U399" i="55"/>
  <c r="AC386" i="55"/>
  <c r="J453" i="55"/>
  <c r="AE425" i="21"/>
  <c r="AJ425" i="21"/>
  <c r="J425" i="21"/>
  <c r="S425" i="21" s="1"/>
  <c r="Z412" i="55" l="1"/>
  <c r="U400" i="55"/>
  <c r="K401" i="55"/>
  <c r="Y412" i="55"/>
  <c r="AC387" i="55"/>
  <c r="J454" i="55"/>
  <c r="AE426" i="21"/>
  <c r="AJ426" i="21"/>
  <c r="J426" i="21"/>
  <c r="S426" i="21" s="1"/>
  <c r="Y413" i="55" l="1"/>
  <c r="K402" i="55"/>
  <c r="Z413" i="55"/>
  <c r="U401" i="55"/>
  <c r="AC388" i="55"/>
  <c r="J455" i="55"/>
  <c r="AE427" i="21"/>
  <c r="AJ427" i="21"/>
  <c r="J427" i="21"/>
  <c r="S427" i="21" s="1"/>
  <c r="Z414" i="55" l="1"/>
  <c r="K403" i="55"/>
  <c r="U402" i="55"/>
  <c r="Y414" i="55"/>
  <c r="AC389" i="55"/>
  <c r="J456" i="55"/>
  <c r="AE428" i="21"/>
  <c r="AJ428" i="21"/>
  <c r="J428" i="21"/>
  <c r="S428" i="21" s="1"/>
  <c r="K404" i="55" l="1"/>
  <c r="Y415" i="55"/>
  <c r="Z415" i="55"/>
  <c r="U403" i="55"/>
  <c r="AC390" i="55"/>
  <c r="J457" i="55"/>
  <c r="AJ429" i="21"/>
  <c r="AE429" i="21"/>
  <c r="J429" i="21"/>
  <c r="S429" i="21" s="1"/>
  <c r="Y416" i="55" l="1"/>
  <c r="K405" i="55"/>
  <c r="U404" i="55"/>
  <c r="Z416" i="55"/>
  <c r="AC391" i="55"/>
  <c r="J458" i="55"/>
  <c r="AJ430" i="21"/>
  <c r="AE430" i="21"/>
  <c r="J430" i="21"/>
  <c r="S430" i="21" s="1"/>
  <c r="Z417" i="55" l="1"/>
  <c r="U405" i="55"/>
  <c r="Y417" i="55"/>
  <c r="K406" i="55"/>
  <c r="AC392" i="55"/>
  <c r="J459" i="55"/>
  <c r="AJ431" i="21"/>
  <c r="AE431" i="21"/>
  <c r="J431" i="21"/>
  <c r="S431" i="21" s="1"/>
  <c r="K407" i="55" l="1"/>
  <c r="Z418" i="55"/>
  <c r="Y418" i="55"/>
  <c r="U406" i="55"/>
  <c r="AC393" i="55"/>
  <c r="J460" i="55"/>
  <c r="AE432" i="21"/>
  <c r="AJ432" i="21"/>
  <c r="J432" i="21"/>
  <c r="S432" i="21" s="1"/>
  <c r="U407" i="55" l="1"/>
  <c r="Z419" i="55"/>
  <c r="K408" i="55"/>
  <c r="Y419" i="55"/>
  <c r="AC394" i="55"/>
  <c r="J461" i="55"/>
  <c r="AJ433" i="21"/>
  <c r="AE433" i="21"/>
  <c r="J433" i="21"/>
  <c r="S433" i="21" s="1"/>
  <c r="Y420" i="55" l="1"/>
  <c r="K409" i="55"/>
  <c r="U408" i="55"/>
  <c r="Z420" i="55"/>
  <c r="AC395" i="55"/>
  <c r="J462" i="55"/>
  <c r="AE434" i="21"/>
  <c r="AJ434" i="21"/>
  <c r="J434" i="21"/>
  <c r="S434" i="21" s="1"/>
  <c r="Z421" i="55" l="1"/>
  <c r="K410" i="55"/>
  <c r="Y421" i="55"/>
  <c r="U409" i="55"/>
  <c r="AC396" i="55"/>
  <c r="J463" i="55"/>
  <c r="AE435" i="21"/>
  <c r="AJ435" i="21"/>
  <c r="J435" i="21"/>
  <c r="S435" i="21" s="1"/>
  <c r="K411" i="55" l="1"/>
  <c r="Y422" i="55"/>
  <c r="Z422" i="55"/>
  <c r="U410" i="55"/>
  <c r="AC397" i="55"/>
  <c r="J464" i="55"/>
  <c r="AE436" i="21"/>
  <c r="AJ436" i="21"/>
  <c r="J436" i="21"/>
  <c r="S436" i="21" s="1"/>
  <c r="U411" i="55" l="1"/>
  <c r="Y423" i="55"/>
  <c r="Z423" i="55"/>
  <c r="K412" i="55"/>
  <c r="AC398" i="55"/>
  <c r="J465" i="55"/>
  <c r="AJ437" i="21"/>
  <c r="AE437" i="21"/>
  <c r="J437" i="21"/>
  <c r="S437" i="21" s="1"/>
  <c r="Z424" i="55" l="1"/>
  <c r="U412" i="55"/>
  <c r="K413" i="55"/>
  <c r="Y424" i="55"/>
  <c r="AC399" i="55"/>
  <c r="J466" i="55"/>
  <c r="AE438" i="21"/>
  <c r="AJ438" i="21"/>
  <c r="J438" i="21"/>
  <c r="S438" i="21" s="1"/>
  <c r="Y425" i="55" l="1"/>
  <c r="K414" i="55"/>
  <c r="U413" i="55"/>
  <c r="Z425" i="55"/>
  <c r="AC400" i="55"/>
  <c r="J467" i="55"/>
  <c r="AE439" i="21"/>
  <c r="AJ439" i="21"/>
  <c r="J439" i="21"/>
  <c r="S439" i="21" s="1"/>
  <c r="U414" i="55" l="1"/>
  <c r="K415" i="55"/>
  <c r="Y426" i="55"/>
  <c r="Z426" i="55"/>
  <c r="AC401" i="55"/>
  <c r="J468" i="55"/>
  <c r="AJ440" i="21"/>
  <c r="AE440" i="21"/>
  <c r="J440" i="21"/>
  <c r="S440" i="21" s="1"/>
  <c r="K416" i="55" l="1"/>
  <c r="U415" i="55"/>
  <c r="Z427" i="55"/>
  <c r="Y427" i="55"/>
  <c r="AC402" i="55"/>
  <c r="J469" i="55"/>
  <c r="AJ441" i="21"/>
  <c r="AE441" i="21"/>
  <c r="J441" i="21"/>
  <c r="S441" i="21" s="1"/>
  <c r="U416" i="55" l="1"/>
  <c r="Z428" i="55"/>
  <c r="Y428" i="55"/>
  <c r="K417" i="55"/>
  <c r="AC403" i="55"/>
  <c r="J470" i="55"/>
  <c r="AE442" i="21"/>
  <c r="AJ442" i="21"/>
  <c r="J442" i="21"/>
  <c r="S442" i="21" s="1"/>
  <c r="K418" i="55" l="1"/>
  <c r="Y429" i="55"/>
  <c r="Z429" i="55"/>
  <c r="U417" i="55"/>
  <c r="AC404" i="55"/>
  <c r="J471" i="55"/>
  <c r="AE443" i="21"/>
  <c r="AJ443" i="21"/>
  <c r="J443" i="21"/>
  <c r="S443" i="21" s="1"/>
  <c r="Y430" i="55" l="1"/>
  <c r="Z430" i="55"/>
  <c r="U418" i="55"/>
  <c r="K419" i="55"/>
  <c r="AC405" i="55"/>
  <c r="J472" i="55"/>
  <c r="AJ444" i="21"/>
  <c r="AE444" i="21"/>
  <c r="J444" i="21"/>
  <c r="S444" i="21" s="1"/>
  <c r="Z431" i="55" l="1"/>
  <c r="K420" i="55"/>
  <c r="U419" i="55"/>
  <c r="Y431" i="55"/>
  <c r="AC406" i="55"/>
  <c r="J473" i="55"/>
  <c r="AE445" i="21"/>
  <c r="AJ445" i="21"/>
  <c r="J445" i="21"/>
  <c r="S445" i="21" s="1"/>
  <c r="K421" i="55" l="1"/>
  <c r="Y432" i="55"/>
  <c r="U420" i="55"/>
  <c r="Z432" i="55"/>
  <c r="AC407" i="55"/>
  <c r="J474" i="55"/>
  <c r="AE446" i="21"/>
  <c r="AJ446" i="21"/>
  <c r="J446" i="21"/>
  <c r="S446" i="21" s="1"/>
  <c r="K422" i="55" l="1"/>
  <c r="Z433" i="55"/>
  <c r="Y433" i="55"/>
  <c r="U421" i="55"/>
  <c r="AC408" i="55"/>
  <c r="J475" i="55"/>
  <c r="AJ447" i="21"/>
  <c r="AE447" i="21"/>
  <c r="J447" i="21"/>
  <c r="S447" i="21" s="1"/>
  <c r="K423" i="55" l="1"/>
  <c r="Y434" i="55"/>
  <c r="U422" i="55"/>
  <c r="Z434" i="55"/>
  <c r="AC409" i="55"/>
  <c r="J476" i="55"/>
  <c r="AE448" i="21"/>
  <c r="AJ448" i="21"/>
  <c r="J448" i="21"/>
  <c r="S448" i="21" s="1"/>
  <c r="Z435" i="55" l="1"/>
  <c r="U423" i="55"/>
  <c r="Y435" i="55"/>
  <c r="K424" i="55"/>
  <c r="AC410" i="55"/>
  <c r="J477" i="55"/>
  <c r="AJ449" i="21"/>
  <c r="AE449" i="21"/>
  <c r="J449" i="21"/>
  <c r="S449" i="21" s="1"/>
  <c r="Y436" i="55" l="1"/>
  <c r="Z436" i="55"/>
  <c r="K425" i="55"/>
  <c r="U424" i="55"/>
  <c r="AC411" i="55"/>
  <c r="J478" i="55"/>
  <c r="AJ450" i="21"/>
  <c r="AE450" i="21"/>
  <c r="J450" i="21"/>
  <c r="S450" i="21" s="1"/>
  <c r="U425" i="55" l="1"/>
  <c r="Y437" i="55"/>
  <c r="K426" i="55"/>
  <c r="Z437" i="55"/>
  <c r="AC412" i="55"/>
  <c r="J479" i="55"/>
  <c r="AJ451" i="21"/>
  <c r="AE451" i="21"/>
  <c r="J451" i="21"/>
  <c r="S451" i="21" s="1"/>
  <c r="Y438" i="55" l="1"/>
  <c r="Z438" i="55"/>
  <c r="K427" i="55"/>
  <c r="U426" i="55"/>
  <c r="AC413" i="55"/>
  <c r="J480" i="55"/>
  <c r="AE452" i="21"/>
  <c r="AJ452" i="21"/>
  <c r="J452" i="21"/>
  <c r="S452" i="21" s="1"/>
  <c r="U427" i="55" l="1"/>
  <c r="Z439" i="55"/>
  <c r="Y439" i="55"/>
  <c r="K428" i="55"/>
  <c r="AC414" i="55"/>
  <c r="J481" i="55"/>
  <c r="AJ453" i="21"/>
  <c r="AE453" i="21"/>
  <c r="J453" i="21"/>
  <c r="S453" i="21" s="1"/>
  <c r="K429" i="55" l="1"/>
  <c r="U428" i="55"/>
  <c r="Z440" i="55"/>
  <c r="Y440" i="55"/>
  <c r="AC415" i="55"/>
  <c r="J482" i="55"/>
  <c r="AJ454" i="21"/>
  <c r="AE454" i="21"/>
  <c r="J454" i="21"/>
  <c r="S454" i="21" s="1"/>
  <c r="K430" i="55" l="1"/>
  <c r="Z441" i="55"/>
  <c r="U429" i="55"/>
  <c r="Y441" i="55"/>
  <c r="AC416" i="55"/>
  <c r="J483" i="55"/>
  <c r="AJ455" i="21"/>
  <c r="AE455" i="21"/>
  <c r="J455" i="21"/>
  <c r="S455" i="21" s="1"/>
  <c r="Z442" i="55" l="1"/>
  <c r="Y442" i="55"/>
  <c r="U430" i="55"/>
  <c r="K431" i="55"/>
  <c r="AC417" i="55"/>
  <c r="J484" i="55"/>
  <c r="AJ456" i="21"/>
  <c r="AE456" i="21"/>
  <c r="J456" i="21"/>
  <c r="S456" i="21" s="1"/>
  <c r="Y443" i="55" l="1"/>
  <c r="Z443" i="55"/>
  <c r="K432" i="55"/>
  <c r="U431" i="55"/>
  <c r="AC418" i="55"/>
  <c r="J485" i="55"/>
  <c r="AJ457" i="21"/>
  <c r="AE457" i="21"/>
  <c r="J457" i="21"/>
  <c r="S457" i="21" s="1"/>
  <c r="K433" i="55" l="1"/>
  <c r="Z444" i="55"/>
  <c r="U432" i="55"/>
  <c r="Y444" i="55"/>
  <c r="AC419" i="55"/>
  <c r="J486" i="55"/>
  <c r="AJ458" i="21"/>
  <c r="AE458" i="21"/>
  <c r="J458" i="21"/>
  <c r="S458" i="21" s="1"/>
  <c r="Z445" i="55" l="1"/>
  <c r="Y445" i="55"/>
  <c r="U433" i="55"/>
  <c r="K434" i="55"/>
  <c r="AC420" i="55"/>
  <c r="J487" i="55"/>
  <c r="AE459" i="21"/>
  <c r="AJ459" i="21"/>
  <c r="J459" i="21"/>
  <c r="S459" i="21" s="1"/>
  <c r="K435" i="55" l="1"/>
  <c r="U434" i="55"/>
  <c r="Y446" i="55"/>
  <c r="Z446" i="55"/>
  <c r="AC421" i="55"/>
  <c r="J488" i="55"/>
  <c r="AE460" i="21"/>
  <c r="AJ460" i="21"/>
  <c r="J460" i="21"/>
  <c r="S460" i="21" s="1"/>
  <c r="Z447" i="55" l="1"/>
  <c r="U435" i="55"/>
  <c r="Y447" i="55"/>
  <c r="K436" i="55"/>
  <c r="AC422" i="55"/>
  <c r="J489" i="55"/>
  <c r="AJ461" i="21"/>
  <c r="AE461" i="21"/>
  <c r="J461" i="21"/>
  <c r="S461" i="21" s="1"/>
  <c r="U436" i="55" l="1"/>
  <c r="K437" i="55"/>
  <c r="Z448" i="55"/>
  <c r="Y448" i="55"/>
  <c r="AC423" i="55"/>
  <c r="J490" i="55"/>
  <c r="AE462" i="21"/>
  <c r="AJ462" i="21"/>
  <c r="J462" i="21"/>
  <c r="S462" i="21" s="1"/>
  <c r="K438" i="55" l="1"/>
  <c r="Z449" i="55"/>
  <c r="U437" i="55"/>
  <c r="Y449" i="55"/>
  <c r="AC424" i="55"/>
  <c r="J491" i="55"/>
  <c r="AJ463" i="21"/>
  <c r="AE463" i="21"/>
  <c r="J463" i="21"/>
  <c r="S463" i="21" s="1"/>
  <c r="U438" i="55" l="1"/>
  <c r="Z450" i="55"/>
  <c r="K439" i="55"/>
  <c r="Y450" i="55"/>
  <c r="AC425" i="55"/>
  <c r="J492" i="55"/>
  <c r="AE464" i="21"/>
  <c r="AJ464" i="21"/>
  <c r="J464" i="21"/>
  <c r="S464" i="21" s="1"/>
  <c r="U439" i="55" l="1"/>
  <c r="Y451" i="55"/>
  <c r="K440" i="55"/>
  <c r="Z451" i="55"/>
  <c r="AC426" i="55"/>
  <c r="J493" i="55"/>
  <c r="AJ465" i="21"/>
  <c r="AE465" i="21"/>
  <c r="J465" i="21"/>
  <c r="S465" i="21" s="1"/>
  <c r="U440" i="55" l="1"/>
  <c r="Z452" i="55"/>
  <c r="K441" i="55"/>
  <c r="Y452" i="55"/>
  <c r="AC427" i="55"/>
  <c r="J494" i="55"/>
  <c r="AE466" i="21"/>
  <c r="AJ466" i="21"/>
  <c r="J466" i="21"/>
  <c r="S466" i="21" s="1"/>
  <c r="Z453" i="55" l="1"/>
  <c r="U441" i="55"/>
  <c r="K442" i="55"/>
  <c r="Y453" i="55"/>
  <c r="AC428" i="55"/>
  <c r="J495" i="55"/>
  <c r="J496" i="55" s="1"/>
  <c r="AE467" i="21"/>
  <c r="AJ467" i="21"/>
  <c r="J467" i="21"/>
  <c r="S467" i="21" s="1"/>
  <c r="K443" i="55" l="1"/>
  <c r="U442" i="55"/>
  <c r="Z454" i="55"/>
  <c r="Y454" i="55"/>
  <c r="AC429" i="55"/>
  <c r="AE468" i="21"/>
  <c r="AJ468" i="21"/>
  <c r="J468" i="21"/>
  <c r="S468" i="21" s="1"/>
  <c r="K444" i="55" l="1"/>
  <c r="U443" i="55"/>
  <c r="Y455" i="55"/>
  <c r="Z455" i="55"/>
  <c r="AC430" i="55"/>
  <c r="AJ469" i="21"/>
  <c r="AE469" i="21"/>
  <c r="J469" i="21"/>
  <c r="S469" i="21" s="1"/>
  <c r="Y456" i="55" l="1"/>
  <c r="U444" i="55"/>
  <c r="Z456" i="55"/>
  <c r="K445" i="55"/>
  <c r="AC431" i="55"/>
  <c r="AJ470" i="21"/>
  <c r="AE470" i="21"/>
  <c r="J470" i="21"/>
  <c r="S470" i="21" s="1"/>
  <c r="K446" i="55" l="1"/>
  <c r="U445" i="55"/>
  <c r="Z457" i="55"/>
  <c r="Y457" i="55"/>
  <c r="AC432" i="55"/>
  <c r="AJ471" i="21"/>
  <c r="AE471" i="21"/>
  <c r="J471" i="21"/>
  <c r="S471" i="21" s="1"/>
  <c r="Y458" i="55" l="1"/>
  <c r="U446" i="55"/>
  <c r="K447" i="55"/>
  <c r="Z458" i="55"/>
  <c r="AC433" i="55"/>
  <c r="AJ472" i="21"/>
  <c r="AE472" i="21"/>
  <c r="J472" i="21"/>
  <c r="S472" i="21" s="1"/>
  <c r="Y459" i="55" l="1"/>
  <c r="U447" i="55"/>
  <c r="Z459" i="55"/>
  <c r="K448" i="55"/>
  <c r="AC434" i="55"/>
  <c r="AE473" i="21"/>
  <c r="AJ473" i="21"/>
  <c r="J473" i="21"/>
  <c r="S473" i="21" s="1"/>
  <c r="K449" i="55" l="1"/>
  <c r="Y460" i="55"/>
  <c r="U448" i="55"/>
  <c r="Z460" i="55"/>
  <c r="AC435" i="55"/>
  <c r="AJ474" i="21"/>
  <c r="AE474" i="21"/>
  <c r="J474" i="21"/>
  <c r="S474" i="21" s="1"/>
  <c r="Z461" i="55" l="1"/>
  <c r="U449" i="55"/>
  <c r="Y461" i="55"/>
  <c r="K450" i="55"/>
  <c r="AC436" i="55"/>
  <c r="AE475" i="21"/>
  <c r="AJ475" i="21"/>
  <c r="J475" i="21"/>
  <c r="S475" i="21" s="1"/>
  <c r="Y462" i="55" l="1"/>
  <c r="K451" i="55"/>
  <c r="U450" i="55"/>
  <c r="Z462" i="55"/>
  <c r="AC437" i="55"/>
  <c r="AJ476" i="21"/>
  <c r="AE476" i="21"/>
  <c r="J476" i="21"/>
  <c r="S476" i="21" s="1"/>
  <c r="Z463" i="55" l="1"/>
  <c r="K452" i="55"/>
  <c r="Y463" i="55"/>
  <c r="U451" i="55"/>
  <c r="AC438" i="55"/>
  <c r="AE477" i="21"/>
  <c r="AJ477" i="21"/>
  <c r="J477" i="21"/>
  <c r="S477" i="21" s="1"/>
  <c r="Z464" i="55" l="1"/>
  <c r="U452" i="55"/>
  <c r="Y464" i="55"/>
  <c r="K453" i="55"/>
  <c r="AC439" i="55"/>
  <c r="AJ478" i="21"/>
  <c r="AE478" i="21"/>
  <c r="J478" i="21"/>
  <c r="S478" i="21" s="1"/>
  <c r="K454" i="55" l="1"/>
  <c r="Z465" i="55"/>
  <c r="Y465" i="55"/>
  <c r="U453" i="55"/>
  <c r="AC440" i="55"/>
  <c r="AJ479" i="21"/>
  <c r="AE479" i="21"/>
  <c r="J479" i="21"/>
  <c r="S479" i="21" s="1"/>
  <c r="Z466" i="55" l="1"/>
  <c r="K455" i="55"/>
  <c r="U454" i="55"/>
  <c r="Y466" i="55"/>
  <c r="AC441" i="55"/>
  <c r="AE480" i="21"/>
  <c r="AJ480" i="21"/>
  <c r="J480" i="21"/>
  <c r="S480" i="21" s="1"/>
  <c r="U455" i="55" l="1"/>
  <c r="K456" i="55"/>
  <c r="Y467" i="55"/>
  <c r="Z467" i="55"/>
  <c r="AC442" i="55"/>
  <c r="AE481" i="21"/>
  <c r="AJ481" i="21"/>
  <c r="J481" i="21"/>
  <c r="S481" i="21" s="1"/>
  <c r="U456" i="55" l="1"/>
  <c r="Z468" i="55"/>
  <c r="K457" i="55"/>
  <c r="Y468" i="55"/>
  <c r="AC443" i="55"/>
  <c r="AE482" i="21"/>
  <c r="AJ482" i="21"/>
  <c r="J482" i="21"/>
  <c r="S482" i="21" s="1"/>
  <c r="Y469" i="55" l="1"/>
  <c r="K458" i="55"/>
  <c r="Z469" i="55"/>
  <c r="U457" i="55"/>
  <c r="AC444" i="55"/>
  <c r="AE483" i="21"/>
  <c r="AJ483" i="21"/>
  <c r="J483" i="21"/>
  <c r="S483" i="21" s="1"/>
  <c r="Y470" i="55" l="1"/>
  <c r="K459" i="55"/>
  <c r="U458" i="55"/>
  <c r="Z470" i="55"/>
  <c r="AC445" i="55"/>
  <c r="AJ484" i="21"/>
  <c r="AE484" i="21"/>
  <c r="J484" i="21"/>
  <c r="S484" i="21" s="1"/>
  <c r="Z471" i="55" l="1"/>
  <c r="K460" i="55"/>
  <c r="Y471" i="55"/>
  <c r="U459" i="55"/>
  <c r="AC446" i="55"/>
  <c r="AJ485" i="21"/>
  <c r="AE485" i="21"/>
  <c r="J485" i="21"/>
  <c r="S485" i="21" s="1"/>
  <c r="K461" i="55" l="1"/>
  <c r="Y472" i="55"/>
  <c r="Z472" i="55"/>
  <c r="U460" i="55"/>
  <c r="AC447" i="55"/>
  <c r="AE486" i="21"/>
  <c r="AJ486" i="21"/>
  <c r="J486" i="21"/>
  <c r="S486" i="21" s="1"/>
  <c r="U461" i="55" l="1"/>
  <c r="Z473" i="55"/>
  <c r="Y473" i="55"/>
  <c r="K462" i="55"/>
  <c r="AC448" i="55"/>
  <c r="AJ487" i="21"/>
  <c r="AE487" i="21"/>
  <c r="J487" i="21"/>
  <c r="S487" i="21" s="1"/>
  <c r="U462" i="55" l="1"/>
  <c r="Z474" i="55"/>
  <c r="K463" i="55"/>
  <c r="Y474" i="55"/>
  <c r="AC449" i="55"/>
  <c r="AJ488" i="21"/>
  <c r="AE488" i="21"/>
  <c r="J488" i="21"/>
  <c r="S488" i="21" s="1"/>
  <c r="K464" i="55" l="1"/>
  <c r="Z475" i="55"/>
  <c r="Y475" i="55"/>
  <c r="U463" i="55"/>
  <c r="AC450" i="55"/>
  <c r="AJ489" i="21"/>
  <c r="AE489" i="21"/>
  <c r="J489" i="21"/>
  <c r="S489" i="21" s="1"/>
  <c r="Z476" i="55" l="1"/>
  <c r="U464" i="55"/>
  <c r="Y476" i="55"/>
  <c r="K465" i="55"/>
  <c r="AC451" i="55"/>
  <c r="AE490" i="21"/>
  <c r="AJ490" i="21"/>
  <c r="J490" i="21"/>
  <c r="S490" i="21" s="1"/>
  <c r="Y477" i="55" l="1"/>
  <c r="K466" i="55"/>
  <c r="Z477" i="55"/>
  <c r="U465" i="55"/>
  <c r="AC452" i="55"/>
  <c r="AJ491" i="21"/>
  <c r="AE491" i="21"/>
  <c r="J491" i="21"/>
  <c r="S491" i="21" s="1"/>
  <c r="U466" i="55" l="1"/>
  <c r="Z478" i="55"/>
  <c r="Y478" i="55"/>
  <c r="K467" i="55"/>
  <c r="AC453" i="55"/>
  <c r="AJ492" i="21"/>
  <c r="AE492" i="21"/>
  <c r="J492" i="21"/>
  <c r="S492" i="21" s="1"/>
  <c r="Y479" i="55" l="1"/>
  <c r="U467" i="55"/>
  <c r="Z479" i="55"/>
  <c r="K468" i="55"/>
  <c r="AC454" i="55"/>
  <c r="AE493" i="21"/>
  <c r="AJ493" i="21"/>
  <c r="J493" i="21"/>
  <c r="S493" i="21" s="1"/>
  <c r="U468" i="55" l="1"/>
  <c r="K469" i="55"/>
  <c r="Z480" i="55"/>
  <c r="Y480" i="55"/>
  <c r="AC455" i="55"/>
  <c r="AE494" i="21"/>
  <c r="AJ494" i="21"/>
  <c r="J494" i="21"/>
  <c r="S494" i="21" s="1"/>
  <c r="U469" i="55" l="1"/>
  <c r="Y481" i="55"/>
  <c r="Z481" i="55"/>
  <c r="K470" i="55"/>
  <c r="AC456" i="55"/>
  <c r="AE495" i="21"/>
  <c r="AJ495" i="21"/>
  <c r="J495" i="21"/>
  <c r="S495" i="21" s="1"/>
  <c r="K471" i="55" l="1"/>
  <c r="Y482" i="55"/>
  <c r="Z482" i="55"/>
  <c r="U470" i="55"/>
  <c r="AC457" i="55"/>
  <c r="AJ496" i="21"/>
  <c r="AE496" i="21"/>
  <c r="J496" i="21"/>
  <c r="S496" i="21" s="1"/>
  <c r="Y483" i="55" l="1"/>
  <c r="U471" i="55"/>
  <c r="Z483" i="55"/>
  <c r="K472" i="55"/>
  <c r="AC458" i="55"/>
  <c r="AJ497" i="21"/>
  <c r="AE497" i="21"/>
  <c r="J497" i="21"/>
  <c r="S497" i="21" s="1"/>
  <c r="AJ498" i="21"/>
  <c r="AE498" i="21"/>
  <c r="J498" i="21"/>
  <c r="S498" i="21" s="1"/>
  <c r="U472" i="55" l="1"/>
  <c r="K473" i="55"/>
  <c r="Z484" i="55"/>
  <c r="Y484" i="55"/>
  <c r="AC459" i="55"/>
  <c r="U473" i="55" l="1"/>
  <c r="Y485" i="55"/>
  <c r="Z485" i="55"/>
  <c r="K474" i="55"/>
  <c r="AC460" i="55"/>
  <c r="AJ500" i="21"/>
  <c r="AE500" i="21"/>
  <c r="J500" i="21"/>
  <c r="S500" i="21" s="1"/>
  <c r="AE499" i="21"/>
  <c r="AJ499" i="21"/>
  <c r="J499" i="21"/>
  <c r="S499" i="21" s="1"/>
  <c r="K475" i="55" l="1"/>
  <c r="U474" i="55"/>
  <c r="Y486" i="55"/>
  <c r="Z486" i="55"/>
  <c r="AC461" i="55"/>
  <c r="AE501" i="21"/>
  <c r="AJ501" i="21"/>
  <c r="J501" i="21"/>
  <c r="S501" i="21" s="1"/>
  <c r="Z487" i="55" l="1"/>
  <c r="U475" i="55"/>
  <c r="K476" i="55"/>
  <c r="Y487" i="55"/>
  <c r="AC462" i="55"/>
  <c r="AE502" i="21"/>
  <c r="AJ502" i="21"/>
  <c r="J502" i="21"/>
  <c r="S502" i="21" s="1"/>
  <c r="Y488" i="55" l="1"/>
  <c r="K477" i="55"/>
  <c r="Z488" i="55"/>
  <c r="U476" i="55"/>
  <c r="AC463" i="55"/>
  <c r="Y489" i="55" l="1"/>
  <c r="K478" i="55"/>
  <c r="U477" i="55"/>
  <c r="Z489" i="55"/>
  <c r="AC464" i="55"/>
  <c r="AE504" i="21"/>
  <c r="AJ504" i="21"/>
  <c r="J504" i="21"/>
  <c r="S504" i="21" s="1"/>
  <c r="AJ503" i="21"/>
  <c r="AE503" i="21"/>
  <c r="J503" i="21"/>
  <c r="S503" i="21" s="1"/>
  <c r="U478" i="55" l="1"/>
  <c r="K479" i="55"/>
  <c r="Y490" i="55"/>
  <c r="Z490" i="55"/>
  <c r="AC465" i="55"/>
  <c r="AE505" i="21"/>
  <c r="AJ505" i="21"/>
  <c r="J505" i="21"/>
  <c r="S505" i="21" s="1"/>
  <c r="Z491" i="55" l="1"/>
  <c r="U479" i="55"/>
  <c r="K480" i="55"/>
  <c r="Y491" i="55"/>
  <c r="AC466" i="55"/>
  <c r="AE506" i="21"/>
  <c r="AJ506" i="21"/>
  <c r="J506" i="21"/>
  <c r="S506" i="21" s="1"/>
  <c r="U480" i="55" l="1"/>
  <c r="K481" i="55"/>
  <c r="Y492" i="55"/>
  <c r="Z492" i="55"/>
  <c r="AC467" i="55"/>
  <c r="AE507" i="21"/>
  <c r="AJ507" i="21"/>
  <c r="J507" i="21"/>
  <c r="S507" i="21" s="1"/>
  <c r="Z493" i="55" l="1"/>
  <c r="Y493" i="55"/>
  <c r="U481" i="55"/>
  <c r="K482" i="55"/>
  <c r="AC468" i="55"/>
  <c r="Y494" i="55" l="1"/>
  <c r="K483" i="55"/>
  <c r="Z494" i="55"/>
  <c r="U482" i="55"/>
  <c r="AC469" i="55"/>
  <c r="AE508" i="21"/>
  <c r="AJ508" i="21"/>
  <c r="J508" i="21"/>
  <c r="S508" i="21" s="1"/>
  <c r="U483" i="55" l="1"/>
  <c r="Y495" i="55"/>
  <c r="K484" i="55"/>
  <c r="Z495" i="55"/>
  <c r="AC470" i="55"/>
  <c r="J510" i="21"/>
  <c r="S510" i="21" s="1"/>
  <c r="AJ509" i="21"/>
  <c r="AE509" i="21"/>
  <c r="J509" i="21"/>
  <c r="S509" i="21" s="1"/>
  <c r="AE510" i="21"/>
  <c r="AJ510" i="21"/>
  <c r="K485" i="55" l="1"/>
  <c r="U484" i="55"/>
  <c r="Z496" i="55"/>
  <c r="Y496" i="55"/>
  <c r="AC471" i="55"/>
  <c r="U485" i="55" l="1"/>
  <c r="K486" i="55"/>
  <c r="AC472" i="55"/>
  <c r="AJ512" i="21"/>
  <c r="AE512" i="21"/>
  <c r="J512" i="21"/>
  <c r="S512" i="21" s="1"/>
  <c r="AE511" i="21"/>
  <c r="AJ511" i="21"/>
  <c r="J511" i="21"/>
  <c r="S511" i="21" s="1"/>
  <c r="U486" i="55" l="1"/>
  <c r="K487" i="55"/>
  <c r="AC473" i="55"/>
  <c r="U487" i="55" l="1"/>
  <c r="K488" i="55"/>
  <c r="AC474" i="55"/>
  <c r="AJ514" i="21"/>
  <c r="AE514" i="21"/>
  <c r="J514" i="21"/>
  <c r="S514" i="21" s="1"/>
  <c r="AE513" i="21"/>
  <c r="AJ513" i="21"/>
  <c r="J513" i="21"/>
  <c r="S513" i="21" s="1"/>
  <c r="K489" i="55" l="1"/>
  <c r="U488" i="55"/>
  <c r="AC475" i="55"/>
  <c r="K490" i="55" l="1"/>
  <c r="U489" i="55"/>
  <c r="AC476" i="55"/>
  <c r="AE516" i="21"/>
  <c r="AJ516" i="21"/>
  <c r="J516" i="21"/>
  <c r="S516" i="21" s="1"/>
  <c r="AJ515" i="21"/>
  <c r="AE515" i="21"/>
  <c r="J515" i="21"/>
  <c r="S515" i="21" s="1"/>
  <c r="U490" i="55" l="1"/>
  <c r="K491" i="55"/>
  <c r="AC477" i="55"/>
  <c r="K492" i="55" l="1"/>
  <c r="U491" i="55"/>
  <c r="AC478" i="55"/>
  <c r="AE518" i="21"/>
  <c r="AJ518" i="21"/>
  <c r="J518" i="21"/>
  <c r="S518" i="21" s="1"/>
  <c r="AE517" i="21"/>
  <c r="AJ517" i="21"/>
  <c r="J517" i="21"/>
  <c r="S517" i="21" s="1"/>
  <c r="K493" i="55" l="1"/>
  <c r="U492" i="55"/>
  <c r="AC479" i="55"/>
  <c r="AE519" i="21"/>
  <c r="AJ519" i="21"/>
  <c r="J519" i="21"/>
  <c r="S519" i="21" s="1"/>
  <c r="U493" i="55" l="1"/>
  <c r="K494" i="55"/>
  <c r="AC480" i="55"/>
  <c r="K495" i="55" l="1"/>
  <c r="U494" i="55"/>
  <c r="AC481" i="55"/>
  <c r="AE522" i="21"/>
  <c r="AJ522" i="21"/>
  <c r="I534" i="21"/>
  <c r="J522" i="21"/>
  <c r="S522" i="21" s="1"/>
  <c r="AJ521" i="21"/>
  <c r="AE521" i="21"/>
  <c r="I533" i="21"/>
  <c r="J521" i="21"/>
  <c r="S521" i="21" s="1"/>
  <c r="AJ520" i="21"/>
  <c r="AE520" i="21"/>
  <c r="J520" i="21"/>
  <c r="S520" i="21" s="1"/>
  <c r="U495" i="55" l="1"/>
  <c r="K496" i="55"/>
  <c r="AC482" i="55"/>
  <c r="AJ533" i="21"/>
  <c r="I545" i="21"/>
  <c r="AE533" i="21"/>
  <c r="AE534" i="21"/>
  <c r="AJ534" i="21"/>
  <c r="I546" i="21"/>
  <c r="U496" i="55" l="1"/>
  <c r="AC483" i="55"/>
  <c r="AE546" i="21"/>
  <c r="I558" i="21"/>
  <c r="AJ546" i="21"/>
  <c r="AJ524" i="21"/>
  <c r="AE524" i="21"/>
  <c r="I536" i="21"/>
  <c r="J524" i="21"/>
  <c r="S524" i="21" s="1"/>
  <c r="AE545" i="21"/>
  <c r="AJ545" i="21"/>
  <c r="I557" i="21"/>
  <c r="AJ523" i="21"/>
  <c r="AE523" i="21"/>
  <c r="I535" i="21"/>
  <c r="J523" i="21"/>
  <c r="S523" i="21" s="1"/>
  <c r="AC484" i="55" l="1"/>
  <c r="AJ536" i="21"/>
  <c r="AE536" i="21"/>
  <c r="I548" i="21"/>
  <c r="AE525" i="21"/>
  <c r="AJ525" i="21"/>
  <c r="I537" i="21"/>
  <c r="J525" i="21"/>
  <c r="S525" i="21" s="1"/>
  <c r="AJ535" i="21"/>
  <c r="I547" i="21"/>
  <c r="AE535" i="21"/>
  <c r="AE558" i="21"/>
  <c r="AJ558" i="21"/>
  <c r="I570" i="21"/>
  <c r="AE557" i="21"/>
  <c r="I569" i="21"/>
  <c r="AJ557" i="21"/>
  <c r="AC485" i="55" l="1"/>
  <c r="AJ569" i="21"/>
  <c r="AE569" i="21"/>
  <c r="I581" i="21"/>
  <c r="AE547" i="21"/>
  <c r="AJ547" i="21"/>
  <c r="I559" i="21"/>
  <c r="AE537" i="21"/>
  <c r="AJ537" i="21"/>
  <c r="I549" i="21"/>
  <c r="AE548" i="21"/>
  <c r="AJ548" i="21"/>
  <c r="I560" i="21"/>
  <c r="AE570" i="21"/>
  <c r="AJ570" i="21"/>
  <c r="I582" i="21"/>
  <c r="AC486" i="55" l="1"/>
  <c r="AJ526" i="21"/>
  <c r="I538" i="21"/>
  <c r="AE526" i="21"/>
  <c r="J526" i="21"/>
  <c r="S526" i="21" s="1"/>
  <c r="AE560" i="21"/>
  <c r="AJ560" i="21"/>
  <c r="I572" i="21"/>
  <c r="AJ549" i="21"/>
  <c r="I561" i="21"/>
  <c r="AE549" i="21"/>
  <c r="AE527" i="21"/>
  <c r="AJ527" i="21"/>
  <c r="I539" i="21"/>
  <c r="J527" i="21"/>
  <c r="S527" i="21" s="1"/>
  <c r="AJ559" i="21"/>
  <c r="AE559" i="21"/>
  <c r="I571" i="21"/>
  <c r="AE581" i="21"/>
  <c r="I593" i="21"/>
  <c r="AJ581" i="21"/>
  <c r="AE582" i="21"/>
  <c r="AJ582" i="21"/>
  <c r="I594" i="21"/>
  <c r="AC487" i="55" l="1"/>
  <c r="AJ593" i="21"/>
  <c r="AE593" i="21"/>
  <c r="I605" i="21"/>
  <c r="AJ571" i="21"/>
  <c r="AE571" i="21"/>
  <c r="I583" i="21"/>
  <c r="AJ538" i="21"/>
  <c r="AE538" i="21"/>
  <c r="I550" i="21"/>
  <c r="AJ594" i="21"/>
  <c r="AE594" i="21"/>
  <c r="I606" i="21"/>
  <c r="AE539" i="21"/>
  <c r="AJ539" i="21"/>
  <c r="I551" i="21"/>
  <c r="AE572" i="21"/>
  <c r="AJ572" i="21"/>
  <c r="I584" i="21"/>
  <c r="AJ561" i="21"/>
  <c r="AE561" i="21"/>
  <c r="I573" i="21"/>
  <c r="AC488" i="55" l="1"/>
  <c r="AE584" i="21"/>
  <c r="I596" i="21"/>
  <c r="AJ584" i="21"/>
  <c r="AJ551" i="21"/>
  <c r="AE551" i="21"/>
  <c r="I563" i="21"/>
  <c r="AJ529" i="21"/>
  <c r="I541" i="21"/>
  <c r="AE529" i="21"/>
  <c r="J529" i="21"/>
  <c r="S529" i="21" s="1"/>
  <c r="AJ550" i="21"/>
  <c r="I562" i="21"/>
  <c r="AE550" i="21"/>
  <c r="AE605" i="21"/>
  <c r="I617" i="21"/>
  <c r="AJ605" i="21"/>
  <c r="AJ573" i="21"/>
  <c r="I585" i="21"/>
  <c r="AE573" i="21"/>
  <c r="AJ583" i="21"/>
  <c r="I595" i="21"/>
  <c r="AE583" i="21"/>
  <c r="AE528" i="21"/>
  <c r="I540" i="21"/>
  <c r="AJ528" i="21"/>
  <c r="J528" i="21"/>
  <c r="S528" i="21" s="1"/>
  <c r="AJ606" i="21"/>
  <c r="AE606" i="21"/>
  <c r="I618" i="21"/>
  <c r="AC489" i="55" l="1"/>
  <c r="AJ618" i="21"/>
  <c r="I630" i="21"/>
  <c r="AE618" i="21"/>
  <c r="AE585" i="21"/>
  <c r="AJ585" i="21"/>
  <c r="I597" i="21"/>
  <c r="AE541" i="21"/>
  <c r="AJ541" i="21"/>
  <c r="I553" i="21"/>
  <c r="AE563" i="21"/>
  <c r="I575" i="21"/>
  <c r="AJ563" i="21"/>
  <c r="AJ596" i="21"/>
  <c r="AE596" i="21"/>
  <c r="I608" i="21"/>
  <c r="AJ617" i="21"/>
  <c r="AE617" i="21"/>
  <c r="I629" i="21"/>
  <c r="AE540" i="21"/>
  <c r="AJ540" i="21"/>
  <c r="I552" i="21"/>
  <c r="J531" i="21"/>
  <c r="S531" i="21" s="1"/>
  <c r="AE530" i="21"/>
  <c r="AJ530" i="21"/>
  <c r="I542" i="21"/>
  <c r="J530" i="21"/>
  <c r="S530" i="21" s="1"/>
  <c r="AE595" i="21"/>
  <c r="AJ595" i="21"/>
  <c r="I607" i="21"/>
  <c r="AE562" i="21"/>
  <c r="AJ562" i="21"/>
  <c r="I574" i="21"/>
  <c r="AC490" i="55" l="1"/>
  <c r="AJ574" i="21"/>
  <c r="AE574" i="21"/>
  <c r="I586" i="21"/>
  <c r="AE552" i="21"/>
  <c r="I564" i="21"/>
  <c r="AJ552" i="21"/>
  <c r="AJ575" i="21"/>
  <c r="I587" i="21"/>
  <c r="AE575" i="21"/>
  <c r="AE630" i="21"/>
  <c r="I642" i="21"/>
  <c r="AJ630" i="21"/>
  <c r="AJ629" i="21"/>
  <c r="I641" i="21"/>
  <c r="AE629" i="21"/>
  <c r="AE607" i="21"/>
  <c r="AJ607" i="21"/>
  <c r="I619" i="21"/>
  <c r="J536" i="21"/>
  <c r="S536" i="21" s="1"/>
  <c r="AE608" i="21"/>
  <c r="I620" i="21"/>
  <c r="AJ608" i="21"/>
  <c r="I565" i="21"/>
  <c r="AE553" i="21"/>
  <c r="AJ553" i="21"/>
  <c r="AE542" i="21"/>
  <c r="I554" i="21"/>
  <c r="AJ542" i="21"/>
  <c r="AJ531" i="21"/>
  <c r="I543" i="21"/>
  <c r="AE531" i="21"/>
  <c r="AE597" i="21"/>
  <c r="AJ597" i="21"/>
  <c r="I609" i="21"/>
  <c r="AC491" i="55" l="1"/>
  <c r="J542" i="21"/>
  <c r="S542" i="21" s="1"/>
  <c r="J540" i="21"/>
  <c r="S540" i="21" s="1"/>
  <c r="J535" i="21"/>
  <c r="S535" i="21" s="1"/>
  <c r="J533" i="21"/>
  <c r="S533" i="21" s="1"/>
  <c r="AJ609" i="21"/>
  <c r="AE609" i="21"/>
  <c r="I621" i="21"/>
  <c r="AE619" i="21"/>
  <c r="AJ619" i="21"/>
  <c r="I631" i="21"/>
  <c r="AE543" i="21"/>
  <c r="AJ543" i="21"/>
  <c r="I555" i="21"/>
  <c r="AJ620" i="21"/>
  <c r="I632" i="21"/>
  <c r="AE620" i="21"/>
  <c r="AE532" i="21"/>
  <c r="J543" i="21"/>
  <c r="S543" i="21" s="1"/>
  <c r="I544" i="21"/>
  <c r="J548" i="21" s="1"/>
  <c r="S548" i="21" s="1"/>
  <c r="AJ532" i="21"/>
  <c r="J532" i="21"/>
  <c r="S532" i="21" s="1"/>
  <c r="J539" i="21"/>
  <c r="S539" i="21" s="1"/>
  <c r="J538" i="21"/>
  <c r="S538" i="21" s="1"/>
  <c r="J537" i="21"/>
  <c r="S537" i="21" s="1"/>
  <c r="J541" i="21"/>
  <c r="S541" i="21" s="1"/>
  <c r="J534" i="21"/>
  <c r="S534" i="21" s="1"/>
  <c r="AE641" i="21"/>
  <c r="AJ641" i="21"/>
  <c r="I653" i="21"/>
  <c r="AJ554" i="21"/>
  <c r="AE554" i="21"/>
  <c r="I566" i="21"/>
  <c r="AJ565" i="21"/>
  <c r="AE565" i="21"/>
  <c r="I577" i="21"/>
  <c r="AJ586" i="21"/>
  <c r="I598" i="21"/>
  <c r="AE586" i="21"/>
  <c r="AE642" i="21"/>
  <c r="I654" i="21"/>
  <c r="AJ642" i="21"/>
  <c r="I599" i="21"/>
  <c r="AJ587" i="21"/>
  <c r="AE587" i="21"/>
  <c r="AJ564" i="21"/>
  <c r="I576" i="21"/>
  <c r="AE564" i="21"/>
  <c r="AC492" i="55" l="1"/>
  <c r="J551" i="21"/>
  <c r="S551" i="21" s="1"/>
  <c r="J547" i="21"/>
  <c r="S547" i="21" s="1"/>
  <c r="AE576" i="21"/>
  <c r="AJ576" i="21"/>
  <c r="I588" i="21"/>
  <c r="AE598" i="21"/>
  <c r="I610" i="21"/>
  <c r="AJ598" i="21"/>
  <c r="AE577" i="21"/>
  <c r="I589" i="21"/>
  <c r="AJ577" i="21"/>
  <c r="AJ566" i="21"/>
  <c r="AE566" i="21"/>
  <c r="I578" i="21"/>
  <c r="AJ544" i="21"/>
  <c r="I556" i="21"/>
  <c r="J562" i="21" s="1"/>
  <c r="AE544" i="21"/>
  <c r="J555" i="21"/>
  <c r="S555" i="21" s="1"/>
  <c r="J545" i="21"/>
  <c r="S545" i="21" s="1"/>
  <c r="J549" i="21"/>
  <c r="S549" i="21" s="1"/>
  <c r="J544" i="21"/>
  <c r="S544" i="21" s="1"/>
  <c r="J553" i="21"/>
  <c r="S553" i="21" s="1"/>
  <c r="AJ632" i="21"/>
  <c r="I644" i="21"/>
  <c r="AE632" i="21"/>
  <c r="J552" i="21"/>
  <c r="S552" i="21" s="1"/>
  <c r="J554" i="21"/>
  <c r="S554" i="21" s="1"/>
  <c r="AJ621" i="21"/>
  <c r="I633" i="21"/>
  <c r="AE621" i="21"/>
  <c r="AE654" i="21"/>
  <c r="AJ654" i="21"/>
  <c r="I666" i="21"/>
  <c r="AJ653" i="21"/>
  <c r="I665" i="21"/>
  <c r="AE653" i="21"/>
  <c r="J550" i="21"/>
  <c r="S550" i="21" s="1"/>
  <c r="AE599" i="21"/>
  <c r="AJ599" i="21"/>
  <c r="I611" i="21"/>
  <c r="J546" i="21"/>
  <c r="S546" i="21" s="1"/>
  <c r="AE555" i="21"/>
  <c r="I567" i="21"/>
  <c r="AJ555" i="21"/>
  <c r="AE631" i="21"/>
  <c r="I643" i="21"/>
  <c r="AJ631" i="21"/>
  <c r="S562" i="21" l="1"/>
  <c r="AC493" i="55"/>
  <c r="AJ567" i="21"/>
  <c r="I579" i="21"/>
  <c r="AE567" i="21"/>
  <c r="AE665" i="21"/>
  <c r="AJ665" i="21"/>
  <c r="I677" i="21"/>
  <c r="AE633" i="21"/>
  <c r="AJ633" i="21"/>
  <c r="I645" i="21"/>
  <c r="AE588" i="21"/>
  <c r="AJ588" i="21"/>
  <c r="I600" i="21"/>
  <c r="AE666" i="21"/>
  <c r="I678" i="21"/>
  <c r="AJ666" i="21"/>
  <c r="AE578" i="21"/>
  <c r="I590" i="21"/>
  <c r="AJ578" i="21"/>
  <c r="AE643" i="21"/>
  <c r="AJ643" i="21"/>
  <c r="I655" i="21"/>
  <c r="AE644" i="21"/>
  <c r="I656" i="21"/>
  <c r="AJ644" i="21"/>
  <c r="AJ556" i="21"/>
  <c r="J567" i="21"/>
  <c r="S567" i="21" s="1"/>
  <c r="AE556" i="21"/>
  <c r="I568" i="21"/>
  <c r="J571" i="21" s="1"/>
  <c r="J556" i="21"/>
  <c r="S556" i="21" s="1"/>
  <c r="J558" i="21"/>
  <c r="S558" i="21" s="1"/>
  <c r="J563" i="21"/>
  <c r="S563" i="21" s="1"/>
  <c r="J561" i="21"/>
  <c r="S561" i="21" s="1"/>
  <c r="J560" i="21"/>
  <c r="S560" i="21" s="1"/>
  <c r="J565" i="21"/>
  <c r="S565" i="21" s="1"/>
  <c r="J564" i="21"/>
  <c r="S564" i="21" s="1"/>
  <c r="J559" i="21"/>
  <c r="S559" i="21" s="1"/>
  <c r="J557" i="21"/>
  <c r="S557" i="21" s="1"/>
  <c r="AE589" i="21"/>
  <c r="I601" i="21"/>
  <c r="AJ589" i="21"/>
  <c r="J566" i="21"/>
  <c r="S566" i="21" s="1"/>
  <c r="AE611" i="21"/>
  <c r="I623" i="21"/>
  <c r="AJ611" i="21"/>
  <c r="I622" i="21"/>
  <c r="AJ610" i="21"/>
  <c r="AE610" i="21"/>
  <c r="AC494" i="55" l="1"/>
  <c r="S571" i="21"/>
  <c r="J576" i="21"/>
  <c r="S576" i="21" s="1"/>
  <c r="J568" i="21"/>
  <c r="J574" i="21"/>
  <c r="S574" i="21" s="1"/>
  <c r="AJ655" i="21"/>
  <c r="I667" i="21"/>
  <c r="AE655" i="21"/>
  <c r="AE645" i="21"/>
  <c r="I657" i="21"/>
  <c r="AJ645" i="21"/>
  <c r="I689" i="21"/>
  <c r="AE677" i="21"/>
  <c r="AJ677" i="21"/>
  <c r="AJ623" i="21"/>
  <c r="I635" i="21"/>
  <c r="AE623" i="21"/>
  <c r="AE601" i="21"/>
  <c r="I613" i="21"/>
  <c r="AJ601" i="21"/>
  <c r="AJ568" i="21"/>
  <c r="I580" i="21"/>
  <c r="J590" i="21" s="1"/>
  <c r="AE568" i="21"/>
  <c r="J579" i="21"/>
  <c r="S579" i="21" s="1"/>
  <c r="J570" i="21"/>
  <c r="S570" i="21" s="1"/>
  <c r="J569" i="21"/>
  <c r="S569" i="21" s="1"/>
  <c r="AJ678" i="21"/>
  <c r="AE678" i="21"/>
  <c r="I690" i="21"/>
  <c r="J572" i="21"/>
  <c r="S572" i="21" s="1"/>
  <c r="J578" i="21"/>
  <c r="S578" i="21" s="1"/>
  <c r="S568" i="21"/>
  <c r="AJ579" i="21"/>
  <c r="I591" i="21"/>
  <c r="AE579" i="21"/>
  <c r="J584" i="21"/>
  <c r="AJ622" i="21"/>
  <c r="AE622" i="21"/>
  <c r="I634" i="21"/>
  <c r="AJ656" i="21"/>
  <c r="AE656" i="21"/>
  <c r="I668" i="21"/>
  <c r="AE590" i="21"/>
  <c r="I602" i="21"/>
  <c r="AJ590" i="21"/>
  <c r="J573" i="21"/>
  <c r="S573" i="21" s="1"/>
  <c r="AE600" i="21"/>
  <c r="AJ600" i="21"/>
  <c r="I612" i="21"/>
  <c r="J577" i="21"/>
  <c r="S577" i="21" s="1"/>
  <c r="J575" i="21"/>
  <c r="S575" i="21" s="1"/>
  <c r="S584" i="21" l="1"/>
  <c r="J585" i="21"/>
  <c r="J587" i="21"/>
  <c r="S587" i="21" s="1"/>
  <c r="AC495" i="55"/>
  <c r="S590" i="21"/>
  <c r="AJ690" i="21"/>
  <c r="I702" i="21"/>
  <c r="AE690" i="21"/>
  <c r="AE635" i="21"/>
  <c r="I647" i="21"/>
  <c r="AJ635" i="21"/>
  <c r="AE657" i="21"/>
  <c r="I669" i="21"/>
  <c r="AJ657" i="21"/>
  <c r="AE602" i="21"/>
  <c r="AJ602" i="21"/>
  <c r="I614" i="21"/>
  <c r="AE667" i="21"/>
  <c r="I679" i="21"/>
  <c r="AJ667" i="21"/>
  <c r="I624" i="21"/>
  <c r="AE612" i="21"/>
  <c r="AJ612" i="21"/>
  <c r="AE668" i="21"/>
  <c r="AJ668" i="21"/>
  <c r="I680" i="21"/>
  <c r="AJ634" i="21"/>
  <c r="I646" i="21"/>
  <c r="AE634" i="21"/>
  <c r="S585" i="21"/>
  <c r="AE591" i="21"/>
  <c r="AJ591" i="21"/>
  <c r="I603" i="21"/>
  <c r="AJ580" i="21"/>
  <c r="J591" i="21"/>
  <c r="S591" i="21" s="1"/>
  <c r="I592" i="21"/>
  <c r="AE580" i="21"/>
  <c r="J580" i="21"/>
  <c r="S580" i="21" s="1"/>
  <c r="J582" i="21"/>
  <c r="S582" i="21" s="1"/>
  <c r="J581" i="21"/>
  <c r="S581" i="21" s="1"/>
  <c r="J588" i="21"/>
  <c r="S588" i="21" s="1"/>
  <c r="J586" i="21"/>
  <c r="S586" i="21" s="1"/>
  <c r="J583" i="21"/>
  <c r="S583" i="21" s="1"/>
  <c r="J589" i="21"/>
  <c r="S589" i="21" s="1"/>
  <c r="AJ613" i="21"/>
  <c r="I625" i="21"/>
  <c r="AE613" i="21"/>
  <c r="AE689" i="21"/>
  <c r="I701" i="21"/>
  <c r="AJ689" i="21"/>
  <c r="AC496" i="55" l="1"/>
  <c r="I604" i="21"/>
  <c r="J611" i="21" s="1"/>
  <c r="AE592" i="21"/>
  <c r="J603" i="21"/>
  <c r="S603" i="21" s="1"/>
  <c r="AJ592" i="21"/>
  <c r="J592" i="21"/>
  <c r="S592" i="21" s="1"/>
  <c r="J594" i="21"/>
  <c r="S594" i="21" s="1"/>
  <c r="J601" i="21"/>
  <c r="S601" i="21" s="1"/>
  <c r="J595" i="21"/>
  <c r="S595" i="21" s="1"/>
  <c r="J596" i="21"/>
  <c r="S596" i="21" s="1"/>
  <c r="AJ701" i="21"/>
  <c r="I713" i="21"/>
  <c r="AE701" i="21"/>
  <c r="J597" i="21"/>
  <c r="S597" i="21" s="1"/>
  <c r="J602" i="21"/>
  <c r="S602" i="21" s="1"/>
  <c r="AJ680" i="21"/>
  <c r="I692" i="21"/>
  <c r="AE680" i="21"/>
  <c r="AJ679" i="21"/>
  <c r="I691" i="21"/>
  <c r="AE679" i="21"/>
  <c r="AJ614" i="21"/>
  <c r="I626" i="21"/>
  <c r="AE614" i="21"/>
  <c r="J593" i="21"/>
  <c r="S593" i="21" s="1"/>
  <c r="J600" i="21"/>
  <c r="S600" i="21" s="1"/>
  <c r="AE646" i="21"/>
  <c r="AJ646" i="21"/>
  <c r="I658" i="21"/>
  <c r="AJ624" i="21"/>
  <c r="AE624" i="21"/>
  <c r="I636" i="21"/>
  <c r="J599" i="21"/>
  <c r="S599" i="21" s="1"/>
  <c r="I615" i="21"/>
  <c r="AJ603" i="21"/>
  <c r="AE603" i="21"/>
  <c r="AJ669" i="21"/>
  <c r="I681" i="21"/>
  <c r="AE669" i="21"/>
  <c r="AE702" i="21"/>
  <c r="I714" i="21"/>
  <c r="AJ702" i="21"/>
  <c r="AJ625" i="21"/>
  <c r="I637" i="21"/>
  <c r="AE625" i="21"/>
  <c r="J598" i="21"/>
  <c r="S598" i="21" s="1"/>
  <c r="AJ647" i="21"/>
  <c r="I659" i="21"/>
  <c r="AE647" i="21"/>
  <c r="J609" i="21" l="1"/>
  <c r="S609" i="21" s="1"/>
  <c r="J612" i="21"/>
  <c r="S612" i="21" s="1"/>
  <c r="J606" i="21"/>
  <c r="J607" i="21"/>
  <c r="S607" i="21" s="1"/>
  <c r="J613" i="21"/>
  <c r="S613" i="21" s="1"/>
  <c r="J604" i="21"/>
  <c r="S604" i="21" s="1"/>
  <c r="J608" i="21"/>
  <c r="S608" i="21" s="1"/>
  <c r="J610" i="21"/>
  <c r="S610" i="21" s="1"/>
  <c r="J614" i="21"/>
  <c r="S614" i="21" s="1"/>
  <c r="AE659" i="21"/>
  <c r="I671" i="21"/>
  <c r="AJ659" i="21"/>
  <c r="I726" i="21"/>
  <c r="AE714" i="21"/>
  <c r="AJ714" i="21"/>
  <c r="AJ691" i="21"/>
  <c r="AE691" i="21"/>
  <c r="I703" i="21"/>
  <c r="S606" i="21"/>
  <c r="AE637" i="21"/>
  <c r="AJ637" i="21"/>
  <c r="I649" i="21"/>
  <c r="AE681" i="21"/>
  <c r="I693" i="21"/>
  <c r="AJ681" i="21"/>
  <c r="AE636" i="21"/>
  <c r="AJ636" i="21"/>
  <c r="I648" i="21"/>
  <c r="AE658" i="21"/>
  <c r="I670" i="21"/>
  <c r="AJ658" i="21"/>
  <c r="AE626" i="21"/>
  <c r="AJ626" i="21"/>
  <c r="I638" i="21"/>
  <c r="AJ692" i="21"/>
  <c r="AE692" i="21"/>
  <c r="I704" i="21"/>
  <c r="AJ604" i="21"/>
  <c r="AE604" i="21"/>
  <c r="J615" i="21"/>
  <c r="S615" i="21" s="1"/>
  <c r="I616" i="21"/>
  <c r="J626" i="21" s="1"/>
  <c r="J605" i="21"/>
  <c r="S605" i="21" s="1"/>
  <c r="I725" i="21"/>
  <c r="AE713" i="21"/>
  <c r="AJ713" i="21"/>
  <c r="S611" i="21"/>
  <c r="AE615" i="21"/>
  <c r="AJ615" i="21"/>
  <c r="I627" i="21"/>
  <c r="J621" i="21" l="1"/>
  <c r="J624" i="21"/>
  <c r="J623" i="21"/>
  <c r="J620" i="21"/>
  <c r="J619" i="21"/>
  <c r="AJ725" i="21"/>
  <c r="AE725" i="21"/>
  <c r="I650" i="21"/>
  <c r="AE638" i="21"/>
  <c r="AJ638" i="21"/>
  <c r="AJ703" i="21"/>
  <c r="I715" i="21"/>
  <c r="AE703" i="21"/>
  <c r="AJ627" i="21"/>
  <c r="I639" i="21"/>
  <c r="AE627" i="21"/>
  <c r="AE648" i="21"/>
  <c r="I660" i="21"/>
  <c r="AJ648" i="21"/>
  <c r="I661" i="21"/>
  <c r="AE649" i="21"/>
  <c r="AJ649" i="21"/>
  <c r="AE671" i="21"/>
  <c r="AJ671" i="21"/>
  <c r="I683" i="21"/>
  <c r="AE693" i="21"/>
  <c r="I705" i="21"/>
  <c r="AJ693" i="21"/>
  <c r="AJ726" i="21"/>
  <c r="AE726" i="21"/>
  <c r="J627" i="21"/>
  <c r="AJ616" i="21"/>
  <c r="I628" i="21"/>
  <c r="J629" i="21" s="1"/>
  <c r="AE616" i="21"/>
  <c r="J617" i="21"/>
  <c r="J616" i="21"/>
  <c r="S616" i="21" s="1"/>
  <c r="J625" i="21"/>
  <c r="J622" i="21"/>
  <c r="J618" i="21"/>
  <c r="AE704" i="21"/>
  <c r="I716" i="21"/>
  <c r="AJ704" i="21"/>
  <c r="AJ670" i="21"/>
  <c r="AE670" i="21"/>
  <c r="I682" i="21"/>
  <c r="J636" i="21" l="1"/>
  <c r="J630" i="21"/>
  <c r="J634" i="21"/>
  <c r="I694" i="21"/>
  <c r="AE682" i="21"/>
  <c r="AJ682" i="21"/>
  <c r="AJ661" i="21"/>
  <c r="AE661" i="21"/>
  <c r="I673" i="21"/>
  <c r="AJ639" i="21"/>
  <c r="I651" i="21"/>
  <c r="AE639" i="21"/>
  <c r="AE716" i="21"/>
  <c r="I728" i="21"/>
  <c r="AJ716" i="21"/>
  <c r="AE628" i="21"/>
  <c r="J639" i="21"/>
  <c r="I640" i="21"/>
  <c r="J650" i="21" s="1"/>
  <c r="AJ628" i="21"/>
  <c r="J628" i="21"/>
  <c r="J633" i="21"/>
  <c r="J631" i="21"/>
  <c r="J638" i="21"/>
  <c r="I672" i="21"/>
  <c r="AJ660" i="21"/>
  <c r="AE660" i="21"/>
  <c r="AE715" i="21"/>
  <c r="AJ715" i="21"/>
  <c r="I727" i="21"/>
  <c r="AE705" i="21"/>
  <c r="I717" i="21"/>
  <c r="AJ705" i="21"/>
  <c r="I695" i="21"/>
  <c r="AE683" i="21"/>
  <c r="AJ683" i="21"/>
  <c r="J637" i="21"/>
  <c r="J632" i="21"/>
  <c r="J635" i="21"/>
  <c r="AJ650" i="21"/>
  <c r="AE650" i="21"/>
  <c r="I662" i="21"/>
  <c r="J647" i="21" l="1"/>
  <c r="J646" i="21"/>
  <c r="J649" i="21"/>
  <c r="J644" i="21"/>
  <c r="AJ695" i="21"/>
  <c r="AE695" i="21"/>
  <c r="I707" i="21"/>
  <c r="AJ727" i="21"/>
  <c r="AE727" i="21"/>
  <c r="AE728" i="21"/>
  <c r="AJ728" i="21"/>
  <c r="AE672" i="21"/>
  <c r="AJ672" i="21"/>
  <c r="I684" i="21"/>
  <c r="AJ694" i="21"/>
  <c r="AE694" i="21"/>
  <c r="I706" i="21"/>
  <c r="AJ662" i="21"/>
  <c r="I674" i="21"/>
  <c r="AE662" i="21"/>
  <c r="I685" i="21"/>
  <c r="AJ673" i="21"/>
  <c r="AE673" i="21"/>
  <c r="I729" i="21"/>
  <c r="AJ717" i="21"/>
  <c r="AE717" i="21"/>
  <c r="AE640" i="21"/>
  <c r="I652" i="21"/>
  <c r="J658" i="21" s="1"/>
  <c r="AJ640" i="21"/>
  <c r="J651" i="21"/>
  <c r="J641" i="21"/>
  <c r="J640" i="21"/>
  <c r="J643" i="21"/>
  <c r="J642" i="21"/>
  <c r="J645" i="21"/>
  <c r="J648" i="21"/>
  <c r="AE651" i="21"/>
  <c r="I663" i="21"/>
  <c r="AJ651" i="21"/>
  <c r="J662" i="21"/>
  <c r="J656" i="21" l="1"/>
  <c r="J657" i="21"/>
  <c r="J655" i="21"/>
  <c r="J654" i="21"/>
  <c r="J659" i="21"/>
  <c r="J660" i="21"/>
  <c r="AJ663" i="21"/>
  <c r="AE663" i="21"/>
  <c r="I675" i="21"/>
  <c r="AE674" i="21"/>
  <c r="I686" i="21"/>
  <c r="AJ674" i="21"/>
  <c r="I718" i="21"/>
  <c r="AJ706" i="21"/>
  <c r="AE706" i="21"/>
  <c r="AJ685" i="21"/>
  <c r="I697" i="21"/>
  <c r="AE685" i="21"/>
  <c r="AE729" i="21"/>
  <c r="AJ729" i="21"/>
  <c r="AJ684" i="21"/>
  <c r="I696" i="21"/>
  <c r="AE684" i="21"/>
  <c r="AE707" i="21"/>
  <c r="I719" i="21"/>
  <c r="AJ707" i="21"/>
  <c r="AJ652" i="21"/>
  <c r="J663" i="21"/>
  <c r="AE652" i="21"/>
  <c r="I664" i="21"/>
  <c r="J674" i="21" s="1"/>
  <c r="J653" i="21"/>
  <c r="J652" i="21"/>
  <c r="J661" i="21"/>
  <c r="J671" i="21"/>
  <c r="J672" i="21" l="1"/>
  <c r="J667" i="21"/>
  <c r="J673" i="21"/>
  <c r="J669" i="21"/>
  <c r="AE675" i="21"/>
  <c r="I687" i="21"/>
  <c r="AJ675" i="21"/>
  <c r="AE696" i="21"/>
  <c r="AJ696" i="21"/>
  <c r="I708" i="21"/>
  <c r="J668" i="21"/>
  <c r="I698" i="21"/>
  <c r="AE686" i="21"/>
  <c r="AJ686" i="21"/>
  <c r="AJ719" i="21"/>
  <c r="I731" i="21"/>
  <c r="AE719" i="21"/>
  <c r="AE718" i="21"/>
  <c r="AJ718" i="21"/>
  <c r="I730" i="21"/>
  <c r="J675" i="21"/>
  <c r="AJ664" i="21"/>
  <c r="I676" i="21"/>
  <c r="J685" i="21" s="1"/>
  <c r="AE664" i="21"/>
  <c r="J664" i="21"/>
  <c r="J666" i="21"/>
  <c r="J665" i="21"/>
  <c r="J670" i="21"/>
  <c r="I709" i="21"/>
  <c r="AE697" i="21"/>
  <c r="AJ697" i="21"/>
  <c r="AE709" i="21" l="1"/>
  <c r="AJ709" i="21"/>
  <c r="I721" i="21"/>
  <c r="J687" i="21"/>
  <c r="AJ676" i="21"/>
  <c r="AE676" i="21"/>
  <c r="I688" i="21"/>
  <c r="J691" i="21" s="1"/>
  <c r="J677" i="21"/>
  <c r="J678" i="21"/>
  <c r="J676" i="21"/>
  <c r="J681" i="21"/>
  <c r="J679" i="21"/>
  <c r="J682" i="21"/>
  <c r="J683" i="21"/>
  <c r="AE730" i="21"/>
  <c r="AJ730" i="21"/>
  <c r="J684" i="21"/>
  <c r="AJ731" i="21"/>
  <c r="AE731" i="21"/>
  <c r="AJ698" i="21"/>
  <c r="I710" i="21"/>
  <c r="AE698" i="21"/>
  <c r="AJ687" i="21"/>
  <c r="J698" i="21"/>
  <c r="I699" i="21"/>
  <c r="AE687" i="21"/>
  <c r="J692" i="21"/>
  <c r="J693" i="21"/>
  <c r="AE708" i="21"/>
  <c r="I720" i="21"/>
  <c r="AJ708" i="21"/>
  <c r="J680" i="21"/>
  <c r="J686" i="21"/>
  <c r="J697" i="21" l="1"/>
  <c r="J689" i="21"/>
  <c r="J696" i="21"/>
  <c r="J690" i="21"/>
  <c r="I711" i="21"/>
  <c r="AE699" i="21"/>
  <c r="AJ699" i="21"/>
  <c r="I732" i="21"/>
  <c r="AE720" i="21"/>
  <c r="AJ720" i="21"/>
  <c r="AE710" i="21"/>
  <c r="I722" i="21"/>
  <c r="AJ710" i="21"/>
  <c r="AE688" i="21"/>
  <c r="I700" i="21"/>
  <c r="AJ688" i="21"/>
  <c r="J699" i="21"/>
  <c r="J688" i="21"/>
  <c r="J694" i="21"/>
  <c r="J695" i="21"/>
  <c r="I733" i="21"/>
  <c r="AJ721" i="21"/>
  <c r="AE721" i="21"/>
  <c r="AJ733" i="21" l="1"/>
  <c r="AE733" i="21"/>
  <c r="J711" i="21"/>
  <c r="AE700" i="21"/>
  <c r="I712" i="21"/>
  <c r="J716" i="21" s="1"/>
  <c r="AJ700" i="21"/>
  <c r="J701" i="21"/>
  <c r="J700" i="21"/>
  <c r="J702" i="21"/>
  <c r="J708" i="21"/>
  <c r="J706" i="21"/>
  <c r="J703" i="21"/>
  <c r="J709" i="21"/>
  <c r="J705" i="21"/>
  <c r="AJ711" i="21"/>
  <c r="J722" i="21"/>
  <c r="AE711" i="21"/>
  <c r="I723" i="21"/>
  <c r="J719" i="21"/>
  <c r="J717" i="21"/>
  <c r="J713" i="21"/>
  <c r="J704" i="21"/>
  <c r="J710" i="21"/>
  <c r="J707" i="21"/>
  <c r="J718" i="21"/>
  <c r="AJ722" i="21"/>
  <c r="I734" i="21"/>
  <c r="AE722" i="21"/>
  <c r="AJ732" i="21"/>
  <c r="AE732" i="21"/>
  <c r="AJ723" i="21" l="1"/>
  <c r="I735" i="21"/>
  <c r="AE723" i="21"/>
  <c r="AE734" i="21"/>
  <c r="AJ734" i="21"/>
  <c r="J723" i="21"/>
  <c r="AJ712" i="21"/>
  <c r="I724" i="21"/>
  <c r="J724" i="21" s="1"/>
  <c r="AE712" i="21"/>
  <c r="J714" i="21"/>
  <c r="J715" i="21"/>
  <c r="J712" i="21"/>
  <c r="J721" i="21"/>
  <c r="J720" i="21"/>
  <c r="J731" i="21" l="1"/>
  <c r="AE735" i="21"/>
  <c r="AJ735" i="21"/>
  <c r="AJ724" i="21"/>
  <c r="AE724" i="21"/>
  <c r="J735" i="21"/>
  <c r="I736" i="21"/>
  <c r="J726" i="21"/>
  <c r="J725" i="21"/>
  <c r="J733" i="21"/>
  <c r="J727" i="21"/>
  <c r="J729" i="21"/>
  <c r="J728" i="21"/>
  <c r="J734" i="21"/>
  <c r="J730" i="21"/>
  <c r="J732" i="21"/>
  <c r="AJ736" i="21" l="1"/>
  <c r="AE736" i="21"/>
  <c r="J736" i="21"/>
  <c r="BU52" i="19" l="1"/>
  <c r="BU53" i="19" s="1"/>
  <c r="BU54" i="19" s="1"/>
  <c r="BU55" i="19" s="1"/>
  <c r="BU56" i="19" s="1"/>
  <c r="BU57" i="19" s="1"/>
  <c r="BU58" i="19" s="1"/>
  <c r="BU59" i="19" s="1"/>
  <c r="BU60" i="19" s="1"/>
  <c r="BU61" i="19" s="1"/>
  <c r="BU62" i="19" s="1"/>
  <c r="BU63" i="19" s="1"/>
  <c r="BU64" i="19" s="1"/>
  <c r="BU65" i="19" s="1"/>
  <c r="BU66" i="19" s="1"/>
  <c r="BU67" i="19" s="1"/>
  <c r="BU68" i="19" s="1"/>
  <c r="BU69" i="19" s="1"/>
  <c r="BU70" i="19" s="1"/>
  <c r="BU71" i="19" s="1"/>
  <c r="BU72" i="19" s="1"/>
  <c r="BU73" i="19" s="1"/>
  <c r="BU74" i="19" s="1"/>
  <c r="BU75" i="19" s="1"/>
  <c r="T52" i="19" l="1"/>
  <c r="T53" i="19" s="1"/>
  <c r="T54" i="19" s="1"/>
  <c r="T55" i="19" s="1"/>
  <c r="T56" i="19" s="1"/>
  <c r="T57" i="19" s="1"/>
  <c r="T58" i="19" s="1"/>
  <c r="T59" i="19" s="1"/>
  <c r="T60" i="19" s="1"/>
  <c r="T61" i="19" s="1"/>
  <c r="T62" i="19" s="1"/>
  <c r="T63" i="19" s="1"/>
  <c r="T64" i="19" s="1"/>
  <c r="T65" i="19" s="1"/>
  <c r="T66" i="19" s="1"/>
  <c r="T67" i="19" s="1"/>
  <c r="T68" i="19" s="1"/>
  <c r="T69" i="19" s="1"/>
  <c r="T70" i="19" s="1"/>
  <c r="T71" i="19" s="1"/>
  <c r="T72" i="19" s="1"/>
  <c r="T73" i="19" s="1"/>
  <c r="T74" i="19" s="1"/>
  <c r="T75" i="19" s="1"/>
  <c r="R52" i="19" l="1"/>
  <c r="Q52" i="19"/>
  <c r="Q53" i="19" s="1"/>
  <c r="Q54" i="19" s="1"/>
  <c r="Q55" i="19" s="1"/>
  <c r="Q56" i="19" s="1"/>
  <c r="Q57" i="19" s="1"/>
  <c r="Q58" i="19" s="1"/>
  <c r="Q59" i="19" s="1"/>
  <c r="Q60" i="19" s="1"/>
  <c r="Q61" i="19" s="1"/>
  <c r="Q62" i="19" s="1"/>
  <c r="Q63" i="19" s="1"/>
  <c r="Q64" i="19" s="1"/>
  <c r="Q65" i="19" s="1"/>
  <c r="Q66" i="19" s="1"/>
  <c r="Q67" i="19" s="1"/>
  <c r="Q68" i="19" s="1"/>
  <c r="Q69" i="19" s="1"/>
  <c r="Q70" i="19" s="1"/>
  <c r="Q71" i="19" s="1"/>
  <c r="Q72" i="19" s="1"/>
  <c r="Q73" i="19" s="1"/>
  <c r="Q74" i="19" s="1"/>
  <c r="Q75" i="19" s="1"/>
  <c r="R53" i="19" l="1"/>
  <c r="S52" i="19"/>
  <c r="R54" i="19" l="1"/>
  <c r="S53" i="19"/>
  <c r="O52" i="19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67" i="19" s="1"/>
  <c r="O68" i="19" s="1"/>
  <c r="O69" i="19" s="1"/>
  <c r="O70" i="19" s="1"/>
  <c r="O71" i="19" s="1"/>
  <c r="O72" i="19" s="1"/>
  <c r="O73" i="19" s="1"/>
  <c r="O74" i="19" s="1"/>
  <c r="O75" i="19" s="1"/>
  <c r="M52" i="19"/>
  <c r="M53" i="19" s="1"/>
  <c r="M54" i="19" s="1"/>
  <c r="M55" i="19" s="1"/>
  <c r="M56" i="19" s="1"/>
  <c r="M57" i="19" s="1"/>
  <c r="M58" i="19" s="1"/>
  <c r="M59" i="19" s="1"/>
  <c r="M60" i="19" s="1"/>
  <c r="M61" i="19" s="1"/>
  <c r="M62" i="19" s="1"/>
  <c r="M63" i="19" s="1"/>
  <c r="M64" i="19" s="1"/>
  <c r="M65" i="19" s="1"/>
  <c r="M66" i="19" s="1"/>
  <c r="M67" i="19" s="1"/>
  <c r="M68" i="19" s="1"/>
  <c r="M69" i="19" s="1"/>
  <c r="M70" i="19" s="1"/>
  <c r="M71" i="19" s="1"/>
  <c r="M72" i="19" s="1"/>
  <c r="M73" i="19" s="1"/>
  <c r="M74" i="19" s="1"/>
  <c r="M75" i="19" s="1"/>
  <c r="R55" i="19" l="1"/>
  <c r="S54" i="19"/>
  <c r="R56" i="19" l="1"/>
  <c r="S55" i="19"/>
  <c r="N52" i="19"/>
  <c r="AA410" i="21"/>
  <c r="R57" i="19" l="1"/>
  <c r="N53" i="19"/>
  <c r="S56" i="19"/>
  <c r="AC579" i="21"/>
  <c r="AC591" i="21" s="1"/>
  <c r="AC603" i="21" s="1"/>
  <c r="AC615" i="21" s="1"/>
  <c r="AC627" i="21" s="1"/>
  <c r="AC639" i="21" s="1"/>
  <c r="AC651" i="21" s="1"/>
  <c r="AC663" i="21" s="1"/>
  <c r="AC675" i="21" s="1"/>
  <c r="AC687" i="21" s="1"/>
  <c r="AC699" i="21" s="1"/>
  <c r="AC711" i="21" s="1"/>
  <c r="AC723" i="21" s="1"/>
  <c r="AC735" i="21" s="1"/>
  <c r="AC571" i="21"/>
  <c r="AC583" i="21" s="1"/>
  <c r="AC595" i="21" s="1"/>
  <c r="AC607" i="21" s="1"/>
  <c r="AC619" i="21" s="1"/>
  <c r="AC631" i="21" s="1"/>
  <c r="AC643" i="21" s="1"/>
  <c r="AC655" i="21" s="1"/>
  <c r="AC667" i="21" s="1"/>
  <c r="AC679" i="21" s="1"/>
  <c r="AC691" i="21" s="1"/>
  <c r="AC703" i="21" s="1"/>
  <c r="AC715" i="21" s="1"/>
  <c r="AC727" i="21" s="1"/>
  <c r="AC572" i="21"/>
  <c r="AC584" i="21" s="1"/>
  <c r="AC596" i="21" s="1"/>
  <c r="AC608" i="21" s="1"/>
  <c r="AC620" i="21" s="1"/>
  <c r="AC632" i="21" s="1"/>
  <c r="AC644" i="21" s="1"/>
  <c r="AC656" i="21" s="1"/>
  <c r="AC668" i="21" s="1"/>
  <c r="AC680" i="21" s="1"/>
  <c r="AC692" i="21" s="1"/>
  <c r="AC704" i="21" s="1"/>
  <c r="AC716" i="21" s="1"/>
  <c r="AC728" i="21" s="1"/>
  <c r="AC580" i="21"/>
  <c r="AC592" i="21" s="1"/>
  <c r="AC604" i="21" s="1"/>
  <c r="AC616" i="21" s="1"/>
  <c r="AC628" i="21" s="1"/>
  <c r="AC640" i="21" s="1"/>
  <c r="AC652" i="21" s="1"/>
  <c r="AC664" i="21" s="1"/>
  <c r="AC676" i="21" s="1"/>
  <c r="AC688" i="21" s="1"/>
  <c r="AC700" i="21" s="1"/>
  <c r="AC712" i="21" s="1"/>
  <c r="AC724" i="21" s="1"/>
  <c r="AC736" i="21" s="1"/>
  <c r="R58" i="19" l="1"/>
  <c r="S57" i="19"/>
  <c r="N54" i="19"/>
  <c r="G578" i="21"/>
  <c r="G590" i="21" s="1"/>
  <c r="G602" i="21" s="1"/>
  <c r="G614" i="21" s="1"/>
  <c r="G626" i="21" s="1"/>
  <c r="G638" i="21" s="1"/>
  <c r="G650" i="21" s="1"/>
  <c r="G662" i="21" s="1"/>
  <c r="G674" i="21" s="1"/>
  <c r="G686" i="21" s="1"/>
  <c r="G698" i="21" s="1"/>
  <c r="G710" i="21" s="1"/>
  <c r="G722" i="21" s="1"/>
  <c r="G734" i="21" s="1"/>
  <c r="Y579" i="21"/>
  <c r="Y591" i="21" s="1"/>
  <c r="Y603" i="21" s="1"/>
  <c r="Y615" i="21" s="1"/>
  <c r="Y627" i="21" s="1"/>
  <c r="Y639" i="21" s="1"/>
  <c r="Y651" i="21" s="1"/>
  <c r="Y663" i="21" s="1"/>
  <c r="Y675" i="21" s="1"/>
  <c r="Y687" i="21" s="1"/>
  <c r="Y699" i="21" s="1"/>
  <c r="Y711" i="21" s="1"/>
  <c r="Y723" i="21" s="1"/>
  <c r="Y735" i="21" s="1"/>
  <c r="H579" i="21"/>
  <c r="H591" i="21" s="1"/>
  <c r="H603" i="21" s="1"/>
  <c r="H615" i="21" s="1"/>
  <c r="H627" i="21" s="1"/>
  <c r="H639" i="21" s="1"/>
  <c r="H651" i="21" s="1"/>
  <c r="H663" i="21" s="1"/>
  <c r="H675" i="21" s="1"/>
  <c r="H687" i="21" s="1"/>
  <c r="H699" i="21" s="1"/>
  <c r="H711" i="21" s="1"/>
  <c r="H723" i="21" s="1"/>
  <c r="H735" i="21" s="1"/>
  <c r="Y571" i="21"/>
  <c r="Y583" i="21" s="1"/>
  <c r="Y595" i="21" s="1"/>
  <c r="Y607" i="21" s="1"/>
  <c r="Y619" i="21" s="1"/>
  <c r="Y631" i="21" s="1"/>
  <c r="Y643" i="21" s="1"/>
  <c r="Y655" i="21" s="1"/>
  <c r="Y667" i="21" s="1"/>
  <c r="Y679" i="21" s="1"/>
  <c r="Y691" i="21" s="1"/>
  <c r="Y703" i="21" s="1"/>
  <c r="Y715" i="21" s="1"/>
  <c r="Y727" i="21" s="1"/>
  <c r="H571" i="21"/>
  <c r="H583" i="21" s="1"/>
  <c r="H595" i="21" s="1"/>
  <c r="H607" i="21" s="1"/>
  <c r="H619" i="21" s="1"/>
  <c r="H631" i="21" s="1"/>
  <c r="H643" i="21" s="1"/>
  <c r="H655" i="21" s="1"/>
  <c r="H667" i="21" s="1"/>
  <c r="H679" i="21" s="1"/>
  <c r="H691" i="21" s="1"/>
  <c r="H703" i="21" s="1"/>
  <c r="H715" i="21" s="1"/>
  <c r="H727" i="21" s="1"/>
  <c r="X578" i="21"/>
  <c r="X590" i="21" s="1"/>
  <c r="X602" i="21" s="1"/>
  <c r="X614" i="21" s="1"/>
  <c r="X626" i="21" s="1"/>
  <c r="X638" i="21" s="1"/>
  <c r="X650" i="21" s="1"/>
  <c r="X662" i="21" s="1"/>
  <c r="X674" i="21" s="1"/>
  <c r="X686" i="21" s="1"/>
  <c r="X698" i="21" s="1"/>
  <c r="X710" i="21" s="1"/>
  <c r="X722" i="21" s="1"/>
  <c r="X734" i="21" s="1"/>
  <c r="G574" i="21"/>
  <c r="G586" i="21" s="1"/>
  <c r="G598" i="21" s="1"/>
  <c r="G610" i="21" s="1"/>
  <c r="G622" i="21" s="1"/>
  <c r="G634" i="21" s="1"/>
  <c r="G646" i="21" s="1"/>
  <c r="G658" i="21" s="1"/>
  <c r="G670" i="21" s="1"/>
  <c r="G682" i="21" s="1"/>
  <c r="G694" i="21" s="1"/>
  <c r="G706" i="21" s="1"/>
  <c r="G718" i="21" s="1"/>
  <c r="G730" i="21" s="1"/>
  <c r="AC576" i="21"/>
  <c r="AC588" i="21" s="1"/>
  <c r="AC600" i="21" s="1"/>
  <c r="AC612" i="21" s="1"/>
  <c r="AC624" i="21" s="1"/>
  <c r="AC636" i="21" s="1"/>
  <c r="AC648" i="21" s="1"/>
  <c r="AC660" i="21" s="1"/>
  <c r="AC672" i="21" s="1"/>
  <c r="AC684" i="21" s="1"/>
  <c r="AC696" i="21" s="1"/>
  <c r="AC708" i="21" s="1"/>
  <c r="AC720" i="21" s="1"/>
  <c r="AC732" i="21" s="1"/>
  <c r="H576" i="21"/>
  <c r="H588" i="21" s="1"/>
  <c r="H600" i="21" s="1"/>
  <c r="H612" i="21" s="1"/>
  <c r="H624" i="21" s="1"/>
  <c r="H636" i="21" s="1"/>
  <c r="H648" i="21" s="1"/>
  <c r="H660" i="21" s="1"/>
  <c r="H672" i="21" s="1"/>
  <c r="H684" i="21" s="1"/>
  <c r="H696" i="21" s="1"/>
  <c r="H708" i="21" s="1"/>
  <c r="H720" i="21" s="1"/>
  <c r="H732" i="21" s="1"/>
  <c r="Y576" i="21"/>
  <c r="Y588" i="21" s="1"/>
  <c r="Y600" i="21" s="1"/>
  <c r="Y612" i="21" s="1"/>
  <c r="Y624" i="21" s="1"/>
  <c r="Y636" i="21" s="1"/>
  <c r="Y648" i="21" s="1"/>
  <c r="Y660" i="21" s="1"/>
  <c r="Y672" i="21" s="1"/>
  <c r="Y684" i="21" s="1"/>
  <c r="Y696" i="21" s="1"/>
  <c r="Y708" i="21" s="1"/>
  <c r="Y720" i="21" s="1"/>
  <c r="Y732" i="21" s="1"/>
  <c r="X574" i="21"/>
  <c r="X586" i="21" s="1"/>
  <c r="X598" i="21" s="1"/>
  <c r="X610" i="21" s="1"/>
  <c r="X622" i="21" s="1"/>
  <c r="X634" i="21" s="1"/>
  <c r="X646" i="21" s="1"/>
  <c r="X658" i="21" s="1"/>
  <c r="X670" i="21" s="1"/>
  <c r="X682" i="21" s="1"/>
  <c r="X694" i="21" s="1"/>
  <c r="X706" i="21" s="1"/>
  <c r="X718" i="21" s="1"/>
  <c r="X730" i="21" s="1"/>
  <c r="G570" i="21"/>
  <c r="G582" i="21" s="1"/>
  <c r="G594" i="21" s="1"/>
  <c r="G606" i="21" s="1"/>
  <c r="G618" i="21" s="1"/>
  <c r="G630" i="21" s="1"/>
  <c r="G642" i="21" s="1"/>
  <c r="G654" i="21" s="1"/>
  <c r="G666" i="21" s="1"/>
  <c r="G678" i="21" s="1"/>
  <c r="G690" i="21" s="1"/>
  <c r="G702" i="21" s="1"/>
  <c r="G714" i="21" s="1"/>
  <c r="G726" i="21" s="1"/>
  <c r="AC575" i="21"/>
  <c r="AC587" i="21" s="1"/>
  <c r="AC599" i="21" s="1"/>
  <c r="AC611" i="21" s="1"/>
  <c r="AC623" i="21" s="1"/>
  <c r="AC635" i="21" s="1"/>
  <c r="AC647" i="21" s="1"/>
  <c r="AC659" i="21" s="1"/>
  <c r="AC671" i="21" s="1"/>
  <c r="AC683" i="21" s="1"/>
  <c r="AC695" i="21" s="1"/>
  <c r="AC707" i="21" s="1"/>
  <c r="AC719" i="21" s="1"/>
  <c r="AC731" i="21" s="1"/>
  <c r="Y575" i="21"/>
  <c r="Y587" i="21" s="1"/>
  <c r="Y599" i="21" s="1"/>
  <c r="Y611" i="21" s="1"/>
  <c r="Y623" i="21" s="1"/>
  <c r="Y635" i="21" s="1"/>
  <c r="Y647" i="21" s="1"/>
  <c r="Y659" i="21" s="1"/>
  <c r="Y671" i="21" s="1"/>
  <c r="Y683" i="21" s="1"/>
  <c r="Y695" i="21" s="1"/>
  <c r="Y707" i="21" s="1"/>
  <c r="Y719" i="21" s="1"/>
  <c r="Y731" i="21" s="1"/>
  <c r="H575" i="21"/>
  <c r="H587" i="21" s="1"/>
  <c r="H599" i="21" s="1"/>
  <c r="H611" i="21" s="1"/>
  <c r="H623" i="21" s="1"/>
  <c r="H635" i="21" s="1"/>
  <c r="H647" i="21" s="1"/>
  <c r="H659" i="21" s="1"/>
  <c r="H671" i="21" s="1"/>
  <c r="H683" i="21" s="1"/>
  <c r="H695" i="21" s="1"/>
  <c r="H707" i="21" s="1"/>
  <c r="H719" i="21" s="1"/>
  <c r="H731" i="21" s="1"/>
  <c r="X570" i="21"/>
  <c r="X582" i="21" s="1"/>
  <c r="X594" i="21" s="1"/>
  <c r="X606" i="21" s="1"/>
  <c r="X618" i="21" s="1"/>
  <c r="X630" i="21" s="1"/>
  <c r="X642" i="21" s="1"/>
  <c r="X654" i="21" s="1"/>
  <c r="X666" i="21" s="1"/>
  <c r="X678" i="21" s="1"/>
  <c r="X690" i="21" s="1"/>
  <c r="X702" i="21" s="1"/>
  <c r="X714" i="21" s="1"/>
  <c r="X726" i="21" s="1"/>
  <c r="Y580" i="21"/>
  <c r="Y592" i="21" s="1"/>
  <c r="Y604" i="21" s="1"/>
  <c r="Y616" i="21" s="1"/>
  <c r="Y628" i="21" s="1"/>
  <c r="Y640" i="21" s="1"/>
  <c r="Y652" i="21" s="1"/>
  <c r="Y664" i="21" s="1"/>
  <c r="Y676" i="21" s="1"/>
  <c r="Y688" i="21" s="1"/>
  <c r="Y700" i="21" s="1"/>
  <c r="Y712" i="21" s="1"/>
  <c r="Y724" i="21" s="1"/>
  <c r="Y736" i="21" s="1"/>
  <c r="H580" i="21"/>
  <c r="H592" i="21" s="1"/>
  <c r="H604" i="21" s="1"/>
  <c r="H616" i="21" s="1"/>
  <c r="H628" i="21" s="1"/>
  <c r="H640" i="21" s="1"/>
  <c r="H652" i="21" s="1"/>
  <c r="H664" i="21" s="1"/>
  <c r="H676" i="21" s="1"/>
  <c r="H688" i="21" s="1"/>
  <c r="H700" i="21" s="1"/>
  <c r="H712" i="21" s="1"/>
  <c r="H724" i="21" s="1"/>
  <c r="H736" i="21" s="1"/>
  <c r="H572" i="21"/>
  <c r="H584" i="21" s="1"/>
  <c r="H596" i="21" s="1"/>
  <c r="H608" i="21" s="1"/>
  <c r="H620" i="21" s="1"/>
  <c r="H632" i="21" s="1"/>
  <c r="H644" i="21" s="1"/>
  <c r="H656" i="21" s="1"/>
  <c r="H668" i="21" s="1"/>
  <c r="H680" i="21" s="1"/>
  <c r="H692" i="21" s="1"/>
  <c r="H704" i="21" s="1"/>
  <c r="H716" i="21" s="1"/>
  <c r="H728" i="21" s="1"/>
  <c r="Y572" i="21"/>
  <c r="Y584" i="21" s="1"/>
  <c r="Y596" i="21" s="1"/>
  <c r="Y608" i="21" s="1"/>
  <c r="Y620" i="21" s="1"/>
  <c r="Y632" i="21" s="1"/>
  <c r="Y644" i="21" s="1"/>
  <c r="Y656" i="21" s="1"/>
  <c r="Y668" i="21" s="1"/>
  <c r="Y680" i="21" s="1"/>
  <c r="Y692" i="21" s="1"/>
  <c r="Y704" i="21" s="1"/>
  <c r="Y716" i="21" s="1"/>
  <c r="Y728" i="21" s="1"/>
  <c r="R59" i="19" l="1"/>
  <c r="N55" i="19"/>
  <c r="S58" i="19"/>
  <c r="G575" i="21"/>
  <c r="G587" i="21" s="1"/>
  <c r="G599" i="21" s="1"/>
  <c r="G611" i="21" s="1"/>
  <c r="G623" i="21" s="1"/>
  <c r="G635" i="21" s="1"/>
  <c r="G647" i="21" s="1"/>
  <c r="G659" i="21" s="1"/>
  <c r="G671" i="21" s="1"/>
  <c r="G683" i="21" s="1"/>
  <c r="G695" i="21" s="1"/>
  <c r="G707" i="21" s="1"/>
  <c r="G719" i="21" s="1"/>
  <c r="G731" i="21" s="1"/>
  <c r="AC578" i="21"/>
  <c r="AC590" i="21" s="1"/>
  <c r="AC602" i="21" s="1"/>
  <c r="AC614" i="21" s="1"/>
  <c r="AC626" i="21" s="1"/>
  <c r="AC638" i="21" s="1"/>
  <c r="AC650" i="21" s="1"/>
  <c r="AC662" i="21" s="1"/>
  <c r="AC674" i="21" s="1"/>
  <c r="AC686" i="21" s="1"/>
  <c r="AC698" i="21" s="1"/>
  <c r="AC710" i="21" s="1"/>
  <c r="AC722" i="21" s="1"/>
  <c r="AC734" i="21" s="1"/>
  <c r="Y578" i="21"/>
  <c r="Y590" i="21" s="1"/>
  <c r="Y602" i="21" s="1"/>
  <c r="Y614" i="21" s="1"/>
  <c r="Y626" i="21" s="1"/>
  <c r="Y638" i="21" s="1"/>
  <c r="Y650" i="21" s="1"/>
  <c r="Y662" i="21" s="1"/>
  <c r="Y674" i="21" s="1"/>
  <c r="Y686" i="21" s="1"/>
  <c r="Y698" i="21" s="1"/>
  <c r="Y710" i="21" s="1"/>
  <c r="Y722" i="21" s="1"/>
  <c r="Y734" i="21" s="1"/>
  <c r="H578" i="21"/>
  <c r="H590" i="21" s="1"/>
  <c r="H602" i="21" s="1"/>
  <c r="H614" i="21" s="1"/>
  <c r="H626" i="21" s="1"/>
  <c r="H638" i="21" s="1"/>
  <c r="H650" i="21" s="1"/>
  <c r="H662" i="21" s="1"/>
  <c r="H674" i="21" s="1"/>
  <c r="H686" i="21" s="1"/>
  <c r="H698" i="21" s="1"/>
  <c r="H710" i="21" s="1"/>
  <c r="H722" i="21" s="1"/>
  <c r="H734" i="21" s="1"/>
  <c r="X580" i="21"/>
  <c r="X592" i="21" s="1"/>
  <c r="X604" i="21" s="1"/>
  <c r="X616" i="21" s="1"/>
  <c r="X628" i="21" s="1"/>
  <c r="X640" i="21" s="1"/>
  <c r="X652" i="21" s="1"/>
  <c r="X664" i="21" s="1"/>
  <c r="X676" i="21" s="1"/>
  <c r="X688" i="21" s="1"/>
  <c r="X700" i="21" s="1"/>
  <c r="X712" i="21" s="1"/>
  <c r="X724" i="21" s="1"/>
  <c r="X736" i="21" s="1"/>
  <c r="AC577" i="21"/>
  <c r="AC589" i="21" s="1"/>
  <c r="AC601" i="21" s="1"/>
  <c r="AC613" i="21" s="1"/>
  <c r="AC625" i="21" s="1"/>
  <c r="AC637" i="21" s="1"/>
  <c r="AC649" i="21" s="1"/>
  <c r="AC661" i="21" s="1"/>
  <c r="AC673" i="21" s="1"/>
  <c r="AC685" i="21" s="1"/>
  <c r="AC697" i="21" s="1"/>
  <c r="AC709" i="21" s="1"/>
  <c r="AC721" i="21" s="1"/>
  <c r="AC733" i="21" s="1"/>
  <c r="Y577" i="21"/>
  <c r="Y589" i="21" s="1"/>
  <c r="Y601" i="21" s="1"/>
  <c r="Y613" i="21" s="1"/>
  <c r="Y625" i="21" s="1"/>
  <c r="Y637" i="21" s="1"/>
  <c r="Y649" i="21" s="1"/>
  <c r="Y661" i="21" s="1"/>
  <c r="Y673" i="21" s="1"/>
  <c r="Y685" i="21" s="1"/>
  <c r="Y697" i="21" s="1"/>
  <c r="Y709" i="21" s="1"/>
  <c r="Y721" i="21" s="1"/>
  <c r="Y733" i="21" s="1"/>
  <c r="H577" i="21"/>
  <c r="H589" i="21" s="1"/>
  <c r="H601" i="21" s="1"/>
  <c r="H613" i="21" s="1"/>
  <c r="H625" i="21" s="1"/>
  <c r="H637" i="21" s="1"/>
  <c r="H649" i="21" s="1"/>
  <c r="H661" i="21" s="1"/>
  <c r="H673" i="21" s="1"/>
  <c r="H685" i="21" s="1"/>
  <c r="H697" i="21" s="1"/>
  <c r="H709" i="21" s="1"/>
  <c r="H721" i="21" s="1"/>
  <c r="H733" i="21" s="1"/>
  <c r="X579" i="21"/>
  <c r="X591" i="21" s="1"/>
  <c r="X603" i="21" s="1"/>
  <c r="X615" i="21" s="1"/>
  <c r="X627" i="21" s="1"/>
  <c r="X639" i="21" s="1"/>
  <c r="X651" i="21" s="1"/>
  <c r="X663" i="21" s="1"/>
  <c r="X675" i="21" s="1"/>
  <c r="X687" i="21" s="1"/>
  <c r="X699" i="21" s="1"/>
  <c r="X711" i="21" s="1"/>
  <c r="X723" i="21" s="1"/>
  <c r="X735" i="21" s="1"/>
  <c r="G577" i="21"/>
  <c r="G589" i="21" s="1"/>
  <c r="G601" i="21" s="1"/>
  <c r="G613" i="21" s="1"/>
  <c r="G625" i="21" s="1"/>
  <c r="G637" i="21" s="1"/>
  <c r="G649" i="21" s="1"/>
  <c r="G661" i="21" s="1"/>
  <c r="G673" i="21" s="1"/>
  <c r="G685" i="21" s="1"/>
  <c r="G697" i="21" s="1"/>
  <c r="G709" i="21" s="1"/>
  <c r="G721" i="21" s="1"/>
  <c r="G733" i="21" s="1"/>
  <c r="AC573" i="21"/>
  <c r="AC585" i="21" s="1"/>
  <c r="AC597" i="21" s="1"/>
  <c r="AC609" i="21" s="1"/>
  <c r="AC621" i="21" s="1"/>
  <c r="AC633" i="21" s="1"/>
  <c r="AC645" i="21" s="1"/>
  <c r="AC657" i="21" s="1"/>
  <c r="AC669" i="21" s="1"/>
  <c r="AC681" i="21" s="1"/>
  <c r="AC693" i="21" s="1"/>
  <c r="AC705" i="21" s="1"/>
  <c r="AC717" i="21" s="1"/>
  <c r="AC729" i="21" s="1"/>
  <c r="Y573" i="21"/>
  <c r="Y585" i="21" s="1"/>
  <c r="Y597" i="21" s="1"/>
  <c r="Y609" i="21" s="1"/>
  <c r="Y621" i="21" s="1"/>
  <c r="Y633" i="21" s="1"/>
  <c r="Y645" i="21" s="1"/>
  <c r="Y657" i="21" s="1"/>
  <c r="Y669" i="21" s="1"/>
  <c r="Y681" i="21" s="1"/>
  <c r="Y693" i="21" s="1"/>
  <c r="Y705" i="21" s="1"/>
  <c r="Y717" i="21" s="1"/>
  <c r="Y729" i="21" s="1"/>
  <c r="H573" i="21"/>
  <c r="H585" i="21" s="1"/>
  <c r="H597" i="21" s="1"/>
  <c r="H609" i="21" s="1"/>
  <c r="H621" i="21" s="1"/>
  <c r="H633" i="21" s="1"/>
  <c r="H645" i="21" s="1"/>
  <c r="H657" i="21" s="1"/>
  <c r="H669" i="21" s="1"/>
  <c r="H681" i="21" s="1"/>
  <c r="H693" i="21" s="1"/>
  <c r="H705" i="21" s="1"/>
  <c r="H717" i="21" s="1"/>
  <c r="H729" i="21" s="1"/>
  <c r="X575" i="21"/>
  <c r="X587" i="21" s="1"/>
  <c r="X599" i="21" s="1"/>
  <c r="X611" i="21" s="1"/>
  <c r="X623" i="21" s="1"/>
  <c r="X635" i="21" s="1"/>
  <c r="X647" i="21" s="1"/>
  <c r="X659" i="21" s="1"/>
  <c r="X671" i="21" s="1"/>
  <c r="X683" i="21" s="1"/>
  <c r="X695" i="21" s="1"/>
  <c r="X707" i="21" s="1"/>
  <c r="X719" i="21" s="1"/>
  <c r="X731" i="21" s="1"/>
  <c r="G580" i="21"/>
  <c r="G592" i="21" s="1"/>
  <c r="G604" i="21" s="1"/>
  <c r="G616" i="21" s="1"/>
  <c r="G628" i="21" s="1"/>
  <c r="G640" i="21" s="1"/>
  <c r="G652" i="21" s="1"/>
  <c r="G664" i="21" s="1"/>
  <c r="G676" i="21" s="1"/>
  <c r="G688" i="21" s="1"/>
  <c r="G700" i="21" s="1"/>
  <c r="G712" i="21" s="1"/>
  <c r="G724" i="21" s="1"/>
  <c r="G736" i="21" s="1"/>
  <c r="G573" i="21"/>
  <c r="G585" i="21" s="1"/>
  <c r="G597" i="21" s="1"/>
  <c r="G609" i="21" s="1"/>
  <c r="G621" i="21" s="1"/>
  <c r="G633" i="21" s="1"/>
  <c r="G645" i="21" s="1"/>
  <c r="G657" i="21" s="1"/>
  <c r="G669" i="21" s="1"/>
  <c r="G681" i="21" s="1"/>
  <c r="G693" i="21" s="1"/>
  <c r="G705" i="21" s="1"/>
  <c r="G717" i="21" s="1"/>
  <c r="G729" i="21" s="1"/>
  <c r="X577" i="21"/>
  <c r="X589" i="21" s="1"/>
  <c r="X601" i="21" s="1"/>
  <c r="X613" i="21" s="1"/>
  <c r="X625" i="21" s="1"/>
  <c r="X637" i="21" s="1"/>
  <c r="X649" i="21" s="1"/>
  <c r="X661" i="21" s="1"/>
  <c r="X673" i="21" s="1"/>
  <c r="X685" i="21" s="1"/>
  <c r="X697" i="21" s="1"/>
  <c r="X709" i="21" s="1"/>
  <c r="X721" i="21" s="1"/>
  <c r="X733" i="21" s="1"/>
  <c r="G579" i="21"/>
  <c r="G591" i="21" s="1"/>
  <c r="G603" i="21" s="1"/>
  <c r="G615" i="21" s="1"/>
  <c r="G627" i="21" s="1"/>
  <c r="G639" i="21" s="1"/>
  <c r="G651" i="21" s="1"/>
  <c r="G663" i="21" s="1"/>
  <c r="G675" i="21" s="1"/>
  <c r="G687" i="21" s="1"/>
  <c r="G699" i="21" s="1"/>
  <c r="G711" i="21" s="1"/>
  <c r="G723" i="21" s="1"/>
  <c r="G735" i="21" s="1"/>
  <c r="AC570" i="21"/>
  <c r="AC582" i="21" s="1"/>
  <c r="AC594" i="21" s="1"/>
  <c r="AC606" i="21" s="1"/>
  <c r="AC618" i="21" s="1"/>
  <c r="AC630" i="21" s="1"/>
  <c r="AC642" i="21" s="1"/>
  <c r="AC654" i="21" s="1"/>
  <c r="AC666" i="21" s="1"/>
  <c r="AC678" i="21" s="1"/>
  <c r="AC690" i="21" s="1"/>
  <c r="AC702" i="21" s="1"/>
  <c r="AC714" i="21" s="1"/>
  <c r="AC726" i="21" s="1"/>
  <c r="Y570" i="21"/>
  <c r="Y582" i="21" s="1"/>
  <c r="Y594" i="21" s="1"/>
  <c r="Y606" i="21" s="1"/>
  <c r="Y618" i="21" s="1"/>
  <c r="Y630" i="21" s="1"/>
  <c r="Y642" i="21" s="1"/>
  <c r="Y654" i="21" s="1"/>
  <c r="Y666" i="21" s="1"/>
  <c r="Y678" i="21" s="1"/>
  <c r="Y690" i="21" s="1"/>
  <c r="Y702" i="21" s="1"/>
  <c r="Y714" i="21" s="1"/>
  <c r="Y726" i="21" s="1"/>
  <c r="H570" i="21"/>
  <c r="H582" i="21" s="1"/>
  <c r="H594" i="21" s="1"/>
  <c r="H606" i="21" s="1"/>
  <c r="H618" i="21" s="1"/>
  <c r="H630" i="21" s="1"/>
  <c r="H642" i="21" s="1"/>
  <c r="H654" i="21" s="1"/>
  <c r="H666" i="21" s="1"/>
  <c r="H678" i="21" s="1"/>
  <c r="H690" i="21" s="1"/>
  <c r="H702" i="21" s="1"/>
  <c r="H714" i="21" s="1"/>
  <c r="H726" i="21" s="1"/>
  <c r="G572" i="21"/>
  <c r="G584" i="21" s="1"/>
  <c r="G596" i="21" s="1"/>
  <c r="G608" i="21" s="1"/>
  <c r="G620" i="21" s="1"/>
  <c r="G632" i="21" s="1"/>
  <c r="G644" i="21" s="1"/>
  <c r="G656" i="21" s="1"/>
  <c r="G668" i="21" s="1"/>
  <c r="G680" i="21" s="1"/>
  <c r="G692" i="21" s="1"/>
  <c r="G704" i="21" s="1"/>
  <c r="G716" i="21" s="1"/>
  <c r="G728" i="21" s="1"/>
  <c r="X572" i="21"/>
  <c r="X584" i="21" s="1"/>
  <c r="X596" i="21" s="1"/>
  <c r="X608" i="21" s="1"/>
  <c r="X620" i="21" s="1"/>
  <c r="X632" i="21" s="1"/>
  <c r="X644" i="21" s="1"/>
  <c r="X656" i="21" s="1"/>
  <c r="X668" i="21" s="1"/>
  <c r="X680" i="21" s="1"/>
  <c r="X692" i="21" s="1"/>
  <c r="X704" i="21" s="1"/>
  <c r="X716" i="21" s="1"/>
  <c r="X728" i="21" s="1"/>
  <c r="X581" i="21"/>
  <c r="X593" i="21" s="1"/>
  <c r="X605" i="21" s="1"/>
  <c r="X617" i="21" s="1"/>
  <c r="X629" i="21" s="1"/>
  <c r="X641" i="21" s="1"/>
  <c r="X653" i="21" s="1"/>
  <c r="X665" i="21" s="1"/>
  <c r="X677" i="21" s="1"/>
  <c r="X689" i="21" s="1"/>
  <c r="X701" i="21" s="1"/>
  <c r="X713" i="21" s="1"/>
  <c r="X725" i="21" s="1"/>
  <c r="AC581" i="21"/>
  <c r="AC593" i="21" s="1"/>
  <c r="AC605" i="21" s="1"/>
  <c r="AC617" i="21" s="1"/>
  <c r="AC629" i="21" s="1"/>
  <c r="AC641" i="21" s="1"/>
  <c r="AC653" i="21" s="1"/>
  <c r="AC665" i="21" s="1"/>
  <c r="AC677" i="21" s="1"/>
  <c r="AC689" i="21" s="1"/>
  <c r="AC701" i="21" s="1"/>
  <c r="AC713" i="21" s="1"/>
  <c r="AC725" i="21" s="1"/>
  <c r="Y581" i="21"/>
  <c r="Y593" i="21" s="1"/>
  <c r="Y605" i="21" s="1"/>
  <c r="Y617" i="21" s="1"/>
  <c r="Y629" i="21" s="1"/>
  <c r="Y641" i="21" s="1"/>
  <c r="Y653" i="21" s="1"/>
  <c r="Y665" i="21" s="1"/>
  <c r="Y677" i="21" s="1"/>
  <c r="Y689" i="21" s="1"/>
  <c r="Y701" i="21" s="1"/>
  <c r="Y713" i="21" s="1"/>
  <c r="Y725" i="21" s="1"/>
  <c r="H581" i="21"/>
  <c r="H593" i="21" s="1"/>
  <c r="H605" i="21" s="1"/>
  <c r="H617" i="21" s="1"/>
  <c r="H629" i="21" s="1"/>
  <c r="H641" i="21" s="1"/>
  <c r="H653" i="21" s="1"/>
  <c r="H665" i="21" s="1"/>
  <c r="H677" i="21" s="1"/>
  <c r="H689" i="21" s="1"/>
  <c r="H701" i="21" s="1"/>
  <c r="H713" i="21" s="1"/>
  <c r="H725" i="21" s="1"/>
  <c r="G571" i="21"/>
  <c r="G583" i="21" s="1"/>
  <c r="G595" i="21" s="1"/>
  <c r="G607" i="21" s="1"/>
  <c r="G619" i="21" s="1"/>
  <c r="G631" i="21" s="1"/>
  <c r="G643" i="21" s="1"/>
  <c r="G655" i="21" s="1"/>
  <c r="G667" i="21" s="1"/>
  <c r="G679" i="21" s="1"/>
  <c r="G691" i="21" s="1"/>
  <c r="G703" i="21" s="1"/>
  <c r="G715" i="21" s="1"/>
  <c r="G727" i="21" s="1"/>
  <c r="X571" i="21"/>
  <c r="X583" i="21" s="1"/>
  <c r="X595" i="21" s="1"/>
  <c r="X607" i="21" s="1"/>
  <c r="X619" i="21" s="1"/>
  <c r="X631" i="21" s="1"/>
  <c r="X643" i="21" s="1"/>
  <c r="X655" i="21" s="1"/>
  <c r="X667" i="21" s="1"/>
  <c r="X679" i="21" s="1"/>
  <c r="X691" i="21" s="1"/>
  <c r="X703" i="21" s="1"/>
  <c r="X715" i="21" s="1"/>
  <c r="X727" i="21" s="1"/>
  <c r="AC574" i="21"/>
  <c r="AC586" i="21" s="1"/>
  <c r="AC598" i="21" s="1"/>
  <c r="AC610" i="21" s="1"/>
  <c r="AC622" i="21" s="1"/>
  <c r="AC634" i="21" s="1"/>
  <c r="AC646" i="21" s="1"/>
  <c r="AC658" i="21" s="1"/>
  <c r="AC670" i="21" s="1"/>
  <c r="AC682" i="21" s="1"/>
  <c r="AC694" i="21" s="1"/>
  <c r="AC706" i="21" s="1"/>
  <c r="AC718" i="21" s="1"/>
  <c r="AC730" i="21" s="1"/>
  <c r="Y574" i="21"/>
  <c r="Y586" i="21" s="1"/>
  <c r="Y598" i="21" s="1"/>
  <c r="Y610" i="21" s="1"/>
  <c r="Y622" i="21" s="1"/>
  <c r="Y634" i="21" s="1"/>
  <c r="Y646" i="21" s="1"/>
  <c r="Y658" i="21" s="1"/>
  <c r="Y670" i="21" s="1"/>
  <c r="Y682" i="21" s="1"/>
  <c r="Y694" i="21" s="1"/>
  <c r="Y706" i="21" s="1"/>
  <c r="Y718" i="21" s="1"/>
  <c r="Y730" i="21" s="1"/>
  <c r="H574" i="21"/>
  <c r="H586" i="21" s="1"/>
  <c r="H598" i="21" s="1"/>
  <c r="H610" i="21" s="1"/>
  <c r="H622" i="21" s="1"/>
  <c r="H634" i="21" s="1"/>
  <c r="H646" i="21" s="1"/>
  <c r="H658" i="21" s="1"/>
  <c r="H670" i="21" s="1"/>
  <c r="H682" i="21" s="1"/>
  <c r="H694" i="21" s="1"/>
  <c r="H706" i="21" s="1"/>
  <c r="H718" i="21" s="1"/>
  <c r="H730" i="21" s="1"/>
  <c r="G576" i="21"/>
  <c r="G588" i="21" s="1"/>
  <c r="G600" i="21" s="1"/>
  <c r="G612" i="21" s="1"/>
  <c r="G624" i="21" s="1"/>
  <c r="G636" i="21" s="1"/>
  <c r="G648" i="21" s="1"/>
  <c r="G660" i="21" s="1"/>
  <c r="G672" i="21" s="1"/>
  <c r="G684" i="21" s="1"/>
  <c r="G696" i="21" s="1"/>
  <c r="G708" i="21" s="1"/>
  <c r="G720" i="21" s="1"/>
  <c r="G732" i="21" s="1"/>
  <c r="X576" i="21"/>
  <c r="X588" i="21" s="1"/>
  <c r="X600" i="21" s="1"/>
  <c r="X612" i="21" s="1"/>
  <c r="X624" i="21" s="1"/>
  <c r="X636" i="21" s="1"/>
  <c r="X648" i="21" s="1"/>
  <c r="X660" i="21" s="1"/>
  <c r="X672" i="21" s="1"/>
  <c r="X684" i="21" s="1"/>
  <c r="X696" i="21" s="1"/>
  <c r="X708" i="21" s="1"/>
  <c r="X720" i="21" s="1"/>
  <c r="X732" i="21" s="1"/>
  <c r="G581" i="21"/>
  <c r="G593" i="21" s="1"/>
  <c r="G605" i="21" s="1"/>
  <c r="G617" i="21" s="1"/>
  <c r="G629" i="21" s="1"/>
  <c r="G641" i="21" s="1"/>
  <c r="G653" i="21" s="1"/>
  <c r="G665" i="21" s="1"/>
  <c r="G677" i="21" s="1"/>
  <c r="G689" i="21" s="1"/>
  <c r="G701" i="21" s="1"/>
  <c r="G713" i="21" s="1"/>
  <c r="G725" i="21" s="1"/>
  <c r="X573" i="21"/>
  <c r="X585" i="21" s="1"/>
  <c r="X597" i="21" s="1"/>
  <c r="X609" i="21" s="1"/>
  <c r="X621" i="21" s="1"/>
  <c r="X633" i="21" s="1"/>
  <c r="X645" i="21" s="1"/>
  <c r="X657" i="21" s="1"/>
  <c r="X669" i="21" s="1"/>
  <c r="X681" i="21" s="1"/>
  <c r="X693" i="21" s="1"/>
  <c r="X705" i="21" s="1"/>
  <c r="X717" i="21" s="1"/>
  <c r="X729" i="21" s="1"/>
  <c r="R60" i="19" l="1"/>
  <c r="S59" i="19"/>
  <c r="N56" i="19"/>
  <c r="R61" i="19" l="1"/>
  <c r="N57" i="19"/>
  <c r="S60" i="19"/>
  <c r="R62" i="19" l="1"/>
  <c r="S61" i="19"/>
  <c r="N58" i="19"/>
  <c r="AA413" i="21"/>
  <c r="AA415" i="21"/>
  <c r="AA417" i="21"/>
  <c r="AA419" i="21"/>
  <c r="R63" i="19" l="1"/>
  <c r="S62" i="19"/>
  <c r="N59" i="19"/>
  <c r="AA418" i="21"/>
  <c r="AA411" i="21"/>
  <c r="AA414" i="21"/>
  <c r="AA408" i="21"/>
  <c r="AA412" i="21"/>
  <c r="AA409" i="21"/>
  <c r="R64" i="19" l="1"/>
  <c r="N60" i="19"/>
  <c r="S63" i="19"/>
  <c r="AA416" i="21"/>
  <c r="R65" i="19" l="1"/>
  <c r="S64" i="19"/>
  <c r="N61" i="19"/>
  <c r="R66" i="19" l="1"/>
  <c r="S65" i="19"/>
  <c r="N62" i="19"/>
  <c r="R67" i="19" l="1"/>
  <c r="S66" i="19"/>
  <c r="N63" i="19"/>
  <c r="R68" i="19" l="1"/>
  <c r="N64" i="19"/>
  <c r="S67" i="19"/>
  <c r="R69" i="19" l="1"/>
  <c r="S68" i="19"/>
  <c r="N65" i="19"/>
  <c r="AA310" i="21"/>
  <c r="AA326" i="21"/>
  <c r="AA334" i="21"/>
  <c r="AA313" i="21"/>
  <c r="AA315" i="21"/>
  <c r="AA306" i="21"/>
  <c r="AA316" i="21"/>
  <c r="AA348" i="21"/>
  <c r="AA314" i="21"/>
  <c r="AA346" i="21"/>
  <c r="AA340" i="21"/>
  <c r="R70" i="19" l="1"/>
  <c r="S69" i="19"/>
  <c r="N66" i="19"/>
  <c r="AA352" i="21"/>
  <c r="AA311" i="21"/>
  <c r="AA324" i="21"/>
  <c r="AA372" i="21"/>
  <c r="AA343" i="21"/>
  <c r="AA328" i="21"/>
  <c r="AA364" i="21"/>
  <c r="AA318" i="21"/>
  <c r="AA336" i="21"/>
  <c r="AA332" i="21"/>
  <c r="AA322" i="21"/>
  <c r="AA360" i="21"/>
  <c r="AA330" i="21"/>
  <c r="AA356" i="21"/>
  <c r="AA376" i="21"/>
  <c r="AA344" i="21"/>
  <c r="AA368" i="21"/>
  <c r="AA358" i="21"/>
  <c r="AA397" i="21"/>
  <c r="AA338" i="21"/>
  <c r="AA319" i="21"/>
  <c r="AA323" i="21"/>
  <c r="AA404" i="21"/>
  <c r="AA320" i="21"/>
  <c r="AA307" i="21"/>
  <c r="AA312" i="21"/>
  <c r="AA400" i="21"/>
  <c r="AA308" i="21"/>
  <c r="AA309" i="21"/>
  <c r="AA389" i="21"/>
  <c r="AA327" i="21"/>
  <c r="AA378" i="21"/>
  <c r="AA393" i="21"/>
  <c r="AA381" i="21"/>
  <c r="AA382" i="21"/>
  <c r="AA350" i="21"/>
  <c r="AA362" i="21"/>
  <c r="AA354" i="21"/>
  <c r="AA391" i="21"/>
  <c r="AA385" i="21"/>
  <c r="AA342" i="21"/>
  <c r="AA387" i="21"/>
  <c r="R71" i="19" l="1"/>
  <c r="N67" i="19"/>
  <c r="S70" i="19"/>
  <c r="AA384" i="21"/>
  <c r="AA375" i="21"/>
  <c r="AA396" i="21"/>
  <c r="AA347" i="21"/>
  <c r="AA405" i="21"/>
  <c r="AA359" i="21"/>
  <c r="AA345" i="21"/>
  <c r="AA369" i="21"/>
  <c r="AA398" i="21"/>
  <c r="AA407" i="21"/>
  <c r="AA305" i="21"/>
  <c r="AA366" i="21"/>
  <c r="AA351" i="21"/>
  <c r="AA386" i="21"/>
  <c r="AA379" i="21"/>
  <c r="AA371" i="21"/>
  <c r="AA403" i="21"/>
  <c r="AA321" i="21"/>
  <c r="AA380" i="21"/>
  <c r="AA331" i="21"/>
  <c r="AA333" i="21"/>
  <c r="AA402" i="21"/>
  <c r="AA399" i="21"/>
  <c r="AA361" i="21"/>
  <c r="AA383" i="21"/>
  <c r="AA357" i="21"/>
  <c r="AA367" i="21"/>
  <c r="AA337" i="21"/>
  <c r="AA325" i="21"/>
  <c r="AA339" i="21"/>
  <c r="AA355" i="21"/>
  <c r="AA349" i="21"/>
  <c r="AA394" i="21"/>
  <c r="AA335" i="21"/>
  <c r="AA370" i="21"/>
  <c r="AA374" i="21"/>
  <c r="AA353" i="21"/>
  <c r="AA373" i="21"/>
  <c r="AA363" i="21"/>
  <c r="AA392" i="21"/>
  <c r="AA395" i="21"/>
  <c r="AA388" i="21"/>
  <c r="R72" i="19" l="1"/>
  <c r="S71" i="19"/>
  <c r="N68" i="19"/>
  <c r="AA401" i="21"/>
  <c r="AA317" i="21"/>
  <c r="AA390" i="21"/>
  <c r="AA365" i="21"/>
  <c r="AA341" i="21"/>
  <c r="AA377" i="21"/>
  <c r="AA329" i="21"/>
  <c r="R73" i="19" l="1"/>
  <c r="N69" i="19"/>
  <c r="S72" i="19"/>
  <c r="R74" i="19" l="1"/>
  <c r="S73" i="19"/>
  <c r="N70" i="19"/>
  <c r="R75" i="19" l="1"/>
  <c r="N71" i="19"/>
  <c r="S74" i="19"/>
  <c r="S75" i="19" l="1"/>
  <c r="N72" i="19"/>
  <c r="N73" i="19" l="1"/>
  <c r="N74" i="19" l="1"/>
  <c r="N75" i="19" l="1"/>
  <c r="Z413" i="21" l="1"/>
  <c r="R413" i="21" s="1"/>
  <c r="Z414" i="21"/>
  <c r="R414" i="21" s="1"/>
  <c r="Z412" i="21" l="1"/>
  <c r="R412" i="21" s="1"/>
  <c r="Z411" i="21"/>
  <c r="R411" i="21" s="1"/>
  <c r="Z408" i="21"/>
  <c r="R408" i="21" s="1"/>
  <c r="Z409" i="21" l="1"/>
  <c r="R409" i="21" s="1"/>
  <c r="Z410" i="21"/>
  <c r="R410" i="21" s="1"/>
  <c r="Z419" i="21"/>
  <c r="Z407" i="21" l="1"/>
  <c r="R407" i="21" s="1"/>
  <c r="Z417" i="21" l="1"/>
  <c r="R417" i="21" s="1"/>
  <c r="Z418" i="21" l="1"/>
  <c r="R418" i="21" s="1"/>
  <c r="Z416" i="21" l="1"/>
  <c r="R416" i="21" s="1"/>
  <c r="R419" i="21"/>
  <c r="Z415" i="21" l="1"/>
  <c r="R415" i="21" s="1"/>
  <c r="AP579" i="21" l="1"/>
  <c r="AP591" i="21" s="1"/>
  <c r="AP603" i="21" s="1"/>
  <c r="AP615" i="21" s="1"/>
  <c r="AP627" i="21" s="1"/>
  <c r="AP639" i="21" s="1"/>
  <c r="AP651" i="21" s="1"/>
  <c r="AP663" i="21" s="1"/>
  <c r="AP675" i="21" s="1"/>
  <c r="AP687" i="21" s="1"/>
  <c r="AP699" i="21" s="1"/>
  <c r="AP711" i="21" s="1"/>
  <c r="AP723" i="21" s="1"/>
  <c r="AP735" i="21" s="1"/>
  <c r="AP573" i="21"/>
  <c r="AP585" i="21" s="1"/>
  <c r="AP597" i="21" s="1"/>
  <c r="AP609" i="21" s="1"/>
  <c r="AP621" i="21" s="1"/>
  <c r="AP633" i="21" s="1"/>
  <c r="AP645" i="21" s="1"/>
  <c r="AP657" i="21" s="1"/>
  <c r="AP669" i="21" s="1"/>
  <c r="AP681" i="21" s="1"/>
  <c r="AP693" i="21" s="1"/>
  <c r="AP705" i="21" s="1"/>
  <c r="AP717" i="21" s="1"/>
  <c r="AP729" i="21" s="1"/>
  <c r="AP577" i="21" l="1"/>
  <c r="AP589" i="21" s="1"/>
  <c r="AP601" i="21" s="1"/>
  <c r="AP613" i="21" s="1"/>
  <c r="AP625" i="21" s="1"/>
  <c r="AP637" i="21" s="1"/>
  <c r="AP649" i="21" s="1"/>
  <c r="AP661" i="21" s="1"/>
  <c r="AP673" i="21" s="1"/>
  <c r="AP685" i="21" s="1"/>
  <c r="AP697" i="21" s="1"/>
  <c r="AP709" i="21" s="1"/>
  <c r="AP721" i="21" s="1"/>
  <c r="AP733" i="21" s="1"/>
  <c r="AP575" i="21"/>
  <c r="AP587" i="21" s="1"/>
  <c r="AP599" i="21" s="1"/>
  <c r="AP611" i="21" s="1"/>
  <c r="AP623" i="21" s="1"/>
  <c r="AP635" i="21" s="1"/>
  <c r="AP647" i="21" s="1"/>
  <c r="AP659" i="21" s="1"/>
  <c r="AP671" i="21" s="1"/>
  <c r="AP683" i="21" s="1"/>
  <c r="AP695" i="21" s="1"/>
  <c r="AP707" i="21" s="1"/>
  <c r="AP719" i="21" s="1"/>
  <c r="AP731" i="21" s="1"/>
  <c r="AP574" i="21"/>
  <c r="AP586" i="21" s="1"/>
  <c r="AP598" i="21" s="1"/>
  <c r="AP610" i="21" s="1"/>
  <c r="AP622" i="21" s="1"/>
  <c r="AP634" i="21" s="1"/>
  <c r="AP646" i="21" s="1"/>
  <c r="AP658" i="21" s="1"/>
  <c r="AP670" i="21" s="1"/>
  <c r="AP682" i="21" s="1"/>
  <c r="AP694" i="21" s="1"/>
  <c r="AP706" i="21" s="1"/>
  <c r="AP718" i="21" s="1"/>
  <c r="AP730" i="21" s="1"/>
  <c r="AP576" i="21"/>
  <c r="AP588" i="21" s="1"/>
  <c r="AP600" i="21" s="1"/>
  <c r="AP612" i="21" s="1"/>
  <c r="AP624" i="21" s="1"/>
  <c r="AP636" i="21" s="1"/>
  <c r="AP648" i="21" s="1"/>
  <c r="AP660" i="21" s="1"/>
  <c r="AP672" i="21" s="1"/>
  <c r="AP684" i="21" s="1"/>
  <c r="AP696" i="21" s="1"/>
  <c r="AP708" i="21" s="1"/>
  <c r="AP720" i="21" s="1"/>
  <c r="AP732" i="21" s="1"/>
  <c r="AP570" i="21"/>
  <c r="AP582" i="21" s="1"/>
  <c r="AP594" i="21" s="1"/>
  <c r="AP606" i="21" s="1"/>
  <c r="AP618" i="21" s="1"/>
  <c r="AP630" i="21" s="1"/>
  <c r="AP642" i="21" s="1"/>
  <c r="AP654" i="21" s="1"/>
  <c r="AP666" i="21" s="1"/>
  <c r="AP678" i="21" s="1"/>
  <c r="AP690" i="21" s="1"/>
  <c r="AP702" i="21" s="1"/>
  <c r="AP714" i="21" s="1"/>
  <c r="AP726" i="21" s="1"/>
  <c r="AP578" i="21"/>
  <c r="AP590" i="21" s="1"/>
  <c r="AP602" i="21" s="1"/>
  <c r="AP614" i="21" s="1"/>
  <c r="AP626" i="21" s="1"/>
  <c r="AP638" i="21" s="1"/>
  <c r="AP650" i="21" s="1"/>
  <c r="AP662" i="21" s="1"/>
  <c r="AP674" i="21" s="1"/>
  <c r="AP686" i="21" s="1"/>
  <c r="AP698" i="21" s="1"/>
  <c r="AP710" i="21" s="1"/>
  <c r="AP722" i="21" s="1"/>
  <c r="AP734" i="21" s="1"/>
  <c r="AP572" i="21"/>
  <c r="AP584" i="21" s="1"/>
  <c r="AP596" i="21" s="1"/>
  <c r="AP608" i="21" s="1"/>
  <c r="AP620" i="21" s="1"/>
  <c r="AP632" i="21" s="1"/>
  <c r="AP644" i="21" s="1"/>
  <c r="AP656" i="21" s="1"/>
  <c r="AP668" i="21" s="1"/>
  <c r="AP680" i="21" s="1"/>
  <c r="AP692" i="21" s="1"/>
  <c r="AP704" i="21" s="1"/>
  <c r="AP716" i="21" s="1"/>
  <c r="AP728" i="21" s="1"/>
  <c r="AP571" i="21"/>
  <c r="AP583" i="21" s="1"/>
  <c r="AP595" i="21" s="1"/>
  <c r="AP607" i="21" s="1"/>
  <c r="AP619" i="21" s="1"/>
  <c r="AP631" i="21" s="1"/>
  <c r="AP643" i="21" s="1"/>
  <c r="AP655" i="21" s="1"/>
  <c r="AP667" i="21" s="1"/>
  <c r="AP679" i="21" s="1"/>
  <c r="AP691" i="21" s="1"/>
  <c r="AP703" i="21" s="1"/>
  <c r="AP715" i="21" s="1"/>
  <c r="AP727" i="21" s="1"/>
  <c r="AP580" i="21"/>
  <c r="AP592" i="21" s="1"/>
  <c r="AP604" i="21" s="1"/>
  <c r="AP616" i="21" s="1"/>
  <c r="AP628" i="21" s="1"/>
  <c r="AP640" i="21" s="1"/>
  <c r="AP652" i="21" s="1"/>
  <c r="AP664" i="21" s="1"/>
  <c r="AP676" i="21" s="1"/>
  <c r="AP688" i="21" s="1"/>
  <c r="AP700" i="21" s="1"/>
  <c r="AP712" i="21" s="1"/>
  <c r="AP724" i="21" s="1"/>
  <c r="AP736" i="21" s="1"/>
  <c r="AP569" i="21" l="1"/>
  <c r="AP581" i="21" s="1"/>
  <c r="AP593" i="21" s="1"/>
  <c r="AP605" i="21" s="1"/>
  <c r="AP617" i="21" s="1"/>
  <c r="AP629" i="21" s="1"/>
  <c r="AP641" i="21" s="1"/>
  <c r="AP653" i="21" s="1"/>
  <c r="AP665" i="21" s="1"/>
  <c r="AP677" i="21" s="1"/>
  <c r="AP689" i="21" s="1"/>
  <c r="AP701" i="21" s="1"/>
  <c r="AP713" i="21" s="1"/>
  <c r="AP725" i="21" s="1"/>
  <c r="U593" i="2" l="1"/>
  <c r="U581" i="2"/>
  <c r="U533" i="2"/>
  <c r="U497" i="2"/>
  <c r="U461" i="2"/>
  <c r="U449" i="2"/>
  <c r="U353" i="2"/>
  <c r="U305" i="2"/>
  <c r="U605" i="2"/>
  <c r="U569" i="2"/>
  <c r="U557" i="2"/>
  <c r="U545" i="2"/>
  <c r="U521" i="2"/>
  <c r="U509" i="2"/>
  <c r="U485" i="2"/>
  <c r="U473" i="2"/>
  <c r="U437" i="2"/>
  <c r="U425" i="2"/>
  <c r="U413" i="2"/>
  <c r="U401" i="2"/>
  <c r="U389" i="2"/>
  <c r="U377" i="2"/>
  <c r="U365" i="2"/>
  <c r="U341" i="2"/>
  <c r="U329" i="2"/>
  <c r="U317" i="2"/>
  <c r="U309" i="2" l="1"/>
  <c r="U308" i="2" l="1"/>
  <c r="K333" i="2"/>
  <c r="U321" i="2"/>
  <c r="K345" i="2" l="1"/>
  <c r="U333" i="2"/>
  <c r="K332" i="2"/>
  <c r="U320" i="2"/>
  <c r="S309" i="2"/>
  <c r="Q309" i="2"/>
  <c r="R309" i="2"/>
  <c r="K344" i="2" l="1"/>
  <c r="U332" i="2"/>
  <c r="K357" i="2"/>
  <c r="U345" i="2"/>
  <c r="P310" i="2" l="1"/>
  <c r="O310" i="2"/>
  <c r="K369" i="2"/>
  <c r="U357" i="2"/>
  <c r="K356" i="2"/>
  <c r="U344" i="2"/>
  <c r="P309" i="2"/>
  <c r="O309" i="2"/>
  <c r="P308" i="2"/>
  <c r="K368" i="2" l="1"/>
  <c r="U356" i="2"/>
  <c r="K381" i="2"/>
  <c r="U369" i="2"/>
  <c r="R310" i="2"/>
  <c r="Q310" i="2"/>
  <c r="O308" i="2"/>
  <c r="S310" i="2"/>
  <c r="S308" i="2"/>
  <c r="R308" i="2"/>
  <c r="Q308" i="2"/>
  <c r="K393" i="2" l="1"/>
  <c r="U381" i="2"/>
  <c r="K380" i="2"/>
  <c r="U368" i="2"/>
  <c r="AB309" i="2"/>
  <c r="Q307" i="2"/>
  <c r="Q306" i="2"/>
  <c r="P306" i="2"/>
  <c r="P305" i="2"/>
  <c r="P307" i="2"/>
  <c r="S305" i="2"/>
  <c r="S306" i="2"/>
  <c r="S307" i="2"/>
  <c r="Q305" i="2"/>
  <c r="AB306" i="2" l="1"/>
  <c r="O307" i="2"/>
  <c r="AB307" i="2"/>
  <c r="AT307" i="2"/>
  <c r="AB308" i="2"/>
  <c r="R306" i="2"/>
  <c r="K392" i="2"/>
  <c r="U380" i="2"/>
  <c r="R307" i="2"/>
  <c r="R305" i="2"/>
  <c r="K405" i="2"/>
  <c r="U393" i="2"/>
  <c r="T305" i="2" l="1"/>
  <c r="K404" i="2"/>
  <c r="U392" i="2"/>
  <c r="K417" i="2"/>
  <c r="U405" i="2"/>
  <c r="T307" i="2"/>
  <c r="AC307" i="2"/>
  <c r="AC308" i="2"/>
  <c r="T306" i="2"/>
  <c r="AC306" i="2"/>
  <c r="K416" i="2" l="1"/>
  <c r="U404" i="2"/>
  <c r="K429" i="2"/>
  <c r="U417" i="2"/>
  <c r="K441" i="2" l="1"/>
  <c r="U429" i="2"/>
  <c r="K428" i="2"/>
  <c r="U416" i="2"/>
  <c r="K440" i="2" l="1"/>
  <c r="U428" i="2"/>
  <c r="K453" i="2"/>
  <c r="U441" i="2"/>
  <c r="S304" i="2"/>
  <c r="P304" i="2"/>
  <c r="S303" i="2"/>
  <c r="R304" i="2"/>
  <c r="S302" i="2"/>
  <c r="R303" i="2"/>
  <c r="P303" i="2"/>
  <c r="R302" i="2"/>
  <c r="R301" i="2"/>
  <c r="P302" i="2"/>
  <c r="S301" i="2"/>
  <c r="P301" i="2"/>
  <c r="R299" i="2"/>
  <c r="R300" i="2"/>
  <c r="P299" i="2"/>
  <c r="S300" i="2"/>
  <c r="S299" i="2"/>
  <c r="P300" i="2"/>
  <c r="AB296" i="2" l="1"/>
  <c r="AB294" i="2"/>
  <c r="AB304" i="2"/>
  <c r="AB305" i="2"/>
  <c r="K465" i="2"/>
  <c r="U453" i="2"/>
  <c r="AB301" i="2"/>
  <c r="AB299" i="2"/>
  <c r="AB297" i="2"/>
  <c r="AB303" i="2"/>
  <c r="AB295" i="2"/>
  <c r="AT295" i="2"/>
  <c r="AB300" i="2"/>
  <c r="AB302" i="2"/>
  <c r="K452" i="2"/>
  <c r="U440" i="2"/>
  <c r="Q301" i="2"/>
  <c r="Q299" i="2"/>
  <c r="Q300" i="2"/>
  <c r="Q302" i="2"/>
  <c r="Q304" i="2"/>
  <c r="Q303" i="2"/>
  <c r="AC295" i="2" l="1"/>
  <c r="AC296" i="2"/>
  <c r="AC294" i="2"/>
  <c r="AB298" i="2"/>
  <c r="K477" i="2"/>
  <c r="U465" i="2"/>
  <c r="K464" i="2"/>
  <c r="U452" i="2"/>
  <c r="T304" i="2"/>
  <c r="AC304" i="2"/>
  <c r="AC305" i="2"/>
  <c r="K489" i="2" l="1"/>
  <c r="U477" i="2"/>
  <c r="K476" i="2"/>
  <c r="U464" i="2"/>
  <c r="K488" i="2" l="1"/>
  <c r="U476" i="2"/>
  <c r="K501" i="2"/>
  <c r="U489" i="2"/>
  <c r="AB288" i="2" l="1"/>
  <c r="AB290" i="2"/>
  <c r="AB291" i="2"/>
  <c r="AB292" i="2"/>
  <c r="AB293" i="2"/>
  <c r="AB287" i="2"/>
  <c r="AC292" i="2"/>
  <c r="AC293" i="2"/>
  <c r="AD334" i="2"/>
  <c r="AD346" i="2" s="1"/>
  <c r="AD358" i="2" s="1"/>
  <c r="AD370" i="2" s="1"/>
  <c r="AD382" i="2" s="1"/>
  <c r="AD394" i="2" s="1"/>
  <c r="AD406" i="2" s="1"/>
  <c r="AD418" i="2" s="1"/>
  <c r="AD430" i="2" s="1"/>
  <c r="AD442" i="2" s="1"/>
  <c r="AD454" i="2" s="1"/>
  <c r="AD466" i="2" s="1"/>
  <c r="AD478" i="2" s="1"/>
  <c r="AD490" i="2" s="1"/>
  <c r="AD502" i="2" s="1"/>
  <c r="AD514" i="2" s="1"/>
  <c r="AD526" i="2" s="1"/>
  <c r="AD538" i="2" s="1"/>
  <c r="AD550" i="2" s="1"/>
  <c r="AD562" i="2" s="1"/>
  <c r="AD574" i="2" s="1"/>
  <c r="AD586" i="2" s="1"/>
  <c r="AD598" i="2" s="1"/>
  <c r="AD610" i="2" s="1"/>
  <c r="AB289" i="2"/>
  <c r="K513" i="2"/>
  <c r="U501" i="2"/>
  <c r="K500" i="2"/>
  <c r="U488" i="2"/>
  <c r="AB281" i="2"/>
  <c r="F333" i="2" l="1"/>
  <c r="F345" i="2" s="1"/>
  <c r="F357" i="2" s="1"/>
  <c r="F369" i="2" s="1"/>
  <c r="F381" i="2" s="1"/>
  <c r="F393" i="2" s="1"/>
  <c r="F405" i="2" s="1"/>
  <c r="F417" i="2" s="1"/>
  <c r="F429" i="2" s="1"/>
  <c r="F441" i="2" s="1"/>
  <c r="F453" i="2" s="1"/>
  <c r="F465" i="2" s="1"/>
  <c r="F477" i="2" s="1"/>
  <c r="F489" i="2" s="1"/>
  <c r="F501" i="2" s="1"/>
  <c r="F513" i="2" s="1"/>
  <c r="F525" i="2" s="1"/>
  <c r="F537" i="2" s="1"/>
  <c r="F549" i="2" s="1"/>
  <c r="F561" i="2" s="1"/>
  <c r="F573" i="2" s="1"/>
  <c r="F585" i="2" s="1"/>
  <c r="F597" i="2" s="1"/>
  <c r="F609" i="2" s="1"/>
  <c r="AB283" i="2"/>
  <c r="AT283" i="2"/>
  <c r="F334" i="2"/>
  <c r="F346" i="2" s="1"/>
  <c r="F358" i="2" s="1"/>
  <c r="F370" i="2" s="1"/>
  <c r="F382" i="2" s="1"/>
  <c r="F394" i="2" s="1"/>
  <c r="F406" i="2" s="1"/>
  <c r="F418" i="2" s="1"/>
  <c r="F430" i="2" s="1"/>
  <c r="F442" i="2" s="1"/>
  <c r="F454" i="2" s="1"/>
  <c r="F466" i="2" s="1"/>
  <c r="F478" i="2" s="1"/>
  <c r="F490" i="2" s="1"/>
  <c r="F502" i="2" s="1"/>
  <c r="F514" i="2" s="1"/>
  <c r="F526" i="2" s="1"/>
  <c r="F538" i="2" s="1"/>
  <c r="F550" i="2" s="1"/>
  <c r="F562" i="2" s="1"/>
  <c r="F574" i="2" s="1"/>
  <c r="F586" i="2" s="1"/>
  <c r="F598" i="2" s="1"/>
  <c r="F610" i="2" s="1"/>
  <c r="AB284" i="2"/>
  <c r="AD339" i="2"/>
  <c r="AD351" i="2" s="1"/>
  <c r="AD363" i="2" s="1"/>
  <c r="AD375" i="2" s="1"/>
  <c r="AD387" i="2" s="1"/>
  <c r="AD399" i="2" s="1"/>
  <c r="AD411" i="2" s="1"/>
  <c r="AD423" i="2" s="1"/>
  <c r="AD435" i="2" s="1"/>
  <c r="AD447" i="2" s="1"/>
  <c r="AD459" i="2" s="1"/>
  <c r="AD471" i="2" s="1"/>
  <c r="AD483" i="2" s="1"/>
  <c r="AD495" i="2" s="1"/>
  <c r="AD507" i="2" s="1"/>
  <c r="AD519" i="2" s="1"/>
  <c r="AD531" i="2" s="1"/>
  <c r="AD543" i="2" s="1"/>
  <c r="AD555" i="2" s="1"/>
  <c r="AD567" i="2" s="1"/>
  <c r="AD579" i="2" s="1"/>
  <c r="AD591" i="2" s="1"/>
  <c r="AD603" i="2" s="1"/>
  <c r="AD615" i="2" s="1"/>
  <c r="K512" i="2"/>
  <c r="U500" i="2"/>
  <c r="AB285" i="2"/>
  <c r="E333" i="2"/>
  <c r="E345" i="2" s="1"/>
  <c r="E357" i="2" s="1"/>
  <c r="E369" i="2" s="1"/>
  <c r="E381" i="2" s="1"/>
  <c r="E393" i="2" s="1"/>
  <c r="E405" i="2" s="1"/>
  <c r="E417" i="2" s="1"/>
  <c r="E429" i="2" s="1"/>
  <c r="E441" i="2" s="1"/>
  <c r="E453" i="2" s="1"/>
  <c r="E465" i="2" s="1"/>
  <c r="E477" i="2" s="1"/>
  <c r="E489" i="2" s="1"/>
  <c r="E501" i="2" s="1"/>
  <c r="E513" i="2" s="1"/>
  <c r="E525" i="2" s="1"/>
  <c r="E537" i="2" s="1"/>
  <c r="E549" i="2" s="1"/>
  <c r="E561" i="2" s="1"/>
  <c r="E573" i="2" s="1"/>
  <c r="E585" i="2" s="1"/>
  <c r="E597" i="2" s="1"/>
  <c r="E609" i="2" s="1"/>
  <c r="AB282" i="2"/>
  <c r="AD332" i="2"/>
  <c r="AD344" i="2" s="1"/>
  <c r="AD356" i="2" s="1"/>
  <c r="AD368" i="2" s="1"/>
  <c r="AD380" i="2" s="1"/>
  <c r="AD392" i="2" s="1"/>
  <c r="AD404" i="2" s="1"/>
  <c r="AD416" i="2" s="1"/>
  <c r="AD428" i="2" s="1"/>
  <c r="AD440" i="2" s="1"/>
  <c r="AD452" i="2" s="1"/>
  <c r="AD464" i="2" s="1"/>
  <c r="AD476" i="2" s="1"/>
  <c r="AD488" i="2" s="1"/>
  <c r="AD500" i="2" s="1"/>
  <c r="AD512" i="2" s="1"/>
  <c r="AD524" i="2" s="1"/>
  <c r="AD536" i="2" s="1"/>
  <c r="AD548" i="2" s="1"/>
  <c r="AD560" i="2" s="1"/>
  <c r="AD572" i="2" s="1"/>
  <c r="AD584" i="2" s="1"/>
  <c r="AD596" i="2" s="1"/>
  <c r="AD608" i="2" s="1"/>
  <c r="E334" i="2"/>
  <c r="E346" i="2" s="1"/>
  <c r="E358" i="2" s="1"/>
  <c r="E370" i="2" s="1"/>
  <c r="E382" i="2" s="1"/>
  <c r="E394" i="2" s="1"/>
  <c r="E406" i="2" s="1"/>
  <c r="E418" i="2" s="1"/>
  <c r="E430" i="2" s="1"/>
  <c r="E442" i="2" s="1"/>
  <c r="E454" i="2" s="1"/>
  <c r="E466" i="2" s="1"/>
  <c r="E478" i="2" s="1"/>
  <c r="E490" i="2" s="1"/>
  <c r="E502" i="2" s="1"/>
  <c r="E514" i="2" s="1"/>
  <c r="E526" i="2" s="1"/>
  <c r="E538" i="2" s="1"/>
  <c r="E550" i="2" s="1"/>
  <c r="E562" i="2" s="1"/>
  <c r="E574" i="2" s="1"/>
  <c r="E586" i="2" s="1"/>
  <c r="E598" i="2" s="1"/>
  <c r="E610" i="2" s="1"/>
  <c r="K525" i="2"/>
  <c r="U513" i="2"/>
  <c r="AC281" i="2"/>
  <c r="AC282" i="2" l="1"/>
  <c r="AE338" i="2"/>
  <c r="AE350" i="2" s="1"/>
  <c r="AE362" i="2" s="1"/>
  <c r="AE374" i="2" s="1"/>
  <c r="AE386" i="2" s="1"/>
  <c r="AE398" i="2" s="1"/>
  <c r="AE410" i="2" s="1"/>
  <c r="AE422" i="2" s="1"/>
  <c r="AE434" i="2" s="1"/>
  <c r="AE446" i="2" s="1"/>
  <c r="AE458" i="2" s="1"/>
  <c r="AE470" i="2" s="1"/>
  <c r="AE482" i="2" s="1"/>
  <c r="AE494" i="2" s="1"/>
  <c r="AE506" i="2" s="1"/>
  <c r="AE518" i="2" s="1"/>
  <c r="AE530" i="2" s="1"/>
  <c r="AE542" i="2" s="1"/>
  <c r="AE554" i="2" s="1"/>
  <c r="AE566" i="2" s="1"/>
  <c r="AE578" i="2" s="1"/>
  <c r="AE590" i="2" s="1"/>
  <c r="AE602" i="2" s="1"/>
  <c r="AE614" i="2" s="1"/>
  <c r="I334" i="2"/>
  <c r="S322" i="2"/>
  <c r="AC283" i="2"/>
  <c r="AC284" i="2"/>
  <c r="AE337" i="2"/>
  <c r="AE349" i="2" s="1"/>
  <c r="AE361" i="2" s="1"/>
  <c r="AE373" i="2" s="1"/>
  <c r="AE385" i="2" s="1"/>
  <c r="AE397" i="2" s="1"/>
  <c r="AE409" i="2" s="1"/>
  <c r="AE421" i="2" s="1"/>
  <c r="AE433" i="2" s="1"/>
  <c r="AE445" i="2" s="1"/>
  <c r="AE457" i="2" s="1"/>
  <c r="AE469" i="2" s="1"/>
  <c r="AE481" i="2" s="1"/>
  <c r="AE493" i="2" s="1"/>
  <c r="AE505" i="2" s="1"/>
  <c r="AE517" i="2" s="1"/>
  <c r="AE529" i="2" s="1"/>
  <c r="AE541" i="2" s="1"/>
  <c r="AE553" i="2" s="1"/>
  <c r="AE565" i="2" s="1"/>
  <c r="AE577" i="2" s="1"/>
  <c r="AE589" i="2" s="1"/>
  <c r="AE601" i="2" s="1"/>
  <c r="AE613" i="2" s="1"/>
  <c r="AE335" i="2"/>
  <c r="AE347" i="2" s="1"/>
  <c r="AE359" i="2" s="1"/>
  <c r="AE371" i="2" s="1"/>
  <c r="AE383" i="2" s="1"/>
  <c r="AE395" i="2" s="1"/>
  <c r="AE407" i="2" s="1"/>
  <c r="AE419" i="2" s="1"/>
  <c r="AE431" i="2" s="1"/>
  <c r="AE443" i="2" s="1"/>
  <c r="AE455" i="2" s="1"/>
  <c r="AE467" i="2" s="1"/>
  <c r="AE479" i="2" s="1"/>
  <c r="AE491" i="2" s="1"/>
  <c r="AE503" i="2" s="1"/>
  <c r="AE515" i="2" s="1"/>
  <c r="AE527" i="2" s="1"/>
  <c r="AE539" i="2" s="1"/>
  <c r="AE551" i="2" s="1"/>
  <c r="AE563" i="2" s="1"/>
  <c r="AE575" i="2" s="1"/>
  <c r="AE587" i="2" s="1"/>
  <c r="AE599" i="2" s="1"/>
  <c r="AE611" i="2" s="1"/>
  <c r="AD335" i="2"/>
  <c r="AD347" i="2" s="1"/>
  <c r="AD359" i="2" s="1"/>
  <c r="AD371" i="2" s="1"/>
  <c r="AD383" i="2" s="1"/>
  <c r="AD395" i="2" s="1"/>
  <c r="AD407" i="2" s="1"/>
  <c r="AD419" i="2" s="1"/>
  <c r="AD431" i="2" s="1"/>
  <c r="AD443" i="2" s="1"/>
  <c r="AD455" i="2" s="1"/>
  <c r="AD467" i="2" s="1"/>
  <c r="AD479" i="2" s="1"/>
  <c r="AD491" i="2" s="1"/>
  <c r="AD503" i="2" s="1"/>
  <c r="AD515" i="2" s="1"/>
  <c r="AD527" i="2" s="1"/>
  <c r="AD539" i="2" s="1"/>
  <c r="AD551" i="2" s="1"/>
  <c r="AD563" i="2" s="1"/>
  <c r="AD575" i="2" s="1"/>
  <c r="AD587" i="2" s="1"/>
  <c r="AD599" i="2" s="1"/>
  <c r="AD611" i="2" s="1"/>
  <c r="I332" i="2"/>
  <c r="S320" i="2"/>
  <c r="K537" i="2"/>
  <c r="U525" i="2"/>
  <c r="D333" i="2"/>
  <c r="P321" i="2"/>
  <c r="I333" i="2"/>
  <c r="S321" i="2"/>
  <c r="H332" i="2"/>
  <c r="R320" i="2"/>
  <c r="H334" i="2"/>
  <c r="R322" i="2"/>
  <c r="P315" i="2"/>
  <c r="Q315" i="2"/>
  <c r="AE336" i="2"/>
  <c r="AE348" i="2" s="1"/>
  <c r="AE360" i="2" s="1"/>
  <c r="AE372" i="2" s="1"/>
  <c r="AE384" i="2" s="1"/>
  <c r="AE396" i="2" s="1"/>
  <c r="AE408" i="2" s="1"/>
  <c r="AE420" i="2" s="1"/>
  <c r="AE432" i="2" s="1"/>
  <c r="AE444" i="2" s="1"/>
  <c r="AE456" i="2" s="1"/>
  <c r="AE468" i="2" s="1"/>
  <c r="AE480" i="2" s="1"/>
  <c r="AE492" i="2" s="1"/>
  <c r="AE504" i="2" s="1"/>
  <c r="AE516" i="2" s="1"/>
  <c r="AE528" i="2" s="1"/>
  <c r="AE540" i="2" s="1"/>
  <c r="AE552" i="2" s="1"/>
  <c r="AE564" i="2" s="1"/>
  <c r="AE576" i="2" s="1"/>
  <c r="AE588" i="2" s="1"/>
  <c r="AE600" i="2" s="1"/>
  <c r="AE612" i="2" s="1"/>
  <c r="AG316" i="2"/>
  <c r="AF316" i="2"/>
  <c r="D334" i="2"/>
  <c r="P322" i="2"/>
  <c r="AD333" i="2"/>
  <c r="AD345" i="2" s="1"/>
  <c r="AD357" i="2" s="1"/>
  <c r="AD369" i="2" s="1"/>
  <c r="AD381" i="2" s="1"/>
  <c r="AD393" i="2" s="1"/>
  <c r="AD405" i="2" s="1"/>
  <c r="AD417" i="2" s="1"/>
  <c r="AD429" i="2" s="1"/>
  <c r="AD441" i="2" s="1"/>
  <c r="AD453" i="2" s="1"/>
  <c r="AD465" i="2" s="1"/>
  <c r="AD477" i="2" s="1"/>
  <c r="AD489" i="2" s="1"/>
  <c r="AD501" i="2" s="1"/>
  <c r="AD513" i="2" s="1"/>
  <c r="AD525" i="2" s="1"/>
  <c r="AD537" i="2" s="1"/>
  <c r="AD549" i="2" s="1"/>
  <c r="AD561" i="2" s="1"/>
  <c r="AD573" i="2" s="1"/>
  <c r="AD585" i="2" s="1"/>
  <c r="AD597" i="2" s="1"/>
  <c r="AD609" i="2" s="1"/>
  <c r="K524" i="2"/>
  <c r="U512" i="2"/>
  <c r="C334" i="2"/>
  <c r="O322" i="2"/>
  <c r="AB322" i="2"/>
  <c r="H333" i="2"/>
  <c r="R321" i="2"/>
  <c r="AE339" i="2"/>
  <c r="AE351" i="2" s="1"/>
  <c r="AE363" i="2" s="1"/>
  <c r="AE375" i="2" s="1"/>
  <c r="AE387" i="2" s="1"/>
  <c r="AE399" i="2" s="1"/>
  <c r="AE411" i="2" s="1"/>
  <c r="AE423" i="2" s="1"/>
  <c r="AE435" i="2" s="1"/>
  <c r="AE447" i="2" s="1"/>
  <c r="AE459" i="2" s="1"/>
  <c r="AE471" i="2" s="1"/>
  <c r="AE483" i="2" s="1"/>
  <c r="AE495" i="2" s="1"/>
  <c r="AE507" i="2" s="1"/>
  <c r="AE519" i="2" s="1"/>
  <c r="AE531" i="2" s="1"/>
  <c r="AE543" i="2" s="1"/>
  <c r="AE555" i="2" s="1"/>
  <c r="AE567" i="2" s="1"/>
  <c r="AE579" i="2" s="1"/>
  <c r="AE591" i="2" s="1"/>
  <c r="AE603" i="2" s="1"/>
  <c r="AE615" i="2" s="1"/>
  <c r="AB286" i="2"/>
  <c r="O321" i="2"/>
  <c r="C333" i="2"/>
  <c r="AB310" i="2"/>
  <c r="AE334" i="2"/>
  <c r="AE346" i="2" s="1"/>
  <c r="AE358" i="2" s="1"/>
  <c r="AE370" i="2" s="1"/>
  <c r="AE382" i="2" s="1"/>
  <c r="AE394" i="2" s="1"/>
  <c r="AE406" i="2" s="1"/>
  <c r="AE418" i="2" s="1"/>
  <c r="AE430" i="2" s="1"/>
  <c r="AE442" i="2" s="1"/>
  <c r="AE454" i="2" s="1"/>
  <c r="AE466" i="2" s="1"/>
  <c r="AE478" i="2" s="1"/>
  <c r="AE490" i="2" s="1"/>
  <c r="AE502" i="2" s="1"/>
  <c r="AE514" i="2" s="1"/>
  <c r="AE526" i="2" s="1"/>
  <c r="AE538" i="2" s="1"/>
  <c r="AE550" i="2" s="1"/>
  <c r="AE562" i="2" s="1"/>
  <c r="AE574" i="2" s="1"/>
  <c r="AE586" i="2" s="1"/>
  <c r="AE598" i="2" s="1"/>
  <c r="AE610" i="2" s="1"/>
  <c r="R316" i="2" l="1"/>
  <c r="E335" i="2"/>
  <c r="E347" i="2" s="1"/>
  <c r="E359" i="2" s="1"/>
  <c r="E371" i="2" s="1"/>
  <c r="E383" i="2" s="1"/>
  <c r="E395" i="2" s="1"/>
  <c r="E407" i="2" s="1"/>
  <c r="E419" i="2" s="1"/>
  <c r="E431" i="2" s="1"/>
  <c r="E443" i="2" s="1"/>
  <c r="E455" i="2" s="1"/>
  <c r="E467" i="2" s="1"/>
  <c r="E479" i="2" s="1"/>
  <c r="E491" i="2" s="1"/>
  <c r="E503" i="2" s="1"/>
  <c r="E515" i="2" s="1"/>
  <c r="E527" i="2" s="1"/>
  <c r="E539" i="2" s="1"/>
  <c r="E551" i="2" s="1"/>
  <c r="E563" i="2" s="1"/>
  <c r="E575" i="2" s="1"/>
  <c r="E587" i="2" s="1"/>
  <c r="E599" i="2" s="1"/>
  <c r="E611" i="2" s="1"/>
  <c r="F340" i="2"/>
  <c r="F352" i="2" s="1"/>
  <c r="F364" i="2" s="1"/>
  <c r="F376" i="2" s="1"/>
  <c r="F388" i="2" s="1"/>
  <c r="F400" i="2" s="1"/>
  <c r="F412" i="2" s="1"/>
  <c r="F424" i="2" s="1"/>
  <c r="F436" i="2" s="1"/>
  <c r="F448" i="2" s="1"/>
  <c r="F460" i="2" s="1"/>
  <c r="F472" i="2" s="1"/>
  <c r="F484" i="2" s="1"/>
  <c r="F496" i="2" s="1"/>
  <c r="F508" i="2" s="1"/>
  <c r="F520" i="2" s="1"/>
  <c r="F532" i="2" s="1"/>
  <c r="F544" i="2" s="1"/>
  <c r="F556" i="2" s="1"/>
  <c r="F568" i="2" s="1"/>
  <c r="F580" i="2" s="1"/>
  <c r="F592" i="2" s="1"/>
  <c r="F604" i="2" s="1"/>
  <c r="F616" i="2" s="1"/>
  <c r="F339" i="2"/>
  <c r="F351" i="2" s="1"/>
  <c r="F363" i="2" s="1"/>
  <c r="F375" i="2" s="1"/>
  <c r="F387" i="2" s="1"/>
  <c r="F399" i="2" s="1"/>
  <c r="F411" i="2" s="1"/>
  <c r="F423" i="2" s="1"/>
  <c r="F435" i="2" s="1"/>
  <c r="F447" i="2" s="1"/>
  <c r="F459" i="2" s="1"/>
  <c r="F471" i="2" s="1"/>
  <c r="F483" i="2" s="1"/>
  <c r="F495" i="2" s="1"/>
  <c r="F507" i="2" s="1"/>
  <c r="F519" i="2" s="1"/>
  <c r="F531" i="2" s="1"/>
  <c r="F543" i="2" s="1"/>
  <c r="F555" i="2" s="1"/>
  <c r="F567" i="2" s="1"/>
  <c r="F579" i="2" s="1"/>
  <c r="F591" i="2" s="1"/>
  <c r="F603" i="2" s="1"/>
  <c r="F615" i="2" s="1"/>
  <c r="AE332" i="2"/>
  <c r="AE344" i="2" s="1"/>
  <c r="AE356" i="2" s="1"/>
  <c r="AE368" i="2" s="1"/>
  <c r="AE380" i="2" s="1"/>
  <c r="AE392" i="2" s="1"/>
  <c r="AE404" i="2" s="1"/>
  <c r="AE416" i="2" s="1"/>
  <c r="AE428" i="2" s="1"/>
  <c r="AE440" i="2" s="1"/>
  <c r="AE452" i="2" s="1"/>
  <c r="AE464" i="2" s="1"/>
  <c r="AE476" i="2" s="1"/>
  <c r="AE488" i="2" s="1"/>
  <c r="AE500" i="2" s="1"/>
  <c r="AE512" i="2" s="1"/>
  <c r="AE524" i="2" s="1"/>
  <c r="AE536" i="2" s="1"/>
  <c r="AE548" i="2" s="1"/>
  <c r="AE560" i="2" s="1"/>
  <c r="AE572" i="2" s="1"/>
  <c r="AE584" i="2" s="1"/>
  <c r="AE596" i="2" s="1"/>
  <c r="AE608" i="2" s="1"/>
  <c r="AE333" i="2"/>
  <c r="AE345" i="2" s="1"/>
  <c r="AE357" i="2" s="1"/>
  <c r="AE369" i="2" s="1"/>
  <c r="AE381" i="2" s="1"/>
  <c r="AE393" i="2" s="1"/>
  <c r="AE405" i="2" s="1"/>
  <c r="AE417" i="2" s="1"/>
  <c r="AE429" i="2" s="1"/>
  <c r="AE441" i="2" s="1"/>
  <c r="AE453" i="2" s="1"/>
  <c r="AE465" i="2" s="1"/>
  <c r="AE477" i="2" s="1"/>
  <c r="AE489" i="2" s="1"/>
  <c r="AE501" i="2" s="1"/>
  <c r="AE513" i="2" s="1"/>
  <c r="AE525" i="2" s="1"/>
  <c r="AE537" i="2" s="1"/>
  <c r="AE549" i="2" s="1"/>
  <c r="AE561" i="2" s="1"/>
  <c r="AE573" i="2" s="1"/>
  <c r="AE585" i="2" s="1"/>
  <c r="AE597" i="2" s="1"/>
  <c r="AE609" i="2" s="1"/>
  <c r="P334" i="2"/>
  <c r="D346" i="2"/>
  <c r="AG328" i="2"/>
  <c r="AE340" i="2"/>
  <c r="R334" i="2"/>
  <c r="H346" i="2"/>
  <c r="P333" i="2"/>
  <c r="D345" i="2"/>
  <c r="I344" i="2"/>
  <c r="S332" i="2"/>
  <c r="AD329" i="2"/>
  <c r="AD341" i="2" s="1"/>
  <c r="AD353" i="2" s="1"/>
  <c r="AD365" i="2" s="1"/>
  <c r="AD377" i="2" s="1"/>
  <c r="AD389" i="2" s="1"/>
  <c r="AD401" i="2" s="1"/>
  <c r="AD413" i="2" s="1"/>
  <c r="AD425" i="2" s="1"/>
  <c r="AD437" i="2" s="1"/>
  <c r="AD449" i="2" s="1"/>
  <c r="AD461" i="2" s="1"/>
  <c r="AD473" i="2" s="1"/>
  <c r="AD485" i="2" s="1"/>
  <c r="AD497" i="2" s="1"/>
  <c r="AD509" i="2" s="1"/>
  <c r="AD521" i="2" s="1"/>
  <c r="AD533" i="2" s="1"/>
  <c r="AD545" i="2" s="1"/>
  <c r="AD557" i="2" s="1"/>
  <c r="AD569" i="2" s="1"/>
  <c r="AD581" i="2" s="1"/>
  <c r="AD593" i="2" s="1"/>
  <c r="AD605" i="2" s="1"/>
  <c r="AF317" i="2"/>
  <c r="AF329" i="2" s="1"/>
  <c r="AF341" i="2" s="1"/>
  <c r="AF353" i="2" s="1"/>
  <c r="AF365" i="2" s="1"/>
  <c r="AF377" i="2" s="1"/>
  <c r="AF389" i="2" s="1"/>
  <c r="AF401" i="2" s="1"/>
  <c r="AF413" i="2" s="1"/>
  <c r="AF425" i="2" s="1"/>
  <c r="AF437" i="2" s="1"/>
  <c r="AF449" i="2" s="1"/>
  <c r="AF461" i="2" s="1"/>
  <c r="AF473" i="2" s="1"/>
  <c r="AF485" i="2" s="1"/>
  <c r="AF497" i="2" s="1"/>
  <c r="AF509" i="2" s="1"/>
  <c r="AF521" i="2" s="1"/>
  <c r="AF533" i="2" s="1"/>
  <c r="AF545" i="2" s="1"/>
  <c r="AF557" i="2" s="1"/>
  <c r="AF569" i="2" s="1"/>
  <c r="AF581" i="2" s="1"/>
  <c r="AF593" i="2" s="1"/>
  <c r="AF605" i="2" s="1"/>
  <c r="E340" i="2"/>
  <c r="E352" i="2" s="1"/>
  <c r="E364" i="2" s="1"/>
  <c r="E376" i="2" s="1"/>
  <c r="E388" i="2" s="1"/>
  <c r="E400" i="2" s="1"/>
  <c r="E412" i="2" s="1"/>
  <c r="E424" i="2" s="1"/>
  <c r="E436" i="2" s="1"/>
  <c r="E448" i="2" s="1"/>
  <c r="E460" i="2" s="1"/>
  <c r="E472" i="2" s="1"/>
  <c r="E484" i="2" s="1"/>
  <c r="E496" i="2" s="1"/>
  <c r="E508" i="2" s="1"/>
  <c r="E520" i="2" s="1"/>
  <c r="E532" i="2" s="1"/>
  <c r="E544" i="2" s="1"/>
  <c r="E556" i="2" s="1"/>
  <c r="E568" i="2" s="1"/>
  <c r="E580" i="2" s="1"/>
  <c r="E592" i="2" s="1"/>
  <c r="E604" i="2" s="1"/>
  <c r="E616" i="2" s="1"/>
  <c r="F335" i="2"/>
  <c r="F347" i="2" s="1"/>
  <c r="F359" i="2" s="1"/>
  <c r="F371" i="2" s="1"/>
  <c r="F383" i="2" s="1"/>
  <c r="F395" i="2" s="1"/>
  <c r="F407" i="2" s="1"/>
  <c r="F419" i="2" s="1"/>
  <c r="F431" i="2" s="1"/>
  <c r="F443" i="2" s="1"/>
  <c r="F455" i="2" s="1"/>
  <c r="F467" i="2" s="1"/>
  <c r="F479" i="2" s="1"/>
  <c r="F491" i="2" s="1"/>
  <c r="F503" i="2" s="1"/>
  <c r="F515" i="2" s="1"/>
  <c r="F527" i="2" s="1"/>
  <c r="F539" i="2" s="1"/>
  <c r="F551" i="2" s="1"/>
  <c r="F563" i="2" s="1"/>
  <c r="F575" i="2" s="1"/>
  <c r="F587" i="2" s="1"/>
  <c r="F599" i="2" s="1"/>
  <c r="F611" i="2" s="1"/>
  <c r="R315" i="2"/>
  <c r="AG319" i="2"/>
  <c r="AE331" i="2"/>
  <c r="C345" i="2"/>
  <c r="O333" i="2"/>
  <c r="C339" i="2"/>
  <c r="O327" i="2"/>
  <c r="R333" i="2"/>
  <c r="H345" i="2"/>
  <c r="S323" i="2"/>
  <c r="I335" i="2"/>
  <c r="Q322" i="2"/>
  <c r="G334" i="2"/>
  <c r="Q327" i="2"/>
  <c r="G339" i="2"/>
  <c r="G333" i="2"/>
  <c r="Q321" i="2"/>
  <c r="AO340" i="2"/>
  <c r="AO352" i="2" s="1"/>
  <c r="AO364" i="2" s="1"/>
  <c r="AO376" i="2" s="1"/>
  <c r="AO388" i="2" s="1"/>
  <c r="AO400" i="2" s="1"/>
  <c r="AO412" i="2" s="1"/>
  <c r="AO424" i="2" s="1"/>
  <c r="AO436" i="2" s="1"/>
  <c r="AO448" i="2" s="1"/>
  <c r="AO460" i="2" s="1"/>
  <c r="AO472" i="2" s="1"/>
  <c r="AO484" i="2" s="1"/>
  <c r="AO496" i="2" s="1"/>
  <c r="AO508" i="2" s="1"/>
  <c r="AO520" i="2" s="1"/>
  <c r="AO532" i="2" s="1"/>
  <c r="AO544" i="2" s="1"/>
  <c r="AO556" i="2" s="1"/>
  <c r="AO568" i="2" s="1"/>
  <c r="AO580" i="2" s="1"/>
  <c r="AO592" i="2" s="1"/>
  <c r="AO604" i="2" s="1"/>
  <c r="AO616" i="2" s="1"/>
  <c r="E339" i="2"/>
  <c r="E351" i="2" s="1"/>
  <c r="E363" i="2" s="1"/>
  <c r="E375" i="2" s="1"/>
  <c r="E387" i="2" s="1"/>
  <c r="E399" i="2" s="1"/>
  <c r="E411" i="2" s="1"/>
  <c r="E423" i="2" s="1"/>
  <c r="E435" i="2" s="1"/>
  <c r="E447" i="2" s="1"/>
  <c r="E459" i="2" s="1"/>
  <c r="E471" i="2" s="1"/>
  <c r="E483" i="2" s="1"/>
  <c r="E495" i="2" s="1"/>
  <c r="E507" i="2" s="1"/>
  <c r="E519" i="2" s="1"/>
  <c r="E531" i="2" s="1"/>
  <c r="E543" i="2" s="1"/>
  <c r="E555" i="2" s="1"/>
  <c r="E567" i="2" s="1"/>
  <c r="E579" i="2" s="1"/>
  <c r="E591" i="2" s="1"/>
  <c r="E603" i="2" s="1"/>
  <c r="E615" i="2" s="1"/>
  <c r="AK340" i="2"/>
  <c r="AK352" i="2" s="1"/>
  <c r="AK364" i="2" s="1"/>
  <c r="AK376" i="2" s="1"/>
  <c r="AK388" i="2" s="1"/>
  <c r="AK400" i="2" s="1"/>
  <c r="AK412" i="2" s="1"/>
  <c r="AK424" i="2" s="1"/>
  <c r="AK436" i="2" s="1"/>
  <c r="AK448" i="2" s="1"/>
  <c r="AK460" i="2" s="1"/>
  <c r="AK472" i="2" s="1"/>
  <c r="AK484" i="2" s="1"/>
  <c r="AK496" i="2" s="1"/>
  <c r="AK508" i="2" s="1"/>
  <c r="AK520" i="2" s="1"/>
  <c r="AK532" i="2" s="1"/>
  <c r="AK544" i="2" s="1"/>
  <c r="AK556" i="2" s="1"/>
  <c r="AK568" i="2" s="1"/>
  <c r="AK580" i="2" s="1"/>
  <c r="AK592" i="2" s="1"/>
  <c r="AK604" i="2" s="1"/>
  <c r="AK616" i="2" s="1"/>
  <c r="S316" i="2"/>
  <c r="AG317" i="2"/>
  <c r="AE329" i="2"/>
  <c r="G332" i="2"/>
  <c r="Q320" i="2"/>
  <c r="G335" i="2"/>
  <c r="Q323" i="2"/>
  <c r="D339" i="2"/>
  <c r="P327" i="2"/>
  <c r="AB311" i="2"/>
  <c r="S315" i="2"/>
  <c r="P316" i="2"/>
  <c r="Q316" i="2"/>
  <c r="AE330" i="2"/>
  <c r="AG318" i="2"/>
  <c r="O315" i="2"/>
  <c r="O334" i="2"/>
  <c r="AB334" i="2"/>
  <c r="C346" i="2"/>
  <c r="K536" i="2"/>
  <c r="U524" i="2"/>
  <c r="AD340" i="2"/>
  <c r="AD352" i="2" s="1"/>
  <c r="AD364" i="2" s="1"/>
  <c r="AD376" i="2" s="1"/>
  <c r="AD388" i="2" s="1"/>
  <c r="AD400" i="2" s="1"/>
  <c r="AD412" i="2" s="1"/>
  <c r="AD424" i="2" s="1"/>
  <c r="AD436" i="2" s="1"/>
  <c r="AD448" i="2" s="1"/>
  <c r="AD460" i="2" s="1"/>
  <c r="AD472" i="2" s="1"/>
  <c r="AD484" i="2" s="1"/>
  <c r="AD496" i="2" s="1"/>
  <c r="AD508" i="2" s="1"/>
  <c r="AD520" i="2" s="1"/>
  <c r="AD532" i="2" s="1"/>
  <c r="AD544" i="2" s="1"/>
  <c r="AD556" i="2" s="1"/>
  <c r="AD568" i="2" s="1"/>
  <c r="AD580" i="2" s="1"/>
  <c r="AD592" i="2" s="1"/>
  <c r="AD604" i="2" s="1"/>
  <c r="AD616" i="2" s="1"/>
  <c r="AF328" i="2"/>
  <c r="AF340" i="2" s="1"/>
  <c r="AF352" i="2" s="1"/>
  <c r="AF364" i="2" s="1"/>
  <c r="AF376" i="2" s="1"/>
  <c r="AF388" i="2" s="1"/>
  <c r="AF400" i="2" s="1"/>
  <c r="AF412" i="2" s="1"/>
  <c r="AF424" i="2" s="1"/>
  <c r="AF436" i="2" s="1"/>
  <c r="AF448" i="2" s="1"/>
  <c r="AF460" i="2" s="1"/>
  <c r="AF472" i="2" s="1"/>
  <c r="AF484" i="2" s="1"/>
  <c r="AF496" i="2" s="1"/>
  <c r="AF508" i="2" s="1"/>
  <c r="AF520" i="2" s="1"/>
  <c r="AF532" i="2" s="1"/>
  <c r="AF544" i="2" s="1"/>
  <c r="AF556" i="2" s="1"/>
  <c r="AF568" i="2" s="1"/>
  <c r="AF580" i="2" s="1"/>
  <c r="AF592" i="2" s="1"/>
  <c r="AF604" i="2" s="1"/>
  <c r="AF616" i="2" s="1"/>
  <c r="H344" i="2"/>
  <c r="R332" i="2"/>
  <c r="I345" i="2"/>
  <c r="S333" i="2"/>
  <c r="K549" i="2"/>
  <c r="U537" i="2"/>
  <c r="I346" i="2"/>
  <c r="S334" i="2"/>
  <c r="O323" i="2"/>
  <c r="C335" i="2"/>
  <c r="AB323" i="2"/>
  <c r="AR331" i="2"/>
  <c r="AR343" i="2" s="1"/>
  <c r="AR355" i="2" s="1"/>
  <c r="AR367" i="2" s="1"/>
  <c r="AR379" i="2" s="1"/>
  <c r="AR391" i="2" s="1"/>
  <c r="AR403" i="2" s="1"/>
  <c r="AR415" i="2" s="1"/>
  <c r="AR427" i="2" s="1"/>
  <c r="AR439" i="2" s="1"/>
  <c r="AR451" i="2" s="1"/>
  <c r="AR463" i="2" s="1"/>
  <c r="AR475" i="2" s="1"/>
  <c r="AR487" i="2" s="1"/>
  <c r="AR499" i="2" s="1"/>
  <c r="AR511" i="2" s="1"/>
  <c r="AR523" i="2" s="1"/>
  <c r="AR535" i="2" s="1"/>
  <c r="AR547" i="2" s="1"/>
  <c r="AR559" i="2" s="1"/>
  <c r="AR571" i="2" s="1"/>
  <c r="AR583" i="2" s="1"/>
  <c r="AR595" i="2" s="1"/>
  <c r="AR607" i="2" s="1"/>
  <c r="AN329" i="2"/>
  <c r="AN341" i="2" s="1"/>
  <c r="AN353" i="2" s="1"/>
  <c r="AN365" i="2" s="1"/>
  <c r="AN377" i="2" s="1"/>
  <c r="AN389" i="2" s="1"/>
  <c r="AN401" i="2" s="1"/>
  <c r="AN413" i="2" s="1"/>
  <c r="AN425" i="2" s="1"/>
  <c r="AN437" i="2" s="1"/>
  <c r="AN449" i="2" s="1"/>
  <c r="AN461" i="2" s="1"/>
  <c r="AN473" i="2" s="1"/>
  <c r="AN485" i="2" s="1"/>
  <c r="AN497" i="2" s="1"/>
  <c r="AN509" i="2" s="1"/>
  <c r="AN521" i="2" s="1"/>
  <c r="AN533" i="2" s="1"/>
  <c r="AN545" i="2" s="1"/>
  <c r="AN557" i="2" s="1"/>
  <c r="AN569" i="2" s="1"/>
  <c r="AN581" i="2" s="1"/>
  <c r="AN593" i="2" s="1"/>
  <c r="AN605" i="2" s="1"/>
  <c r="AS330" i="2"/>
  <c r="AS342" i="2" s="1"/>
  <c r="AS354" i="2" s="1"/>
  <c r="AS366" i="2" s="1"/>
  <c r="AS378" i="2" s="1"/>
  <c r="AS390" i="2" s="1"/>
  <c r="AS402" i="2" s="1"/>
  <c r="AS414" i="2" s="1"/>
  <c r="AS426" i="2" s="1"/>
  <c r="AS438" i="2" s="1"/>
  <c r="AS450" i="2" s="1"/>
  <c r="AS462" i="2" s="1"/>
  <c r="AS474" i="2" s="1"/>
  <c r="AS486" i="2" s="1"/>
  <c r="AS498" i="2" s="1"/>
  <c r="AS510" i="2" s="1"/>
  <c r="AS522" i="2" s="1"/>
  <c r="AS534" i="2" s="1"/>
  <c r="AS546" i="2" s="1"/>
  <c r="AS558" i="2" s="1"/>
  <c r="AS570" i="2" s="1"/>
  <c r="AS582" i="2" s="1"/>
  <c r="AS594" i="2" s="1"/>
  <c r="AS606" i="2" s="1"/>
  <c r="AJ329" i="2"/>
  <c r="AJ341" i="2" s="1"/>
  <c r="AJ353" i="2" s="1"/>
  <c r="AJ365" i="2" s="1"/>
  <c r="AJ377" i="2" s="1"/>
  <c r="AJ389" i="2" s="1"/>
  <c r="AJ401" i="2" s="1"/>
  <c r="AJ413" i="2" s="1"/>
  <c r="AJ425" i="2" s="1"/>
  <c r="AJ437" i="2" s="1"/>
  <c r="AJ449" i="2" s="1"/>
  <c r="AJ461" i="2" s="1"/>
  <c r="AJ473" i="2" s="1"/>
  <c r="AJ485" i="2" s="1"/>
  <c r="AJ497" i="2" s="1"/>
  <c r="AJ509" i="2" s="1"/>
  <c r="AJ521" i="2" s="1"/>
  <c r="AJ533" i="2" s="1"/>
  <c r="AJ545" i="2" s="1"/>
  <c r="AJ557" i="2" s="1"/>
  <c r="AJ569" i="2" s="1"/>
  <c r="AJ581" i="2" s="1"/>
  <c r="AJ593" i="2" s="1"/>
  <c r="AJ605" i="2" s="1"/>
  <c r="F329" i="2"/>
  <c r="F341" i="2" s="1"/>
  <c r="F353" i="2" s="1"/>
  <c r="F365" i="2" s="1"/>
  <c r="F377" i="2" s="1"/>
  <c r="F389" i="2" s="1"/>
  <c r="F401" i="2" s="1"/>
  <c r="F413" i="2" s="1"/>
  <c r="F425" i="2" s="1"/>
  <c r="F437" i="2" s="1"/>
  <c r="F449" i="2" s="1"/>
  <c r="F461" i="2" s="1"/>
  <c r="F473" i="2" s="1"/>
  <c r="F485" i="2" s="1"/>
  <c r="F497" i="2" s="1"/>
  <c r="F509" i="2" s="1"/>
  <c r="F521" i="2" s="1"/>
  <c r="F533" i="2" s="1"/>
  <c r="F545" i="2" s="1"/>
  <c r="F557" i="2" s="1"/>
  <c r="F569" i="2" s="1"/>
  <c r="F581" i="2" s="1"/>
  <c r="F593" i="2" s="1"/>
  <c r="F605" i="2" s="1"/>
  <c r="E329" i="2"/>
  <c r="E341" i="2" s="1"/>
  <c r="E353" i="2" s="1"/>
  <c r="E365" i="2" s="1"/>
  <c r="E377" i="2" s="1"/>
  <c r="E389" i="2" s="1"/>
  <c r="E401" i="2" s="1"/>
  <c r="E413" i="2" s="1"/>
  <c r="E425" i="2" s="1"/>
  <c r="E437" i="2" s="1"/>
  <c r="E449" i="2" s="1"/>
  <c r="E461" i="2" s="1"/>
  <c r="E473" i="2" s="1"/>
  <c r="E485" i="2" s="1"/>
  <c r="E497" i="2" s="1"/>
  <c r="E509" i="2" s="1"/>
  <c r="E521" i="2" s="1"/>
  <c r="E533" i="2" s="1"/>
  <c r="E545" i="2" s="1"/>
  <c r="E557" i="2" s="1"/>
  <c r="E569" i="2" s="1"/>
  <c r="E581" i="2" s="1"/>
  <c r="E593" i="2" s="1"/>
  <c r="E605" i="2" s="1"/>
  <c r="I358" i="2" l="1"/>
  <c r="S346" i="2"/>
  <c r="I329" i="2"/>
  <c r="S317" i="2"/>
  <c r="O317" i="2"/>
  <c r="AB317" i="2"/>
  <c r="C329" i="2"/>
  <c r="AD338" i="2"/>
  <c r="AD350" i="2" s="1"/>
  <c r="AD362" i="2" s="1"/>
  <c r="AD374" i="2" s="1"/>
  <c r="AD386" i="2" s="1"/>
  <c r="AD398" i="2" s="1"/>
  <c r="AD410" i="2" s="1"/>
  <c r="AD422" i="2" s="1"/>
  <c r="AD434" i="2" s="1"/>
  <c r="AD446" i="2" s="1"/>
  <c r="AD458" i="2" s="1"/>
  <c r="AD470" i="2" s="1"/>
  <c r="AD482" i="2" s="1"/>
  <c r="AD494" i="2" s="1"/>
  <c r="AD506" i="2" s="1"/>
  <c r="AD518" i="2" s="1"/>
  <c r="AD530" i="2" s="1"/>
  <c r="AD542" i="2" s="1"/>
  <c r="AD554" i="2" s="1"/>
  <c r="AD566" i="2" s="1"/>
  <c r="AD578" i="2" s="1"/>
  <c r="AD590" i="2" s="1"/>
  <c r="AD602" i="2" s="1"/>
  <c r="AD614" i="2" s="1"/>
  <c r="C347" i="2"/>
  <c r="O335" i="2"/>
  <c r="AB335" i="2"/>
  <c r="AE342" i="2"/>
  <c r="AG330" i="2"/>
  <c r="P339" i="2"/>
  <c r="D351" i="2"/>
  <c r="Q332" i="2"/>
  <c r="G344" i="2"/>
  <c r="I340" i="2"/>
  <c r="S328" i="2"/>
  <c r="C357" i="2"/>
  <c r="O345" i="2"/>
  <c r="S344" i="2"/>
  <c r="I356" i="2"/>
  <c r="D329" i="2"/>
  <c r="P317" i="2"/>
  <c r="I357" i="2"/>
  <c r="S345" i="2"/>
  <c r="H358" i="2"/>
  <c r="R346" i="2"/>
  <c r="P346" i="2"/>
  <c r="D358" i="2"/>
  <c r="H340" i="2"/>
  <c r="R328" i="2"/>
  <c r="AD336" i="2"/>
  <c r="AD348" i="2" s="1"/>
  <c r="AD360" i="2" s="1"/>
  <c r="AD372" i="2" s="1"/>
  <c r="AD384" i="2" s="1"/>
  <c r="AD396" i="2" s="1"/>
  <c r="AD408" i="2" s="1"/>
  <c r="AD420" i="2" s="1"/>
  <c r="AD432" i="2" s="1"/>
  <c r="AD444" i="2" s="1"/>
  <c r="AD456" i="2" s="1"/>
  <c r="AD468" i="2" s="1"/>
  <c r="AD480" i="2" s="1"/>
  <c r="AD492" i="2" s="1"/>
  <c r="AD504" i="2" s="1"/>
  <c r="AD516" i="2" s="1"/>
  <c r="AD528" i="2" s="1"/>
  <c r="AD540" i="2" s="1"/>
  <c r="AD552" i="2" s="1"/>
  <c r="AD564" i="2" s="1"/>
  <c r="AD576" i="2" s="1"/>
  <c r="AD588" i="2" s="1"/>
  <c r="AD600" i="2" s="1"/>
  <c r="AD612" i="2" s="1"/>
  <c r="K561" i="2"/>
  <c r="U549" i="2"/>
  <c r="H356" i="2"/>
  <c r="R344" i="2"/>
  <c r="K548" i="2"/>
  <c r="U536" i="2"/>
  <c r="H335" i="2"/>
  <c r="R323" i="2"/>
  <c r="D340" i="2"/>
  <c r="P328" i="2"/>
  <c r="AE341" i="2"/>
  <c r="AG329" i="2"/>
  <c r="AB328" i="2"/>
  <c r="O328" i="2"/>
  <c r="C340" i="2"/>
  <c r="Q334" i="2"/>
  <c r="G346" i="2"/>
  <c r="R345" i="2"/>
  <c r="H357" i="2"/>
  <c r="C351" i="2"/>
  <c r="O339" i="2"/>
  <c r="AE343" i="2"/>
  <c r="AG331" i="2"/>
  <c r="P345" i="2"/>
  <c r="D357" i="2"/>
  <c r="AE352" i="2"/>
  <c r="AG340" i="2"/>
  <c r="D335" i="2"/>
  <c r="P323" i="2"/>
  <c r="AD331" i="2"/>
  <c r="AD343" i="2" s="1"/>
  <c r="AD355" i="2" s="1"/>
  <c r="AD367" i="2" s="1"/>
  <c r="AD379" i="2" s="1"/>
  <c r="AD391" i="2" s="1"/>
  <c r="AD403" i="2" s="1"/>
  <c r="AD415" i="2" s="1"/>
  <c r="AD427" i="2" s="1"/>
  <c r="AD439" i="2" s="1"/>
  <c r="AD451" i="2" s="1"/>
  <c r="AD463" i="2" s="1"/>
  <c r="AD475" i="2" s="1"/>
  <c r="AD487" i="2" s="1"/>
  <c r="AD499" i="2" s="1"/>
  <c r="AD511" i="2" s="1"/>
  <c r="AD523" i="2" s="1"/>
  <c r="AD535" i="2" s="1"/>
  <c r="AD547" i="2" s="1"/>
  <c r="AD559" i="2" s="1"/>
  <c r="AD571" i="2" s="1"/>
  <c r="AD583" i="2" s="1"/>
  <c r="AD595" i="2" s="1"/>
  <c r="AD607" i="2" s="1"/>
  <c r="AF319" i="2"/>
  <c r="AF331" i="2" s="1"/>
  <c r="AF343" i="2" s="1"/>
  <c r="AF355" i="2" s="1"/>
  <c r="AF367" i="2" s="1"/>
  <c r="AF379" i="2" s="1"/>
  <c r="AF391" i="2" s="1"/>
  <c r="AF403" i="2" s="1"/>
  <c r="AF415" i="2" s="1"/>
  <c r="AF427" i="2" s="1"/>
  <c r="AF439" i="2" s="1"/>
  <c r="AF451" i="2" s="1"/>
  <c r="AF463" i="2" s="1"/>
  <c r="AF475" i="2" s="1"/>
  <c r="AF487" i="2" s="1"/>
  <c r="AF499" i="2" s="1"/>
  <c r="AF511" i="2" s="1"/>
  <c r="AF523" i="2" s="1"/>
  <c r="AF535" i="2" s="1"/>
  <c r="AF547" i="2" s="1"/>
  <c r="AF559" i="2" s="1"/>
  <c r="AF571" i="2" s="1"/>
  <c r="AF583" i="2" s="1"/>
  <c r="AF595" i="2" s="1"/>
  <c r="AF607" i="2" s="1"/>
  <c r="G340" i="2"/>
  <c r="Q328" i="2"/>
  <c r="I339" i="2"/>
  <c r="S327" i="2"/>
  <c r="G351" i="2"/>
  <c r="Q339" i="2"/>
  <c r="S335" i="2"/>
  <c r="I347" i="2"/>
  <c r="H339" i="2"/>
  <c r="R327" i="2"/>
  <c r="H329" i="2"/>
  <c r="R317" i="2"/>
  <c r="G329" i="2"/>
  <c r="Q317" i="2"/>
  <c r="AD337" i="2"/>
  <c r="AD349" i="2" s="1"/>
  <c r="AD361" i="2" s="1"/>
  <c r="AD373" i="2" s="1"/>
  <c r="AD385" i="2" s="1"/>
  <c r="AD397" i="2" s="1"/>
  <c r="AD409" i="2" s="1"/>
  <c r="AD421" i="2" s="1"/>
  <c r="AD433" i="2" s="1"/>
  <c r="AD445" i="2" s="1"/>
  <c r="AD457" i="2" s="1"/>
  <c r="AD469" i="2" s="1"/>
  <c r="AD481" i="2" s="1"/>
  <c r="AD493" i="2" s="1"/>
  <c r="AD505" i="2" s="1"/>
  <c r="AD517" i="2" s="1"/>
  <c r="AD529" i="2" s="1"/>
  <c r="AD541" i="2" s="1"/>
  <c r="AD553" i="2" s="1"/>
  <c r="AD565" i="2" s="1"/>
  <c r="AD577" i="2" s="1"/>
  <c r="AD589" i="2" s="1"/>
  <c r="AD601" i="2" s="1"/>
  <c r="AD613" i="2" s="1"/>
  <c r="AD330" i="2"/>
  <c r="AD342" i="2" s="1"/>
  <c r="AD354" i="2" s="1"/>
  <c r="AD366" i="2" s="1"/>
  <c r="AD378" i="2" s="1"/>
  <c r="AD390" i="2" s="1"/>
  <c r="AD402" i="2" s="1"/>
  <c r="AD414" i="2" s="1"/>
  <c r="AD426" i="2" s="1"/>
  <c r="AD438" i="2" s="1"/>
  <c r="AD450" i="2" s="1"/>
  <c r="AD462" i="2" s="1"/>
  <c r="AD474" i="2" s="1"/>
  <c r="AD486" i="2" s="1"/>
  <c r="AD498" i="2" s="1"/>
  <c r="AD510" i="2" s="1"/>
  <c r="AD522" i="2" s="1"/>
  <c r="AD534" i="2" s="1"/>
  <c r="AD546" i="2" s="1"/>
  <c r="AD558" i="2" s="1"/>
  <c r="AD570" i="2" s="1"/>
  <c r="AD582" i="2" s="1"/>
  <c r="AD594" i="2" s="1"/>
  <c r="AD606" i="2" s="1"/>
  <c r="AF318" i="2"/>
  <c r="AF330" i="2" s="1"/>
  <c r="AF342" i="2" s="1"/>
  <c r="AF354" i="2" s="1"/>
  <c r="AF366" i="2" s="1"/>
  <c r="AF378" i="2" s="1"/>
  <c r="AF390" i="2" s="1"/>
  <c r="AF402" i="2" s="1"/>
  <c r="AF414" i="2" s="1"/>
  <c r="AF426" i="2" s="1"/>
  <c r="AF438" i="2" s="1"/>
  <c r="AF450" i="2" s="1"/>
  <c r="AF462" i="2" s="1"/>
  <c r="AF474" i="2" s="1"/>
  <c r="AF486" i="2" s="1"/>
  <c r="AF498" i="2" s="1"/>
  <c r="AF510" i="2" s="1"/>
  <c r="AF522" i="2" s="1"/>
  <c r="AF534" i="2" s="1"/>
  <c r="AF546" i="2" s="1"/>
  <c r="AF558" i="2" s="1"/>
  <c r="AF570" i="2" s="1"/>
  <c r="AF582" i="2" s="1"/>
  <c r="AF594" i="2" s="1"/>
  <c r="AF606" i="2" s="1"/>
  <c r="N340" i="2"/>
  <c r="N352" i="2" s="1"/>
  <c r="N364" i="2" s="1"/>
  <c r="N376" i="2" s="1"/>
  <c r="N388" i="2" s="1"/>
  <c r="N400" i="2" s="1"/>
  <c r="N412" i="2" s="1"/>
  <c r="N424" i="2" s="1"/>
  <c r="N436" i="2" s="1"/>
  <c r="N448" i="2" s="1"/>
  <c r="N460" i="2" s="1"/>
  <c r="N472" i="2" s="1"/>
  <c r="N484" i="2" s="1"/>
  <c r="N496" i="2" s="1"/>
  <c r="N508" i="2" s="1"/>
  <c r="N520" i="2" s="1"/>
  <c r="N532" i="2" s="1"/>
  <c r="N544" i="2" s="1"/>
  <c r="N556" i="2" s="1"/>
  <c r="N568" i="2" s="1"/>
  <c r="N580" i="2" s="1"/>
  <c r="N592" i="2" s="1"/>
  <c r="N604" i="2" s="1"/>
  <c r="N616" i="2" s="1"/>
  <c r="O346" i="2"/>
  <c r="C358" i="2"/>
  <c r="AB346" i="2"/>
  <c r="G347" i="2"/>
  <c r="Q335" i="2"/>
  <c r="O316" i="2"/>
  <c r="AB316" i="2"/>
  <c r="Q333" i="2"/>
  <c r="G345" i="2"/>
  <c r="AL331" i="2"/>
  <c r="AL343" i="2" s="1"/>
  <c r="AL355" i="2" s="1"/>
  <c r="AL367" i="2" s="1"/>
  <c r="AL379" i="2" s="1"/>
  <c r="AL391" i="2" s="1"/>
  <c r="AL403" i="2" s="1"/>
  <c r="AL415" i="2" s="1"/>
  <c r="AL427" i="2" s="1"/>
  <c r="AL439" i="2" s="1"/>
  <c r="AL451" i="2" s="1"/>
  <c r="AL463" i="2" s="1"/>
  <c r="AL475" i="2" s="1"/>
  <c r="AL487" i="2" s="1"/>
  <c r="AL499" i="2" s="1"/>
  <c r="AL511" i="2" s="1"/>
  <c r="AL523" i="2" s="1"/>
  <c r="AL535" i="2" s="1"/>
  <c r="AL547" i="2" s="1"/>
  <c r="AL559" i="2" s="1"/>
  <c r="AL571" i="2" s="1"/>
  <c r="AL583" i="2" s="1"/>
  <c r="AL595" i="2" s="1"/>
  <c r="AL607" i="2" s="1"/>
  <c r="AM330" i="2"/>
  <c r="AM342" i="2" s="1"/>
  <c r="AM354" i="2" s="1"/>
  <c r="AM366" i="2" s="1"/>
  <c r="AM378" i="2" s="1"/>
  <c r="AM390" i="2" s="1"/>
  <c r="AM402" i="2" s="1"/>
  <c r="AM414" i="2" s="1"/>
  <c r="AM426" i="2" s="1"/>
  <c r="AM438" i="2" s="1"/>
  <c r="AM450" i="2" s="1"/>
  <c r="AM462" i="2" s="1"/>
  <c r="AM474" i="2" s="1"/>
  <c r="AM486" i="2" s="1"/>
  <c r="AM498" i="2" s="1"/>
  <c r="AM510" i="2" s="1"/>
  <c r="AM522" i="2" s="1"/>
  <c r="AM534" i="2" s="1"/>
  <c r="AM546" i="2" s="1"/>
  <c r="AM558" i="2" s="1"/>
  <c r="AM570" i="2" s="1"/>
  <c r="AM582" i="2" s="1"/>
  <c r="AM594" i="2" s="1"/>
  <c r="AM606" i="2" s="1"/>
  <c r="AQ330" i="2"/>
  <c r="AQ342" i="2" s="1"/>
  <c r="AQ354" i="2" s="1"/>
  <c r="AQ366" i="2" s="1"/>
  <c r="AQ378" i="2" s="1"/>
  <c r="AQ390" i="2" s="1"/>
  <c r="AQ402" i="2" s="1"/>
  <c r="AQ414" i="2" s="1"/>
  <c r="AQ426" i="2" s="1"/>
  <c r="AQ438" i="2" s="1"/>
  <c r="AQ450" i="2" s="1"/>
  <c r="AQ462" i="2" s="1"/>
  <c r="AQ474" i="2" s="1"/>
  <c r="AQ486" i="2" s="1"/>
  <c r="AQ498" i="2" s="1"/>
  <c r="AQ510" i="2" s="1"/>
  <c r="AQ522" i="2" s="1"/>
  <c r="AQ534" i="2" s="1"/>
  <c r="AQ546" i="2" s="1"/>
  <c r="AQ558" i="2" s="1"/>
  <c r="AQ570" i="2" s="1"/>
  <c r="AQ582" i="2" s="1"/>
  <c r="AQ594" i="2" s="1"/>
  <c r="AQ606" i="2" s="1"/>
  <c r="AP331" i="2"/>
  <c r="AP343" i="2" s="1"/>
  <c r="AP355" i="2" s="1"/>
  <c r="AP367" i="2" s="1"/>
  <c r="AP379" i="2" s="1"/>
  <c r="AP391" i="2" s="1"/>
  <c r="AP403" i="2" s="1"/>
  <c r="AP415" i="2" s="1"/>
  <c r="AP427" i="2" s="1"/>
  <c r="AP439" i="2" s="1"/>
  <c r="AP451" i="2" s="1"/>
  <c r="AP463" i="2" s="1"/>
  <c r="AP475" i="2" s="1"/>
  <c r="AP487" i="2" s="1"/>
  <c r="AP499" i="2" s="1"/>
  <c r="AP511" i="2" s="1"/>
  <c r="AP523" i="2" s="1"/>
  <c r="AP535" i="2" s="1"/>
  <c r="AP547" i="2" s="1"/>
  <c r="AP559" i="2" s="1"/>
  <c r="AP571" i="2" s="1"/>
  <c r="AP583" i="2" s="1"/>
  <c r="AP595" i="2" s="1"/>
  <c r="AP607" i="2" s="1"/>
  <c r="M329" i="2"/>
  <c r="F332" i="2"/>
  <c r="F344" i="2" s="1"/>
  <c r="F356" i="2" s="1"/>
  <c r="F368" i="2" s="1"/>
  <c r="F380" i="2" s="1"/>
  <c r="F392" i="2" s="1"/>
  <c r="F404" i="2" s="1"/>
  <c r="F416" i="2" s="1"/>
  <c r="F428" i="2" s="1"/>
  <c r="F440" i="2" s="1"/>
  <c r="F452" i="2" s="1"/>
  <c r="F464" i="2" s="1"/>
  <c r="F476" i="2" s="1"/>
  <c r="F488" i="2" s="1"/>
  <c r="F500" i="2" s="1"/>
  <c r="F512" i="2" s="1"/>
  <c r="F524" i="2" s="1"/>
  <c r="F536" i="2" s="1"/>
  <c r="F548" i="2" s="1"/>
  <c r="F560" i="2" s="1"/>
  <c r="F572" i="2" s="1"/>
  <c r="F584" i="2" s="1"/>
  <c r="F596" i="2" s="1"/>
  <c r="F608" i="2" s="1"/>
  <c r="E332" i="2"/>
  <c r="E344" i="2" s="1"/>
  <c r="E356" i="2" s="1"/>
  <c r="E368" i="2" s="1"/>
  <c r="E380" i="2" s="1"/>
  <c r="E392" i="2" s="1"/>
  <c r="E404" i="2" s="1"/>
  <c r="E416" i="2" s="1"/>
  <c r="E428" i="2" s="1"/>
  <c r="E440" i="2" s="1"/>
  <c r="E452" i="2" s="1"/>
  <c r="E464" i="2" s="1"/>
  <c r="E476" i="2" s="1"/>
  <c r="E488" i="2" s="1"/>
  <c r="E500" i="2" s="1"/>
  <c r="E512" i="2" s="1"/>
  <c r="E524" i="2" s="1"/>
  <c r="E536" i="2" s="1"/>
  <c r="E548" i="2" s="1"/>
  <c r="E560" i="2" s="1"/>
  <c r="E572" i="2" s="1"/>
  <c r="E584" i="2" s="1"/>
  <c r="E596" i="2" s="1"/>
  <c r="E608" i="2" s="1"/>
  <c r="F330" i="2"/>
  <c r="F342" i="2" s="1"/>
  <c r="F354" i="2" s="1"/>
  <c r="F366" i="2" s="1"/>
  <c r="F378" i="2" s="1"/>
  <c r="F390" i="2" s="1"/>
  <c r="F402" i="2" s="1"/>
  <c r="F414" i="2" s="1"/>
  <c r="F426" i="2" s="1"/>
  <c r="F438" i="2" s="1"/>
  <c r="F450" i="2" s="1"/>
  <c r="F462" i="2" s="1"/>
  <c r="F474" i="2" s="1"/>
  <c r="F486" i="2" s="1"/>
  <c r="F498" i="2" s="1"/>
  <c r="F510" i="2" s="1"/>
  <c r="F522" i="2" s="1"/>
  <c r="F534" i="2" s="1"/>
  <c r="F546" i="2" s="1"/>
  <c r="F558" i="2" s="1"/>
  <c r="F570" i="2" s="1"/>
  <c r="F582" i="2" s="1"/>
  <c r="F594" i="2" s="1"/>
  <c r="F606" i="2" s="1"/>
  <c r="F331" i="2"/>
  <c r="F343" i="2" s="1"/>
  <c r="F355" i="2" s="1"/>
  <c r="F367" i="2" s="1"/>
  <c r="F379" i="2" s="1"/>
  <c r="F391" i="2" s="1"/>
  <c r="F403" i="2" s="1"/>
  <c r="F415" i="2" s="1"/>
  <c r="F427" i="2" s="1"/>
  <c r="F439" i="2" s="1"/>
  <c r="F451" i="2" s="1"/>
  <c r="F463" i="2" s="1"/>
  <c r="F475" i="2" s="1"/>
  <c r="F487" i="2" s="1"/>
  <c r="F499" i="2" s="1"/>
  <c r="F511" i="2" s="1"/>
  <c r="F523" i="2" s="1"/>
  <c r="F535" i="2" s="1"/>
  <c r="F547" i="2" s="1"/>
  <c r="F559" i="2" s="1"/>
  <c r="F571" i="2" s="1"/>
  <c r="F583" i="2" s="1"/>
  <c r="F595" i="2" s="1"/>
  <c r="F607" i="2" s="1"/>
  <c r="E331" i="2"/>
  <c r="E343" i="2" s="1"/>
  <c r="E355" i="2" s="1"/>
  <c r="E367" i="2" s="1"/>
  <c r="E379" i="2" s="1"/>
  <c r="E391" i="2" s="1"/>
  <c r="E403" i="2" s="1"/>
  <c r="E415" i="2" s="1"/>
  <c r="E427" i="2" s="1"/>
  <c r="E439" i="2" s="1"/>
  <c r="E451" i="2" s="1"/>
  <c r="E463" i="2" s="1"/>
  <c r="E475" i="2" s="1"/>
  <c r="E487" i="2" s="1"/>
  <c r="E499" i="2" s="1"/>
  <c r="E511" i="2" s="1"/>
  <c r="E523" i="2" s="1"/>
  <c r="E535" i="2" s="1"/>
  <c r="E547" i="2" s="1"/>
  <c r="E559" i="2" s="1"/>
  <c r="E571" i="2" s="1"/>
  <c r="E583" i="2" s="1"/>
  <c r="E595" i="2" s="1"/>
  <c r="E607" i="2" s="1"/>
  <c r="E330" i="2"/>
  <c r="E342" i="2" s="1"/>
  <c r="E354" i="2" s="1"/>
  <c r="E366" i="2" s="1"/>
  <c r="E378" i="2" s="1"/>
  <c r="E390" i="2" s="1"/>
  <c r="E402" i="2" s="1"/>
  <c r="E414" i="2" s="1"/>
  <c r="E426" i="2" s="1"/>
  <c r="E438" i="2" s="1"/>
  <c r="E450" i="2" s="1"/>
  <c r="E462" i="2" s="1"/>
  <c r="E474" i="2" s="1"/>
  <c r="E486" i="2" s="1"/>
  <c r="E498" i="2" s="1"/>
  <c r="E510" i="2" s="1"/>
  <c r="E522" i="2" s="1"/>
  <c r="E534" i="2" s="1"/>
  <c r="E546" i="2" s="1"/>
  <c r="E558" i="2" s="1"/>
  <c r="E570" i="2" s="1"/>
  <c r="E582" i="2" s="1"/>
  <c r="E594" i="2" s="1"/>
  <c r="E606" i="2" s="1"/>
  <c r="M341" i="2" l="1"/>
  <c r="F336" i="2"/>
  <c r="F348" i="2" s="1"/>
  <c r="F360" i="2" s="1"/>
  <c r="F372" i="2" s="1"/>
  <c r="F384" i="2" s="1"/>
  <c r="F396" i="2" s="1"/>
  <c r="F408" i="2" s="1"/>
  <c r="F420" i="2" s="1"/>
  <c r="F432" i="2" s="1"/>
  <c r="F444" i="2" s="1"/>
  <c r="F456" i="2" s="1"/>
  <c r="F468" i="2" s="1"/>
  <c r="F480" i="2" s="1"/>
  <c r="F492" i="2" s="1"/>
  <c r="F504" i="2" s="1"/>
  <c r="F516" i="2" s="1"/>
  <c r="F528" i="2" s="1"/>
  <c r="F540" i="2" s="1"/>
  <c r="F552" i="2" s="1"/>
  <c r="F564" i="2" s="1"/>
  <c r="F576" i="2" s="1"/>
  <c r="F588" i="2" s="1"/>
  <c r="F600" i="2" s="1"/>
  <c r="F612" i="2" s="1"/>
  <c r="Q312" i="2"/>
  <c r="I359" i="2"/>
  <c r="S347" i="2"/>
  <c r="C363" i="2"/>
  <c r="O351" i="2"/>
  <c r="I368" i="2"/>
  <c r="S356" i="2"/>
  <c r="S358" i="2"/>
  <c r="I370" i="2"/>
  <c r="G331" i="2"/>
  <c r="Q319" i="2"/>
  <c r="G330" i="2"/>
  <c r="Q318" i="2"/>
  <c r="I331" i="2"/>
  <c r="S319" i="2"/>
  <c r="S318" i="2"/>
  <c r="I330" i="2"/>
  <c r="R319" i="2"/>
  <c r="H331" i="2"/>
  <c r="R313" i="2"/>
  <c r="C332" i="2"/>
  <c r="O320" i="2"/>
  <c r="AB320" i="2"/>
  <c r="AB321" i="2"/>
  <c r="S313" i="2"/>
  <c r="R314" i="2"/>
  <c r="P312" i="2"/>
  <c r="D332" i="2"/>
  <c r="P320" i="2"/>
  <c r="Q345" i="2"/>
  <c r="G357" i="2"/>
  <c r="G341" i="2"/>
  <c r="Q329" i="2"/>
  <c r="H351" i="2"/>
  <c r="R339" i="2"/>
  <c r="G363" i="2"/>
  <c r="Q351" i="2"/>
  <c r="G352" i="2"/>
  <c r="Q340" i="2"/>
  <c r="D347" i="2"/>
  <c r="P335" i="2"/>
  <c r="G358" i="2"/>
  <c r="Q346" i="2"/>
  <c r="D352" i="2"/>
  <c r="P340" i="2"/>
  <c r="K560" i="2"/>
  <c r="U548" i="2"/>
  <c r="K573" i="2"/>
  <c r="U561" i="2"/>
  <c r="H352" i="2"/>
  <c r="R340" i="2"/>
  <c r="R358" i="2"/>
  <c r="H370" i="2"/>
  <c r="D341" i="2"/>
  <c r="P329" i="2"/>
  <c r="G356" i="2"/>
  <c r="Q344" i="2"/>
  <c r="C359" i="2"/>
  <c r="O347" i="2"/>
  <c r="AB347" i="2"/>
  <c r="D331" i="2"/>
  <c r="P319" i="2"/>
  <c r="P313" i="2"/>
  <c r="F337" i="2"/>
  <c r="F349" i="2" s="1"/>
  <c r="F361" i="2" s="1"/>
  <c r="F373" i="2" s="1"/>
  <c r="F385" i="2" s="1"/>
  <c r="F397" i="2" s="1"/>
  <c r="F409" i="2" s="1"/>
  <c r="F421" i="2" s="1"/>
  <c r="F433" i="2" s="1"/>
  <c r="F445" i="2" s="1"/>
  <c r="F457" i="2" s="1"/>
  <c r="F469" i="2" s="1"/>
  <c r="F481" i="2" s="1"/>
  <c r="F493" i="2" s="1"/>
  <c r="F505" i="2" s="1"/>
  <c r="F517" i="2" s="1"/>
  <c r="F529" i="2" s="1"/>
  <c r="F541" i="2" s="1"/>
  <c r="F553" i="2" s="1"/>
  <c r="F565" i="2" s="1"/>
  <c r="F577" i="2" s="1"/>
  <c r="F589" i="2" s="1"/>
  <c r="F601" i="2" s="1"/>
  <c r="F613" i="2" s="1"/>
  <c r="S312" i="2"/>
  <c r="G359" i="2"/>
  <c r="Q347" i="2"/>
  <c r="S314" i="2"/>
  <c r="E337" i="2"/>
  <c r="E349" i="2" s="1"/>
  <c r="E361" i="2" s="1"/>
  <c r="E373" i="2" s="1"/>
  <c r="E385" i="2" s="1"/>
  <c r="E397" i="2" s="1"/>
  <c r="E409" i="2" s="1"/>
  <c r="E421" i="2" s="1"/>
  <c r="E433" i="2" s="1"/>
  <c r="E445" i="2" s="1"/>
  <c r="E457" i="2" s="1"/>
  <c r="E469" i="2" s="1"/>
  <c r="E481" i="2" s="1"/>
  <c r="E493" i="2" s="1"/>
  <c r="E505" i="2" s="1"/>
  <c r="E517" i="2" s="1"/>
  <c r="E529" i="2" s="1"/>
  <c r="E541" i="2" s="1"/>
  <c r="E553" i="2" s="1"/>
  <c r="E565" i="2" s="1"/>
  <c r="E577" i="2" s="1"/>
  <c r="E589" i="2" s="1"/>
  <c r="E601" i="2" s="1"/>
  <c r="E613" i="2" s="1"/>
  <c r="E338" i="2"/>
  <c r="E350" i="2" s="1"/>
  <c r="E362" i="2" s="1"/>
  <c r="E374" i="2" s="1"/>
  <c r="E386" i="2" s="1"/>
  <c r="E398" i="2" s="1"/>
  <c r="E410" i="2" s="1"/>
  <c r="E422" i="2" s="1"/>
  <c r="E434" i="2" s="1"/>
  <c r="E446" i="2" s="1"/>
  <c r="E458" i="2" s="1"/>
  <c r="E470" i="2" s="1"/>
  <c r="E482" i="2" s="1"/>
  <c r="E494" i="2" s="1"/>
  <c r="E506" i="2" s="1"/>
  <c r="E518" i="2" s="1"/>
  <c r="E530" i="2" s="1"/>
  <c r="E542" i="2" s="1"/>
  <c r="E554" i="2" s="1"/>
  <c r="E566" i="2" s="1"/>
  <c r="E578" i="2" s="1"/>
  <c r="E590" i="2" s="1"/>
  <c r="E602" i="2" s="1"/>
  <c r="E614" i="2" s="1"/>
  <c r="P314" i="2"/>
  <c r="E336" i="2"/>
  <c r="E348" i="2" s="1"/>
  <c r="E360" i="2" s="1"/>
  <c r="E372" i="2" s="1"/>
  <c r="E384" i="2" s="1"/>
  <c r="E396" i="2" s="1"/>
  <c r="E408" i="2" s="1"/>
  <c r="E420" i="2" s="1"/>
  <c r="E432" i="2" s="1"/>
  <c r="E444" i="2" s="1"/>
  <c r="E456" i="2" s="1"/>
  <c r="E468" i="2" s="1"/>
  <c r="E480" i="2" s="1"/>
  <c r="E492" i="2" s="1"/>
  <c r="E504" i="2" s="1"/>
  <c r="E516" i="2" s="1"/>
  <c r="E528" i="2" s="1"/>
  <c r="E540" i="2" s="1"/>
  <c r="E552" i="2" s="1"/>
  <c r="E564" i="2" s="1"/>
  <c r="E576" i="2" s="1"/>
  <c r="E588" i="2" s="1"/>
  <c r="E600" i="2" s="1"/>
  <c r="E612" i="2" s="1"/>
  <c r="H341" i="2"/>
  <c r="R329" i="2"/>
  <c r="I351" i="2"/>
  <c r="S339" i="2"/>
  <c r="AE364" i="2"/>
  <c r="AG352" i="2"/>
  <c r="AE355" i="2"/>
  <c r="AG343" i="2"/>
  <c r="R357" i="2"/>
  <c r="H369" i="2"/>
  <c r="AB340" i="2"/>
  <c r="O340" i="2"/>
  <c r="C352" i="2"/>
  <c r="AE353" i="2"/>
  <c r="AG341" i="2"/>
  <c r="R335" i="2"/>
  <c r="H347" i="2"/>
  <c r="H368" i="2"/>
  <c r="R356" i="2"/>
  <c r="S357" i="2"/>
  <c r="I369" i="2"/>
  <c r="P351" i="2"/>
  <c r="D363" i="2"/>
  <c r="T328" i="2"/>
  <c r="AC328" i="2"/>
  <c r="J340" i="2"/>
  <c r="D370" i="2"/>
  <c r="P358" i="2"/>
  <c r="O357" i="2"/>
  <c r="C369" i="2"/>
  <c r="AE354" i="2"/>
  <c r="AG342" i="2"/>
  <c r="D330" i="2"/>
  <c r="P318" i="2"/>
  <c r="O319" i="2"/>
  <c r="AB319" i="2"/>
  <c r="C331" i="2"/>
  <c r="AT319" i="2"/>
  <c r="R312" i="2"/>
  <c r="C330" i="2"/>
  <c r="AB318" i="2"/>
  <c r="O318" i="2"/>
  <c r="Q313" i="2"/>
  <c r="F338" i="2"/>
  <c r="F350" i="2" s="1"/>
  <c r="F362" i="2" s="1"/>
  <c r="F374" i="2" s="1"/>
  <c r="F386" i="2" s="1"/>
  <c r="F398" i="2" s="1"/>
  <c r="F410" i="2" s="1"/>
  <c r="F422" i="2" s="1"/>
  <c r="F434" i="2" s="1"/>
  <c r="F446" i="2" s="1"/>
  <c r="F458" i="2" s="1"/>
  <c r="F470" i="2" s="1"/>
  <c r="F482" i="2" s="1"/>
  <c r="F494" i="2" s="1"/>
  <c r="F506" i="2" s="1"/>
  <c r="F518" i="2" s="1"/>
  <c r="F530" i="2" s="1"/>
  <c r="F542" i="2" s="1"/>
  <c r="F554" i="2" s="1"/>
  <c r="F566" i="2" s="1"/>
  <c r="F578" i="2" s="1"/>
  <c r="F590" i="2" s="1"/>
  <c r="F602" i="2" s="1"/>
  <c r="F614" i="2" s="1"/>
  <c r="Q314" i="2"/>
  <c r="J329" i="2"/>
  <c r="AC317" i="2"/>
  <c r="T317" i="2"/>
  <c r="AB358" i="2"/>
  <c r="C370" i="2"/>
  <c r="O358" i="2"/>
  <c r="D369" i="2"/>
  <c r="P357" i="2"/>
  <c r="I352" i="2"/>
  <c r="S340" i="2"/>
  <c r="C341" i="2"/>
  <c r="O329" i="2"/>
  <c r="AB329" i="2"/>
  <c r="I341" i="2"/>
  <c r="S329" i="2"/>
  <c r="T316" i="2"/>
  <c r="AC316" i="2"/>
  <c r="M353" i="2" l="1"/>
  <c r="R318" i="2"/>
  <c r="H330" i="2"/>
  <c r="AB341" i="2"/>
  <c r="C353" i="2"/>
  <c r="O341" i="2"/>
  <c r="H359" i="2"/>
  <c r="R347" i="2"/>
  <c r="AE376" i="2"/>
  <c r="AG364" i="2"/>
  <c r="AB324" i="2"/>
  <c r="C336" i="2"/>
  <c r="O324" i="2"/>
  <c r="AB326" i="2"/>
  <c r="C338" i="2"/>
  <c r="O326" i="2"/>
  <c r="AB327" i="2"/>
  <c r="I364" i="2"/>
  <c r="S352" i="2"/>
  <c r="AB370" i="2"/>
  <c r="O370" i="2"/>
  <c r="C382" i="2"/>
  <c r="C381" i="2"/>
  <c r="O369" i="2"/>
  <c r="D375" i="2"/>
  <c r="P363" i="2"/>
  <c r="AE367" i="2"/>
  <c r="AG355" i="2"/>
  <c r="I363" i="2"/>
  <c r="S351" i="2"/>
  <c r="J331" i="2"/>
  <c r="T319" i="2"/>
  <c r="AC319" i="2"/>
  <c r="AC320" i="2"/>
  <c r="G338" i="2"/>
  <c r="Q326" i="2"/>
  <c r="G337" i="2"/>
  <c r="Q325" i="2"/>
  <c r="O330" i="2"/>
  <c r="AB330" i="2"/>
  <c r="C342" i="2"/>
  <c r="AT331" i="2"/>
  <c r="AB331" i="2"/>
  <c r="O331" i="2"/>
  <c r="C343" i="2"/>
  <c r="D342" i="2"/>
  <c r="P330" i="2"/>
  <c r="AC340" i="2"/>
  <c r="T340" i="2"/>
  <c r="J352" i="2"/>
  <c r="H380" i="2"/>
  <c r="R368" i="2"/>
  <c r="AE365" i="2"/>
  <c r="AG353" i="2"/>
  <c r="R369" i="2"/>
  <c r="H381" i="2"/>
  <c r="AB312" i="2"/>
  <c r="O312" i="2"/>
  <c r="S324" i="2"/>
  <c r="I336" i="2"/>
  <c r="P325" i="2"/>
  <c r="D337" i="2"/>
  <c r="G368" i="2"/>
  <c r="Q356" i="2"/>
  <c r="K585" i="2"/>
  <c r="U573" i="2"/>
  <c r="P352" i="2"/>
  <c r="D364" i="2"/>
  <c r="P347" i="2"/>
  <c r="D359" i="2"/>
  <c r="Q363" i="2"/>
  <c r="G375" i="2"/>
  <c r="G353" i="2"/>
  <c r="Q341" i="2"/>
  <c r="P332" i="2"/>
  <c r="D344" i="2"/>
  <c r="H338" i="2"/>
  <c r="R326" i="2"/>
  <c r="R325" i="2"/>
  <c r="H337" i="2"/>
  <c r="Q330" i="2"/>
  <c r="G342" i="2"/>
  <c r="O314" i="2"/>
  <c r="AB314" i="2"/>
  <c r="AB315" i="2"/>
  <c r="I381" i="2"/>
  <c r="S369" i="2"/>
  <c r="R341" i="2"/>
  <c r="H353" i="2"/>
  <c r="I338" i="2"/>
  <c r="S326" i="2"/>
  <c r="Q357" i="2"/>
  <c r="G369" i="2"/>
  <c r="H343" i="2"/>
  <c r="R331" i="2"/>
  <c r="C375" i="2"/>
  <c r="O363" i="2"/>
  <c r="J330" i="2"/>
  <c r="T318" i="2"/>
  <c r="AC318" i="2"/>
  <c r="I353" i="2"/>
  <c r="S341" i="2"/>
  <c r="R324" i="2"/>
  <c r="H336" i="2"/>
  <c r="AE366" i="2"/>
  <c r="AG354" i="2"/>
  <c r="C371" i="2"/>
  <c r="O359" i="2"/>
  <c r="AB359" i="2"/>
  <c r="P341" i="2"/>
  <c r="D353" i="2"/>
  <c r="R352" i="2"/>
  <c r="H364" i="2"/>
  <c r="K572" i="2"/>
  <c r="U560" i="2"/>
  <c r="G370" i="2"/>
  <c r="Q358" i="2"/>
  <c r="Q352" i="2"/>
  <c r="G364" i="2"/>
  <c r="H363" i="2"/>
  <c r="R351" i="2"/>
  <c r="D336" i="2"/>
  <c r="P324" i="2"/>
  <c r="S325" i="2"/>
  <c r="I337" i="2"/>
  <c r="C344" i="2"/>
  <c r="O332" i="2"/>
  <c r="AB332" i="2"/>
  <c r="AB333" i="2"/>
  <c r="S331" i="2"/>
  <c r="I343" i="2"/>
  <c r="G343" i="2"/>
  <c r="Q331" i="2"/>
  <c r="S368" i="2"/>
  <c r="I380" i="2"/>
  <c r="Q324" i="2"/>
  <c r="G336" i="2"/>
  <c r="AB313" i="2"/>
  <c r="O313" i="2"/>
  <c r="D381" i="2"/>
  <c r="P369" i="2"/>
  <c r="C364" i="2"/>
  <c r="AB352" i="2"/>
  <c r="O352" i="2"/>
  <c r="P326" i="2"/>
  <c r="D338" i="2"/>
  <c r="AC329" i="2"/>
  <c r="J341" i="2"/>
  <c r="T329" i="2"/>
  <c r="D382" i="2"/>
  <c r="P370" i="2"/>
  <c r="Q359" i="2"/>
  <c r="G371" i="2"/>
  <c r="P331" i="2"/>
  <c r="D343" i="2"/>
  <c r="H382" i="2"/>
  <c r="R370" i="2"/>
  <c r="S330" i="2"/>
  <c r="I342" i="2"/>
  <c r="I382" i="2"/>
  <c r="S370" i="2"/>
  <c r="I371" i="2"/>
  <c r="S359" i="2"/>
  <c r="AB325" i="2"/>
  <c r="C337" i="2"/>
  <c r="O325" i="2"/>
  <c r="AU295" i="2"/>
  <c r="V306" i="2"/>
  <c r="AI330" i="2"/>
  <c r="AI342" i="2" s="1"/>
  <c r="AI354" i="2" s="1"/>
  <c r="AI366" i="2" s="1"/>
  <c r="AI378" i="2" s="1"/>
  <c r="AI390" i="2" s="1"/>
  <c r="AI402" i="2" s="1"/>
  <c r="AI414" i="2" s="1"/>
  <c r="AI426" i="2" s="1"/>
  <c r="AI438" i="2" s="1"/>
  <c r="AI450" i="2" s="1"/>
  <c r="AI462" i="2" s="1"/>
  <c r="AI474" i="2" s="1"/>
  <c r="AI486" i="2" s="1"/>
  <c r="AI498" i="2" s="1"/>
  <c r="AI510" i="2" s="1"/>
  <c r="AI522" i="2" s="1"/>
  <c r="AI534" i="2" s="1"/>
  <c r="AI546" i="2" s="1"/>
  <c r="AI558" i="2" s="1"/>
  <c r="AI570" i="2" s="1"/>
  <c r="AI582" i="2" s="1"/>
  <c r="AI594" i="2" s="1"/>
  <c r="AI606" i="2" s="1"/>
  <c r="AH331" i="2"/>
  <c r="AH343" i="2" s="1"/>
  <c r="AH355" i="2" s="1"/>
  <c r="AH367" i="2" s="1"/>
  <c r="AH379" i="2" s="1"/>
  <c r="AH391" i="2" s="1"/>
  <c r="AH403" i="2" s="1"/>
  <c r="AH415" i="2" s="1"/>
  <c r="AH427" i="2" s="1"/>
  <c r="AH439" i="2" s="1"/>
  <c r="AH451" i="2" s="1"/>
  <c r="AH463" i="2" s="1"/>
  <c r="AH475" i="2" s="1"/>
  <c r="AH487" i="2" s="1"/>
  <c r="AH499" i="2" s="1"/>
  <c r="AH511" i="2" s="1"/>
  <c r="AH523" i="2" s="1"/>
  <c r="AH535" i="2" s="1"/>
  <c r="AH547" i="2" s="1"/>
  <c r="AH559" i="2" s="1"/>
  <c r="AH571" i="2" s="1"/>
  <c r="AH583" i="2" s="1"/>
  <c r="AH595" i="2" s="1"/>
  <c r="AH607" i="2" s="1"/>
  <c r="AU271" i="2"/>
  <c r="M365" i="2" l="1"/>
  <c r="S371" i="2"/>
  <c r="I383" i="2"/>
  <c r="P382" i="2"/>
  <c r="D394" i="2"/>
  <c r="C356" i="2"/>
  <c r="O344" i="2"/>
  <c r="AB344" i="2"/>
  <c r="AB345" i="2"/>
  <c r="K584" i="2"/>
  <c r="U572" i="2"/>
  <c r="J343" i="2"/>
  <c r="AC332" i="2"/>
  <c r="AC331" i="2"/>
  <c r="T331" i="2"/>
  <c r="I354" i="2"/>
  <c r="S342" i="2"/>
  <c r="P343" i="2"/>
  <c r="D355" i="2"/>
  <c r="S380" i="2"/>
  <c r="I392" i="2"/>
  <c r="S343" i="2"/>
  <c r="I355" i="2"/>
  <c r="G376" i="2"/>
  <c r="Q364" i="2"/>
  <c r="D365" i="2"/>
  <c r="P353" i="2"/>
  <c r="C383" i="2"/>
  <c r="O371" i="2"/>
  <c r="AB371" i="2"/>
  <c r="O375" i="2"/>
  <c r="C387" i="2"/>
  <c r="H349" i="2"/>
  <c r="R337" i="2"/>
  <c r="D356" i="2"/>
  <c r="P344" i="2"/>
  <c r="G387" i="2"/>
  <c r="Q375" i="2"/>
  <c r="P364" i="2"/>
  <c r="D376" i="2"/>
  <c r="S336" i="2"/>
  <c r="I348" i="2"/>
  <c r="H393" i="2"/>
  <c r="R381" i="2"/>
  <c r="AE388" i="2"/>
  <c r="AG376" i="2"/>
  <c r="AB353" i="2"/>
  <c r="O353" i="2"/>
  <c r="C365" i="2"/>
  <c r="P338" i="2"/>
  <c r="D350" i="2"/>
  <c r="D348" i="2"/>
  <c r="P336" i="2"/>
  <c r="T330" i="2"/>
  <c r="J342" i="2"/>
  <c r="AC330" i="2"/>
  <c r="H392" i="2"/>
  <c r="R380" i="2"/>
  <c r="Q338" i="2"/>
  <c r="G350" i="2"/>
  <c r="AE379" i="2"/>
  <c r="AG367" i="2"/>
  <c r="AB336" i="2"/>
  <c r="O336" i="2"/>
  <c r="C348" i="2"/>
  <c r="AB337" i="2"/>
  <c r="C349" i="2"/>
  <c r="O337" i="2"/>
  <c r="G383" i="2"/>
  <c r="Q371" i="2"/>
  <c r="G348" i="2"/>
  <c r="Q336" i="2"/>
  <c r="S337" i="2"/>
  <c r="I349" i="2"/>
  <c r="H376" i="2"/>
  <c r="R364" i="2"/>
  <c r="AG366" i="2"/>
  <c r="AE378" i="2"/>
  <c r="I365" i="2"/>
  <c r="S353" i="2"/>
  <c r="R343" i="2"/>
  <c r="H355" i="2"/>
  <c r="I350" i="2"/>
  <c r="S338" i="2"/>
  <c r="I393" i="2"/>
  <c r="S381" i="2"/>
  <c r="Q342" i="2"/>
  <c r="G354" i="2"/>
  <c r="P359" i="2"/>
  <c r="D371" i="2"/>
  <c r="P337" i="2"/>
  <c r="D349" i="2"/>
  <c r="AC352" i="2"/>
  <c r="J364" i="2"/>
  <c r="T352" i="2"/>
  <c r="D354" i="2"/>
  <c r="P342" i="2"/>
  <c r="O381" i="2"/>
  <c r="C393" i="2"/>
  <c r="C350" i="2"/>
  <c r="O338" i="2"/>
  <c r="AB338" i="2"/>
  <c r="AB339" i="2"/>
  <c r="R359" i="2"/>
  <c r="H371" i="2"/>
  <c r="H342" i="2"/>
  <c r="R330" i="2"/>
  <c r="AB364" i="2"/>
  <c r="C376" i="2"/>
  <c r="O364" i="2"/>
  <c r="G380" i="2"/>
  <c r="Q368" i="2"/>
  <c r="U307" i="2"/>
  <c r="AU307" i="2"/>
  <c r="S382" i="2"/>
  <c r="I394" i="2"/>
  <c r="H394" i="2"/>
  <c r="R382" i="2"/>
  <c r="J353" i="2"/>
  <c r="T341" i="2"/>
  <c r="AC341" i="2"/>
  <c r="D393" i="2"/>
  <c r="P381" i="2"/>
  <c r="Q343" i="2"/>
  <c r="G355" i="2"/>
  <c r="H375" i="2"/>
  <c r="R363" i="2"/>
  <c r="Q370" i="2"/>
  <c r="G382" i="2"/>
  <c r="R336" i="2"/>
  <c r="H348" i="2"/>
  <c r="G381" i="2"/>
  <c r="Q369" i="2"/>
  <c r="R353" i="2"/>
  <c r="H365" i="2"/>
  <c r="H350" i="2"/>
  <c r="R338" i="2"/>
  <c r="Q353" i="2"/>
  <c r="G365" i="2"/>
  <c r="K597" i="2"/>
  <c r="U585" i="2"/>
  <c r="AE377" i="2"/>
  <c r="AG365" i="2"/>
  <c r="AT343" i="2"/>
  <c r="C355" i="2"/>
  <c r="AB343" i="2"/>
  <c r="O343" i="2"/>
  <c r="C354" i="2"/>
  <c r="O342" i="2"/>
  <c r="AB342" i="2"/>
  <c r="G349" i="2"/>
  <c r="Q337" i="2"/>
  <c r="S363" i="2"/>
  <c r="I375" i="2"/>
  <c r="D387" i="2"/>
  <c r="P375" i="2"/>
  <c r="C394" i="2"/>
  <c r="AB382" i="2"/>
  <c r="O382" i="2"/>
  <c r="I376" i="2"/>
  <c r="S364" i="2"/>
  <c r="AU283" i="2"/>
  <c r="AU115" i="2"/>
  <c r="AU55" i="2"/>
  <c r="AU139" i="2"/>
  <c r="AU223" i="2"/>
  <c r="AU31" i="2"/>
  <c r="AU211" i="2"/>
  <c r="AU19" i="2"/>
  <c r="AU151" i="2"/>
  <c r="AU235" i="2"/>
  <c r="AU43" i="2"/>
  <c r="AU127" i="2"/>
  <c r="AU259" i="2"/>
  <c r="AU67" i="2"/>
  <c r="AU199" i="2"/>
  <c r="AU7" i="2"/>
  <c r="AU91" i="2"/>
  <c r="AU175" i="2"/>
  <c r="AU163" i="2"/>
  <c r="AU103" i="2"/>
  <c r="AU187" i="2"/>
  <c r="AU79" i="2"/>
  <c r="AU247" i="2"/>
  <c r="M377" i="2" l="1"/>
  <c r="AC343" i="2"/>
  <c r="T343" i="2"/>
  <c r="AC344" i="2"/>
  <c r="J355" i="2"/>
  <c r="D399" i="2"/>
  <c r="P387" i="2"/>
  <c r="G361" i="2"/>
  <c r="Q349" i="2"/>
  <c r="G377" i="2"/>
  <c r="Q365" i="2"/>
  <c r="H377" i="2"/>
  <c r="R365" i="2"/>
  <c r="R348" i="2"/>
  <c r="H360" i="2"/>
  <c r="AC353" i="2"/>
  <c r="J365" i="2"/>
  <c r="T353" i="2"/>
  <c r="Q380" i="2"/>
  <c r="G392" i="2"/>
  <c r="C405" i="2"/>
  <c r="O393" i="2"/>
  <c r="D366" i="2"/>
  <c r="P354" i="2"/>
  <c r="D361" i="2"/>
  <c r="P349" i="2"/>
  <c r="G366" i="2"/>
  <c r="Q354" i="2"/>
  <c r="G362" i="2"/>
  <c r="Q350" i="2"/>
  <c r="D360" i="2"/>
  <c r="P348" i="2"/>
  <c r="D388" i="2"/>
  <c r="P376" i="2"/>
  <c r="I404" i="2"/>
  <c r="S392" i="2"/>
  <c r="D406" i="2"/>
  <c r="P394" i="2"/>
  <c r="L330" i="2"/>
  <c r="V318" i="2"/>
  <c r="S375" i="2"/>
  <c r="I387" i="2"/>
  <c r="AG377" i="2"/>
  <c r="AE389" i="2"/>
  <c r="P393" i="2"/>
  <c r="D405" i="2"/>
  <c r="S365" i="2"/>
  <c r="I377" i="2"/>
  <c r="Q348" i="2"/>
  <c r="G360" i="2"/>
  <c r="T342" i="2"/>
  <c r="J354" i="2"/>
  <c r="AC342" i="2"/>
  <c r="C395" i="2"/>
  <c r="O383" i="2"/>
  <c r="AB383" i="2"/>
  <c r="AB394" i="2"/>
  <c r="C406" i="2"/>
  <c r="O394" i="2"/>
  <c r="AB355" i="2"/>
  <c r="C367" i="2"/>
  <c r="AT355" i="2"/>
  <c r="O355" i="2"/>
  <c r="G394" i="2"/>
  <c r="Q382" i="2"/>
  <c r="G367" i="2"/>
  <c r="Q355" i="2"/>
  <c r="R394" i="2"/>
  <c r="H406" i="2"/>
  <c r="C388" i="2"/>
  <c r="AB376" i="2"/>
  <c r="O376" i="2"/>
  <c r="H383" i="2"/>
  <c r="R371" i="2"/>
  <c r="J376" i="2"/>
  <c r="T364" i="2"/>
  <c r="AC364" i="2"/>
  <c r="D383" i="2"/>
  <c r="P371" i="2"/>
  <c r="R355" i="2"/>
  <c r="H367" i="2"/>
  <c r="AE390" i="2"/>
  <c r="AG378" i="2"/>
  <c r="I361" i="2"/>
  <c r="S349" i="2"/>
  <c r="I360" i="2"/>
  <c r="S348" i="2"/>
  <c r="S355" i="2"/>
  <c r="I367" i="2"/>
  <c r="D367" i="2"/>
  <c r="P355" i="2"/>
  <c r="I395" i="2"/>
  <c r="S383" i="2"/>
  <c r="H387" i="2"/>
  <c r="R375" i="2"/>
  <c r="H354" i="2"/>
  <c r="R342" i="2"/>
  <c r="I362" i="2"/>
  <c r="S350" i="2"/>
  <c r="H388" i="2"/>
  <c r="R376" i="2"/>
  <c r="O349" i="2"/>
  <c r="C361" i="2"/>
  <c r="AB349" i="2"/>
  <c r="P350" i="2"/>
  <c r="D362" i="2"/>
  <c r="H405" i="2"/>
  <c r="R393" i="2"/>
  <c r="P356" i="2"/>
  <c r="D368" i="2"/>
  <c r="C399" i="2"/>
  <c r="O387" i="2"/>
  <c r="Q376" i="2"/>
  <c r="G388" i="2"/>
  <c r="S354" i="2"/>
  <c r="I366" i="2"/>
  <c r="I388" i="2"/>
  <c r="S376" i="2"/>
  <c r="AB354" i="2"/>
  <c r="O354" i="2"/>
  <c r="C366" i="2"/>
  <c r="K609" i="2"/>
  <c r="U609" i="2" s="1"/>
  <c r="U597" i="2"/>
  <c r="R350" i="2"/>
  <c r="H362" i="2"/>
  <c r="G393" i="2"/>
  <c r="Q381" i="2"/>
  <c r="I406" i="2"/>
  <c r="S394" i="2"/>
  <c r="C362" i="2"/>
  <c r="O350" i="2"/>
  <c r="AB350" i="2"/>
  <c r="AB351" i="2"/>
  <c r="I405" i="2"/>
  <c r="S393" i="2"/>
  <c r="G395" i="2"/>
  <c r="Q383" i="2"/>
  <c r="C360" i="2"/>
  <c r="O348" i="2"/>
  <c r="AB348" i="2"/>
  <c r="AE391" i="2"/>
  <c r="AG379" i="2"/>
  <c r="R392" i="2"/>
  <c r="H404" i="2"/>
  <c r="O365" i="2"/>
  <c r="C377" i="2"/>
  <c r="AB365" i="2"/>
  <c r="AG388" i="2"/>
  <c r="AE400" i="2"/>
  <c r="G399" i="2"/>
  <c r="Q387" i="2"/>
  <c r="R349" i="2"/>
  <c r="H361" i="2"/>
  <c r="D377" i="2"/>
  <c r="P365" i="2"/>
  <c r="K596" i="2"/>
  <c r="U584" i="2"/>
  <c r="O356" i="2"/>
  <c r="C368" i="2"/>
  <c r="AB356" i="2"/>
  <c r="AB357" i="2"/>
  <c r="M389" i="2" l="1"/>
  <c r="G411" i="2"/>
  <c r="Q399" i="2"/>
  <c r="O360" i="2"/>
  <c r="C372" i="2"/>
  <c r="AB360" i="2"/>
  <c r="S405" i="2"/>
  <c r="I417" i="2"/>
  <c r="Q393" i="2"/>
  <c r="G405" i="2"/>
  <c r="Q388" i="2"/>
  <c r="G400" i="2"/>
  <c r="C373" i="2"/>
  <c r="O361" i="2"/>
  <c r="AB361" i="2"/>
  <c r="AE412" i="2"/>
  <c r="AG400" i="2"/>
  <c r="AG391" i="2"/>
  <c r="AE403" i="2"/>
  <c r="K608" i="2"/>
  <c r="U608" i="2" s="1"/>
  <c r="U596" i="2"/>
  <c r="H416" i="2"/>
  <c r="R404" i="2"/>
  <c r="S406" i="2"/>
  <c r="I418" i="2"/>
  <c r="S366" i="2"/>
  <c r="I378" i="2"/>
  <c r="C380" i="2"/>
  <c r="O368" i="2"/>
  <c r="AB368" i="2"/>
  <c r="AB369" i="2"/>
  <c r="R388" i="2"/>
  <c r="H400" i="2"/>
  <c r="R354" i="2"/>
  <c r="H366" i="2"/>
  <c r="I407" i="2"/>
  <c r="S395" i="2"/>
  <c r="I373" i="2"/>
  <c r="S361" i="2"/>
  <c r="Q394" i="2"/>
  <c r="G406" i="2"/>
  <c r="J366" i="2"/>
  <c r="AC354" i="2"/>
  <c r="T354" i="2"/>
  <c r="S377" i="2"/>
  <c r="I389" i="2"/>
  <c r="AE401" i="2"/>
  <c r="AG389" i="2"/>
  <c r="O405" i="2"/>
  <c r="C417" i="2"/>
  <c r="T365" i="2"/>
  <c r="J377" i="2"/>
  <c r="AC365" i="2"/>
  <c r="AC355" i="2"/>
  <c r="AC356" i="2"/>
  <c r="T355" i="2"/>
  <c r="J367" i="2"/>
  <c r="P377" i="2"/>
  <c r="D389" i="2"/>
  <c r="O362" i="2"/>
  <c r="C374" i="2"/>
  <c r="AB362" i="2"/>
  <c r="AB363" i="2"/>
  <c r="H417" i="2"/>
  <c r="R405" i="2"/>
  <c r="AC376" i="2"/>
  <c r="J388" i="2"/>
  <c r="T376" i="2"/>
  <c r="V330" i="2"/>
  <c r="L342" i="2"/>
  <c r="D372" i="2"/>
  <c r="P360" i="2"/>
  <c r="P366" i="2"/>
  <c r="D378" i="2"/>
  <c r="G404" i="2"/>
  <c r="Q392" i="2"/>
  <c r="R377" i="2"/>
  <c r="H389" i="2"/>
  <c r="R362" i="2"/>
  <c r="H374" i="2"/>
  <c r="C378" i="2"/>
  <c r="O366" i="2"/>
  <c r="AB366" i="2"/>
  <c r="I400" i="2"/>
  <c r="S388" i="2"/>
  <c r="P368" i="2"/>
  <c r="D380" i="2"/>
  <c r="P362" i="2"/>
  <c r="D374" i="2"/>
  <c r="I374" i="2"/>
  <c r="S362" i="2"/>
  <c r="R387" i="2"/>
  <c r="H399" i="2"/>
  <c r="D379" i="2"/>
  <c r="P367" i="2"/>
  <c r="S360" i="2"/>
  <c r="I372" i="2"/>
  <c r="AE402" i="2"/>
  <c r="AG390" i="2"/>
  <c r="D395" i="2"/>
  <c r="P383" i="2"/>
  <c r="AB388" i="2"/>
  <c r="O388" i="2"/>
  <c r="C400" i="2"/>
  <c r="G379" i="2"/>
  <c r="Q367" i="2"/>
  <c r="O406" i="2"/>
  <c r="AB406" i="2"/>
  <c r="C418" i="2"/>
  <c r="C407" i="2"/>
  <c r="O395" i="2"/>
  <c r="AB395" i="2"/>
  <c r="G372" i="2"/>
  <c r="Q360" i="2"/>
  <c r="D417" i="2"/>
  <c r="P405" i="2"/>
  <c r="S387" i="2"/>
  <c r="I399" i="2"/>
  <c r="H372" i="2"/>
  <c r="R360" i="2"/>
  <c r="K331" i="2"/>
  <c r="AU319" i="2"/>
  <c r="U319" i="2"/>
  <c r="C389" i="2"/>
  <c r="AB377" i="2"/>
  <c r="O377" i="2"/>
  <c r="O399" i="2"/>
  <c r="C411" i="2"/>
  <c r="S404" i="2"/>
  <c r="I416" i="2"/>
  <c r="G378" i="2"/>
  <c r="Q366" i="2"/>
  <c r="Q361" i="2"/>
  <c r="G373" i="2"/>
  <c r="R361" i="2"/>
  <c r="H373" i="2"/>
  <c r="G407" i="2"/>
  <c r="Q395" i="2"/>
  <c r="I379" i="2"/>
  <c r="S367" i="2"/>
  <c r="R367" i="2"/>
  <c r="H379" i="2"/>
  <c r="H395" i="2"/>
  <c r="R383" i="2"/>
  <c r="R406" i="2"/>
  <c r="H418" i="2"/>
  <c r="AB367" i="2"/>
  <c r="AT367" i="2"/>
  <c r="O367" i="2"/>
  <c r="C379" i="2"/>
  <c r="D418" i="2"/>
  <c r="P406" i="2"/>
  <c r="D400" i="2"/>
  <c r="P388" i="2"/>
  <c r="Q362" i="2"/>
  <c r="G374" i="2"/>
  <c r="D373" i="2"/>
  <c r="P361" i="2"/>
  <c r="G389" i="2"/>
  <c r="Q377" i="2"/>
  <c r="D411" i="2"/>
  <c r="P399" i="2"/>
  <c r="M401" i="2" l="1"/>
  <c r="H391" i="2"/>
  <c r="R379" i="2"/>
  <c r="G385" i="2"/>
  <c r="Q373" i="2"/>
  <c r="Q404" i="2"/>
  <c r="G416" i="2"/>
  <c r="J400" i="2"/>
  <c r="AC388" i="2"/>
  <c r="T388" i="2"/>
  <c r="D385" i="2"/>
  <c r="P373" i="2"/>
  <c r="Q407" i="2"/>
  <c r="G419" i="2"/>
  <c r="Q374" i="2"/>
  <c r="G386" i="2"/>
  <c r="H385" i="2"/>
  <c r="R373" i="2"/>
  <c r="K343" i="2"/>
  <c r="U331" i="2"/>
  <c r="AU331" i="2"/>
  <c r="Q372" i="2"/>
  <c r="G384" i="2"/>
  <c r="Q389" i="2"/>
  <c r="G401" i="2"/>
  <c r="P418" i="2"/>
  <c r="D430" i="2"/>
  <c r="H407" i="2"/>
  <c r="R395" i="2"/>
  <c r="I391" i="2"/>
  <c r="S379" i="2"/>
  <c r="Q378" i="2"/>
  <c r="G390" i="2"/>
  <c r="C423" i="2"/>
  <c r="O411" i="2"/>
  <c r="O389" i="2"/>
  <c r="AB389" i="2"/>
  <c r="C401" i="2"/>
  <c r="O400" i="2"/>
  <c r="C412" i="2"/>
  <c r="AB400" i="2"/>
  <c r="P395" i="2"/>
  <c r="D407" i="2"/>
  <c r="I412" i="2"/>
  <c r="S400" i="2"/>
  <c r="H386" i="2"/>
  <c r="R374" i="2"/>
  <c r="H429" i="2"/>
  <c r="R417" i="2"/>
  <c r="T377" i="2"/>
  <c r="J389" i="2"/>
  <c r="AC377" i="2"/>
  <c r="Q406" i="2"/>
  <c r="G418" i="2"/>
  <c r="H412" i="2"/>
  <c r="R400" i="2"/>
  <c r="I430" i="2"/>
  <c r="S418" i="2"/>
  <c r="AB373" i="2"/>
  <c r="C385" i="2"/>
  <c r="O373" i="2"/>
  <c r="AB372" i="2"/>
  <c r="O372" i="2"/>
  <c r="C384" i="2"/>
  <c r="R418" i="2"/>
  <c r="H430" i="2"/>
  <c r="D429" i="2"/>
  <c r="P417" i="2"/>
  <c r="O380" i="2"/>
  <c r="C392" i="2"/>
  <c r="AB380" i="2"/>
  <c r="AB381" i="2"/>
  <c r="AE424" i="2"/>
  <c r="AG412" i="2"/>
  <c r="Q400" i="2"/>
  <c r="G412" i="2"/>
  <c r="P400" i="2"/>
  <c r="D412" i="2"/>
  <c r="S399" i="2"/>
  <c r="I411" i="2"/>
  <c r="C419" i="2"/>
  <c r="O407" i="2"/>
  <c r="AB407" i="2"/>
  <c r="AE414" i="2"/>
  <c r="AG402" i="2"/>
  <c r="D391" i="2"/>
  <c r="P379" i="2"/>
  <c r="S374" i="2"/>
  <c r="I386" i="2"/>
  <c r="R389" i="2"/>
  <c r="H401" i="2"/>
  <c r="D390" i="2"/>
  <c r="P378" i="2"/>
  <c r="L354" i="2"/>
  <c r="V342" i="2"/>
  <c r="AG401" i="2"/>
  <c r="AE413" i="2"/>
  <c r="H378" i="2"/>
  <c r="R366" i="2"/>
  <c r="I390" i="2"/>
  <c r="S378" i="2"/>
  <c r="AE415" i="2"/>
  <c r="AG403" i="2"/>
  <c r="C391" i="2"/>
  <c r="AT379" i="2"/>
  <c r="O379" i="2"/>
  <c r="AB379" i="2"/>
  <c r="I428" i="2"/>
  <c r="S416" i="2"/>
  <c r="H384" i="2"/>
  <c r="R372" i="2"/>
  <c r="P380" i="2"/>
  <c r="D392" i="2"/>
  <c r="D384" i="2"/>
  <c r="P372" i="2"/>
  <c r="P389" i="2"/>
  <c r="D401" i="2"/>
  <c r="I419" i="2"/>
  <c r="S407" i="2"/>
  <c r="S417" i="2"/>
  <c r="I429" i="2"/>
  <c r="P411" i="2"/>
  <c r="D423" i="2"/>
  <c r="O418" i="2"/>
  <c r="AB418" i="2"/>
  <c r="C430" i="2"/>
  <c r="Q379" i="2"/>
  <c r="G391" i="2"/>
  <c r="I384" i="2"/>
  <c r="S372" i="2"/>
  <c r="H411" i="2"/>
  <c r="R399" i="2"/>
  <c r="D386" i="2"/>
  <c r="P374" i="2"/>
  <c r="O378" i="2"/>
  <c r="AB378" i="2"/>
  <c r="C390" i="2"/>
  <c r="AB374" i="2"/>
  <c r="C386" i="2"/>
  <c r="O374" i="2"/>
  <c r="AB375" i="2"/>
  <c r="AC367" i="2"/>
  <c r="T367" i="2"/>
  <c r="AC368" i="2"/>
  <c r="J379" i="2"/>
  <c r="C429" i="2"/>
  <c r="O417" i="2"/>
  <c r="I401" i="2"/>
  <c r="S389" i="2"/>
  <c r="T366" i="2"/>
  <c r="J378" i="2"/>
  <c r="AC366" i="2"/>
  <c r="S373" i="2"/>
  <c r="I385" i="2"/>
  <c r="H428" i="2"/>
  <c r="R416" i="2"/>
  <c r="Q405" i="2"/>
  <c r="G417" i="2"/>
  <c r="Q411" i="2"/>
  <c r="G423" i="2"/>
  <c r="M413" i="2" l="1"/>
  <c r="G429" i="2"/>
  <c r="Q417" i="2"/>
  <c r="H423" i="2"/>
  <c r="R411" i="2"/>
  <c r="H413" i="2"/>
  <c r="R401" i="2"/>
  <c r="D441" i="2"/>
  <c r="P429" i="2"/>
  <c r="T389" i="2"/>
  <c r="J401" i="2"/>
  <c r="AC389" i="2"/>
  <c r="AC400" i="2"/>
  <c r="J412" i="2"/>
  <c r="T400" i="2"/>
  <c r="S401" i="2"/>
  <c r="I413" i="2"/>
  <c r="AC380" i="2"/>
  <c r="T379" i="2"/>
  <c r="J391" i="2"/>
  <c r="AC379" i="2"/>
  <c r="AB390" i="2"/>
  <c r="C402" i="2"/>
  <c r="O390" i="2"/>
  <c r="D398" i="2"/>
  <c r="P386" i="2"/>
  <c r="S384" i="2"/>
  <c r="I396" i="2"/>
  <c r="S429" i="2"/>
  <c r="I441" i="2"/>
  <c r="P392" i="2"/>
  <c r="D404" i="2"/>
  <c r="H440" i="2"/>
  <c r="R428" i="2"/>
  <c r="T378" i="2"/>
  <c r="AC378" i="2"/>
  <c r="J390" i="2"/>
  <c r="G403" i="2"/>
  <c r="Q391" i="2"/>
  <c r="I440" i="2"/>
  <c r="S428" i="2"/>
  <c r="AT391" i="2"/>
  <c r="AB391" i="2"/>
  <c r="O391" i="2"/>
  <c r="C403" i="2"/>
  <c r="S390" i="2"/>
  <c r="I402" i="2"/>
  <c r="D402" i="2"/>
  <c r="P390" i="2"/>
  <c r="AG414" i="2"/>
  <c r="AE426" i="2"/>
  <c r="S411" i="2"/>
  <c r="I423" i="2"/>
  <c r="G424" i="2"/>
  <c r="Q412" i="2"/>
  <c r="C396" i="2"/>
  <c r="O384" i="2"/>
  <c r="AB384" i="2"/>
  <c r="C397" i="2"/>
  <c r="AB385" i="2"/>
  <c r="O385" i="2"/>
  <c r="R429" i="2"/>
  <c r="H441" i="2"/>
  <c r="I424" i="2"/>
  <c r="S412" i="2"/>
  <c r="O412" i="2"/>
  <c r="AB412" i="2"/>
  <c r="C424" i="2"/>
  <c r="Q390" i="2"/>
  <c r="G402" i="2"/>
  <c r="G413" i="2"/>
  <c r="Q401" i="2"/>
  <c r="R385" i="2"/>
  <c r="H397" i="2"/>
  <c r="C441" i="2"/>
  <c r="O429" i="2"/>
  <c r="R412" i="2"/>
  <c r="H424" i="2"/>
  <c r="P407" i="2"/>
  <c r="D419" i="2"/>
  <c r="Q386" i="2"/>
  <c r="G398" i="2"/>
  <c r="O430" i="2"/>
  <c r="AB430" i="2"/>
  <c r="C442" i="2"/>
  <c r="S419" i="2"/>
  <c r="I431" i="2"/>
  <c r="D396" i="2"/>
  <c r="P384" i="2"/>
  <c r="H396" i="2"/>
  <c r="R384" i="2"/>
  <c r="AE427" i="2"/>
  <c r="AG415" i="2"/>
  <c r="H390" i="2"/>
  <c r="R378" i="2"/>
  <c r="V354" i="2"/>
  <c r="L366" i="2"/>
  <c r="P391" i="2"/>
  <c r="D403" i="2"/>
  <c r="D424" i="2"/>
  <c r="P412" i="2"/>
  <c r="O392" i="2"/>
  <c r="C404" i="2"/>
  <c r="AB392" i="2"/>
  <c r="AB393" i="2"/>
  <c r="H442" i="2"/>
  <c r="R430" i="2"/>
  <c r="Q418" i="2"/>
  <c r="G430" i="2"/>
  <c r="R386" i="2"/>
  <c r="H398" i="2"/>
  <c r="O401" i="2"/>
  <c r="AB401" i="2"/>
  <c r="C413" i="2"/>
  <c r="D442" i="2"/>
  <c r="P430" i="2"/>
  <c r="Q384" i="2"/>
  <c r="G396" i="2"/>
  <c r="U343" i="2"/>
  <c r="AU343" i="2"/>
  <c r="K355" i="2"/>
  <c r="D397" i="2"/>
  <c r="P385" i="2"/>
  <c r="Q416" i="2"/>
  <c r="G428" i="2"/>
  <c r="I397" i="2"/>
  <c r="S385" i="2"/>
  <c r="AB386" i="2"/>
  <c r="C398" i="2"/>
  <c r="O386" i="2"/>
  <c r="AB387" i="2"/>
  <c r="P423" i="2"/>
  <c r="D435" i="2"/>
  <c r="H419" i="2"/>
  <c r="R407" i="2"/>
  <c r="G397" i="2"/>
  <c r="Q385" i="2"/>
  <c r="Q423" i="2"/>
  <c r="G435" i="2"/>
  <c r="D413" i="2"/>
  <c r="P401" i="2"/>
  <c r="AE425" i="2"/>
  <c r="AG413" i="2"/>
  <c r="I398" i="2"/>
  <c r="S386" i="2"/>
  <c r="O419" i="2"/>
  <c r="C431" i="2"/>
  <c r="AB419" i="2"/>
  <c r="AG424" i="2"/>
  <c r="AE436" i="2"/>
  <c r="I442" i="2"/>
  <c r="S430" i="2"/>
  <c r="O423" i="2"/>
  <c r="C435" i="2"/>
  <c r="I403" i="2"/>
  <c r="S391" i="2"/>
  <c r="Q419" i="2"/>
  <c r="G431" i="2"/>
  <c r="R391" i="2"/>
  <c r="H403" i="2"/>
  <c r="M425" i="2" l="1"/>
  <c r="C443" i="2"/>
  <c r="O431" i="2"/>
  <c r="AB431" i="2"/>
  <c r="H410" i="2"/>
  <c r="R398" i="2"/>
  <c r="O404" i="2"/>
  <c r="C416" i="2"/>
  <c r="AB404" i="2"/>
  <c r="AB405" i="2"/>
  <c r="I443" i="2"/>
  <c r="S431" i="2"/>
  <c r="C436" i="2"/>
  <c r="AB424" i="2"/>
  <c r="O424" i="2"/>
  <c r="AB396" i="2"/>
  <c r="C408" i="2"/>
  <c r="O396" i="2"/>
  <c r="P441" i="2"/>
  <c r="D453" i="2"/>
  <c r="C447" i="2"/>
  <c r="O435" i="2"/>
  <c r="AG436" i="2"/>
  <c r="AE448" i="2"/>
  <c r="H415" i="2"/>
  <c r="R403" i="2"/>
  <c r="P435" i="2"/>
  <c r="D447" i="2"/>
  <c r="AB398" i="2"/>
  <c r="C410" i="2"/>
  <c r="O398" i="2"/>
  <c r="AB399" i="2"/>
  <c r="G440" i="2"/>
  <c r="Q428" i="2"/>
  <c r="G442" i="2"/>
  <c r="Q430" i="2"/>
  <c r="I415" i="2"/>
  <c r="S403" i="2"/>
  <c r="I410" i="2"/>
  <c r="S398" i="2"/>
  <c r="D425" i="2"/>
  <c r="P413" i="2"/>
  <c r="G409" i="2"/>
  <c r="Q397" i="2"/>
  <c r="P424" i="2"/>
  <c r="D436" i="2"/>
  <c r="AE439" i="2"/>
  <c r="AG427" i="2"/>
  <c r="P396" i="2"/>
  <c r="D408" i="2"/>
  <c r="P419" i="2"/>
  <c r="D431" i="2"/>
  <c r="I435" i="2"/>
  <c r="S423" i="2"/>
  <c r="AB403" i="2"/>
  <c r="O403" i="2"/>
  <c r="C415" i="2"/>
  <c r="AT403" i="2"/>
  <c r="T390" i="2"/>
  <c r="AC390" i="2"/>
  <c r="J402" i="2"/>
  <c r="H452" i="2"/>
  <c r="R440" i="2"/>
  <c r="P398" i="2"/>
  <c r="D410" i="2"/>
  <c r="I425" i="2"/>
  <c r="S413" i="2"/>
  <c r="I454" i="2"/>
  <c r="S442" i="2"/>
  <c r="D414" i="2"/>
  <c r="P402" i="2"/>
  <c r="I452" i="2"/>
  <c r="S440" i="2"/>
  <c r="P404" i="2"/>
  <c r="D416" i="2"/>
  <c r="H435" i="2"/>
  <c r="R423" i="2"/>
  <c r="H431" i="2"/>
  <c r="R419" i="2"/>
  <c r="I409" i="2"/>
  <c r="S397" i="2"/>
  <c r="D409" i="2"/>
  <c r="P397" i="2"/>
  <c r="G408" i="2"/>
  <c r="Q396" i="2"/>
  <c r="O413" i="2"/>
  <c r="AB413" i="2"/>
  <c r="C425" i="2"/>
  <c r="R442" i="2"/>
  <c r="H454" i="2"/>
  <c r="R390" i="2"/>
  <c r="H402" i="2"/>
  <c r="R396" i="2"/>
  <c r="H408" i="2"/>
  <c r="G410" i="2"/>
  <c r="Q398" i="2"/>
  <c r="H436" i="2"/>
  <c r="R424" i="2"/>
  <c r="O441" i="2"/>
  <c r="C453" i="2"/>
  <c r="G425" i="2"/>
  <c r="Q413" i="2"/>
  <c r="R441" i="2"/>
  <c r="H453" i="2"/>
  <c r="C409" i="2"/>
  <c r="AB397" i="2"/>
  <c r="O397" i="2"/>
  <c r="AE438" i="2"/>
  <c r="AG426" i="2"/>
  <c r="I414" i="2"/>
  <c r="S402" i="2"/>
  <c r="C414" i="2"/>
  <c r="AB402" i="2"/>
  <c r="O402" i="2"/>
  <c r="T401" i="2"/>
  <c r="AC401" i="2"/>
  <c r="J413" i="2"/>
  <c r="G443" i="2"/>
  <c r="Q431" i="2"/>
  <c r="G447" i="2"/>
  <c r="Q435" i="2"/>
  <c r="D454" i="2"/>
  <c r="P442" i="2"/>
  <c r="D415" i="2"/>
  <c r="P403" i="2"/>
  <c r="S424" i="2"/>
  <c r="I436" i="2"/>
  <c r="I408" i="2"/>
  <c r="S396" i="2"/>
  <c r="J403" i="2"/>
  <c r="AC391" i="2"/>
  <c r="AC392" i="2"/>
  <c r="T391" i="2"/>
  <c r="AE437" i="2"/>
  <c r="AG425" i="2"/>
  <c r="AU355" i="2"/>
  <c r="U355" i="2"/>
  <c r="K367" i="2"/>
  <c r="V366" i="2"/>
  <c r="L378" i="2"/>
  <c r="O442" i="2"/>
  <c r="AB442" i="2"/>
  <c r="C454" i="2"/>
  <c r="R397" i="2"/>
  <c r="H409" i="2"/>
  <c r="Q402" i="2"/>
  <c r="G414" i="2"/>
  <c r="Q424" i="2"/>
  <c r="G436" i="2"/>
  <c r="G415" i="2"/>
  <c r="Q403" i="2"/>
  <c r="S441" i="2"/>
  <c r="I453" i="2"/>
  <c r="T412" i="2"/>
  <c r="J424" i="2"/>
  <c r="AC412" i="2"/>
  <c r="H425" i="2"/>
  <c r="R413" i="2"/>
  <c r="Q429" i="2"/>
  <c r="G441" i="2"/>
  <c r="M437" i="2" l="1"/>
  <c r="AG437" i="2"/>
  <c r="AE449" i="2"/>
  <c r="Q443" i="2"/>
  <c r="G455" i="2"/>
  <c r="S414" i="2"/>
  <c r="I426" i="2"/>
  <c r="Q409" i="2"/>
  <c r="G421" i="2"/>
  <c r="G448" i="2"/>
  <c r="Q436" i="2"/>
  <c r="L390" i="2"/>
  <c r="V378" i="2"/>
  <c r="I420" i="2"/>
  <c r="S408" i="2"/>
  <c r="D427" i="2"/>
  <c r="P415" i="2"/>
  <c r="AB414" i="2"/>
  <c r="C426" i="2"/>
  <c r="O414" i="2"/>
  <c r="H465" i="2"/>
  <c r="R453" i="2"/>
  <c r="J436" i="2"/>
  <c r="T424" i="2"/>
  <c r="AC424" i="2"/>
  <c r="Q414" i="2"/>
  <c r="G426" i="2"/>
  <c r="O454" i="2"/>
  <c r="AB454" i="2"/>
  <c r="C466" i="2"/>
  <c r="I448" i="2"/>
  <c r="S436" i="2"/>
  <c r="C465" i="2"/>
  <c r="O453" i="2"/>
  <c r="R402" i="2"/>
  <c r="H414" i="2"/>
  <c r="O425" i="2"/>
  <c r="C437" i="2"/>
  <c r="AB425" i="2"/>
  <c r="G420" i="2"/>
  <c r="Q408" i="2"/>
  <c r="S409" i="2"/>
  <c r="I421" i="2"/>
  <c r="R435" i="2"/>
  <c r="H447" i="2"/>
  <c r="S452" i="2"/>
  <c r="I464" i="2"/>
  <c r="S454" i="2"/>
  <c r="I466" i="2"/>
  <c r="D443" i="2"/>
  <c r="P431" i="2"/>
  <c r="P447" i="2"/>
  <c r="D459" i="2"/>
  <c r="AG448" i="2"/>
  <c r="AE460" i="2"/>
  <c r="O447" i="2"/>
  <c r="C459" i="2"/>
  <c r="AB408" i="2"/>
  <c r="C420" i="2"/>
  <c r="O408" i="2"/>
  <c r="AB436" i="2"/>
  <c r="C448" i="2"/>
  <c r="O436" i="2"/>
  <c r="R410" i="2"/>
  <c r="H422" i="2"/>
  <c r="AC403" i="2"/>
  <c r="AC404" i="2"/>
  <c r="J415" i="2"/>
  <c r="T403" i="2"/>
  <c r="I422" i="2"/>
  <c r="S410" i="2"/>
  <c r="P453" i="2"/>
  <c r="D465" i="2"/>
  <c r="R425" i="2"/>
  <c r="H437" i="2"/>
  <c r="R409" i="2"/>
  <c r="H421" i="2"/>
  <c r="T413" i="2"/>
  <c r="AC413" i="2"/>
  <c r="J425" i="2"/>
  <c r="AB409" i="2"/>
  <c r="C421" i="2"/>
  <c r="O409" i="2"/>
  <c r="G437" i="2"/>
  <c r="Q425" i="2"/>
  <c r="R408" i="2"/>
  <c r="H420" i="2"/>
  <c r="H466" i="2"/>
  <c r="R454" i="2"/>
  <c r="D421" i="2"/>
  <c r="P409" i="2"/>
  <c r="H443" i="2"/>
  <c r="R431" i="2"/>
  <c r="P414" i="2"/>
  <c r="D426" i="2"/>
  <c r="I437" i="2"/>
  <c r="S425" i="2"/>
  <c r="R452" i="2"/>
  <c r="H464" i="2"/>
  <c r="D420" i="2"/>
  <c r="P408" i="2"/>
  <c r="D448" i="2"/>
  <c r="P436" i="2"/>
  <c r="AB410" i="2"/>
  <c r="C422" i="2"/>
  <c r="O410" i="2"/>
  <c r="AB411" i="2"/>
  <c r="I455" i="2"/>
  <c r="S443" i="2"/>
  <c r="Q415" i="2"/>
  <c r="G427" i="2"/>
  <c r="AU367" i="2"/>
  <c r="K379" i="2"/>
  <c r="U367" i="2"/>
  <c r="P454" i="2"/>
  <c r="D466" i="2"/>
  <c r="G422" i="2"/>
  <c r="Q410" i="2"/>
  <c r="D428" i="2"/>
  <c r="P416" i="2"/>
  <c r="AG439" i="2"/>
  <c r="AE451" i="2"/>
  <c r="G454" i="2"/>
  <c r="Q442" i="2"/>
  <c r="O416" i="2"/>
  <c r="C428" i="2"/>
  <c r="AB416" i="2"/>
  <c r="AB417" i="2"/>
  <c r="S453" i="2"/>
  <c r="I465" i="2"/>
  <c r="G453" i="2"/>
  <c r="Q441" i="2"/>
  <c r="G459" i="2"/>
  <c r="Q447" i="2"/>
  <c r="AE450" i="2"/>
  <c r="AG438" i="2"/>
  <c r="R436" i="2"/>
  <c r="H448" i="2"/>
  <c r="D422" i="2"/>
  <c r="P410" i="2"/>
  <c r="J414" i="2"/>
  <c r="T402" i="2"/>
  <c r="AC402" i="2"/>
  <c r="O415" i="2"/>
  <c r="C427" i="2"/>
  <c r="AT415" i="2"/>
  <c r="AB415" i="2"/>
  <c r="I447" i="2"/>
  <c r="S435" i="2"/>
  <c r="D437" i="2"/>
  <c r="P425" i="2"/>
  <c r="S415" i="2"/>
  <c r="I427" i="2"/>
  <c r="Q440" i="2"/>
  <c r="G452" i="2"/>
  <c r="H427" i="2"/>
  <c r="R415" i="2"/>
  <c r="O443" i="2"/>
  <c r="C455" i="2"/>
  <c r="AB443" i="2"/>
  <c r="M449" i="2" l="1"/>
  <c r="P437" i="2"/>
  <c r="D449" i="2"/>
  <c r="C440" i="2"/>
  <c r="O428" i="2"/>
  <c r="AB428" i="2"/>
  <c r="AB429" i="2"/>
  <c r="D460" i="2"/>
  <c r="P448" i="2"/>
  <c r="I434" i="2"/>
  <c r="S422" i="2"/>
  <c r="S464" i="2"/>
  <c r="I476" i="2"/>
  <c r="L402" i="2"/>
  <c r="V390" i="2"/>
  <c r="S427" i="2"/>
  <c r="I439" i="2"/>
  <c r="R427" i="2"/>
  <c r="H439" i="2"/>
  <c r="P466" i="2"/>
  <c r="D478" i="2"/>
  <c r="S455" i="2"/>
  <c r="I467" i="2"/>
  <c r="D432" i="2"/>
  <c r="P420" i="2"/>
  <c r="O455" i="2"/>
  <c r="C467" i="2"/>
  <c r="AB455" i="2"/>
  <c r="G464" i="2"/>
  <c r="Q452" i="2"/>
  <c r="P422" i="2"/>
  <c r="D434" i="2"/>
  <c r="AE462" i="2"/>
  <c r="AG450" i="2"/>
  <c r="G465" i="2"/>
  <c r="Q453" i="2"/>
  <c r="Q454" i="2"/>
  <c r="G466" i="2"/>
  <c r="D440" i="2"/>
  <c r="P428" i="2"/>
  <c r="Q427" i="2"/>
  <c r="G439" i="2"/>
  <c r="R464" i="2"/>
  <c r="H476" i="2"/>
  <c r="P426" i="2"/>
  <c r="D438" i="2"/>
  <c r="R420" i="2"/>
  <c r="H432" i="2"/>
  <c r="H449" i="2"/>
  <c r="R437" i="2"/>
  <c r="AB420" i="2"/>
  <c r="C432" i="2"/>
  <c r="O420" i="2"/>
  <c r="G432" i="2"/>
  <c r="Q420" i="2"/>
  <c r="H426" i="2"/>
  <c r="R414" i="2"/>
  <c r="C477" i="2"/>
  <c r="O465" i="2"/>
  <c r="R465" i="2"/>
  <c r="H477" i="2"/>
  <c r="Q421" i="2"/>
  <c r="G433" i="2"/>
  <c r="G467" i="2"/>
  <c r="Q455" i="2"/>
  <c r="H460" i="2"/>
  <c r="R448" i="2"/>
  <c r="AG451" i="2"/>
  <c r="AE463" i="2"/>
  <c r="D433" i="2"/>
  <c r="P421" i="2"/>
  <c r="O448" i="2"/>
  <c r="AB448" i="2"/>
  <c r="C460" i="2"/>
  <c r="S421" i="2"/>
  <c r="I433" i="2"/>
  <c r="AC414" i="2"/>
  <c r="T414" i="2"/>
  <c r="J426" i="2"/>
  <c r="Q459" i="2"/>
  <c r="G471" i="2"/>
  <c r="Q422" i="2"/>
  <c r="G434" i="2"/>
  <c r="K391" i="2"/>
  <c r="U379" i="2"/>
  <c r="AU379" i="2"/>
  <c r="C434" i="2"/>
  <c r="O422" i="2"/>
  <c r="AB422" i="2"/>
  <c r="AB423" i="2"/>
  <c r="H433" i="2"/>
  <c r="R421" i="2"/>
  <c r="D477" i="2"/>
  <c r="P465" i="2"/>
  <c r="R422" i="2"/>
  <c r="H434" i="2"/>
  <c r="P443" i="2"/>
  <c r="D455" i="2"/>
  <c r="C449" i="2"/>
  <c r="AB437" i="2"/>
  <c r="O437" i="2"/>
  <c r="I460" i="2"/>
  <c r="S448" i="2"/>
  <c r="G438" i="2"/>
  <c r="Q426" i="2"/>
  <c r="J448" i="2"/>
  <c r="T436" i="2"/>
  <c r="AC436" i="2"/>
  <c r="O426" i="2"/>
  <c r="C438" i="2"/>
  <c r="AB426" i="2"/>
  <c r="S426" i="2"/>
  <c r="I438" i="2"/>
  <c r="AG449" i="2"/>
  <c r="AE461" i="2"/>
  <c r="I477" i="2"/>
  <c r="S465" i="2"/>
  <c r="C433" i="2"/>
  <c r="AB421" i="2"/>
  <c r="O421" i="2"/>
  <c r="AG460" i="2"/>
  <c r="AE472" i="2"/>
  <c r="P427" i="2"/>
  <c r="D439" i="2"/>
  <c r="AT427" i="2"/>
  <c r="AB427" i="2"/>
  <c r="O427" i="2"/>
  <c r="C439" i="2"/>
  <c r="S447" i="2"/>
  <c r="I459" i="2"/>
  <c r="S437" i="2"/>
  <c r="I449" i="2"/>
  <c r="H455" i="2"/>
  <c r="R443" i="2"/>
  <c r="H478" i="2"/>
  <c r="R466" i="2"/>
  <c r="Q437" i="2"/>
  <c r="G449" i="2"/>
  <c r="AC425" i="2"/>
  <c r="J437" i="2"/>
  <c r="T425" i="2"/>
  <c r="T415" i="2"/>
  <c r="AC416" i="2"/>
  <c r="AC415" i="2"/>
  <c r="J427" i="2"/>
  <c r="C471" i="2"/>
  <c r="O459" i="2"/>
  <c r="D471" i="2"/>
  <c r="P459" i="2"/>
  <c r="I478" i="2"/>
  <c r="S466" i="2"/>
  <c r="H459" i="2"/>
  <c r="R447" i="2"/>
  <c r="O466" i="2"/>
  <c r="C478" i="2"/>
  <c r="AB466" i="2"/>
  <c r="S420" i="2"/>
  <c r="I432" i="2"/>
  <c r="Q448" i="2"/>
  <c r="G460" i="2"/>
  <c r="M461" i="2" l="1"/>
  <c r="S478" i="2"/>
  <c r="I490" i="2"/>
  <c r="R478" i="2"/>
  <c r="H490" i="2"/>
  <c r="AB449" i="2"/>
  <c r="O449" i="2"/>
  <c r="C461" i="2"/>
  <c r="G446" i="2"/>
  <c r="Q434" i="2"/>
  <c r="R426" i="2"/>
  <c r="H438" i="2"/>
  <c r="R476" i="2"/>
  <c r="H488" i="2"/>
  <c r="Q449" i="2"/>
  <c r="G461" i="2"/>
  <c r="I471" i="2"/>
  <c r="S459" i="2"/>
  <c r="R459" i="2"/>
  <c r="H471" i="2"/>
  <c r="D483" i="2"/>
  <c r="P471" i="2"/>
  <c r="R455" i="2"/>
  <c r="H467" i="2"/>
  <c r="I450" i="2"/>
  <c r="S438" i="2"/>
  <c r="C490" i="2"/>
  <c r="AB478" i="2"/>
  <c r="O478" i="2"/>
  <c r="J449" i="2"/>
  <c r="T437" i="2"/>
  <c r="AC437" i="2"/>
  <c r="I461" i="2"/>
  <c r="S449" i="2"/>
  <c r="O439" i="2"/>
  <c r="C451" i="2"/>
  <c r="AB439" i="2"/>
  <c r="AT439" i="2"/>
  <c r="D451" i="2"/>
  <c r="P439" i="2"/>
  <c r="I489" i="2"/>
  <c r="S477" i="2"/>
  <c r="G450" i="2"/>
  <c r="Q438" i="2"/>
  <c r="H446" i="2"/>
  <c r="R434" i="2"/>
  <c r="AU391" i="2"/>
  <c r="U391" i="2"/>
  <c r="K403" i="2"/>
  <c r="I445" i="2"/>
  <c r="S433" i="2"/>
  <c r="Q467" i="2"/>
  <c r="G479" i="2"/>
  <c r="H461" i="2"/>
  <c r="R449" i="2"/>
  <c r="AE474" i="2"/>
  <c r="AG462" i="2"/>
  <c r="G476" i="2"/>
  <c r="Q464" i="2"/>
  <c r="D490" i="2"/>
  <c r="P478" i="2"/>
  <c r="I451" i="2"/>
  <c r="S439" i="2"/>
  <c r="S476" i="2"/>
  <c r="I488" i="2"/>
  <c r="AE473" i="2"/>
  <c r="AG461" i="2"/>
  <c r="C446" i="2"/>
  <c r="AB434" i="2"/>
  <c r="O434" i="2"/>
  <c r="AB435" i="2"/>
  <c r="R432" i="2"/>
  <c r="H444" i="2"/>
  <c r="D472" i="2"/>
  <c r="P460" i="2"/>
  <c r="O471" i="2"/>
  <c r="C483" i="2"/>
  <c r="AG472" i="2"/>
  <c r="AE484" i="2"/>
  <c r="C445" i="2"/>
  <c r="O433" i="2"/>
  <c r="AB433" i="2"/>
  <c r="O438" i="2"/>
  <c r="C450" i="2"/>
  <c r="AB438" i="2"/>
  <c r="J460" i="2"/>
  <c r="AC448" i="2"/>
  <c r="T448" i="2"/>
  <c r="I472" i="2"/>
  <c r="S460" i="2"/>
  <c r="D467" i="2"/>
  <c r="P455" i="2"/>
  <c r="C472" i="2"/>
  <c r="O460" i="2"/>
  <c r="AB460" i="2"/>
  <c r="D445" i="2"/>
  <c r="P433" i="2"/>
  <c r="H472" i="2"/>
  <c r="R460" i="2"/>
  <c r="D452" i="2"/>
  <c r="P440" i="2"/>
  <c r="G477" i="2"/>
  <c r="Q465" i="2"/>
  <c r="C479" i="2"/>
  <c r="O467" i="2"/>
  <c r="AB467" i="2"/>
  <c r="S467" i="2"/>
  <c r="I479" i="2"/>
  <c r="R439" i="2"/>
  <c r="H451" i="2"/>
  <c r="D461" i="2"/>
  <c r="P449" i="2"/>
  <c r="I444" i="2"/>
  <c r="S432" i="2"/>
  <c r="H445" i="2"/>
  <c r="R433" i="2"/>
  <c r="T426" i="2"/>
  <c r="J438" i="2"/>
  <c r="AC426" i="2"/>
  <c r="G445" i="2"/>
  <c r="Q433" i="2"/>
  <c r="O432" i="2"/>
  <c r="AB432" i="2"/>
  <c r="C444" i="2"/>
  <c r="P434" i="2"/>
  <c r="D446" i="2"/>
  <c r="P432" i="2"/>
  <c r="D444" i="2"/>
  <c r="C452" i="2"/>
  <c r="O440" i="2"/>
  <c r="AB440" i="2"/>
  <c r="AB441" i="2"/>
  <c r="Q460" i="2"/>
  <c r="G472" i="2"/>
  <c r="AC428" i="2"/>
  <c r="J439" i="2"/>
  <c r="T427" i="2"/>
  <c r="AC427" i="2"/>
  <c r="D489" i="2"/>
  <c r="P477" i="2"/>
  <c r="Q471" i="2"/>
  <c r="G483" i="2"/>
  <c r="AG463" i="2"/>
  <c r="AE475" i="2"/>
  <c r="R477" i="2"/>
  <c r="H489" i="2"/>
  <c r="O477" i="2"/>
  <c r="C489" i="2"/>
  <c r="Q432" i="2"/>
  <c r="G444" i="2"/>
  <c r="D450" i="2"/>
  <c r="P438" i="2"/>
  <c r="Q439" i="2"/>
  <c r="G451" i="2"/>
  <c r="G478" i="2"/>
  <c r="Q466" i="2"/>
  <c r="L414" i="2"/>
  <c r="V402" i="2"/>
  <c r="I446" i="2"/>
  <c r="S434" i="2"/>
  <c r="M473" i="2" l="1"/>
  <c r="G456" i="2"/>
  <c r="Q444" i="2"/>
  <c r="R445" i="2"/>
  <c r="H457" i="2"/>
  <c r="AG484" i="2"/>
  <c r="AE496" i="2"/>
  <c r="AG474" i="2"/>
  <c r="AE486" i="2"/>
  <c r="C463" i="2"/>
  <c r="AT451" i="2"/>
  <c r="O451" i="2"/>
  <c r="AB451" i="2"/>
  <c r="H501" i="2"/>
  <c r="R489" i="2"/>
  <c r="G495" i="2"/>
  <c r="Q483" i="2"/>
  <c r="Q472" i="2"/>
  <c r="G484" i="2"/>
  <c r="C501" i="2"/>
  <c r="O489" i="2"/>
  <c r="O452" i="2"/>
  <c r="C464" i="2"/>
  <c r="AB452" i="2"/>
  <c r="AB453" i="2"/>
  <c r="I456" i="2"/>
  <c r="S444" i="2"/>
  <c r="I458" i="2"/>
  <c r="S446" i="2"/>
  <c r="Q478" i="2"/>
  <c r="G490" i="2"/>
  <c r="D462" i="2"/>
  <c r="P450" i="2"/>
  <c r="AG475" i="2"/>
  <c r="AE487" i="2"/>
  <c r="AC440" i="2"/>
  <c r="AC439" i="2"/>
  <c r="T439" i="2"/>
  <c r="J451" i="2"/>
  <c r="D456" i="2"/>
  <c r="P444" i="2"/>
  <c r="O444" i="2"/>
  <c r="AB444" i="2"/>
  <c r="C456" i="2"/>
  <c r="Q445" i="2"/>
  <c r="G457" i="2"/>
  <c r="I491" i="2"/>
  <c r="S479" i="2"/>
  <c r="C491" i="2"/>
  <c r="O479" i="2"/>
  <c r="AB479" i="2"/>
  <c r="P452" i="2"/>
  <c r="D464" i="2"/>
  <c r="P445" i="2"/>
  <c r="D457" i="2"/>
  <c r="O450" i="2"/>
  <c r="C462" i="2"/>
  <c r="AB450" i="2"/>
  <c r="O445" i="2"/>
  <c r="C457" i="2"/>
  <c r="AB445" i="2"/>
  <c r="C495" i="2"/>
  <c r="O483" i="2"/>
  <c r="R444" i="2"/>
  <c r="H456" i="2"/>
  <c r="I500" i="2"/>
  <c r="S488" i="2"/>
  <c r="Q479" i="2"/>
  <c r="G491" i="2"/>
  <c r="AU403" i="2"/>
  <c r="U403" i="2"/>
  <c r="K415" i="2"/>
  <c r="R446" i="2"/>
  <c r="H458" i="2"/>
  <c r="I501" i="2"/>
  <c r="S489" i="2"/>
  <c r="I473" i="2"/>
  <c r="S461" i="2"/>
  <c r="I462" i="2"/>
  <c r="S450" i="2"/>
  <c r="D495" i="2"/>
  <c r="P483" i="2"/>
  <c r="I483" i="2"/>
  <c r="S471" i="2"/>
  <c r="Q446" i="2"/>
  <c r="G458" i="2"/>
  <c r="H502" i="2"/>
  <c r="R490" i="2"/>
  <c r="D473" i="2"/>
  <c r="P461" i="2"/>
  <c r="D479" i="2"/>
  <c r="P467" i="2"/>
  <c r="D502" i="2"/>
  <c r="P490" i="2"/>
  <c r="R467" i="2"/>
  <c r="H479" i="2"/>
  <c r="G473" i="2"/>
  <c r="Q461" i="2"/>
  <c r="R438" i="2"/>
  <c r="H450" i="2"/>
  <c r="L426" i="2"/>
  <c r="V414" i="2"/>
  <c r="D458" i="2"/>
  <c r="P446" i="2"/>
  <c r="T438" i="2"/>
  <c r="J450" i="2"/>
  <c r="AC438" i="2"/>
  <c r="R451" i="2"/>
  <c r="H463" i="2"/>
  <c r="G489" i="2"/>
  <c r="Q477" i="2"/>
  <c r="R472" i="2"/>
  <c r="H484" i="2"/>
  <c r="AC460" i="2"/>
  <c r="T460" i="2"/>
  <c r="J472" i="2"/>
  <c r="G462" i="2"/>
  <c r="Q450" i="2"/>
  <c r="D463" i="2"/>
  <c r="P451" i="2"/>
  <c r="C502" i="2"/>
  <c r="AB490" i="2"/>
  <c r="O490" i="2"/>
  <c r="I502" i="2"/>
  <c r="S490" i="2"/>
  <c r="G463" i="2"/>
  <c r="Q451" i="2"/>
  <c r="P489" i="2"/>
  <c r="D501" i="2"/>
  <c r="O446" i="2"/>
  <c r="AB446" i="2"/>
  <c r="C458" i="2"/>
  <c r="AB447" i="2"/>
  <c r="R471" i="2"/>
  <c r="H483" i="2"/>
  <c r="AB461" i="2"/>
  <c r="O461" i="2"/>
  <c r="C473" i="2"/>
  <c r="AB472" i="2"/>
  <c r="C484" i="2"/>
  <c r="O472" i="2"/>
  <c r="I484" i="2"/>
  <c r="S472" i="2"/>
  <c r="P472" i="2"/>
  <c r="D484" i="2"/>
  <c r="AE485" i="2"/>
  <c r="AG473" i="2"/>
  <c r="S451" i="2"/>
  <c r="I463" i="2"/>
  <c r="G488" i="2"/>
  <c r="Q476" i="2"/>
  <c r="R461" i="2"/>
  <c r="H473" i="2"/>
  <c r="I457" i="2"/>
  <c r="S445" i="2"/>
  <c r="J461" i="2"/>
  <c r="AC449" i="2"/>
  <c r="T449" i="2"/>
  <c r="H500" i="2"/>
  <c r="R488" i="2"/>
  <c r="M485" i="2" l="1"/>
  <c r="AG485" i="2"/>
  <c r="AE497" i="2"/>
  <c r="C485" i="2"/>
  <c r="O473" i="2"/>
  <c r="AB473" i="2"/>
  <c r="Q463" i="2"/>
  <c r="G475" i="2"/>
  <c r="G501" i="2"/>
  <c r="Q489" i="2"/>
  <c r="S500" i="2"/>
  <c r="I512" i="2"/>
  <c r="P484" i="2"/>
  <c r="D496" i="2"/>
  <c r="D513" i="2"/>
  <c r="P501" i="2"/>
  <c r="AC461" i="2"/>
  <c r="J473" i="2"/>
  <c r="T461" i="2"/>
  <c r="C496" i="2"/>
  <c r="AB484" i="2"/>
  <c r="O484" i="2"/>
  <c r="C470" i="2"/>
  <c r="AB458" i="2"/>
  <c r="O458" i="2"/>
  <c r="AB459" i="2"/>
  <c r="S502" i="2"/>
  <c r="I514" i="2"/>
  <c r="T472" i="2"/>
  <c r="J484" i="2"/>
  <c r="AC472" i="2"/>
  <c r="H512" i="2"/>
  <c r="R500" i="2"/>
  <c r="R483" i="2"/>
  <c r="H495" i="2"/>
  <c r="P463" i="2"/>
  <c r="D475" i="2"/>
  <c r="D470" i="2"/>
  <c r="P458" i="2"/>
  <c r="D491" i="2"/>
  <c r="P479" i="2"/>
  <c r="H514" i="2"/>
  <c r="R502" i="2"/>
  <c r="S483" i="2"/>
  <c r="I495" i="2"/>
  <c r="S462" i="2"/>
  <c r="I474" i="2"/>
  <c r="I513" i="2"/>
  <c r="S501" i="2"/>
  <c r="C469" i="2"/>
  <c r="AB457" i="2"/>
  <c r="O457" i="2"/>
  <c r="O456" i="2"/>
  <c r="C468" i="2"/>
  <c r="AB456" i="2"/>
  <c r="P456" i="2"/>
  <c r="D468" i="2"/>
  <c r="P462" i="2"/>
  <c r="D474" i="2"/>
  <c r="S458" i="2"/>
  <c r="I470" i="2"/>
  <c r="O501" i="2"/>
  <c r="C513" i="2"/>
  <c r="AE498" i="2"/>
  <c r="AG486" i="2"/>
  <c r="H469" i="2"/>
  <c r="R457" i="2"/>
  <c r="S457" i="2"/>
  <c r="I469" i="2"/>
  <c r="S484" i="2"/>
  <c r="I496" i="2"/>
  <c r="AC450" i="2"/>
  <c r="T450" i="2"/>
  <c r="J462" i="2"/>
  <c r="R458" i="2"/>
  <c r="H470" i="2"/>
  <c r="J463" i="2"/>
  <c r="T451" i="2"/>
  <c r="AC452" i="2"/>
  <c r="AC451" i="2"/>
  <c r="G502" i="2"/>
  <c r="Q490" i="2"/>
  <c r="C476" i="2"/>
  <c r="O464" i="2"/>
  <c r="AB464" i="2"/>
  <c r="AB465" i="2"/>
  <c r="Q495" i="2"/>
  <c r="G507" i="2"/>
  <c r="S463" i="2"/>
  <c r="I475" i="2"/>
  <c r="O502" i="2"/>
  <c r="AB502" i="2"/>
  <c r="C514" i="2"/>
  <c r="Q462" i="2"/>
  <c r="G474" i="2"/>
  <c r="H496" i="2"/>
  <c r="R484" i="2"/>
  <c r="R463" i="2"/>
  <c r="H475" i="2"/>
  <c r="V426" i="2"/>
  <c r="L438" i="2"/>
  <c r="Q473" i="2"/>
  <c r="G485" i="2"/>
  <c r="D514" i="2"/>
  <c r="P502" i="2"/>
  <c r="P473" i="2"/>
  <c r="D485" i="2"/>
  <c r="D507" i="2"/>
  <c r="P495" i="2"/>
  <c r="I485" i="2"/>
  <c r="S473" i="2"/>
  <c r="G503" i="2"/>
  <c r="Q491" i="2"/>
  <c r="H468" i="2"/>
  <c r="R456" i="2"/>
  <c r="O495" i="2"/>
  <c r="C507" i="2"/>
  <c r="Q457" i="2"/>
  <c r="G469" i="2"/>
  <c r="S456" i="2"/>
  <c r="I468" i="2"/>
  <c r="G496" i="2"/>
  <c r="Q484" i="2"/>
  <c r="AE508" i="2"/>
  <c r="AG496" i="2"/>
  <c r="Q488" i="2"/>
  <c r="G500" i="2"/>
  <c r="G470" i="2"/>
  <c r="Q458" i="2"/>
  <c r="P457" i="2"/>
  <c r="D469" i="2"/>
  <c r="I503" i="2"/>
  <c r="S491" i="2"/>
  <c r="AG487" i="2"/>
  <c r="AE499" i="2"/>
  <c r="R473" i="2"/>
  <c r="H485" i="2"/>
  <c r="H462" i="2"/>
  <c r="R450" i="2"/>
  <c r="R479" i="2"/>
  <c r="H491" i="2"/>
  <c r="U415" i="2"/>
  <c r="K427" i="2"/>
  <c r="AU415" i="2"/>
  <c r="C474" i="2"/>
  <c r="AB462" i="2"/>
  <c r="O462" i="2"/>
  <c r="D476" i="2"/>
  <c r="P464" i="2"/>
  <c r="C503" i="2"/>
  <c r="O491" i="2"/>
  <c r="AB491" i="2"/>
  <c r="R501" i="2"/>
  <c r="H513" i="2"/>
  <c r="O463" i="2"/>
  <c r="AT463" i="2"/>
  <c r="AB463" i="2"/>
  <c r="C475" i="2"/>
  <c r="G468" i="2"/>
  <c r="Q456" i="2"/>
  <c r="M497" i="2" l="1"/>
  <c r="C487" i="2"/>
  <c r="AT475" i="2"/>
  <c r="O475" i="2"/>
  <c r="AB475" i="2"/>
  <c r="C515" i="2"/>
  <c r="O503" i="2"/>
  <c r="AB503" i="2"/>
  <c r="R462" i="2"/>
  <c r="H474" i="2"/>
  <c r="G508" i="2"/>
  <c r="Q496" i="2"/>
  <c r="G497" i="2"/>
  <c r="Q485" i="2"/>
  <c r="D503" i="2"/>
  <c r="P491" i="2"/>
  <c r="G487" i="2"/>
  <c r="Q475" i="2"/>
  <c r="H503" i="2"/>
  <c r="R491" i="2"/>
  <c r="I480" i="2"/>
  <c r="S468" i="2"/>
  <c r="P476" i="2"/>
  <c r="D488" i="2"/>
  <c r="Q470" i="2"/>
  <c r="G482" i="2"/>
  <c r="AE520" i="2"/>
  <c r="AG508" i="2"/>
  <c r="C519" i="2"/>
  <c r="O507" i="2"/>
  <c r="V438" i="2"/>
  <c r="L450" i="2"/>
  <c r="C526" i="2"/>
  <c r="O514" i="2"/>
  <c r="AB514" i="2"/>
  <c r="Q468" i="2"/>
  <c r="G480" i="2"/>
  <c r="U427" i="2"/>
  <c r="K439" i="2"/>
  <c r="AU427" i="2"/>
  <c r="AE511" i="2"/>
  <c r="AG499" i="2"/>
  <c r="D481" i="2"/>
  <c r="P469" i="2"/>
  <c r="G512" i="2"/>
  <c r="Q500" i="2"/>
  <c r="Q469" i="2"/>
  <c r="G481" i="2"/>
  <c r="G515" i="2"/>
  <c r="Q503" i="2"/>
  <c r="D519" i="2"/>
  <c r="P507" i="2"/>
  <c r="P514" i="2"/>
  <c r="D526" i="2"/>
  <c r="R496" i="2"/>
  <c r="H508" i="2"/>
  <c r="G519" i="2"/>
  <c r="Q507" i="2"/>
  <c r="R470" i="2"/>
  <c r="H482" i="2"/>
  <c r="AE510" i="2"/>
  <c r="AG498" i="2"/>
  <c r="I482" i="2"/>
  <c r="S470" i="2"/>
  <c r="D480" i="2"/>
  <c r="P468" i="2"/>
  <c r="S495" i="2"/>
  <c r="I507" i="2"/>
  <c r="P475" i="2"/>
  <c r="D487" i="2"/>
  <c r="G513" i="2"/>
  <c r="Q501" i="2"/>
  <c r="H487" i="2"/>
  <c r="R475" i="2"/>
  <c r="O476" i="2"/>
  <c r="C488" i="2"/>
  <c r="AB476" i="2"/>
  <c r="AB477" i="2"/>
  <c r="O513" i="2"/>
  <c r="C525" i="2"/>
  <c r="S513" i="2"/>
  <c r="I525" i="2"/>
  <c r="I526" i="2"/>
  <c r="S514" i="2"/>
  <c r="O496" i="2"/>
  <c r="AB496" i="2"/>
  <c r="C508" i="2"/>
  <c r="C497" i="2"/>
  <c r="AB485" i="2"/>
  <c r="O485" i="2"/>
  <c r="AB474" i="2"/>
  <c r="C486" i="2"/>
  <c r="O474" i="2"/>
  <c r="H480" i="2"/>
  <c r="R468" i="2"/>
  <c r="S485" i="2"/>
  <c r="I497" i="2"/>
  <c r="I487" i="2"/>
  <c r="S475" i="2"/>
  <c r="J474" i="2"/>
  <c r="AC462" i="2"/>
  <c r="T462" i="2"/>
  <c r="H481" i="2"/>
  <c r="R469" i="2"/>
  <c r="D486" i="2"/>
  <c r="P474" i="2"/>
  <c r="S474" i="2"/>
  <c r="I486" i="2"/>
  <c r="H507" i="2"/>
  <c r="R495" i="2"/>
  <c r="AB470" i="2"/>
  <c r="C482" i="2"/>
  <c r="O470" i="2"/>
  <c r="AB471" i="2"/>
  <c r="P513" i="2"/>
  <c r="D525" i="2"/>
  <c r="AG497" i="2"/>
  <c r="AE509" i="2"/>
  <c r="R513" i="2"/>
  <c r="H525" i="2"/>
  <c r="D497" i="2"/>
  <c r="P485" i="2"/>
  <c r="Q474" i="2"/>
  <c r="G486" i="2"/>
  <c r="S496" i="2"/>
  <c r="I508" i="2"/>
  <c r="R512" i="2"/>
  <c r="H524" i="2"/>
  <c r="I524" i="2"/>
  <c r="S512" i="2"/>
  <c r="H497" i="2"/>
  <c r="R485" i="2"/>
  <c r="I515" i="2"/>
  <c r="S503" i="2"/>
  <c r="G514" i="2"/>
  <c r="Q502" i="2"/>
  <c r="J475" i="2"/>
  <c r="AC463" i="2"/>
  <c r="AC464" i="2"/>
  <c r="T463" i="2"/>
  <c r="S469" i="2"/>
  <c r="I481" i="2"/>
  <c r="O468" i="2"/>
  <c r="AB468" i="2"/>
  <c r="C480" i="2"/>
  <c r="AB469" i="2"/>
  <c r="C481" i="2"/>
  <c r="O469" i="2"/>
  <c r="H526" i="2"/>
  <c r="R514" i="2"/>
  <c r="D482" i="2"/>
  <c r="P470" i="2"/>
  <c r="AC484" i="2"/>
  <c r="T484" i="2"/>
  <c r="J496" i="2"/>
  <c r="J485" i="2"/>
  <c r="AC473" i="2"/>
  <c r="T473" i="2"/>
  <c r="P496" i="2"/>
  <c r="D508" i="2"/>
  <c r="M509" i="2" l="1"/>
  <c r="I520" i="2"/>
  <c r="S508" i="2"/>
  <c r="AG509" i="2"/>
  <c r="AE521" i="2"/>
  <c r="H492" i="2"/>
  <c r="R480" i="2"/>
  <c r="I537" i="2"/>
  <c r="S525" i="2"/>
  <c r="Q513" i="2"/>
  <c r="G525" i="2"/>
  <c r="D493" i="2"/>
  <c r="P481" i="2"/>
  <c r="R526" i="2"/>
  <c r="H538" i="2"/>
  <c r="I536" i="2"/>
  <c r="S524" i="2"/>
  <c r="D520" i="2"/>
  <c r="P508" i="2"/>
  <c r="T485" i="2"/>
  <c r="AC485" i="2"/>
  <c r="J497" i="2"/>
  <c r="Q486" i="2"/>
  <c r="G498" i="2"/>
  <c r="H537" i="2"/>
  <c r="R525" i="2"/>
  <c r="D537" i="2"/>
  <c r="P525" i="2"/>
  <c r="S486" i="2"/>
  <c r="I498" i="2"/>
  <c r="T474" i="2"/>
  <c r="J486" i="2"/>
  <c r="AC474" i="2"/>
  <c r="C498" i="2"/>
  <c r="O486" i="2"/>
  <c r="AB486" i="2"/>
  <c r="AC496" i="2"/>
  <c r="T496" i="2"/>
  <c r="J508" i="2"/>
  <c r="D494" i="2"/>
  <c r="P482" i="2"/>
  <c r="AB481" i="2"/>
  <c r="O481" i="2"/>
  <c r="C493" i="2"/>
  <c r="G526" i="2"/>
  <c r="Q514" i="2"/>
  <c r="R497" i="2"/>
  <c r="H509" i="2"/>
  <c r="H493" i="2"/>
  <c r="R481" i="2"/>
  <c r="C520" i="2"/>
  <c r="O508" i="2"/>
  <c r="AB508" i="2"/>
  <c r="S526" i="2"/>
  <c r="I538" i="2"/>
  <c r="C537" i="2"/>
  <c r="O525" i="2"/>
  <c r="C500" i="2"/>
  <c r="O488" i="2"/>
  <c r="AB488" i="2"/>
  <c r="AB489" i="2"/>
  <c r="S507" i="2"/>
  <c r="I519" i="2"/>
  <c r="R482" i="2"/>
  <c r="H494" i="2"/>
  <c r="H520" i="2"/>
  <c r="R508" i="2"/>
  <c r="Q481" i="2"/>
  <c r="G493" i="2"/>
  <c r="V450" i="2"/>
  <c r="L462" i="2"/>
  <c r="C531" i="2"/>
  <c r="O519" i="2"/>
  <c r="I492" i="2"/>
  <c r="S480" i="2"/>
  <c r="Q487" i="2"/>
  <c r="G499" i="2"/>
  <c r="G509" i="2"/>
  <c r="Q497" i="2"/>
  <c r="I493" i="2"/>
  <c r="S481" i="2"/>
  <c r="S487" i="2"/>
  <c r="I499" i="2"/>
  <c r="D500" i="2"/>
  <c r="P488" i="2"/>
  <c r="C492" i="2"/>
  <c r="AB480" i="2"/>
  <c r="O480" i="2"/>
  <c r="I527" i="2"/>
  <c r="S515" i="2"/>
  <c r="D509" i="2"/>
  <c r="P497" i="2"/>
  <c r="H519" i="2"/>
  <c r="R507" i="2"/>
  <c r="D498" i="2"/>
  <c r="P486" i="2"/>
  <c r="S497" i="2"/>
  <c r="I509" i="2"/>
  <c r="P487" i="2"/>
  <c r="D499" i="2"/>
  <c r="P526" i="2"/>
  <c r="D538" i="2"/>
  <c r="AE532" i="2"/>
  <c r="AG520" i="2"/>
  <c r="R503" i="2"/>
  <c r="H515" i="2"/>
  <c r="D515" i="2"/>
  <c r="P503" i="2"/>
  <c r="G520" i="2"/>
  <c r="Q508" i="2"/>
  <c r="I494" i="2"/>
  <c r="S482" i="2"/>
  <c r="D531" i="2"/>
  <c r="P519" i="2"/>
  <c r="U439" i="2"/>
  <c r="AU439" i="2"/>
  <c r="K451" i="2"/>
  <c r="AC476" i="2"/>
  <c r="J487" i="2"/>
  <c r="T475" i="2"/>
  <c r="AC475" i="2"/>
  <c r="H536" i="2"/>
  <c r="R524" i="2"/>
  <c r="C494" i="2"/>
  <c r="O482" i="2"/>
  <c r="AB482" i="2"/>
  <c r="AB483" i="2"/>
  <c r="AB497" i="2"/>
  <c r="O497" i="2"/>
  <c r="C509" i="2"/>
  <c r="R487" i="2"/>
  <c r="H499" i="2"/>
  <c r="D492" i="2"/>
  <c r="P480" i="2"/>
  <c r="AE522" i="2"/>
  <c r="AG510" i="2"/>
  <c r="G531" i="2"/>
  <c r="Q519" i="2"/>
  <c r="G527" i="2"/>
  <c r="Q515" i="2"/>
  <c r="G524" i="2"/>
  <c r="Q512" i="2"/>
  <c r="AE523" i="2"/>
  <c r="AG511" i="2"/>
  <c r="G492" i="2"/>
  <c r="Q480" i="2"/>
  <c r="AB526" i="2"/>
  <c r="O526" i="2"/>
  <c r="C538" i="2"/>
  <c r="G494" i="2"/>
  <c r="Q482" i="2"/>
  <c r="H486" i="2"/>
  <c r="R474" i="2"/>
  <c r="C527" i="2"/>
  <c r="O515" i="2"/>
  <c r="AB515" i="2"/>
  <c r="O487" i="2"/>
  <c r="AT487" i="2"/>
  <c r="AB487" i="2"/>
  <c r="C499" i="2"/>
  <c r="M521" i="2" l="1"/>
  <c r="G506" i="2"/>
  <c r="Q494" i="2"/>
  <c r="AB509" i="2"/>
  <c r="C521" i="2"/>
  <c r="O509" i="2"/>
  <c r="H548" i="2"/>
  <c r="R536" i="2"/>
  <c r="H527" i="2"/>
  <c r="R515" i="2"/>
  <c r="S509" i="2"/>
  <c r="I521" i="2"/>
  <c r="S492" i="2"/>
  <c r="I504" i="2"/>
  <c r="I531" i="2"/>
  <c r="S519" i="2"/>
  <c r="C505" i="2"/>
  <c r="O493" i="2"/>
  <c r="AB493" i="2"/>
  <c r="G504" i="2"/>
  <c r="Q492" i="2"/>
  <c r="Q531" i="2"/>
  <c r="G543" i="2"/>
  <c r="O499" i="2"/>
  <c r="AB499" i="2"/>
  <c r="C511" i="2"/>
  <c r="AT499" i="2"/>
  <c r="C506" i="2"/>
  <c r="O494" i="2"/>
  <c r="AB494" i="2"/>
  <c r="AB495" i="2"/>
  <c r="AG523" i="2"/>
  <c r="AE535" i="2"/>
  <c r="G539" i="2"/>
  <c r="Q527" i="2"/>
  <c r="AG522" i="2"/>
  <c r="AE534" i="2"/>
  <c r="J499" i="2"/>
  <c r="AC488" i="2"/>
  <c r="T487" i="2"/>
  <c r="AC487" i="2"/>
  <c r="I506" i="2"/>
  <c r="S494" i="2"/>
  <c r="D527" i="2"/>
  <c r="P515" i="2"/>
  <c r="AE544" i="2"/>
  <c r="AG532" i="2"/>
  <c r="P498" i="2"/>
  <c r="D510" i="2"/>
  <c r="P509" i="2"/>
  <c r="D521" i="2"/>
  <c r="I511" i="2"/>
  <c r="S499" i="2"/>
  <c r="O531" i="2"/>
  <c r="C543" i="2"/>
  <c r="H505" i="2"/>
  <c r="R493" i="2"/>
  <c r="G538" i="2"/>
  <c r="Q526" i="2"/>
  <c r="R537" i="2"/>
  <c r="H549" i="2"/>
  <c r="AG521" i="2"/>
  <c r="AE533" i="2"/>
  <c r="Q509" i="2"/>
  <c r="G521" i="2"/>
  <c r="C549" i="2"/>
  <c r="O537" i="2"/>
  <c r="D506" i="2"/>
  <c r="P494" i="2"/>
  <c r="T486" i="2"/>
  <c r="J498" i="2"/>
  <c r="AC486" i="2"/>
  <c r="I549" i="2"/>
  <c r="S537" i="2"/>
  <c r="Q524" i="2"/>
  <c r="G536" i="2"/>
  <c r="D504" i="2"/>
  <c r="P492" i="2"/>
  <c r="K463" i="2"/>
  <c r="U451" i="2"/>
  <c r="AU451" i="2"/>
  <c r="D543" i="2"/>
  <c r="P531" i="2"/>
  <c r="G532" i="2"/>
  <c r="Q520" i="2"/>
  <c r="H531" i="2"/>
  <c r="R519" i="2"/>
  <c r="I539" i="2"/>
  <c r="S527" i="2"/>
  <c r="G511" i="2"/>
  <c r="Q499" i="2"/>
  <c r="H532" i="2"/>
  <c r="R520" i="2"/>
  <c r="O500" i="2"/>
  <c r="C512" i="2"/>
  <c r="AB500" i="2"/>
  <c r="AB501" i="2"/>
  <c r="S538" i="2"/>
  <c r="I550" i="2"/>
  <c r="C532" i="2"/>
  <c r="O520" i="2"/>
  <c r="AB520" i="2"/>
  <c r="AC508" i="2"/>
  <c r="J520" i="2"/>
  <c r="T508" i="2"/>
  <c r="D549" i="2"/>
  <c r="P537" i="2"/>
  <c r="H550" i="2"/>
  <c r="R538" i="2"/>
  <c r="G537" i="2"/>
  <c r="Q525" i="2"/>
  <c r="O527" i="2"/>
  <c r="C539" i="2"/>
  <c r="AB527" i="2"/>
  <c r="P538" i="2"/>
  <c r="D550" i="2"/>
  <c r="AB492" i="2"/>
  <c r="C504" i="2"/>
  <c r="O492" i="2"/>
  <c r="L474" i="2"/>
  <c r="V462" i="2"/>
  <c r="H521" i="2"/>
  <c r="R509" i="2"/>
  <c r="G510" i="2"/>
  <c r="Q498" i="2"/>
  <c r="S536" i="2"/>
  <c r="I548" i="2"/>
  <c r="P493" i="2"/>
  <c r="D505" i="2"/>
  <c r="O538" i="2"/>
  <c r="C550" i="2"/>
  <c r="AB538" i="2"/>
  <c r="R486" i="2"/>
  <c r="H498" i="2"/>
  <c r="H511" i="2"/>
  <c r="R499" i="2"/>
  <c r="D511" i="2"/>
  <c r="P499" i="2"/>
  <c r="P500" i="2"/>
  <c r="D512" i="2"/>
  <c r="S493" i="2"/>
  <c r="I505" i="2"/>
  <c r="G505" i="2"/>
  <c r="Q493" i="2"/>
  <c r="H506" i="2"/>
  <c r="R494" i="2"/>
  <c r="C510" i="2"/>
  <c r="O498" i="2"/>
  <c r="AB498" i="2"/>
  <c r="I510" i="2"/>
  <c r="S498" i="2"/>
  <c r="J509" i="2"/>
  <c r="AC497" i="2"/>
  <c r="T497" i="2"/>
  <c r="D532" i="2"/>
  <c r="P520" i="2"/>
  <c r="H504" i="2"/>
  <c r="R492" i="2"/>
  <c r="I532" i="2"/>
  <c r="S520" i="2"/>
  <c r="M533" i="2" l="1"/>
  <c r="S505" i="2"/>
  <c r="I517" i="2"/>
  <c r="R531" i="2"/>
  <c r="H543" i="2"/>
  <c r="P527" i="2"/>
  <c r="D539" i="2"/>
  <c r="H516" i="2"/>
  <c r="R504" i="2"/>
  <c r="H518" i="2"/>
  <c r="R506" i="2"/>
  <c r="D523" i="2"/>
  <c r="P511" i="2"/>
  <c r="P505" i="2"/>
  <c r="D517" i="2"/>
  <c r="J521" i="2"/>
  <c r="AC509" i="2"/>
  <c r="T509" i="2"/>
  <c r="P512" i="2"/>
  <c r="D524" i="2"/>
  <c r="G522" i="2"/>
  <c r="Q510" i="2"/>
  <c r="L486" i="2"/>
  <c r="V474" i="2"/>
  <c r="R550" i="2"/>
  <c r="H562" i="2"/>
  <c r="AB532" i="2"/>
  <c r="O532" i="2"/>
  <c r="C544" i="2"/>
  <c r="I551" i="2"/>
  <c r="S539" i="2"/>
  <c r="I544" i="2"/>
  <c r="S532" i="2"/>
  <c r="D544" i="2"/>
  <c r="P532" i="2"/>
  <c r="C522" i="2"/>
  <c r="O510" i="2"/>
  <c r="AB510" i="2"/>
  <c r="G517" i="2"/>
  <c r="Q505" i="2"/>
  <c r="H523" i="2"/>
  <c r="R511" i="2"/>
  <c r="C562" i="2"/>
  <c r="O550" i="2"/>
  <c r="AB550" i="2"/>
  <c r="I560" i="2"/>
  <c r="S548" i="2"/>
  <c r="S550" i="2"/>
  <c r="I562" i="2"/>
  <c r="C524" i="2"/>
  <c r="O512" i="2"/>
  <c r="AB512" i="2"/>
  <c r="AB513" i="2"/>
  <c r="U463" i="2"/>
  <c r="K475" i="2"/>
  <c r="AU463" i="2"/>
  <c r="AC498" i="2"/>
  <c r="J510" i="2"/>
  <c r="T498" i="2"/>
  <c r="H517" i="2"/>
  <c r="R505" i="2"/>
  <c r="D522" i="2"/>
  <c r="P510" i="2"/>
  <c r="AE546" i="2"/>
  <c r="AG534" i="2"/>
  <c r="AE547" i="2"/>
  <c r="AG535" i="2"/>
  <c r="O505" i="2"/>
  <c r="AB505" i="2"/>
  <c r="C517" i="2"/>
  <c r="R527" i="2"/>
  <c r="H539" i="2"/>
  <c r="C533" i="2"/>
  <c r="O521" i="2"/>
  <c r="AB521" i="2"/>
  <c r="S510" i="2"/>
  <c r="I522" i="2"/>
  <c r="AB504" i="2"/>
  <c r="O504" i="2"/>
  <c r="C516" i="2"/>
  <c r="D561" i="2"/>
  <c r="P549" i="2"/>
  <c r="Q511" i="2"/>
  <c r="G523" i="2"/>
  <c r="AB506" i="2"/>
  <c r="C518" i="2"/>
  <c r="O506" i="2"/>
  <c r="AB507" i="2"/>
  <c r="Q504" i="2"/>
  <c r="G516" i="2"/>
  <c r="S521" i="2"/>
  <c r="I533" i="2"/>
  <c r="C551" i="2"/>
  <c r="O539" i="2"/>
  <c r="AB539" i="2"/>
  <c r="P504" i="2"/>
  <c r="D516" i="2"/>
  <c r="S549" i="2"/>
  <c r="I561" i="2"/>
  <c r="O549" i="2"/>
  <c r="C561" i="2"/>
  <c r="G550" i="2"/>
  <c r="Q538" i="2"/>
  <c r="O543" i="2"/>
  <c r="C555" i="2"/>
  <c r="D533" i="2"/>
  <c r="P521" i="2"/>
  <c r="Q543" i="2"/>
  <c r="G555" i="2"/>
  <c r="I543" i="2"/>
  <c r="S531" i="2"/>
  <c r="H560" i="2"/>
  <c r="R548" i="2"/>
  <c r="R498" i="2"/>
  <c r="H510" i="2"/>
  <c r="R521" i="2"/>
  <c r="H533" i="2"/>
  <c r="Q537" i="2"/>
  <c r="G549" i="2"/>
  <c r="P543" i="2"/>
  <c r="D555" i="2"/>
  <c r="AG533" i="2"/>
  <c r="AE545" i="2"/>
  <c r="S511" i="2"/>
  <c r="I523" i="2"/>
  <c r="P550" i="2"/>
  <c r="D562" i="2"/>
  <c r="J532" i="2"/>
  <c r="T520" i="2"/>
  <c r="AC520" i="2"/>
  <c r="R532" i="2"/>
  <c r="H544" i="2"/>
  <c r="G544" i="2"/>
  <c r="Q532" i="2"/>
  <c r="Q536" i="2"/>
  <c r="G548" i="2"/>
  <c r="P506" i="2"/>
  <c r="D518" i="2"/>
  <c r="G533" i="2"/>
  <c r="Q521" i="2"/>
  <c r="R549" i="2"/>
  <c r="H561" i="2"/>
  <c r="AE556" i="2"/>
  <c r="AG544" i="2"/>
  <c r="I518" i="2"/>
  <c r="S506" i="2"/>
  <c r="AC499" i="2"/>
  <c r="J511" i="2"/>
  <c r="T499" i="2"/>
  <c r="AC500" i="2"/>
  <c r="Q539" i="2"/>
  <c r="G551" i="2"/>
  <c r="AT511" i="2"/>
  <c r="O511" i="2"/>
  <c r="AB511" i="2"/>
  <c r="C523" i="2"/>
  <c r="I516" i="2"/>
  <c r="S504" i="2"/>
  <c r="Q506" i="2"/>
  <c r="G518" i="2"/>
  <c r="M545" i="2" l="1"/>
  <c r="S543" i="2"/>
  <c r="I555" i="2"/>
  <c r="I545" i="2"/>
  <c r="S533" i="2"/>
  <c r="G535" i="2"/>
  <c r="Q523" i="2"/>
  <c r="AG546" i="2"/>
  <c r="AE558" i="2"/>
  <c r="C535" i="2"/>
  <c r="O523" i="2"/>
  <c r="AT523" i="2"/>
  <c r="AB523" i="2"/>
  <c r="Q551" i="2"/>
  <c r="G563" i="2"/>
  <c r="AC511" i="2"/>
  <c r="J523" i="2"/>
  <c r="AC512" i="2"/>
  <c r="T511" i="2"/>
  <c r="G560" i="2"/>
  <c r="Q548" i="2"/>
  <c r="R544" i="2"/>
  <c r="H556" i="2"/>
  <c r="T532" i="2"/>
  <c r="AC532" i="2"/>
  <c r="J544" i="2"/>
  <c r="R560" i="2"/>
  <c r="H572" i="2"/>
  <c r="C567" i="2"/>
  <c r="O555" i="2"/>
  <c r="AE568" i="2"/>
  <c r="AG556" i="2"/>
  <c r="G545" i="2"/>
  <c r="Q533" i="2"/>
  <c r="D574" i="2"/>
  <c r="P562" i="2"/>
  <c r="AG545" i="2"/>
  <c r="AE557" i="2"/>
  <c r="G561" i="2"/>
  <c r="Q549" i="2"/>
  <c r="H522" i="2"/>
  <c r="R510" i="2"/>
  <c r="C573" i="2"/>
  <c r="O561" i="2"/>
  <c r="P516" i="2"/>
  <c r="D528" i="2"/>
  <c r="O551" i="2"/>
  <c r="C563" i="2"/>
  <c r="AB551" i="2"/>
  <c r="D573" i="2"/>
  <c r="P561" i="2"/>
  <c r="I534" i="2"/>
  <c r="S522" i="2"/>
  <c r="O533" i="2"/>
  <c r="AB533" i="2"/>
  <c r="C545" i="2"/>
  <c r="I574" i="2"/>
  <c r="S562" i="2"/>
  <c r="H535" i="2"/>
  <c r="R523" i="2"/>
  <c r="C556" i="2"/>
  <c r="AB544" i="2"/>
  <c r="O544" i="2"/>
  <c r="Q522" i="2"/>
  <c r="G534" i="2"/>
  <c r="H555" i="2"/>
  <c r="R543" i="2"/>
  <c r="R561" i="2"/>
  <c r="H573" i="2"/>
  <c r="AB516" i="2"/>
  <c r="C528" i="2"/>
  <c r="O516" i="2"/>
  <c r="H529" i="2"/>
  <c r="R517" i="2"/>
  <c r="C534" i="2"/>
  <c r="AB522" i="2"/>
  <c r="O522" i="2"/>
  <c r="D536" i="2"/>
  <c r="P524" i="2"/>
  <c r="H528" i="2"/>
  <c r="R516" i="2"/>
  <c r="S518" i="2"/>
  <c r="I530" i="2"/>
  <c r="Q544" i="2"/>
  <c r="G556" i="2"/>
  <c r="I535" i="2"/>
  <c r="S523" i="2"/>
  <c r="D567" i="2"/>
  <c r="P555" i="2"/>
  <c r="H545" i="2"/>
  <c r="R533" i="2"/>
  <c r="Q555" i="2"/>
  <c r="G567" i="2"/>
  <c r="Q550" i="2"/>
  <c r="G562" i="2"/>
  <c r="S561" i="2"/>
  <c r="I573" i="2"/>
  <c r="U475" i="2"/>
  <c r="K487" i="2"/>
  <c r="AU475" i="2"/>
  <c r="AB562" i="2"/>
  <c r="O562" i="2"/>
  <c r="C574" i="2"/>
  <c r="G529" i="2"/>
  <c r="Q517" i="2"/>
  <c r="L498" i="2"/>
  <c r="V486" i="2"/>
  <c r="P517" i="2"/>
  <c r="D529" i="2"/>
  <c r="P539" i="2"/>
  <c r="D551" i="2"/>
  <c r="S517" i="2"/>
  <c r="I529" i="2"/>
  <c r="D530" i="2"/>
  <c r="P518" i="2"/>
  <c r="D545" i="2"/>
  <c r="P533" i="2"/>
  <c r="H551" i="2"/>
  <c r="R539" i="2"/>
  <c r="S544" i="2"/>
  <c r="I556" i="2"/>
  <c r="T521" i="2"/>
  <c r="J533" i="2"/>
  <c r="AC521" i="2"/>
  <c r="D535" i="2"/>
  <c r="P523" i="2"/>
  <c r="I528" i="2"/>
  <c r="S516" i="2"/>
  <c r="G530" i="2"/>
  <c r="Q518" i="2"/>
  <c r="Q516" i="2"/>
  <c r="G528" i="2"/>
  <c r="C530" i="2"/>
  <c r="AB518" i="2"/>
  <c r="O518" i="2"/>
  <c r="AB519" i="2"/>
  <c r="O517" i="2"/>
  <c r="C529" i="2"/>
  <c r="AB517" i="2"/>
  <c r="AE559" i="2"/>
  <c r="AG547" i="2"/>
  <c r="P522" i="2"/>
  <c r="D534" i="2"/>
  <c r="T510" i="2"/>
  <c r="J522" i="2"/>
  <c r="AC510" i="2"/>
  <c r="C536" i="2"/>
  <c r="O524" i="2"/>
  <c r="AB524" i="2"/>
  <c r="AB525" i="2"/>
  <c r="S560" i="2"/>
  <c r="I572" i="2"/>
  <c r="D556" i="2"/>
  <c r="P544" i="2"/>
  <c r="I563" i="2"/>
  <c r="S551" i="2"/>
  <c r="H574" i="2"/>
  <c r="R562" i="2"/>
  <c r="H530" i="2"/>
  <c r="R518" i="2"/>
  <c r="M557" i="2" l="1"/>
  <c r="C541" i="2"/>
  <c r="O529" i="2"/>
  <c r="AB529" i="2"/>
  <c r="R551" i="2"/>
  <c r="H563" i="2"/>
  <c r="V498" i="2"/>
  <c r="L510" i="2"/>
  <c r="S535" i="2"/>
  <c r="I547" i="2"/>
  <c r="P536" i="2"/>
  <c r="D548" i="2"/>
  <c r="H567" i="2"/>
  <c r="R555" i="2"/>
  <c r="AG568" i="2"/>
  <c r="AE580" i="2"/>
  <c r="I557" i="2"/>
  <c r="S545" i="2"/>
  <c r="R574" i="2"/>
  <c r="H586" i="2"/>
  <c r="AC522" i="2"/>
  <c r="T522" i="2"/>
  <c r="J534" i="2"/>
  <c r="Q530" i="2"/>
  <c r="G542" i="2"/>
  <c r="S572" i="2"/>
  <c r="I584" i="2"/>
  <c r="AE571" i="2"/>
  <c r="AG559" i="2"/>
  <c r="Q528" i="2"/>
  <c r="G540" i="2"/>
  <c r="P545" i="2"/>
  <c r="D557" i="2"/>
  <c r="P567" i="2"/>
  <c r="D579" i="2"/>
  <c r="H542" i="2"/>
  <c r="R530" i="2"/>
  <c r="I575" i="2"/>
  <c r="S563" i="2"/>
  <c r="O536" i="2"/>
  <c r="C548" i="2"/>
  <c r="AB536" i="2"/>
  <c r="AB537" i="2"/>
  <c r="D546" i="2"/>
  <c r="P534" i="2"/>
  <c r="S528" i="2"/>
  <c r="I540" i="2"/>
  <c r="AC533" i="2"/>
  <c r="J545" i="2"/>
  <c r="T533" i="2"/>
  <c r="P551" i="2"/>
  <c r="D563" i="2"/>
  <c r="AB574" i="2"/>
  <c r="C586" i="2"/>
  <c r="O574" i="2"/>
  <c r="AU487" i="2"/>
  <c r="U487" i="2"/>
  <c r="K499" i="2"/>
  <c r="G574" i="2"/>
  <c r="Q562" i="2"/>
  <c r="S530" i="2"/>
  <c r="I542" i="2"/>
  <c r="C546" i="2"/>
  <c r="O534" i="2"/>
  <c r="AB534" i="2"/>
  <c r="O528" i="2"/>
  <c r="AB528" i="2"/>
  <c r="C540" i="2"/>
  <c r="H547" i="2"/>
  <c r="R535" i="2"/>
  <c r="O573" i="2"/>
  <c r="C585" i="2"/>
  <c r="O567" i="2"/>
  <c r="C579" i="2"/>
  <c r="T523" i="2"/>
  <c r="AC523" i="2"/>
  <c r="J535" i="2"/>
  <c r="AC524" i="2"/>
  <c r="AG558" i="2"/>
  <c r="AE570" i="2"/>
  <c r="D542" i="2"/>
  <c r="P530" i="2"/>
  <c r="D585" i="2"/>
  <c r="P573" i="2"/>
  <c r="G573" i="2"/>
  <c r="Q561" i="2"/>
  <c r="H584" i="2"/>
  <c r="R572" i="2"/>
  <c r="G572" i="2"/>
  <c r="Q560" i="2"/>
  <c r="P556" i="2"/>
  <c r="D568" i="2"/>
  <c r="AB530" i="2"/>
  <c r="C542" i="2"/>
  <c r="O530" i="2"/>
  <c r="AB531" i="2"/>
  <c r="P535" i="2"/>
  <c r="D547" i="2"/>
  <c r="I568" i="2"/>
  <c r="S556" i="2"/>
  <c r="S529" i="2"/>
  <c r="I541" i="2"/>
  <c r="D541" i="2"/>
  <c r="P529" i="2"/>
  <c r="S573" i="2"/>
  <c r="I585" i="2"/>
  <c r="G579" i="2"/>
  <c r="Q567" i="2"/>
  <c r="Q556" i="2"/>
  <c r="G568" i="2"/>
  <c r="R529" i="2"/>
  <c r="H541" i="2"/>
  <c r="H585" i="2"/>
  <c r="R573" i="2"/>
  <c r="Q534" i="2"/>
  <c r="G546" i="2"/>
  <c r="C568" i="2"/>
  <c r="O556" i="2"/>
  <c r="AB556" i="2"/>
  <c r="I586" i="2"/>
  <c r="S574" i="2"/>
  <c r="AG557" i="2"/>
  <c r="AE569" i="2"/>
  <c r="R556" i="2"/>
  <c r="H568" i="2"/>
  <c r="G575" i="2"/>
  <c r="Q563" i="2"/>
  <c r="I567" i="2"/>
  <c r="S555" i="2"/>
  <c r="H557" i="2"/>
  <c r="R545" i="2"/>
  <c r="P528" i="2"/>
  <c r="D540" i="2"/>
  <c r="D586" i="2"/>
  <c r="P574" i="2"/>
  <c r="Q529" i="2"/>
  <c r="G541" i="2"/>
  <c r="R528" i="2"/>
  <c r="H540" i="2"/>
  <c r="O545" i="2"/>
  <c r="C557" i="2"/>
  <c r="AB545" i="2"/>
  <c r="S534" i="2"/>
  <c r="I546" i="2"/>
  <c r="O563" i="2"/>
  <c r="C575" i="2"/>
  <c r="AB563" i="2"/>
  <c r="H534" i="2"/>
  <c r="R522" i="2"/>
  <c r="G557" i="2"/>
  <c r="Q545" i="2"/>
  <c r="AC544" i="2"/>
  <c r="T544" i="2"/>
  <c r="J556" i="2"/>
  <c r="O535" i="2"/>
  <c r="AT535" i="2"/>
  <c r="C547" i="2"/>
  <c r="AB535" i="2"/>
  <c r="G547" i="2"/>
  <c r="Q535" i="2"/>
  <c r="M569" i="2" l="1"/>
  <c r="AC556" i="2"/>
  <c r="J568" i="2"/>
  <c r="T556" i="2"/>
  <c r="D598" i="2"/>
  <c r="P586" i="2"/>
  <c r="G587" i="2"/>
  <c r="Q575" i="2"/>
  <c r="G580" i="2"/>
  <c r="Q568" i="2"/>
  <c r="D559" i="2"/>
  <c r="P547" i="2"/>
  <c r="C552" i="2"/>
  <c r="AB540" i="2"/>
  <c r="O540" i="2"/>
  <c r="D558" i="2"/>
  <c r="P546" i="2"/>
  <c r="L522" i="2"/>
  <c r="V510" i="2"/>
  <c r="AB557" i="2"/>
  <c r="C569" i="2"/>
  <c r="O557" i="2"/>
  <c r="G553" i="2"/>
  <c r="Q541" i="2"/>
  <c r="R534" i="2"/>
  <c r="H546" i="2"/>
  <c r="S546" i="2"/>
  <c r="I558" i="2"/>
  <c r="S567" i="2"/>
  <c r="I579" i="2"/>
  <c r="I598" i="2"/>
  <c r="S586" i="2"/>
  <c r="Q546" i="2"/>
  <c r="G558" i="2"/>
  <c r="R541" i="2"/>
  <c r="H553" i="2"/>
  <c r="G559" i="2"/>
  <c r="Q547" i="2"/>
  <c r="H552" i="2"/>
  <c r="R540" i="2"/>
  <c r="AE581" i="2"/>
  <c r="AG569" i="2"/>
  <c r="G591" i="2"/>
  <c r="Q579" i="2"/>
  <c r="D553" i="2"/>
  <c r="P541" i="2"/>
  <c r="S568" i="2"/>
  <c r="I580" i="2"/>
  <c r="R584" i="2"/>
  <c r="H596" i="2"/>
  <c r="D597" i="2"/>
  <c r="P585" i="2"/>
  <c r="C597" i="2"/>
  <c r="O585" i="2"/>
  <c r="H559" i="2"/>
  <c r="R547" i="2"/>
  <c r="AC545" i="2"/>
  <c r="J557" i="2"/>
  <c r="T545" i="2"/>
  <c r="C560" i="2"/>
  <c r="O548" i="2"/>
  <c r="AB548" i="2"/>
  <c r="AB549" i="2"/>
  <c r="P557" i="2"/>
  <c r="D569" i="2"/>
  <c r="G554" i="2"/>
  <c r="Q542" i="2"/>
  <c r="S557" i="2"/>
  <c r="I569" i="2"/>
  <c r="H579" i="2"/>
  <c r="R567" i="2"/>
  <c r="C587" i="2"/>
  <c r="O575" i="2"/>
  <c r="AB575" i="2"/>
  <c r="H569" i="2"/>
  <c r="R557" i="2"/>
  <c r="I553" i="2"/>
  <c r="S541" i="2"/>
  <c r="AE583" i="2"/>
  <c r="AG571" i="2"/>
  <c r="H598" i="2"/>
  <c r="R586" i="2"/>
  <c r="AG580" i="2"/>
  <c r="AE592" i="2"/>
  <c r="D560" i="2"/>
  <c r="P548" i="2"/>
  <c r="AB547" i="2"/>
  <c r="O547" i="2"/>
  <c r="AT547" i="2"/>
  <c r="C559" i="2"/>
  <c r="P540" i="2"/>
  <c r="D552" i="2"/>
  <c r="R568" i="2"/>
  <c r="H580" i="2"/>
  <c r="C580" i="2"/>
  <c r="AB568" i="2"/>
  <c r="O568" i="2"/>
  <c r="H597" i="2"/>
  <c r="R585" i="2"/>
  <c r="G584" i="2"/>
  <c r="Q572" i="2"/>
  <c r="G585" i="2"/>
  <c r="Q573" i="2"/>
  <c r="D554" i="2"/>
  <c r="P542" i="2"/>
  <c r="AC536" i="2"/>
  <c r="T535" i="2"/>
  <c r="AC535" i="2"/>
  <c r="J547" i="2"/>
  <c r="C591" i="2"/>
  <c r="O579" i="2"/>
  <c r="C558" i="2"/>
  <c r="AB546" i="2"/>
  <c r="O546" i="2"/>
  <c r="Q574" i="2"/>
  <c r="G586" i="2"/>
  <c r="I552" i="2"/>
  <c r="S540" i="2"/>
  <c r="P579" i="2"/>
  <c r="D591" i="2"/>
  <c r="G552" i="2"/>
  <c r="Q540" i="2"/>
  <c r="S584" i="2"/>
  <c r="I596" i="2"/>
  <c r="AC534" i="2"/>
  <c r="J546" i="2"/>
  <c r="T534" i="2"/>
  <c r="G569" i="2"/>
  <c r="Q557" i="2"/>
  <c r="I597" i="2"/>
  <c r="S585" i="2"/>
  <c r="C554" i="2"/>
  <c r="O542" i="2"/>
  <c r="AB542" i="2"/>
  <c r="AB543" i="2"/>
  <c r="P563" i="2"/>
  <c r="D575" i="2"/>
  <c r="H554" i="2"/>
  <c r="R542" i="2"/>
  <c r="D580" i="2"/>
  <c r="P568" i="2"/>
  <c r="AE582" i="2"/>
  <c r="AG570" i="2"/>
  <c r="S542" i="2"/>
  <c r="I554" i="2"/>
  <c r="U499" i="2"/>
  <c r="K511" i="2"/>
  <c r="AU499" i="2"/>
  <c r="AB586" i="2"/>
  <c r="C598" i="2"/>
  <c r="O586" i="2"/>
  <c r="I587" i="2"/>
  <c r="S575" i="2"/>
  <c r="I559" i="2"/>
  <c r="S547" i="2"/>
  <c r="H575" i="2"/>
  <c r="R563" i="2"/>
  <c r="AB541" i="2"/>
  <c r="C553" i="2"/>
  <c r="O541" i="2"/>
  <c r="M581" i="2" l="1"/>
  <c r="S559" i="2"/>
  <c r="I571" i="2"/>
  <c r="AE594" i="2"/>
  <c r="AG582" i="2"/>
  <c r="J558" i="2"/>
  <c r="T546" i="2"/>
  <c r="AC546" i="2"/>
  <c r="O580" i="2"/>
  <c r="AB580" i="2"/>
  <c r="C592" i="2"/>
  <c r="AE595" i="2"/>
  <c r="AG583" i="2"/>
  <c r="R569" i="2"/>
  <c r="H581" i="2"/>
  <c r="H571" i="2"/>
  <c r="R559" i="2"/>
  <c r="I566" i="2"/>
  <c r="S554" i="2"/>
  <c r="P575" i="2"/>
  <c r="D587" i="2"/>
  <c r="Q552" i="2"/>
  <c r="G564" i="2"/>
  <c r="H587" i="2"/>
  <c r="R575" i="2"/>
  <c r="D592" i="2"/>
  <c r="P580" i="2"/>
  <c r="AB554" i="2"/>
  <c r="O554" i="2"/>
  <c r="C566" i="2"/>
  <c r="AB555" i="2"/>
  <c r="Q569" i="2"/>
  <c r="G581" i="2"/>
  <c r="I608" i="2"/>
  <c r="S596" i="2"/>
  <c r="D603" i="2"/>
  <c r="P591" i="2"/>
  <c r="AB558" i="2"/>
  <c r="O558" i="2"/>
  <c r="C570" i="2"/>
  <c r="J559" i="2"/>
  <c r="AC547" i="2"/>
  <c r="AC548" i="2"/>
  <c r="T547" i="2"/>
  <c r="AB553" i="2"/>
  <c r="C565" i="2"/>
  <c r="O553" i="2"/>
  <c r="K523" i="2"/>
  <c r="AU511" i="2"/>
  <c r="U511" i="2"/>
  <c r="P554" i="2"/>
  <c r="D566" i="2"/>
  <c r="G596" i="2"/>
  <c r="Q584" i="2"/>
  <c r="P552" i="2"/>
  <c r="D564" i="2"/>
  <c r="AE604" i="2"/>
  <c r="AG592" i="2"/>
  <c r="C599" i="2"/>
  <c r="O587" i="2"/>
  <c r="AB587" i="2"/>
  <c r="C572" i="2"/>
  <c r="O560" i="2"/>
  <c r="AB560" i="2"/>
  <c r="AB561" i="2"/>
  <c r="C609" i="2"/>
  <c r="O597" i="2"/>
  <c r="D565" i="2"/>
  <c r="P553" i="2"/>
  <c r="AE593" i="2"/>
  <c r="AG581" i="2"/>
  <c r="G571" i="2"/>
  <c r="Q559" i="2"/>
  <c r="O569" i="2"/>
  <c r="C581" i="2"/>
  <c r="AB569" i="2"/>
  <c r="O552" i="2"/>
  <c r="AB552" i="2"/>
  <c r="C564" i="2"/>
  <c r="Q580" i="2"/>
  <c r="G592" i="2"/>
  <c r="D610" i="2"/>
  <c r="P598" i="2"/>
  <c r="I609" i="2"/>
  <c r="S597" i="2"/>
  <c r="P558" i="2"/>
  <c r="D570" i="2"/>
  <c r="I564" i="2"/>
  <c r="S552" i="2"/>
  <c r="C603" i="2"/>
  <c r="O591" i="2"/>
  <c r="Q585" i="2"/>
  <c r="G597" i="2"/>
  <c r="H609" i="2"/>
  <c r="R609" i="2" s="1"/>
  <c r="R597" i="2"/>
  <c r="R580" i="2"/>
  <c r="H592" i="2"/>
  <c r="AB559" i="2"/>
  <c r="AT559" i="2"/>
  <c r="C571" i="2"/>
  <c r="O559" i="2"/>
  <c r="R579" i="2"/>
  <c r="H591" i="2"/>
  <c r="Q554" i="2"/>
  <c r="G566" i="2"/>
  <c r="AC557" i="2"/>
  <c r="J569" i="2"/>
  <c r="T557" i="2"/>
  <c r="D609" i="2"/>
  <c r="P597" i="2"/>
  <c r="Q591" i="2"/>
  <c r="G603" i="2"/>
  <c r="R552" i="2"/>
  <c r="H564" i="2"/>
  <c r="S598" i="2"/>
  <c r="I610" i="2"/>
  <c r="G565" i="2"/>
  <c r="Q553" i="2"/>
  <c r="P559" i="2"/>
  <c r="D571" i="2"/>
  <c r="Q587" i="2"/>
  <c r="G599" i="2"/>
  <c r="T568" i="2"/>
  <c r="AC568" i="2"/>
  <c r="J580" i="2"/>
  <c r="AB598" i="2"/>
  <c r="C610" i="2"/>
  <c r="O598" i="2"/>
  <c r="H566" i="2"/>
  <c r="R554" i="2"/>
  <c r="S580" i="2"/>
  <c r="I592" i="2"/>
  <c r="R553" i="2"/>
  <c r="H565" i="2"/>
  <c r="I570" i="2"/>
  <c r="S558" i="2"/>
  <c r="S587" i="2"/>
  <c r="I599" i="2"/>
  <c r="Q586" i="2"/>
  <c r="G598" i="2"/>
  <c r="P560" i="2"/>
  <c r="D572" i="2"/>
  <c r="H610" i="2"/>
  <c r="R610" i="2" s="1"/>
  <c r="R598" i="2"/>
  <c r="I565" i="2"/>
  <c r="S553" i="2"/>
  <c r="I581" i="2"/>
  <c r="S569" i="2"/>
  <c r="P569" i="2"/>
  <c r="D581" i="2"/>
  <c r="R596" i="2"/>
  <c r="H608" i="2"/>
  <c r="R608" i="2" s="1"/>
  <c r="G570" i="2"/>
  <c r="Q558" i="2"/>
  <c r="I591" i="2"/>
  <c r="S579" i="2"/>
  <c r="R546" i="2"/>
  <c r="H558" i="2"/>
  <c r="V522" i="2"/>
  <c r="L534" i="2"/>
  <c r="S610" i="2" l="1"/>
  <c r="S609" i="2"/>
  <c r="M593" i="2"/>
  <c r="P610" i="2"/>
  <c r="S608" i="2"/>
  <c r="P609" i="2"/>
  <c r="H570" i="2"/>
  <c r="R558" i="2"/>
  <c r="P581" i="2"/>
  <c r="D593" i="2"/>
  <c r="P572" i="2"/>
  <c r="D584" i="2"/>
  <c r="H577" i="2"/>
  <c r="R565" i="2"/>
  <c r="G611" i="2"/>
  <c r="Q611" i="2" s="1"/>
  <c r="Q599" i="2"/>
  <c r="H576" i="2"/>
  <c r="R564" i="2"/>
  <c r="P570" i="2"/>
  <c r="D582" i="2"/>
  <c r="AB581" i="2"/>
  <c r="O581" i="2"/>
  <c r="C593" i="2"/>
  <c r="U523" i="2"/>
  <c r="AU523" i="2"/>
  <c r="K535" i="2"/>
  <c r="T580" i="2"/>
  <c r="J592" i="2"/>
  <c r="AC580" i="2"/>
  <c r="V534" i="2"/>
  <c r="L546" i="2"/>
  <c r="G610" i="2"/>
  <c r="Q610" i="2" s="1"/>
  <c r="Q598" i="2"/>
  <c r="I604" i="2"/>
  <c r="S592" i="2"/>
  <c r="D583" i="2"/>
  <c r="P571" i="2"/>
  <c r="Q603" i="2"/>
  <c r="G615" i="2"/>
  <c r="Q615" i="2" s="1"/>
  <c r="S591" i="2"/>
  <c r="I603" i="2"/>
  <c r="I593" i="2"/>
  <c r="S581" i="2"/>
  <c r="S570" i="2"/>
  <c r="I582" i="2"/>
  <c r="O610" i="2"/>
  <c r="AB610" i="2"/>
  <c r="AC569" i="2"/>
  <c r="J581" i="2"/>
  <c r="T569" i="2"/>
  <c r="H603" i="2"/>
  <c r="R591" i="2"/>
  <c r="I576" i="2"/>
  <c r="S564" i="2"/>
  <c r="Q571" i="2"/>
  <c r="G583" i="2"/>
  <c r="D577" i="2"/>
  <c r="P565" i="2"/>
  <c r="AE616" i="2"/>
  <c r="AG616" i="2" s="1"/>
  <c r="AG604" i="2"/>
  <c r="G608" i="2"/>
  <c r="Q608" i="2" s="1"/>
  <c r="Q596" i="2"/>
  <c r="AC560" i="2"/>
  <c r="T559" i="2"/>
  <c r="J571" i="2"/>
  <c r="AC559" i="2"/>
  <c r="G593" i="2"/>
  <c r="Q581" i="2"/>
  <c r="D599" i="2"/>
  <c r="P587" i="2"/>
  <c r="S599" i="2"/>
  <c r="I611" i="2"/>
  <c r="C576" i="2"/>
  <c r="O564" i="2"/>
  <c r="AB564" i="2"/>
  <c r="D576" i="2"/>
  <c r="P564" i="2"/>
  <c r="O570" i="2"/>
  <c r="AB570" i="2"/>
  <c r="C582" i="2"/>
  <c r="R587" i="2"/>
  <c r="H599" i="2"/>
  <c r="H583" i="2"/>
  <c r="R571" i="2"/>
  <c r="AE607" i="2"/>
  <c r="AG607" i="2" s="1"/>
  <c r="AG595" i="2"/>
  <c r="G582" i="2"/>
  <c r="Q570" i="2"/>
  <c r="H578" i="2"/>
  <c r="R566" i="2"/>
  <c r="G577" i="2"/>
  <c r="Q565" i="2"/>
  <c r="G578" i="2"/>
  <c r="Q566" i="2"/>
  <c r="R592" i="2"/>
  <c r="H604" i="2"/>
  <c r="G609" i="2"/>
  <c r="Q609" i="2" s="1"/>
  <c r="Q597" i="2"/>
  <c r="C615" i="2"/>
  <c r="O603" i="2"/>
  <c r="AE605" i="2"/>
  <c r="AG605" i="2" s="1"/>
  <c r="AG593" i="2"/>
  <c r="O609" i="2"/>
  <c r="O599" i="2"/>
  <c r="C611" i="2"/>
  <c r="AB599" i="2"/>
  <c r="G576" i="2"/>
  <c r="Q564" i="2"/>
  <c r="H593" i="2"/>
  <c r="R581" i="2"/>
  <c r="C604" i="2"/>
  <c r="AB592" i="2"/>
  <c r="O592" i="2"/>
  <c r="I583" i="2"/>
  <c r="S571" i="2"/>
  <c r="D578" i="2"/>
  <c r="P566" i="2"/>
  <c r="D615" i="2"/>
  <c r="P603" i="2"/>
  <c r="AE606" i="2"/>
  <c r="AG606" i="2" s="1"/>
  <c r="AG594" i="2"/>
  <c r="S565" i="2"/>
  <c r="I577" i="2"/>
  <c r="AB571" i="2"/>
  <c r="C583" i="2"/>
  <c r="AT571" i="2"/>
  <c r="O571" i="2"/>
  <c r="G604" i="2"/>
  <c r="Q592" i="2"/>
  <c r="C584" i="2"/>
  <c r="O572" i="2"/>
  <c r="AB572" i="2"/>
  <c r="AB573" i="2"/>
  <c r="C577" i="2"/>
  <c r="AB565" i="2"/>
  <c r="O565" i="2"/>
  <c r="C578" i="2"/>
  <c r="O566" i="2"/>
  <c r="AB566" i="2"/>
  <c r="AB567" i="2"/>
  <c r="D604" i="2"/>
  <c r="P592" i="2"/>
  <c r="S566" i="2"/>
  <c r="I578" i="2"/>
  <c r="AC558" i="2"/>
  <c r="J570" i="2"/>
  <c r="T558" i="2"/>
  <c r="S611" i="2" l="1"/>
  <c r="P615" i="2"/>
  <c r="M605" i="2"/>
  <c r="S577" i="2"/>
  <c r="I589" i="2"/>
  <c r="G588" i="2"/>
  <c r="Q576" i="2"/>
  <c r="P599" i="2"/>
  <c r="D611" i="2"/>
  <c r="T571" i="2"/>
  <c r="AC572" i="2"/>
  <c r="J583" i="2"/>
  <c r="AC571" i="2"/>
  <c r="S576" i="2"/>
  <c r="I588" i="2"/>
  <c r="I615" i="2"/>
  <c r="S603" i="2"/>
  <c r="H589" i="2"/>
  <c r="R577" i="2"/>
  <c r="O577" i="2"/>
  <c r="C589" i="2"/>
  <c r="AB577" i="2"/>
  <c r="D616" i="2"/>
  <c r="P604" i="2"/>
  <c r="O578" i="2"/>
  <c r="C590" i="2"/>
  <c r="AB578" i="2"/>
  <c r="AB579" i="2"/>
  <c r="AB583" i="2"/>
  <c r="AT583" i="2"/>
  <c r="C595" i="2"/>
  <c r="O583" i="2"/>
  <c r="H605" i="2"/>
  <c r="R593" i="2"/>
  <c r="O611" i="2"/>
  <c r="AB611" i="2"/>
  <c r="O615" i="2"/>
  <c r="G589" i="2"/>
  <c r="Q577" i="2"/>
  <c r="AU583" i="2"/>
  <c r="H595" i="2"/>
  <c r="R583" i="2"/>
  <c r="S578" i="2"/>
  <c r="I590" i="2"/>
  <c r="G616" i="2"/>
  <c r="Q616" i="2" s="1"/>
  <c r="Q604" i="2"/>
  <c r="D590" i="2"/>
  <c r="P578" i="2"/>
  <c r="R599" i="2"/>
  <c r="H611" i="2"/>
  <c r="R611" i="2" s="1"/>
  <c r="S593" i="2"/>
  <c r="I605" i="2"/>
  <c r="S604" i="2"/>
  <c r="I616" i="2"/>
  <c r="U535" i="2"/>
  <c r="K547" i="2"/>
  <c r="AU535" i="2"/>
  <c r="D605" i="2"/>
  <c r="P593" i="2"/>
  <c r="O604" i="2"/>
  <c r="C616" i="2"/>
  <c r="AB604" i="2"/>
  <c r="H590" i="2"/>
  <c r="R578" i="2"/>
  <c r="C588" i="2"/>
  <c r="AB576" i="2"/>
  <c r="O576" i="2"/>
  <c r="P577" i="2"/>
  <c r="D589" i="2"/>
  <c r="AC581" i="2"/>
  <c r="T581" i="2"/>
  <c r="J593" i="2"/>
  <c r="R576" i="2"/>
  <c r="H588" i="2"/>
  <c r="AC570" i="2"/>
  <c r="J582" i="2"/>
  <c r="T570" i="2"/>
  <c r="C596" i="2"/>
  <c r="O584" i="2"/>
  <c r="AB584" i="2"/>
  <c r="AB585" i="2"/>
  <c r="I595" i="2"/>
  <c r="S583" i="2"/>
  <c r="R604" i="2"/>
  <c r="H616" i="2"/>
  <c r="AB582" i="2"/>
  <c r="C594" i="2"/>
  <c r="O582" i="2"/>
  <c r="P576" i="2"/>
  <c r="D588" i="2"/>
  <c r="G595" i="2"/>
  <c r="Q583" i="2"/>
  <c r="D595" i="2"/>
  <c r="P583" i="2"/>
  <c r="J604" i="2"/>
  <c r="T592" i="2"/>
  <c r="AC592" i="2"/>
  <c r="D594" i="2"/>
  <c r="P582" i="2"/>
  <c r="P584" i="2"/>
  <c r="D596" i="2"/>
  <c r="G590" i="2"/>
  <c r="Q578" i="2"/>
  <c r="S582" i="2"/>
  <c r="I594" i="2"/>
  <c r="G594" i="2"/>
  <c r="Q582" i="2"/>
  <c r="Q593" i="2"/>
  <c r="G605" i="2"/>
  <c r="Q605" i="2" s="1"/>
  <c r="H615" i="2"/>
  <c r="R615" i="2" s="1"/>
  <c r="R603" i="2"/>
  <c r="L558" i="2"/>
  <c r="V546" i="2"/>
  <c r="C605" i="2"/>
  <c r="AB593" i="2"/>
  <c r="O593" i="2"/>
  <c r="H582" i="2"/>
  <c r="R570" i="2"/>
  <c r="S605" i="2" l="1"/>
  <c r="S615" i="2"/>
  <c r="P616" i="2"/>
  <c r="P605" i="2"/>
  <c r="S616" i="2"/>
  <c r="R616" i="2"/>
  <c r="R605" i="2"/>
  <c r="P611" i="2"/>
  <c r="S594" i="2"/>
  <c r="I606" i="2"/>
  <c r="P595" i="2"/>
  <c r="D607" i="2"/>
  <c r="D601" i="2"/>
  <c r="P589" i="2"/>
  <c r="AB616" i="2"/>
  <c r="O616" i="2"/>
  <c r="L570" i="2"/>
  <c r="V558" i="2"/>
  <c r="AC604" i="2"/>
  <c r="J616" i="2"/>
  <c r="T604" i="2"/>
  <c r="AB594" i="2"/>
  <c r="C606" i="2"/>
  <c r="O594" i="2"/>
  <c r="AB605" i="2"/>
  <c r="O605" i="2"/>
  <c r="G606" i="2"/>
  <c r="Q606" i="2" s="1"/>
  <c r="Q594" i="2"/>
  <c r="G602" i="2"/>
  <c r="Q590" i="2"/>
  <c r="P594" i="2"/>
  <c r="D606" i="2"/>
  <c r="P588" i="2"/>
  <c r="D600" i="2"/>
  <c r="I607" i="2"/>
  <c r="S595" i="2"/>
  <c r="C608" i="2"/>
  <c r="O596" i="2"/>
  <c r="AB596" i="2"/>
  <c r="AB597" i="2"/>
  <c r="H600" i="2"/>
  <c r="R588" i="2"/>
  <c r="G601" i="2"/>
  <c r="Q589" i="2"/>
  <c r="C607" i="2"/>
  <c r="AB595" i="2"/>
  <c r="O595" i="2"/>
  <c r="AT595" i="2"/>
  <c r="I600" i="2"/>
  <c r="S588" i="2"/>
  <c r="D608" i="2"/>
  <c r="P596" i="2"/>
  <c r="C600" i="2"/>
  <c r="O588" i="2"/>
  <c r="AB588" i="2"/>
  <c r="G600" i="2"/>
  <c r="Q588" i="2"/>
  <c r="AC582" i="2"/>
  <c r="T582" i="2"/>
  <c r="J594" i="2"/>
  <c r="AC593" i="2"/>
  <c r="T593" i="2"/>
  <c r="J605" i="2"/>
  <c r="K559" i="2"/>
  <c r="U547" i="2"/>
  <c r="AU547" i="2"/>
  <c r="S590" i="2"/>
  <c r="I602" i="2"/>
  <c r="AB589" i="2"/>
  <c r="C601" i="2"/>
  <c r="O589" i="2"/>
  <c r="S589" i="2"/>
  <c r="I601" i="2"/>
  <c r="H594" i="2"/>
  <c r="R582" i="2"/>
  <c r="H607" i="2"/>
  <c r="R595" i="2"/>
  <c r="AU595" i="2"/>
  <c r="AB590" i="2"/>
  <c r="C602" i="2"/>
  <c r="O590" i="2"/>
  <c r="AB591" i="2"/>
  <c r="R589" i="2"/>
  <c r="H601" i="2"/>
  <c r="Q595" i="2"/>
  <c r="G607" i="2"/>
  <c r="Q607" i="2" s="1"/>
  <c r="R590" i="2"/>
  <c r="H602" i="2"/>
  <c r="D602" i="2"/>
  <c r="P590" i="2"/>
  <c r="AC584" i="2"/>
  <c r="J595" i="2"/>
  <c r="T583" i="2"/>
  <c r="AC583" i="2"/>
  <c r="P608" i="2" l="1"/>
  <c r="S607" i="2"/>
  <c r="S606" i="2"/>
  <c r="P606" i="2"/>
  <c r="P607" i="2"/>
  <c r="AC605" i="2"/>
  <c r="T605" i="2"/>
  <c r="H606" i="2"/>
  <c r="R594" i="2"/>
  <c r="P602" i="2"/>
  <c r="D614" i="2"/>
  <c r="I613" i="2"/>
  <c r="S601" i="2"/>
  <c r="T595" i="2"/>
  <c r="AC595" i="2"/>
  <c r="J607" i="2"/>
  <c r="AC596" i="2"/>
  <c r="H614" i="2"/>
  <c r="R614" i="2" s="1"/>
  <c r="R602" i="2"/>
  <c r="R601" i="2"/>
  <c r="H613" i="2"/>
  <c r="R613" i="2" s="1"/>
  <c r="C614" i="2"/>
  <c r="AB602" i="2"/>
  <c r="O602" i="2"/>
  <c r="AB603" i="2"/>
  <c r="R607" i="2"/>
  <c r="AU607" i="2"/>
  <c r="I614" i="2"/>
  <c r="S602" i="2"/>
  <c r="AU559" i="2"/>
  <c r="K571" i="2"/>
  <c r="U559" i="2"/>
  <c r="T594" i="2"/>
  <c r="AC594" i="2"/>
  <c r="J606" i="2"/>
  <c r="G612" i="2"/>
  <c r="Q612" i="2" s="1"/>
  <c r="Q600" i="2"/>
  <c r="AC616" i="2"/>
  <c r="T616" i="2"/>
  <c r="O606" i="2"/>
  <c r="AB606" i="2"/>
  <c r="O601" i="2"/>
  <c r="C613" i="2"/>
  <c r="AB601" i="2"/>
  <c r="P600" i="2"/>
  <c r="D612" i="2"/>
  <c r="Q601" i="2"/>
  <c r="G613" i="2"/>
  <c r="Q613" i="2" s="1"/>
  <c r="O600" i="2"/>
  <c r="AB600" i="2"/>
  <c r="C612" i="2"/>
  <c r="S600" i="2"/>
  <c r="I612" i="2"/>
  <c r="AT607" i="2"/>
  <c r="AB607" i="2"/>
  <c r="O607" i="2"/>
  <c r="H612" i="2"/>
  <c r="R612" i="2" s="1"/>
  <c r="R600" i="2"/>
  <c r="O608" i="2"/>
  <c r="AB608" i="2"/>
  <c r="AB609" i="2"/>
  <c r="G614" i="2"/>
  <c r="Q614" i="2" s="1"/>
  <c r="Q602" i="2"/>
  <c r="V570" i="2"/>
  <c r="L582" i="2"/>
  <c r="D613" i="2"/>
  <c r="P601" i="2"/>
  <c r="S614" i="2" l="1"/>
  <c r="S613" i="2"/>
  <c r="R606" i="2"/>
  <c r="P614" i="2"/>
  <c r="S612" i="2"/>
  <c r="P613" i="2"/>
  <c r="P612" i="2"/>
  <c r="V582" i="2"/>
  <c r="L594" i="2"/>
  <c r="AC607" i="2"/>
  <c r="AC608" i="2"/>
  <c r="T607" i="2"/>
  <c r="O612" i="2"/>
  <c r="AB612" i="2"/>
  <c r="O613" i="2"/>
  <c r="AB613" i="2"/>
  <c r="T606" i="2"/>
  <c r="AC606" i="2"/>
  <c r="K583" i="2"/>
  <c r="U571" i="2"/>
  <c r="AU571" i="2"/>
  <c r="O614" i="2"/>
  <c r="AB614" i="2"/>
  <c r="AB615" i="2"/>
  <c r="K595" i="2" l="1"/>
  <c r="U583" i="2"/>
  <c r="L606" i="2"/>
  <c r="V606" i="2" s="1"/>
  <c r="V594" i="2"/>
  <c r="K607" i="2" l="1"/>
  <c r="U607" i="2" s="1"/>
  <c r="U595" i="2"/>
  <c r="O430" i="21" l="1"/>
  <c r="P430" i="21" l="1"/>
  <c r="O429" i="21" l="1"/>
  <c r="P429" i="21" l="1"/>
  <c r="O428" i="21" l="1"/>
  <c r="P428" i="21" l="1"/>
  <c r="P416" i="21" l="1"/>
  <c r="P413" i="21"/>
  <c r="O426" i="21"/>
  <c r="P414" i="21"/>
  <c r="P417" i="21"/>
  <c r="P415" i="21"/>
  <c r="P426" i="21" l="1"/>
  <c r="P427" i="21" l="1"/>
  <c r="O427" i="21"/>
  <c r="O425" i="21" l="1"/>
  <c r="P425" i="21" l="1"/>
  <c r="P424" i="21" l="1"/>
  <c r="O424" i="21"/>
  <c r="P423" i="21" l="1"/>
  <c r="O423" i="21"/>
  <c r="P422" i="21" l="1"/>
  <c r="O422" i="21"/>
  <c r="P421" i="21" l="1"/>
  <c r="O421" i="21"/>
  <c r="O414" i="21" l="1"/>
  <c r="O413" i="21" l="1"/>
  <c r="P420" i="21" l="1"/>
  <c r="O420" i="21"/>
  <c r="O415" i="21" l="1"/>
  <c r="P418" i="21"/>
  <c r="O418" i="21"/>
  <c r="O416" i="21" l="1"/>
  <c r="P419" i="21"/>
  <c r="O419" i="21"/>
  <c r="O417" i="21" l="1"/>
  <c r="AX576" i="21"/>
  <c r="AX588" i="21" s="1"/>
  <c r="AX600" i="21" s="1"/>
  <c r="AX612" i="21" s="1"/>
  <c r="AX624" i="21" s="1"/>
  <c r="AX636" i="21" s="1"/>
  <c r="AX648" i="21" s="1"/>
  <c r="AX660" i="21" s="1"/>
  <c r="AX672" i="21" s="1"/>
  <c r="AX684" i="21" s="1"/>
  <c r="AX696" i="21" s="1"/>
  <c r="AX708" i="21" s="1"/>
  <c r="AX720" i="21" s="1"/>
  <c r="AX732" i="21" s="1"/>
  <c r="AX570" i="21"/>
  <c r="AX582" i="21" s="1"/>
  <c r="AX594" i="21" s="1"/>
  <c r="AX606" i="21" s="1"/>
  <c r="AX618" i="21" s="1"/>
  <c r="AX630" i="21" s="1"/>
  <c r="AX642" i="21" s="1"/>
  <c r="AX654" i="21" s="1"/>
  <c r="AX666" i="21" s="1"/>
  <c r="AX678" i="21" s="1"/>
  <c r="AX690" i="21" s="1"/>
  <c r="AX702" i="21" s="1"/>
  <c r="AX714" i="21" s="1"/>
  <c r="AX726" i="21" s="1"/>
  <c r="AX569" i="21"/>
  <c r="AX581" i="21" s="1"/>
  <c r="AX593" i="21" s="1"/>
  <c r="AX605" i="21" s="1"/>
  <c r="AX617" i="21" s="1"/>
  <c r="AX629" i="21" s="1"/>
  <c r="AX641" i="21" s="1"/>
  <c r="AX653" i="21" s="1"/>
  <c r="AX665" i="21" s="1"/>
  <c r="AX677" i="21" s="1"/>
  <c r="AX689" i="21" s="1"/>
  <c r="AX701" i="21" s="1"/>
  <c r="AX713" i="21" s="1"/>
  <c r="AX725" i="21" s="1"/>
  <c r="AX578" i="21"/>
  <c r="AX590" i="21" s="1"/>
  <c r="AX602" i="21" s="1"/>
  <c r="AX614" i="21" s="1"/>
  <c r="AX626" i="21" s="1"/>
  <c r="AX638" i="21" s="1"/>
  <c r="AX650" i="21" s="1"/>
  <c r="AX662" i="21" s="1"/>
  <c r="AX674" i="21" s="1"/>
  <c r="AX686" i="21" s="1"/>
  <c r="AX698" i="21" s="1"/>
  <c r="AX710" i="21" s="1"/>
  <c r="AX722" i="21" s="1"/>
  <c r="AX734" i="21" s="1"/>
  <c r="AX577" i="21"/>
  <c r="AX589" i="21" s="1"/>
  <c r="AX601" i="21" s="1"/>
  <c r="AX613" i="21" s="1"/>
  <c r="AX625" i="21" s="1"/>
  <c r="AX637" i="21" s="1"/>
  <c r="AX649" i="21" s="1"/>
  <c r="AX661" i="21" s="1"/>
  <c r="AX673" i="21" s="1"/>
  <c r="AX685" i="21" s="1"/>
  <c r="AX697" i="21" s="1"/>
  <c r="AX709" i="21" s="1"/>
  <c r="AX721" i="21" s="1"/>
  <c r="AX733" i="21" s="1"/>
  <c r="AX575" i="21"/>
  <c r="AX587" i="21" s="1"/>
  <c r="AX599" i="21" s="1"/>
  <c r="AX611" i="21" s="1"/>
  <c r="AX623" i="21" s="1"/>
  <c r="AX635" i="21" s="1"/>
  <c r="AX647" i="21" s="1"/>
  <c r="AX659" i="21" s="1"/>
  <c r="AX671" i="21" s="1"/>
  <c r="AX683" i="21" s="1"/>
  <c r="AX695" i="21" s="1"/>
  <c r="AX707" i="21" s="1"/>
  <c r="AX719" i="21" s="1"/>
  <c r="AX731" i="21" s="1"/>
  <c r="AT575" i="21"/>
  <c r="AT587" i="21" s="1"/>
  <c r="AT599" i="21" s="1"/>
  <c r="AT611" i="21" s="1"/>
  <c r="AT623" i="21" s="1"/>
  <c r="AT635" i="21" s="1"/>
  <c r="AT647" i="21" s="1"/>
  <c r="AT659" i="21" s="1"/>
  <c r="AT671" i="21" s="1"/>
  <c r="AT683" i="21" s="1"/>
  <c r="AT695" i="21" s="1"/>
  <c r="AT707" i="21" s="1"/>
  <c r="AT719" i="21" s="1"/>
  <c r="AT731" i="21" s="1"/>
  <c r="AT578" i="21"/>
  <c r="AT590" i="21" s="1"/>
  <c r="AT602" i="21" s="1"/>
  <c r="AT614" i="21" s="1"/>
  <c r="AT626" i="21" s="1"/>
  <c r="AT638" i="21" s="1"/>
  <c r="AT650" i="21" s="1"/>
  <c r="AT662" i="21" s="1"/>
  <c r="AT674" i="21" s="1"/>
  <c r="AT686" i="21" s="1"/>
  <c r="AT698" i="21" s="1"/>
  <c r="AT710" i="21" s="1"/>
  <c r="AT722" i="21" s="1"/>
  <c r="AT734" i="21" s="1"/>
  <c r="V62" i="19" l="1"/>
  <c r="AW310" i="21"/>
  <c r="CD43" i="19"/>
  <c r="Y43" i="19"/>
  <c r="AW331" i="21"/>
  <c r="AW325" i="21"/>
  <c r="AW340" i="21"/>
  <c r="CD41" i="19"/>
  <c r="Y41" i="19"/>
  <c r="AW328" i="21"/>
  <c r="AW333" i="21"/>
  <c r="AW334" i="21"/>
  <c r="AW339" i="21"/>
  <c r="CD42" i="19"/>
  <c r="Y42" i="19"/>
  <c r="AW336" i="21"/>
  <c r="AT577" i="21"/>
  <c r="AT589" i="21" s="1"/>
  <c r="AT601" i="21" s="1"/>
  <c r="AT613" i="21" s="1"/>
  <c r="AT625" i="21" s="1"/>
  <c r="AT637" i="21" s="1"/>
  <c r="AT649" i="21" s="1"/>
  <c r="AT661" i="21" s="1"/>
  <c r="AT673" i="21" s="1"/>
  <c r="AT685" i="21" s="1"/>
  <c r="AT697" i="21" s="1"/>
  <c r="AT709" i="21" s="1"/>
  <c r="AT721" i="21" s="1"/>
  <c r="AT733" i="21" s="1"/>
  <c r="AT576" i="21"/>
  <c r="AT588" i="21" s="1"/>
  <c r="AT600" i="21" s="1"/>
  <c r="AT612" i="21" s="1"/>
  <c r="AT624" i="21" s="1"/>
  <c r="AT636" i="21" s="1"/>
  <c r="AT648" i="21" s="1"/>
  <c r="AT660" i="21" s="1"/>
  <c r="AT672" i="21" s="1"/>
  <c r="AT684" i="21" s="1"/>
  <c r="AT696" i="21" s="1"/>
  <c r="AT708" i="21" s="1"/>
  <c r="AT720" i="21" s="1"/>
  <c r="AT732" i="21" s="1"/>
  <c r="AX579" i="21"/>
  <c r="AX591" i="21" s="1"/>
  <c r="AX603" i="21" s="1"/>
  <c r="AX615" i="21" s="1"/>
  <c r="AX627" i="21" s="1"/>
  <c r="AX639" i="21" s="1"/>
  <c r="AX651" i="21" s="1"/>
  <c r="AX663" i="21" s="1"/>
  <c r="AX675" i="21" s="1"/>
  <c r="AX687" i="21" s="1"/>
  <c r="AX699" i="21" s="1"/>
  <c r="AX711" i="21" s="1"/>
  <c r="AX723" i="21" s="1"/>
  <c r="AX735" i="21" s="1"/>
  <c r="AT579" i="21"/>
  <c r="AT591" i="21" s="1"/>
  <c r="AT603" i="21" s="1"/>
  <c r="AT615" i="21" s="1"/>
  <c r="AT627" i="21" s="1"/>
  <c r="AT639" i="21" s="1"/>
  <c r="AT651" i="21" s="1"/>
  <c r="AT663" i="21" s="1"/>
  <c r="AT675" i="21" s="1"/>
  <c r="AT687" i="21" s="1"/>
  <c r="AT699" i="21" s="1"/>
  <c r="AT711" i="21" s="1"/>
  <c r="AT723" i="21" s="1"/>
  <c r="AT735" i="21" s="1"/>
  <c r="AT574" i="21"/>
  <c r="AT586" i="21" s="1"/>
  <c r="AT598" i="21" s="1"/>
  <c r="AT610" i="21" s="1"/>
  <c r="AT622" i="21" s="1"/>
  <c r="AT634" i="21" s="1"/>
  <c r="AT646" i="21" s="1"/>
  <c r="AT658" i="21" s="1"/>
  <c r="AT670" i="21" s="1"/>
  <c r="AT682" i="21" s="1"/>
  <c r="AT694" i="21" s="1"/>
  <c r="AT706" i="21" s="1"/>
  <c r="AT718" i="21" s="1"/>
  <c r="AT730" i="21" s="1"/>
  <c r="AX574" i="21"/>
  <c r="AX586" i="21" s="1"/>
  <c r="AX598" i="21" s="1"/>
  <c r="AX610" i="21" s="1"/>
  <c r="AX622" i="21" s="1"/>
  <c r="AX634" i="21" s="1"/>
  <c r="AX646" i="21" s="1"/>
  <c r="AX658" i="21" s="1"/>
  <c r="AX670" i="21" s="1"/>
  <c r="AX682" i="21" s="1"/>
  <c r="AX694" i="21" s="1"/>
  <c r="AX706" i="21" s="1"/>
  <c r="AX718" i="21" s="1"/>
  <c r="AX730" i="21" s="1"/>
  <c r="AT573" i="21"/>
  <c r="AT585" i="21" s="1"/>
  <c r="AT597" i="21" s="1"/>
  <c r="AT609" i="21" s="1"/>
  <c r="AT621" i="21" s="1"/>
  <c r="AT633" i="21" s="1"/>
  <c r="AT645" i="21" s="1"/>
  <c r="AT657" i="21" s="1"/>
  <c r="AT669" i="21" s="1"/>
  <c r="AT681" i="21" s="1"/>
  <c r="AT693" i="21" s="1"/>
  <c r="AT705" i="21" s="1"/>
  <c r="AT717" i="21" s="1"/>
  <c r="AT729" i="21" s="1"/>
  <c r="AX573" i="21"/>
  <c r="AX585" i="21" s="1"/>
  <c r="AX597" i="21" s="1"/>
  <c r="AX609" i="21" s="1"/>
  <c r="AX621" i="21" s="1"/>
  <c r="AX633" i="21" s="1"/>
  <c r="AX645" i="21" s="1"/>
  <c r="AX657" i="21" s="1"/>
  <c r="AX669" i="21" s="1"/>
  <c r="AX681" i="21" s="1"/>
  <c r="AX693" i="21" s="1"/>
  <c r="AX705" i="21" s="1"/>
  <c r="AX717" i="21" s="1"/>
  <c r="AX729" i="21" s="1"/>
  <c r="AX571" i="21"/>
  <c r="AX583" i="21" s="1"/>
  <c r="AX595" i="21" s="1"/>
  <c r="AX607" i="21" s="1"/>
  <c r="AX619" i="21" s="1"/>
  <c r="AX631" i="21" s="1"/>
  <c r="AX643" i="21" s="1"/>
  <c r="AX655" i="21" s="1"/>
  <c r="AX667" i="21" s="1"/>
  <c r="AX679" i="21" s="1"/>
  <c r="AX691" i="21" s="1"/>
  <c r="AX703" i="21" s="1"/>
  <c r="AX715" i="21" s="1"/>
  <c r="AX727" i="21" s="1"/>
  <c r="AT571" i="21"/>
  <c r="AT583" i="21" s="1"/>
  <c r="AT595" i="21" s="1"/>
  <c r="AT607" i="21" s="1"/>
  <c r="AT619" i="21" s="1"/>
  <c r="AT631" i="21" s="1"/>
  <c r="AT643" i="21" s="1"/>
  <c r="AT655" i="21" s="1"/>
  <c r="AT667" i="21" s="1"/>
  <c r="AT679" i="21" s="1"/>
  <c r="AT691" i="21" s="1"/>
  <c r="AT703" i="21" s="1"/>
  <c r="AT715" i="21" s="1"/>
  <c r="AT727" i="21" s="1"/>
  <c r="AT569" i="21"/>
  <c r="AT581" i="21" s="1"/>
  <c r="AT593" i="21" s="1"/>
  <c r="AT605" i="21" s="1"/>
  <c r="AT617" i="21" s="1"/>
  <c r="AT629" i="21" s="1"/>
  <c r="AT641" i="21" s="1"/>
  <c r="AT653" i="21" s="1"/>
  <c r="AT665" i="21" s="1"/>
  <c r="AT677" i="21" s="1"/>
  <c r="AT689" i="21" s="1"/>
  <c r="AT701" i="21" s="1"/>
  <c r="AT713" i="21" s="1"/>
  <c r="AT725" i="21" s="1"/>
  <c r="AT572" i="21"/>
  <c r="AT584" i="21" s="1"/>
  <c r="AT596" i="21" s="1"/>
  <c r="AT608" i="21" s="1"/>
  <c r="AT620" i="21" s="1"/>
  <c r="AT632" i="21" s="1"/>
  <c r="AT644" i="21" s="1"/>
  <c r="AT656" i="21" s="1"/>
  <c r="AT668" i="21" s="1"/>
  <c r="AT680" i="21" s="1"/>
  <c r="AT692" i="21" s="1"/>
  <c r="AT704" i="21" s="1"/>
  <c r="AT716" i="21" s="1"/>
  <c r="AT728" i="21" s="1"/>
  <c r="AX572" i="21"/>
  <c r="AX584" i="21" s="1"/>
  <c r="AX596" i="21" s="1"/>
  <c r="AX608" i="21" s="1"/>
  <c r="AX620" i="21" s="1"/>
  <c r="AX632" i="21" s="1"/>
  <c r="AX644" i="21" s="1"/>
  <c r="AX656" i="21" s="1"/>
  <c r="AX668" i="21" s="1"/>
  <c r="AX680" i="21" s="1"/>
  <c r="AX692" i="21" s="1"/>
  <c r="AX704" i="21" s="1"/>
  <c r="AX716" i="21" s="1"/>
  <c r="AX728" i="21" s="1"/>
  <c r="AX580" i="21"/>
  <c r="AX592" i="21" s="1"/>
  <c r="AX604" i="21" s="1"/>
  <c r="AX616" i="21" s="1"/>
  <c r="AX628" i="21" s="1"/>
  <c r="AX640" i="21" s="1"/>
  <c r="AX652" i="21" s="1"/>
  <c r="AX664" i="21" s="1"/>
  <c r="AX676" i="21" s="1"/>
  <c r="AX688" i="21" s="1"/>
  <c r="AX700" i="21" s="1"/>
  <c r="AX712" i="21" s="1"/>
  <c r="AX724" i="21" s="1"/>
  <c r="AX736" i="21" s="1"/>
  <c r="AT580" i="21"/>
  <c r="AT592" i="21" s="1"/>
  <c r="AT604" i="21" s="1"/>
  <c r="AT616" i="21" s="1"/>
  <c r="AT628" i="21" s="1"/>
  <c r="AT640" i="21" s="1"/>
  <c r="AT652" i="21" s="1"/>
  <c r="AT664" i="21" s="1"/>
  <c r="AT676" i="21" s="1"/>
  <c r="AT688" i="21" s="1"/>
  <c r="AT700" i="21" s="1"/>
  <c r="AT712" i="21" s="1"/>
  <c r="AT724" i="21" s="1"/>
  <c r="AT736" i="21" s="1"/>
  <c r="AS571" i="21" l="1"/>
  <c r="AS580" i="21"/>
  <c r="AS574" i="21"/>
  <c r="AS577" i="21"/>
  <c r="AS576" i="21"/>
  <c r="AS578" i="21"/>
  <c r="AS572" i="21"/>
  <c r="AS579" i="21"/>
  <c r="V63" i="19"/>
  <c r="AW349" i="21"/>
  <c r="AW308" i="21"/>
  <c r="AW322" i="21"/>
  <c r="AW307" i="21"/>
  <c r="AW311" i="21"/>
  <c r="AW306" i="21"/>
  <c r="AW463" i="21"/>
  <c r="AW399" i="21"/>
  <c r="AW440" i="21"/>
  <c r="AW457" i="21"/>
  <c r="AW410" i="21"/>
  <c r="AW481" i="21"/>
  <c r="CD44" i="19"/>
  <c r="Y44" i="19"/>
  <c r="AW319" i="21"/>
  <c r="AW330" i="21"/>
  <c r="AW360" i="21"/>
  <c r="AW355" i="21"/>
  <c r="AW326" i="21"/>
  <c r="AW344" i="21"/>
  <c r="AW373" i="21"/>
  <c r="AW484" i="21"/>
  <c r="AW363" i="21"/>
  <c r="AW395" i="21"/>
  <c r="AW476" i="21"/>
  <c r="AW486" i="21"/>
  <c r="AW320" i="21"/>
  <c r="AW315" i="21"/>
  <c r="AW314" i="21"/>
  <c r="AW321" i="21"/>
  <c r="AW312" i="21"/>
  <c r="AW327" i="21"/>
  <c r="AW456" i="21"/>
  <c r="AW477" i="21"/>
  <c r="AW409" i="21"/>
  <c r="AW452" i="21"/>
  <c r="AW405" i="21"/>
  <c r="AW372" i="21"/>
  <c r="AW459" i="21"/>
  <c r="AW443" i="21"/>
  <c r="AW431" i="21"/>
  <c r="AW401" i="21"/>
  <c r="AW433" i="21"/>
  <c r="AW435" i="21"/>
  <c r="AW489" i="21"/>
  <c r="AW346" i="21"/>
  <c r="AW316" i="21"/>
  <c r="AW309" i="21"/>
  <c r="AW318" i="21"/>
  <c r="AW446" i="21"/>
  <c r="AW474" i="21"/>
  <c r="AW371" i="21"/>
  <c r="AW400" i="21"/>
  <c r="AW411" i="21"/>
  <c r="AW364" i="21"/>
  <c r="AW472" i="21"/>
  <c r="AW388" i="21"/>
  <c r="AW362" i="21"/>
  <c r="AW480" i="21"/>
  <c r="AW366" i="21"/>
  <c r="AW455" i="21"/>
  <c r="AW354" i="21"/>
  <c r="AW338" i="21"/>
  <c r="AW335" i="21"/>
  <c r="AW465" i="21"/>
  <c r="AW460" i="21"/>
  <c r="AW369" i="21"/>
  <c r="AW478" i="21"/>
  <c r="AW348" i="21"/>
  <c r="AW501" i="21"/>
  <c r="AW491" i="21"/>
  <c r="AW324" i="21"/>
  <c r="AW323" i="21"/>
  <c r="AW404" i="21"/>
  <c r="AW332" i="21"/>
  <c r="AW313" i="21"/>
  <c r="AW337" i="21"/>
  <c r="AW464" i="21"/>
  <c r="AW438" i="21"/>
  <c r="AW370" i="21"/>
  <c r="AW386" i="21"/>
  <c r="AW391" i="21"/>
  <c r="AW408" i="21"/>
  <c r="AW428" i="21"/>
  <c r="AW361" i="21"/>
  <c r="AW393" i="21"/>
  <c r="AW495" i="21"/>
  <c r="AW475" i="21"/>
  <c r="AW441" i="21"/>
  <c r="AW469" i="21"/>
  <c r="AW432" i="21"/>
  <c r="AW375" i="21"/>
  <c r="AT570" i="21"/>
  <c r="AT582" i="21" s="1"/>
  <c r="AT594" i="21" s="1"/>
  <c r="AT606" i="21" s="1"/>
  <c r="AT618" i="21" s="1"/>
  <c r="AT630" i="21" s="1"/>
  <c r="AT642" i="21" s="1"/>
  <c r="AT654" i="21" s="1"/>
  <c r="AT666" i="21" s="1"/>
  <c r="AT678" i="21" s="1"/>
  <c r="AT690" i="21" s="1"/>
  <c r="AT702" i="21" s="1"/>
  <c r="AT714" i="21" s="1"/>
  <c r="AT726" i="21" s="1"/>
  <c r="AS569" i="21" l="1"/>
  <c r="AS570" i="21"/>
  <c r="AS592" i="21"/>
  <c r="AS588" i="21"/>
  <c r="AS573" i="21"/>
  <c r="AS583" i="21"/>
  <c r="V64" i="19"/>
  <c r="AS584" i="21"/>
  <c r="AS586" i="21"/>
  <c r="AS575" i="21"/>
  <c r="AS591" i="21"/>
  <c r="AS590" i="21"/>
  <c r="AS589" i="21"/>
  <c r="AW387" i="21"/>
  <c r="AW342" i="21"/>
  <c r="AW394" i="21"/>
  <c r="AW398" i="21"/>
  <c r="AW351" i="21"/>
  <c r="CD46" i="19"/>
  <c r="Y46" i="19"/>
  <c r="AW493" i="21"/>
  <c r="AW488" i="21"/>
  <c r="AW345" i="21"/>
  <c r="AW453" i="21"/>
  <c r="AW376" i="21"/>
  <c r="AW329" i="21"/>
  <c r="BC340" i="21" s="1"/>
  <c r="BA340" i="21"/>
  <c r="AW461" i="21"/>
  <c r="CD45" i="19"/>
  <c r="Y45" i="19"/>
  <c r="AW496" i="21"/>
  <c r="AW502" i="21"/>
  <c r="AW483" i="21"/>
  <c r="AW430" i="21"/>
  <c r="AW427" i="21"/>
  <c r="AW454" i="21"/>
  <c r="AW396" i="21"/>
  <c r="AW439" i="21"/>
  <c r="AW482" i="21"/>
  <c r="AW368" i="21"/>
  <c r="AW392" i="21"/>
  <c r="AW397" i="21"/>
  <c r="AW359" i="21"/>
  <c r="AW403" i="21"/>
  <c r="AW442" i="21"/>
  <c r="AW365" i="21"/>
  <c r="AW425" i="21"/>
  <c r="AW507" i="21"/>
  <c r="AW426" i="21"/>
  <c r="AW381" i="21"/>
  <c r="AW374" i="21"/>
  <c r="AW429" i="21"/>
  <c r="AW343" i="21"/>
  <c r="AW356" i="21"/>
  <c r="AW347" i="21"/>
  <c r="AW390" i="21"/>
  <c r="AW445" i="21"/>
  <c r="AW382" i="21"/>
  <c r="AW380" i="21"/>
  <c r="AW305" i="21"/>
  <c r="BC316" i="21" s="1"/>
  <c r="BA316" i="21"/>
  <c r="AW492" i="21"/>
  <c r="AW470" i="21"/>
  <c r="AW458" i="21"/>
  <c r="AW462" i="21"/>
  <c r="AW367" i="21"/>
  <c r="AW448" i="21"/>
  <c r="AW383" i="21"/>
  <c r="AW379" i="21"/>
  <c r="AW384" i="21"/>
  <c r="AW407" i="21"/>
  <c r="AW385" i="21"/>
  <c r="AW447" i="21"/>
  <c r="AW444" i="21"/>
  <c r="AW350" i="21"/>
  <c r="AW494" i="21"/>
  <c r="AW490" i="21"/>
  <c r="AW487" i="21"/>
  <c r="AW519" i="21"/>
  <c r="AW434" i="21"/>
  <c r="AW378" i="21"/>
  <c r="AW466" i="21"/>
  <c r="AW451" i="21"/>
  <c r="AW357" i="21"/>
  <c r="AW412" i="21"/>
  <c r="AW450" i="21"/>
  <c r="AW479" i="21"/>
  <c r="AW468" i="21"/>
  <c r="AW436" i="21"/>
  <c r="AW467" i="21"/>
  <c r="AW471" i="21"/>
  <c r="AW406" i="21"/>
  <c r="AW352" i="21"/>
  <c r="AW358" i="21"/>
  <c r="AW317" i="21"/>
  <c r="BC328" i="21" s="1"/>
  <c r="BA328" i="21"/>
  <c r="AW485" i="21"/>
  <c r="AS595" i="21" l="1"/>
  <c r="AS581" i="21"/>
  <c r="AS602" i="21"/>
  <c r="AS596" i="21"/>
  <c r="AS603" i="21"/>
  <c r="V65" i="19"/>
  <c r="AS582" i="21"/>
  <c r="AS587" i="21"/>
  <c r="AS601" i="21"/>
  <c r="AS598" i="21"/>
  <c r="AS585" i="21"/>
  <c r="AS600" i="21"/>
  <c r="AS604" i="21"/>
  <c r="AW499" i="21"/>
  <c r="AW506" i="21"/>
  <c r="AW517" i="21"/>
  <c r="BC436" i="21"/>
  <c r="AW498" i="21"/>
  <c r="BC496" i="21"/>
  <c r="BA376" i="21"/>
  <c r="AW503" i="21"/>
  <c r="AW513" i="21"/>
  <c r="AW515" i="21"/>
  <c r="BA496" i="21"/>
  <c r="BA388" i="21"/>
  <c r="AW377" i="21"/>
  <c r="BC388" i="21" s="1"/>
  <c r="BC376" i="21"/>
  <c r="BA472" i="21"/>
  <c r="AW500" i="21"/>
  <c r="BA412" i="21"/>
  <c r="AW402" i="21"/>
  <c r="BC412" i="21" s="1"/>
  <c r="BA352" i="21"/>
  <c r="AW341" i="21"/>
  <c r="BC352" i="21" s="1"/>
  <c r="BA460" i="21"/>
  <c r="AW449" i="21"/>
  <c r="BC460" i="21" s="1"/>
  <c r="BA484" i="21"/>
  <c r="AW473" i="21"/>
  <c r="BC484" i="21" s="1"/>
  <c r="AW508" i="21"/>
  <c r="AW505" i="21"/>
  <c r="AW504" i="21"/>
  <c r="AW510" i="21"/>
  <c r="AW437" i="21"/>
  <c r="BC448" i="21" s="1"/>
  <c r="BA448" i="21"/>
  <c r="BA436" i="21"/>
  <c r="BA364" i="21"/>
  <c r="AW353" i="21"/>
  <c r="BC364" i="21" s="1"/>
  <c r="AW497" i="21"/>
  <c r="BC472" i="21"/>
  <c r="BA400" i="21"/>
  <c r="AW389" i="21"/>
  <c r="BC400" i="21" s="1"/>
  <c r="AS593" i="21" l="1"/>
  <c r="AS612" i="21"/>
  <c r="AS597" i="21"/>
  <c r="AS615" i="21"/>
  <c r="AS614" i="21"/>
  <c r="AS607" i="21"/>
  <c r="AS616" i="21"/>
  <c r="AS610" i="21"/>
  <c r="AS599" i="21"/>
  <c r="AS613" i="21"/>
  <c r="AS594" i="21"/>
  <c r="V66" i="19"/>
  <c r="AS608" i="21"/>
  <c r="BA508" i="21"/>
  <c r="AW529" i="21"/>
  <c r="BC508" i="21"/>
  <c r="AW512" i="21"/>
  <c r="AW520" i="21"/>
  <c r="AW518" i="21"/>
  <c r="AW511" i="21"/>
  <c r="AW531" i="21"/>
  <c r="AW525" i="21"/>
  <c r="AW514" i="21"/>
  <c r="AW516" i="21"/>
  <c r="AW530" i="21"/>
  <c r="AW509" i="21"/>
  <c r="V67" i="19" l="1"/>
  <c r="AS620" i="21"/>
  <c r="AS609" i="21"/>
  <c r="AS626" i="21"/>
  <c r="AS625" i="21"/>
  <c r="AS622" i="21"/>
  <c r="AS619" i="21"/>
  <c r="AS606" i="21"/>
  <c r="AS611" i="21"/>
  <c r="AS624" i="21"/>
  <c r="AS628" i="21"/>
  <c r="AS627" i="21"/>
  <c r="AS605" i="21"/>
  <c r="AW522" i="21"/>
  <c r="AW526" i="21"/>
  <c r="AW523" i="21"/>
  <c r="AW528" i="21"/>
  <c r="AW532" i="21"/>
  <c r="AW549" i="21"/>
  <c r="AW543" i="21"/>
  <c r="AW536" i="21"/>
  <c r="AW534" i="21"/>
  <c r="BC520" i="21"/>
  <c r="AW524" i="21"/>
  <c r="AW537" i="21"/>
  <c r="BA520" i="21"/>
  <c r="AW527" i="21"/>
  <c r="AS617" i="21" l="1"/>
  <c r="AS636" i="21"/>
  <c r="AS639" i="21"/>
  <c r="AS634" i="21"/>
  <c r="AS621" i="21"/>
  <c r="AS618" i="21"/>
  <c r="AS631" i="21"/>
  <c r="AS638" i="21"/>
  <c r="AS640" i="21"/>
  <c r="AS623" i="21"/>
  <c r="AS637" i="21"/>
  <c r="AS632" i="21"/>
  <c r="V68" i="19"/>
  <c r="AW546" i="21"/>
  <c r="AW542" i="21"/>
  <c r="AW535" i="21"/>
  <c r="AW540" i="21"/>
  <c r="AW555" i="21"/>
  <c r="BA532" i="21"/>
  <c r="AW521" i="21"/>
  <c r="BC532" i="21" s="1"/>
  <c r="AW541" i="21"/>
  <c r="AW539" i="21"/>
  <c r="AW553" i="21"/>
  <c r="AW544" i="21"/>
  <c r="AW538" i="21"/>
  <c r="AW547" i="21"/>
  <c r="AO573" i="21"/>
  <c r="AO585" i="21" s="1"/>
  <c r="AO597" i="21" s="1"/>
  <c r="AO609" i="21" s="1"/>
  <c r="AO621" i="21" s="1"/>
  <c r="AO633" i="21" s="1"/>
  <c r="AO645" i="21" s="1"/>
  <c r="AO657" i="21" s="1"/>
  <c r="AO669" i="21" s="1"/>
  <c r="AO681" i="21" s="1"/>
  <c r="AO693" i="21" s="1"/>
  <c r="AO705" i="21" s="1"/>
  <c r="AO717" i="21" s="1"/>
  <c r="AO729" i="21" s="1"/>
  <c r="AO579" i="21"/>
  <c r="AO591" i="21" s="1"/>
  <c r="AO603" i="21" s="1"/>
  <c r="AO615" i="21" s="1"/>
  <c r="AO627" i="21" s="1"/>
  <c r="AO639" i="21" s="1"/>
  <c r="AO651" i="21" s="1"/>
  <c r="AO663" i="21" s="1"/>
  <c r="AO675" i="21" s="1"/>
  <c r="AO687" i="21" s="1"/>
  <c r="AO699" i="21" s="1"/>
  <c r="AO711" i="21" s="1"/>
  <c r="AO723" i="21" s="1"/>
  <c r="AO735" i="21" s="1"/>
  <c r="AS635" i="21" l="1"/>
  <c r="AS633" i="21"/>
  <c r="AS629" i="21"/>
  <c r="AS650" i="21"/>
  <c r="AS643" i="21"/>
  <c r="AS651" i="21"/>
  <c r="AS644" i="21"/>
  <c r="AS652" i="21"/>
  <c r="AS646" i="21"/>
  <c r="V69" i="19"/>
  <c r="AS649" i="21"/>
  <c r="AS630" i="21"/>
  <c r="AS648" i="21"/>
  <c r="AW551" i="21"/>
  <c r="AW556" i="21"/>
  <c r="AQ579" i="21"/>
  <c r="AQ591" i="21" s="1"/>
  <c r="AQ603" i="21" s="1"/>
  <c r="AQ615" i="21" s="1"/>
  <c r="AQ627" i="21" s="1"/>
  <c r="AQ639" i="21" s="1"/>
  <c r="AQ651" i="21" s="1"/>
  <c r="AQ663" i="21" s="1"/>
  <c r="AQ675" i="21" s="1"/>
  <c r="AQ687" i="21" s="1"/>
  <c r="AQ699" i="21" s="1"/>
  <c r="AQ711" i="21" s="1"/>
  <c r="AQ723" i="21" s="1"/>
  <c r="AQ735" i="21" s="1"/>
  <c r="AW552" i="21"/>
  <c r="CD40" i="19"/>
  <c r="Y40" i="19"/>
  <c r="AW550" i="21"/>
  <c r="AQ578" i="21"/>
  <c r="AQ590" i="21" s="1"/>
  <c r="AQ602" i="21" s="1"/>
  <c r="AQ614" i="21" s="1"/>
  <c r="AQ626" i="21" s="1"/>
  <c r="AQ638" i="21" s="1"/>
  <c r="AQ650" i="21" s="1"/>
  <c r="AQ662" i="21" s="1"/>
  <c r="AQ674" i="21" s="1"/>
  <c r="AQ686" i="21" s="1"/>
  <c r="AQ698" i="21" s="1"/>
  <c r="AQ710" i="21" s="1"/>
  <c r="AQ722" i="21" s="1"/>
  <c r="AQ734" i="21" s="1"/>
  <c r="AQ573" i="21"/>
  <c r="AQ585" i="21" s="1"/>
  <c r="AQ597" i="21" s="1"/>
  <c r="AQ609" i="21" s="1"/>
  <c r="AQ621" i="21" s="1"/>
  <c r="AQ633" i="21" s="1"/>
  <c r="AQ645" i="21" s="1"/>
  <c r="AQ657" i="21" s="1"/>
  <c r="AQ669" i="21" s="1"/>
  <c r="AQ681" i="21" s="1"/>
  <c r="AQ693" i="21" s="1"/>
  <c r="AQ705" i="21" s="1"/>
  <c r="AQ717" i="21" s="1"/>
  <c r="AQ729" i="21" s="1"/>
  <c r="AW548" i="21"/>
  <c r="BD340" i="21"/>
  <c r="AW554" i="21"/>
  <c r="AQ569" i="21"/>
  <c r="AQ581" i="21" s="1"/>
  <c r="AQ593" i="21" s="1"/>
  <c r="AQ605" i="21" s="1"/>
  <c r="AQ617" i="21" s="1"/>
  <c r="AQ629" i="21" s="1"/>
  <c r="AQ641" i="21" s="1"/>
  <c r="AQ653" i="21" s="1"/>
  <c r="AQ665" i="21" s="1"/>
  <c r="AQ677" i="21" s="1"/>
  <c r="AQ689" i="21" s="1"/>
  <c r="AQ701" i="21" s="1"/>
  <c r="AQ713" i="21" s="1"/>
  <c r="AQ725" i="21" s="1"/>
  <c r="AQ576" i="21"/>
  <c r="AQ588" i="21" s="1"/>
  <c r="AQ600" i="21" s="1"/>
  <c r="AQ612" i="21" s="1"/>
  <c r="AQ624" i="21" s="1"/>
  <c r="AQ636" i="21" s="1"/>
  <c r="AQ648" i="21" s="1"/>
  <c r="AQ660" i="21" s="1"/>
  <c r="AQ672" i="21" s="1"/>
  <c r="AQ684" i="21" s="1"/>
  <c r="AQ696" i="21" s="1"/>
  <c r="AQ708" i="21" s="1"/>
  <c r="AQ720" i="21" s="1"/>
  <c r="AQ732" i="21" s="1"/>
  <c r="BA544" i="21"/>
  <c r="AW533" i="21"/>
  <c r="BC544" i="21" s="1"/>
  <c r="AO569" i="21"/>
  <c r="AO581" i="21" s="1"/>
  <c r="AO593" i="21" s="1"/>
  <c r="AO605" i="21" s="1"/>
  <c r="AO617" i="21" s="1"/>
  <c r="AO629" i="21" s="1"/>
  <c r="AO641" i="21" s="1"/>
  <c r="AO653" i="21" s="1"/>
  <c r="AO665" i="21" s="1"/>
  <c r="AO677" i="21" s="1"/>
  <c r="AO689" i="21" s="1"/>
  <c r="AO701" i="21" s="1"/>
  <c r="AO713" i="21" s="1"/>
  <c r="AO725" i="21" s="1"/>
  <c r="AO570" i="21"/>
  <c r="AO582" i="21" s="1"/>
  <c r="AO594" i="21" s="1"/>
  <c r="AO606" i="21" s="1"/>
  <c r="AO618" i="21" s="1"/>
  <c r="AO630" i="21" s="1"/>
  <c r="AO642" i="21" s="1"/>
  <c r="AO654" i="21" s="1"/>
  <c r="AO666" i="21" s="1"/>
  <c r="AO678" i="21" s="1"/>
  <c r="AO690" i="21" s="1"/>
  <c r="AO702" i="21" s="1"/>
  <c r="AO714" i="21" s="1"/>
  <c r="AO726" i="21" s="1"/>
  <c r="AO574" i="21"/>
  <c r="AO586" i="21" s="1"/>
  <c r="AO598" i="21" s="1"/>
  <c r="AO610" i="21" s="1"/>
  <c r="AO622" i="21" s="1"/>
  <c r="AO634" i="21" s="1"/>
  <c r="AO646" i="21" s="1"/>
  <c r="AO658" i="21" s="1"/>
  <c r="AO670" i="21" s="1"/>
  <c r="AO682" i="21" s="1"/>
  <c r="AO694" i="21" s="1"/>
  <c r="AO706" i="21" s="1"/>
  <c r="AO718" i="21" s="1"/>
  <c r="AO730" i="21" s="1"/>
  <c r="AO577" i="21"/>
  <c r="AO589" i="21" s="1"/>
  <c r="AO601" i="21" s="1"/>
  <c r="AO613" i="21" s="1"/>
  <c r="AO625" i="21" s="1"/>
  <c r="AO637" i="21" s="1"/>
  <c r="AO649" i="21" s="1"/>
  <c r="AO661" i="21" s="1"/>
  <c r="AO673" i="21" s="1"/>
  <c r="AO685" i="21" s="1"/>
  <c r="AO697" i="21" s="1"/>
  <c r="AO709" i="21" s="1"/>
  <c r="AO721" i="21" s="1"/>
  <c r="AO733" i="21" s="1"/>
  <c r="AO576" i="21"/>
  <c r="AO588" i="21" s="1"/>
  <c r="AO600" i="21" s="1"/>
  <c r="AO612" i="21" s="1"/>
  <c r="AO624" i="21" s="1"/>
  <c r="AO636" i="21" s="1"/>
  <c r="AO648" i="21" s="1"/>
  <c r="AO660" i="21" s="1"/>
  <c r="AO672" i="21" s="1"/>
  <c r="AO684" i="21" s="1"/>
  <c r="AO696" i="21" s="1"/>
  <c r="AO708" i="21" s="1"/>
  <c r="AO720" i="21" s="1"/>
  <c r="AO732" i="21" s="1"/>
  <c r="AO571" i="21"/>
  <c r="AO583" i="21" s="1"/>
  <c r="AO595" i="21" s="1"/>
  <c r="AO607" i="21" s="1"/>
  <c r="AO619" i="21" s="1"/>
  <c r="AO631" i="21" s="1"/>
  <c r="AO643" i="21" s="1"/>
  <c r="AO655" i="21" s="1"/>
  <c r="AO667" i="21" s="1"/>
  <c r="AO679" i="21" s="1"/>
  <c r="AO691" i="21" s="1"/>
  <c r="AO703" i="21" s="1"/>
  <c r="AO715" i="21" s="1"/>
  <c r="AO727" i="21" s="1"/>
  <c r="AO575" i="21"/>
  <c r="AO587" i="21" s="1"/>
  <c r="AO599" i="21" s="1"/>
  <c r="AO611" i="21" s="1"/>
  <c r="AO623" i="21" s="1"/>
  <c r="AO635" i="21" s="1"/>
  <c r="AO647" i="21" s="1"/>
  <c r="AO659" i="21" s="1"/>
  <c r="AO671" i="21" s="1"/>
  <c r="AO683" i="21" s="1"/>
  <c r="AO695" i="21" s="1"/>
  <c r="AO707" i="21" s="1"/>
  <c r="AO719" i="21" s="1"/>
  <c r="AO731" i="21" s="1"/>
  <c r="AO572" i="21"/>
  <c r="AO584" i="21" s="1"/>
  <c r="AO596" i="21" s="1"/>
  <c r="AO608" i="21" s="1"/>
  <c r="AO620" i="21" s="1"/>
  <c r="AO632" i="21" s="1"/>
  <c r="AO644" i="21" s="1"/>
  <c r="AO656" i="21" s="1"/>
  <c r="AO668" i="21" s="1"/>
  <c r="AO680" i="21" s="1"/>
  <c r="AO692" i="21" s="1"/>
  <c r="AO704" i="21" s="1"/>
  <c r="AO716" i="21" s="1"/>
  <c r="AO728" i="21" s="1"/>
  <c r="AO578" i="21"/>
  <c r="AO590" i="21" s="1"/>
  <c r="AO602" i="21" s="1"/>
  <c r="AO614" i="21" s="1"/>
  <c r="AO626" i="21" s="1"/>
  <c r="AO638" i="21" s="1"/>
  <c r="AO650" i="21" s="1"/>
  <c r="AO662" i="21" s="1"/>
  <c r="AO674" i="21" s="1"/>
  <c r="AO686" i="21" s="1"/>
  <c r="AO698" i="21" s="1"/>
  <c r="AO710" i="21" s="1"/>
  <c r="AO722" i="21" s="1"/>
  <c r="AO734" i="21" s="1"/>
  <c r="BD316" i="21"/>
  <c r="BD328" i="21"/>
  <c r="V70" i="19" l="1"/>
  <c r="AS661" i="21"/>
  <c r="AS641" i="21"/>
  <c r="AS645" i="21"/>
  <c r="AS658" i="21"/>
  <c r="AS656" i="21"/>
  <c r="AS663" i="21"/>
  <c r="AS655" i="21"/>
  <c r="AS662" i="21"/>
  <c r="AS660" i="21"/>
  <c r="AS642" i="21"/>
  <c r="AS647" i="21"/>
  <c r="AS664" i="21"/>
  <c r="AU569" i="21"/>
  <c r="AW557" i="21"/>
  <c r="AW567" i="21"/>
  <c r="AU579" i="21"/>
  <c r="AQ572" i="21"/>
  <c r="AQ584" i="21" s="1"/>
  <c r="AQ596" i="21" s="1"/>
  <c r="AQ608" i="21" s="1"/>
  <c r="AQ620" i="21" s="1"/>
  <c r="AQ632" i="21" s="1"/>
  <c r="AQ644" i="21" s="1"/>
  <c r="AQ656" i="21" s="1"/>
  <c r="AQ668" i="21" s="1"/>
  <c r="AQ680" i="21" s="1"/>
  <c r="AQ692" i="21" s="1"/>
  <c r="AQ704" i="21" s="1"/>
  <c r="AQ716" i="21" s="1"/>
  <c r="AQ728" i="21" s="1"/>
  <c r="AQ575" i="21"/>
  <c r="AQ587" i="21" s="1"/>
  <c r="AQ599" i="21" s="1"/>
  <c r="AQ611" i="21" s="1"/>
  <c r="AQ623" i="21" s="1"/>
  <c r="AQ635" i="21" s="1"/>
  <c r="AQ647" i="21" s="1"/>
  <c r="AQ659" i="21" s="1"/>
  <c r="AQ671" i="21" s="1"/>
  <c r="AQ683" i="21" s="1"/>
  <c r="AQ695" i="21" s="1"/>
  <c r="AQ707" i="21" s="1"/>
  <c r="AQ719" i="21" s="1"/>
  <c r="AQ731" i="21" s="1"/>
  <c r="AQ570" i="21"/>
  <c r="AQ582" i="21" s="1"/>
  <c r="AQ594" i="21" s="1"/>
  <c r="AQ606" i="21" s="1"/>
  <c r="AQ618" i="21" s="1"/>
  <c r="AQ630" i="21" s="1"/>
  <c r="AQ642" i="21" s="1"/>
  <c r="AQ654" i="21" s="1"/>
  <c r="AQ666" i="21" s="1"/>
  <c r="AQ678" i="21" s="1"/>
  <c r="AQ690" i="21" s="1"/>
  <c r="AQ702" i="21" s="1"/>
  <c r="AQ714" i="21" s="1"/>
  <c r="AQ726" i="21" s="1"/>
  <c r="AQ577" i="21"/>
  <c r="AQ589" i="21" s="1"/>
  <c r="AQ601" i="21" s="1"/>
  <c r="AQ613" i="21" s="1"/>
  <c r="AQ625" i="21" s="1"/>
  <c r="AQ637" i="21" s="1"/>
  <c r="AQ649" i="21" s="1"/>
  <c r="AQ661" i="21" s="1"/>
  <c r="AQ673" i="21" s="1"/>
  <c r="AQ685" i="21" s="1"/>
  <c r="AQ697" i="21" s="1"/>
  <c r="AQ709" i="21" s="1"/>
  <c r="AQ721" i="21" s="1"/>
  <c r="AQ733" i="21" s="1"/>
  <c r="AU573" i="21"/>
  <c r="AW561" i="21"/>
  <c r="AW566" i="21"/>
  <c r="AU578" i="21"/>
  <c r="AQ580" i="21"/>
  <c r="AQ592" i="21" s="1"/>
  <c r="AQ604" i="21" s="1"/>
  <c r="AQ616" i="21" s="1"/>
  <c r="AQ628" i="21" s="1"/>
  <c r="AQ640" i="21" s="1"/>
  <c r="AQ652" i="21" s="1"/>
  <c r="AQ664" i="21" s="1"/>
  <c r="AQ676" i="21" s="1"/>
  <c r="AQ688" i="21" s="1"/>
  <c r="AQ700" i="21" s="1"/>
  <c r="AQ712" i="21" s="1"/>
  <c r="AQ724" i="21" s="1"/>
  <c r="AQ736" i="21" s="1"/>
  <c r="AQ571" i="21"/>
  <c r="AQ583" i="21" s="1"/>
  <c r="AQ595" i="21" s="1"/>
  <c r="AQ607" i="21" s="1"/>
  <c r="AQ619" i="21" s="1"/>
  <c r="AQ631" i="21" s="1"/>
  <c r="AQ643" i="21" s="1"/>
  <c r="AQ655" i="21" s="1"/>
  <c r="AQ667" i="21" s="1"/>
  <c r="AQ679" i="21" s="1"/>
  <c r="AQ691" i="21" s="1"/>
  <c r="AQ703" i="21" s="1"/>
  <c r="AQ715" i="21" s="1"/>
  <c r="AQ727" i="21" s="1"/>
  <c r="AQ574" i="21"/>
  <c r="AQ586" i="21" s="1"/>
  <c r="AQ598" i="21" s="1"/>
  <c r="AQ610" i="21" s="1"/>
  <c r="AQ622" i="21" s="1"/>
  <c r="AQ634" i="21" s="1"/>
  <c r="AQ646" i="21" s="1"/>
  <c r="AQ658" i="21" s="1"/>
  <c r="AQ670" i="21" s="1"/>
  <c r="AQ682" i="21" s="1"/>
  <c r="AQ694" i="21" s="1"/>
  <c r="AQ706" i="21" s="1"/>
  <c r="AQ718" i="21" s="1"/>
  <c r="AQ730" i="21" s="1"/>
  <c r="AU576" i="21"/>
  <c r="AW564" i="21"/>
  <c r="BA556" i="21"/>
  <c r="AW545" i="21"/>
  <c r="BC556" i="21" s="1"/>
  <c r="AO580" i="21"/>
  <c r="AO592" i="21" s="1"/>
  <c r="AO604" i="21" s="1"/>
  <c r="AO616" i="21" s="1"/>
  <c r="AO628" i="21" s="1"/>
  <c r="AO640" i="21" s="1"/>
  <c r="AO652" i="21" s="1"/>
  <c r="AO664" i="21" s="1"/>
  <c r="AO676" i="21" s="1"/>
  <c r="AO688" i="21" s="1"/>
  <c r="AO700" i="21" s="1"/>
  <c r="AO712" i="21" s="1"/>
  <c r="AO724" i="21" s="1"/>
  <c r="AO736" i="21" s="1"/>
  <c r="AS654" i="21" l="1"/>
  <c r="AS672" i="21"/>
  <c r="AS674" i="21"/>
  <c r="AS670" i="21"/>
  <c r="V71" i="19"/>
  <c r="AS675" i="21"/>
  <c r="AS667" i="21"/>
  <c r="AS676" i="21"/>
  <c r="AS657" i="21"/>
  <c r="AS653" i="21"/>
  <c r="AS659" i="21"/>
  <c r="AS668" i="21"/>
  <c r="AS673" i="21"/>
  <c r="AU574" i="21"/>
  <c r="AW562" i="21"/>
  <c r="AU590" i="21"/>
  <c r="AW578" i="21"/>
  <c r="AW558" i="21"/>
  <c r="AU570" i="21"/>
  <c r="AW560" i="21"/>
  <c r="AU572" i="21"/>
  <c r="BD364" i="21"/>
  <c r="AU577" i="21"/>
  <c r="AW565" i="21"/>
  <c r="AU581" i="21"/>
  <c r="AW569" i="21"/>
  <c r="AW576" i="21"/>
  <c r="AU588" i="21"/>
  <c r="AW559" i="21"/>
  <c r="AU571" i="21"/>
  <c r="AU580" i="21"/>
  <c r="AW568" i="21"/>
  <c r="AW563" i="21"/>
  <c r="AU575" i="21"/>
  <c r="AU591" i="21"/>
  <c r="AW579" i="21"/>
  <c r="AW573" i="21"/>
  <c r="AU585" i="21"/>
  <c r="BA568" i="21"/>
  <c r="AN576" i="21"/>
  <c r="AN588" i="21" s="1"/>
  <c r="AN600" i="21" s="1"/>
  <c r="AN612" i="21" s="1"/>
  <c r="AN624" i="21" s="1"/>
  <c r="AN636" i="21" s="1"/>
  <c r="AN648" i="21" s="1"/>
  <c r="AN660" i="21" s="1"/>
  <c r="AN672" i="21" s="1"/>
  <c r="AN684" i="21" s="1"/>
  <c r="AN696" i="21" s="1"/>
  <c r="AN708" i="21" s="1"/>
  <c r="AN720" i="21" s="1"/>
  <c r="AN732" i="21" s="1"/>
  <c r="BD352" i="21"/>
  <c r="AS684" i="21" l="1"/>
  <c r="AS671" i="21"/>
  <c r="AS665" i="21"/>
  <c r="AS669" i="21"/>
  <c r="V72" i="19"/>
  <c r="AS685" i="21"/>
  <c r="AS688" i="21"/>
  <c r="AS687" i="21"/>
  <c r="AS686" i="21"/>
  <c r="AS666" i="21"/>
  <c r="AS679" i="21"/>
  <c r="AS680" i="21"/>
  <c r="AS682" i="21"/>
  <c r="BD376" i="21"/>
  <c r="BC568" i="21"/>
  <c r="AW591" i="21"/>
  <c r="AU603" i="21"/>
  <c r="AU600" i="21"/>
  <c r="AW588" i="21"/>
  <c r="AW572" i="21"/>
  <c r="AU584" i="21"/>
  <c r="AW575" i="21"/>
  <c r="AU587" i="21"/>
  <c r="AW571" i="21"/>
  <c r="AU583" i="21"/>
  <c r="BA580" i="21"/>
  <c r="AW577" i="21"/>
  <c r="AU589" i="21"/>
  <c r="AW570" i="21"/>
  <c r="AU582" i="21"/>
  <c r="AU593" i="21"/>
  <c r="AW581" i="21"/>
  <c r="AW585" i="21"/>
  <c r="AU597" i="21"/>
  <c r="AU592" i="21"/>
  <c r="AW580" i="21"/>
  <c r="AU602" i="21"/>
  <c r="AW590" i="21"/>
  <c r="AU586" i="21"/>
  <c r="AW574" i="21"/>
  <c r="AN572" i="21"/>
  <c r="AN584" i="21" s="1"/>
  <c r="AN596" i="21" s="1"/>
  <c r="AN608" i="21" s="1"/>
  <c r="AN620" i="21" s="1"/>
  <c r="AN632" i="21" s="1"/>
  <c r="AN644" i="21" s="1"/>
  <c r="AN656" i="21" s="1"/>
  <c r="AN668" i="21" s="1"/>
  <c r="AN680" i="21" s="1"/>
  <c r="AN692" i="21" s="1"/>
  <c r="AN704" i="21" s="1"/>
  <c r="AN716" i="21" s="1"/>
  <c r="AN728" i="21" s="1"/>
  <c r="AN577" i="21"/>
  <c r="AN589" i="21" s="1"/>
  <c r="AN601" i="21" s="1"/>
  <c r="AN613" i="21" s="1"/>
  <c r="AN625" i="21" s="1"/>
  <c r="AN637" i="21" s="1"/>
  <c r="AN649" i="21" s="1"/>
  <c r="AN661" i="21" s="1"/>
  <c r="AN673" i="21" s="1"/>
  <c r="AN685" i="21" s="1"/>
  <c r="AN697" i="21" s="1"/>
  <c r="AN709" i="21" s="1"/>
  <c r="AN721" i="21" s="1"/>
  <c r="AN733" i="21" s="1"/>
  <c r="AN575" i="21"/>
  <c r="AN587" i="21" s="1"/>
  <c r="AN599" i="21" s="1"/>
  <c r="AN611" i="21" s="1"/>
  <c r="AN623" i="21" s="1"/>
  <c r="AN635" i="21" s="1"/>
  <c r="AN647" i="21" s="1"/>
  <c r="AN659" i="21" s="1"/>
  <c r="AN671" i="21" s="1"/>
  <c r="AN683" i="21" s="1"/>
  <c r="AN695" i="21" s="1"/>
  <c r="AN707" i="21" s="1"/>
  <c r="AN719" i="21" s="1"/>
  <c r="AN731" i="21" s="1"/>
  <c r="AN571" i="21"/>
  <c r="AN583" i="21" s="1"/>
  <c r="AN595" i="21" s="1"/>
  <c r="AN607" i="21" s="1"/>
  <c r="AN619" i="21" s="1"/>
  <c r="AN631" i="21" s="1"/>
  <c r="AN643" i="21" s="1"/>
  <c r="AN655" i="21" s="1"/>
  <c r="AN667" i="21" s="1"/>
  <c r="AN679" i="21" s="1"/>
  <c r="AN691" i="21" s="1"/>
  <c r="AN703" i="21" s="1"/>
  <c r="AN715" i="21" s="1"/>
  <c r="AN727" i="21" s="1"/>
  <c r="AN570" i="21"/>
  <c r="AN582" i="21" s="1"/>
  <c r="AN594" i="21" s="1"/>
  <c r="AN606" i="21" s="1"/>
  <c r="AN618" i="21" s="1"/>
  <c r="AN630" i="21" s="1"/>
  <c r="AN642" i="21" s="1"/>
  <c r="AN654" i="21" s="1"/>
  <c r="AN666" i="21" s="1"/>
  <c r="AN678" i="21" s="1"/>
  <c r="AN690" i="21" s="1"/>
  <c r="AN702" i="21" s="1"/>
  <c r="AN714" i="21" s="1"/>
  <c r="AN726" i="21" s="1"/>
  <c r="AN578" i="21"/>
  <c r="AN590" i="21" s="1"/>
  <c r="AN602" i="21" s="1"/>
  <c r="AN614" i="21" s="1"/>
  <c r="AN626" i="21" s="1"/>
  <c r="AN638" i="21" s="1"/>
  <c r="AN650" i="21" s="1"/>
  <c r="AN662" i="21" s="1"/>
  <c r="AN674" i="21" s="1"/>
  <c r="AN686" i="21" s="1"/>
  <c r="AN698" i="21" s="1"/>
  <c r="AN710" i="21" s="1"/>
  <c r="AN722" i="21" s="1"/>
  <c r="AN734" i="21" s="1"/>
  <c r="AN574" i="21"/>
  <c r="AN586" i="21" s="1"/>
  <c r="AN598" i="21" s="1"/>
  <c r="AN610" i="21" s="1"/>
  <c r="AN622" i="21" s="1"/>
  <c r="AN634" i="21" s="1"/>
  <c r="AN646" i="21" s="1"/>
  <c r="AN658" i="21" s="1"/>
  <c r="AN670" i="21" s="1"/>
  <c r="AN682" i="21" s="1"/>
  <c r="AN694" i="21" s="1"/>
  <c r="AN706" i="21" s="1"/>
  <c r="AN718" i="21" s="1"/>
  <c r="AN730" i="21" s="1"/>
  <c r="AN573" i="21"/>
  <c r="AN585" i="21" s="1"/>
  <c r="AN597" i="21" s="1"/>
  <c r="AN609" i="21" s="1"/>
  <c r="AN621" i="21" s="1"/>
  <c r="AN633" i="21" s="1"/>
  <c r="AN645" i="21" s="1"/>
  <c r="AN657" i="21" s="1"/>
  <c r="AN669" i="21" s="1"/>
  <c r="AN681" i="21" s="1"/>
  <c r="AN693" i="21" s="1"/>
  <c r="AN705" i="21" s="1"/>
  <c r="AN717" i="21" s="1"/>
  <c r="AN729" i="21" s="1"/>
  <c r="AN579" i="21"/>
  <c r="AN591" i="21" s="1"/>
  <c r="AN603" i="21" s="1"/>
  <c r="AN615" i="21" s="1"/>
  <c r="AN627" i="21" s="1"/>
  <c r="AN639" i="21" s="1"/>
  <c r="AN651" i="21" s="1"/>
  <c r="AN663" i="21" s="1"/>
  <c r="AN675" i="21" s="1"/>
  <c r="AN687" i="21" s="1"/>
  <c r="AN699" i="21" s="1"/>
  <c r="AN711" i="21" s="1"/>
  <c r="AN723" i="21" s="1"/>
  <c r="AN735" i="21" s="1"/>
  <c r="AS699" i="21" l="1"/>
  <c r="AS683" i="21"/>
  <c r="AS696" i="21"/>
  <c r="AS678" i="21"/>
  <c r="V73" i="19"/>
  <c r="AS677" i="21"/>
  <c r="AS691" i="21"/>
  <c r="AS700" i="21"/>
  <c r="AS697" i="21"/>
  <c r="AS694" i="21"/>
  <c r="AS692" i="21"/>
  <c r="AS698" i="21"/>
  <c r="AS681" i="21"/>
  <c r="BC580" i="21"/>
  <c r="AU604" i="21"/>
  <c r="AW592" i="21"/>
  <c r="AU609" i="21"/>
  <c r="AW597" i="21"/>
  <c r="AU605" i="21"/>
  <c r="AW593" i="21"/>
  <c r="AU599" i="21"/>
  <c r="AW587" i="21"/>
  <c r="AW600" i="21"/>
  <c r="AU612" i="21"/>
  <c r="AW602" i="21"/>
  <c r="AU614" i="21"/>
  <c r="AU594" i="21"/>
  <c r="AW582" i="21"/>
  <c r="AW584" i="21"/>
  <c r="AU596" i="21"/>
  <c r="AU615" i="21"/>
  <c r="AW603" i="21"/>
  <c r="AU601" i="21"/>
  <c r="AW589" i="21"/>
  <c r="AW586" i="21"/>
  <c r="AU598" i="21"/>
  <c r="BA592" i="21"/>
  <c r="AW583" i="21"/>
  <c r="AU595" i="21"/>
  <c r="AN569" i="21"/>
  <c r="AN581" i="21" s="1"/>
  <c r="AN593" i="21" s="1"/>
  <c r="AN605" i="21" s="1"/>
  <c r="AN617" i="21" s="1"/>
  <c r="AN629" i="21" s="1"/>
  <c r="AN641" i="21" s="1"/>
  <c r="AN653" i="21" s="1"/>
  <c r="AN665" i="21" s="1"/>
  <c r="AN677" i="21" s="1"/>
  <c r="AN689" i="21" s="1"/>
  <c r="AN701" i="21" s="1"/>
  <c r="AN713" i="21" s="1"/>
  <c r="AN725" i="21" s="1"/>
  <c r="AN580" i="21"/>
  <c r="AN592" i="21" s="1"/>
  <c r="AN604" i="21" s="1"/>
  <c r="AN616" i="21" s="1"/>
  <c r="AN628" i="21" s="1"/>
  <c r="AN640" i="21" s="1"/>
  <c r="AN652" i="21" s="1"/>
  <c r="AN664" i="21" s="1"/>
  <c r="AN676" i="21" s="1"/>
  <c r="AN688" i="21" s="1"/>
  <c r="AN700" i="21" s="1"/>
  <c r="AN712" i="21" s="1"/>
  <c r="AN724" i="21" s="1"/>
  <c r="AN736" i="21" s="1"/>
  <c r="AS690" i="21" l="1"/>
  <c r="AS708" i="21"/>
  <c r="AS695" i="21"/>
  <c r="AS711" i="21"/>
  <c r="AS710" i="21"/>
  <c r="AS709" i="21"/>
  <c r="AS703" i="21"/>
  <c r="AS704" i="21"/>
  <c r="AS706" i="21"/>
  <c r="AS712" i="21"/>
  <c r="AS693" i="21"/>
  <c r="AS689" i="21"/>
  <c r="V74" i="19"/>
  <c r="BC592" i="21"/>
  <c r="AW615" i="21"/>
  <c r="AU627" i="21"/>
  <c r="AW596" i="21"/>
  <c r="AU608" i="21"/>
  <c r="AW599" i="21"/>
  <c r="AU611" i="21"/>
  <c r="AW598" i="21"/>
  <c r="AU610" i="21"/>
  <c r="AW594" i="21"/>
  <c r="AU606" i="21"/>
  <c r="BA604" i="21"/>
  <c r="AW595" i="21"/>
  <c r="AU607" i="21"/>
  <c r="AW601" i="21"/>
  <c r="AU613" i="21"/>
  <c r="AU626" i="21"/>
  <c r="AW614" i="21"/>
  <c r="AU617" i="21"/>
  <c r="AW605" i="21"/>
  <c r="AW612" i="21"/>
  <c r="AU624" i="21"/>
  <c r="AU621" i="21"/>
  <c r="AW609" i="21"/>
  <c r="AW604" i="21"/>
  <c r="AU616" i="21"/>
  <c r="BD388" i="21"/>
  <c r="AS724" i="21" l="1"/>
  <c r="AS715" i="21"/>
  <c r="AS721" i="21"/>
  <c r="AS701" i="21"/>
  <c r="V75" i="19"/>
  <c r="AS705" i="21"/>
  <c r="AS718" i="21"/>
  <c r="AS716" i="21"/>
  <c r="AS722" i="21"/>
  <c r="AS723" i="21"/>
  <c r="AS702" i="21"/>
  <c r="AS707" i="21"/>
  <c r="AS720" i="21"/>
  <c r="BA616" i="21"/>
  <c r="BC604" i="21"/>
  <c r="AU620" i="21"/>
  <c r="AW608" i="21"/>
  <c r="AW613" i="21"/>
  <c r="AU625" i="21"/>
  <c r="AW624" i="21"/>
  <c r="AU636" i="21"/>
  <c r="AU629" i="21"/>
  <c r="AW617" i="21"/>
  <c r="AW606" i="21"/>
  <c r="AU618" i="21"/>
  <c r="AW611" i="21"/>
  <c r="AU623" i="21"/>
  <c r="AW627" i="21"/>
  <c r="AU639" i="21"/>
  <c r="AW621" i="21"/>
  <c r="AU633" i="21"/>
  <c r="AW626" i="21"/>
  <c r="AU638" i="21"/>
  <c r="AW610" i="21"/>
  <c r="AU622" i="21"/>
  <c r="AW616" i="21"/>
  <c r="AU628" i="21"/>
  <c r="AW607" i="21"/>
  <c r="AU619" i="21"/>
  <c r="BD400" i="21"/>
  <c r="V76" i="19" l="1"/>
  <c r="AS728" i="21"/>
  <c r="AS736" i="21"/>
  <c r="AS714" i="21"/>
  <c r="AS730" i="21"/>
  <c r="AS717" i="21"/>
  <c r="AS732" i="21"/>
  <c r="AS735" i="21"/>
  <c r="AS713" i="21"/>
  <c r="AS719" i="21"/>
  <c r="AS734" i="21"/>
  <c r="AS733" i="21"/>
  <c r="AS727" i="21"/>
  <c r="BC616" i="21"/>
  <c r="AW619" i="21"/>
  <c r="AU631" i="21"/>
  <c r="AU634" i="21"/>
  <c r="AW622" i="21"/>
  <c r="AU645" i="21"/>
  <c r="AW633" i="21"/>
  <c r="AU641" i="21"/>
  <c r="AW629" i="21"/>
  <c r="AW625" i="21"/>
  <c r="AU637" i="21"/>
  <c r="AU635" i="21"/>
  <c r="AW623" i="21"/>
  <c r="AU640" i="21"/>
  <c r="AW628" i="21"/>
  <c r="AU650" i="21"/>
  <c r="AW638" i="21"/>
  <c r="AW639" i="21"/>
  <c r="AU651" i="21"/>
  <c r="AU630" i="21"/>
  <c r="AW618" i="21"/>
  <c r="AU648" i="21"/>
  <c r="AW636" i="21"/>
  <c r="BA628" i="21"/>
  <c r="AU632" i="21"/>
  <c r="AW620" i="21"/>
  <c r="BD412" i="21"/>
  <c r="V77" i="19" l="1"/>
  <c r="AS729" i="21"/>
  <c r="AS731" i="21"/>
  <c r="AS725" i="21"/>
  <c r="AS726" i="21"/>
  <c r="BC628" i="21"/>
  <c r="AW632" i="21"/>
  <c r="AU644" i="21"/>
  <c r="AW648" i="21"/>
  <c r="AU660" i="21"/>
  <c r="AU652" i="21"/>
  <c r="AW640" i="21"/>
  <c r="BA640" i="21"/>
  <c r="AW635" i="21"/>
  <c r="AU647" i="21"/>
  <c r="AW630" i="21"/>
  <c r="AU642" i="21"/>
  <c r="AW650" i="21"/>
  <c r="AU662" i="21"/>
  <c r="AW637" i="21"/>
  <c r="AU649" i="21"/>
  <c r="AU653" i="21"/>
  <c r="AW641" i="21"/>
  <c r="AW645" i="21"/>
  <c r="AU657" i="21"/>
  <c r="AW631" i="21"/>
  <c r="AU643" i="21"/>
  <c r="AW634" i="21"/>
  <c r="AU646" i="21"/>
  <c r="AU663" i="21"/>
  <c r="AW651" i="21"/>
  <c r="BD424" i="21"/>
  <c r="V78" i="19" l="1"/>
  <c r="BC640" i="21"/>
  <c r="BA652" i="21"/>
  <c r="BD436" i="21"/>
  <c r="AU661" i="21"/>
  <c r="AW649" i="21"/>
  <c r="AU654" i="21"/>
  <c r="AW642" i="21"/>
  <c r="AW663" i="21"/>
  <c r="AU675" i="21"/>
  <c r="AU674" i="21"/>
  <c r="AW662" i="21"/>
  <c r="AU659" i="21"/>
  <c r="AW647" i="21"/>
  <c r="AW652" i="21"/>
  <c r="AU664" i="21"/>
  <c r="AU656" i="21"/>
  <c r="AW644" i="21"/>
  <c r="AW643" i="21"/>
  <c r="AU655" i="21"/>
  <c r="AU658" i="21"/>
  <c r="AW646" i="21"/>
  <c r="AW657" i="21"/>
  <c r="AU669" i="21"/>
  <c r="AU665" i="21"/>
  <c r="AW653" i="21"/>
  <c r="AU672" i="21"/>
  <c r="AW660" i="21"/>
  <c r="V79" i="19" l="1"/>
  <c r="BC652" i="21"/>
  <c r="AU670" i="21"/>
  <c r="AW658" i="21"/>
  <c r="AW654" i="21"/>
  <c r="AU666" i="21"/>
  <c r="AU677" i="21"/>
  <c r="AW665" i="21"/>
  <c r="AW656" i="21"/>
  <c r="AU668" i="21"/>
  <c r="AU671" i="21"/>
  <c r="AW659" i="21"/>
  <c r="BD448" i="21"/>
  <c r="AU684" i="21"/>
  <c r="AW672" i="21"/>
  <c r="AW669" i="21"/>
  <c r="AU681" i="21"/>
  <c r="AU667" i="21"/>
  <c r="AW655" i="21"/>
  <c r="AW664" i="21"/>
  <c r="AU676" i="21"/>
  <c r="AW661" i="21"/>
  <c r="AU673" i="21"/>
  <c r="AU687" i="21"/>
  <c r="AW675" i="21"/>
  <c r="BA664" i="21"/>
  <c r="AW674" i="21"/>
  <c r="AU686" i="21"/>
  <c r="V80" i="19" l="1"/>
  <c r="BC664" i="21"/>
  <c r="AU688" i="21"/>
  <c r="AW676" i="21"/>
  <c r="AW686" i="21"/>
  <c r="AU698" i="21"/>
  <c r="AU699" i="21"/>
  <c r="AW687" i="21"/>
  <c r="AW681" i="21"/>
  <c r="AU693" i="21"/>
  <c r="AU685" i="21"/>
  <c r="AW673" i="21"/>
  <c r="AU683" i="21"/>
  <c r="AW671" i="21"/>
  <c r="AU689" i="21"/>
  <c r="AW677" i="21"/>
  <c r="AW667" i="21"/>
  <c r="AU679" i="21"/>
  <c r="AU696" i="21"/>
  <c r="AW684" i="21"/>
  <c r="AW668" i="21"/>
  <c r="AU680" i="21"/>
  <c r="BA676" i="21"/>
  <c r="AU678" i="21"/>
  <c r="AW666" i="21"/>
  <c r="AW670" i="21"/>
  <c r="AU682" i="21"/>
  <c r="BD460" i="21"/>
  <c r="V81" i="19" l="1"/>
  <c r="BC676" i="21"/>
  <c r="AU710" i="21"/>
  <c r="AW698" i="21"/>
  <c r="BA688" i="21"/>
  <c r="AU690" i="21"/>
  <c r="AW678" i="21"/>
  <c r="AW682" i="21"/>
  <c r="AU694" i="21"/>
  <c r="AW696" i="21"/>
  <c r="AU708" i="21"/>
  <c r="AU701" i="21"/>
  <c r="AW689" i="21"/>
  <c r="AU697" i="21"/>
  <c r="AW685" i="21"/>
  <c r="AW683" i="21"/>
  <c r="AU695" i="21"/>
  <c r="AU692" i="21"/>
  <c r="AW680" i="21"/>
  <c r="AW679" i="21"/>
  <c r="AU691" i="21"/>
  <c r="AU705" i="21"/>
  <c r="AW693" i="21"/>
  <c r="AW699" i="21"/>
  <c r="AU711" i="21"/>
  <c r="AU700" i="21"/>
  <c r="AW688" i="21"/>
  <c r="BD472" i="21"/>
  <c r="V82" i="19" l="1"/>
  <c r="BC688" i="21"/>
  <c r="AW690" i="21"/>
  <c r="AU702" i="21"/>
  <c r="AU713" i="21"/>
  <c r="AW701" i="21"/>
  <c r="AU706" i="21"/>
  <c r="AW694" i="21"/>
  <c r="AW700" i="21"/>
  <c r="AU712" i="21"/>
  <c r="AW705" i="21"/>
  <c r="AU717" i="21"/>
  <c r="AU704" i="21"/>
  <c r="AW692" i="21"/>
  <c r="AU709" i="21"/>
  <c r="AW697" i="21"/>
  <c r="AU720" i="21"/>
  <c r="AW708" i="21"/>
  <c r="AU723" i="21"/>
  <c r="AW711" i="21"/>
  <c r="AW691" i="21"/>
  <c r="AU703" i="21"/>
  <c r="AW695" i="21"/>
  <c r="AU707" i="21"/>
  <c r="BA700" i="21"/>
  <c r="AU722" i="21"/>
  <c r="AW710" i="21"/>
  <c r="BD484" i="21"/>
  <c r="V83" i="19" l="1"/>
  <c r="BC700" i="21"/>
  <c r="AW707" i="21"/>
  <c r="AU719" i="21"/>
  <c r="AU732" i="21"/>
  <c r="AW732" i="21" s="1"/>
  <c r="AW720" i="21"/>
  <c r="AW704" i="21"/>
  <c r="AU716" i="21"/>
  <c r="AW713" i="21"/>
  <c r="AU725" i="21"/>
  <c r="AW712" i="21"/>
  <c r="AU724" i="21"/>
  <c r="AW723" i="21"/>
  <c r="AU735" i="21"/>
  <c r="AW735" i="21" s="1"/>
  <c r="AU729" i="21"/>
  <c r="AW729" i="21" s="1"/>
  <c r="AW717" i="21"/>
  <c r="BA712" i="21"/>
  <c r="AW702" i="21"/>
  <c r="AU714" i="21"/>
  <c r="AW722" i="21"/>
  <c r="AU734" i="21"/>
  <c r="AW734" i="21" s="1"/>
  <c r="AW703" i="21"/>
  <c r="AU715" i="21"/>
  <c r="AW709" i="21"/>
  <c r="AU721" i="21"/>
  <c r="AW706" i="21"/>
  <c r="AU718" i="21"/>
  <c r="BD496" i="21"/>
  <c r="V84" i="19" l="1"/>
  <c r="BC712" i="21"/>
  <c r="AU733" i="21"/>
  <c r="AW733" i="21" s="1"/>
  <c r="AW721" i="21"/>
  <c r="AW724" i="21"/>
  <c r="AU736" i="21"/>
  <c r="AW736" i="21" s="1"/>
  <c r="AU728" i="21"/>
  <c r="AW728" i="21" s="1"/>
  <c r="AW716" i="21"/>
  <c r="AU731" i="21"/>
  <c r="AW731" i="21" s="1"/>
  <c r="AW719" i="21"/>
  <c r="AW718" i="21"/>
  <c r="AU730" i="21"/>
  <c r="AW730" i="21" s="1"/>
  <c r="BA724" i="21"/>
  <c r="AU727" i="21"/>
  <c r="AW727" i="21" s="1"/>
  <c r="AW715" i="21"/>
  <c r="AW714" i="21"/>
  <c r="AU726" i="21"/>
  <c r="AW726" i="21" s="1"/>
  <c r="AW725" i="21"/>
  <c r="BD508" i="21"/>
  <c r="V85" i="19" l="1"/>
  <c r="U62" i="19"/>
  <c r="BC724" i="21"/>
  <c r="BA736" i="21"/>
  <c r="BC736" i="21"/>
  <c r="BD520" i="21"/>
  <c r="V86" i="19" l="1"/>
  <c r="U63" i="19"/>
  <c r="BD532" i="21"/>
  <c r="V87" i="19" l="1"/>
  <c r="U64" i="19"/>
  <c r="BD544" i="21"/>
  <c r="V88" i="19" l="1"/>
  <c r="U65" i="19"/>
  <c r="AR580" i="21"/>
  <c r="AR592" i="21" s="1"/>
  <c r="AR604" i="21" s="1"/>
  <c r="AR616" i="21" s="1"/>
  <c r="AR628" i="21" s="1"/>
  <c r="AR640" i="21" s="1"/>
  <c r="AR652" i="21" s="1"/>
  <c r="AR664" i="21" s="1"/>
  <c r="AR676" i="21" s="1"/>
  <c r="AR688" i="21" s="1"/>
  <c r="AR700" i="21" s="1"/>
  <c r="AR712" i="21" s="1"/>
  <c r="AR724" i="21" s="1"/>
  <c r="AR736" i="21" s="1"/>
  <c r="AL579" i="21"/>
  <c r="AL591" i="21" s="1"/>
  <c r="AL603" i="21" s="1"/>
  <c r="AL615" i="21" s="1"/>
  <c r="AL627" i="21" s="1"/>
  <c r="AL639" i="21" s="1"/>
  <c r="AL651" i="21" s="1"/>
  <c r="AL663" i="21" s="1"/>
  <c r="AL675" i="21" s="1"/>
  <c r="AL687" i="21" s="1"/>
  <c r="AL699" i="21" s="1"/>
  <c r="AL711" i="21" s="1"/>
  <c r="AL723" i="21" s="1"/>
  <c r="AL735" i="21" s="1"/>
  <c r="AR579" i="21"/>
  <c r="AR591" i="21" s="1"/>
  <c r="AR603" i="21" s="1"/>
  <c r="AR615" i="21" s="1"/>
  <c r="AR627" i="21" s="1"/>
  <c r="AR639" i="21" s="1"/>
  <c r="AR651" i="21" s="1"/>
  <c r="AR663" i="21" s="1"/>
  <c r="AR675" i="21" s="1"/>
  <c r="AR687" i="21" s="1"/>
  <c r="AR699" i="21" s="1"/>
  <c r="AR711" i="21" s="1"/>
  <c r="AR723" i="21" s="1"/>
  <c r="AR735" i="21" s="1"/>
  <c r="AL570" i="21"/>
  <c r="AL582" i="21" s="1"/>
  <c r="AL594" i="21" s="1"/>
  <c r="AL606" i="21" s="1"/>
  <c r="AL618" i="21" s="1"/>
  <c r="AL630" i="21" s="1"/>
  <c r="AL642" i="21" s="1"/>
  <c r="AL654" i="21" s="1"/>
  <c r="AL666" i="21" s="1"/>
  <c r="AL678" i="21" s="1"/>
  <c r="AL690" i="21" s="1"/>
  <c r="AL702" i="21" s="1"/>
  <c r="AL714" i="21" s="1"/>
  <c r="AL726" i="21" s="1"/>
  <c r="AR570" i="21"/>
  <c r="AR582" i="21" s="1"/>
  <c r="AR594" i="21" s="1"/>
  <c r="AR606" i="21" s="1"/>
  <c r="AR618" i="21" s="1"/>
  <c r="AR630" i="21" s="1"/>
  <c r="AR642" i="21" s="1"/>
  <c r="AR654" i="21" s="1"/>
  <c r="AR666" i="21" s="1"/>
  <c r="AR678" i="21" s="1"/>
  <c r="AR690" i="21" s="1"/>
  <c r="AR702" i="21" s="1"/>
  <c r="AR714" i="21" s="1"/>
  <c r="AR726" i="21" s="1"/>
  <c r="BD556" i="21"/>
  <c r="AL573" i="21"/>
  <c r="AL585" i="21" s="1"/>
  <c r="AL597" i="21" s="1"/>
  <c r="AL609" i="21" s="1"/>
  <c r="AL621" i="21" s="1"/>
  <c r="AL633" i="21" s="1"/>
  <c r="AL645" i="21" s="1"/>
  <c r="AL657" i="21" s="1"/>
  <c r="AL669" i="21" s="1"/>
  <c r="AL681" i="21" s="1"/>
  <c r="AL693" i="21" s="1"/>
  <c r="AL705" i="21" s="1"/>
  <c r="AL717" i="21" s="1"/>
  <c r="AL729" i="21" s="1"/>
  <c r="AR573" i="21"/>
  <c r="AR585" i="21" s="1"/>
  <c r="AR597" i="21" s="1"/>
  <c r="AR609" i="21" s="1"/>
  <c r="AR621" i="21" s="1"/>
  <c r="AR633" i="21" s="1"/>
  <c r="AR645" i="21" s="1"/>
  <c r="AR657" i="21" s="1"/>
  <c r="AR669" i="21" s="1"/>
  <c r="AR681" i="21" s="1"/>
  <c r="AR693" i="21" s="1"/>
  <c r="AR705" i="21" s="1"/>
  <c r="AR717" i="21" s="1"/>
  <c r="AR729" i="21" s="1"/>
  <c r="AL576" i="21"/>
  <c r="AL588" i="21" s="1"/>
  <c r="AL600" i="21" s="1"/>
  <c r="AL612" i="21" s="1"/>
  <c r="AL624" i="21" s="1"/>
  <c r="AL636" i="21" s="1"/>
  <c r="AL648" i="21" s="1"/>
  <c r="AL660" i="21" s="1"/>
  <c r="AL672" i="21" s="1"/>
  <c r="AL684" i="21" s="1"/>
  <c r="AL696" i="21" s="1"/>
  <c r="AL708" i="21" s="1"/>
  <c r="AL720" i="21" s="1"/>
  <c r="AL732" i="21" s="1"/>
  <c r="AR576" i="21"/>
  <c r="AR588" i="21" s="1"/>
  <c r="AR600" i="21" s="1"/>
  <c r="AR612" i="21" s="1"/>
  <c r="AR624" i="21" s="1"/>
  <c r="AR636" i="21" s="1"/>
  <c r="AR648" i="21" s="1"/>
  <c r="AR660" i="21" s="1"/>
  <c r="AR672" i="21" s="1"/>
  <c r="AR684" i="21" s="1"/>
  <c r="AR696" i="21" s="1"/>
  <c r="AR708" i="21" s="1"/>
  <c r="AR720" i="21" s="1"/>
  <c r="AR732" i="21" s="1"/>
  <c r="AR569" i="21"/>
  <c r="AR581" i="21" s="1"/>
  <c r="AR593" i="21" s="1"/>
  <c r="AR605" i="21" s="1"/>
  <c r="AR617" i="21" s="1"/>
  <c r="AR629" i="21" s="1"/>
  <c r="AR641" i="21" s="1"/>
  <c r="AR653" i="21" s="1"/>
  <c r="AR665" i="21" s="1"/>
  <c r="AR677" i="21" s="1"/>
  <c r="AR689" i="21" s="1"/>
  <c r="AR701" i="21" s="1"/>
  <c r="AR713" i="21" s="1"/>
  <c r="AR725" i="21" s="1"/>
  <c r="AR575" i="21"/>
  <c r="AR587" i="21" s="1"/>
  <c r="AR599" i="21" s="1"/>
  <c r="AR611" i="21" s="1"/>
  <c r="AR623" i="21" s="1"/>
  <c r="AR635" i="21" s="1"/>
  <c r="AR647" i="21" s="1"/>
  <c r="AR659" i="21" s="1"/>
  <c r="AR671" i="21" s="1"/>
  <c r="AR683" i="21" s="1"/>
  <c r="AR695" i="21" s="1"/>
  <c r="AR707" i="21" s="1"/>
  <c r="AR719" i="21" s="1"/>
  <c r="AR731" i="21" s="1"/>
  <c r="AL575" i="21"/>
  <c r="AL587" i="21" s="1"/>
  <c r="AL599" i="21" s="1"/>
  <c r="AL611" i="21" s="1"/>
  <c r="AL623" i="21" s="1"/>
  <c r="AL635" i="21" s="1"/>
  <c r="AL647" i="21" s="1"/>
  <c r="AL659" i="21" s="1"/>
  <c r="AL671" i="21" s="1"/>
  <c r="AL683" i="21" s="1"/>
  <c r="AL695" i="21" s="1"/>
  <c r="AL707" i="21" s="1"/>
  <c r="AL719" i="21" s="1"/>
  <c r="AL731" i="21" s="1"/>
  <c r="AR577" i="21"/>
  <c r="AR589" i="21" s="1"/>
  <c r="AR601" i="21" s="1"/>
  <c r="AR613" i="21" s="1"/>
  <c r="AR625" i="21" s="1"/>
  <c r="AR637" i="21" s="1"/>
  <c r="AR649" i="21" s="1"/>
  <c r="AR661" i="21" s="1"/>
  <c r="AR673" i="21" s="1"/>
  <c r="AR685" i="21" s="1"/>
  <c r="AR697" i="21" s="1"/>
  <c r="AR709" i="21" s="1"/>
  <c r="AR721" i="21" s="1"/>
  <c r="AR733" i="21" s="1"/>
  <c r="AL577" i="21"/>
  <c r="AL589" i="21" s="1"/>
  <c r="AL601" i="21" s="1"/>
  <c r="AL613" i="21" s="1"/>
  <c r="AL625" i="21" s="1"/>
  <c r="AL637" i="21" s="1"/>
  <c r="AL649" i="21" s="1"/>
  <c r="AL661" i="21" s="1"/>
  <c r="AL673" i="21" s="1"/>
  <c r="AL685" i="21" s="1"/>
  <c r="AL697" i="21" s="1"/>
  <c r="AL709" i="21" s="1"/>
  <c r="AL721" i="21" s="1"/>
  <c r="AL733" i="21" s="1"/>
  <c r="AR578" i="21"/>
  <c r="AR590" i="21" s="1"/>
  <c r="AR602" i="21" s="1"/>
  <c r="AR614" i="21" s="1"/>
  <c r="AR626" i="21" s="1"/>
  <c r="AR638" i="21" s="1"/>
  <c r="AR650" i="21" s="1"/>
  <c r="AR662" i="21" s="1"/>
  <c r="AR674" i="21" s="1"/>
  <c r="AR686" i="21" s="1"/>
  <c r="AR698" i="21" s="1"/>
  <c r="AR710" i="21" s="1"/>
  <c r="AR722" i="21" s="1"/>
  <c r="AR734" i="21" s="1"/>
  <c r="AR574" i="21"/>
  <c r="AR586" i="21" s="1"/>
  <c r="AR598" i="21" s="1"/>
  <c r="AR610" i="21" s="1"/>
  <c r="AR622" i="21" s="1"/>
  <c r="AR634" i="21" s="1"/>
  <c r="AR646" i="21" s="1"/>
  <c r="AR658" i="21" s="1"/>
  <c r="AR670" i="21" s="1"/>
  <c r="AR682" i="21" s="1"/>
  <c r="AR694" i="21" s="1"/>
  <c r="AR706" i="21" s="1"/>
  <c r="AR718" i="21" s="1"/>
  <c r="AR730" i="21" s="1"/>
  <c r="AL574" i="21"/>
  <c r="AL586" i="21" s="1"/>
  <c r="AL598" i="21" s="1"/>
  <c r="AL610" i="21" s="1"/>
  <c r="AL622" i="21" s="1"/>
  <c r="AL634" i="21" s="1"/>
  <c r="AL646" i="21" s="1"/>
  <c r="AL658" i="21" s="1"/>
  <c r="AL670" i="21" s="1"/>
  <c r="AL682" i="21" s="1"/>
  <c r="AL694" i="21" s="1"/>
  <c r="AL706" i="21" s="1"/>
  <c r="AL718" i="21" s="1"/>
  <c r="AL730" i="21" s="1"/>
  <c r="AR571" i="21"/>
  <c r="AR583" i="21" s="1"/>
  <c r="AR595" i="21" s="1"/>
  <c r="AR607" i="21" s="1"/>
  <c r="AR619" i="21" s="1"/>
  <c r="AR631" i="21" s="1"/>
  <c r="AR643" i="21" s="1"/>
  <c r="AR655" i="21" s="1"/>
  <c r="AR667" i="21" s="1"/>
  <c r="AR679" i="21" s="1"/>
  <c r="AR691" i="21" s="1"/>
  <c r="AR703" i="21" s="1"/>
  <c r="AR715" i="21" s="1"/>
  <c r="AR727" i="21" s="1"/>
  <c r="AL571" i="21"/>
  <c r="AL583" i="21" s="1"/>
  <c r="AL595" i="21" s="1"/>
  <c r="AL607" i="21" s="1"/>
  <c r="AL619" i="21" s="1"/>
  <c r="AL631" i="21" s="1"/>
  <c r="AL643" i="21" s="1"/>
  <c r="AL655" i="21" s="1"/>
  <c r="AL667" i="21" s="1"/>
  <c r="AL679" i="21" s="1"/>
  <c r="AL691" i="21" s="1"/>
  <c r="AL703" i="21" s="1"/>
  <c r="AL715" i="21" s="1"/>
  <c r="AL727" i="21" s="1"/>
  <c r="AL572" i="21"/>
  <c r="AL584" i="21" s="1"/>
  <c r="AL596" i="21" s="1"/>
  <c r="AL608" i="21" s="1"/>
  <c r="AL620" i="21" s="1"/>
  <c r="AL632" i="21" s="1"/>
  <c r="AL644" i="21" s="1"/>
  <c r="AL656" i="21" s="1"/>
  <c r="AL668" i="21" s="1"/>
  <c r="AL680" i="21" s="1"/>
  <c r="AL692" i="21" s="1"/>
  <c r="AL704" i="21" s="1"/>
  <c r="AL716" i="21" s="1"/>
  <c r="AL728" i="21" s="1"/>
  <c r="AR572" i="21"/>
  <c r="AR584" i="21" s="1"/>
  <c r="AR596" i="21" s="1"/>
  <c r="AR608" i="21" s="1"/>
  <c r="AR620" i="21" s="1"/>
  <c r="AR632" i="21" s="1"/>
  <c r="AR644" i="21" s="1"/>
  <c r="AR656" i="21" s="1"/>
  <c r="AR668" i="21" s="1"/>
  <c r="AR680" i="21" s="1"/>
  <c r="AR692" i="21" s="1"/>
  <c r="AR704" i="21" s="1"/>
  <c r="AR716" i="21" s="1"/>
  <c r="AR728" i="21" s="1"/>
  <c r="V89" i="19" l="1"/>
  <c r="U66" i="19"/>
  <c r="AL578" i="21"/>
  <c r="AL590" i="21" s="1"/>
  <c r="AL602" i="21" s="1"/>
  <c r="AL614" i="21" s="1"/>
  <c r="AL626" i="21" s="1"/>
  <c r="AL638" i="21" s="1"/>
  <c r="AL650" i="21" s="1"/>
  <c r="AL662" i="21" s="1"/>
  <c r="AL674" i="21" s="1"/>
  <c r="AL686" i="21" s="1"/>
  <c r="AL698" i="21" s="1"/>
  <c r="AL710" i="21" s="1"/>
  <c r="AL722" i="21" s="1"/>
  <c r="AL734" i="21" s="1"/>
  <c r="AL580" i="21"/>
  <c r="AL592" i="21" s="1"/>
  <c r="AL604" i="21" s="1"/>
  <c r="AL616" i="21" s="1"/>
  <c r="AL628" i="21" s="1"/>
  <c r="AL640" i="21" s="1"/>
  <c r="AL652" i="21" s="1"/>
  <c r="AL664" i="21" s="1"/>
  <c r="AL676" i="21" s="1"/>
  <c r="AL688" i="21" s="1"/>
  <c r="AL700" i="21" s="1"/>
  <c r="AL712" i="21" s="1"/>
  <c r="AL724" i="21" s="1"/>
  <c r="AL736" i="21" s="1"/>
  <c r="V90" i="19" l="1"/>
  <c r="U67" i="19"/>
  <c r="BD568" i="21"/>
  <c r="AL569" i="21"/>
  <c r="V91" i="19" l="1"/>
  <c r="U68" i="19"/>
  <c r="AL581" i="21"/>
  <c r="BD580" i="21"/>
  <c r="V92" i="19" l="1"/>
  <c r="U69" i="19"/>
  <c r="AL593" i="21"/>
  <c r="BD592" i="21"/>
  <c r="V93" i="19" l="1"/>
  <c r="U70" i="19"/>
  <c r="AL605" i="21"/>
  <c r="BD604" i="21"/>
  <c r="V94" i="19" l="1"/>
  <c r="U71" i="19"/>
  <c r="AL617" i="21"/>
  <c r="BD616" i="21"/>
  <c r="U72" i="19" l="1"/>
  <c r="V95" i="19"/>
  <c r="AL629" i="21"/>
  <c r="BD628" i="21"/>
  <c r="V96" i="19" l="1"/>
  <c r="U73" i="19"/>
  <c r="AL641" i="21"/>
  <c r="BD640" i="21"/>
  <c r="V97" i="19" l="1"/>
  <c r="U74" i="19"/>
  <c r="AL653" i="21"/>
  <c r="BD652" i="21"/>
  <c r="V98" i="19" l="1"/>
  <c r="U75" i="19"/>
  <c r="AL665" i="21"/>
  <c r="BD664" i="21"/>
  <c r="U76" i="19" l="1"/>
  <c r="U77" i="19" s="1"/>
  <c r="U78" i="19" s="1"/>
  <c r="U79" i="19" s="1"/>
  <c r="U80" i="19" s="1"/>
  <c r="U81" i="19" s="1"/>
  <c r="U82" i="19" s="1"/>
  <c r="U83" i="19" s="1"/>
  <c r="U84" i="19" s="1"/>
  <c r="U85" i="19" s="1"/>
  <c r="U86" i="19" s="1"/>
  <c r="U87" i="19" s="1"/>
  <c r="U88" i="19" s="1"/>
  <c r="U89" i="19" s="1"/>
  <c r="U90" i="19" s="1"/>
  <c r="U91" i="19" s="1"/>
  <c r="U92" i="19" s="1"/>
  <c r="U93" i="19" s="1"/>
  <c r="U94" i="19" s="1"/>
  <c r="U95" i="19" s="1"/>
  <c r="U96" i="19" s="1"/>
  <c r="U97" i="19" s="1"/>
  <c r="U98" i="19" s="1"/>
  <c r="AL677" i="21"/>
  <c r="BD676" i="21"/>
  <c r="AL689" i="21" l="1"/>
  <c r="BD688" i="21"/>
  <c r="AL701" i="21" l="1"/>
  <c r="BD700" i="21"/>
  <c r="AL713" i="21" l="1"/>
  <c r="BD712" i="21"/>
  <c r="AL725" i="21" l="1"/>
  <c r="BD736" i="21" s="1"/>
  <c r="BD724" i="21"/>
  <c r="L369" i="6" l="1"/>
  <c r="Q369" i="6" s="1"/>
  <c r="L370" i="6" l="1"/>
  <c r="Q370" i="6" s="1"/>
  <c r="K489" i="50"/>
  <c r="K490" i="50" l="1"/>
  <c r="L371" i="6"/>
  <c r="Q371" i="6" s="1"/>
  <c r="L372" i="6" l="1"/>
  <c r="Q372" i="6" s="1"/>
  <c r="K491" i="50"/>
  <c r="L373" i="6" l="1"/>
  <c r="Q373" i="6" s="1"/>
  <c r="K492" i="50"/>
  <c r="L374" i="6" l="1"/>
  <c r="Q374" i="6" s="1"/>
  <c r="K493" i="50"/>
  <c r="L375" i="6" l="1"/>
  <c r="Q375" i="6" s="1"/>
  <c r="K494" i="50"/>
  <c r="L376" i="6" l="1"/>
  <c r="Q376" i="6" s="1"/>
  <c r="K495" i="50"/>
  <c r="L365" i="6"/>
  <c r="Q365" i="6" s="1"/>
  <c r="K496" i="50" l="1"/>
  <c r="L366" i="6"/>
  <c r="Q366" i="6" s="1"/>
  <c r="K485" i="50"/>
  <c r="L377" i="6"/>
  <c r="Q377" i="6" s="1"/>
  <c r="K497" i="50" l="1"/>
  <c r="L367" i="6"/>
  <c r="Q367" i="6" s="1"/>
  <c r="K486" i="50"/>
  <c r="L378" i="6"/>
  <c r="Q378" i="6" s="1"/>
  <c r="K498" i="50" l="1"/>
  <c r="K487" i="50"/>
  <c r="D496" i="50"/>
  <c r="L379" i="6"/>
  <c r="Q379" i="6" s="1"/>
  <c r="AC365" i="6"/>
  <c r="AC366" i="6" s="1"/>
  <c r="AB365" i="6"/>
  <c r="AB366" i="6" s="1"/>
  <c r="AP45" i="19"/>
  <c r="D508" i="50" l="1"/>
  <c r="K499" i="50"/>
  <c r="AH46" i="19"/>
  <c r="AE45" i="19"/>
  <c r="AP46" i="19"/>
  <c r="W388" i="6"/>
  <c r="AE46" i="19" l="1"/>
  <c r="BQ46" i="19" s="1"/>
  <c r="AH45" i="19"/>
  <c r="W376" i="6"/>
  <c r="AB367" i="6"/>
  <c r="AB368" i="6" s="1"/>
  <c r="AB369" i="6" s="1"/>
  <c r="AB370" i="6" s="1"/>
  <c r="AB371" i="6" s="1"/>
  <c r="AB372" i="6" s="1"/>
  <c r="AB373" i="6" s="1"/>
  <c r="AB374" i="6" s="1"/>
  <c r="AB375" i="6" s="1"/>
  <c r="AB376" i="6" s="1"/>
  <c r="AB377" i="6" s="1"/>
  <c r="AB378" i="6" s="1"/>
  <c r="AB379" i="6" s="1"/>
  <c r="AB380" i="6" s="1"/>
  <c r="AB381" i="6" s="1"/>
  <c r="AB382" i="6" s="1"/>
  <c r="AB383" i="6" s="1"/>
  <c r="AB384" i="6" s="1"/>
  <c r="AB385" i="6" s="1"/>
  <c r="AB386" i="6" s="1"/>
  <c r="AB387" i="6" s="1"/>
  <c r="AB388" i="6" s="1"/>
  <c r="AB389" i="6" s="1"/>
  <c r="AB390" i="6" s="1"/>
  <c r="AB391" i="6" s="1"/>
  <c r="AB392" i="6" s="1"/>
  <c r="AB393" i="6" s="1"/>
  <c r="AB394" i="6" s="1"/>
  <c r="AB395" i="6" s="1"/>
  <c r="AB396" i="6" s="1"/>
  <c r="AB397" i="6" s="1"/>
  <c r="AB398" i="6" s="1"/>
  <c r="AB399" i="6" s="1"/>
  <c r="AB400" i="6" s="1"/>
  <c r="AB401" i="6" s="1"/>
  <c r="AB402" i="6" s="1"/>
  <c r="AB403" i="6" s="1"/>
  <c r="AB404" i="6" s="1"/>
  <c r="AB405" i="6" s="1"/>
  <c r="AB406" i="6" s="1"/>
  <c r="AB407" i="6" s="1"/>
  <c r="AB408" i="6" s="1"/>
  <c r="AB409" i="6" s="1"/>
  <c r="AB410" i="6" s="1"/>
  <c r="AB411" i="6" s="1"/>
  <c r="AB412" i="6" s="1"/>
  <c r="AB413" i="6" s="1"/>
  <c r="AB414" i="6" s="1"/>
  <c r="AB415" i="6" s="1"/>
  <c r="AB416" i="6" s="1"/>
  <c r="AB417" i="6" s="1"/>
  <c r="AB418" i="6" s="1"/>
  <c r="AB419" i="6" s="1"/>
  <c r="AB420" i="6" s="1"/>
  <c r="AB421" i="6" s="1"/>
  <c r="AB422" i="6" s="1"/>
  <c r="AB423" i="6" s="1"/>
  <c r="AB424" i="6" s="1"/>
  <c r="AB425" i="6" s="1"/>
  <c r="AB426" i="6" s="1"/>
  <c r="AB427" i="6" s="1"/>
  <c r="AB428" i="6" s="1"/>
  <c r="AB429" i="6" s="1"/>
  <c r="AB430" i="6" s="1"/>
  <c r="AB431" i="6" s="1"/>
  <c r="AB432" i="6" s="1"/>
  <c r="AB433" i="6" s="1"/>
  <c r="AB434" i="6" s="1"/>
  <c r="AB435" i="6" s="1"/>
  <c r="AB436" i="6" s="1"/>
  <c r="AB437" i="6" s="1"/>
  <c r="AB438" i="6" s="1"/>
  <c r="AB439" i="6" s="1"/>
  <c r="AB440" i="6" s="1"/>
  <c r="AB441" i="6" s="1"/>
  <c r="AB442" i="6" s="1"/>
  <c r="AB443" i="6" s="1"/>
  <c r="AB444" i="6" s="1"/>
  <c r="AB445" i="6" s="1"/>
  <c r="AB446" i="6" s="1"/>
  <c r="AB447" i="6" s="1"/>
  <c r="AB448" i="6" s="1"/>
  <c r="AB449" i="6" s="1"/>
  <c r="AB450" i="6" s="1"/>
  <c r="AB451" i="6" s="1"/>
  <c r="AB452" i="6" s="1"/>
  <c r="AB453" i="6" s="1"/>
  <c r="AB454" i="6" s="1"/>
  <c r="AB455" i="6" s="1"/>
  <c r="AB456" i="6" s="1"/>
  <c r="AB457" i="6" s="1"/>
  <c r="AB458" i="6" s="1"/>
  <c r="AB459" i="6" s="1"/>
  <c r="AB460" i="6" s="1"/>
  <c r="AB461" i="6" s="1"/>
  <c r="AB462" i="6" s="1"/>
  <c r="AB463" i="6" s="1"/>
  <c r="AB464" i="6" s="1"/>
  <c r="AB465" i="6" s="1"/>
  <c r="AB466" i="6" s="1"/>
  <c r="AB467" i="6" s="1"/>
  <c r="AB468" i="6" s="1"/>
  <c r="AB469" i="6" s="1"/>
  <c r="AB470" i="6" s="1"/>
  <c r="AB471" i="6" s="1"/>
  <c r="AB472" i="6" s="1"/>
  <c r="AB473" i="6" s="1"/>
  <c r="AB474" i="6" s="1"/>
  <c r="AB475" i="6" s="1"/>
  <c r="AB476" i="6" s="1"/>
  <c r="AB477" i="6" s="1"/>
  <c r="AB478" i="6" s="1"/>
  <c r="AB479" i="6" s="1"/>
  <c r="AB480" i="6" s="1"/>
  <c r="AB481" i="6" s="1"/>
  <c r="AB482" i="6" s="1"/>
  <c r="AB483" i="6" s="1"/>
  <c r="AB484" i="6" s="1"/>
  <c r="AB485" i="6" s="1"/>
  <c r="AB486" i="6" s="1"/>
  <c r="AB487" i="6" s="1"/>
  <c r="AB488" i="6" s="1"/>
  <c r="AB489" i="6" s="1"/>
  <c r="AB490" i="6" s="1"/>
  <c r="AB491" i="6" s="1"/>
  <c r="AB492" i="6" s="1"/>
  <c r="AB493" i="6" s="1"/>
  <c r="AB494" i="6" s="1"/>
  <c r="AB495" i="6" s="1"/>
  <c r="AB496" i="6" s="1"/>
  <c r="AB497" i="6" s="1"/>
  <c r="AB498" i="6" s="1"/>
  <c r="AB499" i="6" s="1"/>
  <c r="AB500" i="6" s="1"/>
  <c r="AB501" i="6" s="1"/>
  <c r="AB502" i="6" s="1"/>
  <c r="AB503" i="6" s="1"/>
  <c r="AB504" i="6" s="1"/>
  <c r="AB505" i="6" s="1"/>
  <c r="AB506" i="6" s="1"/>
  <c r="AB507" i="6" s="1"/>
  <c r="AB508" i="6" s="1"/>
  <c r="AB509" i="6" s="1"/>
  <c r="AB510" i="6" s="1"/>
  <c r="AB511" i="6" s="1"/>
  <c r="AB512" i="6" s="1"/>
  <c r="AB513" i="6" s="1"/>
  <c r="AB514" i="6" s="1"/>
  <c r="AB515" i="6" s="1"/>
  <c r="AB516" i="6" s="1"/>
  <c r="AB517" i="6" s="1"/>
  <c r="AB518" i="6" s="1"/>
  <c r="AB519" i="6" s="1"/>
  <c r="AB520" i="6" s="1"/>
  <c r="AB521" i="6" s="1"/>
  <c r="AB522" i="6" s="1"/>
  <c r="AB523" i="6" s="1"/>
  <c r="AB524" i="6" s="1"/>
  <c r="AB525" i="6" s="1"/>
  <c r="AB526" i="6" s="1"/>
  <c r="AB527" i="6" s="1"/>
  <c r="AB528" i="6" s="1"/>
  <c r="AB529" i="6" s="1"/>
  <c r="AB530" i="6" s="1"/>
  <c r="AB531" i="6" s="1"/>
  <c r="AB532" i="6" s="1"/>
  <c r="AB533" i="6" s="1"/>
  <c r="AB534" i="6" s="1"/>
  <c r="AB535" i="6" s="1"/>
  <c r="AB536" i="6" s="1"/>
  <c r="AB537" i="6" s="1"/>
  <c r="AB538" i="6" s="1"/>
  <c r="AB539" i="6" s="1"/>
  <c r="AB540" i="6" s="1"/>
  <c r="AB541" i="6" s="1"/>
  <c r="AB542" i="6" s="1"/>
  <c r="AB543" i="6" s="1"/>
  <c r="AB544" i="6" s="1"/>
  <c r="AB545" i="6" s="1"/>
  <c r="AB546" i="6" s="1"/>
  <c r="AB547" i="6" s="1"/>
  <c r="AB548" i="6" s="1"/>
  <c r="AB549" i="6" s="1"/>
  <c r="AB550" i="6" s="1"/>
  <c r="AB551" i="6" s="1"/>
  <c r="AB552" i="6" s="1"/>
  <c r="AB553" i="6" s="1"/>
  <c r="AB554" i="6" s="1"/>
  <c r="AB555" i="6" s="1"/>
  <c r="AB556" i="6" s="1"/>
  <c r="AB557" i="6" s="1"/>
  <c r="AB558" i="6" s="1"/>
  <c r="AB559" i="6" s="1"/>
  <c r="AB560" i="6" s="1"/>
  <c r="AB561" i="6" s="1"/>
  <c r="AB562" i="6" s="1"/>
  <c r="AB563" i="6" s="1"/>
  <c r="AB564" i="6" s="1"/>
  <c r="AB565" i="6" s="1"/>
  <c r="AB566" i="6" s="1"/>
  <c r="AB567" i="6" s="1"/>
  <c r="AB568" i="6" s="1"/>
  <c r="AB569" i="6" s="1"/>
  <c r="AB570" i="6" s="1"/>
  <c r="AB571" i="6" s="1"/>
  <c r="AB572" i="6" s="1"/>
  <c r="AB573" i="6" s="1"/>
  <c r="AB574" i="6" s="1"/>
  <c r="AB575" i="6" s="1"/>
  <c r="AB576" i="6" s="1"/>
  <c r="AB577" i="6" s="1"/>
  <c r="AB578" i="6" s="1"/>
  <c r="AB579" i="6" s="1"/>
  <c r="AB580" i="6" s="1"/>
  <c r="AB581" i="6" s="1"/>
  <c r="AB582" i="6" s="1"/>
  <c r="AB583" i="6" s="1"/>
  <c r="AB584" i="6" s="1"/>
  <c r="AB585" i="6" s="1"/>
  <c r="AB586" i="6" s="1"/>
  <c r="AB587" i="6" s="1"/>
  <c r="AB588" i="6" s="1"/>
  <c r="AB589" i="6" s="1"/>
  <c r="AB590" i="6" s="1"/>
  <c r="AB591" i="6" s="1"/>
  <c r="AB592" i="6" s="1"/>
  <c r="AB593" i="6" s="1"/>
  <c r="AB594" i="6" s="1"/>
  <c r="AB595" i="6" s="1"/>
  <c r="AB596" i="6" s="1"/>
  <c r="AB597" i="6" s="1"/>
  <c r="AB598" i="6" s="1"/>
  <c r="AB599" i="6" s="1"/>
  <c r="AB600" i="6" s="1"/>
  <c r="AB601" i="6" s="1"/>
  <c r="AB602" i="6" s="1"/>
  <c r="AB603" i="6" s="1"/>
  <c r="AB604" i="6" s="1"/>
  <c r="AB605" i="6" s="1"/>
  <c r="AB606" i="6" s="1"/>
  <c r="AB607" i="6" s="1"/>
  <c r="AB608" i="6" s="1"/>
  <c r="AB609" i="6" s="1"/>
  <c r="AB610" i="6" s="1"/>
  <c r="AB611" i="6" s="1"/>
  <c r="AB612" i="6" s="1"/>
  <c r="AB613" i="6" s="1"/>
  <c r="AB614" i="6" s="1"/>
  <c r="AB615" i="6" s="1"/>
  <c r="AB616" i="6" s="1"/>
  <c r="AB617" i="6" s="1"/>
  <c r="AB618" i="6" s="1"/>
  <c r="AB619" i="6" s="1"/>
  <c r="AB620" i="6" s="1"/>
  <c r="AB621" i="6" s="1"/>
  <c r="AB622" i="6" s="1"/>
  <c r="AB623" i="6" s="1"/>
  <c r="AB624" i="6" s="1"/>
  <c r="AB625" i="6" s="1"/>
  <c r="AB626" i="6" s="1"/>
  <c r="AB627" i="6" s="1"/>
  <c r="AB628" i="6" s="1"/>
  <c r="AB629" i="6" s="1"/>
  <c r="AB630" i="6" s="1"/>
  <c r="AB631" i="6" s="1"/>
  <c r="AB632" i="6" s="1"/>
  <c r="AB633" i="6" s="1"/>
  <c r="AB634" i="6" s="1"/>
  <c r="AB635" i="6" s="1"/>
  <c r="AB636" i="6" s="1"/>
  <c r="AB637" i="6" s="1"/>
  <c r="AB638" i="6" s="1"/>
  <c r="AB639" i="6" s="1"/>
  <c r="AB640" i="6" s="1"/>
  <c r="AB641" i="6" s="1"/>
  <c r="AB642" i="6" s="1"/>
  <c r="AB643" i="6" s="1"/>
  <c r="AB644" i="6" s="1"/>
  <c r="AB645" i="6" s="1"/>
  <c r="AB646" i="6" s="1"/>
  <c r="AB647" i="6" s="1"/>
  <c r="AB648" i="6" s="1"/>
  <c r="AB649" i="6" s="1"/>
  <c r="AB650" i="6" s="1"/>
  <c r="AB651" i="6" s="1"/>
  <c r="AB652" i="6" s="1"/>
  <c r="AB653" i="6" s="1"/>
  <c r="AB654" i="6" s="1"/>
  <c r="AB655" i="6" s="1"/>
  <c r="AB656" i="6" s="1"/>
  <c r="AB657" i="6" s="1"/>
  <c r="AB658" i="6" s="1"/>
  <c r="AB659" i="6" s="1"/>
  <c r="AB660" i="6" s="1"/>
  <c r="AB661" i="6" s="1"/>
  <c r="AB662" i="6" s="1"/>
  <c r="AB663" i="6" s="1"/>
  <c r="AB664" i="6" s="1"/>
  <c r="AB665" i="6" s="1"/>
  <c r="AB666" i="6" s="1"/>
  <c r="AB667" i="6" s="1"/>
  <c r="AB668" i="6" s="1"/>
  <c r="AB669" i="6" s="1"/>
  <c r="AB670" i="6" s="1"/>
  <c r="AB671" i="6" s="1"/>
  <c r="AB672" i="6" s="1"/>
  <c r="AB673" i="6" s="1"/>
  <c r="AB674" i="6" s="1"/>
  <c r="AB675" i="6" s="1"/>
  <c r="AB676" i="6" s="1"/>
  <c r="AB677" i="6" s="1"/>
  <c r="AB678" i="6" s="1"/>
  <c r="AB679" i="6" s="1"/>
  <c r="AB680" i="6" s="1"/>
  <c r="AB681" i="6" s="1"/>
  <c r="AB682" i="6" s="1"/>
  <c r="AB683" i="6" s="1"/>
  <c r="AB684" i="6" s="1"/>
  <c r="AB685" i="6" s="1"/>
  <c r="AB686" i="6" s="1"/>
  <c r="AB687" i="6" s="1"/>
  <c r="AB688" i="6" s="1"/>
  <c r="AB689" i="6" s="1"/>
  <c r="AB690" i="6" s="1"/>
  <c r="AB691" i="6" s="1"/>
  <c r="AB692" i="6" s="1"/>
  <c r="AB693" i="6" s="1"/>
  <c r="AB694" i="6" s="1"/>
  <c r="AB695" i="6" s="1"/>
  <c r="AB696" i="6" s="1"/>
  <c r="AB697" i="6" s="1"/>
  <c r="AB698" i="6" s="1"/>
  <c r="AB699" i="6" s="1"/>
  <c r="AB700" i="6" s="1"/>
  <c r="AB701" i="6" s="1"/>
  <c r="AB702" i="6" s="1"/>
  <c r="AB703" i="6" s="1"/>
  <c r="AB704" i="6" s="1"/>
  <c r="AB705" i="6" s="1"/>
  <c r="AB706" i="6" s="1"/>
  <c r="AB707" i="6" s="1"/>
  <c r="AB708" i="6" s="1"/>
  <c r="AB709" i="6" s="1"/>
  <c r="AB710" i="6" s="1"/>
  <c r="AB711" i="6" s="1"/>
  <c r="AB712" i="6" s="1"/>
  <c r="AB713" i="6" s="1"/>
  <c r="AB714" i="6" s="1"/>
  <c r="AB715" i="6" s="1"/>
  <c r="AB716" i="6" s="1"/>
  <c r="AB717" i="6" s="1"/>
  <c r="AB718" i="6" s="1"/>
  <c r="AB719" i="6" s="1"/>
  <c r="AB720" i="6" s="1"/>
  <c r="AB721" i="6" s="1"/>
  <c r="AB722" i="6" s="1"/>
  <c r="AB723" i="6" s="1"/>
  <c r="AB724" i="6" s="1"/>
  <c r="AB725" i="6" s="1"/>
  <c r="AB726" i="6" s="1"/>
  <c r="AB727" i="6" s="1"/>
  <c r="AB728" i="6" s="1"/>
  <c r="AB729" i="6" s="1"/>
  <c r="AB730" i="6" s="1"/>
  <c r="AB731" i="6" s="1"/>
  <c r="AB732" i="6" s="1"/>
  <c r="AB733" i="6" s="1"/>
  <c r="AB734" i="6" s="1"/>
  <c r="AB735" i="6" s="1"/>
  <c r="AB736" i="6" s="1"/>
  <c r="BQ45" i="19"/>
  <c r="AD45" i="19"/>
  <c r="AC367" i="6"/>
  <c r="AC368" i="6" s="1"/>
  <c r="AC369" i="6" s="1"/>
  <c r="AC370" i="6" s="1"/>
  <c r="AC371" i="6" s="1"/>
  <c r="AC372" i="6" s="1"/>
  <c r="AC373" i="6" s="1"/>
  <c r="AC374" i="6" s="1"/>
  <c r="AC375" i="6" s="1"/>
  <c r="AC376" i="6" s="1"/>
  <c r="AC377" i="6" s="1"/>
  <c r="AC378" i="6" s="1"/>
  <c r="AC379" i="6" s="1"/>
  <c r="AC380" i="6" s="1"/>
  <c r="AC381" i="6" s="1"/>
  <c r="AC382" i="6" s="1"/>
  <c r="AC383" i="6" s="1"/>
  <c r="AC384" i="6" s="1"/>
  <c r="AC385" i="6" s="1"/>
  <c r="AC386" i="6" s="1"/>
  <c r="AC387" i="6" s="1"/>
  <c r="AC388" i="6" s="1"/>
  <c r="AC389" i="6" s="1"/>
  <c r="AC390" i="6" s="1"/>
  <c r="AC391" i="6" s="1"/>
  <c r="AC392" i="6" s="1"/>
  <c r="AC393" i="6" s="1"/>
  <c r="AC394" i="6" s="1"/>
  <c r="AC395" i="6" s="1"/>
  <c r="AC396" i="6" s="1"/>
  <c r="AC397" i="6" s="1"/>
  <c r="AC398" i="6" s="1"/>
  <c r="AC399" i="6" s="1"/>
  <c r="AC400" i="6" s="1"/>
  <c r="AC401" i="6" s="1"/>
  <c r="AC402" i="6" s="1"/>
  <c r="AC403" i="6" s="1"/>
  <c r="AC404" i="6" s="1"/>
  <c r="AC405" i="6" s="1"/>
  <c r="AC406" i="6" s="1"/>
  <c r="AC407" i="6" s="1"/>
  <c r="AC408" i="6" s="1"/>
  <c r="AC409" i="6" s="1"/>
  <c r="AC410" i="6" s="1"/>
  <c r="AC411" i="6" s="1"/>
  <c r="AC412" i="6" s="1"/>
  <c r="AC413" i="6" s="1"/>
  <c r="AC414" i="6" s="1"/>
  <c r="AC415" i="6" s="1"/>
  <c r="AC416" i="6" s="1"/>
  <c r="AC417" i="6" s="1"/>
  <c r="AC418" i="6" s="1"/>
  <c r="AC419" i="6" s="1"/>
  <c r="AC420" i="6" s="1"/>
  <c r="AC421" i="6" s="1"/>
  <c r="AC422" i="6" s="1"/>
  <c r="AC423" i="6" s="1"/>
  <c r="AC424" i="6" s="1"/>
  <c r="AC425" i="6" s="1"/>
  <c r="AC426" i="6" s="1"/>
  <c r="AC427" i="6" s="1"/>
  <c r="AC428" i="6" s="1"/>
  <c r="AC429" i="6" s="1"/>
  <c r="AC430" i="6" s="1"/>
  <c r="AC431" i="6" s="1"/>
  <c r="AC432" i="6" s="1"/>
  <c r="AC433" i="6" s="1"/>
  <c r="AC434" i="6" s="1"/>
  <c r="AC435" i="6" s="1"/>
  <c r="AC436" i="6" s="1"/>
  <c r="AC437" i="6" s="1"/>
  <c r="AC438" i="6" s="1"/>
  <c r="AC439" i="6" s="1"/>
  <c r="AC440" i="6" s="1"/>
  <c r="AC441" i="6" s="1"/>
  <c r="AC442" i="6" s="1"/>
  <c r="AC443" i="6" s="1"/>
  <c r="AC444" i="6" s="1"/>
  <c r="AC445" i="6" s="1"/>
  <c r="AC446" i="6" s="1"/>
  <c r="AC447" i="6" s="1"/>
  <c r="AC448" i="6" s="1"/>
  <c r="AC449" i="6" s="1"/>
  <c r="AC450" i="6" s="1"/>
  <c r="AC451" i="6" s="1"/>
  <c r="AC452" i="6" s="1"/>
  <c r="AC453" i="6" s="1"/>
  <c r="AC454" i="6" s="1"/>
  <c r="AC455" i="6" s="1"/>
  <c r="AC456" i="6" s="1"/>
  <c r="AC457" i="6" s="1"/>
  <c r="AC458" i="6" s="1"/>
  <c r="AC459" i="6" s="1"/>
  <c r="AC460" i="6" s="1"/>
  <c r="AC461" i="6" s="1"/>
  <c r="AC462" i="6" s="1"/>
  <c r="AC463" i="6" s="1"/>
  <c r="AC464" i="6" s="1"/>
  <c r="AC465" i="6" s="1"/>
  <c r="AC466" i="6" s="1"/>
  <c r="AC467" i="6" s="1"/>
  <c r="AC468" i="6" s="1"/>
  <c r="AC469" i="6" s="1"/>
  <c r="AC470" i="6" s="1"/>
  <c r="AC471" i="6" s="1"/>
  <c r="AC472" i="6" s="1"/>
  <c r="AC473" i="6" s="1"/>
  <c r="AC474" i="6" s="1"/>
  <c r="AC475" i="6" s="1"/>
  <c r="AC476" i="6" s="1"/>
  <c r="AC477" i="6" s="1"/>
  <c r="AC478" i="6" s="1"/>
  <c r="AC479" i="6" s="1"/>
  <c r="AC480" i="6" s="1"/>
  <c r="AC481" i="6" s="1"/>
  <c r="AC482" i="6" s="1"/>
  <c r="AC483" i="6" s="1"/>
  <c r="AC484" i="6" s="1"/>
  <c r="AC485" i="6" s="1"/>
  <c r="AC486" i="6" s="1"/>
  <c r="AC487" i="6" s="1"/>
  <c r="AC488" i="6" s="1"/>
  <c r="AC489" i="6" s="1"/>
  <c r="AC490" i="6" s="1"/>
  <c r="AC491" i="6" s="1"/>
  <c r="AC492" i="6" s="1"/>
  <c r="AC493" i="6" s="1"/>
  <c r="AC494" i="6" s="1"/>
  <c r="AC495" i="6" s="1"/>
  <c r="AC496" i="6" s="1"/>
  <c r="AC497" i="6" s="1"/>
  <c r="AC498" i="6" s="1"/>
  <c r="AC499" i="6" s="1"/>
  <c r="AC500" i="6" s="1"/>
  <c r="AC501" i="6" s="1"/>
  <c r="AC502" i="6" s="1"/>
  <c r="AC503" i="6" s="1"/>
  <c r="AC504" i="6" s="1"/>
  <c r="AC505" i="6" s="1"/>
  <c r="AC506" i="6" s="1"/>
  <c r="AC507" i="6" s="1"/>
  <c r="AC508" i="6" s="1"/>
  <c r="AC509" i="6" s="1"/>
  <c r="AC510" i="6" s="1"/>
  <c r="AC511" i="6" s="1"/>
  <c r="AC512" i="6" s="1"/>
  <c r="AC513" i="6" s="1"/>
  <c r="AC514" i="6" s="1"/>
  <c r="AC515" i="6" s="1"/>
  <c r="AC516" i="6" s="1"/>
  <c r="AC517" i="6" s="1"/>
  <c r="AC518" i="6" s="1"/>
  <c r="AC519" i="6" s="1"/>
  <c r="AC520" i="6" s="1"/>
  <c r="AC521" i="6" s="1"/>
  <c r="AC522" i="6" s="1"/>
  <c r="AC523" i="6" s="1"/>
  <c r="AC524" i="6" s="1"/>
  <c r="AC525" i="6" s="1"/>
  <c r="AC526" i="6" s="1"/>
  <c r="AC527" i="6" s="1"/>
  <c r="AC528" i="6" s="1"/>
  <c r="AC529" i="6" s="1"/>
  <c r="AC530" i="6" s="1"/>
  <c r="AC531" i="6" s="1"/>
  <c r="AC532" i="6" s="1"/>
  <c r="AC533" i="6" s="1"/>
  <c r="AC534" i="6" s="1"/>
  <c r="AC535" i="6" s="1"/>
  <c r="AC536" i="6" s="1"/>
  <c r="AC537" i="6" s="1"/>
  <c r="AC538" i="6" s="1"/>
  <c r="AC539" i="6" s="1"/>
  <c r="AC540" i="6" s="1"/>
  <c r="AC541" i="6" s="1"/>
  <c r="AC542" i="6" s="1"/>
  <c r="AC543" i="6" s="1"/>
  <c r="AC544" i="6" s="1"/>
  <c r="AC545" i="6" s="1"/>
  <c r="AC546" i="6" s="1"/>
  <c r="AC547" i="6" s="1"/>
  <c r="AC548" i="6" s="1"/>
  <c r="AC549" i="6" s="1"/>
  <c r="AC550" i="6" s="1"/>
  <c r="AC551" i="6" s="1"/>
  <c r="AC552" i="6" s="1"/>
  <c r="AC553" i="6" s="1"/>
  <c r="AC554" i="6" s="1"/>
  <c r="AC555" i="6" s="1"/>
  <c r="AC556" i="6" s="1"/>
  <c r="AC557" i="6" s="1"/>
  <c r="AC558" i="6" s="1"/>
  <c r="AC559" i="6" s="1"/>
  <c r="AC560" i="6" s="1"/>
  <c r="AC561" i="6" s="1"/>
  <c r="AC562" i="6" s="1"/>
  <c r="AC563" i="6" s="1"/>
  <c r="AC564" i="6" s="1"/>
  <c r="AC565" i="6" s="1"/>
  <c r="AC566" i="6" s="1"/>
  <c r="AC567" i="6" s="1"/>
  <c r="AC568" i="6" s="1"/>
  <c r="AC569" i="6" s="1"/>
  <c r="AC570" i="6" s="1"/>
  <c r="AC571" i="6" s="1"/>
  <c r="AC572" i="6" s="1"/>
  <c r="AC573" i="6" s="1"/>
  <c r="AC574" i="6" s="1"/>
  <c r="AC575" i="6" s="1"/>
  <c r="AC576" i="6" s="1"/>
  <c r="AC577" i="6" s="1"/>
  <c r="AC578" i="6" s="1"/>
  <c r="AC579" i="6" s="1"/>
  <c r="AC580" i="6" s="1"/>
  <c r="AC581" i="6" s="1"/>
  <c r="AC582" i="6" s="1"/>
  <c r="AC583" i="6" s="1"/>
  <c r="AC584" i="6" s="1"/>
  <c r="AC585" i="6" s="1"/>
  <c r="AC586" i="6" s="1"/>
  <c r="AC587" i="6" s="1"/>
  <c r="AC588" i="6" s="1"/>
  <c r="AC589" i="6" s="1"/>
  <c r="AC590" i="6" s="1"/>
  <c r="AC591" i="6" s="1"/>
  <c r="AC592" i="6" s="1"/>
  <c r="AC593" i="6" s="1"/>
  <c r="AC594" i="6" s="1"/>
  <c r="AC595" i="6" s="1"/>
  <c r="AC596" i="6" s="1"/>
  <c r="AC597" i="6" s="1"/>
  <c r="AC598" i="6" s="1"/>
  <c r="AC599" i="6" s="1"/>
  <c r="AC600" i="6" s="1"/>
  <c r="AC601" i="6" s="1"/>
  <c r="AC602" i="6" s="1"/>
  <c r="AC603" i="6" s="1"/>
  <c r="AC604" i="6" s="1"/>
  <c r="AC605" i="6" s="1"/>
  <c r="AC606" i="6" s="1"/>
  <c r="AC607" i="6" s="1"/>
  <c r="AC608" i="6" s="1"/>
  <c r="AC609" i="6" s="1"/>
  <c r="AC610" i="6" s="1"/>
  <c r="AC611" i="6" s="1"/>
  <c r="AC612" i="6" s="1"/>
  <c r="AC613" i="6" s="1"/>
  <c r="AC614" i="6" s="1"/>
  <c r="AC615" i="6" s="1"/>
  <c r="AC616" i="6" s="1"/>
  <c r="AC617" i="6" s="1"/>
  <c r="AC618" i="6" s="1"/>
  <c r="AC619" i="6" s="1"/>
  <c r="AC620" i="6" s="1"/>
  <c r="AC621" i="6" s="1"/>
  <c r="AC622" i="6" s="1"/>
  <c r="AC623" i="6" s="1"/>
  <c r="AC624" i="6" s="1"/>
  <c r="AC625" i="6" s="1"/>
  <c r="AC626" i="6" s="1"/>
  <c r="AC627" i="6" s="1"/>
  <c r="AC628" i="6" s="1"/>
  <c r="AC629" i="6" s="1"/>
  <c r="AC630" i="6" s="1"/>
  <c r="AC631" i="6" s="1"/>
  <c r="AC632" i="6" s="1"/>
  <c r="AC633" i="6" s="1"/>
  <c r="AC634" i="6" s="1"/>
  <c r="AC635" i="6" s="1"/>
  <c r="AC636" i="6" s="1"/>
  <c r="AC637" i="6" s="1"/>
  <c r="AC638" i="6" s="1"/>
  <c r="AC639" i="6" s="1"/>
  <c r="AC640" i="6" s="1"/>
  <c r="AC641" i="6" s="1"/>
  <c r="AC642" i="6" s="1"/>
  <c r="AC643" i="6" s="1"/>
  <c r="AC644" i="6" s="1"/>
  <c r="AC645" i="6" s="1"/>
  <c r="AC646" i="6" s="1"/>
  <c r="AC647" i="6" s="1"/>
  <c r="AC648" i="6" s="1"/>
  <c r="AC649" i="6" s="1"/>
  <c r="AC650" i="6" s="1"/>
  <c r="AC651" i="6" s="1"/>
  <c r="AC652" i="6" s="1"/>
  <c r="AC653" i="6" s="1"/>
  <c r="AC654" i="6" s="1"/>
  <c r="AC655" i="6" s="1"/>
  <c r="AC656" i="6" s="1"/>
  <c r="AC657" i="6" s="1"/>
  <c r="AC658" i="6" s="1"/>
  <c r="AC659" i="6" s="1"/>
  <c r="AC660" i="6" s="1"/>
  <c r="AC661" i="6" s="1"/>
  <c r="AC662" i="6" s="1"/>
  <c r="AC663" i="6" s="1"/>
  <c r="AC664" i="6" s="1"/>
  <c r="AC665" i="6" s="1"/>
  <c r="AC666" i="6" s="1"/>
  <c r="AC667" i="6" s="1"/>
  <c r="AC668" i="6" s="1"/>
  <c r="AC669" i="6" s="1"/>
  <c r="AC670" i="6" s="1"/>
  <c r="AC671" i="6" s="1"/>
  <c r="AC672" i="6" s="1"/>
  <c r="AC673" i="6" s="1"/>
  <c r="AC674" i="6" s="1"/>
  <c r="AC675" i="6" s="1"/>
  <c r="AC676" i="6" s="1"/>
  <c r="AC677" i="6" s="1"/>
  <c r="AC678" i="6" s="1"/>
  <c r="AC679" i="6" s="1"/>
  <c r="AC680" i="6" s="1"/>
  <c r="AC681" i="6" s="1"/>
  <c r="AC682" i="6" s="1"/>
  <c r="AC683" i="6" s="1"/>
  <c r="AC684" i="6" s="1"/>
  <c r="AC685" i="6" s="1"/>
  <c r="AC686" i="6" s="1"/>
  <c r="AC687" i="6" s="1"/>
  <c r="AC688" i="6" s="1"/>
  <c r="AC689" i="6" s="1"/>
  <c r="AC690" i="6" s="1"/>
  <c r="AC691" i="6" s="1"/>
  <c r="AC692" i="6" s="1"/>
  <c r="AC693" i="6" s="1"/>
  <c r="AC694" i="6" s="1"/>
  <c r="AC695" i="6" s="1"/>
  <c r="AC696" i="6" s="1"/>
  <c r="AC697" i="6" s="1"/>
  <c r="AC698" i="6" s="1"/>
  <c r="AC699" i="6" s="1"/>
  <c r="AC700" i="6" s="1"/>
  <c r="AC701" i="6" s="1"/>
  <c r="AC702" i="6" s="1"/>
  <c r="AC703" i="6" s="1"/>
  <c r="AC704" i="6" s="1"/>
  <c r="AC705" i="6" s="1"/>
  <c r="AC706" i="6" s="1"/>
  <c r="AC707" i="6" s="1"/>
  <c r="AC708" i="6" s="1"/>
  <c r="AC709" i="6" s="1"/>
  <c r="AC710" i="6" s="1"/>
  <c r="AC711" i="6" s="1"/>
  <c r="AC712" i="6" s="1"/>
  <c r="AC713" i="6" s="1"/>
  <c r="AC714" i="6" s="1"/>
  <c r="AC715" i="6" s="1"/>
  <c r="AC716" i="6" s="1"/>
  <c r="AC717" i="6" s="1"/>
  <c r="AC718" i="6" s="1"/>
  <c r="AC719" i="6" s="1"/>
  <c r="AC720" i="6" s="1"/>
  <c r="AC721" i="6" s="1"/>
  <c r="AC722" i="6" s="1"/>
  <c r="AC723" i="6" s="1"/>
  <c r="AC724" i="6" s="1"/>
  <c r="AC725" i="6" s="1"/>
  <c r="AC726" i="6" s="1"/>
  <c r="AC727" i="6" s="1"/>
  <c r="AC728" i="6" s="1"/>
  <c r="AC729" i="6" s="1"/>
  <c r="AC730" i="6" s="1"/>
  <c r="AC731" i="6" s="1"/>
  <c r="AC732" i="6" s="1"/>
  <c r="AC733" i="6" s="1"/>
  <c r="AC734" i="6" s="1"/>
  <c r="AC735" i="6" s="1"/>
  <c r="AC736" i="6" s="1"/>
  <c r="AD46" i="19" l="1"/>
  <c r="BB424" i="21" l="1"/>
  <c r="AW417" i="21" l="1"/>
  <c r="AW414" i="21"/>
  <c r="AW424" i="21"/>
  <c r="AW422" i="21"/>
  <c r="AW421" i="21"/>
  <c r="AW416" i="21"/>
  <c r="AW419" i="21"/>
  <c r="AW418" i="21"/>
  <c r="AW415" i="21" l="1"/>
  <c r="AW420" i="21"/>
  <c r="AW423" i="21"/>
  <c r="BA424" i="21" l="1"/>
  <c r="AW413" i="21"/>
  <c r="BC424" i="21" s="1"/>
  <c r="BZ51" i="19" l="1"/>
  <c r="BZ52" i="19" l="1"/>
  <c r="BZ53" i="19" s="1"/>
  <c r="BZ54" i="19" s="1"/>
  <c r="BZ55" i="19" s="1"/>
  <c r="BZ56" i="19" s="1"/>
  <c r="BZ57" i="19" s="1"/>
  <c r="BZ58" i="19" s="1"/>
  <c r="BZ59" i="19" s="1"/>
  <c r="BZ60" i="19" s="1"/>
  <c r="BZ61" i="19" s="1"/>
  <c r="BZ62" i="19" s="1"/>
  <c r="BZ63" i="19" s="1"/>
  <c r="BZ64" i="19" s="1"/>
  <c r="BZ65" i="19" s="1"/>
  <c r="BZ66" i="19" s="1"/>
  <c r="BZ67" i="19" s="1"/>
  <c r="BZ68" i="19" s="1"/>
  <c r="BZ69" i="19" s="1"/>
  <c r="BZ70" i="19" s="1"/>
  <c r="BZ71" i="19" s="1"/>
  <c r="BZ72" i="19" s="1"/>
  <c r="BZ73" i="19" s="1"/>
  <c r="BZ74" i="19" s="1"/>
  <c r="BZ75" i="19" s="1"/>
  <c r="BZ76" i="19" s="1"/>
  <c r="BZ77" i="19" s="1"/>
  <c r="CA51" i="19" l="1"/>
  <c r="CA52" i="19" s="1"/>
  <c r="CA53" i="19" s="1"/>
  <c r="CA54" i="19" s="1"/>
  <c r="CA55" i="19" s="1"/>
  <c r="CA56" i="19" s="1"/>
  <c r="CA57" i="19" s="1"/>
  <c r="CA58" i="19" s="1"/>
  <c r="CA59" i="19" s="1"/>
  <c r="CA60" i="19" s="1"/>
  <c r="CA61" i="19" s="1"/>
  <c r="CA62" i="19" s="1"/>
  <c r="CA63" i="19" s="1"/>
  <c r="CA64" i="19" s="1"/>
  <c r="CA65" i="19" s="1"/>
  <c r="CA66" i="19" s="1"/>
  <c r="CA67" i="19" s="1"/>
  <c r="CA68" i="19" s="1"/>
  <c r="CA69" i="19" s="1"/>
  <c r="CA70" i="19" s="1"/>
  <c r="CA71" i="19" s="1"/>
  <c r="CA72" i="19" s="1"/>
  <c r="CA73" i="19" s="1"/>
  <c r="CA74" i="19" s="1"/>
  <c r="CA75" i="19" s="1"/>
  <c r="CA76" i="19" s="1"/>
  <c r="CA77" i="19" s="1"/>
  <c r="BY51" i="19"/>
  <c r="BY52" i="19" s="1"/>
  <c r="BY53" i="19" s="1"/>
  <c r="BY54" i="19" s="1"/>
  <c r="BY55" i="19" s="1"/>
  <c r="BY56" i="19" s="1"/>
  <c r="BY57" i="19" s="1"/>
  <c r="BY58" i="19" s="1"/>
  <c r="BY59" i="19" s="1"/>
  <c r="BY60" i="19" s="1"/>
  <c r="BY61" i="19" s="1"/>
  <c r="BY62" i="19" s="1"/>
  <c r="BY63" i="19" s="1"/>
  <c r="BY64" i="19" s="1"/>
  <c r="BY65" i="19" s="1"/>
  <c r="BY66" i="19" s="1"/>
  <c r="BY67" i="19" s="1"/>
  <c r="BY68" i="19" s="1"/>
  <c r="BY69" i="19" s="1"/>
  <c r="BY70" i="19" s="1"/>
  <c r="BY71" i="19" s="1"/>
  <c r="BY72" i="19" s="1"/>
  <c r="BY73" i="19" s="1"/>
  <c r="BY74" i="19" s="1"/>
  <c r="BY75" i="19" s="1"/>
  <c r="BY76" i="19" s="1"/>
  <c r="BY77" i="19" s="1"/>
  <c r="C46" i="54" l="1"/>
  <c r="R46" i="54"/>
  <c r="C507" i="55" l="1"/>
  <c r="C519" i="55" s="1"/>
  <c r="C531" i="55" s="1"/>
  <c r="C543" i="55" s="1"/>
  <c r="C555" i="55" s="1"/>
  <c r="C567" i="55" s="1"/>
  <c r="C579" i="55" s="1"/>
  <c r="C591" i="55" s="1"/>
  <c r="C603" i="55" s="1"/>
  <c r="C615" i="55" s="1"/>
  <c r="C627" i="55" s="1"/>
  <c r="C639" i="55" s="1"/>
  <c r="C651" i="55" s="1"/>
  <c r="C663" i="55" s="1"/>
  <c r="C675" i="55" s="1"/>
  <c r="C687" i="55" s="1"/>
  <c r="C699" i="55" s="1"/>
  <c r="C711" i="55" s="1"/>
  <c r="C723" i="55" s="1"/>
  <c r="C735" i="55" s="1"/>
  <c r="C500" i="55"/>
  <c r="C512" i="55" s="1"/>
  <c r="C524" i="55" s="1"/>
  <c r="C536" i="55" s="1"/>
  <c r="C548" i="55" s="1"/>
  <c r="C560" i="55" s="1"/>
  <c r="C572" i="55" s="1"/>
  <c r="C584" i="55" s="1"/>
  <c r="C596" i="55" s="1"/>
  <c r="C608" i="55" s="1"/>
  <c r="C620" i="55" s="1"/>
  <c r="C632" i="55" s="1"/>
  <c r="C644" i="55" s="1"/>
  <c r="C656" i="55" s="1"/>
  <c r="C668" i="55" s="1"/>
  <c r="C680" i="55" s="1"/>
  <c r="C692" i="55" s="1"/>
  <c r="C704" i="55" s="1"/>
  <c r="C716" i="55" s="1"/>
  <c r="C728" i="55" s="1"/>
  <c r="C504" i="55"/>
  <c r="C516" i="55" s="1"/>
  <c r="C528" i="55" s="1"/>
  <c r="C540" i="55" s="1"/>
  <c r="C552" i="55" s="1"/>
  <c r="C564" i="55" s="1"/>
  <c r="C576" i="55" s="1"/>
  <c r="C588" i="55" s="1"/>
  <c r="C600" i="55" s="1"/>
  <c r="C612" i="55" s="1"/>
  <c r="C624" i="55" s="1"/>
  <c r="C636" i="55" s="1"/>
  <c r="C648" i="55" s="1"/>
  <c r="C660" i="55" s="1"/>
  <c r="C672" i="55" s="1"/>
  <c r="C684" i="55" s="1"/>
  <c r="C696" i="55" s="1"/>
  <c r="C708" i="55" s="1"/>
  <c r="C720" i="55" s="1"/>
  <c r="C732" i="55" s="1"/>
  <c r="C508" i="55"/>
  <c r="C520" i="55" s="1"/>
  <c r="C532" i="55" s="1"/>
  <c r="C544" i="55" s="1"/>
  <c r="C556" i="55" s="1"/>
  <c r="C568" i="55" s="1"/>
  <c r="C580" i="55" s="1"/>
  <c r="C592" i="55" s="1"/>
  <c r="C604" i="55" s="1"/>
  <c r="C616" i="55" s="1"/>
  <c r="C628" i="55" s="1"/>
  <c r="C640" i="55" s="1"/>
  <c r="C652" i="55" s="1"/>
  <c r="C664" i="55" s="1"/>
  <c r="C676" i="55" s="1"/>
  <c r="C688" i="55" s="1"/>
  <c r="C700" i="55" s="1"/>
  <c r="C712" i="55" s="1"/>
  <c r="C724" i="55" s="1"/>
  <c r="C736" i="55" s="1"/>
  <c r="C497" i="55"/>
  <c r="C509" i="55" s="1"/>
  <c r="C521" i="55" s="1"/>
  <c r="C533" i="55" s="1"/>
  <c r="C545" i="55" s="1"/>
  <c r="C557" i="55" s="1"/>
  <c r="C569" i="55" s="1"/>
  <c r="C581" i="55" s="1"/>
  <c r="C593" i="55" s="1"/>
  <c r="C605" i="55" s="1"/>
  <c r="C617" i="55" s="1"/>
  <c r="C629" i="55" s="1"/>
  <c r="C641" i="55" s="1"/>
  <c r="C653" i="55" s="1"/>
  <c r="C665" i="55" s="1"/>
  <c r="C677" i="55" s="1"/>
  <c r="C689" i="55" s="1"/>
  <c r="C701" i="55" s="1"/>
  <c r="C713" i="55" s="1"/>
  <c r="C725" i="55" s="1"/>
  <c r="C501" i="55"/>
  <c r="C513" i="55" s="1"/>
  <c r="C525" i="55" s="1"/>
  <c r="C537" i="55" s="1"/>
  <c r="C549" i="55" s="1"/>
  <c r="C561" i="55" s="1"/>
  <c r="C573" i="55" s="1"/>
  <c r="C585" i="55" s="1"/>
  <c r="C597" i="55" s="1"/>
  <c r="C609" i="55" s="1"/>
  <c r="C621" i="55" s="1"/>
  <c r="C633" i="55" s="1"/>
  <c r="C645" i="55" s="1"/>
  <c r="C657" i="55" s="1"/>
  <c r="C669" i="55" s="1"/>
  <c r="C681" i="55" s="1"/>
  <c r="C693" i="55" s="1"/>
  <c r="C705" i="55" s="1"/>
  <c r="C717" i="55" s="1"/>
  <c r="C729" i="55" s="1"/>
  <c r="C505" i="55"/>
  <c r="C517" i="55" s="1"/>
  <c r="C529" i="55" s="1"/>
  <c r="C541" i="55" s="1"/>
  <c r="C553" i="55" s="1"/>
  <c r="C565" i="55" s="1"/>
  <c r="C577" i="55" s="1"/>
  <c r="C589" i="55" s="1"/>
  <c r="C601" i="55" s="1"/>
  <c r="C613" i="55" s="1"/>
  <c r="C625" i="55" s="1"/>
  <c r="C637" i="55" s="1"/>
  <c r="C649" i="55" s="1"/>
  <c r="C661" i="55" s="1"/>
  <c r="C673" i="55" s="1"/>
  <c r="C685" i="55" s="1"/>
  <c r="C697" i="55" s="1"/>
  <c r="C709" i="55" s="1"/>
  <c r="C721" i="55" s="1"/>
  <c r="C733" i="55" s="1"/>
  <c r="C498" i="55"/>
  <c r="C510" i="55" s="1"/>
  <c r="C522" i="55" s="1"/>
  <c r="C534" i="55" s="1"/>
  <c r="C546" i="55" s="1"/>
  <c r="C558" i="55" s="1"/>
  <c r="C570" i="55" s="1"/>
  <c r="C582" i="55" s="1"/>
  <c r="C594" i="55" s="1"/>
  <c r="C606" i="55" s="1"/>
  <c r="C618" i="55" s="1"/>
  <c r="C630" i="55" s="1"/>
  <c r="C642" i="55" s="1"/>
  <c r="C654" i="55" s="1"/>
  <c r="C666" i="55" s="1"/>
  <c r="C678" i="55" s="1"/>
  <c r="C690" i="55" s="1"/>
  <c r="C702" i="55" s="1"/>
  <c r="C714" i="55" s="1"/>
  <c r="C726" i="55" s="1"/>
  <c r="C502" i="55"/>
  <c r="C514" i="55" s="1"/>
  <c r="C526" i="55" s="1"/>
  <c r="C538" i="55" s="1"/>
  <c r="C550" i="55" s="1"/>
  <c r="C562" i="55" s="1"/>
  <c r="C574" i="55" s="1"/>
  <c r="C586" i="55" s="1"/>
  <c r="C598" i="55" s="1"/>
  <c r="C610" i="55" s="1"/>
  <c r="C622" i="55" s="1"/>
  <c r="C634" i="55" s="1"/>
  <c r="C646" i="55" s="1"/>
  <c r="C658" i="55" s="1"/>
  <c r="C670" i="55" s="1"/>
  <c r="C682" i="55" s="1"/>
  <c r="C694" i="55" s="1"/>
  <c r="C706" i="55" s="1"/>
  <c r="C718" i="55" s="1"/>
  <c r="C730" i="55" s="1"/>
  <c r="C506" i="55"/>
  <c r="C518" i="55" s="1"/>
  <c r="C530" i="55" s="1"/>
  <c r="C542" i="55" s="1"/>
  <c r="C554" i="55" s="1"/>
  <c r="C566" i="55" s="1"/>
  <c r="C578" i="55" s="1"/>
  <c r="C590" i="55" s="1"/>
  <c r="C602" i="55" s="1"/>
  <c r="C614" i="55" s="1"/>
  <c r="C626" i="55" s="1"/>
  <c r="C638" i="55" s="1"/>
  <c r="C650" i="55" s="1"/>
  <c r="C662" i="55" s="1"/>
  <c r="C674" i="55" s="1"/>
  <c r="C686" i="55" s="1"/>
  <c r="C698" i="55" s="1"/>
  <c r="C710" i="55" s="1"/>
  <c r="C722" i="55" s="1"/>
  <c r="C734" i="55" s="1"/>
  <c r="C499" i="55"/>
  <c r="C511" i="55" s="1"/>
  <c r="C523" i="55" s="1"/>
  <c r="C535" i="55" s="1"/>
  <c r="C547" i="55" s="1"/>
  <c r="C559" i="55" s="1"/>
  <c r="C571" i="55" s="1"/>
  <c r="C583" i="55" s="1"/>
  <c r="C595" i="55" s="1"/>
  <c r="C607" i="55" s="1"/>
  <c r="C619" i="55" s="1"/>
  <c r="C631" i="55" s="1"/>
  <c r="C643" i="55" s="1"/>
  <c r="C655" i="55" s="1"/>
  <c r="C667" i="55" s="1"/>
  <c r="C679" i="55" s="1"/>
  <c r="C691" i="55" s="1"/>
  <c r="C703" i="55" s="1"/>
  <c r="C715" i="55" s="1"/>
  <c r="C727" i="55" s="1"/>
  <c r="C503" i="55"/>
  <c r="C515" i="55" s="1"/>
  <c r="C527" i="55" s="1"/>
  <c r="C539" i="55" s="1"/>
  <c r="C551" i="55" s="1"/>
  <c r="C563" i="55" s="1"/>
  <c r="C575" i="55" s="1"/>
  <c r="C587" i="55" s="1"/>
  <c r="C599" i="55" s="1"/>
  <c r="C611" i="55" s="1"/>
  <c r="C623" i="55" s="1"/>
  <c r="C635" i="55" s="1"/>
  <c r="C647" i="55" s="1"/>
  <c r="C659" i="55" s="1"/>
  <c r="C671" i="55" s="1"/>
  <c r="C683" i="55" s="1"/>
  <c r="C695" i="55" s="1"/>
  <c r="C707" i="55" s="1"/>
  <c r="C719" i="55" s="1"/>
  <c r="C731" i="55" s="1"/>
  <c r="C47" i="54"/>
  <c r="R47" i="54"/>
  <c r="D505" i="55" l="1"/>
  <c r="F505" i="55"/>
  <c r="F502" i="55"/>
  <c r="D502" i="55"/>
  <c r="D504" i="55"/>
  <c r="F504" i="55"/>
  <c r="F508" i="55"/>
  <c r="D508" i="55"/>
  <c r="F498" i="55"/>
  <c r="D498" i="55"/>
  <c r="D503" i="55"/>
  <c r="F503" i="55"/>
  <c r="D507" i="55"/>
  <c r="F507" i="55"/>
  <c r="F506" i="55"/>
  <c r="D506" i="55"/>
  <c r="F501" i="55"/>
  <c r="D501" i="55"/>
  <c r="R48" i="54"/>
  <c r="C48" i="54"/>
  <c r="D499" i="55"/>
  <c r="F499" i="55"/>
  <c r="F500" i="55"/>
  <c r="D500" i="55"/>
  <c r="L502" i="55"/>
  <c r="L506" i="55"/>
  <c r="L503" i="55"/>
  <c r="I497" i="55"/>
  <c r="L508" i="55"/>
  <c r="R497" i="55"/>
  <c r="R498" i="55" s="1"/>
  <c r="R499" i="55" s="1"/>
  <c r="R500" i="55" s="1"/>
  <c r="R501" i="55" s="1"/>
  <c r="R502" i="55" s="1"/>
  <c r="R503" i="55" s="1"/>
  <c r="R504" i="55" s="1"/>
  <c r="R505" i="55" s="1"/>
  <c r="R506" i="55" s="1"/>
  <c r="R507" i="55" s="1"/>
  <c r="R508" i="55" s="1"/>
  <c r="L504" i="55"/>
  <c r="L498" i="55"/>
  <c r="L497" i="55"/>
  <c r="F497" i="55"/>
  <c r="L499" i="55"/>
  <c r="L500" i="55"/>
  <c r="D497" i="55"/>
  <c r="L505" i="55"/>
  <c r="L501" i="55"/>
  <c r="H497" i="55"/>
  <c r="H498" i="55" s="1"/>
  <c r="H499" i="55" s="1"/>
  <c r="H500" i="55" s="1"/>
  <c r="H501" i="55" s="1"/>
  <c r="H502" i="55" s="1"/>
  <c r="H503" i="55" s="1"/>
  <c r="H504" i="55" s="1"/>
  <c r="H505" i="55" s="1"/>
  <c r="H506" i="55" s="1"/>
  <c r="H507" i="55" s="1"/>
  <c r="H508" i="55" s="1"/>
  <c r="L507" i="55"/>
  <c r="S497" i="55"/>
  <c r="S498" i="55" s="1"/>
  <c r="S499" i="55" s="1"/>
  <c r="S500" i="55" s="1"/>
  <c r="S501" i="55" s="1"/>
  <c r="S502" i="55" s="1"/>
  <c r="S503" i="55" s="1"/>
  <c r="S504" i="55" s="1"/>
  <c r="S505" i="55" s="1"/>
  <c r="S506" i="55" s="1"/>
  <c r="S507" i="55" s="1"/>
  <c r="S508" i="55" s="1"/>
  <c r="H509" i="55" l="1"/>
  <c r="H510" i="55" s="1"/>
  <c r="H511" i="55" s="1"/>
  <c r="H512" i="55" s="1"/>
  <c r="H513" i="55" s="1"/>
  <c r="H514" i="55" s="1"/>
  <c r="H515" i="55" s="1"/>
  <c r="H516" i="55" s="1"/>
  <c r="H517" i="55" s="1"/>
  <c r="H518" i="55" s="1"/>
  <c r="H519" i="55" s="1"/>
  <c r="H520" i="55" s="1"/>
  <c r="I498" i="55"/>
  <c r="L517" i="55"/>
  <c r="O497" i="55"/>
  <c r="O498" i="55" s="1"/>
  <c r="O499" i="55" s="1"/>
  <c r="O500" i="55" s="1"/>
  <c r="O501" i="55" s="1"/>
  <c r="O502" i="55" s="1"/>
  <c r="O503" i="55" s="1"/>
  <c r="O504" i="55" s="1"/>
  <c r="O505" i="55" s="1"/>
  <c r="O506" i="55" s="1"/>
  <c r="O507" i="55" s="1"/>
  <c r="O508" i="55" s="1"/>
  <c r="N497" i="55"/>
  <c r="N498" i="55" s="1"/>
  <c r="N499" i="55" s="1"/>
  <c r="N500" i="55" s="1"/>
  <c r="N501" i="55" s="1"/>
  <c r="N502" i="55" s="1"/>
  <c r="N503" i="55" s="1"/>
  <c r="N504" i="55" s="1"/>
  <c r="N505" i="55" s="1"/>
  <c r="N506" i="55" s="1"/>
  <c r="N507" i="55" s="1"/>
  <c r="N508" i="55" s="1"/>
  <c r="G508" i="55"/>
  <c r="R49" i="54"/>
  <c r="C49" i="54"/>
  <c r="F514" i="55"/>
  <c r="D514" i="55"/>
  <c r="D509" i="55"/>
  <c r="AD508" i="55" s="1"/>
  <c r="AE508" i="55" s="1"/>
  <c r="AF508" i="55" s="1"/>
  <c r="F509" i="55"/>
  <c r="S509" i="55"/>
  <c r="S510" i="55" s="1"/>
  <c r="S511" i="55" s="1"/>
  <c r="S512" i="55" s="1"/>
  <c r="S513" i="55" s="1"/>
  <c r="S514" i="55" s="1"/>
  <c r="S515" i="55" s="1"/>
  <c r="S516" i="55" s="1"/>
  <c r="S517" i="55" s="1"/>
  <c r="S518" i="55" s="1"/>
  <c r="S519" i="55" s="1"/>
  <c r="S520" i="55" s="1"/>
  <c r="L520" i="55"/>
  <c r="D512" i="55"/>
  <c r="F512" i="55"/>
  <c r="D511" i="55"/>
  <c r="F511" i="55"/>
  <c r="E503" i="55"/>
  <c r="T504" i="55"/>
  <c r="AA502" i="55"/>
  <c r="X502" i="55"/>
  <c r="G501" i="55"/>
  <c r="G506" i="55"/>
  <c r="X507" i="55"/>
  <c r="AA507" i="55"/>
  <c r="E508" i="55"/>
  <c r="L518" i="55"/>
  <c r="E505" i="55"/>
  <c r="G503" i="55"/>
  <c r="AA504" i="55"/>
  <c r="T506" i="55"/>
  <c r="X504" i="55"/>
  <c r="D510" i="55"/>
  <c r="F510" i="55"/>
  <c r="D520" i="55"/>
  <c r="F520" i="55"/>
  <c r="X505" i="55"/>
  <c r="AA505" i="55"/>
  <c r="E506" i="55"/>
  <c r="T507" i="55"/>
  <c r="G504" i="55"/>
  <c r="T505" i="55"/>
  <c r="G502" i="55"/>
  <c r="X503" i="55"/>
  <c r="AA503" i="55"/>
  <c r="E504" i="55"/>
  <c r="L514" i="55"/>
  <c r="L509" i="55"/>
  <c r="L515" i="55"/>
  <c r="X506" i="55"/>
  <c r="G505" i="55"/>
  <c r="T508" i="55"/>
  <c r="AA506" i="55"/>
  <c r="E507" i="55"/>
  <c r="M507" i="55"/>
  <c r="E498" i="55"/>
  <c r="W507" i="55"/>
  <c r="M508" i="55"/>
  <c r="W497" i="55"/>
  <c r="M506" i="55"/>
  <c r="AG503" i="55"/>
  <c r="AH503" i="55" s="1"/>
  <c r="AI503" i="55" s="1"/>
  <c r="AG498" i="55"/>
  <c r="AH498" i="55" s="1"/>
  <c r="AI498" i="55" s="1"/>
  <c r="AD504" i="55"/>
  <c r="AE504" i="55" s="1"/>
  <c r="AF504" i="55" s="1"/>
  <c r="W503" i="55"/>
  <c r="AD496" i="55"/>
  <c r="AE496" i="55" s="1"/>
  <c r="AF496" i="55" s="1"/>
  <c r="AG499" i="55"/>
  <c r="AH499" i="55" s="1"/>
  <c r="AI499" i="55" s="1"/>
  <c r="T497" i="55"/>
  <c r="AD498" i="55"/>
  <c r="AE498" i="55" s="1"/>
  <c r="AF498" i="55" s="1"/>
  <c r="M502" i="55"/>
  <c r="J497" i="55"/>
  <c r="J498" i="55" s="1"/>
  <c r="J499" i="55" s="1"/>
  <c r="J500" i="55" s="1"/>
  <c r="J501" i="55" s="1"/>
  <c r="J502" i="55" s="1"/>
  <c r="J503" i="55" s="1"/>
  <c r="J504" i="55" s="1"/>
  <c r="J505" i="55" s="1"/>
  <c r="J506" i="55" s="1"/>
  <c r="J507" i="55" s="1"/>
  <c r="J508" i="55" s="1"/>
  <c r="AG508" i="55"/>
  <c r="AH508" i="55" s="1"/>
  <c r="AI508" i="55" s="1"/>
  <c r="G497" i="55"/>
  <c r="M498" i="55"/>
  <c r="AD499" i="55"/>
  <c r="AE499" i="55" s="1"/>
  <c r="AF499" i="55" s="1"/>
  <c r="AG507" i="55"/>
  <c r="AH507" i="55" s="1"/>
  <c r="AI507" i="55" s="1"/>
  <c r="M500" i="55"/>
  <c r="AG506" i="55"/>
  <c r="AH506" i="55" s="1"/>
  <c r="AI506" i="55" s="1"/>
  <c r="AD506" i="55"/>
  <c r="AE506" i="55" s="1"/>
  <c r="AF506" i="55" s="1"/>
  <c r="T499" i="55"/>
  <c r="E497" i="55"/>
  <c r="AG497" i="55"/>
  <c r="AH497" i="55" s="1"/>
  <c r="AI497" i="55" s="1"/>
  <c r="AD503" i="55"/>
  <c r="AE503" i="55" s="1"/>
  <c r="AF503" i="55" s="1"/>
  <c r="W506" i="55"/>
  <c r="W498" i="55"/>
  <c r="K497" i="55"/>
  <c r="K498" i="55" s="1"/>
  <c r="K499" i="55" s="1"/>
  <c r="K500" i="55" s="1"/>
  <c r="K501" i="55" s="1"/>
  <c r="K502" i="55" s="1"/>
  <c r="K503" i="55" s="1"/>
  <c r="K504" i="55" s="1"/>
  <c r="K505" i="55" s="1"/>
  <c r="K506" i="55" s="1"/>
  <c r="K507" i="55" s="1"/>
  <c r="K508" i="55" s="1"/>
  <c r="AA498" i="55"/>
  <c r="E499" i="55"/>
  <c r="AD507" i="55"/>
  <c r="AE507" i="55" s="1"/>
  <c r="AF507" i="55" s="1"/>
  <c r="AA497" i="55"/>
  <c r="AD501" i="55"/>
  <c r="AE501" i="55" s="1"/>
  <c r="AF501" i="55" s="1"/>
  <c r="AD502" i="55"/>
  <c r="AE502" i="55" s="1"/>
  <c r="AF502" i="55" s="1"/>
  <c r="W500" i="55"/>
  <c r="AG505" i="55"/>
  <c r="AH505" i="55" s="1"/>
  <c r="AI505" i="55" s="1"/>
  <c r="M505" i="55"/>
  <c r="M499" i="55"/>
  <c r="AG504" i="55"/>
  <c r="AH504" i="55" s="1"/>
  <c r="AI504" i="55" s="1"/>
  <c r="M497" i="55"/>
  <c r="W501" i="55"/>
  <c r="AD497" i="55"/>
  <c r="AE497" i="55" s="1"/>
  <c r="AF497" i="55" s="1"/>
  <c r="W504" i="55"/>
  <c r="W508" i="55"/>
  <c r="X498" i="55"/>
  <c r="W499" i="55"/>
  <c r="AD500" i="55"/>
  <c r="AE500" i="55" s="1"/>
  <c r="AF500" i="55" s="1"/>
  <c r="AD505" i="55"/>
  <c r="AE505" i="55" s="1"/>
  <c r="AF505" i="55" s="1"/>
  <c r="W505" i="55"/>
  <c r="T498" i="55"/>
  <c r="AG500" i="55"/>
  <c r="AH500" i="55" s="1"/>
  <c r="AI500" i="55" s="1"/>
  <c r="X497" i="55"/>
  <c r="T500" i="55"/>
  <c r="M501" i="55"/>
  <c r="M503" i="55"/>
  <c r="W502" i="55"/>
  <c r="AG502" i="55"/>
  <c r="AH502" i="55" s="1"/>
  <c r="AI502" i="55" s="1"/>
  <c r="M504" i="55"/>
  <c r="AG501" i="55"/>
  <c r="AH501" i="55" s="1"/>
  <c r="AI501" i="55" s="1"/>
  <c r="E502" i="55"/>
  <c r="T503" i="55"/>
  <c r="X501" i="55"/>
  <c r="AA501" i="55"/>
  <c r="G500" i="55"/>
  <c r="D513" i="55"/>
  <c r="F513" i="55"/>
  <c r="X508" i="55"/>
  <c r="G507" i="55"/>
  <c r="AA508" i="55"/>
  <c r="F516" i="55"/>
  <c r="D516" i="55"/>
  <c r="L516" i="55"/>
  <c r="R509" i="55"/>
  <c r="R510" i="55" s="1"/>
  <c r="R511" i="55" s="1"/>
  <c r="R512" i="55" s="1"/>
  <c r="R513" i="55" s="1"/>
  <c r="R514" i="55" s="1"/>
  <c r="R515" i="55" s="1"/>
  <c r="R516" i="55" s="1"/>
  <c r="R517" i="55" s="1"/>
  <c r="R518" i="55" s="1"/>
  <c r="R519" i="55" s="1"/>
  <c r="R520" i="55" s="1"/>
  <c r="L511" i="55"/>
  <c r="L510" i="55"/>
  <c r="X500" i="55"/>
  <c r="E501" i="55"/>
  <c r="T502" i="55"/>
  <c r="AA500" i="55"/>
  <c r="G499" i="55"/>
  <c r="L512" i="55"/>
  <c r="F518" i="55"/>
  <c r="D518" i="55"/>
  <c r="F519" i="55"/>
  <c r="D519" i="55"/>
  <c r="D515" i="55"/>
  <c r="F515" i="55"/>
  <c r="E500" i="55"/>
  <c r="AA499" i="55"/>
  <c r="G498" i="55"/>
  <c r="T501" i="55"/>
  <c r="X499" i="55"/>
  <c r="L519" i="55"/>
  <c r="L513" i="55"/>
  <c r="F517" i="55"/>
  <c r="D517" i="55"/>
  <c r="AG509" i="55" l="1"/>
  <c r="AH509" i="55" s="1"/>
  <c r="AI509" i="55" s="1"/>
  <c r="E509" i="55"/>
  <c r="I499" i="55"/>
  <c r="M509" i="55"/>
  <c r="W509" i="55"/>
  <c r="E510" i="55"/>
  <c r="L521" i="55"/>
  <c r="AG510" i="55"/>
  <c r="AH510" i="55" s="1"/>
  <c r="AI510" i="55" s="1"/>
  <c r="T510" i="55"/>
  <c r="AD509" i="55"/>
  <c r="AE509" i="55" s="1"/>
  <c r="AF509" i="55" s="1"/>
  <c r="W512" i="55"/>
  <c r="W510" i="55"/>
  <c r="M511" i="55"/>
  <c r="M510" i="55"/>
  <c r="AD512" i="55"/>
  <c r="AE512" i="55" s="1"/>
  <c r="AF512" i="55" s="1"/>
  <c r="W514" i="55"/>
  <c r="AD510" i="55"/>
  <c r="AE510" i="55" s="1"/>
  <c r="AF510" i="55" s="1"/>
  <c r="L529" i="55"/>
  <c r="AG511" i="55"/>
  <c r="AH511" i="55" s="1"/>
  <c r="AI511" i="55" s="1"/>
  <c r="W513" i="55"/>
  <c r="M514" i="55"/>
  <c r="AG512" i="55"/>
  <c r="AH512" i="55" s="1"/>
  <c r="AI512" i="55" s="1"/>
  <c r="M513" i="55"/>
  <c r="T511" i="55"/>
  <c r="W511" i="55"/>
  <c r="M512" i="55"/>
  <c r="W516" i="55"/>
  <c r="L523" i="55"/>
  <c r="X509" i="55"/>
  <c r="AA516" i="55"/>
  <c r="G515" i="55"/>
  <c r="E517" i="55"/>
  <c r="X516" i="55"/>
  <c r="T518" i="55"/>
  <c r="X517" i="55"/>
  <c r="AA517" i="55"/>
  <c r="T519" i="55"/>
  <c r="G516" i="55"/>
  <c r="E518" i="55"/>
  <c r="W518" i="55"/>
  <c r="M515" i="55"/>
  <c r="L522" i="55"/>
  <c r="D524" i="55"/>
  <c r="F524" i="55"/>
  <c r="G519" i="55"/>
  <c r="AA520" i="55"/>
  <c r="X520" i="55"/>
  <c r="AD517" i="55"/>
  <c r="AE517" i="55" s="1"/>
  <c r="AF517" i="55" s="1"/>
  <c r="L524" i="55"/>
  <c r="Z497" i="55"/>
  <c r="Y497" i="55"/>
  <c r="P497" i="55"/>
  <c r="P498" i="55" s="1"/>
  <c r="P499" i="55" s="1"/>
  <c r="P500" i="55" s="1"/>
  <c r="P501" i="55" s="1"/>
  <c r="P502" i="55" s="1"/>
  <c r="P503" i="55" s="1"/>
  <c r="P504" i="55" s="1"/>
  <c r="P505" i="55" s="1"/>
  <c r="P506" i="55" s="1"/>
  <c r="P507" i="55" s="1"/>
  <c r="P508" i="55" s="1"/>
  <c r="Q497" i="55"/>
  <c r="Q498" i="55" s="1"/>
  <c r="Q499" i="55" s="1"/>
  <c r="Q500" i="55" s="1"/>
  <c r="Q501" i="55" s="1"/>
  <c r="Q502" i="55" s="1"/>
  <c r="Q503" i="55" s="1"/>
  <c r="Q504" i="55" s="1"/>
  <c r="Q505" i="55" s="1"/>
  <c r="Q506" i="55" s="1"/>
  <c r="Q507" i="55" s="1"/>
  <c r="Q508" i="55" s="1"/>
  <c r="AB497" i="55"/>
  <c r="AB498" i="55" s="1"/>
  <c r="AB499" i="55" s="1"/>
  <c r="AB500" i="55" s="1"/>
  <c r="AB501" i="55" s="1"/>
  <c r="AB502" i="55" s="1"/>
  <c r="AB503" i="55" s="1"/>
  <c r="AB504" i="55" s="1"/>
  <c r="AB505" i="55" s="1"/>
  <c r="AB506" i="55" s="1"/>
  <c r="AB507" i="55" s="1"/>
  <c r="AB508" i="55" s="1"/>
  <c r="AC497" i="55"/>
  <c r="AC498" i="55" s="1"/>
  <c r="AC499" i="55" s="1"/>
  <c r="AC500" i="55" s="1"/>
  <c r="AC501" i="55" s="1"/>
  <c r="AC502" i="55" s="1"/>
  <c r="AC503" i="55" s="1"/>
  <c r="AC504" i="55" s="1"/>
  <c r="AC505" i="55" s="1"/>
  <c r="AC506" i="55" s="1"/>
  <c r="AC507" i="55" s="1"/>
  <c r="AC508" i="55" s="1"/>
  <c r="W515" i="55"/>
  <c r="D532" i="55"/>
  <c r="F532" i="55"/>
  <c r="M517" i="55"/>
  <c r="F521" i="55"/>
  <c r="H521" i="55"/>
  <c r="H522" i="55" s="1"/>
  <c r="H523" i="55" s="1"/>
  <c r="H524" i="55" s="1"/>
  <c r="H525" i="55" s="1"/>
  <c r="H526" i="55" s="1"/>
  <c r="H527" i="55" s="1"/>
  <c r="H528" i="55" s="1"/>
  <c r="H529" i="55" s="1"/>
  <c r="H530" i="55" s="1"/>
  <c r="H531" i="55" s="1"/>
  <c r="H532" i="55" s="1"/>
  <c r="D521" i="55"/>
  <c r="M521" i="55" s="1"/>
  <c r="L532" i="55"/>
  <c r="R521" i="55"/>
  <c r="R522" i="55" s="1"/>
  <c r="R523" i="55" s="1"/>
  <c r="R524" i="55" s="1"/>
  <c r="R525" i="55" s="1"/>
  <c r="R526" i="55" s="1"/>
  <c r="R527" i="55" s="1"/>
  <c r="R528" i="55" s="1"/>
  <c r="R529" i="55" s="1"/>
  <c r="R530" i="55" s="1"/>
  <c r="R531" i="55" s="1"/>
  <c r="R532" i="55" s="1"/>
  <c r="S521" i="55"/>
  <c r="S522" i="55" s="1"/>
  <c r="S523" i="55" s="1"/>
  <c r="S524" i="55" s="1"/>
  <c r="S525" i="55" s="1"/>
  <c r="S526" i="55" s="1"/>
  <c r="S527" i="55" s="1"/>
  <c r="S528" i="55" s="1"/>
  <c r="S529" i="55" s="1"/>
  <c r="S530" i="55" s="1"/>
  <c r="S531" i="55" s="1"/>
  <c r="S532" i="55" s="1"/>
  <c r="L525" i="55"/>
  <c r="W519" i="55"/>
  <c r="L528" i="55"/>
  <c r="L526" i="55"/>
  <c r="D530" i="55"/>
  <c r="F530" i="55"/>
  <c r="D528" i="55"/>
  <c r="F528" i="55"/>
  <c r="AG518" i="55"/>
  <c r="AH518" i="55" s="1"/>
  <c r="AI518" i="55" s="1"/>
  <c r="N509" i="55"/>
  <c r="N510" i="55" s="1"/>
  <c r="N511" i="55" s="1"/>
  <c r="N512" i="55" s="1"/>
  <c r="N513" i="55" s="1"/>
  <c r="N514" i="55" s="1"/>
  <c r="N515" i="55" s="1"/>
  <c r="N516" i="55" s="1"/>
  <c r="N517" i="55" s="1"/>
  <c r="N518" i="55" s="1"/>
  <c r="N519" i="55" s="1"/>
  <c r="N520" i="55" s="1"/>
  <c r="O509" i="55"/>
  <c r="O510" i="55" s="1"/>
  <c r="O511" i="55" s="1"/>
  <c r="O512" i="55" s="1"/>
  <c r="O513" i="55" s="1"/>
  <c r="O514" i="55" s="1"/>
  <c r="O515" i="55" s="1"/>
  <c r="O516" i="55" s="1"/>
  <c r="O517" i="55" s="1"/>
  <c r="O518" i="55" s="1"/>
  <c r="O519" i="55" s="1"/>
  <c r="O520" i="55" s="1"/>
  <c r="AD514" i="55"/>
  <c r="AE514" i="55" s="1"/>
  <c r="AF514" i="55" s="1"/>
  <c r="G520" i="55"/>
  <c r="E512" i="55"/>
  <c r="G510" i="55"/>
  <c r="T513" i="55"/>
  <c r="AA511" i="55"/>
  <c r="X511" i="55"/>
  <c r="AD513" i="55"/>
  <c r="AE513" i="55" s="1"/>
  <c r="AF513" i="55" s="1"/>
  <c r="AD511" i="55"/>
  <c r="AE511" i="55" s="1"/>
  <c r="AF511" i="55" s="1"/>
  <c r="AA512" i="55"/>
  <c r="E513" i="55"/>
  <c r="T514" i="55"/>
  <c r="X512" i="55"/>
  <c r="G511" i="55"/>
  <c r="T517" i="55"/>
  <c r="E516" i="55"/>
  <c r="X515" i="55"/>
  <c r="AA515" i="55"/>
  <c r="G514" i="55"/>
  <c r="AA509" i="55"/>
  <c r="W517" i="55"/>
  <c r="AA518" i="55"/>
  <c r="G517" i="55"/>
  <c r="E519" i="55"/>
  <c r="X518" i="55"/>
  <c r="T520" i="55"/>
  <c r="D531" i="55"/>
  <c r="F531" i="55"/>
  <c r="F525" i="55"/>
  <c r="D525" i="55"/>
  <c r="AG516" i="55"/>
  <c r="AH516" i="55" s="1"/>
  <c r="AI516" i="55" s="1"/>
  <c r="F522" i="55"/>
  <c r="D522" i="55"/>
  <c r="AG517" i="55"/>
  <c r="AH517" i="55" s="1"/>
  <c r="AI517" i="55" s="1"/>
  <c r="M519" i="55"/>
  <c r="F527" i="55"/>
  <c r="D527" i="55"/>
  <c r="X519" i="55"/>
  <c r="G518" i="55"/>
  <c r="E520" i="55"/>
  <c r="AA519" i="55"/>
  <c r="M516" i="55"/>
  <c r="D529" i="55"/>
  <c r="F529" i="55"/>
  <c r="L530" i="55"/>
  <c r="L527" i="55"/>
  <c r="M518" i="55"/>
  <c r="T516" i="55"/>
  <c r="G513" i="55"/>
  <c r="E515" i="55"/>
  <c r="AA514" i="55"/>
  <c r="X514" i="55"/>
  <c r="V497" i="55"/>
  <c r="V498" i="55" s="1"/>
  <c r="V499" i="55" s="1"/>
  <c r="V500" i="55" s="1"/>
  <c r="V501" i="55" s="1"/>
  <c r="V502" i="55" s="1"/>
  <c r="V503" i="55" s="1"/>
  <c r="V504" i="55" s="1"/>
  <c r="V505" i="55" s="1"/>
  <c r="V506" i="55" s="1"/>
  <c r="V507" i="55" s="1"/>
  <c r="V508" i="55" s="1"/>
  <c r="U497" i="55"/>
  <c r="AD515" i="55"/>
  <c r="AE515" i="55" s="1"/>
  <c r="AF515" i="55" s="1"/>
  <c r="AG513" i="55"/>
  <c r="AH513" i="55" s="1"/>
  <c r="AI513" i="55" s="1"/>
  <c r="AG515" i="55"/>
  <c r="AH515" i="55" s="1"/>
  <c r="AI515" i="55" s="1"/>
  <c r="L531" i="55"/>
  <c r="AG514" i="55"/>
  <c r="AH514" i="55" s="1"/>
  <c r="AI514" i="55" s="1"/>
  <c r="AD516" i="55"/>
  <c r="AE516" i="55" s="1"/>
  <c r="AF516" i="55" s="1"/>
  <c r="F523" i="55"/>
  <c r="D523" i="55"/>
  <c r="X513" i="55"/>
  <c r="T515" i="55"/>
  <c r="G512" i="55"/>
  <c r="AA513" i="55"/>
  <c r="E514" i="55"/>
  <c r="T509" i="55"/>
  <c r="W520" i="55"/>
  <c r="T512" i="55"/>
  <c r="X510" i="55"/>
  <c r="AA510" i="55"/>
  <c r="K509" i="55"/>
  <c r="K510" i="55" s="1"/>
  <c r="K511" i="55" s="1"/>
  <c r="K512" i="55" s="1"/>
  <c r="K513" i="55" s="1"/>
  <c r="K514" i="55" s="1"/>
  <c r="K515" i="55" s="1"/>
  <c r="K516" i="55" s="1"/>
  <c r="K517" i="55" s="1"/>
  <c r="K518" i="55" s="1"/>
  <c r="K519" i="55" s="1"/>
  <c r="K520" i="55" s="1"/>
  <c r="AD519" i="55"/>
  <c r="AE519" i="55" s="1"/>
  <c r="AF519" i="55" s="1"/>
  <c r="AG520" i="55"/>
  <c r="AH520" i="55" s="1"/>
  <c r="AI520" i="55" s="1"/>
  <c r="G509" i="55"/>
  <c r="E511" i="55"/>
  <c r="M520" i="55"/>
  <c r="J509" i="55"/>
  <c r="J510" i="55" s="1"/>
  <c r="J511" i="55" s="1"/>
  <c r="J512" i="55" s="1"/>
  <c r="J513" i="55" s="1"/>
  <c r="J514" i="55" s="1"/>
  <c r="J515" i="55" s="1"/>
  <c r="J516" i="55" s="1"/>
  <c r="J517" i="55" s="1"/>
  <c r="J518" i="55" s="1"/>
  <c r="J519" i="55" s="1"/>
  <c r="J520" i="55" s="1"/>
  <c r="F526" i="55"/>
  <c r="D526" i="55"/>
  <c r="AD518" i="55"/>
  <c r="AE518" i="55" s="1"/>
  <c r="AF518" i="55" s="1"/>
  <c r="AG519" i="55"/>
  <c r="AH519" i="55" s="1"/>
  <c r="AI519" i="55" s="1"/>
  <c r="C50" i="54"/>
  <c r="R50" i="54"/>
  <c r="O521" i="55" l="1"/>
  <c r="O522" i="55" s="1"/>
  <c r="O523" i="55" s="1"/>
  <c r="O524" i="55" s="1"/>
  <c r="O525" i="55" s="1"/>
  <c r="O526" i="55" s="1"/>
  <c r="O527" i="55" s="1"/>
  <c r="O528" i="55" s="1"/>
  <c r="O529" i="55" s="1"/>
  <c r="O530" i="55" s="1"/>
  <c r="O531" i="55" s="1"/>
  <c r="O532" i="55" s="1"/>
  <c r="Z498" i="55"/>
  <c r="U498" i="55"/>
  <c r="I500" i="55"/>
  <c r="Y498" i="55"/>
  <c r="Q509" i="55"/>
  <c r="Q510" i="55" s="1"/>
  <c r="Q511" i="55" s="1"/>
  <c r="Q512" i="55" s="1"/>
  <c r="Q513" i="55" s="1"/>
  <c r="Q514" i="55" s="1"/>
  <c r="Q515" i="55" s="1"/>
  <c r="Q516" i="55" s="1"/>
  <c r="Q517" i="55" s="1"/>
  <c r="Q518" i="55" s="1"/>
  <c r="Q519" i="55" s="1"/>
  <c r="Q520" i="55" s="1"/>
  <c r="Q521" i="55" s="1"/>
  <c r="N521" i="55"/>
  <c r="N522" i="55" s="1"/>
  <c r="N523" i="55" s="1"/>
  <c r="N524" i="55" s="1"/>
  <c r="N525" i="55" s="1"/>
  <c r="N526" i="55" s="1"/>
  <c r="N527" i="55" s="1"/>
  <c r="N528" i="55" s="1"/>
  <c r="N529" i="55" s="1"/>
  <c r="N530" i="55" s="1"/>
  <c r="N531" i="55" s="1"/>
  <c r="N532" i="55" s="1"/>
  <c r="P509" i="55"/>
  <c r="P510" i="55" s="1"/>
  <c r="P511" i="55" s="1"/>
  <c r="P512" i="55" s="1"/>
  <c r="P513" i="55" s="1"/>
  <c r="P514" i="55" s="1"/>
  <c r="P515" i="55" s="1"/>
  <c r="P516" i="55" s="1"/>
  <c r="P517" i="55" s="1"/>
  <c r="P518" i="55" s="1"/>
  <c r="P519" i="55" s="1"/>
  <c r="P520" i="55" s="1"/>
  <c r="P521" i="55" s="1"/>
  <c r="AD520" i="55"/>
  <c r="AE520" i="55" s="1"/>
  <c r="AF520" i="55" s="1"/>
  <c r="AA521" i="55"/>
  <c r="L534" i="55"/>
  <c r="M524" i="55"/>
  <c r="AG524" i="55"/>
  <c r="AH524" i="55" s="1"/>
  <c r="AI524" i="55" s="1"/>
  <c r="M523" i="55"/>
  <c r="M529" i="55"/>
  <c r="AG531" i="55"/>
  <c r="AH531" i="55" s="1"/>
  <c r="AI531" i="55" s="1"/>
  <c r="W526" i="55"/>
  <c r="T522" i="55"/>
  <c r="AG526" i="55"/>
  <c r="AH526" i="55" s="1"/>
  <c r="AI526" i="55" s="1"/>
  <c r="AD528" i="55"/>
  <c r="AE528" i="55" s="1"/>
  <c r="AF528" i="55" s="1"/>
  <c r="W528" i="55"/>
  <c r="AD524" i="55"/>
  <c r="AE524" i="55" s="1"/>
  <c r="AF524" i="55" s="1"/>
  <c r="L541" i="55"/>
  <c r="W522" i="55"/>
  <c r="AG523" i="55"/>
  <c r="AH523" i="55" s="1"/>
  <c r="AI523" i="55" s="1"/>
  <c r="L533" i="55"/>
  <c r="AG527" i="55"/>
  <c r="AH527" i="55" s="1"/>
  <c r="AI527" i="55" s="1"/>
  <c r="D539" i="55"/>
  <c r="F539" i="55"/>
  <c r="F537" i="55"/>
  <c r="D537" i="55"/>
  <c r="E532" i="55"/>
  <c r="G530" i="55"/>
  <c r="AA531" i="55"/>
  <c r="X531" i="55"/>
  <c r="AD529" i="55"/>
  <c r="AE529" i="55" s="1"/>
  <c r="AF529" i="55" s="1"/>
  <c r="D538" i="55"/>
  <c r="F538" i="55"/>
  <c r="L538" i="55"/>
  <c r="T525" i="55"/>
  <c r="G522" i="55"/>
  <c r="X523" i="55"/>
  <c r="AA523" i="55"/>
  <c r="E524" i="55"/>
  <c r="L536" i="55"/>
  <c r="AA532" i="55"/>
  <c r="X532" i="55"/>
  <c r="G531" i="55"/>
  <c r="D542" i="55"/>
  <c r="F542" i="55"/>
  <c r="C51" i="54"/>
  <c r="R51" i="54"/>
  <c r="D536" i="55"/>
  <c r="F536" i="55"/>
  <c r="L537" i="55"/>
  <c r="AD522" i="55"/>
  <c r="AE522" i="55" s="1"/>
  <c r="AF522" i="55" s="1"/>
  <c r="E525" i="55"/>
  <c r="G523" i="55"/>
  <c r="X524" i="55"/>
  <c r="AA524" i="55"/>
  <c r="T526" i="55"/>
  <c r="AD523" i="55"/>
  <c r="AE523" i="55" s="1"/>
  <c r="AF523" i="55" s="1"/>
  <c r="T521" i="55"/>
  <c r="E529" i="55"/>
  <c r="AA528" i="55"/>
  <c r="G527" i="55"/>
  <c r="T530" i="55"/>
  <c r="X528" i="55"/>
  <c r="E527" i="55"/>
  <c r="AA526" i="55"/>
  <c r="X526" i="55"/>
  <c r="G525" i="55"/>
  <c r="T528" i="55"/>
  <c r="L542" i="55"/>
  <c r="AG528" i="55"/>
  <c r="AH528" i="55" s="1"/>
  <c r="AI528" i="55" s="1"/>
  <c r="W525" i="55"/>
  <c r="AG522" i="55"/>
  <c r="AH522" i="55" s="1"/>
  <c r="AI522" i="55" s="1"/>
  <c r="W521" i="55"/>
  <c r="T523" i="55"/>
  <c r="X521" i="55"/>
  <c r="F540" i="55"/>
  <c r="D540" i="55"/>
  <c r="E521" i="55"/>
  <c r="AA525" i="55"/>
  <c r="T527" i="55"/>
  <c r="G524" i="55"/>
  <c r="X525" i="55"/>
  <c r="E526" i="55"/>
  <c r="AD526" i="55"/>
  <c r="AE526" i="55" s="1"/>
  <c r="AF526" i="55" s="1"/>
  <c r="D543" i="55"/>
  <c r="F543" i="55"/>
  <c r="AC509" i="55"/>
  <c r="AC510" i="55" s="1"/>
  <c r="AC511" i="55" s="1"/>
  <c r="AC512" i="55" s="1"/>
  <c r="AC513" i="55" s="1"/>
  <c r="AC514" i="55" s="1"/>
  <c r="AC515" i="55" s="1"/>
  <c r="AC516" i="55" s="1"/>
  <c r="AC517" i="55" s="1"/>
  <c r="AC518" i="55" s="1"/>
  <c r="AC519" i="55" s="1"/>
  <c r="AC520" i="55" s="1"/>
  <c r="AB509" i="55"/>
  <c r="AB510" i="55" s="1"/>
  <c r="AB511" i="55" s="1"/>
  <c r="AB512" i="55" s="1"/>
  <c r="AB513" i="55" s="1"/>
  <c r="AB514" i="55" s="1"/>
  <c r="AB515" i="55" s="1"/>
  <c r="AB516" i="55" s="1"/>
  <c r="AB517" i="55" s="1"/>
  <c r="AB518" i="55" s="1"/>
  <c r="AB519" i="55" s="1"/>
  <c r="AB520" i="55" s="1"/>
  <c r="T531" i="55"/>
  <c r="G528" i="55"/>
  <c r="E530" i="55"/>
  <c r="AA529" i="55"/>
  <c r="X529" i="55"/>
  <c r="L544" i="55"/>
  <c r="R533" i="55"/>
  <c r="R534" i="55" s="1"/>
  <c r="R535" i="55" s="1"/>
  <c r="R536" i="55" s="1"/>
  <c r="R537" i="55" s="1"/>
  <c r="R538" i="55" s="1"/>
  <c r="R539" i="55" s="1"/>
  <c r="R540" i="55" s="1"/>
  <c r="R541" i="55" s="1"/>
  <c r="R542" i="55" s="1"/>
  <c r="R543" i="55" s="1"/>
  <c r="R544" i="55" s="1"/>
  <c r="H533" i="55"/>
  <c r="H534" i="55" s="1"/>
  <c r="H535" i="55" s="1"/>
  <c r="H536" i="55" s="1"/>
  <c r="H537" i="55" s="1"/>
  <c r="H538" i="55" s="1"/>
  <c r="H539" i="55" s="1"/>
  <c r="H540" i="55" s="1"/>
  <c r="H541" i="55" s="1"/>
  <c r="H542" i="55" s="1"/>
  <c r="H543" i="55" s="1"/>
  <c r="H544" i="55" s="1"/>
  <c r="F533" i="55"/>
  <c r="D533" i="55"/>
  <c r="AD532" i="55" s="1"/>
  <c r="AE532" i="55" s="1"/>
  <c r="AF532" i="55" s="1"/>
  <c r="F544" i="55"/>
  <c r="D544" i="55"/>
  <c r="F535" i="55"/>
  <c r="D535" i="55"/>
  <c r="AA530" i="55"/>
  <c r="T532" i="55"/>
  <c r="E531" i="55"/>
  <c r="X530" i="55"/>
  <c r="G529" i="55"/>
  <c r="AD527" i="55"/>
  <c r="AE527" i="55" s="1"/>
  <c r="AF527" i="55" s="1"/>
  <c r="M525" i="55"/>
  <c r="M522" i="55"/>
  <c r="W531" i="55"/>
  <c r="E522" i="55"/>
  <c r="L539" i="55"/>
  <c r="S533" i="55"/>
  <c r="S534" i="55" s="1"/>
  <c r="S535" i="55" s="1"/>
  <c r="S536" i="55" s="1"/>
  <c r="S537" i="55" s="1"/>
  <c r="S538" i="55" s="1"/>
  <c r="S539" i="55" s="1"/>
  <c r="S540" i="55" s="1"/>
  <c r="S541" i="55" s="1"/>
  <c r="S542" i="55" s="1"/>
  <c r="S543" i="55" s="1"/>
  <c r="S544" i="55" s="1"/>
  <c r="X522" i="55"/>
  <c r="AA522" i="55"/>
  <c r="E523" i="55"/>
  <c r="G521" i="55"/>
  <c r="T524" i="55"/>
  <c r="M532" i="55"/>
  <c r="K521" i="55"/>
  <c r="K522" i="55" s="1"/>
  <c r="K523" i="55" s="1"/>
  <c r="K524" i="55" s="1"/>
  <c r="K525" i="55" s="1"/>
  <c r="K526" i="55" s="1"/>
  <c r="K527" i="55" s="1"/>
  <c r="K528" i="55" s="1"/>
  <c r="K529" i="55" s="1"/>
  <c r="K530" i="55" s="1"/>
  <c r="K531" i="55" s="1"/>
  <c r="K532" i="55" s="1"/>
  <c r="W532" i="55"/>
  <c r="J521" i="55"/>
  <c r="J522" i="55" s="1"/>
  <c r="J523" i="55" s="1"/>
  <c r="J524" i="55" s="1"/>
  <c r="J525" i="55" s="1"/>
  <c r="J526" i="55" s="1"/>
  <c r="J527" i="55" s="1"/>
  <c r="J528" i="55" s="1"/>
  <c r="J529" i="55" s="1"/>
  <c r="J530" i="55" s="1"/>
  <c r="J531" i="55" s="1"/>
  <c r="J532" i="55" s="1"/>
  <c r="AD531" i="55"/>
  <c r="AE531" i="55" s="1"/>
  <c r="AF531" i="55" s="1"/>
  <c r="AG532" i="55"/>
  <c r="AH532" i="55" s="1"/>
  <c r="AI532" i="55" s="1"/>
  <c r="L543" i="55"/>
  <c r="AG530" i="55"/>
  <c r="AH530" i="55" s="1"/>
  <c r="AI530" i="55" s="1"/>
  <c r="M530" i="55"/>
  <c r="M527" i="55"/>
  <c r="M526" i="55"/>
  <c r="V509" i="55"/>
  <c r="V510" i="55" s="1"/>
  <c r="V511" i="55" s="1"/>
  <c r="V512" i="55" s="1"/>
  <c r="V513" i="55" s="1"/>
  <c r="V514" i="55" s="1"/>
  <c r="V515" i="55" s="1"/>
  <c r="V516" i="55" s="1"/>
  <c r="V517" i="55" s="1"/>
  <c r="V518" i="55" s="1"/>
  <c r="V519" i="55" s="1"/>
  <c r="V520" i="55" s="1"/>
  <c r="F541" i="55"/>
  <c r="D541" i="55"/>
  <c r="D534" i="55"/>
  <c r="F534" i="55"/>
  <c r="X527" i="55"/>
  <c r="T529" i="55"/>
  <c r="E528" i="55"/>
  <c r="AA527" i="55"/>
  <c r="G526" i="55"/>
  <c r="W523" i="55"/>
  <c r="W524" i="55"/>
  <c r="L540" i="55"/>
  <c r="AG529" i="55"/>
  <c r="AH529" i="55" s="1"/>
  <c r="AI529" i="55" s="1"/>
  <c r="W529" i="55"/>
  <c r="M528" i="55"/>
  <c r="AG525" i="55"/>
  <c r="AH525" i="55" s="1"/>
  <c r="AI525" i="55" s="1"/>
  <c r="AD521" i="55"/>
  <c r="AE521" i="55" s="1"/>
  <c r="AF521" i="55" s="1"/>
  <c r="AG521" i="55"/>
  <c r="AH521" i="55" s="1"/>
  <c r="AI521" i="55" s="1"/>
  <c r="M531" i="55"/>
  <c r="AD530" i="55"/>
  <c r="AE530" i="55" s="1"/>
  <c r="AF530" i="55" s="1"/>
  <c r="C52" i="54"/>
  <c r="R52" i="54"/>
  <c r="G532" i="55"/>
  <c r="W530" i="55"/>
  <c r="L535" i="55"/>
  <c r="W527" i="55"/>
  <c r="AD525" i="55"/>
  <c r="AE525" i="55" s="1"/>
  <c r="AF525" i="55" s="1"/>
  <c r="AB521" i="55" l="1"/>
  <c r="AB522" i="55" s="1"/>
  <c r="AB523" i="55" s="1"/>
  <c r="AB524" i="55" s="1"/>
  <c r="AB525" i="55" s="1"/>
  <c r="AB526" i="55" s="1"/>
  <c r="AB527" i="55" s="1"/>
  <c r="AB528" i="55" s="1"/>
  <c r="AB529" i="55" s="1"/>
  <c r="AB530" i="55" s="1"/>
  <c r="AB531" i="55" s="1"/>
  <c r="AB532" i="55" s="1"/>
  <c r="AC521" i="55"/>
  <c r="AC522" i="55" s="1"/>
  <c r="AC523" i="55" s="1"/>
  <c r="AC524" i="55" s="1"/>
  <c r="AC525" i="55" s="1"/>
  <c r="AC526" i="55" s="1"/>
  <c r="AC527" i="55" s="1"/>
  <c r="AC528" i="55" s="1"/>
  <c r="AC529" i="55" s="1"/>
  <c r="AC530" i="55" s="1"/>
  <c r="AC531" i="55" s="1"/>
  <c r="AC532" i="55" s="1"/>
  <c r="I501" i="55"/>
  <c r="Y499" i="55"/>
  <c r="Z499" i="55"/>
  <c r="U499" i="55"/>
  <c r="N533" i="55"/>
  <c r="N534" i="55" s="1"/>
  <c r="N535" i="55" s="1"/>
  <c r="N536" i="55" s="1"/>
  <c r="N537" i="55" s="1"/>
  <c r="N538" i="55" s="1"/>
  <c r="N539" i="55" s="1"/>
  <c r="N540" i="55" s="1"/>
  <c r="N541" i="55" s="1"/>
  <c r="N542" i="55" s="1"/>
  <c r="N543" i="55" s="1"/>
  <c r="N544" i="55" s="1"/>
  <c r="X533" i="55"/>
  <c r="O533" i="55"/>
  <c r="O534" i="55" s="1"/>
  <c r="O535" i="55" s="1"/>
  <c r="O536" i="55" s="1"/>
  <c r="O537" i="55" s="1"/>
  <c r="O538" i="55" s="1"/>
  <c r="O539" i="55" s="1"/>
  <c r="O540" i="55" s="1"/>
  <c r="O541" i="55" s="1"/>
  <c r="O542" i="55" s="1"/>
  <c r="O543" i="55" s="1"/>
  <c r="O544" i="55" s="1"/>
  <c r="AG543" i="55"/>
  <c r="AH543" i="55" s="1"/>
  <c r="AI543" i="55" s="1"/>
  <c r="AG540" i="55"/>
  <c r="AH540" i="55" s="1"/>
  <c r="AI540" i="55" s="1"/>
  <c r="AD536" i="55"/>
  <c r="AE536" i="55" s="1"/>
  <c r="AF536" i="55" s="1"/>
  <c r="AA533" i="55"/>
  <c r="L554" i="55"/>
  <c r="L545" i="55"/>
  <c r="AG541" i="55"/>
  <c r="AH541" i="55" s="1"/>
  <c r="AI541" i="55" s="1"/>
  <c r="E533" i="55"/>
  <c r="L549" i="55"/>
  <c r="M533" i="55"/>
  <c r="E543" i="55"/>
  <c r="G541" i="55"/>
  <c r="T544" i="55"/>
  <c r="AA542" i="55"/>
  <c r="X542" i="55"/>
  <c r="AD534" i="55"/>
  <c r="AE534" i="55" s="1"/>
  <c r="AF534" i="55" s="1"/>
  <c r="W536" i="55"/>
  <c r="T534" i="55"/>
  <c r="X539" i="55"/>
  <c r="E540" i="55"/>
  <c r="G538" i="55"/>
  <c r="AA539" i="55"/>
  <c r="T541" i="55"/>
  <c r="M543" i="55"/>
  <c r="L555" i="55"/>
  <c r="AD538" i="55"/>
  <c r="AE538" i="55" s="1"/>
  <c r="AF538" i="55" s="1"/>
  <c r="D552" i="55"/>
  <c r="F552" i="55"/>
  <c r="AD535" i="55"/>
  <c r="AE535" i="55" s="1"/>
  <c r="AF535" i="55" s="1"/>
  <c r="M534" i="55"/>
  <c r="C53" i="54"/>
  <c r="R53" i="54"/>
  <c r="F554" i="55"/>
  <c r="D554" i="55"/>
  <c r="M541" i="55"/>
  <c r="D551" i="55"/>
  <c r="F551" i="55"/>
  <c r="W543" i="55"/>
  <c r="T535" i="55"/>
  <c r="W537" i="55"/>
  <c r="D553" i="55"/>
  <c r="F553" i="55"/>
  <c r="E537" i="55"/>
  <c r="AA536" i="55"/>
  <c r="X536" i="55"/>
  <c r="G535" i="55"/>
  <c r="T538" i="55"/>
  <c r="D556" i="55"/>
  <c r="F556" i="55"/>
  <c r="L556" i="55"/>
  <c r="S545" i="55"/>
  <c r="S546" i="55" s="1"/>
  <c r="S547" i="55" s="1"/>
  <c r="S548" i="55" s="1"/>
  <c r="S549" i="55" s="1"/>
  <c r="S550" i="55" s="1"/>
  <c r="S551" i="55" s="1"/>
  <c r="S552" i="55" s="1"/>
  <c r="S553" i="55" s="1"/>
  <c r="S554" i="55" s="1"/>
  <c r="S555" i="55" s="1"/>
  <c r="S556" i="55" s="1"/>
  <c r="H545" i="55"/>
  <c r="H546" i="55" s="1"/>
  <c r="H547" i="55" s="1"/>
  <c r="H548" i="55" s="1"/>
  <c r="H549" i="55" s="1"/>
  <c r="H550" i="55" s="1"/>
  <c r="H551" i="55" s="1"/>
  <c r="H552" i="55" s="1"/>
  <c r="H553" i="55" s="1"/>
  <c r="H554" i="55" s="1"/>
  <c r="H555" i="55" s="1"/>
  <c r="H556" i="55" s="1"/>
  <c r="F545" i="55"/>
  <c r="D545" i="55"/>
  <c r="R545" i="55"/>
  <c r="R546" i="55" s="1"/>
  <c r="R547" i="55" s="1"/>
  <c r="R548" i="55" s="1"/>
  <c r="R549" i="55" s="1"/>
  <c r="R550" i="55" s="1"/>
  <c r="R551" i="55" s="1"/>
  <c r="R552" i="55" s="1"/>
  <c r="R553" i="55" s="1"/>
  <c r="R554" i="55" s="1"/>
  <c r="R555" i="55" s="1"/>
  <c r="R556" i="55" s="1"/>
  <c r="M539" i="55"/>
  <c r="D555" i="55"/>
  <c r="F555" i="55"/>
  <c r="W535" i="55"/>
  <c r="AG536" i="55"/>
  <c r="AH536" i="55" s="1"/>
  <c r="AI536" i="55" s="1"/>
  <c r="AD537" i="55"/>
  <c r="AE537" i="55" s="1"/>
  <c r="AF537" i="55" s="1"/>
  <c r="V521" i="55"/>
  <c r="V522" i="55" s="1"/>
  <c r="V523" i="55" s="1"/>
  <c r="V524" i="55" s="1"/>
  <c r="V525" i="55" s="1"/>
  <c r="V526" i="55" s="1"/>
  <c r="V527" i="55" s="1"/>
  <c r="V528" i="55" s="1"/>
  <c r="V529" i="55" s="1"/>
  <c r="V530" i="55" s="1"/>
  <c r="V531" i="55" s="1"/>
  <c r="V532" i="55" s="1"/>
  <c r="W534" i="55"/>
  <c r="X537" i="55"/>
  <c r="G536" i="55"/>
  <c r="E538" i="55"/>
  <c r="T539" i="55"/>
  <c r="AA537" i="55"/>
  <c r="X543" i="55"/>
  <c r="G542" i="55"/>
  <c r="E544" i="55"/>
  <c r="AA543" i="55"/>
  <c r="AG542" i="55"/>
  <c r="AH542" i="55" s="1"/>
  <c r="AI542" i="55" s="1"/>
  <c r="W533" i="55"/>
  <c r="T533" i="55"/>
  <c r="P522" i="55"/>
  <c r="P523" i="55" s="1"/>
  <c r="P524" i="55" s="1"/>
  <c r="P525" i="55" s="1"/>
  <c r="P526" i="55" s="1"/>
  <c r="P527" i="55" s="1"/>
  <c r="P528" i="55" s="1"/>
  <c r="P529" i="55" s="1"/>
  <c r="P530" i="55" s="1"/>
  <c r="P531" i="55" s="1"/>
  <c r="P532" i="55" s="1"/>
  <c r="L548" i="55"/>
  <c r="T542" i="55"/>
  <c r="X540" i="55"/>
  <c r="G539" i="55"/>
  <c r="E541" i="55"/>
  <c r="AA540" i="55"/>
  <c r="T537" i="55"/>
  <c r="G534" i="55"/>
  <c r="AA535" i="55"/>
  <c r="X535" i="55"/>
  <c r="E536" i="55"/>
  <c r="AD539" i="55"/>
  <c r="AE539" i="55" s="1"/>
  <c r="AF539" i="55" s="1"/>
  <c r="W539" i="55"/>
  <c r="W538" i="55"/>
  <c r="AG534" i="55"/>
  <c r="AH534" i="55" s="1"/>
  <c r="AI534" i="55" s="1"/>
  <c r="W541" i="55"/>
  <c r="F549" i="55"/>
  <c r="D549" i="55"/>
  <c r="AD542" i="55"/>
  <c r="AE542" i="55" s="1"/>
  <c r="AF542" i="55" s="1"/>
  <c r="M537" i="55"/>
  <c r="D546" i="55"/>
  <c r="F546" i="55"/>
  <c r="M540" i="55"/>
  <c r="L546" i="55"/>
  <c r="AG535" i="55"/>
  <c r="AH535" i="55" s="1"/>
  <c r="AI535" i="55" s="1"/>
  <c r="L551" i="55"/>
  <c r="AG538" i="55"/>
  <c r="AH538" i="55" s="1"/>
  <c r="AI538" i="55" s="1"/>
  <c r="M542" i="55"/>
  <c r="E534" i="55"/>
  <c r="AG537" i="55"/>
  <c r="AH537" i="55" s="1"/>
  <c r="AI537" i="55" s="1"/>
  <c r="L552" i="55"/>
  <c r="W540" i="55"/>
  <c r="D547" i="55"/>
  <c r="F547" i="55"/>
  <c r="G544" i="55"/>
  <c r="K533" i="55"/>
  <c r="K534" i="55" s="1"/>
  <c r="K535" i="55" s="1"/>
  <c r="K536" i="55" s="1"/>
  <c r="K537" i="55" s="1"/>
  <c r="K538" i="55" s="1"/>
  <c r="K539" i="55" s="1"/>
  <c r="K540" i="55" s="1"/>
  <c r="K541" i="55" s="1"/>
  <c r="K542" i="55" s="1"/>
  <c r="K543" i="55" s="1"/>
  <c r="K544" i="55" s="1"/>
  <c r="J533" i="55"/>
  <c r="J534" i="55" s="1"/>
  <c r="J535" i="55" s="1"/>
  <c r="J536" i="55" s="1"/>
  <c r="J537" i="55" s="1"/>
  <c r="J538" i="55" s="1"/>
  <c r="J539" i="55" s="1"/>
  <c r="J540" i="55" s="1"/>
  <c r="J541" i="55" s="1"/>
  <c r="J542" i="55" s="1"/>
  <c r="J543" i="55" s="1"/>
  <c r="J544" i="55" s="1"/>
  <c r="W544" i="55"/>
  <c r="AD543" i="55"/>
  <c r="AE543" i="55" s="1"/>
  <c r="AF543" i="55" s="1"/>
  <c r="X534" i="55"/>
  <c r="G533" i="55"/>
  <c r="AA534" i="55"/>
  <c r="AG544" i="55"/>
  <c r="AH544" i="55" s="1"/>
  <c r="AI544" i="55" s="1"/>
  <c r="E535" i="55"/>
  <c r="M544" i="55"/>
  <c r="T536" i="55"/>
  <c r="AG539" i="55"/>
  <c r="AH539" i="55" s="1"/>
  <c r="AI539" i="55" s="1"/>
  <c r="AA544" i="55"/>
  <c r="G543" i="55"/>
  <c r="X544" i="55"/>
  <c r="M535" i="55"/>
  <c r="AA541" i="55"/>
  <c r="G540" i="55"/>
  <c r="T543" i="55"/>
  <c r="X541" i="55"/>
  <c r="E542" i="55"/>
  <c r="M536" i="55"/>
  <c r="M538" i="55"/>
  <c r="AD533" i="55"/>
  <c r="AE533" i="55" s="1"/>
  <c r="AF533" i="55" s="1"/>
  <c r="L547" i="55"/>
  <c r="F548" i="55"/>
  <c r="D548" i="55"/>
  <c r="L553" i="55"/>
  <c r="AD541" i="55"/>
  <c r="AE541" i="55" s="1"/>
  <c r="AF541" i="55" s="1"/>
  <c r="W542" i="55"/>
  <c r="AG533" i="55"/>
  <c r="AH533" i="55" s="1"/>
  <c r="AI533" i="55" s="1"/>
  <c r="F550" i="55"/>
  <c r="D550" i="55"/>
  <c r="AD540" i="55"/>
  <c r="AE540" i="55" s="1"/>
  <c r="AF540" i="55" s="1"/>
  <c r="Q522" i="55"/>
  <c r="Q523" i="55" s="1"/>
  <c r="Q524" i="55" s="1"/>
  <c r="Q525" i="55" s="1"/>
  <c r="Q526" i="55" s="1"/>
  <c r="Q527" i="55" s="1"/>
  <c r="Q528" i="55" s="1"/>
  <c r="Q529" i="55" s="1"/>
  <c r="Q530" i="55" s="1"/>
  <c r="Q531" i="55" s="1"/>
  <c r="Q532" i="55" s="1"/>
  <c r="AA538" i="55"/>
  <c r="X538" i="55"/>
  <c r="E539" i="55"/>
  <c r="G537" i="55"/>
  <c r="T540" i="55"/>
  <c r="L550" i="55"/>
  <c r="AC533" i="55" l="1"/>
  <c r="AC534" i="55" s="1"/>
  <c r="AC535" i="55" s="1"/>
  <c r="AC536" i="55" s="1"/>
  <c r="AC537" i="55" s="1"/>
  <c r="AC538" i="55" s="1"/>
  <c r="AC539" i="55" s="1"/>
  <c r="AC540" i="55" s="1"/>
  <c r="AC541" i="55" s="1"/>
  <c r="AC542" i="55" s="1"/>
  <c r="AC543" i="55" s="1"/>
  <c r="AC544" i="55" s="1"/>
  <c r="U500" i="55"/>
  <c r="Z500" i="55"/>
  <c r="Y500" i="55"/>
  <c r="I502" i="55"/>
  <c r="AD547" i="55"/>
  <c r="AE547" i="55" s="1"/>
  <c r="AF547" i="55" s="1"/>
  <c r="P533" i="55"/>
  <c r="P534" i="55" s="1"/>
  <c r="P535" i="55" s="1"/>
  <c r="P536" i="55" s="1"/>
  <c r="P537" i="55" s="1"/>
  <c r="P538" i="55" s="1"/>
  <c r="P539" i="55" s="1"/>
  <c r="P540" i="55" s="1"/>
  <c r="P541" i="55" s="1"/>
  <c r="P542" i="55" s="1"/>
  <c r="P543" i="55" s="1"/>
  <c r="P544" i="55" s="1"/>
  <c r="AB533" i="55"/>
  <c r="AB534" i="55" s="1"/>
  <c r="AB535" i="55" s="1"/>
  <c r="AB536" i="55" s="1"/>
  <c r="AB537" i="55" s="1"/>
  <c r="AB538" i="55" s="1"/>
  <c r="AB539" i="55" s="1"/>
  <c r="AB540" i="55" s="1"/>
  <c r="AB541" i="55" s="1"/>
  <c r="AB542" i="55" s="1"/>
  <c r="AB543" i="55" s="1"/>
  <c r="AB544" i="55" s="1"/>
  <c r="Q533" i="55"/>
  <c r="N545" i="55"/>
  <c r="N546" i="55" s="1"/>
  <c r="N547" i="55" s="1"/>
  <c r="N548" i="55" s="1"/>
  <c r="N549" i="55" s="1"/>
  <c r="N550" i="55" s="1"/>
  <c r="N551" i="55" s="1"/>
  <c r="N552" i="55" s="1"/>
  <c r="N553" i="55" s="1"/>
  <c r="N554" i="55" s="1"/>
  <c r="N555" i="55" s="1"/>
  <c r="N556" i="55" s="1"/>
  <c r="T546" i="55"/>
  <c r="L559" i="55"/>
  <c r="Q534" i="55"/>
  <c r="Q535" i="55" s="1"/>
  <c r="Q536" i="55" s="1"/>
  <c r="Q537" i="55" s="1"/>
  <c r="Q538" i="55" s="1"/>
  <c r="Q539" i="55" s="1"/>
  <c r="Q540" i="55" s="1"/>
  <c r="Q541" i="55" s="1"/>
  <c r="Q542" i="55" s="1"/>
  <c r="Q543" i="55" s="1"/>
  <c r="Q544" i="55" s="1"/>
  <c r="O545" i="55"/>
  <c r="O546" i="55" s="1"/>
  <c r="O547" i="55" s="1"/>
  <c r="O548" i="55" s="1"/>
  <c r="O549" i="55" s="1"/>
  <c r="O550" i="55" s="1"/>
  <c r="O551" i="55" s="1"/>
  <c r="O552" i="55" s="1"/>
  <c r="O553" i="55" s="1"/>
  <c r="O554" i="55" s="1"/>
  <c r="O555" i="55" s="1"/>
  <c r="O556" i="55" s="1"/>
  <c r="L560" i="55"/>
  <c r="T547" i="55"/>
  <c r="AD545" i="55"/>
  <c r="AE545" i="55" s="1"/>
  <c r="AF545" i="55" s="1"/>
  <c r="W552" i="55"/>
  <c r="W551" i="55"/>
  <c r="E545" i="55"/>
  <c r="AG554" i="55"/>
  <c r="AH554" i="55" s="1"/>
  <c r="AI554" i="55" s="1"/>
  <c r="E546" i="55"/>
  <c r="L558" i="55"/>
  <c r="AD544" i="55"/>
  <c r="AE544" i="55" s="1"/>
  <c r="AF544" i="55" s="1"/>
  <c r="L563" i="55"/>
  <c r="X548" i="55"/>
  <c r="E549" i="55"/>
  <c r="G547" i="55"/>
  <c r="AA548" i="55"/>
  <c r="T550" i="55"/>
  <c r="AG550" i="55"/>
  <c r="AH550" i="55" s="1"/>
  <c r="AI550" i="55" s="1"/>
  <c r="AG553" i="55"/>
  <c r="AH553" i="55" s="1"/>
  <c r="AI553" i="55" s="1"/>
  <c r="D564" i="55"/>
  <c r="F564" i="55"/>
  <c r="AG549" i="55"/>
  <c r="AH549" i="55" s="1"/>
  <c r="AI549" i="55" s="1"/>
  <c r="M548" i="55"/>
  <c r="D562" i="55"/>
  <c r="F562" i="55"/>
  <c r="F559" i="55"/>
  <c r="D559" i="55"/>
  <c r="X547" i="55"/>
  <c r="AA547" i="55"/>
  <c r="E548" i="55"/>
  <c r="G546" i="55"/>
  <c r="T549" i="55"/>
  <c r="AD549" i="55"/>
  <c r="AE549" i="55" s="1"/>
  <c r="AF549" i="55" s="1"/>
  <c r="AD546" i="55"/>
  <c r="AE546" i="55" s="1"/>
  <c r="AF546" i="55" s="1"/>
  <c r="L566" i="55"/>
  <c r="F568" i="55"/>
  <c r="D568" i="55"/>
  <c r="L564" i="55"/>
  <c r="T554" i="55"/>
  <c r="G551" i="55"/>
  <c r="E553" i="55"/>
  <c r="AA552" i="55"/>
  <c r="X552" i="55"/>
  <c r="T555" i="55"/>
  <c r="AA553" i="55"/>
  <c r="E554" i="55"/>
  <c r="G552" i="55"/>
  <c r="X553" i="55"/>
  <c r="M549" i="55"/>
  <c r="AG548" i="55"/>
  <c r="AH548" i="55" s="1"/>
  <c r="AI548" i="55" s="1"/>
  <c r="L561" i="55"/>
  <c r="F560" i="55"/>
  <c r="D560" i="55"/>
  <c r="M551" i="55"/>
  <c r="W554" i="55"/>
  <c r="AG555" i="55"/>
  <c r="AH555" i="55" s="1"/>
  <c r="AI555" i="55" s="1"/>
  <c r="X545" i="55"/>
  <c r="AG545" i="55"/>
  <c r="AH545" i="55" s="1"/>
  <c r="AI545" i="55" s="1"/>
  <c r="W550" i="55"/>
  <c r="V533" i="55"/>
  <c r="V534" i="55" s="1"/>
  <c r="V535" i="55" s="1"/>
  <c r="V536" i="55" s="1"/>
  <c r="V537" i="55" s="1"/>
  <c r="V538" i="55" s="1"/>
  <c r="V539" i="55" s="1"/>
  <c r="V540" i="55" s="1"/>
  <c r="V541" i="55" s="1"/>
  <c r="V542" i="55" s="1"/>
  <c r="V543" i="55" s="1"/>
  <c r="V544" i="55" s="1"/>
  <c r="W553" i="55"/>
  <c r="M547" i="55"/>
  <c r="F567" i="55"/>
  <c r="D567" i="55"/>
  <c r="G556" i="55"/>
  <c r="W546" i="55"/>
  <c r="L562" i="55"/>
  <c r="L565" i="55"/>
  <c r="AD548" i="55"/>
  <c r="AE548" i="55" s="1"/>
  <c r="AF548" i="55" s="1"/>
  <c r="F561" i="55"/>
  <c r="D561" i="55"/>
  <c r="AG547" i="55"/>
  <c r="AH547" i="55" s="1"/>
  <c r="AI547" i="55" s="1"/>
  <c r="AA556" i="55"/>
  <c r="G555" i="55"/>
  <c r="X556" i="55"/>
  <c r="T556" i="55"/>
  <c r="X554" i="55"/>
  <c r="G553" i="55"/>
  <c r="AA554" i="55"/>
  <c r="E555" i="55"/>
  <c r="F563" i="55"/>
  <c r="D563" i="55"/>
  <c r="M552" i="55"/>
  <c r="AD550" i="55"/>
  <c r="AE550" i="55" s="1"/>
  <c r="AF550" i="55" s="1"/>
  <c r="M555" i="55"/>
  <c r="W555" i="55"/>
  <c r="R54" i="54"/>
  <c r="C54" i="54"/>
  <c r="M553" i="55"/>
  <c r="M545" i="55"/>
  <c r="AG556" i="55"/>
  <c r="AH556" i="55" s="1"/>
  <c r="AI556" i="55" s="1"/>
  <c r="T548" i="55"/>
  <c r="K545" i="55"/>
  <c r="K546" i="55" s="1"/>
  <c r="K547" i="55" s="1"/>
  <c r="K548" i="55" s="1"/>
  <c r="K549" i="55" s="1"/>
  <c r="K550" i="55" s="1"/>
  <c r="K551" i="55" s="1"/>
  <c r="K552" i="55" s="1"/>
  <c r="K553" i="55" s="1"/>
  <c r="K554" i="55" s="1"/>
  <c r="K555" i="55" s="1"/>
  <c r="K556" i="55" s="1"/>
  <c r="M556" i="55"/>
  <c r="AA546" i="55"/>
  <c r="W556" i="55"/>
  <c r="G545" i="55"/>
  <c r="J545" i="55"/>
  <c r="J546" i="55" s="1"/>
  <c r="J547" i="55" s="1"/>
  <c r="J548" i="55" s="1"/>
  <c r="J549" i="55" s="1"/>
  <c r="J550" i="55" s="1"/>
  <c r="J551" i="55" s="1"/>
  <c r="J552" i="55" s="1"/>
  <c r="J553" i="55" s="1"/>
  <c r="J554" i="55" s="1"/>
  <c r="J555" i="55" s="1"/>
  <c r="J556" i="55" s="1"/>
  <c r="E547" i="55"/>
  <c r="AD555" i="55"/>
  <c r="AE555" i="55" s="1"/>
  <c r="AF555" i="55" s="1"/>
  <c r="X546" i="55"/>
  <c r="M546" i="55"/>
  <c r="F566" i="55"/>
  <c r="D566" i="55"/>
  <c r="AD551" i="55"/>
  <c r="AE551" i="55" s="1"/>
  <c r="AF551" i="55" s="1"/>
  <c r="W548" i="55"/>
  <c r="E552" i="55"/>
  <c r="G550" i="55"/>
  <c r="X551" i="55"/>
  <c r="T553" i="55"/>
  <c r="AA551" i="55"/>
  <c r="X549" i="55"/>
  <c r="G548" i="55"/>
  <c r="T551" i="55"/>
  <c r="E550" i="55"/>
  <c r="AA549" i="55"/>
  <c r="AG551" i="55"/>
  <c r="AH551" i="55" s="1"/>
  <c r="AI551" i="55" s="1"/>
  <c r="M554" i="55"/>
  <c r="AD553" i="55"/>
  <c r="AE553" i="55" s="1"/>
  <c r="AF553" i="55" s="1"/>
  <c r="AD554" i="55"/>
  <c r="AE554" i="55" s="1"/>
  <c r="AF554" i="55" s="1"/>
  <c r="AA545" i="55"/>
  <c r="F558" i="55"/>
  <c r="D558" i="55"/>
  <c r="E551" i="55"/>
  <c r="X550" i="55"/>
  <c r="T552" i="55"/>
  <c r="AA550" i="55"/>
  <c r="G549" i="55"/>
  <c r="W545" i="55"/>
  <c r="M550" i="55"/>
  <c r="T545" i="55"/>
  <c r="AD552" i="55"/>
  <c r="AE552" i="55" s="1"/>
  <c r="AF552" i="55" s="1"/>
  <c r="W547" i="55"/>
  <c r="L557" i="55"/>
  <c r="L568" i="55"/>
  <c r="F557" i="55"/>
  <c r="H557" i="55"/>
  <c r="H558" i="55" s="1"/>
  <c r="H559" i="55" s="1"/>
  <c r="H560" i="55" s="1"/>
  <c r="H561" i="55" s="1"/>
  <c r="H562" i="55" s="1"/>
  <c r="H563" i="55" s="1"/>
  <c r="H564" i="55" s="1"/>
  <c r="H565" i="55" s="1"/>
  <c r="H566" i="55" s="1"/>
  <c r="H567" i="55" s="1"/>
  <c r="H568" i="55" s="1"/>
  <c r="L569" i="55"/>
  <c r="D557" i="55"/>
  <c r="S557" i="55"/>
  <c r="S558" i="55" s="1"/>
  <c r="S559" i="55" s="1"/>
  <c r="S560" i="55" s="1"/>
  <c r="S561" i="55" s="1"/>
  <c r="S562" i="55" s="1"/>
  <c r="S563" i="55" s="1"/>
  <c r="S564" i="55" s="1"/>
  <c r="S565" i="55" s="1"/>
  <c r="S566" i="55" s="1"/>
  <c r="S567" i="55" s="1"/>
  <c r="S568" i="55" s="1"/>
  <c r="R557" i="55"/>
  <c r="R558" i="55" s="1"/>
  <c r="R559" i="55" s="1"/>
  <c r="R560" i="55" s="1"/>
  <c r="R561" i="55" s="1"/>
  <c r="R562" i="55" s="1"/>
  <c r="R563" i="55" s="1"/>
  <c r="R564" i="55" s="1"/>
  <c r="R565" i="55" s="1"/>
  <c r="R566" i="55" s="1"/>
  <c r="R567" i="55" s="1"/>
  <c r="R568" i="55" s="1"/>
  <c r="L567" i="55"/>
  <c r="AG546" i="55"/>
  <c r="AH546" i="55" s="1"/>
  <c r="AI546" i="55" s="1"/>
  <c r="F565" i="55"/>
  <c r="D565" i="55"/>
  <c r="X555" i="55"/>
  <c r="AA555" i="55"/>
  <c r="G554" i="55"/>
  <c r="E556" i="55"/>
  <c r="W549" i="55"/>
  <c r="AG552" i="55"/>
  <c r="AH552" i="55" s="1"/>
  <c r="AI552" i="55" s="1"/>
  <c r="U501" i="55" l="1"/>
  <c r="I503" i="55"/>
  <c r="Y501" i="55"/>
  <c r="Z501" i="55"/>
  <c r="P545" i="55"/>
  <c r="M565" i="55"/>
  <c r="O557" i="55"/>
  <c r="O558" i="55" s="1"/>
  <c r="O559" i="55" s="1"/>
  <c r="O560" i="55" s="1"/>
  <c r="O561" i="55" s="1"/>
  <c r="O562" i="55" s="1"/>
  <c r="O563" i="55" s="1"/>
  <c r="O564" i="55" s="1"/>
  <c r="O565" i="55" s="1"/>
  <c r="O566" i="55" s="1"/>
  <c r="O567" i="55" s="1"/>
  <c r="O568" i="55" s="1"/>
  <c r="O569" i="55" s="1"/>
  <c r="F577" i="55"/>
  <c r="D577" i="55"/>
  <c r="AG557" i="55"/>
  <c r="AH557" i="55" s="1"/>
  <c r="AI557" i="55" s="1"/>
  <c r="E559" i="55"/>
  <c r="W568" i="55"/>
  <c r="AD567" i="55"/>
  <c r="AE567" i="55" s="1"/>
  <c r="AF567" i="55" s="1"/>
  <c r="AA558" i="55"/>
  <c r="J557" i="55"/>
  <c r="J558" i="55" s="1"/>
  <c r="J559" i="55" s="1"/>
  <c r="J560" i="55" s="1"/>
  <c r="J561" i="55" s="1"/>
  <c r="J562" i="55" s="1"/>
  <c r="J563" i="55" s="1"/>
  <c r="J564" i="55" s="1"/>
  <c r="J565" i="55" s="1"/>
  <c r="J566" i="55" s="1"/>
  <c r="J567" i="55" s="1"/>
  <c r="J568" i="55" s="1"/>
  <c r="M568" i="55"/>
  <c r="T560" i="55"/>
  <c r="K557" i="55"/>
  <c r="K558" i="55" s="1"/>
  <c r="K559" i="55" s="1"/>
  <c r="K560" i="55" s="1"/>
  <c r="K561" i="55" s="1"/>
  <c r="K562" i="55" s="1"/>
  <c r="K563" i="55" s="1"/>
  <c r="K564" i="55" s="1"/>
  <c r="K565" i="55" s="1"/>
  <c r="K566" i="55" s="1"/>
  <c r="K567" i="55" s="1"/>
  <c r="K568" i="55" s="1"/>
  <c r="X558" i="55"/>
  <c r="AG568" i="55"/>
  <c r="AH568" i="55" s="1"/>
  <c r="AI568" i="55" s="1"/>
  <c r="G557" i="55"/>
  <c r="M559" i="55"/>
  <c r="AG561" i="55"/>
  <c r="AH561" i="55" s="1"/>
  <c r="AI561" i="55" s="1"/>
  <c r="E568" i="55"/>
  <c r="G566" i="55"/>
  <c r="AA567" i="55"/>
  <c r="X567" i="55"/>
  <c r="W564" i="55"/>
  <c r="E557" i="55"/>
  <c r="F573" i="55"/>
  <c r="D573" i="55"/>
  <c r="AA557" i="55"/>
  <c r="W562" i="55"/>
  <c r="G568" i="55"/>
  <c r="AD556" i="55"/>
  <c r="AE556" i="55" s="1"/>
  <c r="AF556" i="55" s="1"/>
  <c r="T562" i="55"/>
  <c r="X560" i="55"/>
  <c r="E561" i="55"/>
  <c r="AA560" i="55"/>
  <c r="G559" i="55"/>
  <c r="AA563" i="55"/>
  <c r="E564" i="55"/>
  <c r="T565" i="55"/>
  <c r="G562" i="55"/>
  <c r="X563" i="55"/>
  <c r="H569" i="55"/>
  <c r="H570" i="55" s="1"/>
  <c r="H571" i="55" s="1"/>
  <c r="H572" i="55" s="1"/>
  <c r="H573" i="55" s="1"/>
  <c r="H574" i="55" s="1"/>
  <c r="H575" i="55" s="1"/>
  <c r="H576" i="55" s="1"/>
  <c r="H577" i="55" s="1"/>
  <c r="H578" i="55" s="1"/>
  <c r="H579" i="55" s="1"/>
  <c r="H580" i="55" s="1"/>
  <c r="S569" i="55"/>
  <c r="S570" i="55" s="1"/>
  <c r="S571" i="55" s="1"/>
  <c r="S572" i="55" s="1"/>
  <c r="S573" i="55" s="1"/>
  <c r="S574" i="55" s="1"/>
  <c r="S575" i="55" s="1"/>
  <c r="S576" i="55" s="1"/>
  <c r="S577" i="55" s="1"/>
  <c r="S578" i="55" s="1"/>
  <c r="S579" i="55" s="1"/>
  <c r="S580" i="55" s="1"/>
  <c r="D569" i="55"/>
  <c r="AA569" i="55" s="1"/>
  <c r="R569" i="55"/>
  <c r="R570" i="55" s="1"/>
  <c r="R571" i="55" s="1"/>
  <c r="R572" i="55" s="1"/>
  <c r="R573" i="55" s="1"/>
  <c r="R574" i="55" s="1"/>
  <c r="R575" i="55" s="1"/>
  <c r="R576" i="55" s="1"/>
  <c r="R577" i="55" s="1"/>
  <c r="R578" i="55" s="1"/>
  <c r="R579" i="55" s="1"/>
  <c r="R580" i="55" s="1"/>
  <c r="L580" i="55"/>
  <c r="F569" i="55"/>
  <c r="AD558" i="55"/>
  <c r="AE558" i="55" s="1"/>
  <c r="AF558" i="55" s="1"/>
  <c r="W561" i="55"/>
  <c r="T564" i="55"/>
  <c r="G561" i="55"/>
  <c r="AA562" i="55"/>
  <c r="E563" i="55"/>
  <c r="X562" i="55"/>
  <c r="F579" i="55"/>
  <c r="D579" i="55"/>
  <c r="M563" i="55"/>
  <c r="N557" i="55"/>
  <c r="N558" i="55" s="1"/>
  <c r="N559" i="55" s="1"/>
  <c r="N560" i="55" s="1"/>
  <c r="N561" i="55" s="1"/>
  <c r="N562" i="55" s="1"/>
  <c r="N563" i="55" s="1"/>
  <c r="N564" i="55" s="1"/>
  <c r="N565" i="55" s="1"/>
  <c r="N566" i="55" s="1"/>
  <c r="N567" i="55" s="1"/>
  <c r="N568" i="55" s="1"/>
  <c r="N569" i="55" s="1"/>
  <c r="L573" i="55"/>
  <c r="T557" i="55"/>
  <c r="L576" i="55"/>
  <c r="V545" i="55"/>
  <c r="V546" i="55" s="1"/>
  <c r="V547" i="55" s="1"/>
  <c r="V548" i="55" s="1"/>
  <c r="V549" i="55" s="1"/>
  <c r="V550" i="55" s="1"/>
  <c r="V551" i="55" s="1"/>
  <c r="V552" i="55" s="1"/>
  <c r="V553" i="55" s="1"/>
  <c r="V554" i="55" s="1"/>
  <c r="V555" i="55" s="1"/>
  <c r="V556" i="55" s="1"/>
  <c r="AG560" i="55"/>
  <c r="AH560" i="55" s="1"/>
  <c r="AI560" i="55" s="1"/>
  <c r="AG559" i="55"/>
  <c r="AH559" i="55" s="1"/>
  <c r="AI559" i="55" s="1"/>
  <c r="AD560" i="55"/>
  <c r="AE560" i="55" s="1"/>
  <c r="AF560" i="55" s="1"/>
  <c r="F578" i="55"/>
  <c r="D578" i="55"/>
  <c r="L574" i="55"/>
  <c r="AD563" i="55"/>
  <c r="AE563" i="55" s="1"/>
  <c r="AF563" i="55" s="1"/>
  <c r="AG566" i="55"/>
  <c r="AH566" i="55" s="1"/>
  <c r="AI566" i="55" s="1"/>
  <c r="T559" i="55"/>
  <c r="W567" i="55"/>
  <c r="L578" i="55"/>
  <c r="D572" i="55"/>
  <c r="F572" i="55"/>
  <c r="R55" i="54"/>
  <c r="C55" i="54"/>
  <c r="AG563" i="55"/>
  <c r="AH563" i="55" s="1"/>
  <c r="AI563" i="55" s="1"/>
  <c r="AD561" i="55"/>
  <c r="AE561" i="55" s="1"/>
  <c r="AF561" i="55" s="1"/>
  <c r="F580" i="55"/>
  <c r="D580" i="55"/>
  <c r="W557" i="55"/>
  <c r="F571" i="55"/>
  <c r="D571" i="55"/>
  <c r="E566" i="55"/>
  <c r="AA565" i="55"/>
  <c r="G564" i="55"/>
  <c r="X565" i="55"/>
  <c r="T567" i="55"/>
  <c r="AG558" i="55"/>
  <c r="AH558" i="55" s="1"/>
  <c r="AI558" i="55" s="1"/>
  <c r="W560" i="55"/>
  <c r="AB545" i="55"/>
  <c r="AB546" i="55" s="1"/>
  <c r="AB547" i="55" s="1"/>
  <c r="AB548" i="55" s="1"/>
  <c r="AB549" i="55" s="1"/>
  <c r="AB550" i="55" s="1"/>
  <c r="AB551" i="55" s="1"/>
  <c r="AB552" i="55" s="1"/>
  <c r="AB553" i="55" s="1"/>
  <c r="AB554" i="55" s="1"/>
  <c r="AB555" i="55" s="1"/>
  <c r="AB556" i="55" s="1"/>
  <c r="AC545" i="55"/>
  <c r="AC546" i="55" s="1"/>
  <c r="AC547" i="55" s="1"/>
  <c r="AC548" i="55" s="1"/>
  <c r="AC549" i="55" s="1"/>
  <c r="AC550" i="55" s="1"/>
  <c r="AC551" i="55" s="1"/>
  <c r="AC552" i="55" s="1"/>
  <c r="AC553" i="55" s="1"/>
  <c r="AC554" i="55" s="1"/>
  <c r="AC555" i="55" s="1"/>
  <c r="AC556" i="55" s="1"/>
  <c r="E565" i="55"/>
  <c r="G563" i="55"/>
  <c r="X564" i="55"/>
  <c r="AA564" i="55"/>
  <c r="T566" i="55"/>
  <c r="M566" i="55"/>
  <c r="AG567" i="55"/>
  <c r="AH567" i="55" s="1"/>
  <c r="AI567" i="55" s="1"/>
  <c r="T563" i="55"/>
  <c r="AA561" i="55"/>
  <c r="G560" i="55"/>
  <c r="E562" i="55"/>
  <c r="X561" i="55"/>
  <c r="W563" i="55"/>
  <c r="F576" i="55"/>
  <c r="D576" i="55"/>
  <c r="M558" i="55"/>
  <c r="AD564" i="55"/>
  <c r="AE564" i="55" s="1"/>
  <c r="AF564" i="55" s="1"/>
  <c r="AD559" i="55"/>
  <c r="AE559" i="55" s="1"/>
  <c r="AF559" i="55" s="1"/>
  <c r="X559" i="55"/>
  <c r="T561" i="55"/>
  <c r="E560" i="55"/>
  <c r="AA559" i="55"/>
  <c r="G558" i="55"/>
  <c r="M564" i="55"/>
  <c r="W566" i="55"/>
  <c r="E558" i="55"/>
  <c r="X557" i="55"/>
  <c r="AG562" i="55"/>
  <c r="AH562" i="55" s="1"/>
  <c r="AI562" i="55" s="1"/>
  <c r="M557" i="55"/>
  <c r="AD557" i="55"/>
  <c r="AE557" i="55" s="1"/>
  <c r="AF557" i="55" s="1"/>
  <c r="W565" i="55"/>
  <c r="AG565" i="55"/>
  <c r="AH565" i="55" s="1"/>
  <c r="AI565" i="55" s="1"/>
  <c r="T568" i="55"/>
  <c r="AA566" i="55"/>
  <c r="E567" i="55"/>
  <c r="X566" i="55"/>
  <c r="G565" i="55"/>
  <c r="M560" i="55"/>
  <c r="F570" i="55"/>
  <c r="D570" i="55"/>
  <c r="W559" i="55"/>
  <c r="M561" i="55"/>
  <c r="L577" i="55"/>
  <c r="P546" i="55"/>
  <c r="P547" i="55" s="1"/>
  <c r="P548" i="55" s="1"/>
  <c r="P549" i="55" s="1"/>
  <c r="P550" i="55" s="1"/>
  <c r="P551" i="55" s="1"/>
  <c r="P552" i="55" s="1"/>
  <c r="P553" i="55" s="1"/>
  <c r="P554" i="55" s="1"/>
  <c r="P555" i="55" s="1"/>
  <c r="P556" i="55" s="1"/>
  <c r="D575" i="55"/>
  <c r="F575" i="55"/>
  <c r="AG564" i="55"/>
  <c r="AH564" i="55" s="1"/>
  <c r="AI564" i="55" s="1"/>
  <c r="T558" i="55"/>
  <c r="AD565" i="55"/>
  <c r="AE565" i="55" s="1"/>
  <c r="AF565" i="55" s="1"/>
  <c r="L572" i="55"/>
  <c r="M567" i="55"/>
  <c r="AD566" i="55"/>
  <c r="AE566" i="55" s="1"/>
  <c r="AF566" i="55" s="1"/>
  <c r="X568" i="55"/>
  <c r="AA568" i="55"/>
  <c r="G567" i="55"/>
  <c r="L571" i="55"/>
  <c r="AD562" i="55"/>
  <c r="AE562" i="55" s="1"/>
  <c r="AF562" i="55" s="1"/>
  <c r="M562" i="55"/>
  <c r="L579" i="55"/>
  <c r="L570" i="55"/>
  <c r="D574" i="55"/>
  <c r="F574" i="55"/>
  <c r="L575" i="55"/>
  <c r="Q545" i="55"/>
  <c r="Q546" i="55" s="1"/>
  <c r="Q547" i="55" s="1"/>
  <c r="Q548" i="55" s="1"/>
  <c r="Q549" i="55" s="1"/>
  <c r="Q550" i="55" s="1"/>
  <c r="Q551" i="55" s="1"/>
  <c r="Q552" i="55" s="1"/>
  <c r="Q553" i="55" s="1"/>
  <c r="Q554" i="55" s="1"/>
  <c r="Q555" i="55" s="1"/>
  <c r="Q556" i="55" s="1"/>
  <c r="W558" i="55"/>
  <c r="Z502" i="55" l="1"/>
  <c r="Y502" i="55"/>
  <c r="I504" i="55"/>
  <c r="U502" i="55"/>
  <c r="M569" i="55"/>
  <c r="W569" i="55"/>
  <c r="AG578" i="55"/>
  <c r="AH578" i="55" s="1"/>
  <c r="AI578" i="55" s="1"/>
  <c r="AD568" i="55"/>
  <c r="AE568" i="55" s="1"/>
  <c r="AF568" i="55" s="1"/>
  <c r="E569" i="55"/>
  <c r="AG569" i="55"/>
  <c r="AH569" i="55" s="1"/>
  <c r="AI569" i="55" s="1"/>
  <c r="O570" i="55"/>
  <c r="O571" i="55" s="1"/>
  <c r="O572" i="55" s="1"/>
  <c r="O573" i="55" s="1"/>
  <c r="O574" i="55" s="1"/>
  <c r="O575" i="55" s="1"/>
  <c r="O576" i="55" s="1"/>
  <c r="O577" i="55" s="1"/>
  <c r="O578" i="55" s="1"/>
  <c r="O579" i="55" s="1"/>
  <c r="O580" i="55" s="1"/>
  <c r="N570" i="55"/>
  <c r="N571" i="55" s="1"/>
  <c r="N572" i="55" s="1"/>
  <c r="N573" i="55" s="1"/>
  <c r="N574" i="55" s="1"/>
  <c r="N575" i="55" s="1"/>
  <c r="N576" i="55" s="1"/>
  <c r="N577" i="55" s="1"/>
  <c r="N578" i="55" s="1"/>
  <c r="N579" i="55" s="1"/>
  <c r="N580" i="55" s="1"/>
  <c r="L583" i="55"/>
  <c r="L582" i="55"/>
  <c r="L581" i="55"/>
  <c r="AG572" i="55"/>
  <c r="AH572" i="55" s="1"/>
  <c r="AI572" i="55" s="1"/>
  <c r="L585" i="55"/>
  <c r="W576" i="55"/>
  <c r="F588" i="55"/>
  <c r="D588" i="55"/>
  <c r="X579" i="55"/>
  <c r="AA579" i="55"/>
  <c r="E580" i="55"/>
  <c r="G578" i="55"/>
  <c r="T571" i="55"/>
  <c r="F587" i="55"/>
  <c r="D587" i="55"/>
  <c r="AG576" i="55"/>
  <c r="AH576" i="55" s="1"/>
  <c r="AI576" i="55" s="1"/>
  <c r="M575" i="55"/>
  <c r="F592" i="55"/>
  <c r="D592" i="55"/>
  <c r="T575" i="55"/>
  <c r="X573" i="55"/>
  <c r="E574" i="55"/>
  <c r="AA573" i="55"/>
  <c r="G572" i="55"/>
  <c r="R56" i="54"/>
  <c r="C56" i="54"/>
  <c r="W572" i="55"/>
  <c r="AG573" i="55"/>
  <c r="AH573" i="55" s="1"/>
  <c r="AI573" i="55" s="1"/>
  <c r="AG570" i="55"/>
  <c r="AH570" i="55" s="1"/>
  <c r="AI570" i="55" s="1"/>
  <c r="AD578" i="55"/>
  <c r="AE578" i="55" s="1"/>
  <c r="AF578" i="55" s="1"/>
  <c r="E570" i="55"/>
  <c r="L584" i="55"/>
  <c r="W577" i="55"/>
  <c r="AG577" i="55"/>
  <c r="AH577" i="55" s="1"/>
  <c r="AI577" i="55" s="1"/>
  <c r="X578" i="55"/>
  <c r="T580" i="55"/>
  <c r="AA578" i="55"/>
  <c r="E579" i="55"/>
  <c r="G577" i="55"/>
  <c r="T570" i="55"/>
  <c r="M578" i="55"/>
  <c r="X576" i="55"/>
  <c r="T578" i="55"/>
  <c r="E577" i="55"/>
  <c r="G575" i="55"/>
  <c r="AA576" i="55"/>
  <c r="F582" i="55"/>
  <c r="D582" i="55"/>
  <c r="AD575" i="55"/>
  <c r="AE575" i="55" s="1"/>
  <c r="AF575" i="55" s="1"/>
  <c r="P557" i="55"/>
  <c r="P558" i="55" s="1"/>
  <c r="P559" i="55" s="1"/>
  <c r="P560" i="55" s="1"/>
  <c r="P561" i="55" s="1"/>
  <c r="P562" i="55" s="1"/>
  <c r="P563" i="55" s="1"/>
  <c r="P564" i="55" s="1"/>
  <c r="P565" i="55" s="1"/>
  <c r="P566" i="55" s="1"/>
  <c r="P567" i="55" s="1"/>
  <c r="P568" i="55" s="1"/>
  <c r="Q557" i="55"/>
  <c r="Q558" i="55" s="1"/>
  <c r="Q559" i="55" s="1"/>
  <c r="Q560" i="55" s="1"/>
  <c r="Q561" i="55" s="1"/>
  <c r="Q562" i="55" s="1"/>
  <c r="Q563" i="55" s="1"/>
  <c r="Q564" i="55" s="1"/>
  <c r="Q565" i="55" s="1"/>
  <c r="Q566" i="55" s="1"/>
  <c r="Q567" i="55" s="1"/>
  <c r="Q568" i="55" s="1"/>
  <c r="T579" i="55"/>
  <c r="AA577" i="55"/>
  <c r="E578" i="55"/>
  <c r="G576" i="55"/>
  <c r="X577" i="55"/>
  <c r="M571" i="55"/>
  <c r="M574" i="55"/>
  <c r="AD574" i="55"/>
  <c r="AE574" i="55" s="1"/>
  <c r="AF574" i="55" s="1"/>
  <c r="F583" i="55"/>
  <c r="D583" i="55"/>
  <c r="L591" i="55"/>
  <c r="F590" i="55"/>
  <c r="D590" i="55"/>
  <c r="T572" i="55"/>
  <c r="E571" i="55"/>
  <c r="X570" i="55"/>
  <c r="AG580" i="55"/>
  <c r="AH580" i="55" s="1"/>
  <c r="AI580" i="55" s="1"/>
  <c r="G569" i="55"/>
  <c r="K569" i="55"/>
  <c r="K570" i="55" s="1"/>
  <c r="K571" i="55" s="1"/>
  <c r="K572" i="55" s="1"/>
  <c r="K573" i="55" s="1"/>
  <c r="K574" i="55" s="1"/>
  <c r="K575" i="55" s="1"/>
  <c r="K576" i="55" s="1"/>
  <c r="K577" i="55" s="1"/>
  <c r="K578" i="55" s="1"/>
  <c r="K579" i="55" s="1"/>
  <c r="K580" i="55" s="1"/>
  <c r="J569" i="55"/>
  <c r="J570" i="55" s="1"/>
  <c r="J571" i="55" s="1"/>
  <c r="J572" i="55" s="1"/>
  <c r="J573" i="55" s="1"/>
  <c r="J574" i="55" s="1"/>
  <c r="J575" i="55" s="1"/>
  <c r="J576" i="55" s="1"/>
  <c r="J577" i="55" s="1"/>
  <c r="J578" i="55" s="1"/>
  <c r="J579" i="55" s="1"/>
  <c r="J580" i="55" s="1"/>
  <c r="W580" i="55"/>
  <c r="AD579" i="55"/>
  <c r="AE579" i="55" s="1"/>
  <c r="AF579" i="55" s="1"/>
  <c r="M580" i="55"/>
  <c r="AA570" i="55"/>
  <c r="W573" i="55"/>
  <c r="M570" i="55"/>
  <c r="X569" i="55"/>
  <c r="W579" i="55"/>
  <c r="E575" i="55"/>
  <c r="T576" i="55"/>
  <c r="G573" i="55"/>
  <c r="AA574" i="55"/>
  <c r="X574" i="55"/>
  <c r="T569" i="55"/>
  <c r="F586" i="55"/>
  <c r="D586" i="55"/>
  <c r="AA571" i="55"/>
  <c r="E572" i="55"/>
  <c r="X571" i="55"/>
  <c r="G570" i="55"/>
  <c r="T573" i="55"/>
  <c r="AG571" i="55"/>
  <c r="AH571" i="55" s="1"/>
  <c r="AI571" i="55" s="1"/>
  <c r="W574" i="55"/>
  <c r="W575" i="55"/>
  <c r="D584" i="55"/>
  <c r="F584" i="55"/>
  <c r="L590" i="55"/>
  <c r="M572" i="55"/>
  <c r="AD572" i="55"/>
  <c r="AE572" i="55" s="1"/>
  <c r="AF572" i="55" s="1"/>
  <c r="W570" i="55"/>
  <c r="F585" i="55"/>
  <c r="D585" i="55"/>
  <c r="M577" i="55"/>
  <c r="L588" i="55"/>
  <c r="X575" i="55"/>
  <c r="G574" i="55"/>
  <c r="T577" i="55"/>
  <c r="E576" i="55"/>
  <c r="AA575" i="55"/>
  <c r="W578" i="55"/>
  <c r="L587" i="55"/>
  <c r="W571" i="55"/>
  <c r="AG574" i="55"/>
  <c r="AH574" i="55" s="1"/>
  <c r="AI574" i="55" s="1"/>
  <c r="T574" i="55"/>
  <c r="X572" i="55"/>
  <c r="G571" i="55"/>
  <c r="E573" i="55"/>
  <c r="AA572" i="55"/>
  <c r="AA580" i="55"/>
  <c r="X580" i="55"/>
  <c r="G579" i="55"/>
  <c r="AD577" i="55"/>
  <c r="AE577" i="55" s="1"/>
  <c r="AF577" i="55" s="1"/>
  <c r="L586" i="55"/>
  <c r="M576" i="55"/>
  <c r="AD570" i="55"/>
  <c r="AE570" i="55" s="1"/>
  <c r="AF570" i="55" s="1"/>
  <c r="AD573" i="55"/>
  <c r="AE573" i="55" s="1"/>
  <c r="AF573" i="55" s="1"/>
  <c r="AG575" i="55"/>
  <c r="AH575" i="55" s="1"/>
  <c r="AI575" i="55" s="1"/>
  <c r="G580" i="55"/>
  <c r="L589" i="55"/>
  <c r="V557" i="55"/>
  <c r="V558" i="55" s="1"/>
  <c r="V559" i="55" s="1"/>
  <c r="V560" i="55" s="1"/>
  <c r="V561" i="55" s="1"/>
  <c r="V562" i="55" s="1"/>
  <c r="V563" i="55" s="1"/>
  <c r="V564" i="55" s="1"/>
  <c r="V565" i="55" s="1"/>
  <c r="V566" i="55" s="1"/>
  <c r="V567" i="55" s="1"/>
  <c r="V568" i="55" s="1"/>
  <c r="F591" i="55"/>
  <c r="D591" i="55"/>
  <c r="AD571" i="55"/>
  <c r="AE571" i="55" s="1"/>
  <c r="AF571" i="55" s="1"/>
  <c r="F581" i="55"/>
  <c r="H581" i="55"/>
  <c r="H582" i="55" s="1"/>
  <c r="H583" i="55" s="1"/>
  <c r="H584" i="55" s="1"/>
  <c r="H585" i="55" s="1"/>
  <c r="H586" i="55" s="1"/>
  <c r="H587" i="55" s="1"/>
  <c r="H588" i="55" s="1"/>
  <c r="H589" i="55" s="1"/>
  <c r="H590" i="55" s="1"/>
  <c r="H591" i="55" s="1"/>
  <c r="H592" i="55" s="1"/>
  <c r="L592" i="55"/>
  <c r="D581" i="55"/>
  <c r="S581" i="55"/>
  <c r="S582" i="55" s="1"/>
  <c r="S583" i="55" s="1"/>
  <c r="S584" i="55" s="1"/>
  <c r="S585" i="55" s="1"/>
  <c r="S586" i="55" s="1"/>
  <c r="S587" i="55" s="1"/>
  <c r="S588" i="55" s="1"/>
  <c r="S589" i="55" s="1"/>
  <c r="S590" i="55" s="1"/>
  <c r="S591" i="55" s="1"/>
  <c r="S592" i="55" s="1"/>
  <c r="R581" i="55"/>
  <c r="R582" i="55" s="1"/>
  <c r="R583" i="55" s="1"/>
  <c r="R584" i="55" s="1"/>
  <c r="R585" i="55" s="1"/>
  <c r="R586" i="55" s="1"/>
  <c r="R587" i="55" s="1"/>
  <c r="R588" i="55" s="1"/>
  <c r="R589" i="55" s="1"/>
  <c r="R590" i="55" s="1"/>
  <c r="R591" i="55" s="1"/>
  <c r="R592" i="55" s="1"/>
  <c r="M573" i="55"/>
  <c r="AD569" i="55"/>
  <c r="AE569" i="55" s="1"/>
  <c r="AF569" i="55" s="1"/>
  <c r="M579" i="55"/>
  <c r="AG579" i="55"/>
  <c r="AH579" i="55" s="1"/>
  <c r="AI579" i="55" s="1"/>
  <c r="AB557" i="55"/>
  <c r="AB558" i="55" s="1"/>
  <c r="AB559" i="55" s="1"/>
  <c r="AB560" i="55" s="1"/>
  <c r="AB561" i="55" s="1"/>
  <c r="AB562" i="55" s="1"/>
  <c r="AB563" i="55" s="1"/>
  <c r="AB564" i="55" s="1"/>
  <c r="AB565" i="55" s="1"/>
  <c r="AB566" i="55" s="1"/>
  <c r="AB567" i="55" s="1"/>
  <c r="AB568" i="55" s="1"/>
  <c r="AB569" i="55" s="1"/>
  <c r="AC557" i="55"/>
  <c r="AC558" i="55" s="1"/>
  <c r="AC559" i="55" s="1"/>
  <c r="AC560" i="55" s="1"/>
  <c r="AC561" i="55" s="1"/>
  <c r="AC562" i="55" s="1"/>
  <c r="AC563" i="55" s="1"/>
  <c r="AC564" i="55" s="1"/>
  <c r="AC565" i="55" s="1"/>
  <c r="AC566" i="55" s="1"/>
  <c r="AC567" i="55" s="1"/>
  <c r="AC568" i="55" s="1"/>
  <c r="AC569" i="55" s="1"/>
  <c r="AD576" i="55"/>
  <c r="AE576" i="55" s="1"/>
  <c r="AF576" i="55" s="1"/>
  <c r="F589" i="55"/>
  <c r="D589" i="55"/>
  <c r="U503" i="55" l="1"/>
  <c r="Y503" i="55"/>
  <c r="Q569" i="55"/>
  <c r="Q570" i="55" s="1"/>
  <c r="Q571" i="55" s="1"/>
  <c r="Q572" i="55" s="1"/>
  <c r="Q573" i="55" s="1"/>
  <c r="Q574" i="55" s="1"/>
  <c r="Q575" i="55" s="1"/>
  <c r="Q576" i="55" s="1"/>
  <c r="Q577" i="55" s="1"/>
  <c r="Q578" i="55" s="1"/>
  <c r="Q579" i="55" s="1"/>
  <c r="Q580" i="55" s="1"/>
  <c r="P569" i="55"/>
  <c r="P570" i="55" s="1"/>
  <c r="P571" i="55" s="1"/>
  <c r="P572" i="55" s="1"/>
  <c r="P573" i="55" s="1"/>
  <c r="P574" i="55" s="1"/>
  <c r="P575" i="55" s="1"/>
  <c r="P576" i="55" s="1"/>
  <c r="P577" i="55" s="1"/>
  <c r="P578" i="55" s="1"/>
  <c r="P579" i="55" s="1"/>
  <c r="P580" i="55" s="1"/>
  <c r="I505" i="55"/>
  <c r="Z503" i="55"/>
  <c r="AD581" i="55"/>
  <c r="AE581" i="55" s="1"/>
  <c r="AF581" i="55" s="1"/>
  <c r="T582" i="55"/>
  <c r="AG582" i="55"/>
  <c r="AH582" i="55" s="1"/>
  <c r="AI582" i="55" s="1"/>
  <c r="AA581" i="55"/>
  <c r="O581" i="55"/>
  <c r="O582" i="55" s="1"/>
  <c r="O583" i="55" s="1"/>
  <c r="O584" i="55" s="1"/>
  <c r="O585" i="55" s="1"/>
  <c r="O586" i="55" s="1"/>
  <c r="O587" i="55" s="1"/>
  <c r="O588" i="55" s="1"/>
  <c r="O589" i="55" s="1"/>
  <c r="O590" i="55" s="1"/>
  <c r="O591" i="55" s="1"/>
  <c r="O592" i="55" s="1"/>
  <c r="N581" i="55"/>
  <c r="N582" i="55" s="1"/>
  <c r="N583" i="55" s="1"/>
  <c r="N584" i="55" s="1"/>
  <c r="N585" i="55" s="1"/>
  <c r="N586" i="55" s="1"/>
  <c r="N587" i="55" s="1"/>
  <c r="N588" i="55" s="1"/>
  <c r="N589" i="55" s="1"/>
  <c r="N590" i="55" s="1"/>
  <c r="N591" i="55" s="1"/>
  <c r="N592" i="55" s="1"/>
  <c r="AC570" i="55"/>
  <c r="AC571" i="55" s="1"/>
  <c r="AC572" i="55" s="1"/>
  <c r="AC573" i="55" s="1"/>
  <c r="AC574" i="55" s="1"/>
  <c r="AC575" i="55" s="1"/>
  <c r="AC576" i="55" s="1"/>
  <c r="AC577" i="55" s="1"/>
  <c r="AC578" i="55" s="1"/>
  <c r="AC579" i="55" s="1"/>
  <c r="AC580" i="55" s="1"/>
  <c r="AB570" i="55"/>
  <c r="AB571" i="55" s="1"/>
  <c r="AB572" i="55" s="1"/>
  <c r="AB573" i="55" s="1"/>
  <c r="AB574" i="55" s="1"/>
  <c r="AB575" i="55" s="1"/>
  <c r="AB576" i="55" s="1"/>
  <c r="AB577" i="55" s="1"/>
  <c r="AB578" i="55" s="1"/>
  <c r="AB579" i="55" s="1"/>
  <c r="AB580" i="55" s="1"/>
  <c r="AB581" i="55" s="1"/>
  <c r="W591" i="55"/>
  <c r="AG590" i="55"/>
  <c r="AH590" i="55" s="1"/>
  <c r="AI590" i="55" s="1"/>
  <c r="AD584" i="55"/>
  <c r="AE584" i="55" s="1"/>
  <c r="AF584" i="55" s="1"/>
  <c r="M590" i="55"/>
  <c r="L600" i="55"/>
  <c r="AD583" i="55"/>
  <c r="AE583" i="55" s="1"/>
  <c r="AF583" i="55" s="1"/>
  <c r="AD588" i="55"/>
  <c r="AE588" i="55" s="1"/>
  <c r="AF588" i="55" s="1"/>
  <c r="AG581" i="55"/>
  <c r="AH581" i="55" s="1"/>
  <c r="AI581" i="55" s="1"/>
  <c r="W584" i="55"/>
  <c r="AD590" i="55"/>
  <c r="AE590" i="55" s="1"/>
  <c r="AF590" i="55" s="1"/>
  <c r="D603" i="55"/>
  <c r="F603" i="55"/>
  <c r="AG587" i="55"/>
  <c r="AH587" i="55" s="1"/>
  <c r="AI587" i="55" s="1"/>
  <c r="W583" i="55"/>
  <c r="D599" i="55"/>
  <c r="F599" i="55"/>
  <c r="M589" i="55"/>
  <c r="L602" i="55"/>
  <c r="M591" i="55"/>
  <c r="T583" i="55"/>
  <c r="F597" i="55"/>
  <c r="D597" i="55"/>
  <c r="E586" i="55"/>
  <c r="G584" i="55"/>
  <c r="T587" i="55"/>
  <c r="AA585" i="55"/>
  <c r="X585" i="55"/>
  <c r="E588" i="55"/>
  <c r="T589" i="55"/>
  <c r="X587" i="55"/>
  <c r="G586" i="55"/>
  <c r="AA587" i="55"/>
  <c r="W586" i="55"/>
  <c r="L603" i="55"/>
  <c r="X588" i="55"/>
  <c r="E589" i="55"/>
  <c r="G587" i="55"/>
  <c r="AA588" i="55"/>
  <c r="T590" i="55"/>
  <c r="L599" i="55"/>
  <c r="AD580" i="55"/>
  <c r="AE580" i="55" s="1"/>
  <c r="AF580" i="55" s="1"/>
  <c r="J581" i="55"/>
  <c r="J582" i="55" s="1"/>
  <c r="J583" i="55" s="1"/>
  <c r="J584" i="55" s="1"/>
  <c r="J585" i="55" s="1"/>
  <c r="J586" i="55" s="1"/>
  <c r="J587" i="55" s="1"/>
  <c r="J588" i="55" s="1"/>
  <c r="J589" i="55" s="1"/>
  <c r="J590" i="55" s="1"/>
  <c r="J591" i="55" s="1"/>
  <c r="J592" i="55" s="1"/>
  <c r="K581" i="55"/>
  <c r="K582" i="55" s="1"/>
  <c r="K583" i="55" s="1"/>
  <c r="K584" i="55" s="1"/>
  <c r="K585" i="55" s="1"/>
  <c r="K586" i="55" s="1"/>
  <c r="K587" i="55" s="1"/>
  <c r="K588" i="55" s="1"/>
  <c r="K589" i="55" s="1"/>
  <c r="K590" i="55" s="1"/>
  <c r="K591" i="55" s="1"/>
  <c r="K592" i="55" s="1"/>
  <c r="M592" i="55"/>
  <c r="E583" i="55"/>
  <c r="AG592" i="55"/>
  <c r="AH592" i="55" s="1"/>
  <c r="AI592" i="55" s="1"/>
  <c r="W592" i="55"/>
  <c r="X582" i="55"/>
  <c r="T584" i="55"/>
  <c r="G581" i="55"/>
  <c r="AD591" i="55"/>
  <c r="AE591" i="55" s="1"/>
  <c r="AF591" i="55" s="1"/>
  <c r="AA582" i="55"/>
  <c r="L593" i="55"/>
  <c r="R593" i="55"/>
  <c r="R594" i="55" s="1"/>
  <c r="R595" i="55" s="1"/>
  <c r="R596" i="55" s="1"/>
  <c r="R597" i="55" s="1"/>
  <c r="R598" i="55" s="1"/>
  <c r="R599" i="55" s="1"/>
  <c r="R600" i="55" s="1"/>
  <c r="R601" i="55" s="1"/>
  <c r="R602" i="55" s="1"/>
  <c r="R603" i="55" s="1"/>
  <c r="R604" i="55" s="1"/>
  <c r="H593" i="55"/>
  <c r="F593" i="55"/>
  <c r="L604" i="55"/>
  <c r="S593" i="55"/>
  <c r="S594" i="55" s="1"/>
  <c r="S595" i="55" s="1"/>
  <c r="S596" i="55" s="1"/>
  <c r="S597" i="55" s="1"/>
  <c r="S598" i="55" s="1"/>
  <c r="S599" i="55" s="1"/>
  <c r="S600" i="55" s="1"/>
  <c r="S601" i="55" s="1"/>
  <c r="S602" i="55" s="1"/>
  <c r="S603" i="55" s="1"/>
  <c r="S604" i="55" s="1"/>
  <c r="D593" i="55"/>
  <c r="G591" i="55"/>
  <c r="AA592" i="55"/>
  <c r="X592" i="55"/>
  <c r="AG591" i="55"/>
  <c r="AH591" i="55" s="1"/>
  <c r="AI591" i="55" s="1"/>
  <c r="E582" i="55"/>
  <c r="W590" i="55"/>
  <c r="W582" i="55"/>
  <c r="W585" i="55"/>
  <c r="L596" i="55"/>
  <c r="L595" i="55"/>
  <c r="W581" i="55"/>
  <c r="M584" i="55"/>
  <c r="F602" i="55"/>
  <c r="D602" i="55"/>
  <c r="F595" i="55"/>
  <c r="D595" i="55"/>
  <c r="AD586" i="55"/>
  <c r="AE586" i="55" s="1"/>
  <c r="AF586" i="55" s="1"/>
  <c r="AD585" i="55"/>
  <c r="AE585" i="55" s="1"/>
  <c r="AF585" i="55" s="1"/>
  <c r="AD587" i="55"/>
  <c r="AE587" i="55" s="1"/>
  <c r="AF587" i="55" s="1"/>
  <c r="M583" i="55"/>
  <c r="G592" i="55"/>
  <c r="W589" i="55"/>
  <c r="AG589" i="55"/>
  <c r="AH589" i="55" s="1"/>
  <c r="AI589" i="55" s="1"/>
  <c r="F600" i="55"/>
  <c r="D600" i="55"/>
  <c r="D596" i="55"/>
  <c r="F596" i="55"/>
  <c r="L597" i="55"/>
  <c r="T586" i="55"/>
  <c r="E585" i="55"/>
  <c r="G583" i="55"/>
  <c r="AA584" i="55"/>
  <c r="X584" i="55"/>
  <c r="M586" i="55"/>
  <c r="W588" i="55"/>
  <c r="F604" i="55"/>
  <c r="D604" i="55"/>
  <c r="R57" i="54"/>
  <c r="C57" i="54"/>
  <c r="F601" i="55"/>
  <c r="D601" i="55"/>
  <c r="AG585" i="55"/>
  <c r="AH585" i="55" s="1"/>
  <c r="AI585" i="55" s="1"/>
  <c r="L601" i="55"/>
  <c r="W587" i="55"/>
  <c r="E584" i="55"/>
  <c r="AA583" i="55"/>
  <c r="X583" i="55"/>
  <c r="T585" i="55"/>
  <c r="G582" i="55"/>
  <c r="AG588" i="55"/>
  <c r="AH588" i="55" s="1"/>
  <c r="AI588" i="55" s="1"/>
  <c r="AG583" i="55"/>
  <c r="AH583" i="55" s="1"/>
  <c r="AI583" i="55" s="1"/>
  <c r="T592" i="55"/>
  <c r="G589" i="55"/>
  <c r="X590" i="55"/>
  <c r="E591" i="55"/>
  <c r="AA590" i="55"/>
  <c r="X581" i="55"/>
  <c r="AD589" i="55"/>
  <c r="AE589" i="55" s="1"/>
  <c r="AF589" i="55" s="1"/>
  <c r="E581" i="55"/>
  <c r="M582" i="55"/>
  <c r="M585" i="55"/>
  <c r="AA586" i="55"/>
  <c r="G585" i="55"/>
  <c r="E587" i="55"/>
  <c r="X586" i="55"/>
  <c r="T588" i="55"/>
  <c r="M581" i="55"/>
  <c r="F598" i="55"/>
  <c r="D598" i="55"/>
  <c r="V569" i="55"/>
  <c r="V570" i="55" s="1"/>
  <c r="V571" i="55" s="1"/>
  <c r="V572" i="55" s="1"/>
  <c r="V573" i="55" s="1"/>
  <c r="V574" i="55" s="1"/>
  <c r="V575" i="55" s="1"/>
  <c r="V576" i="55" s="1"/>
  <c r="V577" i="55" s="1"/>
  <c r="V578" i="55" s="1"/>
  <c r="V579" i="55" s="1"/>
  <c r="V580" i="55" s="1"/>
  <c r="AG584" i="55"/>
  <c r="AH584" i="55" s="1"/>
  <c r="AI584" i="55" s="1"/>
  <c r="AA591" i="55"/>
  <c r="G590" i="55"/>
  <c r="X591" i="55"/>
  <c r="E592" i="55"/>
  <c r="L594" i="55"/>
  <c r="M587" i="55"/>
  <c r="F594" i="55"/>
  <c r="D594" i="55"/>
  <c r="H594" i="55"/>
  <c r="H595" i="55" s="1"/>
  <c r="H596" i="55" s="1"/>
  <c r="H597" i="55" s="1"/>
  <c r="H598" i="55" s="1"/>
  <c r="H599" i="55" s="1"/>
  <c r="H600" i="55" s="1"/>
  <c r="H601" i="55" s="1"/>
  <c r="H602" i="55" s="1"/>
  <c r="H603" i="55" s="1"/>
  <c r="H604" i="55" s="1"/>
  <c r="AG586" i="55"/>
  <c r="AH586" i="55" s="1"/>
  <c r="AI586" i="55" s="1"/>
  <c r="M588" i="55"/>
  <c r="AD582" i="55"/>
  <c r="AE582" i="55" s="1"/>
  <c r="AF582" i="55" s="1"/>
  <c r="L598" i="55"/>
  <c r="T581" i="55"/>
  <c r="X589" i="55"/>
  <c r="T591" i="55"/>
  <c r="E590" i="55"/>
  <c r="AA589" i="55"/>
  <c r="G588" i="55"/>
  <c r="I506" i="55" l="1"/>
  <c r="U504" i="55"/>
  <c r="Z504" i="55"/>
  <c r="Y504" i="55"/>
  <c r="AC581" i="55"/>
  <c r="AC582" i="55" s="1"/>
  <c r="AC583" i="55" s="1"/>
  <c r="AC584" i="55" s="1"/>
  <c r="AC585" i="55" s="1"/>
  <c r="AC586" i="55" s="1"/>
  <c r="AC587" i="55" s="1"/>
  <c r="AC588" i="55" s="1"/>
  <c r="AC589" i="55" s="1"/>
  <c r="AC590" i="55" s="1"/>
  <c r="AC591" i="55" s="1"/>
  <c r="AC592" i="55" s="1"/>
  <c r="M595" i="55"/>
  <c r="W599" i="55"/>
  <c r="AD592" i="55"/>
  <c r="AE592" i="55" s="1"/>
  <c r="AF592" i="55" s="1"/>
  <c r="AA593" i="55"/>
  <c r="M593" i="55"/>
  <c r="T594" i="55"/>
  <c r="AG593" i="55"/>
  <c r="AH593" i="55" s="1"/>
  <c r="AI593" i="55" s="1"/>
  <c r="T593" i="55"/>
  <c r="W593" i="55"/>
  <c r="T595" i="55"/>
  <c r="AD598" i="55"/>
  <c r="AE598" i="55" s="1"/>
  <c r="AF598" i="55" s="1"/>
  <c r="AD600" i="55"/>
  <c r="AE600" i="55" s="1"/>
  <c r="AF600" i="55" s="1"/>
  <c r="AD593" i="55"/>
  <c r="AE593" i="55" s="1"/>
  <c r="AF593" i="55" s="1"/>
  <c r="X593" i="55"/>
  <c r="E593" i="55"/>
  <c r="O593" i="55"/>
  <c r="O594" i="55" s="1"/>
  <c r="O595" i="55" s="1"/>
  <c r="O596" i="55" s="1"/>
  <c r="O597" i="55" s="1"/>
  <c r="O598" i="55" s="1"/>
  <c r="O599" i="55" s="1"/>
  <c r="O600" i="55" s="1"/>
  <c r="O601" i="55" s="1"/>
  <c r="O602" i="55" s="1"/>
  <c r="O603" i="55" s="1"/>
  <c r="O604" i="55" s="1"/>
  <c r="AD595" i="55"/>
  <c r="AE595" i="55" s="1"/>
  <c r="AF595" i="55" s="1"/>
  <c r="AD599" i="55"/>
  <c r="AE599" i="55" s="1"/>
  <c r="AF599" i="55" s="1"/>
  <c r="M594" i="55"/>
  <c r="AG601" i="55"/>
  <c r="AH601" i="55" s="1"/>
  <c r="AI601" i="55" s="1"/>
  <c r="F606" i="55"/>
  <c r="D606" i="55"/>
  <c r="L612" i="55"/>
  <c r="X597" i="55"/>
  <c r="G596" i="55"/>
  <c r="E598" i="55"/>
  <c r="T599" i="55"/>
  <c r="AA597" i="55"/>
  <c r="D614" i="55"/>
  <c r="F614" i="55"/>
  <c r="M602" i="55"/>
  <c r="AG602" i="55"/>
  <c r="AH602" i="55" s="1"/>
  <c r="AI602" i="55" s="1"/>
  <c r="AD596" i="55"/>
  <c r="AE596" i="55" s="1"/>
  <c r="AF596" i="55" s="1"/>
  <c r="M599" i="55"/>
  <c r="M601" i="55"/>
  <c r="X599" i="55"/>
  <c r="E600" i="55"/>
  <c r="T601" i="55"/>
  <c r="AA599" i="55"/>
  <c r="G598" i="55"/>
  <c r="W596" i="55"/>
  <c r="AG600" i="55"/>
  <c r="AH600" i="55" s="1"/>
  <c r="AI600" i="55" s="1"/>
  <c r="X602" i="55"/>
  <c r="E603" i="55"/>
  <c r="T604" i="55"/>
  <c r="G601" i="55"/>
  <c r="AA602" i="55"/>
  <c r="L613" i="55"/>
  <c r="L605" i="55"/>
  <c r="F605" i="55"/>
  <c r="R605" i="55"/>
  <c r="R606" i="55" s="1"/>
  <c r="R607" i="55" s="1"/>
  <c r="R608" i="55" s="1"/>
  <c r="R609" i="55" s="1"/>
  <c r="R610" i="55" s="1"/>
  <c r="R611" i="55" s="1"/>
  <c r="R612" i="55" s="1"/>
  <c r="R613" i="55" s="1"/>
  <c r="R614" i="55" s="1"/>
  <c r="R615" i="55" s="1"/>
  <c r="R616" i="55" s="1"/>
  <c r="D605" i="55"/>
  <c r="W605" i="55" s="1"/>
  <c r="H605" i="55"/>
  <c r="H606" i="55" s="1"/>
  <c r="H607" i="55" s="1"/>
  <c r="H608" i="55" s="1"/>
  <c r="H609" i="55" s="1"/>
  <c r="H610" i="55" s="1"/>
  <c r="H611" i="55" s="1"/>
  <c r="H612" i="55" s="1"/>
  <c r="H613" i="55" s="1"/>
  <c r="H614" i="55" s="1"/>
  <c r="H615" i="55" s="1"/>
  <c r="H616" i="55" s="1"/>
  <c r="L616" i="55"/>
  <c r="S605" i="55"/>
  <c r="S606" i="55" s="1"/>
  <c r="S607" i="55" s="1"/>
  <c r="S608" i="55" s="1"/>
  <c r="S609" i="55" s="1"/>
  <c r="S610" i="55" s="1"/>
  <c r="S611" i="55" s="1"/>
  <c r="S612" i="55" s="1"/>
  <c r="S613" i="55" s="1"/>
  <c r="S614" i="55" s="1"/>
  <c r="S615" i="55" s="1"/>
  <c r="S616" i="55" s="1"/>
  <c r="AD597" i="55"/>
  <c r="AE597" i="55" s="1"/>
  <c r="AF597" i="55" s="1"/>
  <c r="AG597" i="55"/>
  <c r="AH597" i="55" s="1"/>
  <c r="AI597" i="55" s="1"/>
  <c r="AD594" i="55"/>
  <c r="AE594" i="55" s="1"/>
  <c r="AF594" i="55" s="1"/>
  <c r="L614" i="55"/>
  <c r="V581" i="55"/>
  <c r="V582" i="55" s="1"/>
  <c r="V583" i="55" s="1"/>
  <c r="V584" i="55" s="1"/>
  <c r="V585" i="55" s="1"/>
  <c r="V586" i="55" s="1"/>
  <c r="V587" i="55" s="1"/>
  <c r="V588" i="55" s="1"/>
  <c r="V589" i="55" s="1"/>
  <c r="V590" i="55" s="1"/>
  <c r="V591" i="55" s="1"/>
  <c r="V592" i="55" s="1"/>
  <c r="AG596" i="55"/>
  <c r="AH596" i="55" s="1"/>
  <c r="AI596" i="55" s="1"/>
  <c r="W600" i="55"/>
  <c r="F616" i="55"/>
  <c r="D616" i="55"/>
  <c r="AG594" i="55"/>
  <c r="AH594" i="55" s="1"/>
  <c r="AI594" i="55" s="1"/>
  <c r="N593" i="55"/>
  <c r="N594" i="55" s="1"/>
  <c r="N595" i="55" s="1"/>
  <c r="N596" i="55" s="1"/>
  <c r="N597" i="55" s="1"/>
  <c r="N598" i="55" s="1"/>
  <c r="N599" i="55" s="1"/>
  <c r="N600" i="55" s="1"/>
  <c r="N601" i="55" s="1"/>
  <c r="N602" i="55" s="1"/>
  <c r="N603" i="55" s="1"/>
  <c r="N604" i="55" s="1"/>
  <c r="E594" i="55"/>
  <c r="W603" i="55"/>
  <c r="E604" i="55"/>
  <c r="AA603" i="55"/>
  <c r="X603" i="55"/>
  <c r="G602" i="55"/>
  <c r="J593" i="55"/>
  <c r="J594" i="55" s="1"/>
  <c r="J595" i="55" s="1"/>
  <c r="J596" i="55" s="1"/>
  <c r="J597" i="55" s="1"/>
  <c r="J598" i="55" s="1"/>
  <c r="J599" i="55" s="1"/>
  <c r="J600" i="55" s="1"/>
  <c r="J601" i="55" s="1"/>
  <c r="J602" i="55" s="1"/>
  <c r="J603" i="55" s="1"/>
  <c r="J604" i="55" s="1"/>
  <c r="AG604" i="55"/>
  <c r="AH604" i="55" s="1"/>
  <c r="AI604" i="55" s="1"/>
  <c r="X594" i="55"/>
  <c r="K593" i="55"/>
  <c r="K594" i="55" s="1"/>
  <c r="K595" i="55" s="1"/>
  <c r="K596" i="55" s="1"/>
  <c r="K597" i="55" s="1"/>
  <c r="K598" i="55" s="1"/>
  <c r="K599" i="55" s="1"/>
  <c r="K600" i="55" s="1"/>
  <c r="K601" i="55" s="1"/>
  <c r="K602" i="55" s="1"/>
  <c r="K603" i="55" s="1"/>
  <c r="K604" i="55" s="1"/>
  <c r="AD603" i="55"/>
  <c r="AE603" i="55" s="1"/>
  <c r="AF603" i="55" s="1"/>
  <c r="M604" i="55"/>
  <c r="E595" i="55"/>
  <c r="W604" i="55"/>
  <c r="G593" i="55"/>
  <c r="AA594" i="55"/>
  <c r="T596" i="55"/>
  <c r="AB582" i="55"/>
  <c r="AB583" i="55" s="1"/>
  <c r="AB584" i="55" s="1"/>
  <c r="AB585" i="55" s="1"/>
  <c r="AB586" i="55" s="1"/>
  <c r="AB587" i="55" s="1"/>
  <c r="AB588" i="55" s="1"/>
  <c r="AB589" i="55" s="1"/>
  <c r="AB590" i="55" s="1"/>
  <c r="AB591" i="55" s="1"/>
  <c r="AB592" i="55" s="1"/>
  <c r="AG598" i="55"/>
  <c r="AH598" i="55" s="1"/>
  <c r="AI598" i="55" s="1"/>
  <c r="W597" i="55"/>
  <c r="AG595" i="55"/>
  <c r="AH595" i="55" s="1"/>
  <c r="AI595" i="55" s="1"/>
  <c r="L608" i="55"/>
  <c r="E601" i="55"/>
  <c r="AA600" i="55"/>
  <c r="G599" i="55"/>
  <c r="X600" i="55"/>
  <c r="T602" i="55"/>
  <c r="C58" i="54"/>
  <c r="R58" i="54"/>
  <c r="F610" i="55"/>
  <c r="D610" i="55"/>
  <c r="G604" i="55"/>
  <c r="L611" i="55"/>
  <c r="L606" i="55"/>
  <c r="W598" i="55"/>
  <c r="AA604" i="55"/>
  <c r="G603" i="55"/>
  <c r="X604" i="55"/>
  <c r="P581" i="55"/>
  <c r="P582" i="55" s="1"/>
  <c r="P583" i="55" s="1"/>
  <c r="P584" i="55" s="1"/>
  <c r="P585" i="55" s="1"/>
  <c r="P586" i="55" s="1"/>
  <c r="P587" i="55" s="1"/>
  <c r="P588" i="55" s="1"/>
  <c r="P589" i="55" s="1"/>
  <c r="P590" i="55" s="1"/>
  <c r="P591" i="55" s="1"/>
  <c r="P592" i="55" s="1"/>
  <c r="P593" i="55" s="1"/>
  <c r="Q581" i="55"/>
  <c r="Q582" i="55" s="1"/>
  <c r="Q583" i="55" s="1"/>
  <c r="Q584" i="55" s="1"/>
  <c r="Q585" i="55" s="1"/>
  <c r="Q586" i="55" s="1"/>
  <c r="Q587" i="55" s="1"/>
  <c r="Q588" i="55" s="1"/>
  <c r="Q589" i="55" s="1"/>
  <c r="Q590" i="55" s="1"/>
  <c r="Q591" i="55" s="1"/>
  <c r="Q592" i="55" s="1"/>
  <c r="L607" i="55"/>
  <c r="AA601" i="55"/>
  <c r="T603" i="55"/>
  <c r="X601" i="55"/>
  <c r="E602" i="55"/>
  <c r="G600" i="55"/>
  <c r="M603" i="55"/>
  <c r="T598" i="55"/>
  <c r="X596" i="55"/>
  <c r="AA596" i="55"/>
  <c r="G595" i="55"/>
  <c r="E597" i="55"/>
  <c r="AD601" i="55"/>
  <c r="AE601" i="55" s="1"/>
  <c r="AF601" i="55" s="1"/>
  <c r="F609" i="55"/>
  <c r="D609" i="55"/>
  <c r="D611" i="55"/>
  <c r="F611" i="55"/>
  <c r="AG599" i="55"/>
  <c r="AH599" i="55" s="1"/>
  <c r="AI599" i="55" s="1"/>
  <c r="E596" i="55"/>
  <c r="T597" i="55"/>
  <c r="G594" i="55"/>
  <c r="X595" i="55"/>
  <c r="AA595" i="55"/>
  <c r="W601" i="55"/>
  <c r="L609" i="55"/>
  <c r="M596" i="55"/>
  <c r="M600" i="55"/>
  <c r="F613" i="55"/>
  <c r="D613" i="55"/>
  <c r="L615" i="55"/>
  <c r="W594" i="55"/>
  <c r="F608" i="55"/>
  <c r="D608" i="55"/>
  <c r="F612" i="55"/>
  <c r="D612" i="55"/>
  <c r="AD602" i="55"/>
  <c r="AE602" i="55" s="1"/>
  <c r="AF602" i="55" s="1"/>
  <c r="AG603" i="55"/>
  <c r="AH603" i="55" s="1"/>
  <c r="AI603" i="55" s="1"/>
  <c r="D607" i="55"/>
  <c r="F607" i="55"/>
  <c r="W602" i="55"/>
  <c r="M598" i="55"/>
  <c r="M597" i="55"/>
  <c r="W595" i="55"/>
  <c r="T600" i="55"/>
  <c r="AA598" i="55"/>
  <c r="E599" i="55"/>
  <c r="G597" i="55"/>
  <c r="X598" i="55"/>
  <c r="L610" i="55"/>
  <c r="F615" i="55"/>
  <c r="D615" i="55"/>
  <c r="U505" i="55" l="1"/>
  <c r="Y505" i="55"/>
  <c r="Z505" i="55"/>
  <c r="I507" i="55"/>
  <c r="AB593" i="55"/>
  <c r="P594" i="55"/>
  <c r="P595" i="55" s="1"/>
  <c r="P596" i="55" s="1"/>
  <c r="P597" i="55" s="1"/>
  <c r="P598" i="55" s="1"/>
  <c r="P599" i="55" s="1"/>
  <c r="P600" i="55" s="1"/>
  <c r="P601" i="55" s="1"/>
  <c r="P602" i="55" s="1"/>
  <c r="P603" i="55" s="1"/>
  <c r="P604" i="55" s="1"/>
  <c r="AC593" i="55"/>
  <c r="AC594" i="55" s="1"/>
  <c r="AC595" i="55" s="1"/>
  <c r="AC596" i="55" s="1"/>
  <c r="AC597" i="55" s="1"/>
  <c r="AC598" i="55" s="1"/>
  <c r="AC599" i="55" s="1"/>
  <c r="AC600" i="55" s="1"/>
  <c r="AC601" i="55" s="1"/>
  <c r="AC602" i="55" s="1"/>
  <c r="AC603" i="55" s="1"/>
  <c r="AC604" i="55" s="1"/>
  <c r="L619" i="55"/>
  <c r="AG606" i="55"/>
  <c r="AH606" i="55" s="1"/>
  <c r="AI606" i="55" s="1"/>
  <c r="Q593" i="55"/>
  <c r="Q594" i="55" s="1"/>
  <c r="Q595" i="55" s="1"/>
  <c r="Q596" i="55" s="1"/>
  <c r="Q597" i="55" s="1"/>
  <c r="Q598" i="55" s="1"/>
  <c r="Q599" i="55" s="1"/>
  <c r="Q600" i="55" s="1"/>
  <c r="Q601" i="55" s="1"/>
  <c r="Q602" i="55" s="1"/>
  <c r="Q603" i="55" s="1"/>
  <c r="Q604" i="55" s="1"/>
  <c r="E606" i="55"/>
  <c r="L621" i="55"/>
  <c r="AD607" i="55"/>
  <c r="AE607" i="55" s="1"/>
  <c r="AF607" i="55" s="1"/>
  <c r="V593" i="55"/>
  <c r="V594" i="55" s="1"/>
  <c r="V595" i="55" s="1"/>
  <c r="V596" i="55" s="1"/>
  <c r="V597" i="55" s="1"/>
  <c r="V598" i="55" s="1"/>
  <c r="V599" i="55" s="1"/>
  <c r="V600" i="55" s="1"/>
  <c r="V601" i="55" s="1"/>
  <c r="V602" i="55" s="1"/>
  <c r="V603" i="55" s="1"/>
  <c r="V604" i="55" s="1"/>
  <c r="E605" i="55"/>
  <c r="L618" i="55"/>
  <c r="N605" i="55"/>
  <c r="N606" i="55" s="1"/>
  <c r="N607" i="55" s="1"/>
  <c r="N608" i="55" s="1"/>
  <c r="N609" i="55" s="1"/>
  <c r="N610" i="55" s="1"/>
  <c r="N611" i="55" s="1"/>
  <c r="N612" i="55" s="1"/>
  <c r="N613" i="55" s="1"/>
  <c r="N614" i="55" s="1"/>
  <c r="N615" i="55" s="1"/>
  <c r="N616" i="55" s="1"/>
  <c r="AA614" i="55"/>
  <c r="G613" i="55"/>
  <c r="E615" i="55"/>
  <c r="X614" i="55"/>
  <c r="T616" i="55"/>
  <c r="D623" i="55"/>
  <c r="F623" i="55"/>
  <c r="E611" i="55"/>
  <c r="AA610" i="55"/>
  <c r="X610" i="55"/>
  <c r="T612" i="55"/>
  <c r="G609" i="55"/>
  <c r="W611" i="55"/>
  <c r="F622" i="55"/>
  <c r="D622" i="55"/>
  <c r="AA605" i="55"/>
  <c r="E607" i="55"/>
  <c r="AA606" i="55"/>
  <c r="J605" i="55"/>
  <c r="J606" i="55" s="1"/>
  <c r="J607" i="55" s="1"/>
  <c r="J608" i="55" s="1"/>
  <c r="J609" i="55" s="1"/>
  <c r="J610" i="55" s="1"/>
  <c r="J611" i="55" s="1"/>
  <c r="J612" i="55" s="1"/>
  <c r="J613" i="55" s="1"/>
  <c r="J614" i="55" s="1"/>
  <c r="J615" i="55" s="1"/>
  <c r="J616" i="55" s="1"/>
  <c r="T608" i="55"/>
  <c r="X606" i="55"/>
  <c r="G605" i="55"/>
  <c r="AG616" i="55"/>
  <c r="AH616" i="55" s="1"/>
  <c r="AI616" i="55" s="1"/>
  <c r="AD615" i="55"/>
  <c r="AE615" i="55" s="1"/>
  <c r="AF615" i="55" s="1"/>
  <c r="K605" i="55"/>
  <c r="K606" i="55" s="1"/>
  <c r="K607" i="55" s="1"/>
  <c r="K608" i="55" s="1"/>
  <c r="K609" i="55" s="1"/>
  <c r="K610" i="55" s="1"/>
  <c r="K611" i="55" s="1"/>
  <c r="K612" i="55" s="1"/>
  <c r="K613" i="55" s="1"/>
  <c r="K614" i="55" s="1"/>
  <c r="K615" i="55" s="1"/>
  <c r="K616" i="55" s="1"/>
  <c r="W616" i="55"/>
  <c r="M616" i="55"/>
  <c r="AB594" i="55"/>
  <c r="AB595" i="55" s="1"/>
  <c r="AB596" i="55" s="1"/>
  <c r="AB597" i="55" s="1"/>
  <c r="AB598" i="55" s="1"/>
  <c r="AB599" i="55" s="1"/>
  <c r="AB600" i="55" s="1"/>
  <c r="AB601" i="55" s="1"/>
  <c r="AB602" i="55" s="1"/>
  <c r="AB603" i="55" s="1"/>
  <c r="AB604" i="55" s="1"/>
  <c r="AB605" i="55" s="1"/>
  <c r="W607" i="55"/>
  <c r="T609" i="55"/>
  <c r="AA607" i="55"/>
  <c r="X607" i="55"/>
  <c r="G606" i="55"/>
  <c r="E608" i="55"/>
  <c r="D627" i="55"/>
  <c r="F627" i="55"/>
  <c r="F625" i="55"/>
  <c r="D625" i="55"/>
  <c r="W614" i="55"/>
  <c r="AD609" i="55"/>
  <c r="AE609" i="55" s="1"/>
  <c r="AF609" i="55" s="1"/>
  <c r="M613" i="55"/>
  <c r="G616" i="55"/>
  <c r="AG609" i="55"/>
  <c r="AH609" i="55" s="1"/>
  <c r="AI609" i="55" s="1"/>
  <c r="M607" i="55"/>
  <c r="F618" i="55"/>
  <c r="D618" i="55"/>
  <c r="L626" i="55"/>
  <c r="W608" i="55"/>
  <c r="D619" i="55"/>
  <c r="F619" i="55"/>
  <c r="M605" i="55"/>
  <c r="L622" i="55"/>
  <c r="F621" i="55"/>
  <c r="D621" i="55"/>
  <c r="AD605" i="55"/>
  <c r="AE605" i="55" s="1"/>
  <c r="AF605" i="55" s="1"/>
  <c r="AG611" i="55"/>
  <c r="AH611" i="55" s="1"/>
  <c r="AI611" i="55" s="1"/>
  <c r="M614" i="55"/>
  <c r="AG614" i="55"/>
  <c r="AH614" i="55" s="1"/>
  <c r="AI614" i="55" s="1"/>
  <c r="T607" i="55"/>
  <c r="X605" i="55"/>
  <c r="X611" i="55"/>
  <c r="AA611" i="55"/>
  <c r="E612" i="55"/>
  <c r="G610" i="55"/>
  <c r="T613" i="55"/>
  <c r="M610" i="55"/>
  <c r="AD612" i="55"/>
  <c r="AE612" i="55" s="1"/>
  <c r="AF612" i="55" s="1"/>
  <c r="AG612" i="55"/>
  <c r="AH612" i="55" s="1"/>
  <c r="AI612" i="55" s="1"/>
  <c r="W609" i="55"/>
  <c r="D626" i="55"/>
  <c r="F626" i="55"/>
  <c r="AD606" i="55"/>
  <c r="AE606" i="55" s="1"/>
  <c r="AF606" i="55" s="1"/>
  <c r="F624" i="55"/>
  <c r="D624" i="55"/>
  <c r="M615" i="55"/>
  <c r="AG610" i="55"/>
  <c r="AH610" i="55" s="1"/>
  <c r="AI610" i="55" s="1"/>
  <c r="AG613" i="55"/>
  <c r="AH613" i="55" s="1"/>
  <c r="AI613" i="55" s="1"/>
  <c r="L627" i="55"/>
  <c r="W612" i="55"/>
  <c r="AD608" i="55"/>
  <c r="AE608" i="55" s="1"/>
  <c r="AF608" i="55" s="1"/>
  <c r="L625" i="55"/>
  <c r="AG608" i="55"/>
  <c r="AH608" i="55" s="1"/>
  <c r="AI608" i="55" s="1"/>
  <c r="E614" i="55"/>
  <c r="X613" i="55"/>
  <c r="AA613" i="55"/>
  <c r="T615" i="55"/>
  <c r="G612" i="55"/>
  <c r="E610" i="55"/>
  <c r="G608" i="55"/>
  <c r="AA609" i="55"/>
  <c r="X609" i="55"/>
  <c r="T611" i="55"/>
  <c r="AD604" i="55"/>
  <c r="AE604" i="55" s="1"/>
  <c r="AF604" i="55" s="1"/>
  <c r="E613" i="55"/>
  <c r="G611" i="55"/>
  <c r="X612" i="55"/>
  <c r="AA612" i="55"/>
  <c r="T614" i="55"/>
  <c r="M606" i="55"/>
  <c r="AD610" i="55"/>
  <c r="AE610" i="55" s="1"/>
  <c r="AF610" i="55" s="1"/>
  <c r="T606" i="55"/>
  <c r="AG615" i="55"/>
  <c r="AH615" i="55" s="1"/>
  <c r="AI615" i="55" s="1"/>
  <c r="W613" i="55"/>
  <c r="O605" i="55"/>
  <c r="O606" i="55" s="1"/>
  <c r="O607" i="55" s="1"/>
  <c r="O608" i="55" s="1"/>
  <c r="O609" i="55" s="1"/>
  <c r="O610" i="55" s="1"/>
  <c r="O611" i="55" s="1"/>
  <c r="O612" i="55" s="1"/>
  <c r="O613" i="55" s="1"/>
  <c r="O614" i="55" s="1"/>
  <c r="O615" i="55" s="1"/>
  <c r="O616" i="55" s="1"/>
  <c r="AD611" i="55"/>
  <c r="AE611" i="55" s="1"/>
  <c r="AF611" i="55" s="1"/>
  <c r="X616" i="55"/>
  <c r="G615" i="55"/>
  <c r="AA616" i="55"/>
  <c r="M608" i="55"/>
  <c r="T610" i="55"/>
  <c r="E609" i="55"/>
  <c r="G607" i="55"/>
  <c r="X608" i="55"/>
  <c r="AA608" i="55"/>
  <c r="L623" i="55"/>
  <c r="F620" i="55"/>
  <c r="D620" i="55"/>
  <c r="L624" i="55"/>
  <c r="AG605" i="55"/>
  <c r="AH605" i="55" s="1"/>
  <c r="AI605" i="55" s="1"/>
  <c r="L620" i="55"/>
  <c r="W606" i="55"/>
  <c r="M611" i="55"/>
  <c r="AD613" i="55"/>
  <c r="AE613" i="55" s="1"/>
  <c r="AF613" i="55" s="1"/>
  <c r="AD614" i="55"/>
  <c r="AE614" i="55" s="1"/>
  <c r="AF614" i="55" s="1"/>
  <c r="W615" i="55"/>
  <c r="W610" i="55"/>
  <c r="T605" i="55"/>
  <c r="F628" i="55"/>
  <c r="D628" i="55"/>
  <c r="H617" i="55"/>
  <c r="H618" i="55" s="1"/>
  <c r="H619" i="55" s="1"/>
  <c r="H620" i="55" s="1"/>
  <c r="H621" i="55" s="1"/>
  <c r="H622" i="55" s="1"/>
  <c r="H623" i="55" s="1"/>
  <c r="H624" i="55" s="1"/>
  <c r="H625" i="55" s="1"/>
  <c r="H626" i="55" s="1"/>
  <c r="H627" i="55" s="1"/>
  <c r="H628" i="55" s="1"/>
  <c r="F617" i="55"/>
  <c r="D617" i="55"/>
  <c r="W617" i="55" s="1"/>
  <c r="R617" i="55"/>
  <c r="R618" i="55" s="1"/>
  <c r="R619" i="55" s="1"/>
  <c r="R620" i="55" s="1"/>
  <c r="R621" i="55" s="1"/>
  <c r="R622" i="55" s="1"/>
  <c r="R623" i="55" s="1"/>
  <c r="R624" i="55" s="1"/>
  <c r="R625" i="55" s="1"/>
  <c r="R626" i="55" s="1"/>
  <c r="R627" i="55" s="1"/>
  <c r="R628" i="55" s="1"/>
  <c r="S617" i="55"/>
  <c r="S618" i="55" s="1"/>
  <c r="S619" i="55" s="1"/>
  <c r="S620" i="55" s="1"/>
  <c r="S621" i="55" s="1"/>
  <c r="S622" i="55" s="1"/>
  <c r="S623" i="55" s="1"/>
  <c r="S624" i="55" s="1"/>
  <c r="S625" i="55" s="1"/>
  <c r="S626" i="55" s="1"/>
  <c r="S627" i="55" s="1"/>
  <c r="S628" i="55" s="1"/>
  <c r="L628" i="55"/>
  <c r="M612" i="55"/>
  <c r="M609" i="55"/>
  <c r="R59" i="54"/>
  <c r="C59" i="54"/>
  <c r="X615" i="55"/>
  <c r="AA615" i="55"/>
  <c r="G614" i="55"/>
  <c r="E616" i="55"/>
  <c r="AG607" i="55"/>
  <c r="AH607" i="55" s="1"/>
  <c r="AI607" i="55" s="1"/>
  <c r="L617" i="55"/>
  <c r="Z506" i="55" l="1"/>
  <c r="Y506" i="55"/>
  <c r="U506" i="55"/>
  <c r="I508" i="55"/>
  <c r="P605" i="55"/>
  <c r="P606" i="55" s="1"/>
  <c r="P607" i="55" s="1"/>
  <c r="P608" i="55" s="1"/>
  <c r="P609" i="55" s="1"/>
  <c r="P610" i="55" s="1"/>
  <c r="P611" i="55" s="1"/>
  <c r="P612" i="55" s="1"/>
  <c r="P613" i="55" s="1"/>
  <c r="P614" i="55" s="1"/>
  <c r="P615" i="55" s="1"/>
  <c r="P616" i="55" s="1"/>
  <c r="Q605" i="55"/>
  <c r="AG622" i="55"/>
  <c r="AH622" i="55" s="1"/>
  <c r="AI622" i="55" s="1"/>
  <c r="AC605" i="55"/>
  <c r="AC606" i="55" s="1"/>
  <c r="AC607" i="55" s="1"/>
  <c r="AC608" i="55" s="1"/>
  <c r="AC609" i="55" s="1"/>
  <c r="AC610" i="55" s="1"/>
  <c r="AC611" i="55" s="1"/>
  <c r="AC612" i="55" s="1"/>
  <c r="AC613" i="55" s="1"/>
  <c r="AC614" i="55" s="1"/>
  <c r="AC615" i="55" s="1"/>
  <c r="AC616" i="55" s="1"/>
  <c r="AG620" i="55"/>
  <c r="AH620" i="55" s="1"/>
  <c r="AI620" i="55" s="1"/>
  <c r="T617" i="55"/>
  <c r="L634" i="55"/>
  <c r="AD618" i="55"/>
  <c r="AE618" i="55" s="1"/>
  <c r="AF618" i="55" s="1"/>
  <c r="AD617" i="55"/>
  <c r="AE617" i="55" s="1"/>
  <c r="AF617" i="55" s="1"/>
  <c r="M626" i="55"/>
  <c r="AD622" i="55"/>
  <c r="AE622" i="55" s="1"/>
  <c r="AF622" i="55" s="1"/>
  <c r="AD624" i="55"/>
  <c r="AE624" i="55" s="1"/>
  <c r="AF624" i="55" s="1"/>
  <c r="W618" i="55"/>
  <c r="E617" i="55"/>
  <c r="M622" i="55"/>
  <c r="M619" i="55"/>
  <c r="M623" i="55"/>
  <c r="AD620" i="55"/>
  <c r="AE620" i="55" s="1"/>
  <c r="AF620" i="55" s="1"/>
  <c r="L629" i="55"/>
  <c r="X617" i="55"/>
  <c r="M617" i="55"/>
  <c r="T619" i="55"/>
  <c r="W624" i="55"/>
  <c r="W621" i="55"/>
  <c r="L633" i="55"/>
  <c r="E618" i="55"/>
  <c r="G628" i="55"/>
  <c r="F636" i="55"/>
  <c r="D636" i="55"/>
  <c r="F631" i="55"/>
  <c r="D631" i="55"/>
  <c r="AA626" i="55"/>
  <c r="G625" i="55"/>
  <c r="E627" i="55"/>
  <c r="X626" i="55"/>
  <c r="T628" i="55"/>
  <c r="L638" i="55"/>
  <c r="AB606" i="55"/>
  <c r="AB607" i="55" s="1"/>
  <c r="AB608" i="55" s="1"/>
  <c r="AB609" i="55" s="1"/>
  <c r="AB610" i="55" s="1"/>
  <c r="AB611" i="55" s="1"/>
  <c r="AB612" i="55" s="1"/>
  <c r="AB613" i="55" s="1"/>
  <c r="AB614" i="55" s="1"/>
  <c r="AB615" i="55" s="1"/>
  <c r="AB616" i="55" s="1"/>
  <c r="F635" i="55"/>
  <c r="D635" i="55"/>
  <c r="AG626" i="55"/>
  <c r="AH626" i="55" s="1"/>
  <c r="AI626" i="55" s="1"/>
  <c r="Q606" i="55"/>
  <c r="Q607" i="55" s="1"/>
  <c r="Q608" i="55" s="1"/>
  <c r="Q609" i="55" s="1"/>
  <c r="Q610" i="55" s="1"/>
  <c r="Q611" i="55" s="1"/>
  <c r="Q612" i="55" s="1"/>
  <c r="Q613" i="55" s="1"/>
  <c r="Q614" i="55" s="1"/>
  <c r="Q615" i="55" s="1"/>
  <c r="Q616" i="55" s="1"/>
  <c r="L632" i="55"/>
  <c r="W619" i="55"/>
  <c r="X620" i="55"/>
  <c r="T622" i="55"/>
  <c r="E621" i="55"/>
  <c r="G619" i="55"/>
  <c r="AA620" i="55"/>
  <c r="W627" i="55"/>
  <c r="M620" i="55"/>
  <c r="E625" i="55"/>
  <c r="AA624" i="55"/>
  <c r="G623" i="55"/>
  <c r="X624" i="55"/>
  <c r="T626" i="55"/>
  <c r="AG624" i="55"/>
  <c r="AH624" i="55" s="1"/>
  <c r="AI624" i="55" s="1"/>
  <c r="AG625" i="55"/>
  <c r="AH625" i="55" s="1"/>
  <c r="AI625" i="55" s="1"/>
  <c r="AD616" i="55"/>
  <c r="AE616" i="55" s="1"/>
  <c r="AF616" i="55" s="1"/>
  <c r="T620" i="55"/>
  <c r="W628" i="55"/>
  <c r="K617" i="55"/>
  <c r="K618" i="55" s="1"/>
  <c r="K619" i="55" s="1"/>
  <c r="K620" i="55" s="1"/>
  <c r="K621" i="55" s="1"/>
  <c r="K622" i="55" s="1"/>
  <c r="K623" i="55" s="1"/>
  <c r="K624" i="55" s="1"/>
  <c r="K625" i="55" s="1"/>
  <c r="K626" i="55" s="1"/>
  <c r="K627" i="55" s="1"/>
  <c r="K628" i="55" s="1"/>
  <c r="E619" i="55"/>
  <c r="AG628" i="55"/>
  <c r="AH628" i="55" s="1"/>
  <c r="AI628" i="55" s="1"/>
  <c r="AA618" i="55"/>
  <c r="M628" i="55"/>
  <c r="G617" i="55"/>
  <c r="AD627" i="55"/>
  <c r="AE627" i="55" s="1"/>
  <c r="AF627" i="55" s="1"/>
  <c r="X618" i="55"/>
  <c r="J617" i="55"/>
  <c r="J618" i="55" s="1"/>
  <c r="J619" i="55" s="1"/>
  <c r="J620" i="55" s="1"/>
  <c r="J621" i="55" s="1"/>
  <c r="J622" i="55" s="1"/>
  <c r="J623" i="55" s="1"/>
  <c r="J624" i="55" s="1"/>
  <c r="J625" i="55" s="1"/>
  <c r="J626" i="55" s="1"/>
  <c r="J627" i="55" s="1"/>
  <c r="J628" i="55" s="1"/>
  <c r="L639" i="55"/>
  <c r="L631" i="55"/>
  <c r="AG618" i="55"/>
  <c r="AH618" i="55" s="1"/>
  <c r="AI618" i="55" s="1"/>
  <c r="AD625" i="55"/>
  <c r="AE625" i="55" s="1"/>
  <c r="AF625" i="55" s="1"/>
  <c r="R60" i="54"/>
  <c r="C60" i="54"/>
  <c r="AD621" i="55"/>
  <c r="AE621" i="55" s="1"/>
  <c r="AF621" i="55" s="1"/>
  <c r="AG619" i="55"/>
  <c r="AH619" i="55" s="1"/>
  <c r="AI619" i="55" s="1"/>
  <c r="AG623" i="55"/>
  <c r="AH623" i="55" s="1"/>
  <c r="AI623" i="55" s="1"/>
  <c r="E628" i="55"/>
  <c r="X627" i="55"/>
  <c r="G626" i="55"/>
  <c r="AA627" i="55"/>
  <c r="AG621" i="55"/>
  <c r="AH621" i="55" s="1"/>
  <c r="AI621" i="55" s="1"/>
  <c r="AA622" i="55"/>
  <c r="T624" i="55"/>
  <c r="X622" i="55"/>
  <c r="G621" i="55"/>
  <c r="E623" i="55"/>
  <c r="E620" i="55"/>
  <c r="AA619" i="55"/>
  <c r="T621" i="55"/>
  <c r="X619" i="55"/>
  <c r="G618" i="55"/>
  <c r="M627" i="55"/>
  <c r="AA617" i="55"/>
  <c r="F637" i="55"/>
  <c r="D637" i="55"/>
  <c r="F639" i="55"/>
  <c r="D639" i="55"/>
  <c r="AG617" i="55"/>
  <c r="AH617" i="55" s="1"/>
  <c r="AI617" i="55" s="1"/>
  <c r="E624" i="55"/>
  <c r="X623" i="55"/>
  <c r="T625" i="55"/>
  <c r="AA623" i="55"/>
  <c r="G622" i="55"/>
  <c r="W620" i="55"/>
  <c r="M624" i="55"/>
  <c r="N617" i="55"/>
  <c r="N618" i="55" s="1"/>
  <c r="N619" i="55" s="1"/>
  <c r="N620" i="55" s="1"/>
  <c r="N621" i="55" s="1"/>
  <c r="N622" i="55" s="1"/>
  <c r="N623" i="55" s="1"/>
  <c r="N624" i="55" s="1"/>
  <c r="N625" i="55" s="1"/>
  <c r="N626" i="55" s="1"/>
  <c r="N627" i="55" s="1"/>
  <c r="N628" i="55" s="1"/>
  <c r="O617" i="55"/>
  <c r="O618" i="55" s="1"/>
  <c r="O619" i="55" s="1"/>
  <c r="O620" i="55" s="1"/>
  <c r="O621" i="55" s="1"/>
  <c r="O622" i="55" s="1"/>
  <c r="O623" i="55" s="1"/>
  <c r="O624" i="55" s="1"/>
  <c r="O625" i="55" s="1"/>
  <c r="O626" i="55" s="1"/>
  <c r="O627" i="55" s="1"/>
  <c r="O628" i="55" s="1"/>
  <c r="F632" i="55"/>
  <c r="D632" i="55"/>
  <c r="D638" i="55"/>
  <c r="F638" i="55"/>
  <c r="F633" i="55"/>
  <c r="D633" i="55"/>
  <c r="F630" i="55"/>
  <c r="D630" i="55"/>
  <c r="F634" i="55"/>
  <c r="D634" i="55"/>
  <c r="M625" i="55"/>
  <c r="W626" i="55"/>
  <c r="T627" i="55"/>
  <c r="G624" i="55"/>
  <c r="AA625" i="55"/>
  <c r="E626" i="55"/>
  <c r="X625" i="55"/>
  <c r="L630" i="55"/>
  <c r="W625" i="55"/>
  <c r="L640" i="55"/>
  <c r="F629" i="55"/>
  <c r="S629" i="55"/>
  <c r="S630" i="55" s="1"/>
  <c r="S631" i="55" s="1"/>
  <c r="S632" i="55" s="1"/>
  <c r="S633" i="55" s="1"/>
  <c r="S634" i="55" s="1"/>
  <c r="S635" i="55" s="1"/>
  <c r="S636" i="55" s="1"/>
  <c r="S637" i="55" s="1"/>
  <c r="S638" i="55" s="1"/>
  <c r="S639" i="55" s="1"/>
  <c r="S640" i="55" s="1"/>
  <c r="H629" i="55"/>
  <c r="H630" i="55" s="1"/>
  <c r="H631" i="55" s="1"/>
  <c r="H632" i="55" s="1"/>
  <c r="H633" i="55" s="1"/>
  <c r="H634" i="55" s="1"/>
  <c r="H635" i="55" s="1"/>
  <c r="H636" i="55" s="1"/>
  <c r="H637" i="55" s="1"/>
  <c r="H638" i="55" s="1"/>
  <c r="H639" i="55" s="1"/>
  <c r="H640" i="55" s="1"/>
  <c r="R629" i="55"/>
  <c r="R630" i="55" s="1"/>
  <c r="R631" i="55" s="1"/>
  <c r="R632" i="55" s="1"/>
  <c r="R633" i="55" s="1"/>
  <c r="R634" i="55" s="1"/>
  <c r="R635" i="55" s="1"/>
  <c r="R636" i="55" s="1"/>
  <c r="R637" i="55" s="1"/>
  <c r="R638" i="55" s="1"/>
  <c r="R639" i="55" s="1"/>
  <c r="R640" i="55" s="1"/>
  <c r="D629" i="55"/>
  <c r="F640" i="55"/>
  <c r="D640" i="55"/>
  <c r="T623" i="55"/>
  <c r="X621" i="55"/>
  <c r="E622" i="55"/>
  <c r="AA621" i="55"/>
  <c r="G620" i="55"/>
  <c r="M618" i="55"/>
  <c r="T618" i="55"/>
  <c r="W622" i="55"/>
  <c r="W623" i="55"/>
  <c r="L635" i="55"/>
  <c r="L637" i="55"/>
  <c r="M621" i="55"/>
  <c r="AD626" i="55"/>
  <c r="AE626" i="55" s="1"/>
  <c r="AF626" i="55" s="1"/>
  <c r="AG627" i="55"/>
  <c r="AH627" i="55" s="1"/>
  <c r="AI627" i="55" s="1"/>
  <c r="L636" i="55"/>
  <c r="G627" i="55"/>
  <c r="AA628" i="55"/>
  <c r="X628" i="55"/>
  <c r="AD619" i="55"/>
  <c r="AE619" i="55" s="1"/>
  <c r="AF619" i="55" s="1"/>
  <c r="AD623" i="55"/>
  <c r="AE623" i="55" s="1"/>
  <c r="AF623" i="55" s="1"/>
  <c r="V605" i="55"/>
  <c r="V606" i="55" s="1"/>
  <c r="V607" i="55" s="1"/>
  <c r="V608" i="55" s="1"/>
  <c r="V609" i="55" s="1"/>
  <c r="V610" i="55" s="1"/>
  <c r="V611" i="55" s="1"/>
  <c r="V612" i="55" s="1"/>
  <c r="V613" i="55" s="1"/>
  <c r="V614" i="55" s="1"/>
  <c r="V615" i="55" s="1"/>
  <c r="V616" i="55" s="1"/>
  <c r="O629" i="55" l="1"/>
  <c r="O630" i="55" s="1"/>
  <c r="O631" i="55" s="1"/>
  <c r="O632" i="55" s="1"/>
  <c r="O633" i="55" s="1"/>
  <c r="O634" i="55" s="1"/>
  <c r="O635" i="55" s="1"/>
  <c r="O636" i="55" s="1"/>
  <c r="O637" i="55" s="1"/>
  <c r="O638" i="55" s="1"/>
  <c r="O639" i="55" s="1"/>
  <c r="O640" i="55" s="1"/>
  <c r="U507" i="55"/>
  <c r="Z507" i="55"/>
  <c r="I509" i="55"/>
  <c r="Y507" i="55"/>
  <c r="Q617" i="55"/>
  <c r="Q618" i="55" s="1"/>
  <c r="Q619" i="55" s="1"/>
  <c r="Q620" i="55" s="1"/>
  <c r="Q621" i="55" s="1"/>
  <c r="Q622" i="55" s="1"/>
  <c r="Q623" i="55" s="1"/>
  <c r="Q624" i="55" s="1"/>
  <c r="Q625" i="55" s="1"/>
  <c r="Q626" i="55" s="1"/>
  <c r="Q627" i="55" s="1"/>
  <c r="Q628" i="55" s="1"/>
  <c r="AD629" i="55"/>
  <c r="AE629" i="55" s="1"/>
  <c r="AF629" i="55" s="1"/>
  <c r="AG638" i="55"/>
  <c r="AH638" i="55" s="1"/>
  <c r="AI638" i="55" s="1"/>
  <c r="M631" i="55"/>
  <c r="V617" i="55"/>
  <c r="V618" i="55" s="1"/>
  <c r="V619" i="55" s="1"/>
  <c r="V620" i="55" s="1"/>
  <c r="V621" i="55" s="1"/>
  <c r="V622" i="55" s="1"/>
  <c r="V623" i="55" s="1"/>
  <c r="V624" i="55" s="1"/>
  <c r="V625" i="55" s="1"/>
  <c r="V626" i="55" s="1"/>
  <c r="V627" i="55" s="1"/>
  <c r="V628" i="55" s="1"/>
  <c r="L648" i="55"/>
  <c r="P617" i="55"/>
  <c r="P618" i="55" s="1"/>
  <c r="P619" i="55" s="1"/>
  <c r="P620" i="55" s="1"/>
  <c r="P621" i="55" s="1"/>
  <c r="P622" i="55" s="1"/>
  <c r="P623" i="55" s="1"/>
  <c r="P624" i="55" s="1"/>
  <c r="P625" i="55" s="1"/>
  <c r="P626" i="55" s="1"/>
  <c r="P627" i="55" s="1"/>
  <c r="P628" i="55" s="1"/>
  <c r="M639" i="55"/>
  <c r="AD628" i="55"/>
  <c r="AE628" i="55" s="1"/>
  <c r="AF628" i="55" s="1"/>
  <c r="T630" i="55"/>
  <c r="AG631" i="55"/>
  <c r="AH631" i="55" s="1"/>
  <c r="AI631" i="55" s="1"/>
  <c r="AG635" i="55"/>
  <c r="AH635" i="55" s="1"/>
  <c r="AI635" i="55" s="1"/>
  <c r="L651" i="55"/>
  <c r="L645" i="55"/>
  <c r="N629" i="55"/>
  <c r="N630" i="55" s="1"/>
  <c r="N631" i="55" s="1"/>
  <c r="N632" i="55" s="1"/>
  <c r="N633" i="55" s="1"/>
  <c r="N634" i="55" s="1"/>
  <c r="N635" i="55" s="1"/>
  <c r="N636" i="55" s="1"/>
  <c r="N637" i="55" s="1"/>
  <c r="N638" i="55" s="1"/>
  <c r="N639" i="55" s="1"/>
  <c r="N640" i="55" s="1"/>
  <c r="W632" i="55"/>
  <c r="T629" i="55"/>
  <c r="AG633" i="55"/>
  <c r="AH633" i="55" s="1"/>
  <c r="AI633" i="55" s="1"/>
  <c r="AC617" i="55"/>
  <c r="AC618" i="55" s="1"/>
  <c r="AC619" i="55" s="1"/>
  <c r="AC620" i="55" s="1"/>
  <c r="AC621" i="55" s="1"/>
  <c r="AC622" i="55" s="1"/>
  <c r="AC623" i="55" s="1"/>
  <c r="AC624" i="55" s="1"/>
  <c r="AC625" i="55" s="1"/>
  <c r="AC626" i="55" s="1"/>
  <c r="AC627" i="55" s="1"/>
  <c r="AC628" i="55" s="1"/>
  <c r="AB617" i="55"/>
  <c r="AB618" i="55" s="1"/>
  <c r="AB619" i="55" s="1"/>
  <c r="AB620" i="55" s="1"/>
  <c r="AB621" i="55" s="1"/>
  <c r="AB622" i="55" s="1"/>
  <c r="AB623" i="55" s="1"/>
  <c r="AB624" i="55" s="1"/>
  <c r="AB625" i="55" s="1"/>
  <c r="AB626" i="55" s="1"/>
  <c r="AB627" i="55" s="1"/>
  <c r="AB628" i="55" s="1"/>
  <c r="M634" i="55"/>
  <c r="F647" i="55"/>
  <c r="D647" i="55"/>
  <c r="W636" i="55"/>
  <c r="F643" i="55"/>
  <c r="D643" i="55"/>
  <c r="F652" i="55"/>
  <c r="D652" i="55"/>
  <c r="M640" i="55"/>
  <c r="W640" i="55"/>
  <c r="E631" i="55"/>
  <c r="X630" i="55"/>
  <c r="AG640" i="55"/>
  <c r="AH640" i="55" s="1"/>
  <c r="AI640" i="55" s="1"/>
  <c r="J629" i="55"/>
  <c r="J630" i="55" s="1"/>
  <c r="J631" i="55" s="1"/>
  <c r="J632" i="55" s="1"/>
  <c r="J633" i="55" s="1"/>
  <c r="J634" i="55" s="1"/>
  <c r="J635" i="55" s="1"/>
  <c r="J636" i="55" s="1"/>
  <c r="J637" i="55" s="1"/>
  <c r="J638" i="55" s="1"/>
  <c r="J639" i="55" s="1"/>
  <c r="J640" i="55" s="1"/>
  <c r="AD639" i="55"/>
  <c r="AE639" i="55" s="1"/>
  <c r="AF639" i="55" s="1"/>
  <c r="T632" i="55"/>
  <c r="G629" i="55"/>
  <c r="AA630" i="55"/>
  <c r="K629" i="55"/>
  <c r="K630" i="55" s="1"/>
  <c r="K631" i="55" s="1"/>
  <c r="K632" i="55" s="1"/>
  <c r="K633" i="55" s="1"/>
  <c r="K634" i="55" s="1"/>
  <c r="K635" i="55" s="1"/>
  <c r="K636" i="55" s="1"/>
  <c r="K637" i="55" s="1"/>
  <c r="K638" i="55" s="1"/>
  <c r="K639" i="55" s="1"/>
  <c r="K640" i="55" s="1"/>
  <c r="S641" i="55"/>
  <c r="S642" i="55" s="1"/>
  <c r="S643" i="55" s="1"/>
  <c r="S644" i="55" s="1"/>
  <c r="S645" i="55" s="1"/>
  <c r="S646" i="55" s="1"/>
  <c r="S647" i="55" s="1"/>
  <c r="S648" i="55" s="1"/>
  <c r="S649" i="55" s="1"/>
  <c r="S650" i="55" s="1"/>
  <c r="S651" i="55" s="1"/>
  <c r="S652" i="55" s="1"/>
  <c r="F641" i="55"/>
  <c r="L652" i="55"/>
  <c r="D641" i="55"/>
  <c r="AG641" i="55" s="1"/>
  <c r="AH641" i="55" s="1"/>
  <c r="AI641" i="55" s="1"/>
  <c r="H641" i="55"/>
  <c r="H642" i="55" s="1"/>
  <c r="H643" i="55" s="1"/>
  <c r="H644" i="55" s="1"/>
  <c r="H645" i="55" s="1"/>
  <c r="H646" i="55" s="1"/>
  <c r="H647" i="55" s="1"/>
  <c r="H648" i="55" s="1"/>
  <c r="H649" i="55" s="1"/>
  <c r="H650" i="55" s="1"/>
  <c r="H651" i="55" s="1"/>
  <c r="H652" i="55" s="1"/>
  <c r="R641" i="55"/>
  <c r="R642" i="55" s="1"/>
  <c r="R643" i="55" s="1"/>
  <c r="R644" i="55" s="1"/>
  <c r="R645" i="55" s="1"/>
  <c r="R646" i="55" s="1"/>
  <c r="R647" i="55" s="1"/>
  <c r="R648" i="55" s="1"/>
  <c r="R649" i="55" s="1"/>
  <c r="R650" i="55" s="1"/>
  <c r="R651" i="55" s="1"/>
  <c r="R652" i="55" s="1"/>
  <c r="W635" i="55"/>
  <c r="C61" i="54"/>
  <c r="R61" i="54"/>
  <c r="L641" i="55"/>
  <c r="F644" i="55"/>
  <c r="D644" i="55"/>
  <c r="T640" i="55"/>
  <c r="AA638" i="55"/>
  <c r="X638" i="55"/>
  <c r="E639" i="55"/>
  <c r="G637" i="55"/>
  <c r="M632" i="55"/>
  <c r="M637" i="55"/>
  <c r="W630" i="55"/>
  <c r="AA636" i="55"/>
  <c r="T638" i="55"/>
  <c r="X636" i="55"/>
  <c r="G635" i="55"/>
  <c r="E637" i="55"/>
  <c r="AG636" i="55"/>
  <c r="AH636" i="55" s="1"/>
  <c r="AI636" i="55" s="1"/>
  <c r="L642" i="55"/>
  <c r="L647" i="55"/>
  <c r="E630" i="55"/>
  <c r="T631" i="55"/>
  <c r="AD637" i="55"/>
  <c r="AE637" i="55" s="1"/>
  <c r="AF637" i="55" s="1"/>
  <c r="W638" i="55"/>
  <c r="W631" i="55"/>
  <c r="G640" i="55"/>
  <c r="M635" i="55"/>
  <c r="X635" i="55"/>
  <c r="G634" i="55"/>
  <c r="E636" i="55"/>
  <c r="AA635" i="55"/>
  <c r="T637" i="55"/>
  <c r="F642" i="55"/>
  <c r="D642" i="55"/>
  <c r="L644" i="55"/>
  <c r="E640" i="55"/>
  <c r="X639" i="55"/>
  <c r="AA639" i="55"/>
  <c r="G638" i="55"/>
  <c r="L643" i="55"/>
  <c r="W633" i="55"/>
  <c r="F651" i="55"/>
  <c r="D651" i="55"/>
  <c r="AG629" i="55"/>
  <c r="AH629" i="55" s="1"/>
  <c r="AI629" i="55" s="1"/>
  <c r="AD631" i="55"/>
  <c r="AE631" i="55" s="1"/>
  <c r="AF631" i="55" s="1"/>
  <c r="AG637" i="55"/>
  <c r="AH637" i="55" s="1"/>
  <c r="AI637" i="55" s="1"/>
  <c r="W637" i="55"/>
  <c r="AG634" i="55"/>
  <c r="AH634" i="55" s="1"/>
  <c r="AI634" i="55" s="1"/>
  <c r="M630" i="55"/>
  <c r="M636" i="55"/>
  <c r="AA632" i="55"/>
  <c r="E633" i="55"/>
  <c r="X632" i="55"/>
  <c r="T634" i="55"/>
  <c r="G631" i="55"/>
  <c r="AA637" i="55"/>
  <c r="T639" i="55"/>
  <c r="E638" i="55"/>
  <c r="G636" i="55"/>
  <c r="X637" i="55"/>
  <c r="X629" i="55"/>
  <c r="AG639" i="55"/>
  <c r="AH639" i="55" s="1"/>
  <c r="AI639" i="55" s="1"/>
  <c r="T636" i="55"/>
  <c r="E635" i="55"/>
  <c r="AA634" i="55"/>
  <c r="G633" i="55"/>
  <c r="X634" i="55"/>
  <c r="X640" i="55"/>
  <c r="G639" i="55"/>
  <c r="AA640" i="55"/>
  <c r="D648" i="55"/>
  <c r="F648" i="55"/>
  <c r="W639" i="55"/>
  <c r="M638" i="55"/>
  <c r="D646" i="55"/>
  <c r="F646" i="55"/>
  <c r="D650" i="55"/>
  <c r="F650" i="55"/>
  <c r="AD632" i="55"/>
  <c r="AE632" i="55" s="1"/>
  <c r="AF632" i="55" s="1"/>
  <c r="M629" i="55"/>
  <c r="W634" i="55"/>
  <c r="E629" i="55"/>
  <c r="AD630" i="55"/>
  <c r="AE630" i="55" s="1"/>
  <c r="AF630" i="55" s="1"/>
  <c r="AD634" i="55"/>
  <c r="AE634" i="55" s="1"/>
  <c r="AF634" i="55" s="1"/>
  <c r="AA631" i="55"/>
  <c r="E632" i="55"/>
  <c r="X631" i="55"/>
  <c r="T633" i="55"/>
  <c r="G630" i="55"/>
  <c r="F645" i="55"/>
  <c r="D645" i="55"/>
  <c r="L649" i="55"/>
  <c r="E634" i="55"/>
  <c r="G632" i="55"/>
  <c r="X633" i="55"/>
  <c r="AA633" i="55"/>
  <c r="T635" i="55"/>
  <c r="M633" i="55"/>
  <c r="L650" i="55"/>
  <c r="F649" i="55"/>
  <c r="D649" i="55"/>
  <c r="W629" i="55"/>
  <c r="AG632" i="55"/>
  <c r="AH632" i="55" s="1"/>
  <c r="AI632" i="55" s="1"/>
  <c r="AD636" i="55"/>
  <c r="AE636" i="55" s="1"/>
  <c r="AF636" i="55" s="1"/>
  <c r="AD633" i="55"/>
  <c r="AE633" i="55" s="1"/>
  <c r="AF633" i="55" s="1"/>
  <c r="AG630" i="55"/>
  <c r="AH630" i="55" s="1"/>
  <c r="AI630" i="55" s="1"/>
  <c r="L646" i="55"/>
  <c r="AD635" i="55"/>
  <c r="AE635" i="55" s="1"/>
  <c r="AF635" i="55" s="1"/>
  <c r="AA629" i="55"/>
  <c r="AD638" i="55"/>
  <c r="AE638" i="55" s="1"/>
  <c r="AF638" i="55" s="1"/>
  <c r="Z508" i="55" l="1"/>
  <c r="I510" i="55"/>
  <c r="Y508" i="55"/>
  <c r="U508" i="55"/>
  <c r="M641" i="55"/>
  <c r="AD640" i="55"/>
  <c r="AE640" i="55" s="1"/>
  <c r="AF640" i="55" s="1"/>
  <c r="AG642" i="55"/>
  <c r="AH642" i="55" s="1"/>
  <c r="AI642" i="55" s="1"/>
  <c r="L654" i="55"/>
  <c r="W648" i="55"/>
  <c r="AG646" i="55"/>
  <c r="AH646" i="55" s="1"/>
  <c r="AI646" i="55" s="1"/>
  <c r="AD649" i="55"/>
  <c r="AE649" i="55" s="1"/>
  <c r="AF649" i="55" s="1"/>
  <c r="AG650" i="55"/>
  <c r="AH650" i="55" s="1"/>
  <c r="AI650" i="55" s="1"/>
  <c r="W642" i="55"/>
  <c r="L660" i="55"/>
  <c r="M642" i="55"/>
  <c r="AG645" i="55"/>
  <c r="AH645" i="55" s="1"/>
  <c r="AI645" i="55" s="1"/>
  <c r="AD642" i="55"/>
  <c r="AE642" i="55" s="1"/>
  <c r="AF642" i="55" s="1"/>
  <c r="M644" i="55"/>
  <c r="V629" i="55"/>
  <c r="V630" i="55" s="1"/>
  <c r="V631" i="55" s="1"/>
  <c r="V632" i="55" s="1"/>
  <c r="V633" i="55" s="1"/>
  <c r="V634" i="55" s="1"/>
  <c r="V635" i="55" s="1"/>
  <c r="V636" i="55" s="1"/>
  <c r="V637" i="55" s="1"/>
  <c r="V638" i="55" s="1"/>
  <c r="V639" i="55" s="1"/>
  <c r="V640" i="55" s="1"/>
  <c r="W643" i="55"/>
  <c r="L657" i="55"/>
  <c r="AD643" i="55"/>
  <c r="AE643" i="55" s="1"/>
  <c r="AF643" i="55" s="1"/>
  <c r="W647" i="55"/>
  <c r="T643" i="55"/>
  <c r="M648" i="55"/>
  <c r="AD646" i="55"/>
  <c r="AE646" i="55" s="1"/>
  <c r="AF646" i="55" s="1"/>
  <c r="W645" i="55"/>
  <c r="E642" i="55"/>
  <c r="W646" i="55"/>
  <c r="AG648" i="55"/>
  <c r="AH648" i="55" s="1"/>
  <c r="AI648" i="55" s="1"/>
  <c r="M649" i="55"/>
  <c r="AD650" i="55"/>
  <c r="AE650" i="55" s="1"/>
  <c r="AF650" i="55" s="1"/>
  <c r="E651" i="55"/>
  <c r="T652" i="55"/>
  <c r="G649" i="55"/>
  <c r="AA650" i="55"/>
  <c r="X650" i="55"/>
  <c r="F662" i="55"/>
  <c r="D662" i="55"/>
  <c r="W649" i="55"/>
  <c r="D655" i="55"/>
  <c r="F655" i="55"/>
  <c r="AB629" i="55"/>
  <c r="AB630" i="55" s="1"/>
  <c r="AB631" i="55" s="1"/>
  <c r="AB632" i="55" s="1"/>
  <c r="AB633" i="55" s="1"/>
  <c r="AB634" i="55" s="1"/>
  <c r="AB635" i="55" s="1"/>
  <c r="AB636" i="55" s="1"/>
  <c r="AB637" i="55" s="1"/>
  <c r="AB638" i="55" s="1"/>
  <c r="AB639" i="55" s="1"/>
  <c r="AB640" i="55" s="1"/>
  <c r="AC629" i="55"/>
  <c r="AC630" i="55" s="1"/>
  <c r="AC631" i="55" s="1"/>
  <c r="AC632" i="55" s="1"/>
  <c r="AC633" i="55" s="1"/>
  <c r="AC634" i="55" s="1"/>
  <c r="AC635" i="55" s="1"/>
  <c r="AC636" i="55" s="1"/>
  <c r="AC637" i="55" s="1"/>
  <c r="AC638" i="55" s="1"/>
  <c r="AC639" i="55" s="1"/>
  <c r="AC640" i="55" s="1"/>
  <c r="D661" i="55"/>
  <c r="F661" i="55"/>
  <c r="M643" i="55"/>
  <c r="L656" i="55"/>
  <c r="W641" i="55"/>
  <c r="X651" i="55"/>
  <c r="AA651" i="55"/>
  <c r="E652" i="55"/>
  <c r="G650" i="55"/>
  <c r="F658" i="55"/>
  <c r="D658" i="55"/>
  <c r="X649" i="55"/>
  <c r="G648" i="55"/>
  <c r="E650" i="55"/>
  <c r="AA649" i="55"/>
  <c r="T651" i="55"/>
  <c r="M650" i="55"/>
  <c r="AG644" i="55"/>
  <c r="AH644" i="55" s="1"/>
  <c r="AI644" i="55" s="1"/>
  <c r="AG647" i="55"/>
  <c r="AH647" i="55" s="1"/>
  <c r="AI647" i="55" s="1"/>
  <c r="AD641" i="55"/>
  <c r="AE641" i="55" s="1"/>
  <c r="AF641" i="55" s="1"/>
  <c r="L662" i="55"/>
  <c r="AG649" i="55"/>
  <c r="AH649" i="55" s="1"/>
  <c r="AI649" i="55" s="1"/>
  <c r="T641" i="55"/>
  <c r="M645" i="55"/>
  <c r="AG651" i="55"/>
  <c r="AH651" i="55" s="1"/>
  <c r="AI651" i="55" s="1"/>
  <c r="X641" i="55"/>
  <c r="AD645" i="55"/>
  <c r="AE645" i="55" s="1"/>
  <c r="AF645" i="55" s="1"/>
  <c r="L655" i="55"/>
  <c r="O641" i="55"/>
  <c r="O642" i="55" s="1"/>
  <c r="O643" i="55" s="1"/>
  <c r="O644" i="55" s="1"/>
  <c r="O645" i="55" s="1"/>
  <c r="O646" i="55" s="1"/>
  <c r="O647" i="55" s="1"/>
  <c r="O648" i="55" s="1"/>
  <c r="O649" i="55" s="1"/>
  <c r="O650" i="55" s="1"/>
  <c r="O651" i="55" s="1"/>
  <c r="O652" i="55" s="1"/>
  <c r="N641" i="55"/>
  <c r="N642" i="55" s="1"/>
  <c r="N643" i="55" s="1"/>
  <c r="N644" i="55" s="1"/>
  <c r="N645" i="55" s="1"/>
  <c r="N646" i="55" s="1"/>
  <c r="N647" i="55" s="1"/>
  <c r="N648" i="55" s="1"/>
  <c r="N649" i="55" s="1"/>
  <c r="N650" i="55" s="1"/>
  <c r="N651" i="55" s="1"/>
  <c r="N652" i="55" s="1"/>
  <c r="K641" i="55"/>
  <c r="K642" i="55" s="1"/>
  <c r="K643" i="55" s="1"/>
  <c r="K644" i="55" s="1"/>
  <c r="K645" i="55" s="1"/>
  <c r="K646" i="55" s="1"/>
  <c r="K647" i="55" s="1"/>
  <c r="K648" i="55" s="1"/>
  <c r="K649" i="55" s="1"/>
  <c r="K650" i="55" s="1"/>
  <c r="K651" i="55" s="1"/>
  <c r="K652" i="55" s="1"/>
  <c r="L663" i="55"/>
  <c r="X648" i="55"/>
  <c r="E649" i="55"/>
  <c r="AA648" i="55"/>
  <c r="T650" i="55"/>
  <c r="G647" i="55"/>
  <c r="Q629" i="55"/>
  <c r="Q630" i="55" s="1"/>
  <c r="Q631" i="55" s="1"/>
  <c r="Q632" i="55" s="1"/>
  <c r="Q633" i="55" s="1"/>
  <c r="Q634" i="55" s="1"/>
  <c r="Q635" i="55" s="1"/>
  <c r="Q636" i="55" s="1"/>
  <c r="Q637" i="55" s="1"/>
  <c r="Q638" i="55" s="1"/>
  <c r="Q639" i="55" s="1"/>
  <c r="Q640" i="55" s="1"/>
  <c r="P629" i="55"/>
  <c r="P630" i="55" s="1"/>
  <c r="P631" i="55" s="1"/>
  <c r="P632" i="55" s="1"/>
  <c r="P633" i="55" s="1"/>
  <c r="P634" i="55" s="1"/>
  <c r="P635" i="55" s="1"/>
  <c r="P636" i="55" s="1"/>
  <c r="P637" i="55" s="1"/>
  <c r="P638" i="55" s="1"/>
  <c r="P639" i="55" s="1"/>
  <c r="P640" i="55" s="1"/>
  <c r="D663" i="55"/>
  <c r="F663" i="55"/>
  <c r="F656" i="55"/>
  <c r="D656" i="55"/>
  <c r="L653" i="55"/>
  <c r="L664" i="55"/>
  <c r="H653" i="55"/>
  <c r="H654" i="55" s="1"/>
  <c r="H655" i="55" s="1"/>
  <c r="H656" i="55" s="1"/>
  <c r="H657" i="55" s="1"/>
  <c r="H658" i="55" s="1"/>
  <c r="H659" i="55" s="1"/>
  <c r="H660" i="55" s="1"/>
  <c r="H661" i="55" s="1"/>
  <c r="H662" i="55" s="1"/>
  <c r="H663" i="55" s="1"/>
  <c r="H664" i="55" s="1"/>
  <c r="R653" i="55"/>
  <c r="R654" i="55" s="1"/>
  <c r="R655" i="55" s="1"/>
  <c r="R656" i="55" s="1"/>
  <c r="R657" i="55" s="1"/>
  <c r="R658" i="55" s="1"/>
  <c r="R659" i="55" s="1"/>
  <c r="R660" i="55" s="1"/>
  <c r="R661" i="55" s="1"/>
  <c r="R662" i="55" s="1"/>
  <c r="R663" i="55" s="1"/>
  <c r="R664" i="55" s="1"/>
  <c r="D653" i="55"/>
  <c r="F653" i="55"/>
  <c r="S653" i="55"/>
  <c r="S654" i="55" s="1"/>
  <c r="S655" i="55" s="1"/>
  <c r="S656" i="55" s="1"/>
  <c r="S657" i="55" s="1"/>
  <c r="S658" i="55" s="1"/>
  <c r="S659" i="55" s="1"/>
  <c r="S660" i="55" s="1"/>
  <c r="S661" i="55" s="1"/>
  <c r="S662" i="55" s="1"/>
  <c r="S663" i="55" s="1"/>
  <c r="S664" i="55" s="1"/>
  <c r="R62" i="54"/>
  <c r="C62" i="54"/>
  <c r="L658" i="55"/>
  <c r="F657" i="55"/>
  <c r="D657" i="55"/>
  <c r="F660" i="55"/>
  <c r="D660" i="55"/>
  <c r="W650" i="55"/>
  <c r="D654" i="55"/>
  <c r="F654" i="55"/>
  <c r="M651" i="55"/>
  <c r="AG652" i="55"/>
  <c r="AH652" i="55" s="1"/>
  <c r="AI652" i="55" s="1"/>
  <c r="X642" i="55"/>
  <c r="W652" i="55"/>
  <c r="T644" i="55"/>
  <c r="E643" i="55"/>
  <c r="AD651" i="55"/>
  <c r="AE651" i="55" s="1"/>
  <c r="AF651" i="55" s="1"/>
  <c r="AA642" i="55"/>
  <c r="M652" i="55"/>
  <c r="G641" i="55"/>
  <c r="F664" i="55"/>
  <c r="D664" i="55"/>
  <c r="F659" i="55"/>
  <c r="D659" i="55"/>
  <c r="AG643" i="55"/>
  <c r="AH643" i="55" s="1"/>
  <c r="AI643" i="55" s="1"/>
  <c r="E647" i="55"/>
  <c r="AA646" i="55"/>
  <c r="X646" i="55"/>
  <c r="G645" i="55"/>
  <c r="T648" i="55"/>
  <c r="L661" i="55"/>
  <c r="AA647" i="55"/>
  <c r="T649" i="55"/>
  <c r="E648" i="55"/>
  <c r="X647" i="55"/>
  <c r="G646" i="55"/>
  <c r="L659" i="55"/>
  <c r="T642" i="55"/>
  <c r="E641" i="55"/>
  <c r="W644" i="55"/>
  <c r="M647" i="55"/>
  <c r="X652" i="55"/>
  <c r="AA652" i="55"/>
  <c r="G651" i="55"/>
  <c r="AD648" i="55"/>
  <c r="AE648" i="55" s="1"/>
  <c r="AF648" i="55" s="1"/>
  <c r="AA643" i="55"/>
  <c r="T645" i="55"/>
  <c r="G642" i="55"/>
  <c r="E644" i="55"/>
  <c r="X643" i="55"/>
  <c r="AD644" i="55"/>
  <c r="AE644" i="55" s="1"/>
  <c r="AF644" i="55" s="1"/>
  <c r="W651" i="55"/>
  <c r="AA641" i="55"/>
  <c r="M646" i="55"/>
  <c r="AD647" i="55"/>
  <c r="AE647" i="55" s="1"/>
  <c r="AF647" i="55" s="1"/>
  <c r="AA645" i="55"/>
  <c r="T647" i="55"/>
  <c r="E646" i="55"/>
  <c r="G644" i="55"/>
  <c r="X645" i="55"/>
  <c r="J641" i="55"/>
  <c r="J642" i="55" s="1"/>
  <c r="J643" i="55" s="1"/>
  <c r="J644" i="55" s="1"/>
  <c r="J645" i="55" s="1"/>
  <c r="J646" i="55" s="1"/>
  <c r="J647" i="55" s="1"/>
  <c r="J648" i="55" s="1"/>
  <c r="J649" i="55" s="1"/>
  <c r="J650" i="55" s="1"/>
  <c r="J651" i="55" s="1"/>
  <c r="J652" i="55" s="1"/>
  <c r="G652" i="55"/>
  <c r="T646" i="55"/>
  <c r="G643" i="55"/>
  <c r="X644" i="55"/>
  <c r="E645" i="55"/>
  <c r="AA644" i="55"/>
  <c r="P641" i="55" l="1"/>
  <c r="P642" i="55" s="1"/>
  <c r="P643" i="55" s="1"/>
  <c r="P644" i="55" s="1"/>
  <c r="P645" i="55" s="1"/>
  <c r="P646" i="55" s="1"/>
  <c r="P647" i="55" s="1"/>
  <c r="P648" i="55" s="1"/>
  <c r="P649" i="55" s="1"/>
  <c r="P650" i="55" s="1"/>
  <c r="P651" i="55" s="1"/>
  <c r="P652" i="55" s="1"/>
  <c r="Q641" i="55"/>
  <c r="Q642" i="55" s="1"/>
  <c r="Q643" i="55" s="1"/>
  <c r="Q644" i="55" s="1"/>
  <c r="Q645" i="55" s="1"/>
  <c r="Q646" i="55" s="1"/>
  <c r="Q647" i="55" s="1"/>
  <c r="Q648" i="55" s="1"/>
  <c r="Q649" i="55" s="1"/>
  <c r="Q650" i="55" s="1"/>
  <c r="Q651" i="55" s="1"/>
  <c r="Q652" i="55" s="1"/>
  <c r="U509" i="55"/>
  <c r="Z509" i="55"/>
  <c r="Y509" i="55"/>
  <c r="I511" i="55"/>
  <c r="AD654" i="55"/>
  <c r="AE654" i="55" s="1"/>
  <c r="AF654" i="55" s="1"/>
  <c r="M663" i="55"/>
  <c r="AG657" i="55"/>
  <c r="AH657" i="55" s="1"/>
  <c r="AI657" i="55" s="1"/>
  <c r="L670" i="55"/>
  <c r="W660" i="55"/>
  <c r="AB641" i="55"/>
  <c r="AB642" i="55" s="1"/>
  <c r="AB643" i="55" s="1"/>
  <c r="AB644" i="55" s="1"/>
  <c r="AB645" i="55" s="1"/>
  <c r="AB646" i="55" s="1"/>
  <c r="AB647" i="55" s="1"/>
  <c r="AB648" i="55" s="1"/>
  <c r="AB649" i="55" s="1"/>
  <c r="AB650" i="55" s="1"/>
  <c r="AB651" i="55" s="1"/>
  <c r="AB652" i="55" s="1"/>
  <c r="AD653" i="55"/>
  <c r="AE653" i="55" s="1"/>
  <c r="AF653" i="55" s="1"/>
  <c r="N653" i="55"/>
  <c r="N654" i="55" s="1"/>
  <c r="N655" i="55" s="1"/>
  <c r="N656" i="55" s="1"/>
  <c r="N657" i="55" s="1"/>
  <c r="N658" i="55" s="1"/>
  <c r="N659" i="55" s="1"/>
  <c r="N660" i="55" s="1"/>
  <c r="N661" i="55" s="1"/>
  <c r="N662" i="55" s="1"/>
  <c r="N663" i="55" s="1"/>
  <c r="N664" i="55" s="1"/>
  <c r="W663" i="55"/>
  <c r="AD652" i="55"/>
  <c r="AE652" i="55" s="1"/>
  <c r="AF652" i="55" s="1"/>
  <c r="E653" i="55"/>
  <c r="AG656" i="55"/>
  <c r="AH656" i="55" s="1"/>
  <c r="AI656" i="55" s="1"/>
  <c r="T663" i="55"/>
  <c r="E662" i="55"/>
  <c r="AA661" i="55"/>
  <c r="G660" i="55"/>
  <c r="X661" i="55"/>
  <c r="L665" i="55"/>
  <c r="H665" i="55"/>
  <c r="H666" i="55" s="1"/>
  <c r="H667" i="55" s="1"/>
  <c r="H668" i="55" s="1"/>
  <c r="H669" i="55" s="1"/>
  <c r="H670" i="55" s="1"/>
  <c r="H671" i="55" s="1"/>
  <c r="H672" i="55" s="1"/>
  <c r="H673" i="55" s="1"/>
  <c r="H674" i="55" s="1"/>
  <c r="H675" i="55" s="1"/>
  <c r="H676" i="55" s="1"/>
  <c r="L676" i="55"/>
  <c r="D665" i="55"/>
  <c r="X665" i="55" s="1"/>
  <c r="L677" i="55"/>
  <c r="S665" i="55"/>
  <c r="S666" i="55" s="1"/>
  <c r="S667" i="55" s="1"/>
  <c r="S668" i="55" s="1"/>
  <c r="S669" i="55" s="1"/>
  <c r="S670" i="55" s="1"/>
  <c r="S671" i="55" s="1"/>
  <c r="S672" i="55" s="1"/>
  <c r="S673" i="55" s="1"/>
  <c r="S674" i="55" s="1"/>
  <c r="S675" i="55" s="1"/>
  <c r="S676" i="55" s="1"/>
  <c r="F665" i="55"/>
  <c r="R665" i="55"/>
  <c r="R666" i="55" s="1"/>
  <c r="R667" i="55" s="1"/>
  <c r="R668" i="55" s="1"/>
  <c r="R669" i="55" s="1"/>
  <c r="R670" i="55" s="1"/>
  <c r="R671" i="55" s="1"/>
  <c r="R672" i="55" s="1"/>
  <c r="R673" i="55" s="1"/>
  <c r="R674" i="55" s="1"/>
  <c r="R675" i="55" s="1"/>
  <c r="R676" i="55" s="1"/>
  <c r="AA657" i="55"/>
  <c r="X657" i="55"/>
  <c r="T659" i="55"/>
  <c r="E658" i="55"/>
  <c r="G656" i="55"/>
  <c r="W658" i="55"/>
  <c r="AG659" i="55"/>
  <c r="AH659" i="55" s="1"/>
  <c r="AI659" i="55" s="1"/>
  <c r="F673" i="55"/>
  <c r="D673" i="55"/>
  <c r="X656" i="55"/>
  <c r="E657" i="55"/>
  <c r="AA656" i="55"/>
  <c r="T658" i="55"/>
  <c r="G655" i="55"/>
  <c r="L673" i="55"/>
  <c r="M660" i="55"/>
  <c r="AG662" i="55"/>
  <c r="AH662" i="55" s="1"/>
  <c r="AI662" i="55" s="1"/>
  <c r="X660" i="55"/>
  <c r="G659" i="55"/>
  <c r="T662" i="55"/>
  <c r="AA660" i="55"/>
  <c r="E661" i="55"/>
  <c r="O653" i="55"/>
  <c r="O654" i="55" s="1"/>
  <c r="O655" i="55" s="1"/>
  <c r="O656" i="55" s="1"/>
  <c r="O657" i="55" s="1"/>
  <c r="O658" i="55" s="1"/>
  <c r="O659" i="55" s="1"/>
  <c r="O660" i="55" s="1"/>
  <c r="O661" i="55" s="1"/>
  <c r="O662" i="55" s="1"/>
  <c r="O663" i="55" s="1"/>
  <c r="O664" i="55" s="1"/>
  <c r="D670" i="55"/>
  <c r="F670" i="55"/>
  <c r="D674" i="55"/>
  <c r="F674" i="55"/>
  <c r="AG660" i="55"/>
  <c r="AH660" i="55" s="1"/>
  <c r="AI660" i="55" s="1"/>
  <c r="AG654" i="55"/>
  <c r="AH654" i="55" s="1"/>
  <c r="AI654" i="55" s="1"/>
  <c r="X653" i="55"/>
  <c r="AD662" i="55"/>
  <c r="AE662" i="55" s="1"/>
  <c r="AF662" i="55" s="1"/>
  <c r="M655" i="55"/>
  <c r="M653" i="55"/>
  <c r="W662" i="55"/>
  <c r="AD661" i="55"/>
  <c r="AE661" i="55" s="1"/>
  <c r="AF661" i="55" s="1"/>
  <c r="W657" i="55"/>
  <c r="M656" i="55"/>
  <c r="G664" i="55"/>
  <c r="L668" i="55"/>
  <c r="M658" i="55"/>
  <c r="AD658" i="55"/>
  <c r="AE658" i="55" s="1"/>
  <c r="AF658" i="55" s="1"/>
  <c r="L669" i="55"/>
  <c r="AG661" i="55"/>
  <c r="AH661" i="55" s="1"/>
  <c r="AI661" i="55" s="1"/>
  <c r="T653" i="55"/>
  <c r="E663" i="55"/>
  <c r="X662" i="55"/>
  <c r="T664" i="55"/>
  <c r="AA662" i="55"/>
  <c r="G661" i="55"/>
  <c r="L666" i="55"/>
  <c r="AA663" i="55"/>
  <c r="E664" i="55"/>
  <c r="X663" i="55"/>
  <c r="G662" i="55"/>
  <c r="AA655" i="55"/>
  <c r="G654" i="55"/>
  <c r="T657" i="55"/>
  <c r="X655" i="55"/>
  <c r="E656" i="55"/>
  <c r="T660" i="55"/>
  <c r="X658" i="55"/>
  <c r="AA658" i="55"/>
  <c r="G657" i="55"/>
  <c r="E659" i="55"/>
  <c r="W653" i="55"/>
  <c r="K653" i="55"/>
  <c r="K654" i="55" s="1"/>
  <c r="K655" i="55" s="1"/>
  <c r="K656" i="55" s="1"/>
  <c r="K657" i="55" s="1"/>
  <c r="K658" i="55" s="1"/>
  <c r="K659" i="55" s="1"/>
  <c r="K660" i="55" s="1"/>
  <c r="K661" i="55" s="1"/>
  <c r="K662" i="55" s="1"/>
  <c r="K663" i="55" s="1"/>
  <c r="K664" i="55" s="1"/>
  <c r="M664" i="55"/>
  <c r="AG664" i="55"/>
  <c r="AH664" i="55" s="1"/>
  <c r="AI664" i="55" s="1"/>
  <c r="AA654" i="55"/>
  <c r="AD663" i="55"/>
  <c r="AE663" i="55" s="1"/>
  <c r="AF663" i="55" s="1"/>
  <c r="E655" i="55"/>
  <c r="T656" i="55"/>
  <c r="G653" i="55"/>
  <c r="W664" i="55"/>
  <c r="J653" i="55"/>
  <c r="J654" i="55" s="1"/>
  <c r="J655" i="55" s="1"/>
  <c r="J656" i="55" s="1"/>
  <c r="J657" i="55" s="1"/>
  <c r="J658" i="55" s="1"/>
  <c r="J659" i="55" s="1"/>
  <c r="J660" i="55" s="1"/>
  <c r="J661" i="55" s="1"/>
  <c r="J662" i="55" s="1"/>
  <c r="J663" i="55" s="1"/>
  <c r="J664" i="55" s="1"/>
  <c r="X654" i="55"/>
  <c r="D675" i="55"/>
  <c r="F675" i="55"/>
  <c r="W661" i="55"/>
  <c r="C63" i="54"/>
  <c r="R63" i="54"/>
  <c r="W654" i="55"/>
  <c r="T655" i="55"/>
  <c r="AG663" i="55"/>
  <c r="AH663" i="55" s="1"/>
  <c r="AI663" i="55" s="1"/>
  <c r="AG655" i="55"/>
  <c r="AH655" i="55" s="1"/>
  <c r="AI655" i="55" s="1"/>
  <c r="AD656" i="55"/>
  <c r="AE656" i="55" s="1"/>
  <c r="AF656" i="55" s="1"/>
  <c r="AD655" i="55"/>
  <c r="AE655" i="55" s="1"/>
  <c r="AF655" i="55" s="1"/>
  <c r="L675" i="55"/>
  <c r="F672" i="55"/>
  <c r="D672" i="55"/>
  <c r="D668" i="55"/>
  <c r="F668" i="55"/>
  <c r="L674" i="55"/>
  <c r="AG658" i="55"/>
  <c r="AH658" i="55" s="1"/>
  <c r="AI658" i="55" s="1"/>
  <c r="W659" i="55"/>
  <c r="M661" i="55"/>
  <c r="D667" i="55"/>
  <c r="F667" i="55"/>
  <c r="M654" i="55"/>
  <c r="AA653" i="55"/>
  <c r="E654" i="55"/>
  <c r="W655" i="55"/>
  <c r="AG653" i="55"/>
  <c r="AH653" i="55" s="1"/>
  <c r="AI653" i="55" s="1"/>
  <c r="M662" i="55"/>
  <c r="T654" i="55"/>
  <c r="M657" i="55"/>
  <c r="W656" i="55"/>
  <c r="D671" i="55"/>
  <c r="F671" i="55"/>
  <c r="D676" i="55"/>
  <c r="F676" i="55"/>
  <c r="F666" i="55"/>
  <c r="D666" i="55"/>
  <c r="L671" i="55"/>
  <c r="D669" i="55"/>
  <c r="F669" i="55"/>
  <c r="L667" i="55"/>
  <c r="AA664" i="55"/>
  <c r="X664" i="55"/>
  <c r="G663" i="55"/>
  <c r="AD657" i="55"/>
  <c r="AE657" i="55" s="1"/>
  <c r="AF657" i="55" s="1"/>
  <c r="M659" i="55"/>
  <c r="E660" i="55"/>
  <c r="G658" i="55"/>
  <c r="T661" i="55"/>
  <c r="X659" i="55"/>
  <c r="AA659" i="55"/>
  <c r="AD660" i="55"/>
  <c r="AE660" i="55" s="1"/>
  <c r="AF660" i="55" s="1"/>
  <c r="L672" i="55"/>
  <c r="AC641" i="55"/>
  <c r="AC642" i="55" s="1"/>
  <c r="AC643" i="55" s="1"/>
  <c r="AC644" i="55" s="1"/>
  <c r="AC645" i="55" s="1"/>
  <c r="AC646" i="55" s="1"/>
  <c r="AC647" i="55" s="1"/>
  <c r="AC648" i="55" s="1"/>
  <c r="AC649" i="55" s="1"/>
  <c r="AC650" i="55" s="1"/>
  <c r="AC651" i="55" s="1"/>
  <c r="AC652" i="55" s="1"/>
  <c r="AD659" i="55"/>
  <c r="AE659" i="55" s="1"/>
  <c r="AF659" i="55" s="1"/>
  <c r="V641" i="55"/>
  <c r="V642" i="55" s="1"/>
  <c r="V643" i="55" s="1"/>
  <c r="V644" i="55" s="1"/>
  <c r="V645" i="55" s="1"/>
  <c r="V646" i="55" s="1"/>
  <c r="V647" i="55" s="1"/>
  <c r="V648" i="55" s="1"/>
  <c r="V649" i="55" s="1"/>
  <c r="V650" i="55" s="1"/>
  <c r="V651" i="55" s="1"/>
  <c r="V652" i="55" s="1"/>
  <c r="M666" i="55" l="1"/>
  <c r="I512" i="55"/>
  <c r="Y510" i="55"/>
  <c r="Z510" i="55"/>
  <c r="U510" i="55"/>
  <c r="AG665" i="55"/>
  <c r="AH665" i="55" s="1"/>
  <c r="AI665" i="55" s="1"/>
  <c r="M667" i="55"/>
  <c r="N665" i="55"/>
  <c r="N666" i="55" s="1"/>
  <c r="N667" i="55" s="1"/>
  <c r="N668" i="55" s="1"/>
  <c r="N669" i="55" s="1"/>
  <c r="N670" i="55" s="1"/>
  <c r="N671" i="55" s="1"/>
  <c r="N672" i="55" s="1"/>
  <c r="N673" i="55" s="1"/>
  <c r="N674" i="55" s="1"/>
  <c r="N675" i="55" s="1"/>
  <c r="N676" i="55" s="1"/>
  <c r="N677" i="55" s="1"/>
  <c r="AG669" i="55"/>
  <c r="AH669" i="55" s="1"/>
  <c r="AI669" i="55" s="1"/>
  <c r="L679" i="55"/>
  <c r="AG668" i="55"/>
  <c r="AH668" i="55" s="1"/>
  <c r="AI668" i="55" s="1"/>
  <c r="O665" i="55"/>
  <c r="O666" i="55" s="1"/>
  <c r="O667" i="55" s="1"/>
  <c r="O668" i="55" s="1"/>
  <c r="O669" i="55" s="1"/>
  <c r="O670" i="55" s="1"/>
  <c r="O671" i="55" s="1"/>
  <c r="O672" i="55" s="1"/>
  <c r="O673" i="55" s="1"/>
  <c r="O674" i="55" s="1"/>
  <c r="O675" i="55" s="1"/>
  <c r="O676" i="55" s="1"/>
  <c r="O677" i="55" s="1"/>
  <c r="W671" i="55"/>
  <c r="M669" i="55"/>
  <c r="E665" i="55"/>
  <c r="T666" i="55"/>
  <c r="T667" i="55"/>
  <c r="L680" i="55"/>
  <c r="AG671" i="55"/>
  <c r="AH671" i="55" s="1"/>
  <c r="AI671" i="55" s="1"/>
  <c r="M665" i="55"/>
  <c r="T665" i="55"/>
  <c r="AA665" i="55"/>
  <c r="AG670" i="55"/>
  <c r="AH670" i="55" s="1"/>
  <c r="AI670" i="55" s="1"/>
  <c r="L687" i="55"/>
  <c r="AD664" i="55"/>
  <c r="AE664" i="55" s="1"/>
  <c r="AF664" i="55" s="1"/>
  <c r="W666" i="55"/>
  <c r="AD666" i="55"/>
  <c r="AE666" i="55" s="1"/>
  <c r="AF666" i="55" s="1"/>
  <c r="E666" i="55"/>
  <c r="W665" i="55"/>
  <c r="F680" i="55"/>
  <c r="D680" i="55"/>
  <c r="D687" i="55"/>
  <c r="F687" i="55"/>
  <c r="M673" i="55"/>
  <c r="W675" i="55"/>
  <c r="R64" i="54"/>
  <c r="C64" i="54"/>
  <c r="L681" i="55"/>
  <c r="L682" i="55"/>
  <c r="F679" i="55"/>
  <c r="D679" i="55"/>
  <c r="X669" i="55"/>
  <c r="G668" i="55"/>
  <c r="AA669" i="55"/>
  <c r="T671" i="55"/>
  <c r="E670" i="55"/>
  <c r="L686" i="55"/>
  <c r="AD667" i="55"/>
  <c r="AE667" i="55" s="1"/>
  <c r="AF667" i="55" s="1"/>
  <c r="W673" i="55"/>
  <c r="W672" i="55"/>
  <c r="V653" i="55"/>
  <c r="V654" i="55" s="1"/>
  <c r="V655" i="55" s="1"/>
  <c r="V656" i="55" s="1"/>
  <c r="V657" i="55" s="1"/>
  <c r="V658" i="55" s="1"/>
  <c r="V659" i="55" s="1"/>
  <c r="V660" i="55" s="1"/>
  <c r="V661" i="55" s="1"/>
  <c r="V662" i="55" s="1"/>
  <c r="V663" i="55" s="1"/>
  <c r="V664" i="55" s="1"/>
  <c r="AG675" i="55"/>
  <c r="AH675" i="55" s="1"/>
  <c r="AI675" i="55" s="1"/>
  <c r="M670" i="55"/>
  <c r="L684" i="55"/>
  <c r="AD670" i="55"/>
  <c r="AE670" i="55" s="1"/>
  <c r="AF670" i="55" s="1"/>
  <c r="W669" i="55"/>
  <c r="M674" i="55"/>
  <c r="W674" i="55"/>
  <c r="E671" i="55"/>
  <c r="X670" i="55"/>
  <c r="AA670" i="55"/>
  <c r="G669" i="55"/>
  <c r="T672" i="55"/>
  <c r="F688" i="55"/>
  <c r="D688" i="55"/>
  <c r="AA668" i="55"/>
  <c r="E669" i="55"/>
  <c r="G667" i="55"/>
  <c r="T670" i="55"/>
  <c r="X668" i="55"/>
  <c r="W668" i="55"/>
  <c r="AG673" i="55"/>
  <c r="AH673" i="55" s="1"/>
  <c r="AI673" i="55" s="1"/>
  <c r="AG672" i="55"/>
  <c r="AH672" i="55" s="1"/>
  <c r="AI672" i="55" s="1"/>
  <c r="P653" i="55"/>
  <c r="P654" i="55" s="1"/>
  <c r="P655" i="55" s="1"/>
  <c r="P656" i="55" s="1"/>
  <c r="P657" i="55" s="1"/>
  <c r="P658" i="55" s="1"/>
  <c r="P659" i="55" s="1"/>
  <c r="P660" i="55" s="1"/>
  <c r="P661" i="55" s="1"/>
  <c r="P662" i="55" s="1"/>
  <c r="P663" i="55" s="1"/>
  <c r="P664" i="55" s="1"/>
  <c r="Q653" i="55"/>
  <c r="Q654" i="55" s="1"/>
  <c r="Q655" i="55" s="1"/>
  <c r="Q656" i="55" s="1"/>
  <c r="Q657" i="55" s="1"/>
  <c r="Q658" i="55" s="1"/>
  <c r="Q659" i="55" s="1"/>
  <c r="Q660" i="55" s="1"/>
  <c r="Q661" i="55" s="1"/>
  <c r="Q662" i="55" s="1"/>
  <c r="Q663" i="55" s="1"/>
  <c r="Q664" i="55" s="1"/>
  <c r="X671" i="55"/>
  <c r="AA671" i="55"/>
  <c r="G670" i="55"/>
  <c r="E672" i="55"/>
  <c r="T673" i="55"/>
  <c r="AD669" i="55"/>
  <c r="AE669" i="55" s="1"/>
  <c r="AF669" i="55" s="1"/>
  <c r="AD665" i="55"/>
  <c r="AE665" i="55" s="1"/>
  <c r="AF665" i="55" s="1"/>
  <c r="E675" i="55"/>
  <c r="G673" i="55"/>
  <c r="AA674" i="55"/>
  <c r="X674" i="55"/>
  <c r="T676" i="55"/>
  <c r="W667" i="55"/>
  <c r="L688" i="55"/>
  <c r="L693" i="55"/>
  <c r="F677" i="55"/>
  <c r="H677" i="55"/>
  <c r="H678" i="55" s="1"/>
  <c r="H679" i="55" s="1"/>
  <c r="H680" i="55" s="1"/>
  <c r="H681" i="55" s="1"/>
  <c r="H682" i="55" s="1"/>
  <c r="H683" i="55" s="1"/>
  <c r="H684" i="55" s="1"/>
  <c r="H685" i="55" s="1"/>
  <c r="H686" i="55" s="1"/>
  <c r="H687" i="55" s="1"/>
  <c r="H688" i="55" s="1"/>
  <c r="D677" i="55"/>
  <c r="AD676" i="55" s="1"/>
  <c r="AE676" i="55" s="1"/>
  <c r="AF676" i="55" s="1"/>
  <c r="R677" i="55"/>
  <c r="R678" i="55" s="1"/>
  <c r="R679" i="55" s="1"/>
  <c r="R680" i="55" s="1"/>
  <c r="R681" i="55" s="1"/>
  <c r="R682" i="55" s="1"/>
  <c r="R683" i="55" s="1"/>
  <c r="R684" i="55" s="1"/>
  <c r="R685" i="55" s="1"/>
  <c r="R686" i="55" s="1"/>
  <c r="R687" i="55" s="1"/>
  <c r="R688" i="55" s="1"/>
  <c r="S677" i="55"/>
  <c r="S678" i="55" s="1"/>
  <c r="S679" i="55" s="1"/>
  <c r="S680" i="55" s="1"/>
  <c r="S681" i="55" s="1"/>
  <c r="S682" i="55" s="1"/>
  <c r="S683" i="55" s="1"/>
  <c r="S684" i="55" s="1"/>
  <c r="S685" i="55" s="1"/>
  <c r="S686" i="55" s="1"/>
  <c r="S687" i="55" s="1"/>
  <c r="S688" i="55" s="1"/>
  <c r="X672" i="55"/>
  <c r="E673" i="55"/>
  <c r="T674" i="55"/>
  <c r="AA672" i="55"/>
  <c r="G671" i="55"/>
  <c r="AA673" i="55"/>
  <c r="G672" i="55"/>
  <c r="E674" i="55"/>
  <c r="X673" i="55"/>
  <c r="T675" i="55"/>
  <c r="AD672" i="55"/>
  <c r="AE672" i="55" s="1"/>
  <c r="AF672" i="55" s="1"/>
  <c r="M672" i="55"/>
  <c r="AA675" i="55"/>
  <c r="E676" i="55"/>
  <c r="G674" i="55"/>
  <c r="X675" i="55"/>
  <c r="AG674" i="55"/>
  <c r="AH674" i="55" s="1"/>
  <c r="AI674" i="55" s="1"/>
  <c r="F678" i="55"/>
  <c r="D678" i="55"/>
  <c r="F684" i="55"/>
  <c r="D684" i="55"/>
  <c r="L685" i="55"/>
  <c r="AD668" i="55"/>
  <c r="AE668" i="55" s="1"/>
  <c r="AF668" i="55" s="1"/>
  <c r="AD673" i="55"/>
  <c r="AE673" i="55" s="1"/>
  <c r="AF673" i="55" s="1"/>
  <c r="F681" i="55"/>
  <c r="D681" i="55"/>
  <c r="AA667" i="55"/>
  <c r="T669" i="55"/>
  <c r="G666" i="55"/>
  <c r="E668" i="55"/>
  <c r="X667" i="55"/>
  <c r="G676" i="55"/>
  <c r="D683" i="55"/>
  <c r="F683" i="55"/>
  <c r="AC653" i="55"/>
  <c r="AC654" i="55" s="1"/>
  <c r="AC655" i="55" s="1"/>
  <c r="AC656" i="55" s="1"/>
  <c r="AC657" i="55" s="1"/>
  <c r="AC658" i="55" s="1"/>
  <c r="AC659" i="55" s="1"/>
  <c r="AC660" i="55" s="1"/>
  <c r="AC661" i="55" s="1"/>
  <c r="AC662" i="55" s="1"/>
  <c r="AC663" i="55" s="1"/>
  <c r="AC664" i="55" s="1"/>
  <c r="AB653" i="55"/>
  <c r="AB654" i="55" s="1"/>
  <c r="AB655" i="55" s="1"/>
  <c r="AB656" i="55" s="1"/>
  <c r="AB657" i="55" s="1"/>
  <c r="AB658" i="55" s="1"/>
  <c r="AB659" i="55" s="1"/>
  <c r="AB660" i="55" s="1"/>
  <c r="AB661" i="55" s="1"/>
  <c r="AB662" i="55" s="1"/>
  <c r="AB663" i="55" s="1"/>
  <c r="AB664" i="55" s="1"/>
  <c r="L678" i="55"/>
  <c r="L683" i="55"/>
  <c r="AA676" i="55"/>
  <c r="G675" i="55"/>
  <c r="X676" i="55"/>
  <c r="M668" i="55"/>
  <c r="AD671" i="55"/>
  <c r="AE671" i="55" s="1"/>
  <c r="AF671" i="55" s="1"/>
  <c r="AD674" i="55"/>
  <c r="AE674" i="55" s="1"/>
  <c r="AF674" i="55" s="1"/>
  <c r="M675" i="55"/>
  <c r="D686" i="55"/>
  <c r="F686" i="55"/>
  <c r="F682" i="55"/>
  <c r="D682" i="55"/>
  <c r="W670" i="55"/>
  <c r="AG666" i="55"/>
  <c r="AH666" i="55" s="1"/>
  <c r="AI666" i="55" s="1"/>
  <c r="F685" i="55"/>
  <c r="D685" i="55"/>
  <c r="AG667" i="55"/>
  <c r="AH667" i="55" s="1"/>
  <c r="AI667" i="55" s="1"/>
  <c r="E667" i="55"/>
  <c r="M676" i="55"/>
  <c r="K665" i="55"/>
  <c r="K666" i="55" s="1"/>
  <c r="K667" i="55" s="1"/>
  <c r="K668" i="55" s="1"/>
  <c r="K669" i="55" s="1"/>
  <c r="K670" i="55" s="1"/>
  <c r="K671" i="55" s="1"/>
  <c r="K672" i="55" s="1"/>
  <c r="K673" i="55" s="1"/>
  <c r="K674" i="55" s="1"/>
  <c r="K675" i="55" s="1"/>
  <c r="K676" i="55" s="1"/>
  <c r="AA666" i="55"/>
  <c r="T668" i="55"/>
  <c r="J665" i="55"/>
  <c r="J666" i="55" s="1"/>
  <c r="J667" i="55" s="1"/>
  <c r="J668" i="55" s="1"/>
  <c r="J669" i="55" s="1"/>
  <c r="J670" i="55" s="1"/>
  <c r="J671" i="55" s="1"/>
  <c r="J672" i="55" s="1"/>
  <c r="J673" i="55" s="1"/>
  <c r="J674" i="55" s="1"/>
  <c r="J675" i="55" s="1"/>
  <c r="J676" i="55" s="1"/>
  <c r="X666" i="55"/>
  <c r="AG676" i="55"/>
  <c r="AH676" i="55" s="1"/>
  <c r="AI676" i="55" s="1"/>
  <c r="G665" i="55"/>
  <c r="AD675" i="55"/>
  <c r="AE675" i="55" s="1"/>
  <c r="AF675" i="55" s="1"/>
  <c r="W676" i="55"/>
  <c r="M671" i="55"/>
  <c r="AB665" i="55" l="1"/>
  <c r="I513" i="55"/>
  <c r="U511" i="55"/>
  <c r="Z511" i="55"/>
  <c r="Y511" i="55"/>
  <c r="P665" i="55"/>
  <c r="P666" i="55" s="1"/>
  <c r="P667" i="55" s="1"/>
  <c r="P668" i="55" s="1"/>
  <c r="P669" i="55" s="1"/>
  <c r="P670" i="55" s="1"/>
  <c r="P671" i="55" s="1"/>
  <c r="P672" i="55" s="1"/>
  <c r="P673" i="55" s="1"/>
  <c r="P674" i="55" s="1"/>
  <c r="P675" i="55" s="1"/>
  <c r="P676" i="55" s="1"/>
  <c r="O678" i="55"/>
  <c r="O679" i="55" s="1"/>
  <c r="O680" i="55" s="1"/>
  <c r="O681" i="55" s="1"/>
  <c r="O682" i="55" s="1"/>
  <c r="O683" i="55" s="1"/>
  <c r="O684" i="55" s="1"/>
  <c r="O685" i="55" s="1"/>
  <c r="O686" i="55" s="1"/>
  <c r="O687" i="55" s="1"/>
  <c r="O688" i="55" s="1"/>
  <c r="V665" i="55"/>
  <c r="V666" i="55" s="1"/>
  <c r="V667" i="55" s="1"/>
  <c r="V668" i="55" s="1"/>
  <c r="V669" i="55" s="1"/>
  <c r="V670" i="55" s="1"/>
  <c r="V671" i="55" s="1"/>
  <c r="V672" i="55" s="1"/>
  <c r="V673" i="55" s="1"/>
  <c r="V674" i="55" s="1"/>
  <c r="V675" i="55" s="1"/>
  <c r="V676" i="55" s="1"/>
  <c r="AB666" i="55"/>
  <c r="AB667" i="55" s="1"/>
  <c r="AB668" i="55" s="1"/>
  <c r="AB669" i="55" s="1"/>
  <c r="AB670" i="55" s="1"/>
  <c r="AB671" i="55" s="1"/>
  <c r="AB672" i="55" s="1"/>
  <c r="AB673" i="55" s="1"/>
  <c r="AB674" i="55" s="1"/>
  <c r="AB675" i="55" s="1"/>
  <c r="AB676" i="55" s="1"/>
  <c r="E678" i="55"/>
  <c r="AC665" i="55"/>
  <c r="AC666" i="55" s="1"/>
  <c r="AC667" i="55" s="1"/>
  <c r="AC668" i="55" s="1"/>
  <c r="AC669" i="55" s="1"/>
  <c r="AC670" i="55" s="1"/>
  <c r="AC671" i="55" s="1"/>
  <c r="AC672" i="55" s="1"/>
  <c r="AC673" i="55" s="1"/>
  <c r="AC674" i="55" s="1"/>
  <c r="AC675" i="55" s="1"/>
  <c r="AC676" i="55" s="1"/>
  <c r="M679" i="55"/>
  <c r="T679" i="55"/>
  <c r="AG677" i="55"/>
  <c r="AH677" i="55" s="1"/>
  <c r="AI677" i="55" s="1"/>
  <c r="W681" i="55"/>
  <c r="W678" i="55"/>
  <c r="E677" i="55"/>
  <c r="X677" i="55"/>
  <c r="M677" i="55"/>
  <c r="W677" i="55"/>
  <c r="T677" i="55"/>
  <c r="AG679" i="55"/>
  <c r="AH679" i="55" s="1"/>
  <c r="AI679" i="55" s="1"/>
  <c r="AD683" i="55"/>
  <c r="AE683" i="55" s="1"/>
  <c r="AF683" i="55" s="1"/>
  <c r="AG682" i="55"/>
  <c r="AH682" i="55" s="1"/>
  <c r="AI682" i="55" s="1"/>
  <c r="Q665" i="55"/>
  <c r="Q666" i="55" s="1"/>
  <c r="Q667" i="55" s="1"/>
  <c r="Q668" i="55" s="1"/>
  <c r="Q669" i="55" s="1"/>
  <c r="Q670" i="55" s="1"/>
  <c r="Q671" i="55" s="1"/>
  <c r="Q672" i="55" s="1"/>
  <c r="Q673" i="55" s="1"/>
  <c r="Q674" i="55" s="1"/>
  <c r="Q675" i="55" s="1"/>
  <c r="Q676" i="55" s="1"/>
  <c r="W680" i="55"/>
  <c r="AA686" i="55"/>
  <c r="X686" i="55"/>
  <c r="E687" i="55"/>
  <c r="T688" i="55"/>
  <c r="G685" i="55"/>
  <c r="X687" i="55"/>
  <c r="AA687" i="55"/>
  <c r="E688" i="55"/>
  <c r="G686" i="55"/>
  <c r="W686" i="55"/>
  <c r="AG685" i="55"/>
  <c r="AH685" i="55" s="1"/>
  <c r="AI685" i="55" s="1"/>
  <c r="D691" i="55"/>
  <c r="F691" i="55"/>
  <c r="D692" i="55"/>
  <c r="F692" i="55"/>
  <c r="X683" i="55"/>
  <c r="E684" i="55"/>
  <c r="T685" i="55"/>
  <c r="G682" i="55"/>
  <c r="AA683" i="55"/>
  <c r="L697" i="55"/>
  <c r="AD685" i="55"/>
  <c r="AE685" i="55" s="1"/>
  <c r="AF685" i="55" s="1"/>
  <c r="L694" i="55"/>
  <c r="AG687" i="55"/>
  <c r="AH687" i="55" s="1"/>
  <c r="AI687" i="55" s="1"/>
  <c r="X679" i="55"/>
  <c r="G678" i="55"/>
  <c r="AA679" i="55"/>
  <c r="E680" i="55"/>
  <c r="T681" i="55"/>
  <c r="M684" i="55"/>
  <c r="M681" i="55"/>
  <c r="AD677" i="55"/>
  <c r="AE677" i="55" s="1"/>
  <c r="AF677" i="55" s="1"/>
  <c r="G688" i="55"/>
  <c r="AD679" i="55"/>
  <c r="AE679" i="55" s="1"/>
  <c r="AF679" i="55" s="1"/>
  <c r="E681" i="55"/>
  <c r="T682" i="55"/>
  <c r="AA680" i="55"/>
  <c r="G679" i="55"/>
  <c r="X680" i="55"/>
  <c r="L698" i="55"/>
  <c r="L696" i="55"/>
  <c r="D698" i="55"/>
  <c r="F698" i="55"/>
  <c r="T678" i="55"/>
  <c r="D695" i="55"/>
  <c r="F695" i="55"/>
  <c r="M687" i="55"/>
  <c r="AD686" i="55"/>
  <c r="AE686" i="55" s="1"/>
  <c r="AF686" i="55" s="1"/>
  <c r="F690" i="55"/>
  <c r="D690" i="55"/>
  <c r="M683" i="55"/>
  <c r="W682" i="55"/>
  <c r="L689" i="55"/>
  <c r="L702" i="55"/>
  <c r="S689" i="55"/>
  <c r="S690" i="55" s="1"/>
  <c r="S691" i="55" s="1"/>
  <c r="S692" i="55" s="1"/>
  <c r="S693" i="55" s="1"/>
  <c r="S694" i="55" s="1"/>
  <c r="S695" i="55" s="1"/>
  <c r="S696" i="55" s="1"/>
  <c r="S697" i="55" s="1"/>
  <c r="S698" i="55" s="1"/>
  <c r="S699" i="55" s="1"/>
  <c r="S700" i="55" s="1"/>
  <c r="H689" i="55"/>
  <c r="H690" i="55" s="1"/>
  <c r="H691" i="55" s="1"/>
  <c r="H692" i="55" s="1"/>
  <c r="H693" i="55" s="1"/>
  <c r="H694" i="55" s="1"/>
  <c r="H695" i="55" s="1"/>
  <c r="H696" i="55" s="1"/>
  <c r="H697" i="55" s="1"/>
  <c r="H698" i="55" s="1"/>
  <c r="H699" i="55" s="1"/>
  <c r="H700" i="55" s="1"/>
  <c r="R689" i="55"/>
  <c r="R690" i="55" s="1"/>
  <c r="R691" i="55" s="1"/>
  <c r="R692" i="55" s="1"/>
  <c r="R693" i="55" s="1"/>
  <c r="R694" i="55" s="1"/>
  <c r="R695" i="55" s="1"/>
  <c r="R696" i="55" s="1"/>
  <c r="R697" i="55" s="1"/>
  <c r="R698" i="55" s="1"/>
  <c r="R699" i="55" s="1"/>
  <c r="R700" i="55" s="1"/>
  <c r="D689" i="55"/>
  <c r="M689" i="55" s="1"/>
  <c r="F689" i="55"/>
  <c r="L700" i="55"/>
  <c r="W684" i="55"/>
  <c r="AG681" i="55"/>
  <c r="AH681" i="55" s="1"/>
  <c r="AI681" i="55" s="1"/>
  <c r="M678" i="55"/>
  <c r="AG680" i="55"/>
  <c r="AH680" i="55" s="1"/>
  <c r="AI680" i="55" s="1"/>
  <c r="L691" i="55"/>
  <c r="AG686" i="55"/>
  <c r="AH686" i="55" s="1"/>
  <c r="AI686" i="55" s="1"/>
  <c r="X684" i="55"/>
  <c r="G683" i="55"/>
  <c r="AA684" i="55"/>
  <c r="E685" i="55"/>
  <c r="T686" i="55"/>
  <c r="F693" i="55"/>
  <c r="D693" i="55"/>
  <c r="T687" i="55"/>
  <c r="G684" i="55"/>
  <c r="AA685" i="55"/>
  <c r="X685" i="55"/>
  <c r="E686" i="55"/>
  <c r="M685" i="55"/>
  <c r="AD682" i="55"/>
  <c r="AE682" i="55" s="1"/>
  <c r="AF682" i="55" s="1"/>
  <c r="L699" i="55"/>
  <c r="R65" i="54"/>
  <c r="C65" i="54"/>
  <c r="AA688" i="55"/>
  <c r="G687" i="55"/>
  <c r="X688" i="55"/>
  <c r="AA682" i="55"/>
  <c r="G681" i="55"/>
  <c r="T684" i="55"/>
  <c r="X682" i="55"/>
  <c r="E683" i="55"/>
  <c r="F696" i="55"/>
  <c r="D696" i="55"/>
  <c r="W685" i="55"/>
  <c r="W683" i="55"/>
  <c r="M682" i="55"/>
  <c r="N678" i="55"/>
  <c r="N679" i="55" s="1"/>
  <c r="N680" i="55" s="1"/>
  <c r="N681" i="55" s="1"/>
  <c r="N682" i="55" s="1"/>
  <c r="N683" i="55" s="1"/>
  <c r="N684" i="55" s="1"/>
  <c r="N685" i="55" s="1"/>
  <c r="N686" i="55" s="1"/>
  <c r="N687" i="55" s="1"/>
  <c r="N688" i="55" s="1"/>
  <c r="W679" i="55"/>
  <c r="F697" i="55"/>
  <c r="D697" i="55"/>
  <c r="D694" i="55"/>
  <c r="F694" i="55"/>
  <c r="M686" i="55"/>
  <c r="W687" i="55"/>
  <c r="L692" i="55"/>
  <c r="L695" i="55"/>
  <c r="AD684" i="55"/>
  <c r="AE684" i="55" s="1"/>
  <c r="AF684" i="55" s="1"/>
  <c r="AG683" i="55"/>
  <c r="AH683" i="55" s="1"/>
  <c r="AI683" i="55" s="1"/>
  <c r="AD681" i="55"/>
  <c r="AE681" i="55" s="1"/>
  <c r="AF681" i="55" s="1"/>
  <c r="AA677" i="55"/>
  <c r="E679" i="55"/>
  <c r="AD687" i="55"/>
  <c r="AE687" i="55" s="1"/>
  <c r="AF687" i="55" s="1"/>
  <c r="W688" i="55"/>
  <c r="AG688" i="55"/>
  <c r="AH688" i="55" s="1"/>
  <c r="AI688" i="55" s="1"/>
  <c r="T680" i="55"/>
  <c r="AA678" i="55"/>
  <c r="K677" i="55"/>
  <c r="K678" i="55" s="1"/>
  <c r="K679" i="55" s="1"/>
  <c r="K680" i="55" s="1"/>
  <c r="K681" i="55" s="1"/>
  <c r="K682" i="55" s="1"/>
  <c r="K683" i="55" s="1"/>
  <c r="K684" i="55" s="1"/>
  <c r="K685" i="55" s="1"/>
  <c r="K686" i="55" s="1"/>
  <c r="K687" i="55" s="1"/>
  <c r="K688" i="55" s="1"/>
  <c r="M688" i="55"/>
  <c r="J677" i="55"/>
  <c r="J678" i="55" s="1"/>
  <c r="J679" i="55" s="1"/>
  <c r="J680" i="55" s="1"/>
  <c r="J681" i="55" s="1"/>
  <c r="J682" i="55" s="1"/>
  <c r="J683" i="55" s="1"/>
  <c r="J684" i="55" s="1"/>
  <c r="J685" i="55" s="1"/>
  <c r="J686" i="55" s="1"/>
  <c r="J687" i="55" s="1"/>
  <c r="J688" i="55" s="1"/>
  <c r="X678" i="55"/>
  <c r="G677" i="55"/>
  <c r="AG684" i="55"/>
  <c r="AH684" i="55" s="1"/>
  <c r="AI684" i="55" s="1"/>
  <c r="AD680" i="55"/>
  <c r="AE680" i="55" s="1"/>
  <c r="AF680" i="55" s="1"/>
  <c r="AG678" i="55"/>
  <c r="AH678" i="55" s="1"/>
  <c r="AI678" i="55" s="1"/>
  <c r="F700" i="55"/>
  <c r="D700" i="55"/>
  <c r="M680" i="55"/>
  <c r="AD678" i="55"/>
  <c r="AE678" i="55" s="1"/>
  <c r="AF678" i="55" s="1"/>
  <c r="L690" i="55"/>
  <c r="F699" i="55"/>
  <c r="D699" i="55"/>
  <c r="T683" i="55"/>
  <c r="AA681" i="55"/>
  <c r="X681" i="55"/>
  <c r="E682" i="55"/>
  <c r="G680" i="55"/>
  <c r="Y512" i="55" l="1"/>
  <c r="U512" i="55"/>
  <c r="I514" i="55"/>
  <c r="Z512" i="55"/>
  <c r="V677" i="55"/>
  <c r="V678" i="55" s="1"/>
  <c r="V679" i="55" s="1"/>
  <c r="V680" i="55" s="1"/>
  <c r="V681" i="55" s="1"/>
  <c r="V682" i="55" s="1"/>
  <c r="V683" i="55" s="1"/>
  <c r="V684" i="55" s="1"/>
  <c r="V685" i="55" s="1"/>
  <c r="V686" i="55" s="1"/>
  <c r="V687" i="55" s="1"/>
  <c r="V688" i="55" s="1"/>
  <c r="E689" i="55"/>
  <c r="X689" i="55"/>
  <c r="AD690" i="55"/>
  <c r="AE690" i="55" s="1"/>
  <c r="AF690" i="55" s="1"/>
  <c r="L710" i="55"/>
  <c r="AG692" i="55"/>
  <c r="AH692" i="55" s="1"/>
  <c r="AI692" i="55" s="1"/>
  <c r="AG691" i="55"/>
  <c r="AH691" i="55" s="1"/>
  <c r="AI691" i="55" s="1"/>
  <c r="L711" i="55"/>
  <c r="M696" i="55"/>
  <c r="P677" i="55"/>
  <c r="P678" i="55" s="1"/>
  <c r="P679" i="55" s="1"/>
  <c r="P680" i="55" s="1"/>
  <c r="P681" i="55" s="1"/>
  <c r="P682" i="55" s="1"/>
  <c r="P683" i="55" s="1"/>
  <c r="P684" i="55" s="1"/>
  <c r="P685" i="55" s="1"/>
  <c r="P686" i="55" s="1"/>
  <c r="P687" i="55" s="1"/>
  <c r="P688" i="55" s="1"/>
  <c r="P689" i="55" s="1"/>
  <c r="T689" i="55"/>
  <c r="Q677" i="55"/>
  <c r="Q678" i="55" s="1"/>
  <c r="Q679" i="55" s="1"/>
  <c r="Q680" i="55" s="1"/>
  <c r="Q681" i="55" s="1"/>
  <c r="Q682" i="55" s="1"/>
  <c r="Q683" i="55" s="1"/>
  <c r="Q684" i="55" s="1"/>
  <c r="Q685" i="55" s="1"/>
  <c r="Q686" i="55" s="1"/>
  <c r="Q687" i="55" s="1"/>
  <c r="Q688" i="55" s="1"/>
  <c r="Q689" i="55" s="1"/>
  <c r="AG689" i="55"/>
  <c r="AH689" i="55" s="1"/>
  <c r="AI689" i="55" s="1"/>
  <c r="L703" i="55"/>
  <c r="F709" i="55"/>
  <c r="D709" i="55"/>
  <c r="F705" i="55"/>
  <c r="D705" i="55"/>
  <c r="AA696" i="55"/>
  <c r="X696" i="55"/>
  <c r="T698" i="55"/>
  <c r="G695" i="55"/>
  <c r="E697" i="55"/>
  <c r="AG699" i="55"/>
  <c r="AH699" i="55" s="1"/>
  <c r="AI699" i="55" s="1"/>
  <c r="D704" i="55"/>
  <c r="F704" i="55"/>
  <c r="W697" i="55"/>
  <c r="AD695" i="55"/>
  <c r="AE695" i="55" s="1"/>
  <c r="AF695" i="55" s="1"/>
  <c r="T700" i="55"/>
  <c r="E699" i="55"/>
  <c r="X698" i="55"/>
  <c r="AA698" i="55"/>
  <c r="G697" i="55"/>
  <c r="AD697" i="55"/>
  <c r="AE697" i="55" s="1"/>
  <c r="AF697" i="55" s="1"/>
  <c r="AD694" i="55"/>
  <c r="AE694" i="55" s="1"/>
  <c r="AF694" i="55" s="1"/>
  <c r="T696" i="55"/>
  <c r="G693" i="55"/>
  <c r="X694" i="55"/>
  <c r="E695" i="55"/>
  <c r="AA694" i="55"/>
  <c r="AG694" i="55"/>
  <c r="AH694" i="55" s="1"/>
  <c r="AI694" i="55" s="1"/>
  <c r="L706" i="55"/>
  <c r="F710" i="55"/>
  <c r="D710" i="55"/>
  <c r="W690" i="55"/>
  <c r="W699" i="55"/>
  <c r="W693" i="55"/>
  <c r="E693" i="55"/>
  <c r="X692" i="55"/>
  <c r="AA692" i="55"/>
  <c r="G691" i="55"/>
  <c r="T694" i="55"/>
  <c r="M697" i="55"/>
  <c r="AG696" i="55"/>
  <c r="AH696" i="55" s="1"/>
  <c r="AI696" i="55" s="1"/>
  <c r="L705" i="55"/>
  <c r="D708" i="55"/>
  <c r="F708" i="55"/>
  <c r="AD691" i="55"/>
  <c r="AE691" i="55" s="1"/>
  <c r="AF691" i="55" s="1"/>
  <c r="T690" i="55"/>
  <c r="AG698" i="55"/>
  <c r="AH698" i="55" s="1"/>
  <c r="AI698" i="55" s="1"/>
  <c r="W695" i="55"/>
  <c r="M694" i="55"/>
  <c r="G698" i="55"/>
  <c r="E700" i="55"/>
  <c r="AA699" i="55"/>
  <c r="X699" i="55"/>
  <c r="M690" i="55"/>
  <c r="AD698" i="55"/>
  <c r="AE698" i="55" s="1"/>
  <c r="AF698" i="55" s="1"/>
  <c r="W689" i="55"/>
  <c r="AD688" i="55"/>
  <c r="AE688" i="55" s="1"/>
  <c r="AF688" i="55" s="1"/>
  <c r="M693" i="55"/>
  <c r="O689" i="55"/>
  <c r="O690" i="55" s="1"/>
  <c r="O691" i="55" s="1"/>
  <c r="O692" i="55" s="1"/>
  <c r="O693" i="55" s="1"/>
  <c r="O694" i="55" s="1"/>
  <c r="O695" i="55" s="1"/>
  <c r="O696" i="55" s="1"/>
  <c r="O697" i="55" s="1"/>
  <c r="O698" i="55" s="1"/>
  <c r="O699" i="55" s="1"/>
  <c r="O700" i="55" s="1"/>
  <c r="AD696" i="55"/>
  <c r="AE696" i="55" s="1"/>
  <c r="AF696" i="55" s="1"/>
  <c r="E696" i="55"/>
  <c r="AA695" i="55"/>
  <c r="T697" i="55"/>
  <c r="G694" i="55"/>
  <c r="X695" i="55"/>
  <c r="X697" i="55"/>
  <c r="AA697" i="55"/>
  <c r="G696" i="55"/>
  <c r="T699" i="55"/>
  <c r="E698" i="55"/>
  <c r="W698" i="55"/>
  <c r="AG695" i="55"/>
  <c r="AH695" i="55" s="1"/>
  <c r="AI695" i="55" s="1"/>
  <c r="AD693" i="55"/>
  <c r="AE693" i="55" s="1"/>
  <c r="AF693" i="55" s="1"/>
  <c r="AA691" i="55"/>
  <c r="G690" i="55"/>
  <c r="T693" i="55"/>
  <c r="E692" i="55"/>
  <c r="X691" i="55"/>
  <c r="AG690" i="55"/>
  <c r="AH690" i="55" s="1"/>
  <c r="AI690" i="55" s="1"/>
  <c r="T691" i="55"/>
  <c r="AG693" i="55"/>
  <c r="AH693" i="55" s="1"/>
  <c r="AI693" i="55" s="1"/>
  <c r="M691" i="55"/>
  <c r="AA700" i="55"/>
  <c r="X700" i="55"/>
  <c r="G699" i="55"/>
  <c r="G700" i="55"/>
  <c r="D706" i="55"/>
  <c r="F706" i="55"/>
  <c r="M692" i="55"/>
  <c r="W691" i="55"/>
  <c r="F711" i="55"/>
  <c r="D711" i="55"/>
  <c r="D712" i="55"/>
  <c r="F712" i="55"/>
  <c r="L708" i="55"/>
  <c r="AC677" i="55"/>
  <c r="AC678" i="55" s="1"/>
  <c r="AC679" i="55" s="1"/>
  <c r="AC680" i="55" s="1"/>
  <c r="AC681" i="55" s="1"/>
  <c r="AC682" i="55" s="1"/>
  <c r="AC683" i="55" s="1"/>
  <c r="AC684" i="55" s="1"/>
  <c r="AC685" i="55" s="1"/>
  <c r="AC686" i="55" s="1"/>
  <c r="AC687" i="55" s="1"/>
  <c r="AC688" i="55" s="1"/>
  <c r="N689" i="55"/>
  <c r="N690" i="55" s="1"/>
  <c r="N691" i="55" s="1"/>
  <c r="N692" i="55" s="1"/>
  <c r="N693" i="55" s="1"/>
  <c r="N694" i="55" s="1"/>
  <c r="N695" i="55" s="1"/>
  <c r="N696" i="55" s="1"/>
  <c r="N697" i="55" s="1"/>
  <c r="N698" i="55" s="1"/>
  <c r="N699" i="55" s="1"/>
  <c r="N700" i="55" s="1"/>
  <c r="L707" i="55"/>
  <c r="W692" i="55"/>
  <c r="M698" i="55"/>
  <c r="M695" i="55"/>
  <c r="L704" i="55"/>
  <c r="W694" i="55"/>
  <c r="AA689" i="55"/>
  <c r="E691" i="55"/>
  <c r="AG700" i="55"/>
  <c r="AH700" i="55" s="1"/>
  <c r="AI700" i="55" s="1"/>
  <c r="AD699" i="55"/>
  <c r="AE699" i="55" s="1"/>
  <c r="AF699" i="55" s="1"/>
  <c r="W700" i="55"/>
  <c r="K689" i="55"/>
  <c r="K690" i="55" s="1"/>
  <c r="K691" i="55" s="1"/>
  <c r="K692" i="55" s="1"/>
  <c r="K693" i="55" s="1"/>
  <c r="K694" i="55" s="1"/>
  <c r="K695" i="55" s="1"/>
  <c r="K696" i="55" s="1"/>
  <c r="K697" i="55" s="1"/>
  <c r="K698" i="55" s="1"/>
  <c r="K699" i="55" s="1"/>
  <c r="K700" i="55" s="1"/>
  <c r="J689" i="55"/>
  <c r="J690" i="55" s="1"/>
  <c r="J691" i="55" s="1"/>
  <c r="J692" i="55" s="1"/>
  <c r="J693" i="55" s="1"/>
  <c r="J694" i="55" s="1"/>
  <c r="J695" i="55" s="1"/>
  <c r="J696" i="55" s="1"/>
  <c r="J697" i="55" s="1"/>
  <c r="J698" i="55" s="1"/>
  <c r="J699" i="55" s="1"/>
  <c r="J700" i="55" s="1"/>
  <c r="M700" i="55"/>
  <c r="T692" i="55"/>
  <c r="X690" i="55"/>
  <c r="AA690" i="55"/>
  <c r="G689" i="55"/>
  <c r="L701" i="55"/>
  <c r="L712" i="55"/>
  <c r="D701" i="55"/>
  <c r="H701" i="55"/>
  <c r="H702" i="55" s="1"/>
  <c r="H703" i="55" s="1"/>
  <c r="H704" i="55" s="1"/>
  <c r="H705" i="55" s="1"/>
  <c r="H706" i="55" s="1"/>
  <c r="H707" i="55" s="1"/>
  <c r="H708" i="55" s="1"/>
  <c r="H709" i="55" s="1"/>
  <c r="H710" i="55" s="1"/>
  <c r="H711" i="55" s="1"/>
  <c r="H712" i="55" s="1"/>
  <c r="S701" i="55"/>
  <c r="S702" i="55" s="1"/>
  <c r="S703" i="55" s="1"/>
  <c r="S704" i="55" s="1"/>
  <c r="S705" i="55" s="1"/>
  <c r="S706" i="55" s="1"/>
  <c r="S707" i="55" s="1"/>
  <c r="S708" i="55" s="1"/>
  <c r="S709" i="55" s="1"/>
  <c r="S710" i="55" s="1"/>
  <c r="S711" i="55" s="1"/>
  <c r="S712" i="55" s="1"/>
  <c r="R701" i="55"/>
  <c r="R702" i="55" s="1"/>
  <c r="R703" i="55" s="1"/>
  <c r="R704" i="55" s="1"/>
  <c r="R705" i="55" s="1"/>
  <c r="R706" i="55" s="1"/>
  <c r="R707" i="55" s="1"/>
  <c r="R708" i="55" s="1"/>
  <c r="R709" i="55" s="1"/>
  <c r="R710" i="55" s="1"/>
  <c r="R711" i="55" s="1"/>
  <c r="R712" i="55" s="1"/>
  <c r="F701" i="55"/>
  <c r="F702" i="55"/>
  <c r="D702" i="55"/>
  <c r="F707" i="55"/>
  <c r="D707" i="55"/>
  <c r="L709" i="55"/>
  <c r="AD689" i="55"/>
  <c r="AE689" i="55" s="1"/>
  <c r="AF689" i="55" s="1"/>
  <c r="E690" i="55"/>
  <c r="M699" i="55"/>
  <c r="AB677" i="55"/>
  <c r="AB678" i="55" s="1"/>
  <c r="AB679" i="55" s="1"/>
  <c r="AB680" i="55" s="1"/>
  <c r="AB681" i="55" s="1"/>
  <c r="AB682" i="55" s="1"/>
  <c r="AB683" i="55" s="1"/>
  <c r="AB684" i="55" s="1"/>
  <c r="AB685" i="55" s="1"/>
  <c r="AB686" i="55" s="1"/>
  <c r="AB687" i="55" s="1"/>
  <c r="AB688" i="55" s="1"/>
  <c r="AD692" i="55"/>
  <c r="AE692" i="55" s="1"/>
  <c r="AF692" i="55" s="1"/>
  <c r="AA693" i="55"/>
  <c r="G692" i="55"/>
  <c r="X693" i="55"/>
  <c r="T695" i="55"/>
  <c r="E694" i="55"/>
  <c r="D703" i="55"/>
  <c r="F703" i="55"/>
  <c r="AG697" i="55"/>
  <c r="AH697" i="55" s="1"/>
  <c r="AI697" i="55" s="1"/>
  <c r="W696" i="55"/>
  <c r="AB689" i="55" l="1"/>
  <c r="AB690" i="55" s="1"/>
  <c r="AB691" i="55" s="1"/>
  <c r="AB692" i="55" s="1"/>
  <c r="AB693" i="55" s="1"/>
  <c r="AB694" i="55" s="1"/>
  <c r="AB695" i="55" s="1"/>
  <c r="AB696" i="55" s="1"/>
  <c r="AB697" i="55" s="1"/>
  <c r="AB698" i="55" s="1"/>
  <c r="AB699" i="55" s="1"/>
  <c r="AB700" i="55" s="1"/>
  <c r="Y513" i="55"/>
  <c r="Z513" i="55"/>
  <c r="I515" i="55"/>
  <c r="U513" i="55"/>
  <c r="W703" i="55"/>
  <c r="Q690" i="55"/>
  <c r="Q691" i="55" s="1"/>
  <c r="Q692" i="55" s="1"/>
  <c r="Q693" i="55" s="1"/>
  <c r="Q694" i="55" s="1"/>
  <c r="Q695" i="55" s="1"/>
  <c r="Q696" i="55" s="1"/>
  <c r="Q697" i="55" s="1"/>
  <c r="Q698" i="55" s="1"/>
  <c r="Q699" i="55" s="1"/>
  <c r="Q700" i="55" s="1"/>
  <c r="P690" i="55"/>
  <c r="P691" i="55" s="1"/>
  <c r="P692" i="55" s="1"/>
  <c r="P693" i="55" s="1"/>
  <c r="P694" i="55" s="1"/>
  <c r="P695" i="55" s="1"/>
  <c r="P696" i="55" s="1"/>
  <c r="P697" i="55" s="1"/>
  <c r="P698" i="55" s="1"/>
  <c r="P699" i="55" s="1"/>
  <c r="P700" i="55" s="1"/>
  <c r="N701" i="55"/>
  <c r="N702" i="55" s="1"/>
  <c r="N703" i="55" s="1"/>
  <c r="N704" i="55" s="1"/>
  <c r="N705" i="55" s="1"/>
  <c r="N706" i="55" s="1"/>
  <c r="N707" i="55" s="1"/>
  <c r="N708" i="55" s="1"/>
  <c r="N709" i="55" s="1"/>
  <c r="N710" i="55" s="1"/>
  <c r="N711" i="55" s="1"/>
  <c r="N712" i="55" s="1"/>
  <c r="V689" i="55"/>
  <c r="V690" i="55" s="1"/>
  <c r="V691" i="55" s="1"/>
  <c r="V692" i="55" s="1"/>
  <c r="V693" i="55" s="1"/>
  <c r="V694" i="55" s="1"/>
  <c r="V695" i="55" s="1"/>
  <c r="V696" i="55" s="1"/>
  <c r="V697" i="55" s="1"/>
  <c r="V698" i="55" s="1"/>
  <c r="V699" i="55" s="1"/>
  <c r="V700" i="55" s="1"/>
  <c r="L715" i="55"/>
  <c r="L716" i="55"/>
  <c r="L714" i="55"/>
  <c r="AC689" i="55"/>
  <c r="AC690" i="55" s="1"/>
  <c r="AC691" i="55" s="1"/>
  <c r="AC692" i="55" s="1"/>
  <c r="AC693" i="55" s="1"/>
  <c r="AC694" i="55" s="1"/>
  <c r="AC695" i="55" s="1"/>
  <c r="AC696" i="55" s="1"/>
  <c r="AC697" i="55" s="1"/>
  <c r="AC698" i="55" s="1"/>
  <c r="AC699" i="55" s="1"/>
  <c r="AC700" i="55" s="1"/>
  <c r="O701" i="55"/>
  <c r="O702" i="55" s="1"/>
  <c r="O703" i="55" s="1"/>
  <c r="O704" i="55" s="1"/>
  <c r="O705" i="55" s="1"/>
  <c r="O706" i="55" s="1"/>
  <c r="O707" i="55" s="1"/>
  <c r="O708" i="55" s="1"/>
  <c r="O709" i="55" s="1"/>
  <c r="O710" i="55" s="1"/>
  <c r="O711" i="55" s="1"/>
  <c r="O712" i="55" s="1"/>
  <c r="K701" i="55"/>
  <c r="K702" i="55" s="1"/>
  <c r="K703" i="55" s="1"/>
  <c r="K704" i="55" s="1"/>
  <c r="K705" i="55" s="1"/>
  <c r="K706" i="55" s="1"/>
  <c r="K707" i="55" s="1"/>
  <c r="K708" i="55" s="1"/>
  <c r="K709" i="55" s="1"/>
  <c r="K710" i="55" s="1"/>
  <c r="K711" i="55" s="1"/>
  <c r="K712" i="55" s="1"/>
  <c r="W712" i="55"/>
  <c r="X702" i="55"/>
  <c r="G701" i="55"/>
  <c r="M712" i="55"/>
  <c r="T704" i="55"/>
  <c r="AG712" i="55"/>
  <c r="AH712" i="55" s="1"/>
  <c r="AI712" i="55" s="1"/>
  <c r="AD711" i="55"/>
  <c r="AE711" i="55" s="1"/>
  <c r="AF711" i="55" s="1"/>
  <c r="AA702" i="55"/>
  <c r="J701" i="55"/>
  <c r="J702" i="55" s="1"/>
  <c r="J703" i="55" s="1"/>
  <c r="J704" i="55" s="1"/>
  <c r="J705" i="55" s="1"/>
  <c r="J706" i="55" s="1"/>
  <c r="J707" i="55" s="1"/>
  <c r="J708" i="55" s="1"/>
  <c r="J709" i="55" s="1"/>
  <c r="J710" i="55" s="1"/>
  <c r="J711" i="55" s="1"/>
  <c r="J712" i="55" s="1"/>
  <c r="E703" i="55"/>
  <c r="D724" i="55"/>
  <c r="F724" i="55"/>
  <c r="X712" i="55"/>
  <c r="G711" i="55"/>
  <c r="AA712" i="55"/>
  <c r="AD710" i="55"/>
  <c r="AE710" i="55" s="1"/>
  <c r="AF710" i="55" s="1"/>
  <c r="T702" i="55"/>
  <c r="AG707" i="55"/>
  <c r="AH707" i="55" s="1"/>
  <c r="AI707" i="55" s="1"/>
  <c r="W705" i="55"/>
  <c r="T701" i="55"/>
  <c r="E710" i="55"/>
  <c r="AA709" i="55"/>
  <c r="X709" i="55"/>
  <c r="G708" i="55"/>
  <c r="T711" i="55"/>
  <c r="AG708" i="55"/>
  <c r="AH708" i="55" s="1"/>
  <c r="AI708" i="55" s="1"/>
  <c r="T707" i="55"/>
  <c r="E706" i="55"/>
  <c r="AA705" i="55"/>
  <c r="G704" i="55"/>
  <c r="X705" i="55"/>
  <c r="AD705" i="55"/>
  <c r="AE705" i="55" s="1"/>
  <c r="AF705" i="55" s="1"/>
  <c r="AA706" i="55"/>
  <c r="G705" i="55"/>
  <c r="E707" i="55"/>
  <c r="X706" i="55"/>
  <c r="T708" i="55"/>
  <c r="L718" i="55"/>
  <c r="T709" i="55"/>
  <c r="X707" i="55"/>
  <c r="E708" i="55"/>
  <c r="AA707" i="55"/>
  <c r="G706" i="55"/>
  <c r="AG711" i="55"/>
  <c r="AH711" i="55" s="1"/>
  <c r="AI711" i="55" s="1"/>
  <c r="W711" i="55"/>
  <c r="AG710" i="55"/>
  <c r="AH710" i="55" s="1"/>
  <c r="AI710" i="55" s="1"/>
  <c r="AD700" i="55"/>
  <c r="AE700" i="55" s="1"/>
  <c r="AF700" i="55" s="1"/>
  <c r="AG705" i="55"/>
  <c r="AH705" i="55" s="1"/>
  <c r="AI705" i="55" s="1"/>
  <c r="M709" i="55"/>
  <c r="L719" i="55"/>
  <c r="AD701" i="55"/>
  <c r="AE701" i="55" s="1"/>
  <c r="AF701" i="55" s="1"/>
  <c r="AD703" i="55"/>
  <c r="AE703" i="55" s="1"/>
  <c r="AF703" i="55" s="1"/>
  <c r="AD707" i="55"/>
  <c r="AE707" i="55" s="1"/>
  <c r="AF707" i="55" s="1"/>
  <c r="M706" i="55"/>
  <c r="L720" i="55"/>
  <c r="D715" i="55"/>
  <c r="F715" i="55"/>
  <c r="AD702" i="55"/>
  <c r="AE702" i="55" s="1"/>
  <c r="AF702" i="55" s="1"/>
  <c r="F719" i="55"/>
  <c r="D719" i="55"/>
  <c r="L713" i="55"/>
  <c r="L723" i="55"/>
  <c r="F723" i="55"/>
  <c r="D723" i="55"/>
  <c r="L717" i="55"/>
  <c r="AA701" i="55"/>
  <c r="M711" i="55"/>
  <c r="M710" i="55"/>
  <c r="W701" i="55"/>
  <c r="AD706" i="55"/>
  <c r="AE706" i="55" s="1"/>
  <c r="AF706" i="55" s="1"/>
  <c r="M705" i="55"/>
  <c r="AG709" i="55"/>
  <c r="AH709" i="55" s="1"/>
  <c r="AI709" i="55" s="1"/>
  <c r="F720" i="55"/>
  <c r="D720" i="55"/>
  <c r="M702" i="55"/>
  <c r="AA711" i="55"/>
  <c r="G710" i="55"/>
  <c r="X711" i="55"/>
  <c r="E712" i="55"/>
  <c r="W704" i="55"/>
  <c r="M708" i="55"/>
  <c r="W706" i="55"/>
  <c r="E711" i="55"/>
  <c r="T712" i="55"/>
  <c r="AA710" i="55"/>
  <c r="X710" i="55"/>
  <c r="G709" i="55"/>
  <c r="F718" i="55"/>
  <c r="D718" i="55"/>
  <c r="E702" i="55"/>
  <c r="E701" i="55"/>
  <c r="AG701" i="55"/>
  <c r="AH701" i="55" s="1"/>
  <c r="AI701" i="55" s="1"/>
  <c r="AD708" i="55"/>
  <c r="AE708" i="55" s="1"/>
  <c r="AF708" i="55" s="1"/>
  <c r="W702" i="55"/>
  <c r="L721" i="55"/>
  <c r="M704" i="55"/>
  <c r="M703" i="55"/>
  <c r="F714" i="55"/>
  <c r="D714" i="55"/>
  <c r="G712" i="55"/>
  <c r="M707" i="55"/>
  <c r="D722" i="55"/>
  <c r="F722" i="55"/>
  <c r="T706" i="55"/>
  <c r="AA704" i="55"/>
  <c r="X704" i="55"/>
  <c r="G703" i="55"/>
  <c r="E705" i="55"/>
  <c r="AG703" i="55"/>
  <c r="AH703" i="55" s="1"/>
  <c r="AI703" i="55" s="1"/>
  <c r="AA708" i="55"/>
  <c r="X708" i="55"/>
  <c r="E709" i="55"/>
  <c r="T710" i="55"/>
  <c r="G707" i="55"/>
  <c r="AA703" i="55"/>
  <c r="T705" i="55"/>
  <c r="G702" i="55"/>
  <c r="E704" i="55"/>
  <c r="X703" i="55"/>
  <c r="L724" i="55"/>
  <c r="R713" i="55"/>
  <c r="R714" i="55" s="1"/>
  <c r="R715" i="55" s="1"/>
  <c r="R716" i="55" s="1"/>
  <c r="R717" i="55" s="1"/>
  <c r="R718" i="55" s="1"/>
  <c r="R719" i="55" s="1"/>
  <c r="R720" i="55" s="1"/>
  <c r="R721" i="55" s="1"/>
  <c r="R722" i="55" s="1"/>
  <c r="R723" i="55" s="1"/>
  <c r="R724" i="55" s="1"/>
  <c r="F713" i="55"/>
  <c r="D713" i="55"/>
  <c r="S713" i="55"/>
  <c r="S714" i="55" s="1"/>
  <c r="S715" i="55" s="1"/>
  <c r="S716" i="55" s="1"/>
  <c r="S717" i="55" s="1"/>
  <c r="S718" i="55" s="1"/>
  <c r="S719" i="55" s="1"/>
  <c r="S720" i="55" s="1"/>
  <c r="S721" i="55" s="1"/>
  <c r="S722" i="55" s="1"/>
  <c r="S723" i="55" s="1"/>
  <c r="S724" i="55" s="1"/>
  <c r="H713" i="55"/>
  <c r="H714" i="55" s="1"/>
  <c r="H715" i="55" s="1"/>
  <c r="H716" i="55" s="1"/>
  <c r="H717" i="55" s="1"/>
  <c r="H718" i="55" s="1"/>
  <c r="H719" i="55" s="1"/>
  <c r="H720" i="55" s="1"/>
  <c r="H721" i="55" s="1"/>
  <c r="H722" i="55" s="1"/>
  <c r="H723" i="55" s="1"/>
  <c r="H724" i="55" s="1"/>
  <c r="L722" i="55"/>
  <c r="X701" i="55"/>
  <c r="T703" i="55"/>
  <c r="AD709" i="55"/>
  <c r="AE709" i="55" s="1"/>
  <c r="AF709" i="55" s="1"/>
  <c r="W710" i="55"/>
  <c r="M701" i="55"/>
  <c r="W707" i="55"/>
  <c r="AD704" i="55"/>
  <c r="AE704" i="55" s="1"/>
  <c r="AF704" i="55" s="1"/>
  <c r="W709" i="55"/>
  <c r="AG702" i="55"/>
  <c r="AH702" i="55" s="1"/>
  <c r="AI702" i="55" s="1"/>
  <c r="AG704" i="55"/>
  <c r="AH704" i="55" s="1"/>
  <c r="AI704" i="55" s="1"/>
  <c r="W708" i="55"/>
  <c r="F716" i="55"/>
  <c r="D716" i="55"/>
  <c r="AG706" i="55"/>
  <c r="AH706" i="55" s="1"/>
  <c r="AI706" i="55" s="1"/>
  <c r="F717" i="55"/>
  <c r="D717" i="55"/>
  <c r="F721" i="55"/>
  <c r="D721" i="55"/>
  <c r="U514" i="55" l="1"/>
  <c r="Z514" i="55"/>
  <c r="Y514" i="55"/>
  <c r="I516" i="55"/>
  <c r="AD713" i="55"/>
  <c r="AE713" i="55" s="1"/>
  <c r="AF713" i="55" s="1"/>
  <c r="AG713" i="55"/>
  <c r="AH713" i="55" s="1"/>
  <c r="AI713" i="55" s="1"/>
  <c r="AD721" i="55"/>
  <c r="AE721" i="55" s="1"/>
  <c r="AF721" i="55" s="1"/>
  <c r="X713" i="55"/>
  <c r="W722" i="55"/>
  <c r="M715" i="55"/>
  <c r="E713" i="55"/>
  <c r="M718" i="55"/>
  <c r="AG723" i="55"/>
  <c r="AH723" i="55" s="1"/>
  <c r="AI723" i="55" s="1"/>
  <c r="D730" i="55"/>
  <c r="F730" i="55"/>
  <c r="E722" i="55"/>
  <c r="X721" i="55"/>
  <c r="G720" i="55"/>
  <c r="T723" i="55"/>
  <c r="AA721" i="55"/>
  <c r="F727" i="55"/>
  <c r="D727" i="55"/>
  <c r="AG717" i="55"/>
  <c r="AH717" i="55" s="1"/>
  <c r="AI717" i="55" s="1"/>
  <c r="M719" i="55"/>
  <c r="D729" i="55"/>
  <c r="F729" i="55"/>
  <c r="R725" i="55"/>
  <c r="R726" i="55" s="1"/>
  <c r="R727" i="55" s="1"/>
  <c r="R728" i="55" s="1"/>
  <c r="R729" i="55" s="1"/>
  <c r="R730" i="55" s="1"/>
  <c r="R731" i="55" s="1"/>
  <c r="R732" i="55" s="1"/>
  <c r="R733" i="55" s="1"/>
  <c r="R734" i="55" s="1"/>
  <c r="R735" i="55" s="1"/>
  <c r="R736" i="55" s="1"/>
  <c r="H725" i="55"/>
  <c r="H726" i="55" s="1"/>
  <c r="H727" i="55" s="1"/>
  <c r="H728" i="55" s="1"/>
  <c r="H729" i="55" s="1"/>
  <c r="H730" i="55" s="1"/>
  <c r="H731" i="55" s="1"/>
  <c r="H732" i="55" s="1"/>
  <c r="H733" i="55" s="1"/>
  <c r="H734" i="55" s="1"/>
  <c r="H735" i="55" s="1"/>
  <c r="H736" i="55" s="1"/>
  <c r="L736" i="55"/>
  <c r="S725" i="55"/>
  <c r="S726" i="55" s="1"/>
  <c r="S727" i="55" s="1"/>
  <c r="S728" i="55" s="1"/>
  <c r="S729" i="55" s="1"/>
  <c r="S730" i="55" s="1"/>
  <c r="S731" i="55" s="1"/>
  <c r="S732" i="55" s="1"/>
  <c r="S733" i="55" s="1"/>
  <c r="S734" i="55" s="1"/>
  <c r="S735" i="55" s="1"/>
  <c r="S736" i="55" s="1"/>
  <c r="D725" i="55"/>
  <c r="W725" i="55" s="1"/>
  <c r="F725" i="55"/>
  <c r="AG714" i="55"/>
  <c r="AH714" i="55" s="1"/>
  <c r="AI714" i="55" s="1"/>
  <c r="G722" i="55"/>
  <c r="X723" i="55"/>
  <c r="E724" i="55"/>
  <c r="AA723" i="55"/>
  <c r="M723" i="55"/>
  <c r="T715" i="55"/>
  <c r="F735" i="55"/>
  <c r="D735" i="55"/>
  <c r="M717" i="55"/>
  <c r="AG719" i="55"/>
  <c r="AH719" i="55" s="1"/>
  <c r="AI719" i="55" s="1"/>
  <c r="L732" i="55"/>
  <c r="F728" i="55"/>
  <c r="D728" i="55"/>
  <c r="W713" i="55"/>
  <c r="AG718" i="55"/>
  <c r="AH718" i="55" s="1"/>
  <c r="AI718" i="55" s="1"/>
  <c r="M714" i="55"/>
  <c r="L733" i="55"/>
  <c r="W723" i="55"/>
  <c r="E714" i="55"/>
  <c r="L725" i="55"/>
  <c r="AD719" i="55"/>
  <c r="AE719" i="55" s="1"/>
  <c r="AF719" i="55" s="1"/>
  <c r="W721" i="55"/>
  <c r="L731" i="55"/>
  <c r="L734" i="55"/>
  <c r="L730" i="55"/>
  <c r="L726" i="55"/>
  <c r="AD716" i="55"/>
  <c r="AE716" i="55" s="1"/>
  <c r="AF716" i="55" s="1"/>
  <c r="M716" i="55"/>
  <c r="W715" i="55"/>
  <c r="AD718" i="55"/>
  <c r="AE718" i="55" s="1"/>
  <c r="AF718" i="55" s="1"/>
  <c r="V701" i="55"/>
  <c r="V702" i="55" s="1"/>
  <c r="V703" i="55" s="1"/>
  <c r="V704" i="55" s="1"/>
  <c r="V705" i="55" s="1"/>
  <c r="V706" i="55" s="1"/>
  <c r="V707" i="55" s="1"/>
  <c r="V708" i="55" s="1"/>
  <c r="V709" i="55" s="1"/>
  <c r="V710" i="55" s="1"/>
  <c r="V711" i="55" s="1"/>
  <c r="V712" i="55" s="1"/>
  <c r="F736" i="55"/>
  <c r="D736" i="55"/>
  <c r="G736" i="55" s="1"/>
  <c r="E719" i="55"/>
  <c r="T720" i="55"/>
  <c r="AA718" i="55"/>
  <c r="X718" i="55"/>
  <c r="G717" i="55"/>
  <c r="X717" i="55"/>
  <c r="G716" i="55"/>
  <c r="T719" i="55"/>
  <c r="E718" i="55"/>
  <c r="AA717" i="55"/>
  <c r="P701" i="55"/>
  <c r="P702" i="55" s="1"/>
  <c r="P703" i="55" s="1"/>
  <c r="P704" i="55" s="1"/>
  <c r="P705" i="55" s="1"/>
  <c r="P706" i="55" s="1"/>
  <c r="P707" i="55" s="1"/>
  <c r="P708" i="55" s="1"/>
  <c r="P709" i="55" s="1"/>
  <c r="P710" i="55" s="1"/>
  <c r="P711" i="55" s="1"/>
  <c r="P712" i="55" s="1"/>
  <c r="Q701" i="55"/>
  <c r="Q702" i="55" s="1"/>
  <c r="Q703" i="55" s="1"/>
  <c r="Q704" i="55" s="1"/>
  <c r="Q705" i="55" s="1"/>
  <c r="Q706" i="55" s="1"/>
  <c r="Q707" i="55" s="1"/>
  <c r="Q708" i="55" s="1"/>
  <c r="Q709" i="55" s="1"/>
  <c r="Q710" i="55" s="1"/>
  <c r="Q711" i="55" s="1"/>
  <c r="Q712" i="55" s="1"/>
  <c r="D734" i="55"/>
  <c r="F734" i="55"/>
  <c r="AD722" i="55"/>
  <c r="AE722" i="55" s="1"/>
  <c r="AF722" i="55" s="1"/>
  <c r="W720" i="55"/>
  <c r="M721" i="55"/>
  <c r="O713" i="55"/>
  <c r="O714" i="55" s="1"/>
  <c r="O715" i="55" s="1"/>
  <c r="O716" i="55" s="1"/>
  <c r="O717" i="55" s="1"/>
  <c r="O718" i="55" s="1"/>
  <c r="O719" i="55" s="1"/>
  <c r="O720" i="55" s="1"/>
  <c r="O721" i="55" s="1"/>
  <c r="O722" i="55" s="1"/>
  <c r="O723" i="55" s="1"/>
  <c r="O724" i="55" s="1"/>
  <c r="N713" i="55"/>
  <c r="N714" i="55" s="1"/>
  <c r="N715" i="55" s="1"/>
  <c r="N716" i="55" s="1"/>
  <c r="N717" i="55" s="1"/>
  <c r="N718" i="55" s="1"/>
  <c r="N719" i="55" s="1"/>
  <c r="N720" i="55" s="1"/>
  <c r="N721" i="55" s="1"/>
  <c r="N722" i="55" s="1"/>
  <c r="N723" i="55" s="1"/>
  <c r="N724" i="55" s="1"/>
  <c r="T722" i="55"/>
  <c r="G719" i="55"/>
  <c r="AA720" i="55"/>
  <c r="E721" i="55"/>
  <c r="X720" i="55"/>
  <c r="AD715" i="55"/>
  <c r="AE715" i="55" s="1"/>
  <c r="AF715" i="55" s="1"/>
  <c r="F733" i="55"/>
  <c r="D733" i="55"/>
  <c r="M713" i="55"/>
  <c r="K713" i="55"/>
  <c r="K714" i="55" s="1"/>
  <c r="K715" i="55" s="1"/>
  <c r="K716" i="55" s="1"/>
  <c r="K717" i="55" s="1"/>
  <c r="K718" i="55" s="1"/>
  <c r="K719" i="55" s="1"/>
  <c r="K720" i="55" s="1"/>
  <c r="K721" i="55" s="1"/>
  <c r="K722" i="55" s="1"/>
  <c r="K723" i="55" s="1"/>
  <c r="K724" i="55" s="1"/>
  <c r="AG724" i="55"/>
  <c r="AH724" i="55" s="1"/>
  <c r="AI724" i="55" s="1"/>
  <c r="E715" i="55"/>
  <c r="G713" i="55"/>
  <c r="AA714" i="55"/>
  <c r="J713" i="55"/>
  <c r="J714" i="55" s="1"/>
  <c r="J715" i="55" s="1"/>
  <c r="J716" i="55" s="1"/>
  <c r="J717" i="55" s="1"/>
  <c r="J718" i="55" s="1"/>
  <c r="J719" i="55" s="1"/>
  <c r="J720" i="55" s="1"/>
  <c r="J721" i="55" s="1"/>
  <c r="J722" i="55" s="1"/>
  <c r="J723" i="55" s="1"/>
  <c r="J724" i="55" s="1"/>
  <c r="W724" i="55"/>
  <c r="M724" i="55"/>
  <c r="X714" i="55"/>
  <c r="AD723" i="55"/>
  <c r="AE723" i="55" s="1"/>
  <c r="AF723" i="55" s="1"/>
  <c r="T716" i="55"/>
  <c r="W718" i="55"/>
  <c r="F726" i="55"/>
  <c r="D726" i="55"/>
  <c r="T721" i="55"/>
  <c r="G718" i="55"/>
  <c r="E720" i="55"/>
  <c r="X719" i="55"/>
  <c r="AA719" i="55"/>
  <c r="AG720" i="55"/>
  <c r="AH720" i="55" s="1"/>
  <c r="AI720" i="55" s="1"/>
  <c r="AD720" i="55"/>
  <c r="AE720" i="55" s="1"/>
  <c r="AF720" i="55" s="1"/>
  <c r="AA716" i="55"/>
  <c r="X716" i="55"/>
  <c r="G715" i="55"/>
  <c r="E717" i="55"/>
  <c r="T718" i="55"/>
  <c r="W716" i="55"/>
  <c r="AG715" i="55"/>
  <c r="AH715" i="55" s="1"/>
  <c r="AI715" i="55" s="1"/>
  <c r="T714" i="55"/>
  <c r="AG722" i="55"/>
  <c r="AH722" i="55" s="1"/>
  <c r="AI722" i="55" s="1"/>
  <c r="G724" i="55"/>
  <c r="AA722" i="55"/>
  <c r="G721" i="55"/>
  <c r="X722" i="55"/>
  <c r="T724" i="55"/>
  <c r="E723" i="55"/>
  <c r="L728" i="55"/>
  <c r="L727" i="55"/>
  <c r="AD712" i="55"/>
  <c r="AE712" i="55" s="1"/>
  <c r="AF712" i="55" s="1"/>
  <c r="AD717" i="55"/>
  <c r="AE717" i="55" s="1"/>
  <c r="AF717" i="55" s="1"/>
  <c r="W714" i="55"/>
  <c r="AA713" i="55"/>
  <c r="AA715" i="55"/>
  <c r="X715" i="55"/>
  <c r="T717" i="55"/>
  <c r="E716" i="55"/>
  <c r="G714" i="55"/>
  <c r="L729" i="55"/>
  <c r="M720" i="55"/>
  <c r="AG721" i="55"/>
  <c r="AH721" i="55" s="1"/>
  <c r="AI721" i="55" s="1"/>
  <c r="T713" i="55"/>
  <c r="D732" i="55"/>
  <c r="F732" i="55"/>
  <c r="AB701" i="55"/>
  <c r="AB702" i="55" s="1"/>
  <c r="AB703" i="55" s="1"/>
  <c r="AB704" i="55" s="1"/>
  <c r="AB705" i="55" s="1"/>
  <c r="AB706" i="55" s="1"/>
  <c r="AB707" i="55" s="1"/>
  <c r="AB708" i="55" s="1"/>
  <c r="AB709" i="55" s="1"/>
  <c r="AB710" i="55" s="1"/>
  <c r="AB711" i="55" s="1"/>
  <c r="AB712" i="55" s="1"/>
  <c r="AC701" i="55"/>
  <c r="AC702" i="55" s="1"/>
  <c r="AC703" i="55" s="1"/>
  <c r="AC704" i="55" s="1"/>
  <c r="AC705" i="55" s="1"/>
  <c r="AC706" i="55" s="1"/>
  <c r="AC707" i="55" s="1"/>
  <c r="AC708" i="55" s="1"/>
  <c r="AC709" i="55" s="1"/>
  <c r="AC710" i="55" s="1"/>
  <c r="AC711" i="55" s="1"/>
  <c r="AC712" i="55" s="1"/>
  <c r="G723" i="55"/>
  <c r="X724" i="55"/>
  <c r="AA724" i="55"/>
  <c r="D731" i="55"/>
  <c r="F731" i="55"/>
  <c r="W717" i="55"/>
  <c r="AG716" i="55"/>
  <c r="AH716" i="55" s="1"/>
  <c r="AI716" i="55" s="1"/>
  <c r="AD714" i="55"/>
  <c r="AE714" i="55" s="1"/>
  <c r="AF714" i="55" s="1"/>
  <c r="W719" i="55"/>
  <c r="M722" i="55"/>
  <c r="L735" i="55"/>
  <c r="I517" i="55" l="1"/>
  <c r="Y515" i="55"/>
  <c r="Z515" i="55"/>
  <c r="U515" i="55"/>
  <c r="P713" i="55"/>
  <c r="E725" i="55"/>
  <c r="M728" i="55"/>
  <c r="AG727" i="55"/>
  <c r="AH727" i="55" s="1"/>
  <c r="AI727" i="55" s="1"/>
  <c r="W726" i="55"/>
  <c r="M729" i="55"/>
  <c r="V713" i="55"/>
  <c r="V714" i="55" s="1"/>
  <c r="V715" i="55" s="1"/>
  <c r="V716" i="55" s="1"/>
  <c r="V717" i="55" s="1"/>
  <c r="V718" i="55" s="1"/>
  <c r="V719" i="55" s="1"/>
  <c r="V720" i="55" s="1"/>
  <c r="V721" i="55" s="1"/>
  <c r="V722" i="55" s="1"/>
  <c r="V723" i="55" s="1"/>
  <c r="V724" i="55" s="1"/>
  <c r="E726" i="55"/>
  <c r="AD729" i="55"/>
  <c r="AE729" i="55" s="1"/>
  <c r="AF729" i="55" s="1"/>
  <c r="Q713" i="55"/>
  <c r="Q714" i="55" s="1"/>
  <c r="Q715" i="55" s="1"/>
  <c r="Q716" i="55" s="1"/>
  <c r="Q717" i="55" s="1"/>
  <c r="Q718" i="55" s="1"/>
  <c r="Q719" i="55" s="1"/>
  <c r="Q720" i="55" s="1"/>
  <c r="Q721" i="55" s="1"/>
  <c r="Q722" i="55" s="1"/>
  <c r="Q723" i="55" s="1"/>
  <c r="Q724" i="55" s="1"/>
  <c r="T734" i="55"/>
  <c r="X732" i="55"/>
  <c r="E733" i="55"/>
  <c r="G731" i="55"/>
  <c r="AA732" i="55"/>
  <c r="AG732" i="55"/>
  <c r="AH732" i="55" s="1"/>
  <c r="AI732" i="55" s="1"/>
  <c r="P714" i="55"/>
  <c r="P715" i="55" s="1"/>
  <c r="P716" i="55" s="1"/>
  <c r="P717" i="55" s="1"/>
  <c r="P718" i="55" s="1"/>
  <c r="P719" i="55" s="1"/>
  <c r="P720" i="55" s="1"/>
  <c r="P721" i="55" s="1"/>
  <c r="P722" i="55" s="1"/>
  <c r="P723" i="55" s="1"/>
  <c r="P724" i="55" s="1"/>
  <c r="X729" i="55"/>
  <c r="G728" i="55"/>
  <c r="AA729" i="55"/>
  <c r="T731" i="55"/>
  <c r="E730" i="55"/>
  <c r="AG733" i="55"/>
  <c r="AH733" i="55" s="1"/>
  <c r="AI733" i="55" s="1"/>
  <c r="M733" i="55"/>
  <c r="AA725" i="55"/>
  <c r="J725" i="55"/>
  <c r="J726" i="55" s="1"/>
  <c r="J727" i="55" s="1"/>
  <c r="J728" i="55" s="1"/>
  <c r="J729" i="55" s="1"/>
  <c r="J730" i="55" s="1"/>
  <c r="J731" i="55" s="1"/>
  <c r="J732" i="55" s="1"/>
  <c r="J733" i="55" s="1"/>
  <c r="J734" i="55" s="1"/>
  <c r="J735" i="55" s="1"/>
  <c r="J736" i="55" s="1"/>
  <c r="T728" i="55"/>
  <c r="E727" i="55"/>
  <c r="W736" i="55"/>
  <c r="M736" i="55"/>
  <c r="AG736" i="55"/>
  <c r="AH736" i="55" s="1"/>
  <c r="AI736" i="55" s="1"/>
  <c r="AA726" i="55"/>
  <c r="G725" i="55"/>
  <c r="AD735" i="55"/>
  <c r="AE735" i="55" s="1"/>
  <c r="AF735" i="55" s="1"/>
  <c r="X726" i="55"/>
  <c r="K725" i="55"/>
  <c r="K726" i="55" s="1"/>
  <c r="K727" i="55" s="1"/>
  <c r="K728" i="55" s="1"/>
  <c r="K729" i="55" s="1"/>
  <c r="K730" i="55" s="1"/>
  <c r="K731" i="55" s="1"/>
  <c r="K732" i="55" s="1"/>
  <c r="K733" i="55" s="1"/>
  <c r="K734" i="55" s="1"/>
  <c r="K735" i="55" s="1"/>
  <c r="K736" i="55" s="1"/>
  <c r="AG731" i="55"/>
  <c r="AH731" i="55" s="1"/>
  <c r="AI731" i="55" s="1"/>
  <c r="T726" i="55"/>
  <c r="AA727" i="55"/>
  <c r="G726" i="55"/>
  <c r="T729" i="55"/>
  <c r="X727" i="55"/>
  <c r="E728" i="55"/>
  <c r="AD736" i="55"/>
  <c r="AE736" i="55" s="1"/>
  <c r="AF736" i="55" s="1"/>
  <c r="X734" i="55"/>
  <c r="T736" i="55"/>
  <c r="E735" i="55"/>
  <c r="G733" i="55"/>
  <c r="AA734" i="55"/>
  <c r="W730" i="55"/>
  <c r="X735" i="55"/>
  <c r="G734" i="55"/>
  <c r="E736" i="55"/>
  <c r="AA735" i="55"/>
  <c r="AD732" i="55"/>
  <c r="AE732" i="55" s="1"/>
  <c r="AF732" i="55" s="1"/>
  <c r="M731" i="55"/>
  <c r="W734" i="55"/>
  <c r="AG734" i="55"/>
  <c r="AH734" i="55" s="1"/>
  <c r="AI734" i="55" s="1"/>
  <c r="T735" i="55"/>
  <c r="G732" i="55"/>
  <c r="AA733" i="55"/>
  <c r="E734" i="55"/>
  <c r="X733" i="55"/>
  <c r="AG725" i="55"/>
  <c r="AH725" i="55" s="1"/>
  <c r="AI725" i="55" s="1"/>
  <c r="AB713" i="55"/>
  <c r="AB714" i="55" s="1"/>
  <c r="AB715" i="55" s="1"/>
  <c r="AB716" i="55" s="1"/>
  <c r="AB717" i="55" s="1"/>
  <c r="AB718" i="55" s="1"/>
  <c r="AB719" i="55" s="1"/>
  <c r="AB720" i="55" s="1"/>
  <c r="AB721" i="55" s="1"/>
  <c r="AB722" i="55" s="1"/>
  <c r="AB723" i="55" s="1"/>
  <c r="AB724" i="55" s="1"/>
  <c r="AB725" i="55" s="1"/>
  <c r="AC713" i="55"/>
  <c r="AC714" i="55" s="1"/>
  <c r="AC715" i="55" s="1"/>
  <c r="AC716" i="55" s="1"/>
  <c r="AC717" i="55" s="1"/>
  <c r="AC718" i="55" s="1"/>
  <c r="AC719" i="55" s="1"/>
  <c r="AC720" i="55" s="1"/>
  <c r="AC721" i="55" s="1"/>
  <c r="AC722" i="55" s="1"/>
  <c r="AC723" i="55" s="1"/>
  <c r="AC724" i="55" s="1"/>
  <c r="M732" i="55"/>
  <c r="AG735" i="55"/>
  <c r="AH735" i="55" s="1"/>
  <c r="AI735" i="55" s="1"/>
  <c r="AG726" i="55"/>
  <c r="AH726" i="55" s="1"/>
  <c r="AI726" i="55" s="1"/>
  <c r="AD728" i="55"/>
  <c r="AE728" i="55" s="1"/>
  <c r="AF728" i="55" s="1"/>
  <c r="AG730" i="55"/>
  <c r="AH730" i="55" s="1"/>
  <c r="AI730" i="55" s="1"/>
  <c r="M727" i="55"/>
  <c r="W728" i="55"/>
  <c r="O725" i="55"/>
  <c r="O726" i="55" s="1"/>
  <c r="O727" i="55" s="1"/>
  <c r="O728" i="55" s="1"/>
  <c r="O729" i="55" s="1"/>
  <c r="O730" i="55" s="1"/>
  <c r="O731" i="55" s="1"/>
  <c r="O732" i="55" s="1"/>
  <c r="O733" i="55" s="1"/>
  <c r="O734" i="55" s="1"/>
  <c r="O735" i="55" s="1"/>
  <c r="O736" i="55" s="1"/>
  <c r="N725" i="55"/>
  <c r="N726" i="55" s="1"/>
  <c r="N727" i="55" s="1"/>
  <c r="N728" i="55" s="1"/>
  <c r="N729" i="55" s="1"/>
  <c r="N730" i="55" s="1"/>
  <c r="N731" i="55" s="1"/>
  <c r="N732" i="55" s="1"/>
  <c r="N733" i="55" s="1"/>
  <c r="N734" i="55" s="1"/>
  <c r="N735" i="55" s="1"/>
  <c r="N736" i="55" s="1"/>
  <c r="G735" i="55"/>
  <c r="AA736" i="55"/>
  <c r="X736" i="55"/>
  <c r="W733" i="55"/>
  <c r="AD730" i="55"/>
  <c r="AE730" i="55" s="1"/>
  <c r="AF730" i="55" s="1"/>
  <c r="AD734" i="55"/>
  <c r="AE734" i="55" s="1"/>
  <c r="AF734" i="55" s="1"/>
  <c r="T733" i="55"/>
  <c r="E732" i="55"/>
  <c r="X731" i="55"/>
  <c r="AA731" i="55"/>
  <c r="G730" i="55"/>
  <c r="AD733" i="55"/>
  <c r="AE733" i="55" s="1"/>
  <c r="AF733" i="55" s="1"/>
  <c r="M725" i="55"/>
  <c r="AD731" i="55"/>
  <c r="AE731" i="55" s="1"/>
  <c r="AF731" i="55" s="1"/>
  <c r="W735" i="55"/>
  <c r="X725" i="55"/>
  <c r="AD725" i="55"/>
  <c r="AE725" i="55" s="1"/>
  <c r="AF725" i="55" s="1"/>
  <c r="W729" i="55"/>
  <c r="AD726" i="55"/>
  <c r="AE726" i="55" s="1"/>
  <c r="AF726" i="55" s="1"/>
  <c r="AG728" i="55"/>
  <c r="AH728" i="55" s="1"/>
  <c r="AI728" i="55" s="1"/>
  <c r="M734" i="55"/>
  <c r="AD724" i="55"/>
  <c r="AE724" i="55" s="1"/>
  <c r="AF724" i="55" s="1"/>
  <c r="W732" i="55"/>
  <c r="M735" i="55"/>
  <c r="T727" i="55"/>
  <c r="M726" i="55"/>
  <c r="AG729" i="55"/>
  <c r="AH729" i="55" s="1"/>
  <c r="AI729" i="55" s="1"/>
  <c r="M730" i="55"/>
  <c r="W727" i="55"/>
  <c r="AD727" i="55"/>
  <c r="AE727" i="55" s="1"/>
  <c r="AF727" i="55" s="1"/>
  <c r="T725" i="55"/>
  <c r="AA730" i="55"/>
  <c r="X730" i="55"/>
  <c r="T732" i="55"/>
  <c r="G729" i="55"/>
  <c r="E731" i="55"/>
  <c r="E729" i="55"/>
  <c r="G727" i="55"/>
  <c r="T730" i="55"/>
  <c r="AA728" i="55"/>
  <c r="X728" i="55"/>
  <c r="W731" i="55"/>
  <c r="I518" i="55" l="1"/>
  <c r="U516" i="55"/>
  <c r="Z516" i="55"/>
  <c r="Y516" i="55"/>
  <c r="AC725" i="55"/>
  <c r="AC726" i="55" s="1"/>
  <c r="AC727" i="55" s="1"/>
  <c r="AC728" i="55" s="1"/>
  <c r="AC729" i="55" s="1"/>
  <c r="AC730" i="55" s="1"/>
  <c r="AC731" i="55" s="1"/>
  <c r="AC732" i="55" s="1"/>
  <c r="AC733" i="55" s="1"/>
  <c r="AC734" i="55" s="1"/>
  <c r="AC735" i="55" s="1"/>
  <c r="AC736" i="55" s="1"/>
  <c r="AB726" i="55"/>
  <c r="AB727" i="55" s="1"/>
  <c r="AB728" i="55" s="1"/>
  <c r="AB729" i="55" s="1"/>
  <c r="AB730" i="55" s="1"/>
  <c r="AB731" i="55" s="1"/>
  <c r="AB732" i="55" s="1"/>
  <c r="AB733" i="55" s="1"/>
  <c r="AB734" i="55" s="1"/>
  <c r="AB735" i="55" s="1"/>
  <c r="AB736" i="55" s="1"/>
  <c r="V725" i="55"/>
  <c r="V726" i="55" s="1"/>
  <c r="V727" i="55" s="1"/>
  <c r="V728" i="55" s="1"/>
  <c r="V729" i="55" s="1"/>
  <c r="V730" i="55" s="1"/>
  <c r="V731" i="55" s="1"/>
  <c r="V732" i="55" s="1"/>
  <c r="V733" i="55" s="1"/>
  <c r="V734" i="55" s="1"/>
  <c r="V735" i="55" s="1"/>
  <c r="V736" i="55" s="1"/>
  <c r="P725" i="55"/>
  <c r="P726" i="55" s="1"/>
  <c r="P727" i="55" s="1"/>
  <c r="P728" i="55" s="1"/>
  <c r="P729" i="55" s="1"/>
  <c r="P730" i="55" s="1"/>
  <c r="P731" i="55" s="1"/>
  <c r="P732" i="55" s="1"/>
  <c r="P733" i="55" s="1"/>
  <c r="P734" i="55" s="1"/>
  <c r="P735" i="55" s="1"/>
  <c r="P736" i="55" s="1"/>
  <c r="Q725" i="55"/>
  <c r="Q726" i="55" s="1"/>
  <c r="Q727" i="55" s="1"/>
  <c r="Q728" i="55" s="1"/>
  <c r="Q729" i="55" s="1"/>
  <c r="Q730" i="55" s="1"/>
  <c r="Q731" i="55" s="1"/>
  <c r="Q732" i="55" s="1"/>
  <c r="Q733" i="55" s="1"/>
  <c r="Q734" i="55" s="1"/>
  <c r="Q735" i="55" s="1"/>
  <c r="Q736" i="55" s="1"/>
  <c r="Z517" i="55" l="1"/>
  <c r="Y517" i="55"/>
  <c r="U517" i="55"/>
  <c r="I519" i="55"/>
  <c r="U518" i="55" l="1"/>
  <c r="Y518" i="55"/>
  <c r="Z518" i="55"/>
  <c r="I520" i="55"/>
  <c r="T431" i="5"/>
  <c r="Z431" i="21" s="1"/>
  <c r="R431" i="21" s="1"/>
  <c r="Y519" i="55" l="1"/>
  <c r="U519" i="55"/>
  <c r="I521" i="55"/>
  <c r="Z519" i="55"/>
  <c r="T428" i="5"/>
  <c r="Z428" i="21" s="1"/>
  <c r="R428" i="21" s="1"/>
  <c r="T430" i="5"/>
  <c r="Z430" i="21" s="1"/>
  <c r="R430" i="21" s="1"/>
  <c r="T429" i="5"/>
  <c r="Z429" i="21" s="1"/>
  <c r="R429" i="21" s="1"/>
  <c r="U520" i="55" l="1"/>
  <c r="Y520" i="55"/>
  <c r="Z520" i="55"/>
  <c r="I522" i="55"/>
  <c r="T427" i="5"/>
  <c r="Z427" i="21" s="1"/>
  <c r="R427" i="21" s="1"/>
  <c r="I523" i="55" l="1"/>
  <c r="U521" i="55"/>
  <c r="Z521" i="55"/>
  <c r="Y521" i="55"/>
  <c r="U522" i="55" l="1"/>
  <c r="Y522" i="55"/>
  <c r="Z522" i="55"/>
  <c r="I524" i="55"/>
  <c r="T426" i="5"/>
  <c r="Z426" i="21" s="1"/>
  <c r="R426" i="21" s="1"/>
  <c r="Y523" i="55" l="1"/>
  <c r="I525" i="55"/>
  <c r="U523" i="55"/>
  <c r="Z523" i="55"/>
  <c r="I526" i="55" l="1"/>
  <c r="U524" i="55"/>
  <c r="Z524" i="55"/>
  <c r="Y524" i="55"/>
  <c r="T425" i="5"/>
  <c r="Z425" i="21" s="1"/>
  <c r="R425" i="21" s="1"/>
  <c r="I527" i="55" l="1"/>
  <c r="Z525" i="55"/>
  <c r="Y525" i="55"/>
  <c r="U525" i="55"/>
  <c r="U526" i="55" l="1"/>
  <c r="Z526" i="55"/>
  <c r="Y526" i="55"/>
  <c r="I528" i="55"/>
  <c r="E47" i="19"/>
  <c r="Y47" i="19" s="1"/>
  <c r="I529" i="55" l="1"/>
  <c r="Y527" i="55"/>
  <c r="U527" i="55"/>
  <c r="Z527" i="55"/>
  <c r="CD47" i="19"/>
  <c r="F46" i="19"/>
  <c r="U528" i="55" l="1"/>
  <c r="Y528" i="55"/>
  <c r="I530" i="55"/>
  <c r="Z528" i="55"/>
  <c r="F47" i="19"/>
  <c r="Z529" i="55" l="1"/>
  <c r="Y529" i="55"/>
  <c r="I531" i="55"/>
  <c r="U529" i="55"/>
  <c r="U530" i="55" l="1"/>
  <c r="Z530" i="55"/>
  <c r="I532" i="55"/>
  <c r="Y530" i="55"/>
  <c r="F48" i="19"/>
  <c r="CD48" i="19" l="1"/>
  <c r="E48" i="19"/>
  <c r="Y48" i="19" s="1"/>
  <c r="E49" i="19"/>
  <c r="Y49" i="19" s="1"/>
  <c r="CD49" i="19"/>
  <c r="U531" i="55"/>
  <c r="Y531" i="55"/>
  <c r="I533" i="55"/>
  <c r="Z531" i="55"/>
  <c r="F50" i="19"/>
  <c r="Y532" i="55" l="1"/>
  <c r="I534" i="55"/>
  <c r="Z532" i="55"/>
  <c r="U532" i="55"/>
  <c r="E50" i="19"/>
  <c r="Y50" i="19" s="1"/>
  <c r="F49" i="19"/>
  <c r="Y533" i="55" l="1"/>
  <c r="Z533" i="55"/>
  <c r="U533" i="55"/>
  <c r="I535" i="55"/>
  <c r="U534" i="55" l="1"/>
  <c r="Y534" i="55"/>
  <c r="Z534" i="55"/>
  <c r="I536" i="55"/>
  <c r="Y535" i="55" l="1"/>
  <c r="I537" i="55"/>
  <c r="Z535" i="55"/>
  <c r="U535" i="55"/>
  <c r="Z536" i="55" l="1"/>
  <c r="U536" i="55"/>
  <c r="I538" i="55"/>
  <c r="Y536" i="55"/>
  <c r="Y537" i="55" l="1"/>
  <c r="I539" i="55"/>
  <c r="U537" i="55"/>
  <c r="Z537" i="55"/>
  <c r="I540" i="55" l="1"/>
  <c r="Y538" i="55"/>
  <c r="Z538" i="55"/>
  <c r="U538" i="55"/>
  <c r="I541" i="55" l="1"/>
  <c r="U539" i="55"/>
  <c r="Y539" i="55"/>
  <c r="Z539" i="55"/>
  <c r="Y540" i="55" l="1"/>
  <c r="Z540" i="55"/>
  <c r="I542" i="55"/>
  <c r="U540" i="55"/>
  <c r="U541" i="55" l="1"/>
  <c r="I543" i="55"/>
  <c r="Y541" i="55"/>
  <c r="Z541" i="55"/>
  <c r="Y542" i="55" l="1"/>
  <c r="U542" i="55"/>
  <c r="I544" i="55"/>
  <c r="Z542" i="55"/>
  <c r="Z543" i="55" l="1"/>
  <c r="Y543" i="55"/>
  <c r="I545" i="55"/>
  <c r="U543" i="55"/>
  <c r="Z544" i="55" l="1"/>
  <c r="I546" i="55"/>
  <c r="U544" i="55"/>
  <c r="Y544" i="55"/>
  <c r="Y545" i="55" l="1"/>
  <c r="I547" i="55"/>
  <c r="U545" i="55"/>
  <c r="Z545" i="55"/>
  <c r="Z546" i="55" l="1"/>
  <c r="Y546" i="55"/>
  <c r="U546" i="55"/>
  <c r="I548" i="55"/>
  <c r="Y547" i="55" l="1"/>
  <c r="I549" i="55"/>
  <c r="U547" i="55"/>
  <c r="Z547" i="55"/>
  <c r="Z548" i="55" l="1"/>
  <c r="Y548" i="55"/>
  <c r="U548" i="55"/>
  <c r="I550" i="55"/>
  <c r="Z549" i="55" l="1"/>
  <c r="I551" i="55"/>
  <c r="U549" i="55"/>
  <c r="Y549" i="55"/>
  <c r="I552" i="55" l="1"/>
  <c r="Y550" i="55"/>
  <c r="Z550" i="55"/>
  <c r="U550" i="55"/>
  <c r="Y551" i="55" l="1"/>
  <c r="I553" i="55"/>
  <c r="U551" i="55"/>
  <c r="Z551" i="55"/>
  <c r="Y552" i="55" l="1"/>
  <c r="I554" i="55"/>
  <c r="U552" i="55"/>
  <c r="Z552" i="55"/>
  <c r="Y553" i="55" l="1"/>
  <c r="Z553" i="55"/>
  <c r="U553" i="55"/>
  <c r="I555" i="55"/>
  <c r="Z554" i="55" l="1"/>
  <c r="Y554" i="55"/>
  <c r="I556" i="55"/>
  <c r="U554" i="55"/>
  <c r="Z555" i="55" l="1"/>
  <c r="Y555" i="55"/>
  <c r="I557" i="55"/>
  <c r="U555" i="55"/>
  <c r="Z556" i="55" l="1"/>
  <c r="U556" i="55"/>
  <c r="Y556" i="55"/>
  <c r="I558" i="55"/>
  <c r="Z557" i="55" l="1"/>
  <c r="I559" i="55"/>
  <c r="Y557" i="55"/>
  <c r="U557" i="55"/>
  <c r="Z558" i="55" l="1"/>
  <c r="U558" i="55"/>
  <c r="I560" i="55"/>
  <c r="Y558" i="55"/>
  <c r="U559" i="55" l="1"/>
  <c r="Y559" i="55"/>
  <c r="Z559" i="55"/>
  <c r="I561" i="55"/>
  <c r="U560" i="55" l="1"/>
  <c r="I562" i="55"/>
  <c r="Y560" i="55"/>
  <c r="Z560" i="55"/>
  <c r="Y561" i="55" l="1"/>
  <c r="I563" i="55"/>
  <c r="Z561" i="55"/>
  <c r="U561" i="55"/>
  <c r="Z562" i="55" l="1"/>
  <c r="I564" i="55"/>
  <c r="Y562" i="55"/>
  <c r="U562" i="55"/>
  <c r="Z563" i="55" l="1"/>
  <c r="U563" i="55"/>
  <c r="Y563" i="55"/>
  <c r="I565" i="55"/>
  <c r="U564" i="55" l="1"/>
  <c r="Z564" i="55"/>
  <c r="I566" i="55"/>
  <c r="Y564" i="55"/>
  <c r="I567" i="55" l="1"/>
  <c r="Y565" i="55"/>
  <c r="Z565" i="55"/>
  <c r="U565" i="55"/>
  <c r="U566" i="55" l="1"/>
  <c r="Z566" i="55"/>
  <c r="Y566" i="55"/>
  <c r="I568" i="55"/>
  <c r="Z567" i="55" l="1"/>
  <c r="U567" i="55"/>
  <c r="I569" i="55"/>
  <c r="Y567" i="55"/>
  <c r="Y568" i="55" l="1"/>
  <c r="I570" i="55"/>
  <c r="U568" i="55"/>
  <c r="Z568" i="55"/>
  <c r="I571" i="55" l="1"/>
  <c r="Z569" i="55"/>
  <c r="U569" i="55"/>
  <c r="Y569" i="55"/>
  <c r="I572" i="55" l="1"/>
  <c r="U570" i="55"/>
  <c r="Z570" i="55"/>
  <c r="Y570" i="55"/>
  <c r="Z571" i="55" l="1"/>
  <c r="Y571" i="55"/>
  <c r="U571" i="55"/>
  <c r="I573" i="55"/>
  <c r="U572" i="55" l="1"/>
  <c r="I574" i="55"/>
  <c r="Y572" i="55"/>
  <c r="Z572" i="55"/>
  <c r="Y573" i="55" l="1"/>
  <c r="Z573" i="55"/>
  <c r="U573" i="55"/>
  <c r="I575" i="55"/>
  <c r="I576" i="55" l="1"/>
  <c r="U574" i="55"/>
  <c r="Z574" i="55"/>
  <c r="Y574" i="55"/>
  <c r="Y575" i="55" l="1"/>
  <c r="Z575" i="55"/>
  <c r="I577" i="55"/>
  <c r="U575" i="55"/>
  <c r="U576" i="55" l="1"/>
  <c r="Y576" i="55"/>
  <c r="Z576" i="55"/>
  <c r="I578" i="55"/>
  <c r="I579" i="55" l="1"/>
  <c r="Z577" i="55"/>
  <c r="U577" i="55"/>
  <c r="Y577" i="55"/>
  <c r="I580" i="55" l="1"/>
  <c r="U578" i="55"/>
  <c r="Y578" i="55"/>
  <c r="Z578" i="55"/>
  <c r="Z579" i="55" l="1"/>
  <c r="Y579" i="55"/>
  <c r="U579" i="55"/>
  <c r="I581" i="55"/>
  <c r="Z580" i="55" l="1"/>
  <c r="Y580" i="55"/>
  <c r="I582" i="55"/>
  <c r="U580" i="55"/>
  <c r="U581" i="55" l="1"/>
  <c r="I583" i="55"/>
  <c r="Z581" i="55"/>
  <c r="Y581" i="55"/>
  <c r="Y582" i="55" l="1"/>
  <c r="Z582" i="55"/>
  <c r="I584" i="55"/>
  <c r="U582" i="55"/>
  <c r="Z583" i="55" l="1"/>
  <c r="I585" i="55"/>
  <c r="Y583" i="55"/>
  <c r="U583" i="55"/>
  <c r="Z584" i="55" l="1"/>
  <c r="I586" i="55"/>
  <c r="U584" i="55"/>
  <c r="Y584" i="55"/>
  <c r="U585" i="55" l="1"/>
  <c r="Z585" i="55"/>
  <c r="I587" i="55"/>
  <c r="Y585" i="55"/>
  <c r="U586" i="55" l="1"/>
  <c r="Y586" i="55"/>
  <c r="I588" i="55"/>
  <c r="Z586" i="55"/>
  <c r="Z587" i="55" l="1"/>
  <c r="I589" i="55"/>
  <c r="Y587" i="55"/>
  <c r="U587" i="55"/>
  <c r="U588" i="55" l="1"/>
  <c r="Z588" i="55"/>
  <c r="Y588" i="55"/>
  <c r="I590" i="55"/>
  <c r="I591" i="55" l="1"/>
  <c r="U589" i="55"/>
  <c r="Y589" i="55"/>
  <c r="Z589" i="55"/>
  <c r="I592" i="55" l="1"/>
  <c r="Z590" i="55"/>
  <c r="Y590" i="55"/>
  <c r="U590" i="55"/>
  <c r="Y591" i="55" l="1"/>
  <c r="I593" i="55"/>
  <c r="U591" i="55"/>
  <c r="Z591" i="55"/>
  <c r="U592" i="55" l="1"/>
  <c r="Y592" i="55"/>
  <c r="I594" i="55"/>
  <c r="Z592" i="55"/>
  <c r="U593" i="55" l="1"/>
  <c r="I595" i="55"/>
  <c r="Y593" i="55"/>
  <c r="Z593" i="55"/>
  <c r="I596" i="55" l="1"/>
  <c r="U594" i="55"/>
  <c r="Z594" i="55"/>
  <c r="Y594" i="55"/>
  <c r="Y595" i="55" l="1"/>
  <c r="Z595" i="55"/>
  <c r="U595" i="55"/>
  <c r="I597" i="55"/>
  <c r="Y596" i="55" l="1"/>
  <c r="U596" i="55"/>
  <c r="Z596" i="55"/>
  <c r="I598" i="55"/>
  <c r="U597" i="55" l="1"/>
  <c r="I599" i="55"/>
  <c r="Z597" i="55"/>
  <c r="Y597" i="55"/>
  <c r="Z598" i="55" l="1"/>
  <c r="I600" i="55"/>
  <c r="U598" i="55"/>
  <c r="Y598" i="55"/>
  <c r="Y599" i="55" l="1"/>
  <c r="U599" i="55"/>
  <c r="I601" i="55"/>
  <c r="Z599" i="55"/>
  <c r="U600" i="55" l="1"/>
  <c r="Z600" i="55"/>
  <c r="I602" i="55"/>
  <c r="Y600" i="55"/>
  <c r="Z601" i="55" l="1"/>
  <c r="Y601" i="55"/>
  <c r="U601" i="55"/>
  <c r="I603" i="55"/>
  <c r="U602" i="55" l="1"/>
  <c r="Z602" i="55"/>
  <c r="I604" i="55"/>
  <c r="Y602" i="55"/>
  <c r="I605" i="55" l="1"/>
  <c r="U603" i="55"/>
  <c r="Y603" i="55"/>
  <c r="Z603" i="55"/>
  <c r="Y604" i="55" l="1"/>
  <c r="I606" i="55"/>
  <c r="Z604" i="55"/>
  <c r="U604" i="55"/>
  <c r="U605" i="55" l="1"/>
  <c r="I607" i="55"/>
  <c r="Z605" i="55"/>
  <c r="Y605" i="55"/>
  <c r="Y606" i="55" l="1"/>
  <c r="Z606" i="55"/>
  <c r="I608" i="55"/>
  <c r="U606" i="55"/>
  <c r="U607" i="55" l="1"/>
  <c r="Z607" i="55"/>
  <c r="I609" i="55"/>
  <c r="Y607" i="55"/>
  <c r="Y608" i="55" l="1"/>
  <c r="U608" i="55"/>
  <c r="I610" i="55"/>
  <c r="Z608" i="55"/>
  <c r="U609" i="55" l="1"/>
  <c r="Z609" i="55"/>
  <c r="I611" i="55"/>
  <c r="Y609" i="55"/>
  <c r="Z610" i="55" l="1"/>
  <c r="Y610" i="55"/>
  <c r="I612" i="55"/>
  <c r="U610" i="55"/>
  <c r="Z611" i="55" l="1"/>
  <c r="I613" i="55"/>
  <c r="U611" i="55"/>
  <c r="Y611" i="55"/>
  <c r="Y612" i="55" l="1"/>
  <c r="I614" i="55"/>
  <c r="Z612" i="55"/>
  <c r="U612" i="55"/>
  <c r="U613" i="55" l="1"/>
  <c r="I615" i="55"/>
  <c r="Y613" i="55"/>
  <c r="Z613" i="55"/>
  <c r="Z614" i="55" l="1"/>
  <c r="U614" i="55"/>
  <c r="Y614" i="55"/>
  <c r="I616" i="55"/>
  <c r="Y615" i="55" l="1"/>
  <c r="I617" i="55"/>
  <c r="U615" i="55"/>
  <c r="Z615" i="55"/>
  <c r="Z616" i="55" l="1"/>
  <c r="I618" i="55"/>
  <c r="U616" i="55"/>
  <c r="Y616" i="55"/>
  <c r="U617" i="55" l="1"/>
  <c r="I619" i="55"/>
  <c r="Y617" i="55"/>
  <c r="Z617" i="55"/>
  <c r="U618" i="55" l="1"/>
  <c r="Y618" i="55"/>
  <c r="Z618" i="55"/>
  <c r="I620" i="55"/>
  <c r="Y619" i="55" l="1"/>
  <c r="I621" i="55"/>
  <c r="Z619" i="55"/>
  <c r="U619" i="55"/>
  <c r="U620" i="55" l="1"/>
  <c r="Z620" i="55"/>
  <c r="I622" i="55"/>
  <c r="Y620" i="55"/>
  <c r="Y621" i="55" l="1"/>
  <c r="I623" i="55"/>
  <c r="U621" i="55"/>
  <c r="Z621" i="55"/>
  <c r="U622" i="55" l="1"/>
  <c r="Y622" i="55"/>
  <c r="Z622" i="55"/>
  <c r="I624" i="55"/>
  <c r="Z623" i="55" l="1"/>
  <c r="I625" i="55"/>
  <c r="Y623" i="55"/>
  <c r="U623" i="55"/>
  <c r="Z624" i="55" l="1"/>
  <c r="Y624" i="55"/>
  <c r="I626" i="55"/>
  <c r="U624" i="55"/>
  <c r="U625" i="55" l="1"/>
  <c r="Z625" i="55"/>
  <c r="I627" i="55"/>
  <c r="Y625" i="55"/>
  <c r="U626" i="55" l="1"/>
  <c r="Y626" i="55"/>
  <c r="I628" i="55"/>
  <c r="Z626" i="55"/>
  <c r="I629" i="55" l="1"/>
  <c r="Y627" i="55"/>
  <c r="Z627" i="55"/>
  <c r="U627" i="55"/>
  <c r="Z628" i="55" l="1"/>
  <c r="U628" i="55"/>
  <c r="Y628" i="55"/>
  <c r="I630" i="55"/>
  <c r="I631" i="55" l="1"/>
  <c r="Y629" i="55"/>
  <c r="U629" i="55"/>
  <c r="Z629" i="55"/>
  <c r="Y630" i="55" l="1"/>
  <c r="Z630" i="55"/>
  <c r="U630" i="55"/>
  <c r="I632" i="55"/>
  <c r="Z631" i="55" l="1"/>
  <c r="I633" i="55"/>
  <c r="U631" i="55"/>
  <c r="Y631" i="55"/>
  <c r="Z632" i="55" l="1"/>
  <c r="U632" i="55"/>
  <c r="I634" i="55"/>
  <c r="Y632" i="55"/>
  <c r="Y633" i="55" l="1"/>
  <c r="I635" i="55"/>
  <c r="U633" i="55"/>
  <c r="Z633" i="55"/>
  <c r="U634" i="55" l="1"/>
  <c r="I636" i="55"/>
  <c r="Y634" i="55"/>
  <c r="Z634" i="55"/>
  <c r="Z635" i="55" l="1"/>
  <c r="Y635" i="55"/>
  <c r="I637" i="55"/>
  <c r="U635" i="55"/>
  <c r="I638" i="55" l="1"/>
  <c r="Y636" i="55"/>
  <c r="U636" i="55"/>
  <c r="Z636" i="55"/>
  <c r="Y637" i="55" l="1"/>
  <c r="I639" i="55"/>
  <c r="Z637" i="55"/>
  <c r="U637" i="55"/>
  <c r="I640" i="55" l="1"/>
  <c r="U638" i="55"/>
  <c r="Z638" i="55"/>
  <c r="Y638" i="55"/>
  <c r="I641" i="55" l="1"/>
  <c r="Y639" i="55"/>
  <c r="Z639" i="55"/>
  <c r="U639" i="55"/>
  <c r="Z640" i="55" l="1"/>
  <c r="Y640" i="55"/>
  <c r="U640" i="55"/>
  <c r="I642" i="55"/>
  <c r="Y641" i="55" l="1"/>
  <c r="I643" i="55"/>
  <c r="U641" i="55"/>
  <c r="Z641" i="55"/>
  <c r="Z642" i="55" l="1"/>
  <c r="U642" i="55"/>
  <c r="I644" i="55"/>
  <c r="Y642" i="55"/>
  <c r="I645" i="55" l="1"/>
  <c r="Z643" i="55"/>
  <c r="Y643" i="55"/>
  <c r="U643" i="55"/>
  <c r="U644" i="55" l="1"/>
  <c r="I646" i="55"/>
  <c r="Z644" i="55"/>
  <c r="Y644" i="55"/>
  <c r="I647" i="55" l="1"/>
  <c r="U645" i="55"/>
  <c r="Y645" i="55"/>
  <c r="Z645" i="55"/>
  <c r="Y646" i="55" l="1"/>
  <c r="U646" i="55"/>
  <c r="I648" i="55"/>
  <c r="Z646" i="55"/>
  <c r="Z647" i="55" l="1"/>
  <c r="I649" i="55"/>
  <c r="U647" i="55"/>
  <c r="Y647" i="55"/>
  <c r="I650" i="55" l="1"/>
  <c r="Z648" i="55"/>
  <c r="Y648" i="55"/>
  <c r="U648" i="55"/>
  <c r="Y649" i="55" l="1"/>
  <c r="Z649" i="55"/>
  <c r="U649" i="55"/>
  <c r="I651" i="55"/>
  <c r="I652" i="55" l="1"/>
  <c r="Z650" i="55"/>
  <c r="Y650" i="55"/>
  <c r="U650" i="55"/>
  <c r="U651" i="55" l="1"/>
  <c r="I653" i="55"/>
  <c r="Y651" i="55"/>
  <c r="Z651" i="55"/>
  <c r="I654" i="55" l="1"/>
  <c r="U652" i="55"/>
  <c r="Y652" i="55"/>
  <c r="Z652" i="55"/>
  <c r="I655" i="55" l="1"/>
  <c r="Y653" i="55"/>
  <c r="Z653" i="55"/>
  <c r="U653" i="55"/>
  <c r="U654" i="55" l="1"/>
  <c r="Z654" i="55"/>
  <c r="Y654" i="55"/>
  <c r="I656" i="55"/>
  <c r="U655" i="55" l="1"/>
  <c r="I657" i="55"/>
  <c r="Y655" i="55"/>
  <c r="Z655" i="55"/>
  <c r="Y656" i="55" l="1"/>
  <c r="Z656" i="55"/>
  <c r="I658" i="55"/>
  <c r="U656" i="55"/>
  <c r="Z657" i="55" l="1"/>
  <c r="U657" i="55"/>
  <c r="Y657" i="55"/>
  <c r="I659" i="55"/>
  <c r="I660" i="55" l="1"/>
  <c r="U658" i="55"/>
  <c r="Y658" i="55"/>
  <c r="Z658" i="55"/>
  <c r="Z659" i="55" l="1"/>
  <c r="Y659" i="55"/>
  <c r="I661" i="55"/>
  <c r="U659" i="55"/>
  <c r="I662" i="55" l="1"/>
  <c r="Y660" i="55"/>
  <c r="U660" i="55"/>
  <c r="Z660" i="55"/>
  <c r="U661" i="55" l="1"/>
  <c r="Z661" i="55"/>
  <c r="Y661" i="55"/>
  <c r="I663" i="55"/>
  <c r="Y662" i="55" l="1"/>
  <c r="U662" i="55"/>
  <c r="Z662" i="55"/>
  <c r="I664" i="55"/>
  <c r="I665" i="55" l="1"/>
  <c r="Z663" i="55"/>
  <c r="Y663" i="55"/>
  <c r="U663" i="55"/>
  <c r="Y664" i="55" l="1"/>
  <c r="I666" i="55"/>
  <c r="U664" i="55"/>
  <c r="Z664" i="55"/>
  <c r="Z665" i="55" l="1"/>
  <c r="U665" i="55"/>
  <c r="I667" i="55"/>
  <c r="Y665" i="55"/>
  <c r="Y666" i="55" l="1"/>
  <c r="I668" i="55"/>
  <c r="U666" i="55"/>
  <c r="Z666" i="55"/>
  <c r="I669" i="55" l="1"/>
  <c r="U667" i="55"/>
  <c r="Z667" i="55"/>
  <c r="Y667" i="55"/>
  <c r="Y668" i="55" l="1"/>
  <c r="I670" i="55"/>
  <c r="U668" i="55"/>
  <c r="Z668" i="55"/>
  <c r="Z669" i="55" l="1"/>
  <c r="Y669" i="55"/>
  <c r="I671" i="55"/>
  <c r="U669" i="55"/>
  <c r="U670" i="55" l="1"/>
  <c r="I672" i="55"/>
  <c r="Y670" i="55"/>
  <c r="Z670" i="55"/>
  <c r="Y671" i="55" l="1"/>
  <c r="I673" i="55"/>
  <c r="Z671" i="55"/>
  <c r="U671" i="55"/>
  <c r="Y672" i="55" l="1"/>
  <c r="U672" i="55"/>
  <c r="Z672" i="55"/>
  <c r="I674" i="55"/>
  <c r="U673" i="55" l="1"/>
  <c r="I675" i="55"/>
  <c r="Z673" i="55"/>
  <c r="Y673" i="55"/>
  <c r="I676" i="55" l="1"/>
  <c r="Y674" i="55"/>
  <c r="U674" i="55"/>
  <c r="Z674" i="55"/>
  <c r="I677" i="55" l="1"/>
  <c r="Y675" i="55"/>
  <c r="Z675" i="55"/>
  <c r="U675" i="55"/>
  <c r="Y676" i="55" l="1"/>
  <c r="U676" i="55"/>
  <c r="Z676" i="55"/>
  <c r="I678" i="55"/>
  <c r="I679" i="55" l="1"/>
  <c r="U677" i="55"/>
  <c r="Y677" i="55"/>
  <c r="Z677" i="55"/>
  <c r="Z678" i="55" l="1"/>
  <c r="U678" i="55"/>
  <c r="I680" i="55"/>
  <c r="Y678" i="55"/>
  <c r="Y679" i="55" l="1"/>
  <c r="I681" i="55"/>
  <c r="U679" i="55"/>
  <c r="Z679" i="55"/>
  <c r="I682" i="55" l="1"/>
  <c r="Z680" i="55"/>
  <c r="U680" i="55"/>
  <c r="Y680" i="55"/>
  <c r="U681" i="55" l="1"/>
  <c r="I683" i="55"/>
  <c r="Y681" i="55"/>
  <c r="Z681" i="55"/>
  <c r="Z682" i="55" l="1"/>
  <c r="I684" i="55"/>
  <c r="Y682" i="55"/>
  <c r="U682" i="55"/>
  <c r="U683" i="55" l="1"/>
  <c r="Y683" i="55"/>
  <c r="Z683" i="55"/>
  <c r="I685" i="55"/>
  <c r="Z684" i="55" l="1"/>
  <c r="Y684" i="55"/>
  <c r="I686" i="55"/>
  <c r="U684" i="55"/>
  <c r="Y685" i="55" l="1"/>
  <c r="Z685" i="55"/>
  <c r="U685" i="55"/>
  <c r="I687" i="55"/>
  <c r="U686" i="55" l="1"/>
  <c r="I688" i="55"/>
  <c r="Y686" i="55"/>
  <c r="Z686" i="55"/>
  <c r="Y687" i="55" l="1"/>
  <c r="I689" i="55"/>
  <c r="U687" i="55"/>
  <c r="Z687" i="55"/>
  <c r="Z688" i="55" l="1"/>
  <c r="I690" i="55"/>
  <c r="Y688" i="55"/>
  <c r="U688" i="55"/>
  <c r="Y689" i="55" l="1"/>
  <c r="Z689" i="55"/>
  <c r="I691" i="55"/>
  <c r="U689" i="55"/>
  <c r="U690" i="55" l="1"/>
  <c r="Z690" i="55"/>
  <c r="Y690" i="55"/>
  <c r="I692" i="55"/>
  <c r="Y691" i="55" l="1"/>
  <c r="Z691" i="55"/>
  <c r="I693" i="55"/>
  <c r="U691" i="55"/>
  <c r="I694" i="55" l="1"/>
  <c r="U692" i="55"/>
  <c r="Z692" i="55"/>
  <c r="Y692" i="55"/>
  <c r="Z693" i="55" l="1"/>
  <c r="U693" i="55"/>
  <c r="Y693" i="55"/>
  <c r="I695" i="55"/>
  <c r="Y694" i="55" l="1"/>
  <c r="I696" i="55"/>
  <c r="U694" i="55"/>
  <c r="Z694" i="55"/>
  <c r="I697" i="55" l="1"/>
  <c r="Y695" i="55"/>
  <c r="Z695" i="55"/>
  <c r="U695" i="55"/>
  <c r="U696" i="55" l="1"/>
  <c r="Z696" i="55"/>
  <c r="I698" i="55"/>
  <c r="Y696" i="55"/>
  <c r="Z697" i="55" l="1"/>
  <c r="U697" i="55"/>
  <c r="Y697" i="55"/>
  <c r="I699" i="55"/>
  <c r="U698" i="55" l="1"/>
  <c r="Y698" i="55"/>
  <c r="I700" i="55"/>
  <c r="Z698" i="55"/>
  <c r="Z699" i="55" l="1"/>
  <c r="I701" i="55"/>
  <c r="Y699" i="55"/>
  <c r="U699" i="55"/>
  <c r="I702" i="55" l="1"/>
  <c r="Y700" i="55"/>
  <c r="Z700" i="55"/>
  <c r="U700" i="55"/>
  <c r="I703" i="55" l="1"/>
  <c r="Y701" i="55"/>
  <c r="U701" i="55"/>
  <c r="Z701" i="55"/>
  <c r="U702" i="55" l="1"/>
  <c r="Z702" i="55"/>
  <c r="Y702" i="55"/>
  <c r="I704" i="55"/>
  <c r="Y703" i="55" l="1"/>
  <c r="Z703" i="55"/>
  <c r="U703" i="55"/>
  <c r="I705" i="55"/>
  <c r="Y704" i="55" l="1"/>
  <c r="I706" i="55"/>
  <c r="U704" i="55"/>
  <c r="Z704" i="55"/>
  <c r="I707" i="55" l="1"/>
  <c r="Y705" i="55"/>
  <c r="Z705" i="55"/>
  <c r="U705" i="55"/>
  <c r="I708" i="55" l="1"/>
  <c r="U706" i="55"/>
  <c r="Z706" i="55"/>
  <c r="Y706" i="55"/>
  <c r="I709" i="55" l="1"/>
  <c r="U707" i="55"/>
  <c r="Z707" i="55"/>
  <c r="Y707" i="55"/>
  <c r="U708" i="55" l="1"/>
  <c r="Z708" i="55"/>
  <c r="I710" i="55"/>
  <c r="Y708" i="55"/>
  <c r="Y709" i="55" l="1"/>
  <c r="I711" i="55"/>
  <c r="U709" i="55"/>
  <c r="Z709" i="55"/>
  <c r="Y710" i="55" l="1"/>
  <c r="Z710" i="55"/>
  <c r="U710" i="55"/>
  <c r="I712" i="55"/>
  <c r="I713" i="55" l="1"/>
  <c r="U711" i="55"/>
  <c r="Z711" i="55"/>
  <c r="Y711" i="55"/>
  <c r="I714" i="55" l="1"/>
  <c r="U712" i="55"/>
  <c r="Y712" i="55"/>
  <c r="Z712" i="55"/>
  <c r="Z713" i="55" l="1"/>
  <c r="Y713" i="55"/>
  <c r="U713" i="55"/>
  <c r="I715" i="55"/>
  <c r="Y714" i="55" l="1"/>
  <c r="Z714" i="55"/>
  <c r="I716" i="55"/>
  <c r="U714" i="55"/>
  <c r="U715" i="55" l="1"/>
  <c r="I717" i="55"/>
  <c r="Z715" i="55"/>
  <c r="Y715" i="55"/>
  <c r="U716" i="55" l="1"/>
  <c r="Z716" i="55"/>
  <c r="I718" i="55"/>
  <c r="Y716" i="55"/>
  <c r="I719" i="55" l="1"/>
  <c r="U717" i="55"/>
  <c r="Z717" i="55"/>
  <c r="Y717" i="55"/>
  <c r="Y718" i="55" l="1"/>
  <c r="U718" i="55"/>
  <c r="I720" i="55"/>
  <c r="Z718" i="55"/>
  <c r="U719" i="55" l="1"/>
  <c r="I721" i="55"/>
  <c r="Z719" i="55"/>
  <c r="Y719" i="55"/>
  <c r="Z720" i="55" l="1"/>
  <c r="U720" i="55"/>
  <c r="Y720" i="55"/>
  <c r="I722" i="55"/>
  <c r="U721" i="55" l="1"/>
  <c r="Z721" i="55"/>
  <c r="Y721" i="55"/>
  <c r="I723" i="55"/>
  <c r="U722" i="55" l="1"/>
  <c r="Y722" i="55"/>
  <c r="I724" i="55"/>
  <c r="Z722" i="55"/>
  <c r="I725" i="55" l="1"/>
  <c r="U723" i="55"/>
  <c r="Z723" i="55"/>
  <c r="Y723" i="55"/>
  <c r="U724" i="55" l="1"/>
  <c r="I726" i="55"/>
  <c r="Y724" i="55"/>
  <c r="Z724" i="55"/>
  <c r="U725" i="55" l="1"/>
  <c r="Y725" i="55"/>
  <c r="I727" i="55"/>
  <c r="Z725" i="55"/>
  <c r="Y726" i="55" l="1"/>
  <c r="U726" i="55"/>
  <c r="I728" i="55"/>
  <c r="Z726" i="55"/>
  <c r="I729" i="55" l="1"/>
  <c r="U727" i="55"/>
  <c r="Y727" i="55"/>
  <c r="Z727" i="55"/>
  <c r="Y728" i="55" l="1"/>
  <c r="U728" i="55"/>
  <c r="I730" i="55"/>
  <c r="Z728" i="55"/>
  <c r="Y729" i="55" l="1"/>
  <c r="Z729" i="55"/>
  <c r="I731" i="55"/>
  <c r="U729" i="55"/>
  <c r="U730" i="55" l="1"/>
  <c r="Z730" i="55"/>
  <c r="Y730" i="55"/>
  <c r="I732" i="55"/>
  <c r="I733" i="55" l="1"/>
  <c r="Y731" i="55"/>
  <c r="U731" i="55"/>
  <c r="Z731" i="55"/>
  <c r="Z732" i="55" l="1"/>
  <c r="I734" i="55"/>
  <c r="Y732" i="55"/>
  <c r="U732" i="55"/>
  <c r="I735" i="55" l="1"/>
  <c r="Z733" i="55"/>
  <c r="U733" i="55"/>
  <c r="Y733" i="55"/>
  <c r="U734" i="55" l="1"/>
  <c r="Z734" i="55"/>
  <c r="Y734" i="55"/>
  <c r="I736" i="55"/>
  <c r="Z735" i="55" l="1"/>
  <c r="U735" i="55"/>
  <c r="Y735" i="55"/>
  <c r="U736" i="55" l="1"/>
  <c r="Y736" i="55"/>
  <c r="Z736" i="55"/>
  <c r="K739" i="57" l="1"/>
  <c r="K740" i="57"/>
  <c r="K744" i="57"/>
  <c r="K747" i="57"/>
  <c r="K748" i="57"/>
  <c r="K737" i="57" l="1"/>
  <c r="K743" i="57"/>
  <c r="G66" i="56"/>
  <c r="K760" i="57"/>
  <c r="K756" i="57"/>
  <c r="K752" i="57"/>
  <c r="K759" i="57"/>
  <c r="K751" i="57"/>
  <c r="K746" i="57"/>
  <c r="K742" i="57"/>
  <c r="K738" i="57"/>
  <c r="K745" i="57"/>
  <c r="K741" i="57"/>
  <c r="I66" i="56" l="1"/>
  <c r="H66" i="56"/>
  <c r="G67" i="56"/>
  <c r="K755" i="57"/>
  <c r="I748" i="57"/>
  <c r="K749" i="57"/>
  <c r="K750" i="57"/>
  <c r="K772" i="57"/>
  <c r="K754" i="57"/>
  <c r="K763" i="57"/>
  <c r="K771" i="57"/>
  <c r="K768" i="57" l="1"/>
  <c r="K757" i="57"/>
  <c r="K753" i="57"/>
  <c r="K761" i="57"/>
  <c r="I67" i="56"/>
  <c r="H67" i="56"/>
  <c r="K764" i="57"/>
  <c r="K758" i="57"/>
  <c r="K780" i="57"/>
  <c r="K775" i="57"/>
  <c r="K769" i="57"/>
  <c r="K776" i="57"/>
  <c r="K762" i="57"/>
  <c r="K783" i="57"/>
  <c r="K766" i="57"/>
  <c r="K784" i="57"/>
  <c r="K770" i="57"/>
  <c r="K765" i="57"/>
  <c r="I760" i="57" l="1"/>
  <c r="G69" i="56"/>
  <c r="K779" i="57"/>
  <c r="I772" i="57"/>
  <c r="K773" i="57"/>
  <c r="K767" i="57"/>
  <c r="G68" i="56"/>
  <c r="K782" i="57"/>
  <c r="K796" i="57"/>
  <c r="K778" i="57"/>
  <c r="K774" i="57"/>
  <c r="K788" i="57"/>
  <c r="K787" i="57"/>
  <c r="K777" i="57"/>
  <c r="K795" i="57"/>
  <c r="K781" i="57"/>
  <c r="K792" i="57"/>
  <c r="H68" i="56" l="1"/>
  <c r="I68" i="56"/>
  <c r="G70" i="56"/>
  <c r="K791" i="57"/>
  <c r="K785" i="57"/>
  <c r="I784" i="57"/>
  <c r="I69" i="56"/>
  <c r="H69" i="56"/>
  <c r="K799" i="57"/>
  <c r="K808" i="57"/>
  <c r="K807" i="57"/>
  <c r="K789" i="57"/>
  <c r="K790" i="57"/>
  <c r="K793" i="57"/>
  <c r="K804" i="57"/>
  <c r="K800" i="57"/>
  <c r="K786" i="57"/>
  <c r="K794" i="57"/>
  <c r="K797" i="57" l="1"/>
  <c r="I796" i="57"/>
  <c r="I70" i="56"/>
  <c r="H70" i="56"/>
  <c r="G71" i="56"/>
  <c r="K803" i="57"/>
  <c r="K812" i="57"/>
  <c r="K820" i="57"/>
  <c r="K806" i="57"/>
  <c r="K816" i="57"/>
  <c r="K805" i="57"/>
  <c r="K798" i="57"/>
  <c r="K802" i="57"/>
  <c r="K801" i="57"/>
  <c r="K819" i="57"/>
  <c r="K811" i="57"/>
  <c r="G72" i="56" l="1"/>
  <c r="K815" i="57"/>
  <c r="I71" i="56"/>
  <c r="H71" i="56"/>
  <c r="I808" i="57"/>
  <c r="K809" i="57"/>
  <c r="K817" i="57"/>
  <c r="K828" i="57"/>
  <c r="K831" i="57"/>
  <c r="K810" i="57"/>
  <c r="K824" i="57"/>
  <c r="K823" i="57"/>
  <c r="K814" i="57"/>
  <c r="K832" i="57"/>
  <c r="K813" i="57"/>
  <c r="K818" i="57"/>
  <c r="G73" i="56" l="1"/>
  <c r="K827" i="57"/>
  <c r="H72" i="56"/>
  <c r="I72" i="56"/>
  <c r="K821" i="57"/>
  <c r="I820" i="57"/>
  <c r="K844" i="57"/>
  <c r="K826" i="57"/>
  <c r="K835" i="57"/>
  <c r="K836" i="57"/>
  <c r="K822" i="57"/>
  <c r="K829" i="57"/>
  <c r="K830" i="57"/>
  <c r="K825" i="57"/>
  <c r="K843" i="57"/>
  <c r="K840" i="57"/>
  <c r="K833" i="57" l="1"/>
  <c r="G74" i="56"/>
  <c r="K839" i="57"/>
  <c r="I832" i="57"/>
  <c r="H73" i="56"/>
  <c r="I73" i="56"/>
  <c r="K841" i="57"/>
  <c r="K847" i="57"/>
  <c r="K834" i="57"/>
  <c r="K848" i="57"/>
  <c r="K855" i="57"/>
  <c r="K842" i="57"/>
  <c r="K852" i="57"/>
  <c r="K837" i="57"/>
  <c r="K838" i="57"/>
  <c r="K856" i="57"/>
  <c r="K845" i="57" l="1"/>
  <c r="I74" i="56"/>
  <c r="H74" i="56"/>
  <c r="I844" i="57"/>
  <c r="G75" i="56"/>
  <c r="K851" i="57"/>
  <c r="K849" i="57"/>
  <c r="K853" i="57"/>
  <c r="K854" i="57"/>
  <c r="K850" i="57"/>
  <c r="K846" i="57"/>
  <c r="I856" i="57" l="1"/>
  <c r="I75" i="56"/>
  <c r="H75" i="56"/>
</calcChain>
</file>

<file path=xl/sharedStrings.xml><?xml version="1.0" encoding="utf-8"?>
<sst xmlns="http://schemas.openxmlformats.org/spreadsheetml/2006/main" count="415" uniqueCount="355">
  <si>
    <t>Customers</t>
  </si>
  <si>
    <t>Winter_Peak</t>
  </si>
  <si>
    <t>Summer_Peak</t>
  </si>
  <si>
    <t>Winter_PRIORAM</t>
  </si>
  <si>
    <t>Summer_TMP_AVG</t>
  </si>
  <si>
    <t>Mx_TmpDay</t>
  </si>
  <si>
    <t>Recession</t>
  </si>
  <si>
    <t>SumPKMIN_TmpDay</t>
  </si>
  <si>
    <t>Month</t>
  </si>
  <si>
    <t>CDHPkDay</t>
  </si>
  <si>
    <t>CDHprior1</t>
  </si>
  <si>
    <t>CDHprior2</t>
  </si>
  <si>
    <t>CDHprior3</t>
  </si>
  <si>
    <t>AVGWINPKDAYTEMP</t>
  </si>
  <si>
    <t>NEPACT_per_Customer_per_Day</t>
  </si>
  <si>
    <t>Year</t>
  </si>
  <si>
    <t>Period</t>
  </si>
  <si>
    <t>Hurricane_Impact</t>
  </si>
  <si>
    <t>CPI</t>
  </si>
  <si>
    <t>CUST_R</t>
  </si>
  <si>
    <t>CUST_C</t>
  </si>
  <si>
    <t>CUST_I</t>
  </si>
  <si>
    <t>CUST_SHY</t>
  </si>
  <si>
    <t>CUST_OTH</t>
  </si>
  <si>
    <t>CUST_MET</t>
  </si>
  <si>
    <t>CUST_WHL</t>
  </si>
  <si>
    <t>RealGDP</t>
  </si>
  <si>
    <t>Inactive_Ratio</t>
  </si>
  <si>
    <t>Real_Winter_PK</t>
  </si>
  <si>
    <t>WPK_upc</t>
  </si>
  <si>
    <t>SPK_upc</t>
  </si>
  <si>
    <t>Ind_Sales_wo_GS1</t>
  </si>
  <si>
    <t>Ind_Cust_wo_GS1</t>
  </si>
  <si>
    <t>GS1_Use</t>
  </si>
  <si>
    <t>Ind_Use_wo_GS1</t>
  </si>
  <si>
    <t>SumKW_savings_per_customer</t>
  </si>
  <si>
    <t>Win_upc_Nepact</t>
  </si>
  <si>
    <t>CDH_Calendar</t>
  </si>
  <si>
    <t>CDD_Calendar</t>
  </si>
  <si>
    <t>HDH_Calendar</t>
  </si>
  <si>
    <t>HDD_Calendar</t>
  </si>
  <si>
    <t>Consumer_Price_Index</t>
  </si>
  <si>
    <t>Total_Housing_Starts</t>
  </si>
  <si>
    <t>Non_Ag_Employment</t>
  </si>
  <si>
    <t>Total_Housholds</t>
  </si>
  <si>
    <t>Real_Disposable_Personal_Income</t>
  </si>
  <si>
    <t>Real_per_Capita_Personal_Income</t>
  </si>
  <si>
    <t>Total_H_Starts</t>
  </si>
  <si>
    <t>Number_HH</t>
  </si>
  <si>
    <t>Per_capita_Income</t>
  </si>
  <si>
    <t>Employment</t>
  </si>
  <si>
    <t>Disp_INCperHH</t>
  </si>
  <si>
    <t>WHL_Lee_County_NEL</t>
  </si>
  <si>
    <t>Ind_GS1_Customers</t>
  </si>
  <si>
    <t>Ind_GS1_Sales</t>
  </si>
  <si>
    <t>PRIORAM_2</t>
  </si>
  <si>
    <t>&lt;= Updated with actuals</t>
  </si>
  <si>
    <t>WIN_Peak_MinTemp</t>
  </si>
  <si>
    <t>PHEV_MWH</t>
  </si>
  <si>
    <t>Absolute_growth</t>
  </si>
  <si>
    <t>Percent_Growth</t>
  </si>
  <si>
    <t>Cal_HDD_based_on_45_degrees</t>
  </si>
  <si>
    <t>NEL_cust_hurricane_cal</t>
  </si>
  <si>
    <t>NEL_cust_hurricane_NEPACT_cal</t>
  </si>
  <si>
    <t>Cal_Winter_HDD</t>
  </si>
  <si>
    <t>NEL_cust_hurricane_perday_cal</t>
  </si>
  <si>
    <t>PHEV_Summer_Peak</t>
  </si>
  <si>
    <t>PHEV_Winter_Peak</t>
  </si>
  <si>
    <t>Emp_Pop_Ratio</t>
  </si>
  <si>
    <t>Employ_Pop_ratio</t>
  </si>
  <si>
    <t>CPI_Energy</t>
  </si>
  <si>
    <t>CPI_Energy_12MoAvg</t>
  </si>
  <si>
    <t>Employ_Wgt_Income</t>
  </si>
  <si>
    <t>Disposable_Income</t>
  </si>
  <si>
    <t>Retail_Delivered</t>
  </si>
  <si>
    <t>CDH_Billed</t>
  </si>
  <si>
    <t>HDH_Billed</t>
  </si>
  <si>
    <t>CDD_Billed</t>
  </si>
  <si>
    <t>HDD_Billed</t>
  </si>
  <si>
    <t>Billed_HDD_based_on_45_degrees</t>
  </si>
  <si>
    <t>Billed_Winter_HDD</t>
  </si>
  <si>
    <t>MH_R</t>
  </si>
  <si>
    <t>MH_SHY</t>
  </si>
  <si>
    <t>MH_OTH</t>
  </si>
  <si>
    <t>MH_MET</t>
  </si>
  <si>
    <t>MH_WHL</t>
  </si>
  <si>
    <t>MH_TOT</t>
  </si>
  <si>
    <t>NEL_CALENDAR</t>
  </si>
  <si>
    <t>CUST_TOT</t>
  </si>
  <si>
    <t>MH_C</t>
  </si>
  <si>
    <t>MH_I</t>
  </si>
  <si>
    <t>Annual_Non_Ag_Emplmnt</t>
  </si>
  <si>
    <t>Retail_Gas_Price</t>
  </si>
  <si>
    <t>Wgt_Per_Capital_Income</t>
  </si>
  <si>
    <t>Calendar_Days</t>
  </si>
  <si>
    <t>Retail_UPC</t>
  </si>
  <si>
    <t>Inactive_Ratio_12_mth_avg</t>
  </si>
  <si>
    <t>&lt;=Begin use of 20 year CALENDAR Normals</t>
  </si>
  <si>
    <t>Real_Gas_Price</t>
  </si>
  <si>
    <t>CPI_Energy_3mos</t>
  </si>
  <si>
    <t>Energy_Inflation</t>
  </si>
  <si>
    <t>Leap_Year</t>
  </si>
  <si>
    <t>Hurricane_Impact_Delivered</t>
  </si>
  <si>
    <t>Retail_Use_adj_Hurricanes</t>
  </si>
  <si>
    <t>Billed_Days</t>
  </si>
  <si>
    <t>Retail_Use_day</t>
  </si>
  <si>
    <t>Wgt_Per_Capita_Income</t>
  </si>
  <si>
    <t>Real_Price_Gasoline</t>
  </si>
  <si>
    <t>NEPACT_Weather_Sensitive_UPC_Normal_CDH</t>
  </si>
  <si>
    <t>NEPACT_weatsens_nonweatsens_UPC_Normal_CDH</t>
  </si>
  <si>
    <t>R_GasPri_spk</t>
  </si>
  <si>
    <t>R_GasPri_spkLAG1</t>
  </si>
  <si>
    <t>CDH_80_Calendar</t>
  </si>
  <si>
    <t>CDH_85_Calendar</t>
  </si>
  <si>
    <t>Inflation</t>
  </si>
  <si>
    <t>nepact_dummy</t>
  </si>
  <si>
    <t>CPI_Energy_3mos_SPK</t>
  </si>
  <si>
    <t>WinKW_savings_per_customer</t>
  </si>
  <si>
    <t>NEPACT_Non_Weather_Sensitive_UPC_Normal_CDH</t>
  </si>
  <si>
    <t>NEPACT_ALLWGTBY_UPC_Normal_CDH</t>
  </si>
  <si>
    <t>MarHDD66_Calc</t>
  </si>
  <si>
    <t>FebHDD66_Calc</t>
  </si>
  <si>
    <t>Fiscal_Days</t>
  </si>
  <si>
    <t>Annual_Change_inacttve</t>
  </si>
  <si>
    <t>Annual_Non_Ag_Employment</t>
  </si>
  <si>
    <t>Annual_Housing_Starts</t>
  </si>
  <si>
    <t>Jan_HDD</t>
  </si>
  <si>
    <t>Dec_HDD</t>
  </si>
  <si>
    <t>MarHDD66_Billed_Calc</t>
  </si>
  <si>
    <t>FebHDD66_Billed_Calc</t>
  </si>
  <si>
    <t>Disposable_Income_HH</t>
  </si>
  <si>
    <t>Jan_Real_Gas_Prices</t>
  </si>
  <si>
    <t>Jan_Wgt_Per_Capita_Income</t>
  </si>
  <si>
    <t>Dec_Real_Gas_Prices</t>
  </si>
  <si>
    <t>LCEC_Sum_Pk</t>
  </si>
  <si>
    <t>FKEC_Sum_Pk</t>
  </si>
  <si>
    <t>Blountstown_Sum_Pk</t>
  </si>
  <si>
    <t>Wauchula_Sum_Pk</t>
  </si>
  <si>
    <t>Blountstown_NEL</t>
  </si>
  <si>
    <t>Wauchula_NEL</t>
  </si>
  <si>
    <t>Real_Personal_income</t>
  </si>
  <si>
    <t>Annual_Real_Personal_Income</t>
  </si>
  <si>
    <t>Real_GDP</t>
  </si>
  <si>
    <t>FKEC_NEL_Incremental</t>
  </si>
  <si>
    <t>NEL_without_inc_wholesale</t>
  </si>
  <si>
    <t>Housing_Starts_per_capita</t>
  </si>
  <si>
    <t>Real_GDP_per_Capita</t>
  </si>
  <si>
    <t>Weighted_Disposable_Income</t>
  </si>
  <si>
    <t>Real_Disp_INCperHH</t>
  </si>
  <si>
    <t>Housing_Starts_per_capita_current</t>
  </si>
  <si>
    <t>Small_Commercial_Customers</t>
  </si>
  <si>
    <t>Medium_Commercial_Customers</t>
  </si>
  <si>
    <t>Large_Commercial_Customers</t>
  </si>
  <si>
    <t>Small_Commercial_KWH_Sales</t>
  </si>
  <si>
    <t>Medium_Commercial_KWH_Sales</t>
  </si>
  <si>
    <t>Large_Commercial_KWH_Sales</t>
  </si>
  <si>
    <t>Annual_CPI</t>
  </si>
  <si>
    <t>FL_Total_Home_Sales</t>
  </si>
  <si>
    <t>FL_Total_Housing_Permits</t>
  </si>
  <si>
    <t>FL_Retail_Sales</t>
  </si>
  <si>
    <t>FL_Total_Industrial_Production_Index</t>
  </si>
  <si>
    <t>FL_CPI</t>
  </si>
  <si>
    <t>CPI_Energy_3mos_prior</t>
  </si>
  <si>
    <t>Annual_Real_GDP</t>
  </si>
  <si>
    <t>FL_GSP_Mfg</t>
  </si>
  <si>
    <t>Winter Park NEL</t>
  </si>
  <si>
    <t>New Smyrna NEL</t>
  </si>
  <si>
    <t>Key West/Metro</t>
  </si>
  <si>
    <t>Inactive_Prior_UKU</t>
  </si>
  <si>
    <t>Inactive_After_UKU</t>
  </si>
  <si>
    <t>Inactive_Prior_June_2013</t>
  </si>
  <si>
    <t>Inactive_July_2013</t>
  </si>
  <si>
    <t>Inactive_Aug_2013</t>
  </si>
  <si>
    <t>Inactive_Sept_2013</t>
  </si>
  <si>
    <t>Inactive_Post_Oct_213</t>
  </si>
  <si>
    <t>FTM_CDH</t>
  </si>
  <si>
    <t>FTM_HDH</t>
  </si>
  <si>
    <t>WD_Customers</t>
  </si>
  <si>
    <t>LEE_NEL</t>
  </si>
  <si>
    <t>LEE_NCP</t>
  </si>
  <si>
    <t>FTM_Max_HDD_buildup</t>
  </si>
  <si>
    <t>FTM_Effective_min</t>
  </si>
  <si>
    <t>FTM_Norm_CDH</t>
  </si>
  <si>
    <t>FTM_Norm_HDH</t>
  </si>
  <si>
    <t>Winter_Park_Sum_Pk</t>
  </si>
  <si>
    <t>New_Syrman_Sum_pk</t>
  </si>
  <si>
    <t>Key_West_Winter_Pk</t>
  </si>
  <si>
    <t>Key_West_Sum_Pk</t>
  </si>
  <si>
    <t>Seminole_Sum_Pk</t>
  </si>
  <si>
    <t>Winter_Weekend</t>
  </si>
  <si>
    <t>Winter_peak_Day</t>
  </si>
  <si>
    <t>Winter_Effective_Min</t>
  </si>
  <si>
    <t>Min_Temp_Prior_Day_thru_8AM</t>
  </si>
  <si>
    <t>Unemployment_rate</t>
  </si>
  <si>
    <t>FL_Unemployment_Rate</t>
  </si>
  <si>
    <t>FL_Real_GSP</t>
  </si>
  <si>
    <t>Average_Unemployment_Rate</t>
  </si>
  <si>
    <t>Nominal_Price</t>
  </si>
  <si>
    <t>Real_Price</t>
  </si>
  <si>
    <t>Heat_Index_Max</t>
  </si>
  <si>
    <t>Heat_Index_Summer_Max</t>
  </si>
  <si>
    <t>Rel_Humidity</t>
  </si>
  <si>
    <t>Annual_GSP</t>
  </si>
  <si>
    <t>State_GSP</t>
  </si>
  <si>
    <t>State_GSP_capita</t>
  </si>
  <si>
    <t>Seminole</t>
  </si>
  <si>
    <t>Bill_Cycle_CDH</t>
  </si>
  <si>
    <t>Bill_Cycle_HDD</t>
  </si>
  <si>
    <t>CDH_4PM</t>
  </si>
  <si>
    <t>CDH_4PM_prior</t>
  </si>
  <si>
    <t>CDH_5PM</t>
  </si>
  <si>
    <t>Win_UPC_Jan_NEAPACt</t>
  </si>
  <si>
    <t>NEPACT_WGTBY_UPC_Normal_CDH_Nighttime_Hrs</t>
  </si>
  <si>
    <t>NEPACT_WGTBY_UPC_Normal_CDH_Days</t>
  </si>
  <si>
    <t>LCEC_Win_Pk</t>
  </si>
  <si>
    <t>FKEC_Win_Pk</t>
  </si>
  <si>
    <t>Blountstown_Win_Pk</t>
  </si>
  <si>
    <t>Wauchula_win_Pk</t>
  </si>
  <si>
    <t>win_Park_win_Pk</t>
  </si>
  <si>
    <t>New_Syrman_win_Pk</t>
  </si>
  <si>
    <t>Seminole_win_Pk</t>
  </si>
  <si>
    <t>NEPACT_WGTBY_UPC_Actual_CDH_Days</t>
  </si>
  <si>
    <t>NEPACT_WeatSens_Actual_Weat</t>
  </si>
  <si>
    <t>NEPACT_NonWeatSens_WgtbyDyltHRs</t>
  </si>
  <si>
    <t>NEPACT_WGTBY_UPC_Actual_CDH_Nighttime_Hrs</t>
  </si>
  <si>
    <t>Global_Annual_Population</t>
  </si>
  <si>
    <t>Incremental_PHEV_MWH</t>
  </si>
  <si>
    <t>Total_NSA</t>
  </si>
  <si>
    <t>NED_NSA</t>
  </si>
  <si>
    <t>ED_NSA</t>
  </si>
  <si>
    <t>WD_NSA</t>
  </si>
  <si>
    <t>SED_NSA</t>
  </si>
  <si>
    <t>SD_NSA</t>
  </si>
  <si>
    <t>Total_Res_NSA</t>
  </si>
  <si>
    <t>NED_Res_NSA</t>
  </si>
  <si>
    <t>ED_Res_NSA</t>
  </si>
  <si>
    <t>WD_Res_NSA</t>
  </si>
  <si>
    <t>SED_Res_NSA</t>
  </si>
  <si>
    <t>SD_Res_NSA</t>
  </si>
  <si>
    <t>Total_Com_NSA</t>
  </si>
  <si>
    <t>NED_Com_NSA</t>
  </si>
  <si>
    <t>ED_Com_NSA</t>
  </si>
  <si>
    <t>WD_Com_NSA</t>
  </si>
  <si>
    <t>SED_Com_NSA</t>
  </si>
  <si>
    <t>SD_Com_NSA</t>
  </si>
  <si>
    <t>Cal_HDD_based_on_65_degrees</t>
  </si>
  <si>
    <t>Cal_HDD_based_on_60_degrees</t>
  </si>
  <si>
    <t>Cal_Winter_HDD65</t>
  </si>
  <si>
    <t>Cal_Winter_HDD60</t>
  </si>
  <si>
    <t>MarHDD65_Calc</t>
  </si>
  <si>
    <t>FebHDD65_Calc</t>
  </si>
  <si>
    <t>MarHDD60_Calc</t>
  </si>
  <si>
    <t>FebHDD60_Calc</t>
  </si>
  <si>
    <t>Jan_HDD65</t>
  </si>
  <si>
    <t>Dec_HDD65</t>
  </si>
  <si>
    <t>Jan_HDD60</t>
  </si>
  <si>
    <t>Dec_HDD60</t>
  </si>
  <si>
    <t>MarHDD65</t>
  </si>
  <si>
    <t>FebHDD65</t>
  </si>
  <si>
    <t>MarHDD60</t>
  </si>
  <si>
    <t>FebHDD60</t>
  </si>
  <si>
    <t>Difference (Global - BEBR)</t>
  </si>
  <si>
    <t>BEBR_FL_Population_Feb_2015</t>
  </si>
  <si>
    <t>NEPACT_WGTBY_UPC_Actual_CDH_Days_NoWinterAC</t>
  </si>
  <si>
    <t>Cal_CDH_MarApr</t>
  </si>
  <si>
    <t>Cal_HDD_MarApr</t>
  </si>
  <si>
    <t>Metro_H_Starts</t>
  </si>
  <si>
    <t>Annual</t>
  </si>
  <si>
    <t>Annual_Real_Per_Capita_Income</t>
  </si>
  <si>
    <t>Annual_CPI_Energy</t>
  </si>
  <si>
    <t>Annual_FL_Total_Home_Sales</t>
  </si>
  <si>
    <t>Annual_Wgt_per_Capita_Inc</t>
  </si>
  <si>
    <t>Annual_FL_Retail_Sales</t>
  </si>
  <si>
    <t>Annual_FL_Total_Households</t>
  </si>
  <si>
    <t>=(X295+X283+X271+X259+X247+X235+X223+X211+X199+X187+X175+X163+X151+X139+X127+X115+X103+X91+X79+X67)/20</t>
  </si>
  <si>
    <t>NEPACT_NonWeatSens_Days</t>
  </si>
  <si>
    <t>PPI_Finished_Goods</t>
  </si>
  <si>
    <t>Core_CPI</t>
  </si>
  <si>
    <t>Annual_Core_CPI</t>
  </si>
  <si>
    <t>Annual_PPI_Finished_Goods</t>
  </si>
  <si>
    <t>NEPACT_Lighting</t>
  </si>
  <si>
    <t>NEPACT_AC</t>
  </si>
  <si>
    <t>NEPACT_total</t>
  </si>
  <si>
    <t>Retail_Price</t>
  </si>
  <si>
    <t>Energy_Inflation_rate</t>
  </si>
  <si>
    <t>CPI_12_mos</t>
  </si>
  <si>
    <t>NEPACT_Lighting_Night</t>
  </si>
  <si>
    <t>NEPACT_Lighting_CHD</t>
  </si>
  <si>
    <t>Global_FL_Population_Jun_2015</t>
  </si>
  <si>
    <t>Florida_Annual_Population_updated_Feb2015</t>
  </si>
  <si>
    <t>Price_Index</t>
  </si>
  <si>
    <t>Real_Price_Index</t>
  </si>
  <si>
    <t>Retail_Price_Increase</t>
  </si>
  <si>
    <t>Retail_Price_Decrease</t>
  </si>
  <si>
    <t>Real_Price_Increase</t>
  </si>
  <si>
    <t>Real_Price_Decrease</t>
  </si>
  <si>
    <t>Retail_Price_12mos</t>
  </si>
  <si>
    <t>Real__Price_12mos</t>
  </si>
  <si>
    <t>Retail_Price_Increase_12mos</t>
  </si>
  <si>
    <t>Retail_Price_Decrease_12mos</t>
  </si>
  <si>
    <t>AnnGal_Wgt_per_Capita_Inc</t>
  </si>
  <si>
    <t>Retail_Price_Increase_2004</t>
  </si>
  <si>
    <t>Retail_Price_Decrease_2004</t>
  </si>
  <si>
    <t>Wgt_Per_Cap_Inc_Increase</t>
  </si>
  <si>
    <t>Wgt_Per_Cap_Inc_Decrease</t>
  </si>
  <si>
    <t>Florida_Annual_Population_updated_Jul2015</t>
  </si>
  <si>
    <t>BEBR_FL_Population_Jul_2015</t>
  </si>
  <si>
    <t>Unbilled_As_Percent_of_NEL</t>
  </si>
  <si>
    <t xml:space="preserve"> Jan through  July uses 1996-2015 data. The other months 1995-2014</t>
  </si>
  <si>
    <t>Retail_Real_Price_Increase_12mos</t>
  </si>
  <si>
    <t>Retail_Real_Price_Decrease_12mos</t>
  </si>
  <si>
    <t>Real__Price_4mos</t>
  </si>
  <si>
    <t>Real__Price_Increase_4mos</t>
  </si>
  <si>
    <t>Real__Price_Decrease_4mos</t>
  </si>
  <si>
    <t>Max_Real_Price</t>
  </si>
  <si>
    <t>Real__Price_Increase_2mos</t>
  </si>
  <si>
    <t>Real__Price_Decrease_2mos</t>
  </si>
  <si>
    <t>Real__Price_2mos</t>
  </si>
  <si>
    <t>Real__Price_2mos_adj</t>
  </si>
  <si>
    <t>Real__Price_Increase_2mos_adj</t>
  </si>
  <si>
    <t>Real__Price_Decrease_2mos_adj</t>
  </si>
  <si>
    <t>Real_Price_Increase_Max</t>
  </si>
  <si>
    <t>Real_Price_max</t>
  </si>
  <si>
    <t>Real_Price_Local_chag</t>
  </si>
  <si>
    <t>Summer_peak_day</t>
  </si>
  <si>
    <t>US_Population</t>
  </si>
  <si>
    <t>Quincy_Sum_Pk</t>
  </si>
  <si>
    <t>Homestead_Sum_Pk</t>
  </si>
  <si>
    <t>Quincy_Win_Pk</t>
  </si>
  <si>
    <t>Homestead_Win_Pk</t>
  </si>
  <si>
    <t>PHEV_2014_Fixed</t>
  </si>
  <si>
    <t>Increase_12mos_Max</t>
  </si>
  <si>
    <t>Remaining_Price_increase</t>
  </si>
  <si>
    <t>Real_Price_Spk</t>
  </si>
  <si>
    <t>Homestead</t>
  </si>
  <si>
    <t>Quincy</t>
  </si>
  <si>
    <t>Real_Price_3mo_average</t>
  </si>
  <si>
    <t>Annual_price change</t>
  </si>
  <si>
    <t>From File:</t>
  </si>
  <si>
    <t>'G:\LFG\Working_folders\2014 H_Index TEST\</t>
  </si>
  <si>
    <t>RHum 1990-2014_and_H_INDX.xlsx</t>
  </si>
  <si>
    <t>OPC 010320</t>
  </si>
  <si>
    <t>FPL RC-16</t>
  </si>
  <si>
    <t>OPC 010321</t>
  </si>
  <si>
    <t>OPC 010322</t>
  </si>
  <si>
    <t>OPC 010323</t>
  </si>
  <si>
    <t>OPC 010324</t>
  </si>
  <si>
    <t>OPC 010325</t>
  </si>
  <si>
    <t>OPC 010326</t>
  </si>
  <si>
    <t>OPC 010327</t>
  </si>
  <si>
    <t>OPC 010328</t>
  </si>
  <si>
    <t>OPC 010329</t>
  </si>
  <si>
    <t>OPC 010330</t>
  </si>
  <si>
    <t>OPC 010331</t>
  </si>
  <si>
    <t>OPC 010332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</si>
</sst>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(* #,##0.00_);_(* \(#,##0.00\);_(* &quot;-&quot;??_);_(@_)"/>
    <numFmt numFmtId="164" formatCode="0.000"/>
    <numFmt numFmtId="165" formatCode="0.0%"/>
    <numFmt numFmtId="166" formatCode="0.0"/>
    <numFmt numFmtId="167" formatCode="0.0000"/>
    <numFmt numFmtId="168" formatCode="0.000%"/>
    <numFmt numFmtId="169" formatCode="0.000000"/>
    <numFmt numFmtId="170" formatCode="#,##0.0"/>
    <numFmt numFmtId="171" formatCode="_(* #,##0_);_(* \(#,##0\);_(* &quot;-&quot;??_);_(@_)"/>
    <numFmt numFmtId="172" formatCode="#,##0.0000"/>
    <numFmt numFmtId="173" formatCode="#,##0.000000"/>
    <numFmt numFmtId="174" formatCode="#,##0.00000"/>
    <numFmt numFmtId="175" formatCode="#,##0.000"/>
    <numFmt numFmtId="176" formatCode="0_);\(0\)"/>
    <numFmt numFmtId="177" formatCode="_-* #,##0.00\ _D_M_-;\-* #,##0.00\ _D_M_-;_-* &quot;-&quot;??\ _D_M_-;_-@_-"/>
    <numFmt numFmtId="178" formatCode="_-* #,##0\ _D_M_-;\-* #,##0\ _D_M_-;_-* &quot;-&quot;\ _D_M_-;_-@_-"/>
    <numFmt numFmtId="179" formatCode="_-* #,##0.00\ &quot;DM&quot;_-;\-* #,##0.00\ &quot;DM&quot;_-;_-* &quot;-&quot;??\ &quot;DM&quot;_-;_-@_-"/>
    <numFmt numFmtId="180" formatCode="_-* #,##0\ &quot;DM&quot;_-;\-* #,##0\ &quot;DM&quot;_-;_-* &quot;-&quot;\ &quot;DM&quot;_-;_-@_-"/>
    <numFmt numFmtId="181" formatCode="_-* #,##0\ _D_M_-;\-* #,##0\ _D_M_-;_-* &quot;-&quot;??\ _D_M_-;_-@_-"/>
    <numFmt numFmtId="182" formatCode="0.0000%"/>
    <numFmt numFmtId="183" formatCode="#,##0.0000000"/>
    <numFmt numFmtId="184" formatCode="0.00000"/>
    <numFmt numFmtId="185" formatCode="_-* #,##0.0000\ _D_M_-;\-* #,##0.0000\ _D_M_-;_-* &quot;-&quot;??\ _D_M_-;_-@_-"/>
    <numFmt numFmtId="186" formatCode="0.000000000000000"/>
    <numFmt numFmtId="187" formatCode="mm/dd/yy;@"/>
  </numFmts>
  <fonts count="41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9"/>
      <color rgb="FF00B0F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09">
    <xf numFmtId="0" fontId="0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2" borderId="0" applyNumberFormat="0" applyBorder="0" applyAlignment="0" applyProtection="0"/>
    <xf numFmtId="0" fontId="33" fillId="53" borderId="0" applyNumberFormat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11" fillId="25" borderId="0" applyNumberFormat="0" applyBorder="0" applyAlignment="0" applyProtection="0"/>
    <xf numFmtId="0" fontId="18" fillId="16" borderId="0" applyNumberFormat="0" applyBorder="0" applyAlignment="0" applyProtection="0"/>
    <xf numFmtId="0" fontId="19" fillId="26" borderId="1" applyNumberFormat="0" applyAlignment="0" applyProtection="0"/>
    <xf numFmtId="0" fontId="12" fillId="17" borderId="2" applyNumberFormat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3" fillId="27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5" borderId="1" applyNumberFormat="0" applyAlignment="0" applyProtection="0"/>
    <xf numFmtId="0" fontId="24" fillId="0" borderId="6" applyNumberFormat="0" applyFill="0" applyAlignment="0" applyProtection="0"/>
    <xf numFmtId="0" fontId="14" fillId="25" borderId="0" applyNumberFormat="0" applyBorder="0" applyAlignment="0" applyProtection="0"/>
    <xf numFmtId="0" fontId="1" fillId="0" borderId="0"/>
    <xf numFmtId="0" fontId="1" fillId="0" borderId="0"/>
    <xf numFmtId="0" fontId="6" fillId="0" borderId="0"/>
    <xf numFmtId="0" fontId="4" fillId="24" borderId="7" applyNumberFormat="0" applyFont="0" applyAlignment="0" applyProtection="0"/>
    <xf numFmtId="0" fontId="15" fillId="26" borderId="8" applyNumberFormat="0" applyAlignment="0" applyProtection="0"/>
    <xf numFmtId="9" fontId="1" fillId="0" borderId="0" applyFont="0" applyFill="0" applyBorder="0" applyAlignment="0" applyProtection="0"/>
    <xf numFmtId="4" fontId="25" fillId="28" borderId="9" applyNumberFormat="0" applyProtection="0">
      <alignment vertical="center"/>
    </xf>
    <xf numFmtId="4" fontId="26" fillId="28" borderId="9" applyNumberFormat="0" applyProtection="0">
      <alignment vertical="center"/>
    </xf>
    <xf numFmtId="4" fontId="25" fillId="28" borderId="9" applyNumberFormat="0" applyProtection="0">
      <alignment horizontal="left" vertical="center" indent="1"/>
    </xf>
    <xf numFmtId="0" fontId="25" fillId="28" borderId="9" applyNumberFormat="0" applyProtection="0">
      <alignment horizontal="left" vertical="top" indent="1"/>
    </xf>
    <xf numFmtId="4" fontId="25" fillId="2" borderId="0" applyNumberFormat="0" applyProtection="0">
      <alignment horizontal="left" vertical="center" indent="1"/>
    </xf>
    <xf numFmtId="4" fontId="6" fillId="7" borderId="9" applyNumberFormat="0" applyProtection="0">
      <alignment horizontal="right" vertical="center"/>
    </xf>
    <xf numFmtId="4" fontId="6" fillId="3" borderId="9" applyNumberFormat="0" applyProtection="0">
      <alignment horizontal="right" vertical="center"/>
    </xf>
    <xf numFmtId="4" fontId="6" fillId="29" borderId="9" applyNumberFormat="0" applyProtection="0">
      <alignment horizontal="right" vertical="center"/>
    </xf>
    <xf numFmtId="4" fontId="6" fillId="30" borderId="9" applyNumberFormat="0" applyProtection="0">
      <alignment horizontal="right" vertical="center"/>
    </xf>
    <xf numFmtId="4" fontId="6" fillId="31" borderId="9" applyNumberFormat="0" applyProtection="0">
      <alignment horizontal="right" vertical="center"/>
    </xf>
    <xf numFmtId="4" fontId="6" fillId="32" borderId="9" applyNumberFormat="0" applyProtection="0">
      <alignment horizontal="right" vertical="center"/>
    </xf>
    <xf numFmtId="4" fontId="6" fillId="9" borderId="9" applyNumberFormat="0" applyProtection="0">
      <alignment horizontal="right" vertical="center"/>
    </xf>
    <xf numFmtId="4" fontId="6" fillId="33" borderId="9" applyNumberFormat="0" applyProtection="0">
      <alignment horizontal="right" vertical="center"/>
    </xf>
    <xf numFmtId="4" fontId="6" fillId="34" borderId="9" applyNumberFormat="0" applyProtection="0">
      <alignment horizontal="right" vertical="center"/>
    </xf>
    <xf numFmtId="4" fontId="25" fillId="35" borderId="10" applyNumberFormat="0" applyProtection="0">
      <alignment horizontal="left" vertical="center" indent="1"/>
    </xf>
    <xf numFmtId="4" fontId="6" fillId="36" borderId="0" applyNumberFormat="0" applyProtection="0">
      <alignment horizontal="left" vertical="center" indent="1"/>
    </xf>
    <xf numFmtId="4" fontId="27" fillId="8" borderId="0" applyNumberFormat="0" applyProtection="0">
      <alignment horizontal="left" vertical="center" indent="1"/>
    </xf>
    <xf numFmtId="4" fontId="6" fillId="2" borderId="9" applyNumberFormat="0" applyProtection="0">
      <alignment horizontal="right" vertical="center"/>
    </xf>
    <xf numFmtId="4" fontId="6" fillId="36" borderId="0" applyNumberFormat="0" applyProtection="0">
      <alignment horizontal="left" vertical="center" indent="1"/>
    </xf>
    <xf numFmtId="4" fontId="6" fillId="2" borderId="0" applyNumberFormat="0" applyProtection="0">
      <alignment horizontal="left" vertical="center" indent="1"/>
    </xf>
    <xf numFmtId="0" fontId="4" fillId="8" borderId="9" applyNumberFormat="0" applyProtection="0">
      <alignment horizontal="left" vertical="center" indent="1"/>
    </xf>
    <xf numFmtId="0" fontId="4" fillId="8" borderId="9" applyNumberFormat="0" applyProtection="0">
      <alignment horizontal="left" vertical="top" indent="1"/>
    </xf>
    <xf numFmtId="0" fontId="4" fillId="2" borderId="9" applyNumberFormat="0" applyProtection="0">
      <alignment horizontal="left" vertical="center" indent="1"/>
    </xf>
    <xf numFmtId="0" fontId="4" fillId="2" borderId="9" applyNumberFormat="0" applyProtection="0">
      <alignment horizontal="left" vertical="top" indent="1"/>
    </xf>
    <xf numFmtId="0" fontId="4" fillId="6" borderId="9" applyNumberFormat="0" applyProtection="0">
      <alignment horizontal="left" vertical="center" indent="1"/>
    </xf>
    <xf numFmtId="0" fontId="4" fillId="6" borderId="9" applyNumberFormat="0" applyProtection="0">
      <alignment horizontal="left" vertical="top" indent="1"/>
    </xf>
    <xf numFmtId="0" fontId="4" fillId="36" borderId="9" applyNumberFormat="0" applyProtection="0">
      <alignment horizontal="left" vertical="center" indent="1"/>
    </xf>
    <xf numFmtId="0" fontId="4" fillId="36" borderId="9" applyNumberFormat="0" applyProtection="0">
      <alignment horizontal="left" vertical="top" indent="1"/>
    </xf>
    <xf numFmtId="0" fontId="4" fillId="5" borderId="11" applyNumberFormat="0">
      <protection locked="0"/>
    </xf>
    <xf numFmtId="4" fontId="6" fillId="4" borderId="9" applyNumberFormat="0" applyProtection="0">
      <alignment vertical="center"/>
    </xf>
    <xf numFmtId="4" fontId="28" fillId="4" borderId="9" applyNumberFormat="0" applyProtection="0">
      <alignment vertical="center"/>
    </xf>
    <xf numFmtId="4" fontId="6" fillId="4" borderId="9" applyNumberFormat="0" applyProtection="0">
      <alignment horizontal="left" vertical="center" indent="1"/>
    </xf>
    <xf numFmtId="0" fontId="6" fillId="4" borderId="9" applyNumberFormat="0" applyProtection="0">
      <alignment horizontal="left" vertical="top" indent="1"/>
    </xf>
    <xf numFmtId="4" fontId="6" fillId="36" borderId="9" applyNumberFormat="0" applyProtection="0">
      <alignment horizontal="right" vertical="center"/>
    </xf>
    <xf numFmtId="4" fontId="28" fillId="36" borderId="9" applyNumberFormat="0" applyProtection="0">
      <alignment horizontal="right" vertical="center"/>
    </xf>
    <xf numFmtId="4" fontId="6" fillId="2" borderId="9" applyNumberFormat="0" applyProtection="0">
      <alignment horizontal="left" vertical="center" indent="1"/>
    </xf>
    <xf numFmtId="0" fontId="6" fillId="2" borderId="9" applyNumberFormat="0" applyProtection="0">
      <alignment horizontal="left" vertical="top" indent="1"/>
    </xf>
    <xf numFmtId="4" fontId="29" fillId="37" borderId="0" applyNumberFormat="0" applyProtection="0">
      <alignment horizontal="left" vertical="center" indent="1"/>
    </xf>
    <xf numFmtId="4" fontId="30" fillId="36" borderId="9" applyNumberFormat="0" applyProtection="0">
      <alignment horizontal="right" vertical="center"/>
    </xf>
    <xf numFmtId="0" fontId="31" fillId="0" borderId="0" applyNumberFormat="0" applyFill="0" applyBorder="0" applyAlignment="0" applyProtection="0"/>
    <xf numFmtId="169" fontId="1" fillId="0" borderId="0">
      <alignment horizontal="left" wrapText="1"/>
    </xf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9" fontId="35" fillId="0" borderId="0" applyFont="0" applyFill="0" applyBorder="0" applyAlignment="0" applyProtection="0"/>
  </cellStyleXfs>
  <cellXfs count="315">
    <xf numFmtId="0" fontId="0" fillId="0" borderId="0" xfId="0" applyNumberFormat="1" applyAlignment="1"/>
    <xf numFmtId="2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Border="1" applyAlignment="1"/>
    <xf numFmtId="0" fontId="3" fillId="0" borderId="0" xfId="0" applyNumberFormat="1" applyFont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 wrapText="1"/>
    </xf>
    <xf numFmtId="0" fontId="3" fillId="0" borderId="0" xfId="0" quotePrefix="1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Border="1" applyAlignment="1">
      <alignment horizontal="center"/>
    </xf>
    <xf numFmtId="9" fontId="3" fillId="0" borderId="0" xfId="64" applyFont="1" applyBorder="1" applyAlignment="1"/>
    <xf numFmtId="0" fontId="3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Alignment="1" applyProtection="1"/>
    <xf numFmtId="3" fontId="0" fillId="0" borderId="0" xfId="0" applyNumberFormat="1" applyFont="1" applyFill="1" applyAlignment="1">
      <alignment horizontal="center"/>
    </xf>
    <xf numFmtId="1" fontId="0" fillId="0" borderId="0" xfId="0" applyNumberFormat="1" applyFont="1" applyFill="1" applyAlignment="1" applyProtection="1">
      <alignment horizontal="right"/>
    </xf>
    <xf numFmtId="3" fontId="0" fillId="0" borderId="0" xfId="0" applyNumberFormat="1" applyFont="1" applyFill="1" applyAlignment="1" applyProtection="1"/>
    <xf numFmtId="3" fontId="0" fillId="0" borderId="0" xfId="0" applyNumberFormat="1" applyFont="1" applyAlignment="1"/>
    <xf numFmtId="0" fontId="0" fillId="0" borderId="0" xfId="0" applyNumberFormat="1" applyFont="1" applyBorder="1" applyAlignment="1"/>
    <xf numFmtId="0" fontId="0" fillId="0" borderId="0" xfId="0" applyNumberFormat="1" applyFont="1" applyAlignment="1"/>
    <xf numFmtId="0" fontId="0" fillId="0" borderId="0" xfId="0" applyNumberFormat="1" applyFont="1" applyFill="1" applyAlignment="1"/>
    <xf numFmtId="3" fontId="0" fillId="0" borderId="0" xfId="0" applyNumberFormat="1" applyFont="1" applyFill="1" applyAlignment="1" applyProtection="1">
      <alignment horizontal="center"/>
    </xf>
    <xf numFmtId="1" fontId="6" fillId="0" borderId="0" xfId="0" applyNumberFormat="1" applyFont="1" applyFill="1" applyAlignment="1" applyProtection="1">
      <alignment horizontal="right"/>
    </xf>
    <xf numFmtId="3" fontId="6" fillId="0" borderId="0" xfId="0" applyNumberFormat="1" applyFont="1" applyFill="1" applyAlignment="1" applyProtection="1"/>
    <xf numFmtId="3" fontId="0" fillId="0" borderId="0" xfId="0" applyNumberFormat="1" applyFont="1" applyFill="1" applyAlignment="1"/>
    <xf numFmtId="0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/>
    <xf numFmtId="3" fontId="0" fillId="0" borderId="0" xfId="0" applyNumberFormat="1" applyFont="1" applyFill="1" applyAlignment="1" applyProtection="1">
      <alignment horizontal="right"/>
    </xf>
    <xf numFmtId="4" fontId="0" fillId="56" borderId="0" xfId="0" applyNumberFormat="1" applyFill="1" applyBorder="1" applyAlignment="1"/>
    <xf numFmtId="4" fontId="3" fillId="0" borderId="0" xfId="0" applyNumberFormat="1" applyFont="1" applyFill="1" applyBorder="1" applyAlignment="1">
      <alignment horizontal="center"/>
    </xf>
    <xf numFmtId="4" fontId="3" fillId="0" borderId="0" xfId="46" applyNumberFormat="1" applyFont="1" applyFill="1" applyBorder="1" applyAlignment="1">
      <alignment horizontal="center"/>
    </xf>
    <xf numFmtId="181" fontId="0" fillId="0" borderId="0" xfId="46" applyNumberFormat="1" applyFont="1" applyAlignment="1"/>
    <xf numFmtId="183" fontId="36" fillId="56" borderId="0" xfId="46" applyNumberFormat="1" applyFont="1" applyFill="1" applyAlignment="1">
      <alignment horizontal="right"/>
    </xf>
    <xf numFmtId="181" fontId="0" fillId="0" borderId="0" xfId="46" applyNumberFormat="1" applyFont="1" applyFill="1" applyAlignment="1"/>
    <xf numFmtId="0" fontId="3" fillId="0" borderId="0" xfId="0" applyNumberFormat="1" applyFont="1" applyFill="1" applyBorder="1" applyAlignment="1" applyProtection="1">
      <alignment horizontal="center" wrapText="1"/>
    </xf>
    <xf numFmtId="4" fontId="3" fillId="0" borderId="16" xfId="0" applyNumberFormat="1" applyFont="1" applyFill="1" applyBorder="1" applyAlignment="1">
      <alignment horizontal="center"/>
    </xf>
    <xf numFmtId="170" fontId="3" fillId="56" borderId="0" xfId="0" applyNumberFormat="1" applyFont="1" applyFill="1" applyBorder="1" applyAlignment="1">
      <alignment horizontal="center"/>
    </xf>
    <xf numFmtId="2" fontId="3" fillId="56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center"/>
    </xf>
    <xf numFmtId="3" fontId="0" fillId="0" borderId="0" xfId="0" applyNumberFormat="1" applyFont="1" applyBorder="1" applyAlignment="1"/>
    <xf numFmtId="1" fontId="0" fillId="0" borderId="0" xfId="0" applyNumberFormat="1" applyFont="1" applyFill="1" applyBorder="1" applyAlignment="1" applyProtection="1">
      <alignment horizontal="right"/>
    </xf>
    <xf numFmtId="3" fontId="0" fillId="0" borderId="0" xfId="0" applyNumberFormat="1" applyFont="1" applyFill="1" applyBorder="1" applyAlignment="1"/>
    <xf numFmtId="181" fontId="0" fillId="0" borderId="0" xfId="46" applyNumberFormat="1" applyFont="1" applyFill="1" applyBorder="1" applyAlignment="1"/>
    <xf numFmtId="0" fontId="0" fillId="0" borderId="0" xfId="0" applyNumberFormat="1" applyFont="1" applyFill="1" applyAlignment="1" applyProtection="1">
      <alignment horizontal="center" wrapText="1"/>
    </xf>
    <xf numFmtId="0" fontId="0" fillId="0" borderId="0" xfId="0" applyNumberFormat="1" applyFont="1" applyFill="1" applyAlignment="1">
      <alignment horizontal="center" wrapText="1"/>
    </xf>
    <xf numFmtId="3" fontId="0" fillId="0" borderId="0" xfId="46" applyNumberFormat="1" applyFont="1" applyAlignment="1">
      <alignment horizontal="right"/>
    </xf>
    <xf numFmtId="170" fontId="3" fillId="56" borderId="15" xfId="0" applyNumberFormat="1" applyFont="1" applyFill="1" applyBorder="1" applyAlignment="1">
      <alignment horizontal="center"/>
    </xf>
    <xf numFmtId="4" fontId="3" fillId="56" borderId="0" xfId="0" applyNumberFormat="1" applyFont="1" applyFill="1" applyAlignment="1">
      <alignment horizontal="right"/>
    </xf>
    <xf numFmtId="0" fontId="3" fillId="56" borderId="0" xfId="0" applyNumberFormat="1" applyFont="1" applyFill="1" applyBorder="1" applyAlignment="1" applyProtection="1">
      <alignment horizontal="center"/>
    </xf>
    <xf numFmtId="4" fontId="3" fillId="56" borderId="0" xfId="0" applyNumberFormat="1" applyFont="1" applyFill="1" applyBorder="1" applyAlignment="1">
      <alignment horizontal="center"/>
    </xf>
    <xf numFmtId="4" fontId="3" fillId="56" borderId="13" xfId="0" applyNumberFormat="1" applyFont="1" applyFill="1" applyBorder="1" applyAlignment="1">
      <alignment horizontal="center"/>
    </xf>
    <xf numFmtId="3" fontId="0" fillId="0" borderId="0" xfId="46" applyNumberFormat="1" applyFont="1" applyFill="1" applyBorder="1" applyAlignment="1"/>
    <xf numFmtId="0" fontId="0" fillId="57" borderId="0" xfId="0" applyNumberFormat="1" applyFill="1" applyAlignment="1">
      <alignment horizontal="center" wrapText="1"/>
    </xf>
    <xf numFmtId="3" fontId="0" fillId="0" borderId="0" xfId="46" applyNumberFormat="1" applyFont="1" applyBorder="1" applyAlignment="1"/>
    <xf numFmtId="0" fontId="0" fillId="57" borderId="0" xfId="0" applyNumberFormat="1" applyFont="1" applyFill="1" applyAlignment="1">
      <alignment horizontal="center" wrapText="1"/>
    </xf>
    <xf numFmtId="3" fontId="0" fillId="57" borderId="0" xfId="0" applyNumberFormat="1" applyFont="1" applyFill="1" applyAlignment="1" applyProtection="1">
      <alignment horizontal="center" wrapText="1"/>
    </xf>
    <xf numFmtId="3" fontId="0" fillId="57" borderId="0" xfId="0" applyNumberFormat="1" applyFont="1" applyFill="1" applyAlignment="1">
      <alignment horizontal="center" wrapText="1"/>
    </xf>
    <xf numFmtId="0" fontId="0" fillId="57" borderId="0" xfId="0" applyNumberFormat="1" applyFont="1" applyFill="1" applyAlignment="1" applyProtection="1">
      <alignment horizontal="center" wrapText="1"/>
    </xf>
    <xf numFmtId="3" fontId="0" fillId="57" borderId="0" xfId="0" applyNumberFormat="1" applyFill="1" applyAlignment="1">
      <alignment horizontal="center" wrapText="1"/>
    </xf>
    <xf numFmtId="3" fontId="0" fillId="57" borderId="0" xfId="0" applyNumberFormat="1" applyFill="1" applyAlignment="1" applyProtection="1">
      <alignment horizontal="center" wrapText="1"/>
    </xf>
    <xf numFmtId="2" fontId="3" fillId="0" borderId="0" xfId="0" applyNumberFormat="1" applyFont="1" applyFill="1" applyBorder="1" applyAlignment="1" applyProtection="1">
      <alignment horizontal="center"/>
    </xf>
    <xf numFmtId="3" fontId="37" fillId="0" borderId="0" xfId="0" applyNumberFormat="1" applyFont="1" applyAlignment="1"/>
    <xf numFmtId="0" fontId="3" fillId="56" borderId="0" xfId="0" applyNumberFormat="1" applyFont="1" applyFill="1" applyAlignment="1"/>
    <xf numFmtId="4" fontId="3" fillId="56" borderId="0" xfId="0" applyNumberFormat="1" applyFont="1" applyFill="1" applyAlignment="1"/>
    <xf numFmtId="2" fontId="3" fillId="0" borderId="0" xfId="64" applyNumberFormat="1" applyFont="1" applyBorder="1" applyAlignment="1"/>
    <xf numFmtId="2" fontId="3" fillId="0" borderId="0" xfId="0" applyNumberFormat="1" applyFont="1" applyBorder="1" applyAlignment="1"/>
    <xf numFmtId="0" fontId="3" fillId="0" borderId="0" xfId="0" quotePrefix="1" applyNumberFormat="1" applyFont="1" applyFill="1" applyBorder="1" applyAlignment="1">
      <alignment horizontal="left" wrapText="1"/>
    </xf>
    <xf numFmtId="166" fontId="0" fillId="0" borderId="0" xfId="0" applyNumberFormat="1"/>
    <xf numFmtId="4" fontId="3" fillId="0" borderId="0" xfId="0" applyNumberFormat="1" applyFont="1" applyBorder="1" applyAlignment="1"/>
    <xf numFmtId="3" fontId="0" fillId="56" borderId="0" xfId="0" applyNumberFormat="1" applyFont="1" applyFill="1" applyBorder="1" applyAlignment="1"/>
    <xf numFmtId="2" fontId="3" fillId="0" borderId="0" xfId="0" applyNumberFormat="1" applyFont="1" applyFill="1" applyBorder="1" applyAlignment="1" applyProtection="1">
      <alignment horizontal="center" wrapText="1"/>
    </xf>
    <xf numFmtId="2" fontId="3" fillId="0" borderId="0" xfId="0" applyNumberFormat="1" applyFont="1" applyFill="1" applyBorder="1" applyAlignment="1">
      <alignment horizontal="center" wrapText="1"/>
    </xf>
    <xf numFmtId="0" fontId="0" fillId="57" borderId="0" xfId="0" quotePrefix="1" applyNumberFormat="1" applyFont="1" applyFill="1" applyAlignment="1">
      <alignment horizontal="center" wrapText="1"/>
    </xf>
    <xf numFmtId="4" fontId="3" fillId="56" borderId="0" xfId="0" applyNumberFormat="1" applyFont="1" applyFill="1" applyBorder="1" applyAlignment="1"/>
    <xf numFmtId="2" fontId="3" fillId="57" borderId="0" xfId="0" quotePrefix="1" applyNumberFormat="1" applyFont="1" applyFill="1" applyBorder="1" applyAlignment="1">
      <alignment horizontal="center" wrapText="1"/>
    </xf>
    <xf numFmtId="2" fontId="3" fillId="57" borderId="0" xfId="0" applyNumberFormat="1" applyFont="1" applyFill="1" applyBorder="1" applyAlignment="1" applyProtection="1">
      <alignment horizontal="center" wrapText="1"/>
    </xf>
    <xf numFmtId="2" fontId="3" fillId="57" borderId="0" xfId="0" quotePrefix="1" applyNumberFormat="1" applyFont="1" applyFill="1" applyBorder="1" applyAlignment="1" applyProtection="1">
      <alignment horizontal="center" wrapText="1"/>
    </xf>
    <xf numFmtId="2" fontId="3" fillId="57" borderId="0" xfId="0" applyNumberFormat="1" applyFont="1" applyFill="1" applyBorder="1" applyAlignment="1">
      <alignment horizontal="center" wrapText="1"/>
    </xf>
    <xf numFmtId="0" fontId="3" fillId="57" borderId="0" xfId="0" quotePrefix="1" applyNumberFormat="1" applyFont="1" applyFill="1" applyBorder="1" applyAlignment="1">
      <alignment horizontal="center" wrapText="1"/>
    </xf>
    <xf numFmtId="0" fontId="3" fillId="57" borderId="0" xfId="0" applyNumberFormat="1" applyFont="1" applyFill="1" applyBorder="1" applyAlignment="1">
      <alignment horizontal="center" wrapText="1"/>
    </xf>
    <xf numFmtId="0" fontId="3" fillId="57" borderId="16" xfId="0" applyNumberFormat="1" applyFont="1" applyFill="1" applyBorder="1" applyAlignment="1">
      <alignment horizontal="center" wrapText="1"/>
    </xf>
    <xf numFmtId="4" fontId="3" fillId="0" borderId="0" xfId="46" applyNumberFormat="1" applyFont="1" applyBorder="1" applyAlignment="1"/>
    <xf numFmtId="4" fontId="37" fillId="56" borderId="0" xfId="0" applyNumberFormat="1" applyFont="1" applyFill="1" applyBorder="1" applyAlignment="1"/>
    <xf numFmtId="2" fontId="0" fillId="0" borderId="0" xfId="0" applyNumberFormat="1"/>
    <xf numFmtId="2" fontId="3" fillId="56" borderId="0" xfId="0" quotePrefix="1" applyNumberFormat="1" applyFont="1" applyFill="1" applyBorder="1" applyAlignment="1"/>
    <xf numFmtId="2" fontId="3" fillId="56" borderId="15" xfId="0" quotePrefix="1" applyNumberFormat="1" applyFont="1" applyFill="1" applyBorder="1" applyAlignment="1"/>
    <xf numFmtId="0" fontId="3" fillId="0" borderId="15" xfId="0" applyNumberFormat="1" applyFont="1" applyBorder="1" applyAlignment="1"/>
    <xf numFmtId="0" fontId="0" fillId="56" borderId="0" xfId="0" applyNumberFormat="1" applyFill="1" applyAlignment="1"/>
    <xf numFmtId="4" fontId="36" fillId="0" borderId="0" xfId="0" applyNumberFormat="1" applyFont="1" applyBorder="1" applyAlignment="1"/>
    <xf numFmtId="2" fontId="0" fillId="0" borderId="0" xfId="0" applyNumberFormat="1" applyBorder="1"/>
    <xf numFmtId="166" fontId="0" fillId="56" borderId="0" xfId="0" applyNumberFormat="1" applyFill="1"/>
    <xf numFmtId="166" fontId="0" fillId="56" borderId="0" xfId="0" applyNumberFormat="1" applyFill="1" applyBorder="1"/>
    <xf numFmtId="175" fontId="3" fillId="56" borderId="0" xfId="0" applyNumberFormat="1" applyFont="1" applyFill="1" applyBorder="1" applyAlignment="1"/>
    <xf numFmtId="182" fontId="3" fillId="56" borderId="0" xfId="64" applyNumberFormat="1" applyFont="1" applyFill="1" applyAlignment="1"/>
    <xf numFmtId="2" fontId="3" fillId="56" borderId="0" xfId="0" applyNumberFormat="1" applyFont="1" applyFill="1" applyAlignment="1"/>
    <xf numFmtId="185" fontId="3" fillId="56" borderId="0" xfId="46" applyNumberFormat="1" applyFont="1" applyFill="1" applyAlignment="1"/>
    <xf numFmtId="166" fontId="0" fillId="0" borderId="17" xfId="0" applyNumberFormat="1" applyBorder="1"/>
    <xf numFmtId="166" fontId="0" fillId="0" borderId="18" xfId="0" applyNumberFormat="1" applyBorder="1"/>
    <xf numFmtId="166" fontId="0" fillId="0" borderId="19" xfId="0" applyNumberFormat="1" applyBorder="1"/>
    <xf numFmtId="166" fontId="0" fillId="0" borderId="20" xfId="0" applyNumberFormat="1" applyBorder="1"/>
    <xf numFmtId="9" fontId="3" fillId="0" borderId="21" xfId="64" quotePrefix="1" applyFont="1" applyBorder="1" applyAlignment="1">
      <alignment horizontal="right"/>
    </xf>
    <xf numFmtId="0" fontId="3" fillId="0" borderId="22" xfId="0" quotePrefix="1" applyNumberFormat="1" applyFont="1" applyBorder="1" applyAlignment="1">
      <alignment horizontal="right"/>
    </xf>
    <xf numFmtId="0" fontId="3" fillId="0" borderId="23" xfId="0" quotePrefix="1" applyNumberFormat="1" applyFont="1" applyBorder="1" applyAlignment="1">
      <alignment horizontal="right"/>
    </xf>
    <xf numFmtId="0" fontId="3" fillId="56" borderId="0" xfId="0" applyNumberFormat="1" applyFont="1" applyFill="1" applyBorder="1" applyAlignment="1" applyProtection="1">
      <alignment horizontal="center" wrapText="1"/>
    </xf>
    <xf numFmtId="0" fontId="0" fillId="56" borderId="0" xfId="0" applyNumberFormat="1" applyFont="1" applyFill="1" applyBorder="1" applyAlignment="1">
      <alignment horizontal="center" wrapText="1"/>
    </xf>
    <xf numFmtId="0" fontId="3" fillId="56" borderId="0" xfId="0" quotePrefix="1" applyNumberFormat="1" applyFont="1" applyFill="1" applyBorder="1" applyAlignment="1">
      <alignment horizontal="center" wrapText="1"/>
    </xf>
    <xf numFmtId="0" fontId="3" fillId="56" borderId="0" xfId="0" applyFont="1" applyFill="1" applyBorder="1" applyAlignment="1">
      <alignment horizontal="center" wrapText="1"/>
    </xf>
    <xf numFmtId="3" fontId="3" fillId="56" borderId="0" xfId="0" applyNumberFormat="1" applyFont="1" applyFill="1" applyBorder="1" applyAlignment="1">
      <alignment horizontal="center" wrapText="1"/>
    </xf>
    <xf numFmtId="0" fontId="3" fillId="56" borderId="0" xfId="0" applyNumberFormat="1" applyFont="1" applyFill="1" applyBorder="1" applyAlignment="1">
      <alignment horizontal="center" wrapText="1"/>
    </xf>
    <xf numFmtId="0" fontId="40" fillId="56" borderId="0" xfId="0" applyNumberFormat="1" applyFont="1" applyFill="1" applyBorder="1" applyAlignment="1">
      <alignment horizontal="center" wrapText="1"/>
    </xf>
    <xf numFmtId="0" fontId="39" fillId="56" borderId="0" xfId="0" applyNumberFormat="1" applyFont="1" applyFill="1" applyBorder="1" applyAlignment="1">
      <alignment horizontal="center" wrapText="1"/>
    </xf>
    <xf numFmtId="0" fontId="3" fillId="56" borderId="0" xfId="0" applyNumberFormat="1" applyFont="1" applyFill="1" applyBorder="1" applyAlignment="1"/>
    <xf numFmtId="0" fontId="3" fillId="56" borderId="0" xfId="0" applyNumberFormat="1" applyFont="1" applyFill="1" applyBorder="1" applyAlignment="1" applyProtection="1"/>
    <xf numFmtId="3" fontId="3" fillId="56" borderId="0" xfId="0" applyNumberFormat="1" applyFont="1" applyFill="1" applyBorder="1" applyAlignment="1">
      <alignment horizontal="center"/>
    </xf>
    <xf numFmtId="171" fontId="3" fillId="56" borderId="0" xfId="46" applyNumberFormat="1" applyFont="1" applyFill="1" applyBorder="1" applyAlignment="1">
      <alignment horizontal="center"/>
    </xf>
    <xf numFmtId="2" fontId="3" fillId="56" borderId="0" xfId="48" applyNumberFormat="1" applyFont="1" applyFill="1" applyBorder="1" applyAlignment="1"/>
    <xf numFmtId="167" fontId="3" fillId="56" borderId="0" xfId="0" applyNumberFormat="1" applyFont="1" applyFill="1" applyBorder="1" applyAlignment="1"/>
    <xf numFmtId="172" fontId="3" fillId="56" borderId="0" xfId="0" applyNumberFormat="1" applyFont="1" applyFill="1" applyBorder="1" applyAlignment="1"/>
    <xf numFmtId="186" fontId="3" fillId="56" borderId="0" xfId="0" applyNumberFormat="1" applyFont="1" applyFill="1" applyBorder="1" applyAlignment="1"/>
    <xf numFmtId="170" fontId="3" fillId="56" borderId="0" xfId="0" applyNumberFormat="1" applyFont="1" applyFill="1" applyBorder="1" applyAlignment="1"/>
    <xf numFmtId="165" fontId="3" fillId="56" borderId="0" xfId="64" applyNumberFormat="1" applyFont="1" applyFill="1" applyBorder="1" applyAlignment="1"/>
    <xf numFmtId="165" fontId="3" fillId="56" borderId="0" xfId="0" applyNumberFormat="1" applyFont="1" applyFill="1" applyBorder="1" applyAlignment="1"/>
    <xf numFmtId="184" fontId="3" fillId="56" borderId="0" xfId="48" applyNumberFormat="1" applyFont="1" applyFill="1" applyBorder="1" applyAlignment="1"/>
    <xf numFmtId="174" fontId="3" fillId="56" borderId="0" xfId="0" applyNumberFormat="1" applyFont="1" applyFill="1" applyBorder="1" applyAlignment="1">
      <alignment horizontal="center"/>
    </xf>
    <xf numFmtId="0" fontId="3" fillId="56" borderId="15" xfId="0" applyNumberFormat="1" applyFont="1" applyFill="1" applyBorder="1" applyAlignment="1" applyProtection="1"/>
    <xf numFmtId="4" fontId="3" fillId="56" borderId="15" xfId="0" applyNumberFormat="1" applyFont="1" applyFill="1" applyBorder="1" applyAlignment="1"/>
    <xf numFmtId="175" fontId="3" fillId="56" borderId="15" xfId="0" applyNumberFormat="1" applyFont="1" applyFill="1" applyBorder="1" applyAlignment="1"/>
    <xf numFmtId="165" fontId="3" fillId="56" borderId="15" xfId="64" applyNumberFormat="1" applyFont="1" applyFill="1" applyBorder="1" applyAlignment="1"/>
    <xf numFmtId="0" fontId="3" fillId="56" borderId="15" xfId="0" applyNumberFormat="1" applyFont="1" applyFill="1" applyBorder="1" applyAlignment="1"/>
    <xf numFmtId="0" fontId="3" fillId="56" borderId="0" xfId="0" applyFont="1" applyFill="1" applyBorder="1"/>
    <xf numFmtId="0" fontId="0" fillId="56" borderId="0" xfId="0" applyNumberFormat="1" applyFill="1" applyBorder="1" applyAlignment="1"/>
    <xf numFmtId="0" fontId="37" fillId="56" borderId="0" xfId="0" applyNumberFormat="1" applyFont="1" applyFill="1" applyBorder="1" applyAlignment="1"/>
    <xf numFmtId="164" fontId="3" fillId="56" borderId="0" xfId="0" applyNumberFormat="1" applyFont="1" applyFill="1" applyBorder="1" applyAlignment="1">
      <alignment horizontal="center"/>
    </xf>
    <xf numFmtId="0" fontId="8" fillId="56" borderId="0" xfId="59" applyFont="1" applyFill="1" applyBorder="1" applyAlignment="1">
      <alignment horizontal="center" wrapText="1"/>
    </xf>
    <xf numFmtId="3" fontId="3" fillId="56" borderId="0" xfId="59" applyNumberFormat="1" applyFont="1" applyFill="1" applyBorder="1" applyAlignment="1">
      <alignment horizontal="center" wrapText="1"/>
    </xf>
    <xf numFmtId="172" fontId="3" fillId="56" borderId="0" xfId="59" applyNumberFormat="1" applyFont="1" applyFill="1" applyBorder="1" applyAlignment="1">
      <alignment horizontal="center" wrapText="1"/>
    </xf>
    <xf numFmtId="2" fontId="3" fillId="56" borderId="0" xfId="59" applyNumberFormat="1" applyFont="1" applyFill="1" applyBorder="1" applyAlignment="1">
      <alignment horizontal="center" wrapText="1"/>
    </xf>
    <xf numFmtId="1" fontId="3" fillId="56" borderId="0" xfId="59" applyNumberFormat="1" applyFont="1" applyFill="1" applyBorder="1" applyAlignment="1">
      <alignment horizontal="center" wrapText="1"/>
    </xf>
    <xf numFmtId="169" fontId="3" fillId="56" borderId="0" xfId="105" applyFont="1" applyFill="1" applyBorder="1" applyAlignment="1">
      <alignment horizontal="center" wrapText="1"/>
    </xf>
    <xf numFmtId="0" fontId="3" fillId="56" borderId="0" xfId="0" applyNumberFormat="1" applyFont="1" applyFill="1" applyAlignment="1">
      <alignment wrapText="1"/>
    </xf>
    <xf numFmtId="166" fontId="3" fillId="56" borderId="0" xfId="59" applyNumberFormat="1" applyFont="1" applyFill="1" applyBorder="1" applyAlignment="1">
      <alignment horizontal="center" wrapText="1"/>
    </xf>
    <xf numFmtId="166" fontId="3" fillId="56" borderId="0" xfId="59" quotePrefix="1" applyNumberFormat="1" applyFont="1" applyFill="1" applyBorder="1" applyAlignment="1">
      <alignment horizontal="center" wrapText="1"/>
    </xf>
    <xf numFmtId="167" fontId="3" fillId="56" borderId="0" xfId="0" applyNumberFormat="1" applyFont="1" applyFill="1" applyBorder="1" applyAlignment="1">
      <alignment horizontal="center" wrapText="1"/>
    </xf>
    <xf numFmtId="0" fontId="3" fillId="56" borderId="0" xfId="59" applyFont="1" applyFill="1" applyBorder="1" applyAlignment="1">
      <alignment horizontal="center" wrapText="1"/>
    </xf>
    <xf numFmtId="0" fontId="8" fillId="56" borderId="0" xfId="59" applyFont="1" applyFill="1" applyAlignment="1">
      <alignment horizontal="left"/>
    </xf>
    <xf numFmtId="3" fontId="3" fillId="56" borderId="0" xfId="59" applyNumberFormat="1" applyFont="1" applyFill="1" applyAlignment="1">
      <alignment horizontal="right"/>
    </xf>
    <xf numFmtId="172" fontId="3" fillId="56" borderId="0" xfId="59" applyNumberFormat="1" applyFont="1" applyFill="1" applyAlignment="1">
      <alignment horizontal="right"/>
    </xf>
    <xf numFmtId="4" fontId="3" fillId="56" borderId="0" xfId="59" applyNumberFormat="1" applyFont="1" applyFill="1" applyAlignment="1">
      <alignment horizontal="right"/>
    </xf>
    <xf numFmtId="1" fontId="3" fillId="56" borderId="0" xfId="59" applyNumberFormat="1" applyFont="1" applyFill="1" applyAlignment="1">
      <alignment horizontal="right"/>
    </xf>
    <xf numFmtId="4" fontId="3" fillId="56" borderId="0" xfId="59" applyNumberFormat="1" applyFont="1" applyFill="1" applyBorder="1" applyAlignment="1">
      <alignment horizontal="right"/>
    </xf>
    <xf numFmtId="4" fontId="3" fillId="56" borderId="0" xfId="46" applyNumberFormat="1" applyFont="1" applyFill="1" applyAlignment="1">
      <alignment horizontal="right"/>
    </xf>
    <xf numFmtId="176" fontId="3" fillId="56" borderId="0" xfId="46" applyNumberFormat="1" applyFont="1" applyFill="1" applyAlignment="1">
      <alignment horizontal="right"/>
    </xf>
    <xf numFmtId="173" fontId="36" fillId="56" borderId="0" xfId="0" applyNumberFormat="1" applyFont="1" applyFill="1" applyAlignment="1">
      <alignment horizontal="right"/>
    </xf>
    <xf numFmtId="183" fontId="36" fillId="56" borderId="0" xfId="0" applyNumberFormat="1" applyFont="1" applyFill="1" applyAlignment="1">
      <alignment horizontal="right"/>
    </xf>
    <xf numFmtId="167" fontId="3" fillId="56" borderId="0" xfId="0" applyNumberFormat="1" applyFont="1" applyFill="1" applyAlignment="1">
      <alignment horizontal="right"/>
    </xf>
    <xf numFmtId="167" fontId="3" fillId="56" borderId="0" xfId="0" applyNumberFormat="1" applyFont="1" applyFill="1" applyAlignment="1"/>
    <xf numFmtId="181" fontId="3" fillId="56" borderId="0" xfId="46" applyNumberFormat="1" applyFont="1" applyFill="1" applyAlignment="1"/>
    <xf numFmtId="14" fontId="3" fillId="56" borderId="0" xfId="0" applyNumberFormat="1" applyFont="1" applyFill="1" applyAlignment="1"/>
    <xf numFmtId="43" fontId="3" fillId="56" borderId="0" xfId="46" applyNumberFormat="1" applyFont="1" applyFill="1" applyAlignment="1"/>
    <xf numFmtId="187" fontId="1" fillId="56" borderId="11" xfId="0" applyNumberFormat="1" applyFont="1" applyFill="1" applyBorder="1" applyAlignment="1">
      <alignment horizontal="center"/>
    </xf>
    <xf numFmtId="170" fontId="3" fillId="56" borderId="0" xfId="59" applyNumberFormat="1" applyFont="1" applyFill="1" applyAlignment="1">
      <alignment horizontal="right"/>
    </xf>
    <xf numFmtId="164" fontId="3" fillId="56" borderId="0" xfId="0" applyNumberFormat="1" applyFont="1" applyFill="1" applyAlignment="1"/>
    <xf numFmtId="4" fontId="3" fillId="56" borderId="0" xfId="46" quotePrefix="1" applyNumberFormat="1" applyFont="1" applyFill="1" applyAlignment="1">
      <alignment horizontal="right"/>
    </xf>
    <xf numFmtId="166" fontId="3" fillId="56" borderId="0" xfId="0" applyNumberFormat="1" applyFont="1" applyFill="1" applyAlignment="1"/>
    <xf numFmtId="170" fontId="3" fillId="56" borderId="0" xfId="59" applyNumberFormat="1" applyFont="1" applyFill="1" applyBorder="1" applyAlignment="1">
      <alignment horizontal="right"/>
    </xf>
    <xf numFmtId="0" fontId="8" fillId="56" borderId="0" xfId="59" applyFont="1" applyFill="1" applyBorder="1" applyAlignment="1">
      <alignment horizontal="left"/>
    </xf>
    <xf numFmtId="3" fontId="3" fillId="56" borderId="0" xfId="59" applyNumberFormat="1" applyFont="1" applyFill="1" applyBorder="1" applyAlignment="1">
      <alignment horizontal="right"/>
    </xf>
    <xf numFmtId="4" fontId="3" fillId="56" borderId="0" xfId="0" applyNumberFormat="1" applyFont="1" applyFill="1" applyBorder="1" applyAlignment="1">
      <alignment horizontal="right"/>
    </xf>
    <xf numFmtId="4" fontId="3" fillId="56" borderId="0" xfId="46" applyNumberFormat="1" applyFont="1" applyFill="1" applyBorder="1" applyAlignment="1">
      <alignment horizontal="right"/>
    </xf>
    <xf numFmtId="164" fontId="3" fillId="56" borderId="0" xfId="0" applyNumberFormat="1" applyFont="1" applyFill="1" applyBorder="1" applyAlignment="1"/>
    <xf numFmtId="172" fontId="3" fillId="56" borderId="0" xfId="59" applyNumberFormat="1" applyFont="1" applyFill="1" applyBorder="1" applyAlignment="1">
      <alignment horizontal="right"/>
    </xf>
    <xf numFmtId="1" fontId="3" fillId="56" borderId="0" xfId="59" applyNumberFormat="1" applyFont="1" applyFill="1" applyBorder="1" applyAlignment="1">
      <alignment horizontal="right"/>
    </xf>
    <xf numFmtId="176" fontId="3" fillId="56" borderId="0" xfId="46" applyNumberFormat="1" applyFont="1" applyFill="1" applyBorder="1" applyAlignment="1">
      <alignment horizontal="right"/>
    </xf>
    <xf numFmtId="3" fontId="3" fillId="56" borderId="0" xfId="0" applyNumberFormat="1" applyFont="1" applyFill="1" applyBorder="1" applyAlignment="1"/>
    <xf numFmtId="3" fontId="3" fillId="56" borderId="0" xfId="0" applyNumberFormat="1" applyFont="1" applyFill="1" applyAlignment="1"/>
    <xf numFmtId="167" fontId="3" fillId="56" borderId="0" xfId="0" applyNumberFormat="1" applyFont="1" applyFill="1" applyBorder="1" applyAlignment="1">
      <alignment horizontal="right"/>
    </xf>
    <xf numFmtId="170" fontId="3" fillId="56" borderId="0" xfId="0" applyNumberFormat="1" applyFont="1" applyFill="1" applyBorder="1" applyAlignment="1">
      <alignment horizontal="right"/>
    </xf>
    <xf numFmtId="175" fontId="3" fillId="56" borderId="0" xfId="0" applyNumberFormat="1" applyFont="1" applyFill="1" applyBorder="1" applyAlignment="1">
      <alignment horizontal="right"/>
    </xf>
    <xf numFmtId="2" fontId="3" fillId="56" borderId="0" xfId="59" applyNumberFormat="1" applyFont="1" applyFill="1" applyBorder="1" applyAlignment="1">
      <alignment horizontal="right"/>
    </xf>
    <xf numFmtId="175" fontId="3" fillId="56" borderId="0" xfId="0" applyNumberFormat="1" applyFont="1" applyFill="1" applyAlignment="1">
      <alignment horizontal="right"/>
    </xf>
    <xf numFmtId="2" fontId="3" fillId="56" borderId="14" xfId="59" applyNumberFormat="1" applyFont="1" applyFill="1" applyBorder="1" applyAlignment="1">
      <alignment horizontal="right"/>
    </xf>
    <xf numFmtId="166" fontId="3" fillId="56" borderId="0" xfId="59" applyNumberFormat="1" applyFont="1" applyFill="1" applyBorder="1" applyAlignment="1">
      <alignment horizontal="right"/>
    </xf>
    <xf numFmtId="183" fontId="36" fillId="56" borderId="14" xfId="46" applyNumberFormat="1" applyFont="1" applyFill="1" applyBorder="1" applyAlignment="1">
      <alignment horizontal="right"/>
    </xf>
    <xf numFmtId="4" fontId="3" fillId="56" borderId="14" xfId="0" applyNumberFormat="1" applyFont="1" applyFill="1" applyBorder="1" applyAlignment="1">
      <alignment horizontal="right"/>
    </xf>
    <xf numFmtId="0" fontId="3" fillId="56" borderId="14" xfId="0" applyNumberFormat="1" applyFont="1" applyFill="1" applyBorder="1" applyAlignment="1"/>
    <xf numFmtId="175" fontId="3" fillId="56" borderId="14" xfId="0" applyNumberFormat="1" applyFont="1" applyFill="1" applyBorder="1" applyAlignment="1">
      <alignment horizontal="right"/>
    </xf>
    <xf numFmtId="175" fontId="3" fillId="56" borderId="14" xfId="0" applyNumberFormat="1" applyFont="1" applyFill="1" applyBorder="1" applyAlignment="1"/>
    <xf numFmtId="182" fontId="3" fillId="56" borderId="14" xfId="64" applyNumberFormat="1" applyFont="1" applyFill="1" applyBorder="1" applyAlignment="1"/>
    <xf numFmtId="4" fontId="3" fillId="56" borderId="14" xfId="0" applyNumberFormat="1" applyFont="1" applyFill="1" applyBorder="1" applyAlignment="1"/>
    <xf numFmtId="2" fontId="3" fillId="56" borderId="14" xfId="0" applyNumberFormat="1" applyFont="1" applyFill="1" applyBorder="1" applyAlignment="1"/>
    <xf numFmtId="185" fontId="3" fillId="56" borderId="14" xfId="46" applyNumberFormat="1" applyFont="1" applyFill="1" applyBorder="1" applyAlignment="1"/>
    <xf numFmtId="3" fontId="3" fillId="56" borderId="14" xfId="59" applyNumberFormat="1" applyFont="1" applyFill="1" applyBorder="1" applyAlignment="1">
      <alignment horizontal="right"/>
    </xf>
    <xf numFmtId="172" fontId="3" fillId="56" borderId="14" xfId="59" applyNumberFormat="1" applyFont="1" applyFill="1" applyBorder="1" applyAlignment="1">
      <alignment horizontal="right"/>
    </xf>
    <xf numFmtId="166" fontId="3" fillId="56" borderId="14" xfId="59" applyNumberFormat="1" applyFont="1" applyFill="1" applyBorder="1" applyAlignment="1">
      <alignment horizontal="right"/>
    </xf>
    <xf numFmtId="176" fontId="3" fillId="56" borderId="14" xfId="46" applyNumberFormat="1" applyFont="1" applyFill="1" applyBorder="1" applyAlignment="1">
      <alignment horizontal="right"/>
    </xf>
    <xf numFmtId="167" fontId="3" fillId="56" borderId="14" xfId="0" applyNumberFormat="1" applyFont="1" applyFill="1" applyBorder="1" applyAlignment="1">
      <alignment horizontal="right"/>
    </xf>
    <xf numFmtId="3" fontId="3" fillId="56" borderId="14" xfId="0" applyNumberFormat="1" applyFont="1" applyFill="1" applyBorder="1" applyAlignment="1"/>
    <xf numFmtId="166" fontId="3" fillId="56" borderId="14" xfId="0" applyNumberFormat="1" applyFont="1" applyFill="1" applyBorder="1" applyAlignment="1"/>
    <xf numFmtId="14" fontId="3" fillId="56" borderId="14" xfId="0" applyNumberFormat="1" applyFont="1" applyFill="1" applyBorder="1" applyAlignment="1"/>
    <xf numFmtId="0" fontId="0" fillId="56" borderId="0" xfId="0" applyFill="1" applyBorder="1"/>
    <xf numFmtId="2" fontId="3" fillId="56" borderId="0" xfId="59" applyNumberFormat="1" applyFont="1" applyFill="1" applyAlignment="1">
      <alignment horizontal="right"/>
    </xf>
    <xf numFmtId="0" fontId="8" fillId="56" borderId="0" xfId="0" applyNumberFormat="1" applyFont="1" applyFill="1" applyAlignment="1"/>
    <xf numFmtId="3" fontId="3" fillId="56" borderId="0" xfId="0" applyNumberFormat="1" applyFont="1" applyFill="1" applyAlignment="1">
      <alignment horizontal="center"/>
    </xf>
    <xf numFmtId="0" fontId="3" fillId="56" borderId="0" xfId="0" applyNumberFormat="1" applyFont="1" applyFill="1" applyAlignment="1">
      <alignment horizontal="center"/>
    </xf>
    <xf numFmtId="172" fontId="3" fillId="56" borderId="0" xfId="0" applyNumberFormat="1" applyFont="1" applyFill="1" applyAlignment="1">
      <alignment horizontal="center"/>
    </xf>
    <xf numFmtId="2" fontId="3" fillId="56" borderId="0" xfId="0" applyNumberFormat="1" applyFont="1" applyFill="1" applyAlignment="1">
      <alignment horizontal="center"/>
    </xf>
    <xf numFmtId="1" fontId="3" fillId="56" borderId="0" xfId="0" applyNumberFormat="1" applyFont="1" applyFill="1" applyAlignment="1">
      <alignment horizontal="center"/>
    </xf>
    <xf numFmtId="170" fontId="3" fillId="56" borderId="0" xfId="59" applyNumberFormat="1" applyFont="1" applyFill="1" applyBorder="1" applyAlignment="1">
      <alignment horizontal="center"/>
    </xf>
    <xf numFmtId="166" fontId="3" fillId="56" borderId="0" xfId="59" applyNumberFormat="1" applyFont="1" applyFill="1" applyBorder="1" applyAlignment="1">
      <alignment horizontal="center"/>
    </xf>
    <xf numFmtId="176" fontId="3" fillId="56" borderId="0" xfId="46" applyNumberFormat="1" applyFont="1" applyFill="1" applyAlignment="1"/>
    <xf numFmtId="177" fontId="3" fillId="56" borderId="0" xfId="46" applyFont="1" applyFill="1" applyAlignment="1"/>
    <xf numFmtId="172" fontId="3" fillId="56" borderId="0" xfId="0" applyNumberFormat="1" applyFont="1" applyFill="1" applyAlignment="1"/>
    <xf numFmtId="1" fontId="3" fillId="56" borderId="0" xfId="0" applyNumberFormat="1" applyFont="1" applyFill="1" applyAlignment="1"/>
    <xf numFmtId="169" fontId="3" fillId="56" borderId="0" xfId="105" applyFont="1" applyFill="1" applyAlignment="1">
      <alignment wrapText="1"/>
    </xf>
    <xf numFmtId="175" fontId="3" fillId="56" borderId="0" xfId="0" applyNumberFormat="1" applyFont="1" applyFill="1" applyAlignment="1"/>
    <xf numFmtId="10" fontId="3" fillId="56" borderId="0" xfId="64" applyNumberFormat="1" applyFont="1" applyFill="1"/>
    <xf numFmtId="0" fontId="0" fillId="0" borderId="0" xfId="0" applyNumberFormat="1" applyFill="1" applyAlignment="1"/>
    <xf numFmtId="9" fontId="0" fillId="0" borderId="0" xfId="64" applyFont="1" applyFill="1" applyAlignment="1"/>
    <xf numFmtId="184" fontId="0" fillId="0" borderId="0" xfId="0" applyNumberFormat="1" applyFill="1" applyAlignment="1"/>
    <xf numFmtId="165" fontId="0" fillId="0" borderId="0" xfId="64" applyNumberFormat="1" applyFont="1" applyFill="1" applyAlignment="1"/>
    <xf numFmtId="165" fontId="0" fillId="0" borderId="0" xfId="0" applyNumberFormat="1" applyFill="1" applyAlignment="1"/>
    <xf numFmtId="3" fontId="0" fillId="0" borderId="0" xfId="0" applyNumberFormat="1" applyFill="1" applyAlignment="1"/>
    <xf numFmtId="2" fontId="0" fillId="0" borderId="0" xfId="0" applyNumberFormat="1" applyFill="1" applyAlignment="1"/>
    <xf numFmtId="1" fontId="0" fillId="0" borderId="0" xfId="0" applyNumberFormat="1" applyFill="1" applyAlignment="1"/>
    <xf numFmtId="3" fontId="0" fillId="0" borderId="0" xfId="0" applyNumberFormat="1" applyFill="1" applyAlignment="1">
      <alignment horizontal="center"/>
    </xf>
    <xf numFmtId="1" fontId="0" fillId="0" borderId="0" xfId="0" applyNumberFormat="1" applyFont="1" applyFill="1" applyBorder="1" applyAlignment="1">
      <alignment horizontal="center" wrapText="1"/>
    </xf>
    <xf numFmtId="0" fontId="0" fillId="0" borderId="0" xfId="0" applyNumberFormat="1" applyFont="1" applyFill="1" applyBorder="1" applyAlignment="1">
      <alignment horizontal="center" wrapText="1"/>
    </xf>
    <xf numFmtId="0" fontId="39" fillId="0" borderId="0" xfId="0" applyNumberFormat="1" applyFont="1" applyFill="1" applyBorder="1" applyAlignment="1">
      <alignment horizontal="center" wrapText="1"/>
    </xf>
    <xf numFmtId="0" fontId="0" fillId="0" borderId="0" xfId="0" quotePrefix="1" applyNumberFormat="1" applyFont="1" applyFill="1" applyBorder="1" applyAlignment="1">
      <alignment horizontal="center" wrapText="1"/>
    </xf>
    <xf numFmtId="1" fontId="4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/>
    <xf numFmtId="172" fontId="0" fillId="0" borderId="0" xfId="0" applyNumberFormat="1" applyFill="1" applyBorder="1" applyAlignment="1"/>
    <xf numFmtId="4" fontId="0" fillId="0" borderId="0" xfId="0" applyNumberFormat="1" applyFill="1" applyBorder="1" applyAlignment="1"/>
    <xf numFmtId="175" fontId="0" fillId="0" borderId="0" xfId="0" applyNumberFormat="1" applyFill="1" applyBorder="1" applyAlignment="1"/>
    <xf numFmtId="4" fontId="37" fillId="0" borderId="0" xfId="0" applyNumberFormat="1" applyFont="1" applyFill="1" applyBorder="1" applyAlignment="1"/>
    <xf numFmtId="0" fontId="0" fillId="0" borderId="0" xfId="0" applyNumberFormat="1" applyFill="1" applyBorder="1" applyAlignment="1"/>
    <xf numFmtId="170" fontId="37" fillId="0" borderId="0" xfId="0" applyNumberFormat="1" applyFont="1" applyFill="1" applyBorder="1" applyAlignment="1"/>
    <xf numFmtId="0" fontId="37" fillId="0" borderId="0" xfId="0" applyNumberFormat="1" applyFont="1" applyFill="1" applyBorder="1" applyAlignment="1"/>
    <xf numFmtId="0" fontId="8" fillId="0" borderId="0" xfId="60" applyFont="1" applyFill="1" applyBorder="1" applyAlignment="1">
      <alignment horizontal="center" vertical="center"/>
    </xf>
    <xf numFmtId="0" fontId="9" fillId="0" borderId="0" xfId="0" quotePrefix="1" applyNumberFormat="1" applyFont="1" applyFill="1" applyBorder="1" applyAlignment="1">
      <alignment horizontal="left"/>
    </xf>
    <xf numFmtId="0" fontId="0" fillId="0" borderId="0" xfId="0" applyNumberFormat="1" applyFill="1" applyAlignment="1">
      <alignment horizontal="center"/>
    </xf>
    <xf numFmtId="0" fontId="0" fillId="0" borderId="0" xfId="0" quotePrefix="1" applyNumberFormat="1" applyFill="1" applyAlignment="1">
      <alignment horizontal="left"/>
    </xf>
    <xf numFmtId="0" fontId="3" fillId="0" borderId="0" xfId="60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/>
    <xf numFmtId="3" fontId="4" fillId="0" borderId="0" xfId="0" applyNumberFormat="1" applyFont="1" applyFill="1" applyAlignment="1"/>
    <xf numFmtId="3" fontId="0" fillId="0" borderId="0" xfId="0" quotePrefix="1" applyNumberFormat="1" applyFont="1" applyFill="1" applyBorder="1" applyAlignment="1"/>
    <xf numFmtId="171" fontId="0" fillId="0" borderId="0" xfId="0" applyNumberFormat="1" applyFill="1" applyAlignment="1"/>
    <xf numFmtId="0" fontId="3" fillId="0" borderId="0" xfId="60" applyFont="1" applyFill="1" applyAlignment="1">
      <alignment horizontal="center" vertical="center"/>
    </xf>
    <xf numFmtId="0" fontId="4" fillId="0" borderId="0" xfId="0" applyNumberFormat="1" applyFont="1" applyFill="1" applyAlignment="1"/>
    <xf numFmtId="0" fontId="3" fillId="0" borderId="0" xfId="60" applyFont="1" applyFill="1" applyAlignment="1">
      <alignment horizontal="left"/>
    </xf>
    <xf numFmtId="0" fontId="8" fillId="0" borderId="0" xfId="60" quotePrefix="1" applyFont="1" applyFill="1" applyBorder="1" applyAlignment="1">
      <alignment horizontal="center" wrapText="1"/>
    </xf>
    <xf numFmtId="167" fontId="8" fillId="0" borderId="0" xfId="60" applyNumberFormat="1" applyFont="1" applyFill="1" applyBorder="1"/>
    <xf numFmtId="3" fontId="8" fillId="0" borderId="0" xfId="60" applyNumberFormat="1" applyFont="1" applyFill="1"/>
    <xf numFmtId="0" fontId="3" fillId="0" borderId="0" xfId="60" applyFont="1" applyFill="1"/>
    <xf numFmtId="0" fontId="8" fillId="0" borderId="0" xfId="60" applyFont="1" applyFill="1" applyAlignment="1">
      <alignment horizontal="center" wrapText="1"/>
    </xf>
    <xf numFmtId="3" fontId="3" fillId="0" borderId="0" xfId="60" applyNumberFormat="1" applyFont="1" applyFill="1" applyAlignment="1">
      <alignment horizontal="center"/>
    </xf>
    <xf numFmtId="167" fontId="3" fillId="0" borderId="0" xfId="60" applyNumberFormat="1" applyFont="1" applyFill="1"/>
    <xf numFmtId="3" fontId="3" fillId="0" borderId="0" xfId="60" applyNumberFormat="1" applyFont="1" applyFill="1"/>
    <xf numFmtId="10" fontId="3" fillId="0" borderId="0" xfId="64" applyNumberFormat="1" applyFont="1" applyFill="1" applyAlignment="1">
      <alignment horizontal="center"/>
    </xf>
    <xf numFmtId="0" fontId="3" fillId="0" borderId="0" xfId="60" applyFont="1" applyFill="1" applyBorder="1" applyAlignment="1">
      <alignment horizontal="left"/>
    </xf>
    <xf numFmtId="10" fontId="3" fillId="0" borderId="0" xfId="64" applyNumberFormat="1" applyFont="1" applyFill="1" applyBorder="1" applyAlignment="1">
      <alignment horizontal="center"/>
    </xf>
    <xf numFmtId="3" fontId="3" fillId="0" borderId="0" xfId="60" applyNumberFormat="1" applyFont="1" applyFill="1" applyBorder="1"/>
    <xf numFmtId="0" fontId="3" fillId="0" borderId="14" xfId="60" applyFont="1" applyFill="1" applyBorder="1" applyAlignment="1">
      <alignment horizontal="left"/>
    </xf>
    <xf numFmtId="3" fontId="3" fillId="0" borderId="14" xfId="60" applyNumberFormat="1" applyFont="1" applyFill="1" applyBorder="1"/>
    <xf numFmtId="10" fontId="3" fillId="0" borderId="14" xfId="64" applyNumberFormat="1" applyFont="1" applyFill="1" applyBorder="1" applyAlignment="1">
      <alignment horizontal="center"/>
    </xf>
    <xf numFmtId="3" fontId="3" fillId="0" borderId="14" xfId="60" applyNumberFormat="1" applyFont="1" applyFill="1" applyBorder="1" applyAlignment="1">
      <alignment horizontal="center"/>
    </xf>
    <xf numFmtId="10" fontId="3" fillId="0" borderId="0" xfId="64" applyNumberFormat="1" applyFont="1" applyFill="1"/>
    <xf numFmtId="3" fontId="5" fillId="0" borderId="0" xfId="60" applyNumberFormat="1" applyFont="1" applyFill="1" applyAlignment="1">
      <alignment horizontal="center"/>
    </xf>
    <xf numFmtId="0" fontId="3" fillId="0" borderId="0" xfId="60" applyFont="1" applyFill="1" applyAlignment="1">
      <alignment horizontal="center"/>
    </xf>
    <xf numFmtId="173" fontId="3" fillId="0" borderId="0" xfId="60" applyNumberFormat="1" applyFont="1" applyFill="1"/>
    <xf numFmtId="3" fontId="7" fillId="0" borderId="0" xfId="61" applyNumberFormat="1" applyFont="1" applyFill="1" applyBorder="1" applyAlignment="1">
      <alignment vertical="top"/>
    </xf>
    <xf numFmtId="3" fontId="7" fillId="0" borderId="0" xfId="61" applyNumberFormat="1" applyFont="1" applyFill="1" applyBorder="1" applyAlignment="1">
      <alignment vertical="top" wrapText="1"/>
    </xf>
    <xf numFmtId="167" fontId="3" fillId="0" borderId="0" xfId="60" applyNumberFormat="1" applyFont="1" applyFill="1" applyAlignment="1">
      <alignment horizontal="center"/>
    </xf>
    <xf numFmtId="0" fontId="3" fillId="0" borderId="0" xfId="60" quotePrefix="1" applyFont="1" applyFill="1" applyAlignment="1">
      <alignment horizontal="left"/>
    </xf>
    <xf numFmtId="167" fontId="3" fillId="0" borderId="0" xfId="64" applyNumberFormat="1" applyFont="1" applyFill="1"/>
    <xf numFmtId="165" fontId="3" fillId="0" borderId="0" xfId="64" applyNumberFormat="1" applyFont="1" applyFill="1" applyAlignment="1">
      <alignment horizontal="center"/>
    </xf>
    <xf numFmtId="168" fontId="3" fillId="0" borderId="0" xfId="64" applyNumberFormat="1" applyFont="1" applyFill="1" applyAlignment="1">
      <alignment horizontal="center"/>
    </xf>
    <xf numFmtId="3" fontId="3" fillId="0" borderId="0" xfId="6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wrapText="1"/>
    </xf>
    <xf numFmtId="0" fontId="0" fillId="0" borderId="0" xfId="0" applyNumberFormat="1" applyFill="1" applyAlignment="1">
      <alignment wrapText="1"/>
    </xf>
    <xf numFmtId="0" fontId="3" fillId="0" borderId="0" xfId="0" quotePrefix="1" applyFont="1" applyFill="1" applyBorder="1" applyAlignment="1">
      <alignment horizontal="center" wrapText="1"/>
    </xf>
    <xf numFmtId="0" fontId="3" fillId="0" borderId="0" xfId="0" quotePrefix="1" applyFont="1" applyFill="1" applyBorder="1" applyAlignment="1">
      <alignment horizontal="left" wrapText="1"/>
    </xf>
    <xf numFmtId="1" fontId="3" fillId="0" borderId="0" xfId="0" applyNumberFormat="1" applyFont="1" applyFill="1" applyBorder="1"/>
    <xf numFmtId="164" fontId="3" fillId="0" borderId="0" xfId="0" applyNumberFormat="1" applyFont="1" applyFill="1" applyBorder="1" applyAlignment="1"/>
    <xf numFmtId="0" fontId="3" fillId="0" borderId="0" xfId="0" applyFont="1" applyFill="1" applyBorder="1" applyAlignment="1">
      <alignment wrapText="1"/>
    </xf>
    <xf numFmtId="3" fontId="3" fillId="0" borderId="0" xfId="0" applyNumberFormat="1" applyFont="1" applyFill="1" applyBorder="1" applyAlignment="1">
      <alignment horizontal="center" wrapText="1"/>
    </xf>
    <xf numFmtId="177" fontId="3" fillId="0" borderId="0" xfId="46" quotePrefix="1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167" fontId="3" fillId="0" borderId="0" xfId="0" applyNumberFormat="1" applyFont="1" applyFill="1" applyBorder="1" applyAlignment="1">
      <alignment horizontal="center" wrapText="1"/>
    </xf>
    <xf numFmtId="174" fontId="3" fillId="0" borderId="0" xfId="0" applyNumberFormat="1" applyFont="1" applyFill="1"/>
    <xf numFmtId="10" fontId="3" fillId="0" borderId="0" xfId="64" applyNumberFormat="1" applyFont="1" applyFill="1" applyBorder="1" applyAlignment="1">
      <alignment horizontal="left" wrapText="1"/>
    </xf>
    <xf numFmtId="0" fontId="3" fillId="0" borderId="0" xfId="0" applyFont="1" applyFill="1" applyBorder="1"/>
    <xf numFmtId="167" fontId="3" fillId="0" borderId="0" xfId="46" applyNumberFormat="1" applyFont="1" applyFill="1" applyBorder="1" applyAlignment="1">
      <alignment horizontal="left" wrapText="1"/>
    </xf>
    <xf numFmtId="177" fontId="3" fillId="0" borderId="0" xfId="46" applyFont="1" applyFill="1" applyBorder="1" applyAlignment="1">
      <alignment horizontal="left" wrapText="1"/>
    </xf>
    <xf numFmtId="166" fontId="3" fillId="0" borderId="0" xfId="0" applyNumberFormat="1" applyFont="1" applyFill="1" applyBorder="1" applyAlignment="1">
      <alignment wrapText="1"/>
    </xf>
    <xf numFmtId="4" fontId="3" fillId="0" borderId="0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172" fontId="3" fillId="0" borderId="0" xfId="0" applyNumberFormat="1" applyFont="1" applyFill="1" applyBorder="1"/>
    <xf numFmtId="4" fontId="3" fillId="0" borderId="0" xfId="0" applyNumberFormat="1" applyFont="1" applyFill="1" applyBorder="1" applyAlignment="1"/>
    <xf numFmtId="174" fontId="3" fillId="0" borderId="0" xfId="0" applyNumberFormat="1" applyFont="1" applyFill="1" applyBorder="1"/>
    <xf numFmtId="10" fontId="3" fillId="0" borderId="0" xfId="0" applyNumberFormat="1" applyFont="1" applyFill="1" applyBorder="1"/>
    <xf numFmtId="171" fontId="3" fillId="0" borderId="0" xfId="46" applyNumberFormat="1" applyFont="1" applyFill="1" applyBorder="1" applyAlignment="1">
      <alignment horizontal="left" wrapText="1"/>
    </xf>
    <xf numFmtId="3" fontId="3" fillId="0" borderId="0" xfId="46" applyNumberFormat="1" applyFont="1" applyFill="1" applyBorder="1" applyAlignment="1">
      <alignment horizontal="right"/>
    </xf>
    <xf numFmtId="184" fontId="3" fillId="0" borderId="0" xfId="0" applyNumberFormat="1" applyFont="1" applyFill="1" applyBorder="1"/>
    <xf numFmtId="170" fontId="3" fillId="0" borderId="0" xfId="0" applyNumberFormat="1" applyFont="1" applyFill="1" applyBorder="1" applyAlignment="1">
      <alignment wrapText="1"/>
    </xf>
    <xf numFmtId="170" fontId="3" fillId="0" borderId="0" xfId="0" applyNumberFormat="1" applyFont="1" applyFill="1" applyBorder="1"/>
    <xf numFmtId="167" fontId="3" fillId="0" borderId="0" xfId="0" applyNumberFormat="1" applyFont="1" applyFill="1" applyBorder="1"/>
    <xf numFmtId="3" fontId="3" fillId="0" borderId="0" xfId="0" applyNumberFormat="1" applyFont="1" applyFill="1" applyBorder="1"/>
    <xf numFmtId="170" fontId="38" fillId="0" borderId="0" xfId="0" applyNumberFormat="1" applyFont="1" applyFill="1" applyBorder="1" applyAlignment="1">
      <alignment wrapText="1"/>
    </xf>
    <xf numFmtId="0" fontId="3" fillId="0" borderId="0" xfId="0" applyFont="1" applyFill="1"/>
    <xf numFmtId="0" fontId="3" fillId="0" borderId="0" xfId="0" quotePrefix="1" applyFont="1" applyFill="1" applyBorder="1"/>
    <xf numFmtId="0" fontId="9" fillId="0" borderId="0" xfId="0" applyNumberFormat="1" applyFont="1" applyFill="1" applyAlignment="1"/>
    <xf numFmtId="0" fontId="9" fillId="56" borderId="0" xfId="0" applyNumberFormat="1" applyFont="1" applyFill="1" applyBorder="1" applyAlignment="1"/>
    <xf numFmtId="0" fontId="9" fillId="0" borderId="0" xfId="0" applyNumberFormat="1" applyFont="1" applyFill="1" applyBorder="1" applyAlignment="1"/>
  </cellXfs>
  <cellStyles count="10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/>
    <cellStyle name="Accent1 - 40%" xfId="21"/>
    <cellStyle name="Accent1 - 60%" xfId="22"/>
    <cellStyle name="Accent2" xfId="23" builtinId="33" customBuiltin="1"/>
    <cellStyle name="Accent2 - 20%" xfId="24"/>
    <cellStyle name="Accent2 - 40%" xfId="25"/>
    <cellStyle name="Accent2 - 60%" xfId="26"/>
    <cellStyle name="Accent3" xfId="27" builtinId="37" customBuiltin="1"/>
    <cellStyle name="Accent3 - 20%" xfId="28"/>
    <cellStyle name="Accent3 - 40%" xfId="29"/>
    <cellStyle name="Accent3 - 60%" xfId="30"/>
    <cellStyle name="Accent4" xfId="31" builtinId="41" customBuiltin="1"/>
    <cellStyle name="Accent4 - 20%" xfId="32"/>
    <cellStyle name="Accent4 - 40%" xfId="33"/>
    <cellStyle name="Accent4 - 60%" xfId="34"/>
    <cellStyle name="Accent5" xfId="35" builtinId="45" customBuiltin="1"/>
    <cellStyle name="Accent5 - 20%" xfId="36"/>
    <cellStyle name="Accent5 - 40%" xfId="37"/>
    <cellStyle name="Accent5 - 60%" xfId="38"/>
    <cellStyle name="Accent6" xfId="39" builtinId="49" customBuiltin="1"/>
    <cellStyle name="Accent6 - 20%" xfId="40"/>
    <cellStyle name="Accent6 - 40%" xfId="41"/>
    <cellStyle name="Accent6 - 60%" xfId="42"/>
    <cellStyle name="Bad" xfId="43" builtinId="27" customBuiltin="1"/>
    <cellStyle name="Calculation" xfId="44" builtinId="22" customBuiltin="1"/>
    <cellStyle name="Check Cell" xfId="45" builtinId="23" customBuiltin="1"/>
    <cellStyle name="Comma" xfId="46" builtinId="3" customBuiltin="1"/>
    <cellStyle name="Comma [0]" xfId="47" builtinId="6" customBuiltin="1"/>
    <cellStyle name="Currency" xfId="48" builtinId="4" customBuiltin="1"/>
    <cellStyle name="Currency [0]" xfId="49" builtinId="7" customBuiltin="1"/>
    <cellStyle name="Explanatory Text" xfId="50" builtinId="53" customBuiltin="1"/>
    <cellStyle name="Good" xfId="51" builtinId="26" customBuiltin="1"/>
    <cellStyle name="Heading 1" xfId="52" builtinId="16" customBuiltin="1"/>
    <cellStyle name="Heading 2" xfId="53" builtinId="17" customBuiltin="1"/>
    <cellStyle name="Heading 3" xfId="54" builtinId="18" customBuiltin="1"/>
    <cellStyle name="Heading 4" xfId="55" builtinId="19" customBuiltin="1"/>
    <cellStyle name="Input" xfId="56" builtinId="20" customBuiltin="1"/>
    <cellStyle name="Linked Cell" xfId="57" builtinId="24" customBuiltin="1"/>
    <cellStyle name="Neutral" xfId="58" builtinId="28" customBuiltin="1"/>
    <cellStyle name="Normal" xfId="0" builtinId="0" customBuiltin="1"/>
    <cellStyle name="Normal_LT 2008 Forecast_1" xfId="59"/>
    <cellStyle name="Normal_LTCustomerInput1" xfId="60"/>
    <cellStyle name="Normal_Sheet1" xfId="61"/>
    <cellStyle name="Note" xfId="62" builtinId="10" customBuiltin="1"/>
    <cellStyle name="Output" xfId="63" builtinId="21" customBuiltin="1"/>
    <cellStyle name="Percent" xfId="64" builtinId="5"/>
    <cellStyle name="Percent 2" xfId="108"/>
    <cellStyle name="SAPBEXaggData" xfId="65"/>
    <cellStyle name="SAPBEXaggDataEmph" xfId="66"/>
    <cellStyle name="SAPBEXaggItem" xfId="67"/>
    <cellStyle name="SAPBEXaggItemX" xfId="68"/>
    <cellStyle name="SAPBEXchaText" xfId="69"/>
    <cellStyle name="SAPBEXexcBad7" xfId="70"/>
    <cellStyle name="SAPBEXexcBad8" xfId="71"/>
    <cellStyle name="SAPBEXexcBad9" xfId="72"/>
    <cellStyle name="SAPBEXexcCritical4" xfId="73"/>
    <cellStyle name="SAPBEXexcCritical5" xfId="74"/>
    <cellStyle name="SAPBEXexcCritical6" xfId="75"/>
    <cellStyle name="SAPBEXexcGood1" xfId="76"/>
    <cellStyle name="SAPBEXexcGood2" xfId="77"/>
    <cellStyle name="SAPBEXexcGood3" xfId="78"/>
    <cellStyle name="SAPBEXfilterDrill" xfId="79"/>
    <cellStyle name="SAPBEXfilterItem" xfId="80"/>
    <cellStyle name="SAPBEXfilterText" xfId="81"/>
    <cellStyle name="SAPBEXformats" xfId="82"/>
    <cellStyle name="SAPBEXheaderItem" xfId="83"/>
    <cellStyle name="SAPBEXheaderText" xfId="84"/>
    <cellStyle name="SAPBEXHLevel0" xfId="85"/>
    <cellStyle name="SAPBEXHLevel0X" xfId="86"/>
    <cellStyle name="SAPBEXHLevel1" xfId="87"/>
    <cellStyle name="SAPBEXHLevel1X" xfId="88"/>
    <cellStyle name="SAPBEXHLevel2" xfId="89"/>
    <cellStyle name="SAPBEXHLevel2X" xfId="90"/>
    <cellStyle name="SAPBEXHLevel3" xfId="91"/>
    <cellStyle name="SAPBEXHLevel3X" xfId="92"/>
    <cellStyle name="SAPBEXinputData" xfId="93"/>
    <cellStyle name="SAPBEXresData" xfId="94"/>
    <cellStyle name="SAPBEXresDataEmph" xfId="95"/>
    <cellStyle name="SAPBEXresItem" xfId="96"/>
    <cellStyle name="SAPBEXresItemX" xfId="97"/>
    <cellStyle name="SAPBEXstdData" xfId="98"/>
    <cellStyle name="SAPBEXstdDataEmph" xfId="99"/>
    <cellStyle name="SAPBEXstdItem" xfId="100"/>
    <cellStyle name="SAPBEXstdItemX" xfId="101"/>
    <cellStyle name="SAPBEXtitle" xfId="102"/>
    <cellStyle name="SAPBEXundefined" xfId="103"/>
    <cellStyle name="Sheet Title" xfId="104"/>
    <cellStyle name="Style 1" xfId="105"/>
    <cellStyle name="Total" xfId="106" builtinId="25" customBuiltin="1"/>
    <cellStyle name="Warning Text" xfId="107" builtinId="11" customBuiltin="1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Annual_Price!$A$33:$A$65</c:f>
              <c:numCache>
                <c:formatCode>General</c:formatCode>
                <c:ptCount val="3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  <c:pt idx="26">
                  <c:v>2034</c:v>
                </c:pt>
                <c:pt idx="27">
                  <c:v>2035</c:v>
                </c:pt>
                <c:pt idx="28">
                  <c:v>2036</c:v>
                </c:pt>
                <c:pt idx="29">
                  <c:v>2037</c:v>
                </c:pt>
                <c:pt idx="30">
                  <c:v>2038</c:v>
                </c:pt>
                <c:pt idx="31">
                  <c:v>2039</c:v>
                </c:pt>
                <c:pt idx="32">
                  <c:v>2040</c:v>
                </c:pt>
              </c:numCache>
            </c:numRef>
          </c:cat>
          <c:val>
            <c:numRef>
              <c:f>Annual_Price!$C$33:$C$65</c:f>
              <c:numCache>
                <c:formatCode>General</c:formatCode>
                <c:ptCount val="33"/>
                <c:pt idx="0">
                  <c:v>5.0909544974169467</c:v>
                </c:pt>
                <c:pt idx="1">
                  <c:v>5.2270938371353335</c:v>
                </c:pt>
                <c:pt idx="2">
                  <c:v>4.3034924221502431</c:v>
                </c:pt>
                <c:pt idx="3">
                  <c:v>4.3883269380277579</c:v>
                </c:pt>
                <c:pt idx="4">
                  <c:v>4.1699080597364775</c:v>
                </c:pt>
                <c:pt idx="5">
                  <c:v>4.0913757716690462</c:v>
                </c:pt>
                <c:pt idx="6">
                  <c:v>4.2817101909738087</c:v>
                </c:pt>
                <c:pt idx="7">
                  <c:v>4.1526007010467625</c:v>
                </c:pt>
                <c:pt idx="8">
                  <c:v>3.8546863782812983</c:v>
                </c:pt>
                <c:pt idx="9">
                  <c:v>4.17945301975044</c:v>
                </c:pt>
                <c:pt idx="10">
                  <c:v>4.244569307861032</c:v>
                </c:pt>
                <c:pt idx="11">
                  <c:v>4.325805617013649</c:v>
                </c:pt>
                <c:pt idx="12">
                  <c:v>4.3111651067758281</c:v>
                </c:pt>
                <c:pt idx="13">
                  <c:v>4.3331320889703031</c:v>
                </c:pt>
                <c:pt idx="14">
                  <c:v>4.3605872534835788</c:v>
                </c:pt>
                <c:pt idx="15">
                  <c:v>4.4156483271038258</c:v>
                </c:pt>
                <c:pt idx="16">
                  <c:v>4.5411886078792216</c:v>
                </c:pt>
                <c:pt idx="17">
                  <c:v>4.5472932219701683</c:v>
                </c:pt>
                <c:pt idx="18">
                  <c:v>4.541182769722206</c:v>
                </c:pt>
                <c:pt idx="19">
                  <c:v>4.6803852125356666</c:v>
                </c:pt>
                <c:pt idx="20">
                  <c:v>4.7327766215557032</c:v>
                </c:pt>
                <c:pt idx="21">
                  <c:v>4.6282495442826592</c:v>
                </c:pt>
                <c:pt idx="22">
                  <c:v>4.5581937401758932</c:v>
                </c:pt>
                <c:pt idx="23">
                  <c:v>4.5302652454937355</c:v>
                </c:pt>
                <c:pt idx="24">
                  <c:v>4.548327510381089</c:v>
                </c:pt>
                <c:pt idx="25">
                  <c:v>4.6477873240372674</c:v>
                </c:pt>
                <c:pt idx="26">
                  <c:v>4.6412354603633519</c:v>
                </c:pt>
                <c:pt idx="27">
                  <c:v>4.6100013352042062</c:v>
                </c:pt>
                <c:pt idx="28">
                  <c:v>4.6968649483784599</c:v>
                </c:pt>
                <c:pt idx="29">
                  <c:v>4.7144320563793141</c:v>
                </c:pt>
                <c:pt idx="30">
                  <c:v>4.7007492101153465</c:v>
                </c:pt>
                <c:pt idx="31">
                  <c:v>4.6907570069846445</c:v>
                </c:pt>
                <c:pt idx="32">
                  <c:v>4.6925203851878026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123072"/>
        <c:axId val="385124608"/>
      </c:barChart>
      <c:catAx>
        <c:axId val="38512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5124608"/>
        <c:crosses val="autoZero"/>
        <c:auto val="1"/>
        <c:lblAlgn val="ctr"/>
        <c:lblOffset val="100"/>
        <c:noMultiLvlLbl val="0"/>
      </c:catAx>
      <c:valAx>
        <c:axId val="385124608"/>
        <c:scaling>
          <c:orientation val="minMax"/>
          <c:min val="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85123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Annual_Price!$C$5:$C$55</c:f>
              <c:numCache>
                <c:formatCode>General</c:formatCode>
                <c:ptCount val="51"/>
                <c:pt idx="0">
                  <c:v>6.2399620525805588</c:v>
                </c:pt>
                <c:pt idx="1">
                  <c:v>7.1305046565302703</c:v>
                </c:pt>
                <c:pt idx="2">
                  <c:v>6.6900580863755073</c:v>
                </c:pt>
                <c:pt idx="3">
                  <c:v>6.6207621716526468</c:v>
                </c:pt>
                <c:pt idx="4">
                  <c:v>7.6051669391671748</c:v>
                </c:pt>
                <c:pt idx="5">
                  <c:v>7.6451825086470144</c:v>
                </c:pt>
                <c:pt idx="6">
                  <c:v>6.8253422189980402</c:v>
                </c:pt>
                <c:pt idx="7">
                  <c:v>6.5274537059640103</c:v>
                </c:pt>
                <c:pt idx="8">
                  <c:v>6.4517307443389331</c:v>
                </c:pt>
                <c:pt idx="9">
                  <c:v>5.9161462465085535</c:v>
                </c:pt>
                <c:pt idx="10">
                  <c:v>5.6074184680326136</c:v>
                </c:pt>
                <c:pt idx="11">
                  <c:v>5.5438292945710002</c:v>
                </c:pt>
                <c:pt idx="12">
                  <c:v>5.2029638572025583</c:v>
                </c:pt>
                <c:pt idx="13">
                  <c:v>5.0971185462956354</c:v>
                </c:pt>
                <c:pt idx="14">
                  <c:v>4.6075549772181468</c:v>
                </c:pt>
                <c:pt idx="15">
                  <c:v>4.5826944635555957</c:v>
                </c:pt>
                <c:pt idx="16">
                  <c:v>4.7072179495163482</c:v>
                </c:pt>
                <c:pt idx="17">
                  <c:v>4.6056822265505675</c:v>
                </c:pt>
                <c:pt idx="18">
                  <c:v>4.3859032450378592</c:v>
                </c:pt>
                <c:pt idx="19">
                  <c:v>4.1508444899096091</c:v>
                </c:pt>
                <c:pt idx="20">
                  <c:v>3.9783664904445004</c:v>
                </c:pt>
                <c:pt idx="21">
                  <c:v>4.5574979769133721</c:v>
                </c:pt>
                <c:pt idx="22">
                  <c:v>4.0975343015719758</c:v>
                </c:pt>
                <c:pt idx="23">
                  <c:v>4.3299936087546822</c:v>
                </c:pt>
                <c:pt idx="24">
                  <c:v>4.4434941275973809</c:v>
                </c:pt>
                <c:pt idx="25">
                  <c:v>4.5547649716445537</c:v>
                </c:pt>
                <c:pt idx="26">
                  <c:v>5.5518819901560121</c:v>
                </c:pt>
                <c:pt idx="27">
                  <c:v>5.1333558950355567</c:v>
                </c:pt>
                <c:pt idx="28">
                  <c:v>5.0909544974169467</c:v>
                </c:pt>
                <c:pt idx="29">
                  <c:v>5.2270938371353335</c:v>
                </c:pt>
                <c:pt idx="30">
                  <c:v>4.3034924221502431</c:v>
                </c:pt>
                <c:pt idx="31">
                  <c:v>4.3883269380277579</c:v>
                </c:pt>
                <c:pt idx="32">
                  <c:v>4.1699080597364775</c:v>
                </c:pt>
                <c:pt idx="33">
                  <c:v>4.0913757716690462</c:v>
                </c:pt>
                <c:pt idx="34">
                  <c:v>4.2817101909738087</c:v>
                </c:pt>
                <c:pt idx="35">
                  <c:v>4.1526007010467625</c:v>
                </c:pt>
                <c:pt idx="36">
                  <c:v>3.8546863782812983</c:v>
                </c:pt>
                <c:pt idx="37">
                  <c:v>4.17945301975044</c:v>
                </c:pt>
                <c:pt idx="38">
                  <c:v>4.244569307861032</c:v>
                </c:pt>
                <c:pt idx="39">
                  <c:v>4.325805617013649</c:v>
                </c:pt>
                <c:pt idx="40">
                  <c:v>4.3111651067758281</c:v>
                </c:pt>
                <c:pt idx="41">
                  <c:v>4.3331320889703031</c:v>
                </c:pt>
                <c:pt idx="42">
                  <c:v>4.3605872534835788</c:v>
                </c:pt>
                <c:pt idx="43">
                  <c:v>4.4156483271038258</c:v>
                </c:pt>
                <c:pt idx="44">
                  <c:v>4.5411886078792216</c:v>
                </c:pt>
                <c:pt idx="45">
                  <c:v>4.5472932219701683</c:v>
                </c:pt>
                <c:pt idx="46">
                  <c:v>4.541182769722206</c:v>
                </c:pt>
                <c:pt idx="47">
                  <c:v>4.6803852125356666</c:v>
                </c:pt>
                <c:pt idx="48">
                  <c:v>4.7327766215557032</c:v>
                </c:pt>
                <c:pt idx="49">
                  <c:v>4.6282495442826592</c:v>
                </c:pt>
                <c:pt idx="50">
                  <c:v>4.5581937401758932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213568"/>
        <c:axId val="387229952"/>
      </c:barChart>
      <c:catAx>
        <c:axId val="38721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387229952"/>
        <c:crosses val="autoZero"/>
        <c:auto val="1"/>
        <c:lblAlgn val="ctr"/>
        <c:lblOffset val="100"/>
        <c:noMultiLvlLbl val="0"/>
      </c:catAx>
      <c:valAx>
        <c:axId val="387229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872135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37113</xdr:colOff>
      <xdr:row>378</xdr:row>
      <xdr:rowOff>53368</xdr:rowOff>
    </xdr:from>
    <xdr:to>
      <xdr:col>61</xdr:col>
      <xdr:colOff>361944</xdr:colOff>
      <xdr:row>382</xdr:row>
      <xdr:rowOff>111638</xdr:rowOff>
    </xdr:to>
    <xdr:sp macro="" textlink="">
      <xdr:nvSpPr>
        <xdr:cNvPr id="11266" name="AutoShape 2"/>
        <xdr:cNvSpPr>
          <a:spLocks noChangeArrowheads="1"/>
        </xdr:cNvSpPr>
      </xdr:nvSpPr>
      <xdr:spPr bwMode="auto">
        <a:xfrm>
          <a:off x="25730801" y="62882649"/>
          <a:ext cx="2753706" cy="725020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Historical Customer data: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G:\Load_Forecasting_Group\Forecast Products\Customer\1965-To Date Customers by Revenue Class (System &amp; Division).xls</a:t>
          </a:r>
        </a:p>
      </xdr:txBody>
    </xdr:sp>
    <xdr:clientData fPrintsWithSheet="0"/>
  </xdr:twoCellAnchor>
  <xdr:twoCellAnchor>
    <xdr:from>
      <xdr:col>57</xdr:col>
      <xdr:colOff>37113</xdr:colOff>
      <xdr:row>383</xdr:row>
      <xdr:rowOff>56981</xdr:rowOff>
    </xdr:from>
    <xdr:to>
      <xdr:col>61</xdr:col>
      <xdr:colOff>361944</xdr:colOff>
      <xdr:row>387</xdr:row>
      <xdr:rowOff>115251</xdr:rowOff>
    </xdr:to>
    <xdr:sp macro="" textlink="">
      <xdr:nvSpPr>
        <xdr:cNvPr id="11267" name="AutoShape 3"/>
        <xdr:cNvSpPr>
          <a:spLocks noChangeArrowheads="1"/>
        </xdr:cNvSpPr>
      </xdr:nvSpPr>
      <xdr:spPr bwMode="auto">
        <a:xfrm>
          <a:off x="25730801" y="63719700"/>
          <a:ext cx="2753706" cy="725020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Historical Energy Sales data: G:\Load_Forecasting_Group\Forecast Products\Energy Sales\1965-To Date Energy Sales by Revenue Class (System &amp; Division).xls</a:t>
          </a:r>
        </a:p>
      </xdr:txBody>
    </xdr:sp>
    <xdr:clientData fPrintsWithSheet="0"/>
  </xdr:twoCellAnchor>
  <xdr:twoCellAnchor>
    <xdr:from>
      <xdr:col>57</xdr:col>
      <xdr:colOff>37113</xdr:colOff>
      <xdr:row>388</xdr:row>
      <xdr:rowOff>60595</xdr:rowOff>
    </xdr:from>
    <xdr:to>
      <xdr:col>61</xdr:col>
      <xdr:colOff>361944</xdr:colOff>
      <xdr:row>392</xdr:row>
      <xdr:rowOff>118866</xdr:rowOff>
    </xdr:to>
    <xdr:sp macro="" textlink="">
      <xdr:nvSpPr>
        <xdr:cNvPr id="11284" name="AutoShape 20"/>
        <xdr:cNvSpPr>
          <a:spLocks noChangeArrowheads="1"/>
        </xdr:cNvSpPr>
      </xdr:nvSpPr>
      <xdr:spPr bwMode="auto">
        <a:xfrm>
          <a:off x="25730801" y="64556751"/>
          <a:ext cx="2753706" cy="725021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Historical calendar month NEL: G:\Load_Forecasting_Group\Load Forecasting Reports\Weekly NEL\NEL Data\1980- July 2012 daily NEL.xls.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Final Form 27As</a:t>
          </a:r>
        </a:p>
      </xdr:txBody>
    </xdr:sp>
    <xdr:clientData fPrintsWithSheet="0"/>
  </xdr:twoCellAnchor>
  <xdr:twoCellAnchor>
    <xdr:from>
      <xdr:col>57</xdr:col>
      <xdr:colOff>37113</xdr:colOff>
      <xdr:row>393</xdr:row>
      <xdr:rowOff>64209</xdr:rowOff>
    </xdr:from>
    <xdr:to>
      <xdr:col>61</xdr:col>
      <xdr:colOff>361944</xdr:colOff>
      <xdr:row>397</xdr:row>
      <xdr:rowOff>122480</xdr:rowOff>
    </xdr:to>
    <xdr:sp macro="" textlink="">
      <xdr:nvSpPr>
        <xdr:cNvPr id="5" name="AutoShape 2"/>
        <xdr:cNvSpPr>
          <a:spLocks noChangeArrowheads="1"/>
        </xdr:cNvSpPr>
      </xdr:nvSpPr>
      <xdr:spPr bwMode="auto">
        <a:xfrm>
          <a:off x="25730801" y="65393803"/>
          <a:ext cx="2753706" cy="725021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Wholesale NEL data: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G:\Load_Forecasting_Group\Forecast Products\Energy Sales\Wholesale NEL.xlsx</a:t>
          </a:r>
        </a:p>
      </xdr:txBody>
    </xdr:sp>
    <xdr:clientData fPrintsWithSheet="0"/>
  </xdr:twoCellAnchor>
  <xdr:twoCellAnchor>
    <xdr:from>
      <xdr:col>57</xdr:col>
      <xdr:colOff>37113</xdr:colOff>
      <xdr:row>398</xdr:row>
      <xdr:rowOff>67824</xdr:rowOff>
    </xdr:from>
    <xdr:to>
      <xdr:col>61</xdr:col>
      <xdr:colOff>361944</xdr:colOff>
      <xdr:row>402</xdr:row>
      <xdr:rowOff>126094</xdr:rowOff>
    </xdr:to>
    <xdr:sp macro="" textlink="">
      <xdr:nvSpPr>
        <xdr:cNvPr id="6" name="AutoShape 2"/>
        <xdr:cNvSpPr>
          <a:spLocks noChangeArrowheads="1"/>
        </xdr:cNvSpPr>
      </xdr:nvSpPr>
      <xdr:spPr bwMode="auto">
        <a:xfrm>
          <a:off x="25730801" y="66230855"/>
          <a:ext cx="2753706" cy="725020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Retail Delivered Sales data: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G:\Load_Forecasting_Group\Forecast Products\Energy Sales\Delivered Sales.xls</a:t>
          </a:r>
        </a:p>
      </xdr:txBody>
    </xdr:sp>
    <xdr:clientData fPrintsWithSheet="0"/>
  </xdr:twoCellAnchor>
  <xdr:twoCellAnchor>
    <xdr:from>
      <xdr:col>57</xdr:col>
      <xdr:colOff>37113</xdr:colOff>
      <xdr:row>403</xdr:row>
      <xdr:rowOff>71436</xdr:rowOff>
    </xdr:from>
    <xdr:to>
      <xdr:col>61</xdr:col>
      <xdr:colOff>361944</xdr:colOff>
      <xdr:row>407</xdr:row>
      <xdr:rowOff>129706</xdr:rowOff>
    </xdr:to>
    <xdr:sp macro="" textlink="">
      <xdr:nvSpPr>
        <xdr:cNvPr id="7" name="AutoShape 2"/>
        <xdr:cNvSpPr>
          <a:spLocks noChangeArrowheads="1"/>
        </xdr:cNvSpPr>
      </xdr:nvSpPr>
      <xdr:spPr bwMode="auto">
        <a:xfrm>
          <a:off x="25730801" y="67067905"/>
          <a:ext cx="2753706" cy="725020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Commercial customer and KHW data: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G:\Load_Forecasting_Group\Forecast Products\Miscellaneous Analysis\Change in C &amp; I Customers Report\C&amp;I Customers and Sales by size Jan 2000-date.xlsx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25522</xdr:colOff>
      <xdr:row>283</xdr:row>
      <xdr:rowOff>75341</xdr:rowOff>
    </xdr:from>
    <xdr:to>
      <xdr:col>22</xdr:col>
      <xdr:colOff>3453587</xdr:colOff>
      <xdr:row>292</xdr:row>
      <xdr:rowOff>149425</xdr:rowOff>
    </xdr:to>
    <xdr:sp macro="" textlink="">
      <xdr:nvSpPr>
        <xdr:cNvPr id="3" name="AutoShape 38"/>
        <xdr:cNvSpPr>
          <a:spLocks noChangeArrowheads="1"/>
        </xdr:cNvSpPr>
      </xdr:nvSpPr>
      <xdr:spPr bwMode="auto">
        <a:xfrm>
          <a:off x="13349939" y="41752508"/>
          <a:ext cx="3428065" cy="1513605"/>
        </a:xfrm>
        <a:prstGeom prst="plaque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Data source:  G:\Load_Forecasting_Group\Load Forecasting Reports\Weather Reports\Historical Data (Files with multiple years)\Forecast Files\2014 Forecast\1990-2014 System Weighted Hourly Weather- Billed (Fiscal &amp; Calendar).xslx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Data source:  G:\Load_Forecasting_Group\Load Forecasting Reports\Weather Reports\Historical Data (Files with multiple years)\Forecast Files\2014 Forecast\1990-2014 System Weighted Hourly Weather- Calendar.xlsx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0</xdr:colOff>
      <xdr:row>38</xdr:row>
      <xdr:rowOff>36011</xdr:rowOff>
    </xdr:from>
    <xdr:ext cx="9893826" cy="655885"/>
    <xdr:sp macro="" textlink="">
      <xdr:nvSpPr>
        <xdr:cNvPr id="2" name="Rectangle 1"/>
        <xdr:cNvSpPr/>
      </xdr:nvSpPr>
      <xdr:spPr>
        <a:xfrm>
          <a:off x="18328749" y="5674811"/>
          <a:ext cx="989382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n-US" sz="3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15</xdr:row>
      <xdr:rowOff>147637</xdr:rowOff>
    </xdr:from>
    <xdr:to>
      <xdr:col>12</xdr:col>
      <xdr:colOff>533400</xdr:colOff>
      <xdr:row>32</xdr:row>
      <xdr:rowOff>138112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400050</xdr:colOff>
      <xdr:row>27</xdr:row>
      <xdr:rowOff>52387</xdr:rowOff>
    </xdr:from>
    <xdr:to>
      <xdr:col>13</xdr:col>
      <xdr:colOff>95250</xdr:colOff>
      <xdr:row>44</xdr:row>
      <xdr:rowOff>42862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859"/>
  <sheetViews>
    <sheetView tabSelected="1" zoomScaleNormal="100" workbookViewId="0">
      <pane xSplit="2" ySplit="4" topLeftCell="K5" activePane="bottomRight" state="frozen"/>
      <selection activeCell="Z416" sqref="Z416"/>
      <selection pane="topRight" activeCell="Z416" sqref="Z416"/>
      <selection pane="bottomLeft" activeCell="Z416" sqref="Z416"/>
      <selection pane="bottomRight" sqref="A1:A2"/>
    </sheetView>
  </sheetViews>
  <sheetFormatPr defaultColWidth="9.109375" defaultRowHeight="13.2" x14ac:dyDescent="0.25"/>
  <cols>
    <col min="1" max="1" width="5.109375" style="21" bestFit="1" customWidth="1"/>
    <col min="2" max="2" width="6.33203125" style="21" bestFit="1" customWidth="1"/>
    <col min="3" max="3" width="9.88671875" style="15" bestFit="1" customWidth="1"/>
    <col min="4" max="4" width="8.109375" style="15" bestFit="1" customWidth="1"/>
    <col min="5" max="5" width="7.33203125" style="15" bestFit="1" customWidth="1"/>
    <col min="6" max="6" width="10.6640625" style="15" bestFit="1" customWidth="1"/>
    <col min="7" max="7" width="10.5546875" style="21" bestFit="1" customWidth="1"/>
    <col min="8" max="8" width="10.6640625" style="21" bestFit="1" customWidth="1"/>
    <col min="9" max="9" width="11" style="21" bestFit="1" customWidth="1"/>
    <col min="10" max="10" width="10.33203125" style="15" bestFit="1" customWidth="1"/>
    <col min="11" max="11" width="10.33203125" style="25" bestFit="1" customWidth="1"/>
    <col min="12" max="12" width="9.88671875" style="25" bestFit="1" customWidth="1"/>
    <col min="13" max="13" width="8.109375" style="25" bestFit="1" customWidth="1"/>
    <col min="14" max="14" width="8.88671875" style="25" bestFit="1" customWidth="1"/>
    <col min="15" max="16" width="8.6640625" style="25" bestFit="1" customWidth="1"/>
    <col min="17" max="17" width="9.109375" style="25" bestFit="1" customWidth="1"/>
    <col min="18" max="18" width="10.88671875" style="25" bestFit="1" customWidth="1"/>
    <col min="19" max="19" width="15.6640625" style="18" bestFit="1" customWidth="1"/>
    <col min="20" max="20" width="13.44140625" style="20" customWidth="1"/>
    <col min="21" max="21" width="12.109375" style="18" customWidth="1"/>
    <col min="22" max="22" width="10.6640625" style="20" bestFit="1" customWidth="1"/>
    <col min="23" max="23" width="11.6640625" style="20" bestFit="1" customWidth="1"/>
    <col min="24" max="24" width="13.5546875" style="20" customWidth="1"/>
    <col min="25" max="25" width="12.6640625" style="20" customWidth="1"/>
    <col min="26" max="26" width="10.109375" style="20" customWidth="1"/>
    <col min="27" max="31" width="9.109375" style="20"/>
    <col min="32" max="32" width="10.6640625" style="20" customWidth="1"/>
    <col min="33" max="33" width="16.5546875" style="20" bestFit="1" customWidth="1"/>
    <col min="34" max="35" width="16" style="20" bestFit="1" customWidth="1"/>
    <col min="36" max="36" width="12.88671875" style="20" customWidth="1"/>
    <col min="37" max="38" width="20.109375" style="20" bestFit="1" customWidth="1"/>
    <col min="39" max="39" width="9.88671875" style="20" bestFit="1" customWidth="1"/>
    <col min="40" max="40" width="9.6640625" style="20" bestFit="1" customWidth="1"/>
    <col min="41" max="41" width="8.44140625" style="20" bestFit="1" customWidth="1"/>
    <col min="42" max="42" width="9" style="20" bestFit="1" customWidth="1"/>
    <col min="43" max="43" width="9.6640625" style="20" bestFit="1" customWidth="1"/>
    <col min="44" max="44" width="8.44140625" style="20" bestFit="1" customWidth="1"/>
    <col min="45" max="45" width="11.109375" style="20" customWidth="1"/>
    <col min="46" max="51" width="9.88671875" style="20" customWidth="1"/>
    <col min="52" max="56" width="10" style="20" customWidth="1"/>
    <col min="57" max="16384" width="9.109375" style="20"/>
  </cols>
  <sheetData>
    <row r="1" spans="1:56" x14ac:dyDescent="0.25">
      <c r="A1" s="312" t="s">
        <v>341</v>
      </c>
    </row>
    <row r="2" spans="1:56" x14ac:dyDescent="0.25">
      <c r="A2" s="312" t="s">
        <v>342</v>
      </c>
    </row>
    <row r="4" spans="1:56" s="45" customFormat="1" ht="39.6" x14ac:dyDescent="0.25">
      <c r="A4" s="44" t="s">
        <v>15</v>
      </c>
      <c r="B4" s="44" t="s">
        <v>16</v>
      </c>
      <c r="C4" s="57" t="s">
        <v>19</v>
      </c>
      <c r="D4" s="57" t="s">
        <v>20</v>
      </c>
      <c r="E4" s="57" t="s">
        <v>21</v>
      </c>
      <c r="F4" s="57" t="s">
        <v>22</v>
      </c>
      <c r="G4" s="58" t="s">
        <v>23</v>
      </c>
      <c r="H4" s="58" t="s">
        <v>24</v>
      </c>
      <c r="I4" s="58" t="s">
        <v>25</v>
      </c>
      <c r="J4" s="59" t="s">
        <v>88</v>
      </c>
      <c r="K4" s="60" t="s">
        <v>81</v>
      </c>
      <c r="L4" s="60" t="s">
        <v>89</v>
      </c>
      <c r="M4" s="60" t="s">
        <v>90</v>
      </c>
      <c r="N4" s="60" t="s">
        <v>82</v>
      </c>
      <c r="O4" s="60" t="s">
        <v>83</v>
      </c>
      <c r="P4" s="60" t="s">
        <v>84</v>
      </c>
      <c r="Q4" s="60" t="s">
        <v>85</v>
      </c>
      <c r="R4" s="60" t="s">
        <v>86</v>
      </c>
      <c r="S4" s="60" t="s">
        <v>87</v>
      </c>
      <c r="T4" s="53" t="s">
        <v>144</v>
      </c>
      <c r="U4" s="56" t="s">
        <v>74</v>
      </c>
      <c r="V4" s="56" t="s">
        <v>95</v>
      </c>
      <c r="W4" s="56" t="s">
        <v>143</v>
      </c>
      <c r="X4" s="55" t="s">
        <v>52</v>
      </c>
      <c r="Y4" s="56" t="s">
        <v>138</v>
      </c>
      <c r="Z4" s="56" t="s">
        <v>139</v>
      </c>
      <c r="AA4" s="55" t="s">
        <v>165</v>
      </c>
      <c r="AB4" s="55" t="s">
        <v>166</v>
      </c>
      <c r="AC4" s="55" t="s">
        <v>205</v>
      </c>
      <c r="AD4" s="55" t="s">
        <v>334</v>
      </c>
      <c r="AE4" s="55" t="s">
        <v>335</v>
      </c>
      <c r="AF4" s="56" t="s">
        <v>167</v>
      </c>
      <c r="AG4" s="55" t="s">
        <v>150</v>
      </c>
      <c r="AH4" s="55" t="s">
        <v>151</v>
      </c>
      <c r="AI4" s="55" t="s">
        <v>152</v>
      </c>
      <c r="AJ4" s="55" t="s">
        <v>153</v>
      </c>
      <c r="AK4" s="55" t="s">
        <v>154</v>
      </c>
      <c r="AL4" s="55" t="s">
        <v>155</v>
      </c>
      <c r="AM4" s="73" t="s">
        <v>227</v>
      </c>
      <c r="AN4" s="55" t="s">
        <v>228</v>
      </c>
      <c r="AO4" s="55" t="s">
        <v>229</v>
      </c>
      <c r="AP4" s="55" t="s">
        <v>230</v>
      </c>
      <c r="AQ4" s="55" t="s">
        <v>231</v>
      </c>
      <c r="AR4" s="55" t="s">
        <v>232</v>
      </c>
      <c r="AS4" s="73" t="s">
        <v>233</v>
      </c>
      <c r="AT4" s="55" t="s">
        <v>234</v>
      </c>
      <c r="AU4" s="55" t="s">
        <v>235</v>
      </c>
      <c r="AV4" s="55" t="s">
        <v>236</v>
      </c>
      <c r="AW4" s="55" t="s">
        <v>237</v>
      </c>
      <c r="AX4" s="55" t="s">
        <v>238</v>
      </c>
      <c r="AY4" s="73" t="s">
        <v>239</v>
      </c>
      <c r="AZ4" s="55" t="s">
        <v>240</v>
      </c>
      <c r="BA4" s="55" t="s">
        <v>241</v>
      </c>
      <c r="BB4" s="55" t="s">
        <v>242</v>
      </c>
      <c r="BC4" s="55" t="s">
        <v>243</v>
      </c>
      <c r="BD4" s="55" t="s">
        <v>244</v>
      </c>
    </row>
    <row r="5" spans="1:56" x14ac:dyDescent="0.25">
      <c r="A5" s="21">
        <v>1980</v>
      </c>
      <c r="B5" s="14">
        <v>1</v>
      </c>
      <c r="C5" s="15">
        <v>1934383</v>
      </c>
      <c r="D5" s="15">
        <v>207886</v>
      </c>
      <c r="E5" s="15">
        <v>14874</v>
      </c>
      <c r="F5" s="15">
        <v>1595</v>
      </c>
      <c r="G5" s="16">
        <v>351</v>
      </c>
      <c r="H5" s="16">
        <v>0</v>
      </c>
      <c r="I5" s="16">
        <v>44</v>
      </c>
      <c r="J5" s="15">
        <f>SUM(C5:I5)</f>
        <v>2159133</v>
      </c>
      <c r="K5" s="17">
        <v>1609457</v>
      </c>
      <c r="L5" s="17">
        <v>1058300</v>
      </c>
      <c r="M5" s="17">
        <v>255632</v>
      </c>
      <c r="N5" s="17">
        <v>30636</v>
      </c>
      <c r="O5" s="17">
        <v>30651</v>
      </c>
      <c r="P5" s="17">
        <v>0</v>
      </c>
      <c r="Q5" s="17">
        <v>222612</v>
      </c>
      <c r="R5" s="17">
        <v>3207288</v>
      </c>
      <c r="S5" s="18">
        <v>3479045</v>
      </c>
      <c r="T5" s="18">
        <f t="shared" ref="T5:T17" si="0">S5-X5-W5-Y5-Z5-AA5-AB5-AC5</f>
        <v>3479045</v>
      </c>
      <c r="X5" s="20">
        <v>0</v>
      </c>
    </row>
    <row r="6" spans="1:56" x14ac:dyDescent="0.25">
      <c r="A6" s="21">
        <v>1980</v>
      </c>
      <c r="B6" s="14">
        <v>2</v>
      </c>
      <c r="C6" s="15">
        <v>1947981</v>
      </c>
      <c r="D6" s="15">
        <v>209157</v>
      </c>
      <c r="E6" s="15">
        <v>14676</v>
      </c>
      <c r="F6" s="15">
        <v>1604</v>
      </c>
      <c r="G6" s="16">
        <v>351</v>
      </c>
      <c r="H6" s="16">
        <v>0</v>
      </c>
      <c r="I6" s="16">
        <v>44</v>
      </c>
      <c r="J6" s="15">
        <f t="shared" ref="J6:J69" si="1">SUM(C6:I6)</f>
        <v>2173813</v>
      </c>
      <c r="K6" s="17">
        <v>1742861</v>
      </c>
      <c r="L6" s="17">
        <v>1075872</v>
      </c>
      <c r="M6" s="17">
        <v>247713</v>
      </c>
      <c r="N6" s="17">
        <v>30450</v>
      </c>
      <c r="O6" s="17">
        <v>34067</v>
      </c>
      <c r="P6" s="17">
        <v>0</v>
      </c>
      <c r="Q6" s="17">
        <v>247222</v>
      </c>
      <c r="R6" s="17">
        <v>3378185</v>
      </c>
      <c r="S6" s="18">
        <v>3562629</v>
      </c>
      <c r="T6" s="18">
        <f t="shared" si="0"/>
        <v>3562629</v>
      </c>
      <c r="X6" s="20">
        <v>0</v>
      </c>
    </row>
    <row r="7" spans="1:56" x14ac:dyDescent="0.25">
      <c r="A7" s="21">
        <v>1980</v>
      </c>
      <c r="B7" s="14">
        <v>3</v>
      </c>
      <c r="C7" s="15">
        <v>1959681</v>
      </c>
      <c r="D7" s="15">
        <v>210412</v>
      </c>
      <c r="E7" s="15">
        <v>14484</v>
      </c>
      <c r="F7" s="15">
        <v>1618</v>
      </c>
      <c r="G7" s="16">
        <v>353</v>
      </c>
      <c r="H7" s="16">
        <v>0</v>
      </c>
      <c r="I7" s="16">
        <v>44</v>
      </c>
      <c r="J7" s="15">
        <f t="shared" si="1"/>
        <v>2186592</v>
      </c>
      <c r="K7" s="17">
        <v>1663588</v>
      </c>
      <c r="L7" s="17">
        <v>1066909</v>
      </c>
      <c r="M7" s="17">
        <v>279501</v>
      </c>
      <c r="N7" s="17">
        <v>30631</v>
      </c>
      <c r="O7" s="17">
        <v>32722</v>
      </c>
      <c r="P7" s="17">
        <v>0</v>
      </c>
      <c r="Q7" s="17">
        <v>208740</v>
      </c>
      <c r="R7" s="17">
        <v>3282091</v>
      </c>
      <c r="S7" s="18">
        <v>3710482</v>
      </c>
      <c r="T7" s="18">
        <f t="shared" si="0"/>
        <v>3710482</v>
      </c>
      <c r="X7" s="20">
        <v>0</v>
      </c>
    </row>
    <row r="8" spans="1:56" x14ac:dyDescent="0.25">
      <c r="A8" s="21">
        <v>1980</v>
      </c>
      <c r="B8" s="14">
        <v>4</v>
      </c>
      <c r="C8" s="15">
        <v>1960815</v>
      </c>
      <c r="D8" s="15">
        <v>211715</v>
      </c>
      <c r="E8" s="15">
        <v>14816</v>
      </c>
      <c r="F8" s="15">
        <v>1634</v>
      </c>
      <c r="G8" s="16">
        <v>356</v>
      </c>
      <c r="H8" s="16">
        <v>0</v>
      </c>
      <c r="I8" s="16">
        <v>44</v>
      </c>
      <c r="J8" s="15">
        <f t="shared" si="1"/>
        <v>2189380</v>
      </c>
      <c r="K8" s="17">
        <v>1569585</v>
      </c>
      <c r="L8" s="17">
        <v>1219483</v>
      </c>
      <c r="M8" s="17">
        <v>281969</v>
      </c>
      <c r="N8" s="17">
        <v>31482</v>
      </c>
      <c r="O8" s="17">
        <v>35845</v>
      </c>
      <c r="P8" s="17">
        <v>0</v>
      </c>
      <c r="Q8" s="17">
        <v>200405</v>
      </c>
      <c r="R8" s="17">
        <v>3338769</v>
      </c>
      <c r="S8" s="18">
        <v>3396473</v>
      </c>
      <c r="T8" s="18">
        <f t="shared" si="0"/>
        <v>3396473</v>
      </c>
      <c r="X8" s="20">
        <v>0</v>
      </c>
    </row>
    <row r="9" spans="1:56" x14ac:dyDescent="0.25">
      <c r="A9" s="21">
        <v>1980</v>
      </c>
      <c r="B9" s="14">
        <v>5</v>
      </c>
      <c r="C9" s="15">
        <v>1933228</v>
      </c>
      <c r="D9" s="15">
        <v>211845</v>
      </c>
      <c r="E9" s="15">
        <v>14904</v>
      </c>
      <c r="F9" s="15">
        <v>1643</v>
      </c>
      <c r="G9" s="16">
        <v>350</v>
      </c>
      <c r="H9" s="16">
        <v>0</v>
      </c>
      <c r="I9" s="16">
        <v>44</v>
      </c>
      <c r="J9" s="15">
        <f t="shared" si="1"/>
        <v>2162014</v>
      </c>
      <c r="K9" s="17">
        <v>1466719</v>
      </c>
      <c r="L9" s="17">
        <v>1176311</v>
      </c>
      <c r="M9" s="17">
        <v>277474</v>
      </c>
      <c r="N9" s="17">
        <v>30890</v>
      </c>
      <c r="O9" s="17">
        <v>36222</v>
      </c>
      <c r="P9" s="17">
        <v>0</v>
      </c>
      <c r="Q9" s="17">
        <v>215180</v>
      </c>
      <c r="R9" s="17">
        <v>3202796</v>
      </c>
      <c r="S9" s="18">
        <v>3950459</v>
      </c>
      <c r="T9" s="18">
        <f t="shared" si="0"/>
        <v>3950459</v>
      </c>
      <c r="X9" s="20">
        <v>0</v>
      </c>
    </row>
    <row r="10" spans="1:56" x14ac:dyDescent="0.25">
      <c r="A10" s="21">
        <v>1980</v>
      </c>
      <c r="B10" s="14">
        <v>6</v>
      </c>
      <c r="C10" s="15">
        <v>1929448</v>
      </c>
      <c r="D10" s="15">
        <v>212303</v>
      </c>
      <c r="E10" s="15">
        <v>14800</v>
      </c>
      <c r="F10" s="15">
        <v>1651</v>
      </c>
      <c r="G10" s="16">
        <v>351</v>
      </c>
      <c r="H10" s="16">
        <v>0</v>
      </c>
      <c r="I10" s="16">
        <v>44</v>
      </c>
      <c r="J10" s="15">
        <f t="shared" si="1"/>
        <v>2158597</v>
      </c>
      <c r="K10" s="17">
        <v>1893799</v>
      </c>
      <c r="L10" s="17">
        <v>1344544</v>
      </c>
      <c r="M10" s="17">
        <v>288047</v>
      </c>
      <c r="N10" s="17">
        <v>31110</v>
      </c>
      <c r="O10" s="17">
        <v>42706</v>
      </c>
      <c r="P10" s="17">
        <v>0</v>
      </c>
      <c r="Q10" s="17">
        <v>258812</v>
      </c>
      <c r="R10" s="17">
        <v>3859018</v>
      </c>
      <c r="S10" s="18">
        <v>4411855</v>
      </c>
      <c r="T10" s="18">
        <f t="shared" si="0"/>
        <v>4411855</v>
      </c>
      <c r="X10" s="20">
        <v>0</v>
      </c>
    </row>
    <row r="11" spans="1:56" x14ac:dyDescent="0.25">
      <c r="A11" s="21">
        <v>1980</v>
      </c>
      <c r="B11" s="14">
        <v>7</v>
      </c>
      <c r="C11" s="15">
        <v>1942700</v>
      </c>
      <c r="D11" s="15">
        <v>213849</v>
      </c>
      <c r="E11" s="15">
        <v>14550</v>
      </c>
      <c r="F11" s="15">
        <v>1655</v>
      </c>
      <c r="G11" s="16">
        <v>353</v>
      </c>
      <c r="H11" s="16">
        <v>0</v>
      </c>
      <c r="I11" s="16">
        <v>44</v>
      </c>
      <c r="J11" s="15">
        <f t="shared" si="1"/>
        <v>2173151</v>
      </c>
      <c r="K11" s="17">
        <v>2262698</v>
      </c>
      <c r="L11" s="17">
        <v>1385421</v>
      </c>
      <c r="M11" s="17">
        <v>284692</v>
      </c>
      <c r="N11" s="17">
        <v>31065</v>
      </c>
      <c r="O11" s="17">
        <v>44456</v>
      </c>
      <c r="P11" s="17">
        <v>0</v>
      </c>
      <c r="Q11" s="17">
        <v>292621</v>
      </c>
      <c r="R11" s="17">
        <v>4300953</v>
      </c>
      <c r="S11" s="18">
        <v>4884033</v>
      </c>
      <c r="T11" s="18">
        <f t="shared" si="0"/>
        <v>4884033</v>
      </c>
      <c r="X11" s="20">
        <v>0</v>
      </c>
    </row>
    <row r="12" spans="1:56" x14ac:dyDescent="0.25">
      <c r="A12" s="21">
        <v>1980</v>
      </c>
      <c r="B12" s="14">
        <v>8</v>
      </c>
      <c r="C12" s="15">
        <v>1940551</v>
      </c>
      <c r="D12" s="15">
        <v>213934</v>
      </c>
      <c r="E12" s="15">
        <v>14323</v>
      </c>
      <c r="F12" s="15">
        <v>1669</v>
      </c>
      <c r="G12" s="16">
        <v>354</v>
      </c>
      <c r="H12" s="16">
        <v>0</v>
      </c>
      <c r="I12" s="16">
        <v>44</v>
      </c>
      <c r="J12" s="15">
        <f t="shared" si="1"/>
        <v>2170875</v>
      </c>
      <c r="K12" s="17">
        <v>2470693</v>
      </c>
      <c r="L12" s="17">
        <v>1446387</v>
      </c>
      <c r="M12" s="17">
        <v>281471</v>
      </c>
      <c r="N12" s="17">
        <v>30765</v>
      </c>
      <c r="O12" s="17">
        <v>46485</v>
      </c>
      <c r="P12" s="17">
        <v>0</v>
      </c>
      <c r="Q12" s="17">
        <v>309086</v>
      </c>
      <c r="R12" s="17">
        <v>4584887</v>
      </c>
      <c r="S12" s="18">
        <v>4943197</v>
      </c>
      <c r="T12" s="18">
        <f t="shared" si="0"/>
        <v>4943197</v>
      </c>
      <c r="X12" s="20">
        <v>0</v>
      </c>
    </row>
    <row r="13" spans="1:56" x14ac:dyDescent="0.25">
      <c r="A13" s="21">
        <v>1980</v>
      </c>
      <c r="B13" s="14">
        <v>9</v>
      </c>
      <c r="C13" s="15">
        <v>1949597</v>
      </c>
      <c r="D13" s="15">
        <v>215018</v>
      </c>
      <c r="E13" s="15">
        <v>14391</v>
      </c>
      <c r="F13" s="15">
        <v>1688</v>
      </c>
      <c r="G13" s="16">
        <v>353</v>
      </c>
      <c r="H13" s="16">
        <v>0</v>
      </c>
      <c r="I13" s="16">
        <v>44</v>
      </c>
      <c r="J13" s="15">
        <f t="shared" si="1"/>
        <v>2181091</v>
      </c>
      <c r="K13" s="17">
        <v>2335145</v>
      </c>
      <c r="L13" s="17">
        <v>1435008</v>
      </c>
      <c r="M13" s="17">
        <v>292029</v>
      </c>
      <c r="N13" s="17">
        <v>31354</v>
      </c>
      <c r="O13" s="17">
        <v>44195</v>
      </c>
      <c r="P13" s="17">
        <v>0</v>
      </c>
      <c r="Q13" s="17">
        <v>281547</v>
      </c>
      <c r="R13" s="17">
        <v>4419278</v>
      </c>
      <c r="S13" s="18">
        <v>4603330</v>
      </c>
      <c r="T13" s="18">
        <f t="shared" si="0"/>
        <v>4603330</v>
      </c>
      <c r="X13" s="20">
        <v>0</v>
      </c>
    </row>
    <row r="14" spans="1:56" x14ac:dyDescent="0.25">
      <c r="A14" s="21">
        <v>1980</v>
      </c>
      <c r="B14" s="14">
        <v>10</v>
      </c>
      <c r="C14" s="15">
        <v>1963142</v>
      </c>
      <c r="D14" s="15">
        <v>215256</v>
      </c>
      <c r="E14" s="15">
        <v>14553</v>
      </c>
      <c r="F14" s="15">
        <v>1699</v>
      </c>
      <c r="G14" s="16">
        <v>352</v>
      </c>
      <c r="H14" s="16">
        <v>0</v>
      </c>
      <c r="I14" s="16">
        <v>44</v>
      </c>
      <c r="J14" s="15">
        <f t="shared" si="1"/>
        <v>2195046</v>
      </c>
      <c r="K14" s="17">
        <v>2126808</v>
      </c>
      <c r="L14" s="17">
        <v>1384321</v>
      </c>
      <c r="M14" s="17">
        <v>287200</v>
      </c>
      <c r="N14" s="17">
        <v>31278</v>
      </c>
      <c r="O14" s="17">
        <v>41541</v>
      </c>
      <c r="P14" s="17">
        <v>0</v>
      </c>
      <c r="Q14" s="17">
        <v>259617</v>
      </c>
      <c r="R14" s="17">
        <v>4130765</v>
      </c>
      <c r="S14" s="18">
        <v>4213728</v>
      </c>
      <c r="T14" s="18">
        <f t="shared" si="0"/>
        <v>4213728</v>
      </c>
      <c r="X14" s="20">
        <v>0</v>
      </c>
    </row>
    <row r="15" spans="1:56" x14ac:dyDescent="0.25">
      <c r="A15" s="21">
        <v>1980</v>
      </c>
      <c r="B15" s="14">
        <v>11</v>
      </c>
      <c r="C15" s="15">
        <v>1988756</v>
      </c>
      <c r="D15" s="15">
        <v>216246</v>
      </c>
      <c r="E15" s="15">
        <v>15191</v>
      </c>
      <c r="F15" s="15">
        <v>1706</v>
      </c>
      <c r="G15" s="16">
        <v>359</v>
      </c>
      <c r="H15" s="16">
        <v>0</v>
      </c>
      <c r="I15" s="16">
        <v>45</v>
      </c>
      <c r="J15" s="15">
        <f t="shared" si="1"/>
        <v>2222303</v>
      </c>
      <c r="K15" s="17">
        <v>1731217</v>
      </c>
      <c r="L15" s="17">
        <v>1301485</v>
      </c>
      <c r="M15" s="17">
        <v>284740</v>
      </c>
      <c r="N15" s="17">
        <v>31346</v>
      </c>
      <c r="O15" s="17">
        <v>41037</v>
      </c>
      <c r="P15" s="17">
        <v>0</v>
      </c>
      <c r="Q15" s="17">
        <v>263256</v>
      </c>
      <c r="R15" s="17">
        <v>3653081</v>
      </c>
      <c r="S15" s="18">
        <v>3549427</v>
      </c>
      <c r="T15" s="18">
        <f t="shared" si="0"/>
        <v>3549427</v>
      </c>
      <c r="X15" s="20">
        <v>0</v>
      </c>
    </row>
    <row r="16" spans="1:56" x14ac:dyDescent="0.25">
      <c r="A16" s="21">
        <v>1980</v>
      </c>
      <c r="B16" s="14">
        <v>12</v>
      </c>
      <c r="C16" s="15">
        <v>2012599</v>
      </c>
      <c r="D16" s="15">
        <v>217780</v>
      </c>
      <c r="E16" s="15">
        <v>15200</v>
      </c>
      <c r="F16" s="15">
        <v>1706</v>
      </c>
      <c r="G16" s="16">
        <v>358</v>
      </c>
      <c r="H16" s="16">
        <v>0</v>
      </c>
      <c r="I16" s="16">
        <v>45</v>
      </c>
      <c r="J16" s="15">
        <f t="shared" si="1"/>
        <v>2247688</v>
      </c>
      <c r="K16" s="17">
        <v>1559625</v>
      </c>
      <c r="L16" s="17">
        <v>1195241</v>
      </c>
      <c r="M16" s="17">
        <v>287026</v>
      </c>
      <c r="N16" s="17">
        <v>31152</v>
      </c>
      <c r="O16" s="17">
        <v>33137</v>
      </c>
      <c r="P16" s="17">
        <v>0</v>
      </c>
      <c r="Q16" s="17">
        <v>244299</v>
      </c>
      <c r="R16" s="17">
        <v>3350480</v>
      </c>
      <c r="S16" s="18">
        <v>3695375</v>
      </c>
      <c r="T16" s="18">
        <f t="shared" si="0"/>
        <v>3695375</v>
      </c>
      <c r="X16" s="20">
        <v>0</v>
      </c>
    </row>
    <row r="17" spans="1:24" x14ac:dyDescent="0.25">
      <c r="A17" s="21">
        <v>1981</v>
      </c>
      <c r="B17" s="14">
        <v>1</v>
      </c>
      <c r="C17" s="15">
        <v>2030294</v>
      </c>
      <c r="D17" s="15">
        <v>218867</v>
      </c>
      <c r="E17" s="15">
        <v>15246</v>
      </c>
      <c r="F17" s="15">
        <v>1717</v>
      </c>
      <c r="G17" s="16">
        <v>358</v>
      </c>
      <c r="H17" s="16">
        <v>0</v>
      </c>
      <c r="I17" s="16">
        <v>45</v>
      </c>
      <c r="J17" s="15">
        <f t="shared" si="1"/>
        <v>2266527</v>
      </c>
      <c r="K17" s="17">
        <v>2156723</v>
      </c>
      <c r="L17" s="17">
        <v>1116379</v>
      </c>
      <c r="M17" s="17">
        <v>273517</v>
      </c>
      <c r="N17" s="17">
        <v>31604</v>
      </c>
      <c r="O17" s="17">
        <v>33572</v>
      </c>
      <c r="P17" s="17">
        <v>0</v>
      </c>
      <c r="Q17" s="17">
        <v>345940</v>
      </c>
      <c r="R17" s="17">
        <v>3957735</v>
      </c>
      <c r="S17" s="18">
        <v>4511075</v>
      </c>
      <c r="T17" s="18">
        <f t="shared" si="0"/>
        <v>4511075</v>
      </c>
      <c r="X17" s="20">
        <v>0</v>
      </c>
    </row>
    <row r="18" spans="1:24" x14ac:dyDescent="0.25">
      <c r="A18" s="21">
        <v>1981</v>
      </c>
      <c r="B18" s="14">
        <v>2</v>
      </c>
      <c r="C18" s="15">
        <v>2041869</v>
      </c>
      <c r="D18" s="15">
        <v>219604</v>
      </c>
      <c r="E18" s="15">
        <v>15220</v>
      </c>
      <c r="F18" s="15">
        <v>1732</v>
      </c>
      <c r="G18" s="16">
        <v>359</v>
      </c>
      <c r="H18" s="16">
        <v>0</v>
      </c>
      <c r="I18" s="16">
        <v>45</v>
      </c>
      <c r="J18" s="15">
        <f t="shared" si="1"/>
        <v>2278829</v>
      </c>
      <c r="K18" s="17">
        <v>2045327</v>
      </c>
      <c r="L18" s="17">
        <v>1075681</v>
      </c>
      <c r="M18" s="17">
        <v>272816</v>
      </c>
      <c r="N18" s="17">
        <v>31862</v>
      </c>
      <c r="O18" s="17">
        <v>36667</v>
      </c>
      <c r="P18" s="17">
        <v>0</v>
      </c>
      <c r="Q18" s="17">
        <v>299849</v>
      </c>
      <c r="R18" s="17">
        <v>3762202</v>
      </c>
      <c r="S18" s="18">
        <v>3336429</v>
      </c>
      <c r="T18" s="18">
        <f t="shared" ref="T18:T81" si="2">S18-SUM(W18:AF18)</f>
        <v>3336429</v>
      </c>
      <c r="X18" s="20">
        <v>0</v>
      </c>
    </row>
    <row r="19" spans="1:24" x14ac:dyDescent="0.25">
      <c r="A19" s="21">
        <v>1981</v>
      </c>
      <c r="B19" s="14">
        <v>3</v>
      </c>
      <c r="C19" s="15">
        <v>2048742</v>
      </c>
      <c r="D19" s="15">
        <v>220950</v>
      </c>
      <c r="E19" s="15">
        <v>15093</v>
      </c>
      <c r="F19" s="15">
        <v>1738</v>
      </c>
      <c r="G19" s="16">
        <v>360</v>
      </c>
      <c r="H19" s="16">
        <v>0</v>
      </c>
      <c r="I19" s="16">
        <v>45</v>
      </c>
      <c r="J19" s="15">
        <f t="shared" si="1"/>
        <v>2286928</v>
      </c>
      <c r="K19" s="17">
        <v>1492934</v>
      </c>
      <c r="L19" s="17">
        <v>1127872</v>
      </c>
      <c r="M19" s="17">
        <v>295380</v>
      </c>
      <c r="N19" s="17">
        <v>31732</v>
      </c>
      <c r="O19" s="17">
        <v>33987</v>
      </c>
      <c r="P19" s="17">
        <v>0</v>
      </c>
      <c r="Q19" s="17">
        <v>230842</v>
      </c>
      <c r="R19" s="17">
        <v>3212747</v>
      </c>
      <c r="S19" s="18">
        <v>3503771</v>
      </c>
      <c r="T19" s="18">
        <f t="shared" si="2"/>
        <v>3503771</v>
      </c>
      <c r="X19" s="20">
        <v>0</v>
      </c>
    </row>
    <row r="20" spans="1:24" x14ac:dyDescent="0.25">
      <c r="A20" s="21">
        <v>1981</v>
      </c>
      <c r="B20" s="14">
        <v>4</v>
      </c>
      <c r="C20" s="15">
        <v>2044758</v>
      </c>
      <c r="D20" s="15">
        <v>221873</v>
      </c>
      <c r="E20" s="15">
        <v>15079</v>
      </c>
      <c r="F20" s="15">
        <v>1763</v>
      </c>
      <c r="G20" s="16">
        <v>363</v>
      </c>
      <c r="H20" s="16">
        <v>0</v>
      </c>
      <c r="I20" s="16">
        <v>46</v>
      </c>
      <c r="J20" s="15">
        <f t="shared" si="1"/>
        <v>2283882</v>
      </c>
      <c r="K20" s="17">
        <v>1471039</v>
      </c>
      <c r="L20" s="17">
        <v>1177841</v>
      </c>
      <c r="M20" s="17">
        <v>287697</v>
      </c>
      <c r="N20" s="17">
        <v>32321</v>
      </c>
      <c r="O20" s="17">
        <v>38023</v>
      </c>
      <c r="P20" s="17">
        <v>0</v>
      </c>
      <c r="Q20" s="17">
        <v>264328</v>
      </c>
      <c r="R20" s="17">
        <v>3271249</v>
      </c>
      <c r="S20" s="18">
        <v>3717108</v>
      </c>
      <c r="T20" s="18">
        <f t="shared" si="2"/>
        <v>3717108</v>
      </c>
      <c r="X20" s="20">
        <v>0</v>
      </c>
    </row>
    <row r="21" spans="1:24" x14ac:dyDescent="0.25">
      <c r="A21" s="21">
        <v>1981</v>
      </c>
      <c r="B21" s="14">
        <v>5</v>
      </c>
      <c r="C21" s="15">
        <v>2029723</v>
      </c>
      <c r="D21" s="15">
        <v>222558</v>
      </c>
      <c r="E21" s="15">
        <v>15190</v>
      </c>
      <c r="F21" s="15">
        <v>1770</v>
      </c>
      <c r="G21" s="16">
        <v>365</v>
      </c>
      <c r="H21" s="16">
        <v>0</v>
      </c>
      <c r="I21" s="16">
        <v>45</v>
      </c>
      <c r="J21" s="15">
        <f t="shared" si="1"/>
        <v>2269651</v>
      </c>
      <c r="K21" s="17">
        <v>1575286</v>
      </c>
      <c r="L21" s="17">
        <v>1308292</v>
      </c>
      <c r="M21" s="17">
        <v>295151</v>
      </c>
      <c r="N21" s="17">
        <v>32075</v>
      </c>
      <c r="O21" s="17">
        <v>32236</v>
      </c>
      <c r="P21" s="17">
        <v>0</v>
      </c>
      <c r="Q21" s="17">
        <v>253037</v>
      </c>
      <c r="R21" s="17">
        <v>3496077</v>
      </c>
      <c r="S21" s="18">
        <v>4080504</v>
      </c>
      <c r="T21" s="18">
        <f t="shared" si="2"/>
        <v>4080504</v>
      </c>
      <c r="X21" s="20">
        <v>0</v>
      </c>
    </row>
    <row r="22" spans="1:24" x14ac:dyDescent="0.25">
      <c r="A22" s="21">
        <v>1981</v>
      </c>
      <c r="B22" s="14">
        <v>6</v>
      </c>
      <c r="C22" s="15">
        <v>2025210</v>
      </c>
      <c r="D22" s="15">
        <v>223361</v>
      </c>
      <c r="E22" s="15">
        <v>15175</v>
      </c>
      <c r="F22" s="15">
        <v>1786</v>
      </c>
      <c r="G22" s="16">
        <v>365</v>
      </c>
      <c r="H22" s="16">
        <v>0</v>
      </c>
      <c r="I22" s="16">
        <v>45</v>
      </c>
      <c r="J22" s="15">
        <f t="shared" si="1"/>
        <v>2265942</v>
      </c>
      <c r="K22" s="17">
        <v>1966715</v>
      </c>
      <c r="L22" s="17">
        <v>1406777</v>
      </c>
      <c r="M22" s="17">
        <v>298921</v>
      </c>
      <c r="N22" s="17">
        <v>32155</v>
      </c>
      <c r="O22" s="17">
        <v>44755</v>
      </c>
      <c r="P22" s="17">
        <v>0</v>
      </c>
      <c r="Q22" s="17">
        <v>304757</v>
      </c>
      <c r="R22" s="17">
        <v>4054080</v>
      </c>
      <c r="S22" s="18">
        <v>4804938</v>
      </c>
      <c r="T22" s="18">
        <f t="shared" si="2"/>
        <v>4804938</v>
      </c>
      <c r="X22" s="20">
        <v>0</v>
      </c>
    </row>
    <row r="23" spans="1:24" x14ac:dyDescent="0.25">
      <c r="A23" s="21">
        <v>1981</v>
      </c>
      <c r="B23" s="14">
        <v>7</v>
      </c>
      <c r="C23" s="15">
        <v>2026373</v>
      </c>
      <c r="D23" s="15">
        <v>223786</v>
      </c>
      <c r="E23" s="15">
        <v>15053</v>
      </c>
      <c r="F23" s="15">
        <v>1841</v>
      </c>
      <c r="G23" s="16">
        <v>372</v>
      </c>
      <c r="H23" s="16">
        <v>0</v>
      </c>
      <c r="I23" s="16">
        <v>45</v>
      </c>
      <c r="J23" s="15">
        <f t="shared" si="1"/>
        <v>2267470</v>
      </c>
      <c r="K23" s="17">
        <v>2400866</v>
      </c>
      <c r="L23" s="17">
        <v>1493084</v>
      </c>
      <c r="M23" s="17">
        <v>309304</v>
      </c>
      <c r="N23" s="17">
        <v>32038</v>
      </c>
      <c r="O23" s="17">
        <v>53316</v>
      </c>
      <c r="P23" s="17">
        <v>0</v>
      </c>
      <c r="Q23" s="17">
        <v>336175</v>
      </c>
      <c r="R23" s="17">
        <v>4624783</v>
      </c>
      <c r="S23" s="18">
        <v>5152336</v>
      </c>
      <c r="T23" s="18">
        <f t="shared" si="2"/>
        <v>5152336</v>
      </c>
      <c r="X23" s="20">
        <v>0</v>
      </c>
    </row>
    <row r="24" spans="1:24" x14ac:dyDescent="0.25">
      <c r="A24" s="21">
        <v>1981</v>
      </c>
      <c r="B24" s="14">
        <v>8</v>
      </c>
      <c r="C24" s="15">
        <v>2032518</v>
      </c>
      <c r="D24" s="15">
        <v>224640</v>
      </c>
      <c r="E24" s="15">
        <v>14980</v>
      </c>
      <c r="F24" s="15">
        <v>1907</v>
      </c>
      <c r="G24" s="16">
        <v>371</v>
      </c>
      <c r="H24" s="16">
        <v>0</v>
      </c>
      <c r="I24" s="16">
        <v>45</v>
      </c>
      <c r="J24" s="15">
        <f t="shared" si="1"/>
        <v>2274461</v>
      </c>
      <c r="K24" s="17">
        <v>2472076</v>
      </c>
      <c r="L24" s="17">
        <v>1528396</v>
      </c>
      <c r="M24" s="17">
        <v>305624</v>
      </c>
      <c r="N24" s="17">
        <v>29086</v>
      </c>
      <c r="O24" s="17">
        <v>48338</v>
      </c>
      <c r="P24" s="17">
        <v>0</v>
      </c>
      <c r="Q24" s="17">
        <v>323942</v>
      </c>
      <c r="R24" s="17">
        <v>4707462</v>
      </c>
      <c r="S24" s="18">
        <v>4879198</v>
      </c>
      <c r="T24" s="18">
        <f t="shared" si="2"/>
        <v>4879198</v>
      </c>
      <c r="X24" s="20">
        <v>0</v>
      </c>
    </row>
    <row r="25" spans="1:24" x14ac:dyDescent="0.25">
      <c r="A25" s="21">
        <v>1981</v>
      </c>
      <c r="B25" s="14">
        <v>9</v>
      </c>
      <c r="C25" s="15">
        <v>2039311</v>
      </c>
      <c r="D25" s="15">
        <v>225158</v>
      </c>
      <c r="E25" s="15">
        <v>14935</v>
      </c>
      <c r="F25" s="15">
        <v>1945</v>
      </c>
      <c r="G25" s="16">
        <v>373</v>
      </c>
      <c r="H25" s="16">
        <v>0</v>
      </c>
      <c r="I25" s="16">
        <v>46</v>
      </c>
      <c r="J25" s="15">
        <f t="shared" si="1"/>
        <v>2281768</v>
      </c>
      <c r="K25" s="17">
        <v>2254185</v>
      </c>
      <c r="L25" s="17">
        <v>1467892</v>
      </c>
      <c r="M25" s="17">
        <v>296805</v>
      </c>
      <c r="N25" s="17">
        <v>34127</v>
      </c>
      <c r="O25" s="17">
        <v>46099</v>
      </c>
      <c r="P25" s="17">
        <v>0</v>
      </c>
      <c r="Q25" s="17">
        <v>304154</v>
      </c>
      <c r="R25" s="17">
        <v>4403262</v>
      </c>
      <c r="S25" s="18">
        <v>4416653</v>
      </c>
      <c r="T25" s="18">
        <f t="shared" si="2"/>
        <v>4416653</v>
      </c>
      <c r="X25" s="20">
        <v>0</v>
      </c>
    </row>
    <row r="26" spans="1:24" x14ac:dyDescent="0.25">
      <c r="A26" s="21">
        <v>1981</v>
      </c>
      <c r="B26" s="14">
        <v>10</v>
      </c>
      <c r="C26" s="15">
        <v>2050534</v>
      </c>
      <c r="D26" s="15">
        <v>225806</v>
      </c>
      <c r="E26" s="15">
        <v>14711</v>
      </c>
      <c r="F26" s="15">
        <v>1963</v>
      </c>
      <c r="G26" s="16">
        <v>372</v>
      </c>
      <c r="H26" s="16">
        <v>0</v>
      </c>
      <c r="I26" s="16">
        <v>46</v>
      </c>
      <c r="J26" s="15">
        <f t="shared" si="1"/>
        <v>2293432</v>
      </c>
      <c r="K26" s="17">
        <v>1999224</v>
      </c>
      <c r="L26" s="17">
        <v>1436686</v>
      </c>
      <c r="M26" s="17">
        <v>287731</v>
      </c>
      <c r="N26" s="17">
        <v>31733</v>
      </c>
      <c r="O26" s="17">
        <v>46185</v>
      </c>
      <c r="P26" s="17">
        <v>0</v>
      </c>
      <c r="Q26" s="17">
        <v>261064</v>
      </c>
      <c r="R26" s="17">
        <v>4062623</v>
      </c>
      <c r="S26" s="18">
        <v>4207278</v>
      </c>
      <c r="T26" s="18">
        <f t="shared" si="2"/>
        <v>4207278</v>
      </c>
      <c r="X26" s="20">
        <v>0</v>
      </c>
    </row>
    <row r="27" spans="1:24" x14ac:dyDescent="0.25">
      <c r="A27" s="21">
        <v>1981</v>
      </c>
      <c r="B27" s="14">
        <v>11</v>
      </c>
      <c r="C27" s="15">
        <v>2073819</v>
      </c>
      <c r="D27" s="15">
        <v>226632</v>
      </c>
      <c r="E27" s="15">
        <v>14379</v>
      </c>
      <c r="F27" s="15">
        <v>1994</v>
      </c>
      <c r="G27" s="16">
        <v>372</v>
      </c>
      <c r="H27" s="16">
        <v>0</v>
      </c>
      <c r="I27" s="16">
        <v>46</v>
      </c>
      <c r="J27" s="15">
        <f t="shared" si="1"/>
        <v>2317242</v>
      </c>
      <c r="K27" s="17">
        <v>1620400</v>
      </c>
      <c r="L27" s="17">
        <v>1336114</v>
      </c>
      <c r="M27" s="17">
        <v>287827</v>
      </c>
      <c r="N27" s="17">
        <v>31543</v>
      </c>
      <c r="O27" s="17">
        <v>38921</v>
      </c>
      <c r="P27" s="17">
        <v>0</v>
      </c>
      <c r="Q27" s="17">
        <v>244236</v>
      </c>
      <c r="R27" s="17">
        <v>3559041</v>
      </c>
      <c r="S27" s="18">
        <v>3425913</v>
      </c>
      <c r="T27" s="18">
        <f t="shared" si="2"/>
        <v>3425913</v>
      </c>
      <c r="X27" s="20">
        <v>0</v>
      </c>
    </row>
    <row r="28" spans="1:24" x14ac:dyDescent="0.25">
      <c r="A28" s="21">
        <v>1981</v>
      </c>
      <c r="B28" s="14">
        <v>12</v>
      </c>
      <c r="C28" s="15">
        <v>2092290</v>
      </c>
      <c r="D28" s="15">
        <v>227488</v>
      </c>
      <c r="E28" s="15">
        <v>13956</v>
      </c>
      <c r="F28" s="15">
        <v>1966</v>
      </c>
      <c r="G28" s="16">
        <v>371</v>
      </c>
      <c r="H28" s="16">
        <v>0</v>
      </c>
      <c r="I28" s="16">
        <v>46</v>
      </c>
      <c r="J28" s="15">
        <f t="shared" si="1"/>
        <v>2336117</v>
      </c>
      <c r="K28" s="17">
        <v>1477467</v>
      </c>
      <c r="L28" s="17">
        <v>1103054</v>
      </c>
      <c r="M28" s="17">
        <v>256135</v>
      </c>
      <c r="N28" s="17">
        <v>32169</v>
      </c>
      <c r="O28" s="17">
        <v>32228</v>
      </c>
      <c r="P28" s="17">
        <v>0</v>
      </c>
      <c r="Q28" s="17">
        <v>250765</v>
      </c>
      <c r="R28" s="17">
        <v>3151818</v>
      </c>
      <c r="S28" s="18">
        <v>3961881</v>
      </c>
      <c r="T28" s="18">
        <f t="shared" si="2"/>
        <v>3961881</v>
      </c>
      <c r="X28" s="20">
        <v>0</v>
      </c>
    </row>
    <row r="29" spans="1:24" x14ac:dyDescent="0.25">
      <c r="A29" s="21">
        <v>1982</v>
      </c>
      <c r="B29" s="14">
        <v>1</v>
      </c>
      <c r="C29" s="15">
        <v>2107682</v>
      </c>
      <c r="D29" s="15">
        <v>228200</v>
      </c>
      <c r="E29" s="15">
        <v>13536</v>
      </c>
      <c r="F29" s="15">
        <v>1928</v>
      </c>
      <c r="G29" s="16">
        <v>372</v>
      </c>
      <c r="H29" s="16">
        <v>0</v>
      </c>
      <c r="I29" s="16">
        <v>46</v>
      </c>
      <c r="J29" s="15">
        <f t="shared" si="1"/>
        <v>2351764</v>
      </c>
      <c r="K29" s="17">
        <v>1934985</v>
      </c>
      <c r="L29" s="17">
        <v>1222612</v>
      </c>
      <c r="M29" s="17">
        <v>272595</v>
      </c>
      <c r="N29" s="17">
        <v>31597</v>
      </c>
      <c r="O29" s="17">
        <v>35305</v>
      </c>
      <c r="P29" s="17">
        <v>0</v>
      </c>
      <c r="Q29" s="17">
        <v>286310</v>
      </c>
      <c r="R29" s="17">
        <v>3783404</v>
      </c>
      <c r="S29" s="18">
        <v>3893722</v>
      </c>
      <c r="T29" s="18">
        <f t="shared" si="2"/>
        <v>3893722</v>
      </c>
      <c r="X29" s="20">
        <v>0</v>
      </c>
    </row>
    <row r="30" spans="1:24" x14ac:dyDescent="0.25">
      <c r="A30" s="21">
        <v>1982</v>
      </c>
      <c r="B30" s="14">
        <v>2</v>
      </c>
      <c r="C30" s="15">
        <v>2119645</v>
      </c>
      <c r="D30" s="15">
        <v>229564</v>
      </c>
      <c r="E30" s="15">
        <v>13208</v>
      </c>
      <c r="F30" s="15">
        <v>1941</v>
      </c>
      <c r="G30" s="16">
        <v>373</v>
      </c>
      <c r="H30" s="16">
        <v>0</v>
      </c>
      <c r="I30" s="16">
        <v>46</v>
      </c>
      <c r="J30" s="15">
        <f t="shared" si="1"/>
        <v>2364777</v>
      </c>
      <c r="K30" s="17">
        <v>1682216</v>
      </c>
      <c r="L30" s="17">
        <v>1219435</v>
      </c>
      <c r="M30" s="17">
        <v>281260</v>
      </c>
      <c r="N30" s="17">
        <v>32303</v>
      </c>
      <c r="O30" s="17">
        <v>40121</v>
      </c>
      <c r="P30" s="17">
        <v>0</v>
      </c>
      <c r="Q30" s="17">
        <v>244074</v>
      </c>
      <c r="R30" s="17">
        <v>3499409</v>
      </c>
      <c r="S30" s="18">
        <v>3324392</v>
      </c>
      <c r="T30" s="18">
        <f t="shared" si="2"/>
        <v>3324392</v>
      </c>
      <c r="X30" s="20">
        <v>0</v>
      </c>
    </row>
    <row r="31" spans="1:24" x14ac:dyDescent="0.25">
      <c r="A31" s="21">
        <v>1982</v>
      </c>
      <c r="B31" s="14">
        <v>3</v>
      </c>
      <c r="C31" s="15">
        <v>2124677</v>
      </c>
      <c r="D31" s="15">
        <v>230644</v>
      </c>
      <c r="E31" s="15">
        <v>12868</v>
      </c>
      <c r="F31" s="15">
        <v>1959</v>
      </c>
      <c r="G31" s="16">
        <v>372</v>
      </c>
      <c r="H31" s="16">
        <v>0</v>
      </c>
      <c r="I31" s="16">
        <v>45</v>
      </c>
      <c r="J31" s="15">
        <f t="shared" si="1"/>
        <v>2370565</v>
      </c>
      <c r="K31" s="17">
        <v>1522207</v>
      </c>
      <c r="L31" s="17">
        <v>1275037</v>
      </c>
      <c r="M31" s="17">
        <v>280009</v>
      </c>
      <c r="N31" s="17">
        <v>32146</v>
      </c>
      <c r="O31" s="17">
        <v>38038</v>
      </c>
      <c r="P31" s="17">
        <v>0</v>
      </c>
      <c r="Q31" s="17">
        <v>206390</v>
      </c>
      <c r="R31" s="17">
        <v>3353827</v>
      </c>
      <c r="S31" s="18">
        <v>3849368</v>
      </c>
      <c r="T31" s="18">
        <f t="shared" si="2"/>
        <v>3849368</v>
      </c>
      <c r="X31" s="20">
        <v>0</v>
      </c>
    </row>
    <row r="32" spans="1:24" x14ac:dyDescent="0.25">
      <c r="A32" s="21">
        <v>1982</v>
      </c>
      <c r="B32" s="14">
        <v>4</v>
      </c>
      <c r="C32" s="15">
        <v>2120044</v>
      </c>
      <c r="D32" s="15">
        <v>231938</v>
      </c>
      <c r="E32" s="15">
        <v>12736</v>
      </c>
      <c r="F32" s="15">
        <v>1955</v>
      </c>
      <c r="G32" s="16">
        <v>371</v>
      </c>
      <c r="H32" s="16">
        <v>0</v>
      </c>
      <c r="I32" s="16">
        <v>45</v>
      </c>
      <c r="J32" s="15">
        <f t="shared" si="1"/>
        <v>2367089</v>
      </c>
      <c r="K32" s="17">
        <v>1581708</v>
      </c>
      <c r="L32" s="17">
        <v>1316203</v>
      </c>
      <c r="M32" s="17">
        <v>279003</v>
      </c>
      <c r="N32" s="17">
        <v>32167</v>
      </c>
      <c r="O32" s="17">
        <v>38793</v>
      </c>
      <c r="P32" s="17">
        <v>0</v>
      </c>
      <c r="Q32" s="17">
        <v>246175</v>
      </c>
      <c r="R32" s="17">
        <v>3494049</v>
      </c>
      <c r="S32" s="18">
        <v>3908449</v>
      </c>
      <c r="T32" s="18">
        <f t="shared" si="2"/>
        <v>3908449</v>
      </c>
      <c r="X32" s="20">
        <v>0</v>
      </c>
    </row>
    <row r="33" spans="1:24" x14ac:dyDescent="0.25">
      <c r="A33" s="21">
        <v>1982</v>
      </c>
      <c r="B33" s="14">
        <v>5</v>
      </c>
      <c r="C33" s="15">
        <v>2096913</v>
      </c>
      <c r="D33" s="15">
        <v>232293</v>
      </c>
      <c r="E33" s="15">
        <v>12568</v>
      </c>
      <c r="F33" s="15">
        <v>1960</v>
      </c>
      <c r="G33" s="16">
        <v>371</v>
      </c>
      <c r="H33" s="16">
        <v>0</v>
      </c>
      <c r="I33" s="16">
        <v>46</v>
      </c>
      <c r="J33" s="15">
        <f t="shared" si="1"/>
        <v>2344151</v>
      </c>
      <c r="K33" s="17">
        <v>1620211</v>
      </c>
      <c r="L33" s="17">
        <v>1381627</v>
      </c>
      <c r="M33" s="17">
        <v>295625</v>
      </c>
      <c r="N33" s="17">
        <v>31621</v>
      </c>
      <c r="O33" s="17">
        <v>31252</v>
      </c>
      <c r="P33" s="17">
        <v>0</v>
      </c>
      <c r="Q33" s="17">
        <v>235605</v>
      </c>
      <c r="R33" s="17">
        <v>3595941</v>
      </c>
      <c r="S33" s="18">
        <v>3926352</v>
      </c>
      <c r="T33" s="18">
        <f t="shared" si="2"/>
        <v>3926352</v>
      </c>
      <c r="X33" s="20">
        <v>0</v>
      </c>
    </row>
    <row r="34" spans="1:24" x14ac:dyDescent="0.25">
      <c r="A34" s="21">
        <v>1982</v>
      </c>
      <c r="B34" s="14">
        <v>6</v>
      </c>
      <c r="C34" s="15">
        <v>2088463</v>
      </c>
      <c r="D34" s="15">
        <v>232768</v>
      </c>
      <c r="E34" s="15">
        <v>12477</v>
      </c>
      <c r="F34" s="15">
        <v>1962</v>
      </c>
      <c r="G34" s="16">
        <v>371</v>
      </c>
      <c r="H34" s="16">
        <v>0</v>
      </c>
      <c r="I34" s="16">
        <v>46</v>
      </c>
      <c r="J34" s="15">
        <f t="shared" si="1"/>
        <v>2336087</v>
      </c>
      <c r="K34" s="17">
        <v>1887419</v>
      </c>
      <c r="L34" s="17">
        <v>1441964</v>
      </c>
      <c r="M34" s="17">
        <v>287643</v>
      </c>
      <c r="N34" s="17">
        <v>31977</v>
      </c>
      <c r="O34" s="17">
        <v>52496</v>
      </c>
      <c r="P34" s="17">
        <v>0</v>
      </c>
      <c r="Q34" s="17">
        <v>281216</v>
      </c>
      <c r="R34" s="17">
        <v>3982715</v>
      </c>
      <c r="S34" s="18">
        <v>4681423</v>
      </c>
      <c r="T34" s="18">
        <f t="shared" si="2"/>
        <v>4681423</v>
      </c>
      <c r="X34" s="20">
        <v>0</v>
      </c>
    </row>
    <row r="35" spans="1:24" x14ac:dyDescent="0.25">
      <c r="A35" s="21">
        <v>1982</v>
      </c>
      <c r="B35" s="14">
        <v>7</v>
      </c>
      <c r="C35" s="15">
        <v>2088952</v>
      </c>
      <c r="D35" s="15">
        <v>233083</v>
      </c>
      <c r="E35" s="15">
        <v>12313</v>
      </c>
      <c r="F35" s="15">
        <v>1966</v>
      </c>
      <c r="G35" s="16">
        <v>369</v>
      </c>
      <c r="H35" s="16">
        <v>0</v>
      </c>
      <c r="I35" s="16">
        <v>46</v>
      </c>
      <c r="J35" s="15">
        <f t="shared" si="1"/>
        <v>2336729</v>
      </c>
      <c r="K35" s="17">
        <v>2364322</v>
      </c>
      <c r="L35" s="17">
        <v>1537407</v>
      </c>
      <c r="M35" s="17">
        <v>277945</v>
      </c>
      <c r="N35" s="17">
        <v>31556</v>
      </c>
      <c r="O35" s="17">
        <v>53787</v>
      </c>
      <c r="P35" s="17">
        <v>0</v>
      </c>
      <c r="Q35" s="17">
        <v>333834</v>
      </c>
      <c r="R35" s="17">
        <v>4598851</v>
      </c>
      <c r="S35" s="18">
        <v>5164831</v>
      </c>
      <c r="T35" s="18">
        <f t="shared" si="2"/>
        <v>5164831</v>
      </c>
      <c r="X35" s="20">
        <v>0</v>
      </c>
    </row>
    <row r="36" spans="1:24" x14ac:dyDescent="0.25">
      <c r="A36" s="21">
        <v>1982</v>
      </c>
      <c r="B36" s="14">
        <v>8</v>
      </c>
      <c r="C36" s="15">
        <v>2091703</v>
      </c>
      <c r="D36" s="15">
        <v>233538</v>
      </c>
      <c r="E36" s="15">
        <v>12230</v>
      </c>
      <c r="F36" s="15">
        <v>1966</v>
      </c>
      <c r="G36" s="16">
        <v>368</v>
      </c>
      <c r="H36" s="16">
        <v>0</v>
      </c>
      <c r="I36" s="16">
        <v>46</v>
      </c>
      <c r="J36" s="15">
        <f t="shared" si="1"/>
        <v>2339851</v>
      </c>
      <c r="K36" s="17">
        <v>2386355</v>
      </c>
      <c r="L36" s="17">
        <v>1523464</v>
      </c>
      <c r="M36" s="17">
        <v>284941</v>
      </c>
      <c r="N36" s="17">
        <v>31319</v>
      </c>
      <c r="O36" s="17">
        <v>47011</v>
      </c>
      <c r="P36" s="17">
        <v>0</v>
      </c>
      <c r="Q36" s="17">
        <v>329289</v>
      </c>
      <c r="R36" s="17">
        <v>4602379</v>
      </c>
      <c r="S36" s="18">
        <v>5158318</v>
      </c>
      <c r="T36" s="18">
        <f t="shared" si="2"/>
        <v>5158318</v>
      </c>
      <c r="X36" s="20">
        <v>0</v>
      </c>
    </row>
    <row r="37" spans="1:24" x14ac:dyDescent="0.25">
      <c r="A37" s="21">
        <v>1982</v>
      </c>
      <c r="B37" s="14">
        <v>9</v>
      </c>
      <c r="C37" s="15">
        <v>2096893</v>
      </c>
      <c r="D37" s="15">
        <v>234302</v>
      </c>
      <c r="E37" s="15">
        <v>12181</v>
      </c>
      <c r="F37" s="15">
        <v>1980</v>
      </c>
      <c r="G37" s="16">
        <v>367</v>
      </c>
      <c r="H37" s="16">
        <v>0</v>
      </c>
      <c r="I37" s="16">
        <v>46</v>
      </c>
      <c r="J37" s="15">
        <f t="shared" si="1"/>
        <v>2345769</v>
      </c>
      <c r="K37" s="17">
        <v>2515938</v>
      </c>
      <c r="L37" s="17">
        <v>1614417</v>
      </c>
      <c r="M37" s="17">
        <v>306020</v>
      </c>
      <c r="N37" s="17">
        <v>31787</v>
      </c>
      <c r="O37" s="17">
        <v>50652</v>
      </c>
      <c r="P37" s="17">
        <v>0</v>
      </c>
      <c r="Q37" s="17">
        <v>350262</v>
      </c>
      <c r="R37" s="17">
        <v>4869076</v>
      </c>
      <c r="S37" s="18">
        <v>4739582</v>
      </c>
      <c r="T37" s="18">
        <f t="shared" si="2"/>
        <v>4739582</v>
      </c>
      <c r="X37" s="20">
        <v>0</v>
      </c>
    </row>
    <row r="38" spans="1:24" x14ac:dyDescent="0.25">
      <c r="A38" s="21">
        <v>1982</v>
      </c>
      <c r="B38" s="14">
        <v>10</v>
      </c>
      <c r="C38" s="15">
        <v>2107447</v>
      </c>
      <c r="D38" s="15">
        <v>235120</v>
      </c>
      <c r="E38" s="15">
        <v>12087</v>
      </c>
      <c r="F38" s="15">
        <v>1985</v>
      </c>
      <c r="G38" s="16">
        <v>367</v>
      </c>
      <c r="H38" s="16">
        <v>0</v>
      </c>
      <c r="I38" s="16">
        <v>46</v>
      </c>
      <c r="J38" s="15">
        <f t="shared" si="1"/>
        <v>2357052</v>
      </c>
      <c r="K38" s="17">
        <v>2068228</v>
      </c>
      <c r="L38" s="17">
        <v>1504211</v>
      </c>
      <c r="M38" s="17">
        <v>298237</v>
      </c>
      <c r="N38" s="17">
        <v>30681</v>
      </c>
      <c r="O38" s="17">
        <v>46608</v>
      </c>
      <c r="P38" s="17">
        <v>0</v>
      </c>
      <c r="Q38" s="17">
        <v>283227</v>
      </c>
      <c r="R38" s="17">
        <v>4231192</v>
      </c>
      <c r="S38" s="18">
        <v>4146301</v>
      </c>
      <c r="T38" s="18">
        <f t="shared" si="2"/>
        <v>4146301</v>
      </c>
      <c r="X38" s="20">
        <v>0</v>
      </c>
    </row>
    <row r="39" spans="1:24" x14ac:dyDescent="0.25">
      <c r="A39" s="21">
        <v>1982</v>
      </c>
      <c r="B39" s="14">
        <v>11</v>
      </c>
      <c r="C39" s="15">
        <v>2130578</v>
      </c>
      <c r="D39" s="15">
        <v>236142</v>
      </c>
      <c r="E39" s="15">
        <v>12034</v>
      </c>
      <c r="F39" s="15">
        <v>2004</v>
      </c>
      <c r="G39" s="16">
        <v>367</v>
      </c>
      <c r="H39" s="16">
        <v>0</v>
      </c>
      <c r="I39" s="16">
        <v>46</v>
      </c>
      <c r="J39" s="15">
        <f t="shared" si="1"/>
        <v>2381171</v>
      </c>
      <c r="K39" s="17">
        <v>1555452</v>
      </c>
      <c r="L39" s="17">
        <v>1333658</v>
      </c>
      <c r="M39" s="17">
        <v>292477</v>
      </c>
      <c r="N39" s="17">
        <v>30726</v>
      </c>
      <c r="O39" s="17">
        <v>39851</v>
      </c>
      <c r="P39" s="17">
        <v>0</v>
      </c>
      <c r="Q39" s="17">
        <v>239234.318</v>
      </c>
      <c r="R39" s="17">
        <v>3491398.318</v>
      </c>
      <c r="S39" s="18">
        <v>3699868</v>
      </c>
      <c r="T39" s="18">
        <f t="shared" si="2"/>
        <v>3699868</v>
      </c>
      <c r="X39" s="20">
        <v>0</v>
      </c>
    </row>
    <row r="40" spans="1:24" x14ac:dyDescent="0.25">
      <c r="A40" s="21">
        <v>1982</v>
      </c>
      <c r="B40" s="14">
        <v>12</v>
      </c>
      <c r="C40" s="15">
        <v>2151239</v>
      </c>
      <c r="D40" s="15">
        <v>237292</v>
      </c>
      <c r="E40" s="15">
        <v>12047</v>
      </c>
      <c r="F40" s="15">
        <v>2010</v>
      </c>
      <c r="G40" s="16">
        <v>364</v>
      </c>
      <c r="H40" s="16">
        <v>0</v>
      </c>
      <c r="I40" s="16">
        <v>46</v>
      </c>
      <c r="J40" s="15">
        <f t="shared" si="1"/>
        <v>2402998</v>
      </c>
      <c r="K40" s="17">
        <v>1583509</v>
      </c>
      <c r="L40" s="17">
        <v>1375150</v>
      </c>
      <c r="M40" s="17">
        <v>293198</v>
      </c>
      <c r="N40" s="17">
        <v>30777</v>
      </c>
      <c r="O40" s="17">
        <v>39536</v>
      </c>
      <c r="P40" s="17">
        <v>0</v>
      </c>
      <c r="Q40" s="17">
        <v>247383.277</v>
      </c>
      <c r="R40" s="17">
        <v>3569553.2769999998</v>
      </c>
      <c r="S40" s="18">
        <v>3882559</v>
      </c>
      <c r="T40" s="18">
        <f t="shared" si="2"/>
        <v>3882559</v>
      </c>
      <c r="X40" s="20">
        <v>0</v>
      </c>
    </row>
    <row r="41" spans="1:24" x14ac:dyDescent="0.25">
      <c r="A41" s="21">
        <v>1983</v>
      </c>
      <c r="B41" s="14">
        <v>1</v>
      </c>
      <c r="C41" s="15">
        <v>2168030</v>
      </c>
      <c r="D41" s="15">
        <v>238233</v>
      </c>
      <c r="E41" s="15">
        <v>12146</v>
      </c>
      <c r="F41" s="15">
        <v>2013</v>
      </c>
      <c r="G41" s="16">
        <v>352</v>
      </c>
      <c r="H41" s="16">
        <v>0</v>
      </c>
      <c r="I41" s="16">
        <v>47</v>
      </c>
      <c r="J41" s="15">
        <f t="shared" si="1"/>
        <v>2420821</v>
      </c>
      <c r="K41" s="17">
        <v>1750895</v>
      </c>
      <c r="L41" s="17">
        <v>1260444</v>
      </c>
      <c r="M41" s="17">
        <v>295686</v>
      </c>
      <c r="N41" s="17">
        <v>29889</v>
      </c>
      <c r="O41" s="17">
        <v>36024</v>
      </c>
      <c r="P41" s="17">
        <v>0</v>
      </c>
      <c r="Q41" s="17">
        <v>293311.8</v>
      </c>
      <c r="R41" s="17">
        <v>3666249.8</v>
      </c>
      <c r="S41" s="18">
        <v>4075074</v>
      </c>
      <c r="T41" s="18">
        <f t="shared" si="2"/>
        <v>4075074</v>
      </c>
      <c r="X41" s="20">
        <v>0</v>
      </c>
    </row>
    <row r="42" spans="1:24" x14ac:dyDescent="0.25">
      <c r="A42" s="21">
        <v>1983</v>
      </c>
      <c r="B42" s="14">
        <v>2</v>
      </c>
      <c r="C42" s="15">
        <v>2178191</v>
      </c>
      <c r="D42" s="15">
        <v>239219</v>
      </c>
      <c r="E42" s="15">
        <v>12276</v>
      </c>
      <c r="F42" s="15">
        <v>2024</v>
      </c>
      <c r="G42" s="16">
        <v>351</v>
      </c>
      <c r="H42" s="16">
        <v>0</v>
      </c>
      <c r="I42" s="16">
        <v>47</v>
      </c>
      <c r="J42" s="15">
        <f t="shared" si="1"/>
        <v>2432108</v>
      </c>
      <c r="K42" s="17">
        <v>1764198</v>
      </c>
      <c r="L42" s="17">
        <v>1184838</v>
      </c>
      <c r="M42" s="17">
        <v>273270</v>
      </c>
      <c r="N42" s="17">
        <v>29540</v>
      </c>
      <c r="O42" s="17">
        <v>37414</v>
      </c>
      <c r="P42" s="17">
        <v>0</v>
      </c>
      <c r="Q42" s="17">
        <v>287913.8</v>
      </c>
      <c r="R42" s="17">
        <v>3577173.8</v>
      </c>
      <c r="S42" s="18">
        <v>3505892</v>
      </c>
      <c r="T42" s="18">
        <f t="shared" si="2"/>
        <v>3505892</v>
      </c>
      <c r="X42" s="20">
        <v>0</v>
      </c>
    </row>
    <row r="43" spans="1:24" x14ac:dyDescent="0.25">
      <c r="A43" s="21">
        <v>1983</v>
      </c>
      <c r="B43" s="14">
        <v>3</v>
      </c>
      <c r="C43" s="15">
        <v>2182484</v>
      </c>
      <c r="D43" s="15">
        <v>240316</v>
      </c>
      <c r="E43" s="15">
        <v>12384</v>
      </c>
      <c r="F43" s="15">
        <v>2032</v>
      </c>
      <c r="G43" s="16">
        <v>350</v>
      </c>
      <c r="H43" s="16">
        <v>0</v>
      </c>
      <c r="I43" s="16">
        <v>47</v>
      </c>
      <c r="J43" s="15">
        <f t="shared" si="1"/>
        <v>2437613</v>
      </c>
      <c r="K43" s="17">
        <v>1700535</v>
      </c>
      <c r="L43" s="17">
        <v>1271010</v>
      </c>
      <c r="M43" s="17">
        <v>288228</v>
      </c>
      <c r="N43" s="17">
        <v>28822</v>
      </c>
      <c r="O43" s="17">
        <v>36542</v>
      </c>
      <c r="P43" s="17">
        <v>0</v>
      </c>
      <c r="Q43" s="17">
        <v>280777.2</v>
      </c>
      <c r="R43" s="17">
        <v>3605914.2</v>
      </c>
      <c r="S43" s="18">
        <v>3827590</v>
      </c>
      <c r="T43" s="18">
        <f t="shared" si="2"/>
        <v>3827590</v>
      </c>
      <c r="X43" s="20">
        <v>0</v>
      </c>
    </row>
    <row r="44" spans="1:24" x14ac:dyDescent="0.25">
      <c r="A44" s="21">
        <v>1983</v>
      </c>
      <c r="B44" s="14">
        <v>4</v>
      </c>
      <c r="C44" s="15">
        <v>2173294</v>
      </c>
      <c r="D44" s="15">
        <v>241224</v>
      </c>
      <c r="E44" s="15">
        <v>12660</v>
      </c>
      <c r="F44" s="15">
        <v>2041</v>
      </c>
      <c r="G44" s="16">
        <v>347</v>
      </c>
      <c r="H44" s="16">
        <v>0</v>
      </c>
      <c r="I44" s="16">
        <v>47</v>
      </c>
      <c r="J44" s="15">
        <f t="shared" si="1"/>
        <v>2429613</v>
      </c>
      <c r="K44" s="17">
        <v>1568790</v>
      </c>
      <c r="L44" s="17">
        <v>1275983</v>
      </c>
      <c r="M44" s="17">
        <v>297217</v>
      </c>
      <c r="N44" s="17">
        <v>28562</v>
      </c>
      <c r="O44" s="17">
        <v>39233</v>
      </c>
      <c r="P44" s="17">
        <v>0</v>
      </c>
      <c r="Q44" s="17">
        <v>256881.30000000002</v>
      </c>
      <c r="R44" s="17">
        <v>3466666.3</v>
      </c>
      <c r="S44" s="18">
        <v>3653888</v>
      </c>
      <c r="T44" s="18">
        <f t="shared" si="2"/>
        <v>3653888</v>
      </c>
      <c r="X44" s="20">
        <v>0</v>
      </c>
    </row>
    <row r="45" spans="1:24" x14ac:dyDescent="0.25">
      <c r="A45" s="21">
        <v>1983</v>
      </c>
      <c r="B45" s="14">
        <v>5</v>
      </c>
      <c r="C45" s="15">
        <v>2152695</v>
      </c>
      <c r="D45" s="15">
        <v>242037</v>
      </c>
      <c r="E45" s="15">
        <v>12816</v>
      </c>
      <c r="F45" s="15">
        <v>2045</v>
      </c>
      <c r="G45" s="16">
        <v>347</v>
      </c>
      <c r="H45" s="16">
        <v>0</v>
      </c>
      <c r="I45" s="16">
        <v>47</v>
      </c>
      <c r="J45" s="15">
        <f t="shared" si="1"/>
        <v>2409987</v>
      </c>
      <c r="K45" s="17">
        <v>1476721</v>
      </c>
      <c r="L45" s="17">
        <v>1327193</v>
      </c>
      <c r="M45" s="17">
        <v>314495</v>
      </c>
      <c r="N45" s="17">
        <v>26696</v>
      </c>
      <c r="O45" s="17">
        <v>42105</v>
      </c>
      <c r="P45" s="17">
        <v>0</v>
      </c>
      <c r="Q45" s="17">
        <v>248639.4</v>
      </c>
      <c r="R45" s="17">
        <v>3435849.4</v>
      </c>
      <c r="S45" s="18">
        <v>4318867</v>
      </c>
      <c r="T45" s="18">
        <f t="shared" si="2"/>
        <v>4318867</v>
      </c>
      <c r="X45" s="20">
        <v>0</v>
      </c>
    </row>
    <row r="46" spans="1:24" x14ac:dyDescent="0.25">
      <c r="A46" s="21">
        <v>1983</v>
      </c>
      <c r="B46" s="14">
        <v>6</v>
      </c>
      <c r="C46" s="15">
        <v>2145929</v>
      </c>
      <c r="D46" s="15">
        <v>242787</v>
      </c>
      <c r="E46" s="15">
        <v>13097</v>
      </c>
      <c r="F46" s="15">
        <v>1984</v>
      </c>
      <c r="G46" s="16">
        <v>347</v>
      </c>
      <c r="H46" s="16">
        <v>0</v>
      </c>
      <c r="I46" s="16">
        <v>47</v>
      </c>
      <c r="J46" s="15">
        <f t="shared" si="1"/>
        <v>2404191</v>
      </c>
      <c r="K46" s="17">
        <v>1940825</v>
      </c>
      <c r="L46" s="17">
        <v>1540460</v>
      </c>
      <c r="M46" s="17">
        <v>314384</v>
      </c>
      <c r="N46" s="17">
        <v>27618</v>
      </c>
      <c r="O46" s="17">
        <v>46508</v>
      </c>
      <c r="P46" s="17">
        <v>0</v>
      </c>
      <c r="Q46" s="17">
        <v>298015.59999999998</v>
      </c>
      <c r="R46" s="17">
        <v>4167810.6</v>
      </c>
      <c r="S46" s="18">
        <v>4735275</v>
      </c>
      <c r="T46" s="18">
        <f t="shared" si="2"/>
        <v>4735275</v>
      </c>
      <c r="X46" s="20">
        <v>0</v>
      </c>
    </row>
    <row r="47" spans="1:24" x14ac:dyDescent="0.25">
      <c r="A47" s="21">
        <v>1983</v>
      </c>
      <c r="B47" s="14">
        <v>7</v>
      </c>
      <c r="C47" s="15">
        <v>2148120</v>
      </c>
      <c r="D47" s="15">
        <v>243310</v>
      </c>
      <c r="E47" s="15">
        <v>13430</v>
      </c>
      <c r="F47" s="15">
        <v>1993</v>
      </c>
      <c r="G47" s="16">
        <v>348</v>
      </c>
      <c r="H47" s="16">
        <v>0</v>
      </c>
      <c r="I47" s="16">
        <v>47</v>
      </c>
      <c r="J47" s="15">
        <f t="shared" si="1"/>
        <v>2407248</v>
      </c>
      <c r="K47" s="17">
        <v>2366190</v>
      </c>
      <c r="L47" s="17">
        <v>1617575</v>
      </c>
      <c r="M47" s="17">
        <v>257938</v>
      </c>
      <c r="N47" s="17">
        <v>27947</v>
      </c>
      <c r="O47" s="17">
        <v>51658</v>
      </c>
      <c r="P47" s="17">
        <v>0</v>
      </c>
      <c r="Q47" s="17">
        <v>319533.73499999999</v>
      </c>
      <c r="R47" s="17">
        <v>4640841.7350000003</v>
      </c>
      <c r="S47" s="18">
        <v>5466955</v>
      </c>
      <c r="T47" s="18">
        <f t="shared" si="2"/>
        <v>5466955</v>
      </c>
      <c r="X47" s="20">
        <v>0</v>
      </c>
    </row>
    <row r="48" spans="1:24" x14ac:dyDescent="0.25">
      <c r="A48" s="21">
        <v>1983</v>
      </c>
      <c r="B48" s="14">
        <v>8</v>
      </c>
      <c r="C48" s="15">
        <v>2152633</v>
      </c>
      <c r="D48" s="15">
        <v>244179</v>
      </c>
      <c r="E48" s="15">
        <v>13885</v>
      </c>
      <c r="F48" s="15">
        <v>1992</v>
      </c>
      <c r="G48" s="16">
        <v>344</v>
      </c>
      <c r="H48" s="16">
        <v>0</v>
      </c>
      <c r="I48" s="16">
        <v>47</v>
      </c>
      <c r="J48" s="15">
        <f t="shared" si="1"/>
        <v>2413080</v>
      </c>
      <c r="K48" s="17">
        <v>2610996</v>
      </c>
      <c r="L48" s="17">
        <v>1687022</v>
      </c>
      <c r="M48" s="17">
        <v>306235</v>
      </c>
      <c r="N48" s="17">
        <v>27990</v>
      </c>
      <c r="O48" s="17">
        <v>49793</v>
      </c>
      <c r="P48" s="17">
        <v>0</v>
      </c>
      <c r="Q48" s="17">
        <v>347927.97600000002</v>
      </c>
      <c r="R48" s="17">
        <v>5029963.9759999998</v>
      </c>
      <c r="S48" s="18">
        <v>5409982</v>
      </c>
      <c r="T48" s="18">
        <f t="shared" si="2"/>
        <v>5409982</v>
      </c>
      <c r="X48" s="20">
        <v>0</v>
      </c>
    </row>
    <row r="49" spans="1:24" x14ac:dyDescent="0.25">
      <c r="A49" s="21">
        <v>1983</v>
      </c>
      <c r="B49" s="14">
        <v>9</v>
      </c>
      <c r="C49" s="15">
        <v>2159192</v>
      </c>
      <c r="D49" s="15">
        <v>245142</v>
      </c>
      <c r="E49" s="15">
        <v>14063</v>
      </c>
      <c r="F49" s="15">
        <v>2014</v>
      </c>
      <c r="G49" s="16">
        <v>342</v>
      </c>
      <c r="H49" s="16">
        <v>0</v>
      </c>
      <c r="I49" s="16">
        <v>47</v>
      </c>
      <c r="J49" s="15">
        <f t="shared" si="1"/>
        <v>2420800</v>
      </c>
      <c r="K49" s="17">
        <v>2570570</v>
      </c>
      <c r="L49" s="17">
        <v>1700255</v>
      </c>
      <c r="M49" s="17">
        <v>300251</v>
      </c>
      <c r="N49" s="17">
        <v>26365</v>
      </c>
      <c r="O49" s="17">
        <v>51046</v>
      </c>
      <c r="P49" s="17">
        <v>0</v>
      </c>
      <c r="Q49" s="17">
        <v>347813.39</v>
      </c>
      <c r="R49" s="17">
        <v>4996300.3899999997</v>
      </c>
      <c r="S49" s="18">
        <v>4932194</v>
      </c>
      <c r="T49" s="18">
        <f t="shared" si="2"/>
        <v>4932194</v>
      </c>
      <c r="X49" s="20">
        <v>0</v>
      </c>
    </row>
    <row r="50" spans="1:24" x14ac:dyDescent="0.25">
      <c r="A50" s="21">
        <v>1983</v>
      </c>
      <c r="B50" s="14">
        <v>10</v>
      </c>
      <c r="C50" s="15">
        <v>2171447</v>
      </c>
      <c r="D50" s="15">
        <v>246004</v>
      </c>
      <c r="E50" s="15">
        <v>14298</v>
      </c>
      <c r="F50" s="15">
        <v>2014</v>
      </c>
      <c r="G50" s="16">
        <v>343</v>
      </c>
      <c r="H50" s="16">
        <v>0</v>
      </c>
      <c r="I50" s="16">
        <v>46</v>
      </c>
      <c r="J50" s="15">
        <f t="shared" si="1"/>
        <v>2434152</v>
      </c>
      <c r="K50" s="17">
        <v>2208332</v>
      </c>
      <c r="L50" s="17">
        <v>1659564</v>
      </c>
      <c r="M50" s="17">
        <v>298585</v>
      </c>
      <c r="N50" s="17">
        <v>27508</v>
      </c>
      <c r="O50" s="17">
        <v>46701</v>
      </c>
      <c r="P50" s="17">
        <v>0</v>
      </c>
      <c r="Q50" s="17">
        <v>277802</v>
      </c>
      <c r="R50" s="17">
        <v>4518492</v>
      </c>
      <c r="S50" s="18">
        <v>4632185</v>
      </c>
      <c r="T50" s="18">
        <f t="shared" si="2"/>
        <v>4632185</v>
      </c>
      <c r="X50" s="20">
        <v>0</v>
      </c>
    </row>
    <row r="51" spans="1:24" x14ac:dyDescent="0.25">
      <c r="A51" s="21">
        <v>1983</v>
      </c>
      <c r="B51" s="14">
        <v>11</v>
      </c>
      <c r="C51" s="15">
        <v>2195186</v>
      </c>
      <c r="D51" s="15">
        <v>247479</v>
      </c>
      <c r="E51" s="15">
        <v>14440</v>
      </c>
      <c r="F51" s="15">
        <v>2025</v>
      </c>
      <c r="G51" s="16">
        <v>343</v>
      </c>
      <c r="H51" s="16">
        <v>0</v>
      </c>
      <c r="I51" s="16">
        <v>47</v>
      </c>
      <c r="J51" s="15">
        <f t="shared" si="1"/>
        <v>2459520</v>
      </c>
      <c r="K51" s="17">
        <v>1771775</v>
      </c>
      <c r="L51" s="17">
        <v>1516126</v>
      </c>
      <c r="M51" s="17">
        <v>310725</v>
      </c>
      <c r="N51" s="17">
        <v>26140</v>
      </c>
      <c r="O51" s="17">
        <v>42965</v>
      </c>
      <c r="P51" s="17">
        <v>0</v>
      </c>
      <c r="Q51" s="17">
        <v>259365</v>
      </c>
      <c r="R51" s="17">
        <v>3927096</v>
      </c>
      <c r="S51" s="18">
        <v>3735870</v>
      </c>
      <c r="T51" s="18">
        <f t="shared" si="2"/>
        <v>3735870</v>
      </c>
      <c r="X51" s="20">
        <v>0</v>
      </c>
    </row>
    <row r="52" spans="1:24" x14ac:dyDescent="0.25">
      <c r="A52" s="21">
        <v>1983</v>
      </c>
      <c r="B52" s="14">
        <v>12</v>
      </c>
      <c r="C52" s="15">
        <v>2220991</v>
      </c>
      <c r="D52" s="15">
        <v>249227</v>
      </c>
      <c r="E52" s="15">
        <v>14493</v>
      </c>
      <c r="F52" s="15">
        <v>2040</v>
      </c>
      <c r="G52" s="16">
        <v>343</v>
      </c>
      <c r="H52" s="16">
        <v>0</v>
      </c>
      <c r="I52" s="16">
        <v>25</v>
      </c>
      <c r="J52" s="15">
        <f t="shared" si="1"/>
        <v>2487119</v>
      </c>
      <c r="K52" s="17">
        <v>1594234</v>
      </c>
      <c r="L52" s="17">
        <v>1382729</v>
      </c>
      <c r="M52" s="17">
        <v>287074</v>
      </c>
      <c r="N52" s="17">
        <v>27522</v>
      </c>
      <c r="O52" s="17">
        <v>37989</v>
      </c>
      <c r="P52" s="17">
        <v>0</v>
      </c>
      <c r="Q52" s="17">
        <v>226830</v>
      </c>
      <c r="R52" s="17">
        <v>3556378</v>
      </c>
      <c r="S52" s="18">
        <v>4306111</v>
      </c>
      <c r="T52" s="18">
        <f t="shared" si="2"/>
        <v>4306111</v>
      </c>
      <c r="X52" s="20">
        <v>0</v>
      </c>
    </row>
    <row r="53" spans="1:24" x14ac:dyDescent="0.25">
      <c r="A53" s="21">
        <v>1984</v>
      </c>
      <c r="B53" s="14">
        <v>1</v>
      </c>
      <c r="C53" s="15">
        <v>2235695</v>
      </c>
      <c r="D53" s="15">
        <v>249827</v>
      </c>
      <c r="E53" s="15">
        <v>14383</v>
      </c>
      <c r="F53" s="15">
        <v>2050</v>
      </c>
      <c r="G53" s="16">
        <v>360</v>
      </c>
      <c r="H53" s="16">
        <v>0</v>
      </c>
      <c r="I53" s="16">
        <v>47</v>
      </c>
      <c r="J53" s="15">
        <f t="shared" si="1"/>
        <v>2502362</v>
      </c>
      <c r="K53" s="17">
        <v>2161318</v>
      </c>
      <c r="L53" s="17">
        <v>1373995</v>
      </c>
      <c r="M53" s="17">
        <v>299581</v>
      </c>
      <c r="N53" s="17">
        <v>28048</v>
      </c>
      <c r="O53" s="17">
        <v>41994</v>
      </c>
      <c r="P53" s="17">
        <v>0</v>
      </c>
      <c r="Q53" s="17">
        <v>277677</v>
      </c>
      <c r="R53" s="17">
        <v>4182613</v>
      </c>
      <c r="S53" s="18">
        <v>4291070</v>
      </c>
      <c r="T53" s="18">
        <f t="shared" si="2"/>
        <v>4291070</v>
      </c>
      <c r="X53" s="20">
        <v>0</v>
      </c>
    </row>
    <row r="54" spans="1:24" x14ac:dyDescent="0.25">
      <c r="A54" s="21">
        <v>1984</v>
      </c>
      <c r="B54" s="14">
        <v>2</v>
      </c>
      <c r="C54" s="15">
        <v>2248216</v>
      </c>
      <c r="D54" s="15">
        <v>251262</v>
      </c>
      <c r="E54" s="15">
        <v>14388</v>
      </c>
      <c r="F54" s="15">
        <v>2057</v>
      </c>
      <c r="G54" s="16">
        <v>357</v>
      </c>
      <c r="H54" s="16">
        <v>0</v>
      </c>
      <c r="I54" s="16">
        <v>47</v>
      </c>
      <c r="J54" s="15">
        <f t="shared" si="1"/>
        <v>2516327</v>
      </c>
      <c r="K54" s="17">
        <v>1815172</v>
      </c>
      <c r="L54" s="17">
        <v>1328003</v>
      </c>
      <c r="M54" s="17">
        <v>298264</v>
      </c>
      <c r="N54" s="17">
        <v>26967</v>
      </c>
      <c r="O54" s="17">
        <v>39350</v>
      </c>
      <c r="P54" s="17">
        <v>0</v>
      </c>
      <c r="Q54" s="17">
        <v>268141</v>
      </c>
      <c r="R54" s="17">
        <v>3775897</v>
      </c>
      <c r="S54" s="18">
        <v>3847567</v>
      </c>
      <c r="T54" s="18">
        <f t="shared" si="2"/>
        <v>3847567</v>
      </c>
      <c r="X54" s="20">
        <v>0</v>
      </c>
    </row>
    <row r="55" spans="1:24" x14ac:dyDescent="0.25">
      <c r="A55" s="21">
        <v>1984</v>
      </c>
      <c r="B55" s="14">
        <v>3</v>
      </c>
      <c r="C55" s="15">
        <v>2255120</v>
      </c>
      <c r="D55" s="15">
        <v>252837</v>
      </c>
      <c r="E55" s="15">
        <v>14614</v>
      </c>
      <c r="F55" s="15">
        <v>2070</v>
      </c>
      <c r="G55" s="16">
        <v>356</v>
      </c>
      <c r="H55" s="16">
        <v>0</v>
      </c>
      <c r="I55" s="16">
        <v>47</v>
      </c>
      <c r="J55" s="15">
        <f t="shared" si="1"/>
        <v>2525044</v>
      </c>
      <c r="K55" s="17">
        <v>1737889</v>
      </c>
      <c r="L55" s="17">
        <v>1377075</v>
      </c>
      <c r="M55" s="17">
        <v>306454</v>
      </c>
      <c r="N55" s="17">
        <v>27178</v>
      </c>
      <c r="O55" s="17">
        <v>39863</v>
      </c>
      <c r="P55" s="17">
        <v>0</v>
      </c>
      <c r="Q55" s="17">
        <v>245001</v>
      </c>
      <c r="R55" s="17">
        <v>3733460</v>
      </c>
      <c r="S55" s="18">
        <v>4086807</v>
      </c>
      <c r="T55" s="18">
        <f t="shared" si="2"/>
        <v>4086807</v>
      </c>
      <c r="X55" s="20">
        <v>0</v>
      </c>
    </row>
    <row r="56" spans="1:24" x14ac:dyDescent="0.25">
      <c r="A56" s="21">
        <v>1984</v>
      </c>
      <c r="B56" s="14">
        <v>4</v>
      </c>
      <c r="C56" s="15">
        <v>2249291</v>
      </c>
      <c r="D56" s="15">
        <v>254094</v>
      </c>
      <c r="E56" s="15">
        <v>14633</v>
      </c>
      <c r="F56" s="15">
        <v>2084</v>
      </c>
      <c r="G56" s="16">
        <v>356</v>
      </c>
      <c r="H56" s="16">
        <v>0</v>
      </c>
      <c r="I56" s="16">
        <v>45</v>
      </c>
      <c r="J56" s="15">
        <f t="shared" si="1"/>
        <v>2520503</v>
      </c>
      <c r="K56" s="17">
        <v>1559005</v>
      </c>
      <c r="L56" s="17">
        <v>1385457</v>
      </c>
      <c r="M56" s="17">
        <v>303285</v>
      </c>
      <c r="N56" s="17">
        <v>27291</v>
      </c>
      <c r="O56" s="17">
        <v>39453</v>
      </c>
      <c r="P56" s="17">
        <v>0</v>
      </c>
      <c r="Q56" s="17">
        <v>225512.32500000001</v>
      </c>
      <c r="R56" s="17">
        <v>3540003.3250000002</v>
      </c>
      <c r="S56" s="18">
        <v>3948379</v>
      </c>
      <c r="T56" s="18">
        <f t="shared" si="2"/>
        <v>3948379</v>
      </c>
      <c r="X56" s="20">
        <v>0</v>
      </c>
    </row>
    <row r="57" spans="1:24" x14ac:dyDescent="0.25">
      <c r="A57" s="21">
        <v>1984</v>
      </c>
      <c r="B57" s="14">
        <v>5</v>
      </c>
      <c r="C57" s="15">
        <v>2230497</v>
      </c>
      <c r="D57" s="15">
        <v>255064</v>
      </c>
      <c r="E57" s="15">
        <v>14738</v>
      </c>
      <c r="F57" s="15">
        <v>2117</v>
      </c>
      <c r="G57" s="16">
        <v>356</v>
      </c>
      <c r="H57" s="16">
        <v>0</v>
      </c>
      <c r="I57" s="16">
        <v>45</v>
      </c>
      <c r="J57" s="15">
        <f t="shared" si="1"/>
        <v>2502817</v>
      </c>
      <c r="K57" s="17">
        <v>1814473</v>
      </c>
      <c r="L57" s="17">
        <v>1526108</v>
      </c>
      <c r="M57" s="17">
        <v>313054</v>
      </c>
      <c r="N57" s="17">
        <v>27155</v>
      </c>
      <c r="O57" s="17">
        <v>45661</v>
      </c>
      <c r="P57" s="17">
        <v>0</v>
      </c>
      <c r="Q57" s="17">
        <v>226695.23699999999</v>
      </c>
      <c r="R57" s="17">
        <v>3953146.2370000002</v>
      </c>
      <c r="S57" s="18">
        <v>4598866</v>
      </c>
      <c r="T57" s="18">
        <f t="shared" si="2"/>
        <v>4598866</v>
      </c>
      <c r="X57" s="20">
        <v>0</v>
      </c>
    </row>
    <row r="58" spans="1:24" x14ac:dyDescent="0.25">
      <c r="A58" s="21">
        <v>1984</v>
      </c>
      <c r="B58" s="14">
        <v>6</v>
      </c>
      <c r="C58" s="15">
        <v>2222880</v>
      </c>
      <c r="D58" s="15">
        <v>255752</v>
      </c>
      <c r="E58" s="15">
        <v>14810</v>
      </c>
      <c r="F58" s="15">
        <v>2106</v>
      </c>
      <c r="G58" s="16">
        <v>356</v>
      </c>
      <c r="H58" s="16">
        <v>0</v>
      </c>
      <c r="I58" s="16">
        <v>45</v>
      </c>
      <c r="J58" s="15">
        <f t="shared" si="1"/>
        <v>2495949</v>
      </c>
      <c r="K58" s="17">
        <v>1960069</v>
      </c>
      <c r="L58" s="17">
        <v>1630495</v>
      </c>
      <c r="M58" s="17">
        <v>321192</v>
      </c>
      <c r="N58" s="17">
        <v>27187</v>
      </c>
      <c r="O58" s="17">
        <v>48747</v>
      </c>
      <c r="P58" s="17">
        <v>0</v>
      </c>
      <c r="Q58" s="17">
        <v>243926.09400000001</v>
      </c>
      <c r="R58" s="17">
        <v>4231616.0939999996</v>
      </c>
      <c r="S58" s="18">
        <v>4671477</v>
      </c>
      <c r="T58" s="18">
        <f t="shared" si="2"/>
        <v>4671477</v>
      </c>
      <c r="X58" s="20">
        <v>0</v>
      </c>
    </row>
    <row r="59" spans="1:24" x14ac:dyDescent="0.25">
      <c r="A59" s="21">
        <v>1984</v>
      </c>
      <c r="B59" s="14">
        <v>7</v>
      </c>
      <c r="C59" s="15">
        <v>2225941</v>
      </c>
      <c r="D59" s="15">
        <v>256767</v>
      </c>
      <c r="E59" s="15">
        <v>14945</v>
      </c>
      <c r="F59" s="15">
        <v>2112</v>
      </c>
      <c r="G59" s="16">
        <v>351</v>
      </c>
      <c r="H59" s="16">
        <v>11</v>
      </c>
      <c r="I59" s="16">
        <v>28</v>
      </c>
      <c r="J59" s="15">
        <f t="shared" si="1"/>
        <v>2500155</v>
      </c>
      <c r="K59" s="17">
        <v>2292099</v>
      </c>
      <c r="L59" s="17">
        <v>1678110</v>
      </c>
      <c r="M59" s="17">
        <v>317401</v>
      </c>
      <c r="N59" s="17">
        <v>26464</v>
      </c>
      <c r="O59" s="17">
        <v>48702</v>
      </c>
      <c r="P59" s="17">
        <v>2185</v>
      </c>
      <c r="Q59" s="17">
        <v>201848.03700000001</v>
      </c>
      <c r="R59" s="17">
        <v>4566809.0370000005</v>
      </c>
      <c r="S59" s="18">
        <v>5174133</v>
      </c>
      <c r="T59" s="18">
        <f t="shared" si="2"/>
        <v>5174133</v>
      </c>
      <c r="X59" s="20">
        <v>0</v>
      </c>
    </row>
    <row r="60" spans="1:24" x14ac:dyDescent="0.25">
      <c r="A60" s="21">
        <v>1984</v>
      </c>
      <c r="B60" s="14">
        <v>8</v>
      </c>
      <c r="C60" s="15">
        <v>2231095</v>
      </c>
      <c r="D60" s="15">
        <v>257714</v>
      </c>
      <c r="E60" s="15">
        <v>15017</v>
      </c>
      <c r="F60" s="15">
        <v>2119</v>
      </c>
      <c r="G60" s="16">
        <v>353</v>
      </c>
      <c r="H60" s="16">
        <v>11</v>
      </c>
      <c r="I60" s="16">
        <v>29</v>
      </c>
      <c r="J60" s="15">
        <f t="shared" si="1"/>
        <v>2506338</v>
      </c>
      <c r="K60" s="17">
        <v>2489635</v>
      </c>
      <c r="L60" s="17">
        <v>1729299</v>
      </c>
      <c r="M60" s="17">
        <v>314138</v>
      </c>
      <c r="N60" s="17">
        <v>26867</v>
      </c>
      <c r="O60" s="17">
        <v>52858</v>
      </c>
      <c r="P60" s="17">
        <v>2064</v>
      </c>
      <c r="Q60" s="17">
        <v>226854.35500000001</v>
      </c>
      <c r="R60" s="17">
        <v>4841715.3550000004</v>
      </c>
      <c r="S60" s="18">
        <v>5405087</v>
      </c>
      <c r="T60" s="18">
        <f t="shared" si="2"/>
        <v>5405087</v>
      </c>
      <c r="X60" s="20">
        <v>0</v>
      </c>
    </row>
    <row r="61" spans="1:24" x14ac:dyDescent="0.25">
      <c r="A61" s="21">
        <v>1984</v>
      </c>
      <c r="B61" s="14">
        <v>9</v>
      </c>
      <c r="C61" s="15">
        <v>2238594</v>
      </c>
      <c r="D61" s="15">
        <v>258690</v>
      </c>
      <c r="E61" s="15">
        <v>15256</v>
      </c>
      <c r="F61" s="15">
        <v>2130</v>
      </c>
      <c r="G61" s="16">
        <v>352</v>
      </c>
      <c r="H61" s="16">
        <v>11</v>
      </c>
      <c r="I61" s="16">
        <v>27</v>
      </c>
      <c r="J61" s="15">
        <f t="shared" si="1"/>
        <v>2515060</v>
      </c>
      <c r="K61" s="17">
        <v>2384364</v>
      </c>
      <c r="L61" s="17">
        <v>1701826</v>
      </c>
      <c r="M61" s="17">
        <v>296145</v>
      </c>
      <c r="N61" s="17">
        <v>27628</v>
      </c>
      <c r="O61" s="17">
        <v>48111</v>
      </c>
      <c r="P61" s="17">
        <v>2034</v>
      </c>
      <c r="Q61" s="17">
        <v>260930.91399999999</v>
      </c>
      <c r="R61" s="17">
        <v>4721038.9139999999</v>
      </c>
      <c r="S61" s="18">
        <v>4745376</v>
      </c>
      <c r="T61" s="18">
        <f t="shared" si="2"/>
        <v>4745376</v>
      </c>
      <c r="X61" s="20">
        <v>0</v>
      </c>
    </row>
    <row r="62" spans="1:24" x14ac:dyDescent="0.25">
      <c r="A62" s="21">
        <v>1984</v>
      </c>
      <c r="B62" s="14">
        <v>10</v>
      </c>
      <c r="C62" s="15">
        <v>2251428</v>
      </c>
      <c r="D62" s="15">
        <v>259965</v>
      </c>
      <c r="E62" s="15">
        <v>15357</v>
      </c>
      <c r="F62" s="15">
        <v>2144</v>
      </c>
      <c r="G62" s="16">
        <v>351</v>
      </c>
      <c r="H62" s="16">
        <v>11</v>
      </c>
      <c r="I62" s="16">
        <v>27</v>
      </c>
      <c r="J62" s="15">
        <f t="shared" si="1"/>
        <v>2529283</v>
      </c>
      <c r="K62" s="17">
        <v>1976170</v>
      </c>
      <c r="L62" s="17">
        <v>1639421</v>
      </c>
      <c r="M62" s="17">
        <v>318861</v>
      </c>
      <c r="N62" s="17">
        <v>24850</v>
      </c>
      <c r="O62" s="17">
        <v>46673</v>
      </c>
      <c r="P62" s="17">
        <v>2127</v>
      </c>
      <c r="Q62" s="17">
        <v>217767.68400000001</v>
      </c>
      <c r="R62" s="17">
        <v>4225869.6840000004</v>
      </c>
      <c r="S62" s="18">
        <v>4478540</v>
      </c>
      <c r="T62" s="18">
        <f t="shared" si="2"/>
        <v>4478540</v>
      </c>
      <c r="X62" s="20">
        <v>0</v>
      </c>
    </row>
    <row r="63" spans="1:24" x14ac:dyDescent="0.25">
      <c r="A63" s="21">
        <v>1984</v>
      </c>
      <c r="B63" s="14">
        <v>11</v>
      </c>
      <c r="C63" s="15">
        <v>2274924</v>
      </c>
      <c r="D63" s="15">
        <v>261209</v>
      </c>
      <c r="E63" s="15">
        <v>15313</v>
      </c>
      <c r="F63" s="15">
        <v>2154</v>
      </c>
      <c r="G63" s="16">
        <v>346</v>
      </c>
      <c r="H63" s="16">
        <v>11</v>
      </c>
      <c r="I63" s="16">
        <v>27</v>
      </c>
      <c r="J63" s="15">
        <f t="shared" si="1"/>
        <v>2553984</v>
      </c>
      <c r="K63" s="17">
        <v>1816189</v>
      </c>
      <c r="L63" s="17">
        <v>1603277</v>
      </c>
      <c r="M63" s="17">
        <v>317982</v>
      </c>
      <c r="N63" s="17">
        <v>24591</v>
      </c>
      <c r="O63" s="17">
        <v>46995</v>
      </c>
      <c r="P63" s="17">
        <v>2041</v>
      </c>
      <c r="Q63" s="17">
        <v>199423.859</v>
      </c>
      <c r="R63" s="17">
        <v>4010498.8590000002</v>
      </c>
      <c r="S63" s="18">
        <v>3826159</v>
      </c>
      <c r="T63" s="18">
        <f t="shared" si="2"/>
        <v>3826159</v>
      </c>
      <c r="X63" s="20">
        <v>0</v>
      </c>
    </row>
    <row r="64" spans="1:24" x14ac:dyDescent="0.25">
      <c r="A64" s="21">
        <v>1984</v>
      </c>
      <c r="B64" s="14">
        <v>12</v>
      </c>
      <c r="C64" s="15">
        <v>2298317</v>
      </c>
      <c r="D64" s="15">
        <v>262424</v>
      </c>
      <c r="E64" s="15">
        <v>15161</v>
      </c>
      <c r="F64" s="15">
        <v>2172</v>
      </c>
      <c r="G64" s="16">
        <v>345</v>
      </c>
      <c r="H64" s="16">
        <v>11</v>
      </c>
      <c r="I64" s="16">
        <v>25</v>
      </c>
      <c r="J64" s="15">
        <f t="shared" si="1"/>
        <v>2578455</v>
      </c>
      <c r="K64" s="17">
        <v>1629963</v>
      </c>
      <c r="L64" s="17">
        <v>1423696</v>
      </c>
      <c r="M64" s="17">
        <v>300573</v>
      </c>
      <c r="N64" s="17">
        <v>26828</v>
      </c>
      <c r="O64" s="17">
        <v>39855</v>
      </c>
      <c r="P64" s="17">
        <v>2185</v>
      </c>
      <c r="Q64" s="17">
        <v>145526.283</v>
      </c>
      <c r="R64" s="17">
        <v>3568626.2829999998</v>
      </c>
      <c r="S64" s="18">
        <v>3959475</v>
      </c>
      <c r="T64" s="18">
        <f t="shared" si="2"/>
        <v>3959475</v>
      </c>
      <c r="X64" s="20">
        <v>0</v>
      </c>
    </row>
    <row r="65" spans="1:24" x14ac:dyDescent="0.25">
      <c r="A65" s="21">
        <v>1985</v>
      </c>
      <c r="B65" s="14">
        <v>1</v>
      </c>
      <c r="C65" s="15">
        <v>2317323</v>
      </c>
      <c r="D65" s="15">
        <v>263531</v>
      </c>
      <c r="E65" s="15">
        <v>15036</v>
      </c>
      <c r="F65" s="15">
        <v>2180</v>
      </c>
      <c r="G65" s="16">
        <v>345</v>
      </c>
      <c r="H65" s="16">
        <v>16</v>
      </c>
      <c r="I65" s="16">
        <v>25</v>
      </c>
      <c r="J65" s="15">
        <f t="shared" si="1"/>
        <v>2598456</v>
      </c>
      <c r="K65" s="17">
        <v>1891757</v>
      </c>
      <c r="L65" s="17">
        <v>1431652</v>
      </c>
      <c r="M65" s="17">
        <v>304441</v>
      </c>
      <c r="N65" s="17">
        <v>26411</v>
      </c>
      <c r="O65" s="17">
        <v>39075</v>
      </c>
      <c r="P65" s="17">
        <v>3245</v>
      </c>
      <c r="Q65" s="17">
        <v>118355.9</v>
      </c>
      <c r="R65" s="17">
        <v>3814936.9</v>
      </c>
      <c r="S65" s="18">
        <v>4496207</v>
      </c>
      <c r="T65" s="18">
        <f t="shared" si="2"/>
        <v>4496207</v>
      </c>
      <c r="X65" s="20">
        <v>0</v>
      </c>
    </row>
    <row r="66" spans="1:24" x14ac:dyDescent="0.25">
      <c r="A66" s="21">
        <v>1985</v>
      </c>
      <c r="B66" s="14">
        <v>2</v>
      </c>
      <c r="C66" s="15">
        <v>2330745</v>
      </c>
      <c r="D66" s="15">
        <v>264201</v>
      </c>
      <c r="E66" s="15">
        <v>15823</v>
      </c>
      <c r="F66" s="15">
        <v>2195</v>
      </c>
      <c r="G66" s="16">
        <v>344</v>
      </c>
      <c r="H66" s="16">
        <v>16</v>
      </c>
      <c r="I66" s="16">
        <v>25</v>
      </c>
      <c r="J66" s="15">
        <f t="shared" si="1"/>
        <v>2613349</v>
      </c>
      <c r="K66" s="17">
        <v>2150816</v>
      </c>
      <c r="L66" s="17">
        <v>1355822</v>
      </c>
      <c r="M66" s="17">
        <v>308906</v>
      </c>
      <c r="N66" s="17">
        <v>25963</v>
      </c>
      <c r="O66" s="17">
        <v>37928</v>
      </c>
      <c r="P66" s="17">
        <v>2944</v>
      </c>
      <c r="Q66" s="17">
        <v>110791.4</v>
      </c>
      <c r="R66" s="17">
        <v>3993170.4</v>
      </c>
      <c r="S66" s="18">
        <v>3843151</v>
      </c>
      <c r="T66" s="18">
        <f t="shared" si="2"/>
        <v>3843151</v>
      </c>
      <c r="X66" s="20">
        <v>0</v>
      </c>
    </row>
    <row r="67" spans="1:24" x14ac:dyDescent="0.25">
      <c r="A67" s="21">
        <v>1985</v>
      </c>
      <c r="B67" s="14">
        <v>3</v>
      </c>
      <c r="C67" s="15">
        <v>2337946</v>
      </c>
      <c r="D67" s="15">
        <v>265219</v>
      </c>
      <c r="E67" s="15">
        <v>16148</v>
      </c>
      <c r="F67" s="15">
        <v>2212</v>
      </c>
      <c r="G67" s="16">
        <v>344</v>
      </c>
      <c r="H67" s="16">
        <v>16</v>
      </c>
      <c r="I67" s="16">
        <v>25</v>
      </c>
      <c r="J67" s="15">
        <f t="shared" si="1"/>
        <v>2621910</v>
      </c>
      <c r="K67" s="17">
        <v>1722612</v>
      </c>
      <c r="L67" s="17">
        <v>1431883</v>
      </c>
      <c r="M67" s="17">
        <v>315114</v>
      </c>
      <c r="N67" s="17">
        <v>25185</v>
      </c>
      <c r="O67" s="17">
        <v>40733</v>
      </c>
      <c r="P67" s="17">
        <v>3210</v>
      </c>
      <c r="Q67" s="17">
        <v>89461.6</v>
      </c>
      <c r="R67" s="17">
        <v>3628198.6</v>
      </c>
      <c r="S67" s="18">
        <v>3992189</v>
      </c>
      <c r="T67" s="18">
        <f t="shared" si="2"/>
        <v>3992189</v>
      </c>
      <c r="X67" s="20">
        <v>0</v>
      </c>
    </row>
    <row r="68" spans="1:24" x14ac:dyDescent="0.25">
      <c r="A68" s="21">
        <v>1985</v>
      </c>
      <c r="B68" s="14">
        <v>4</v>
      </c>
      <c r="C68" s="15">
        <v>2331443</v>
      </c>
      <c r="D68" s="15">
        <v>266314</v>
      </c>
      <c r="E68" s="15">
        <v>16312</v>
      </c>
      <c r="F68" s="15">
        <v>2231</v>
      </c>
      <c r="G68" s="16">
        <v>344</v>
      </c>
      <c r="H68" s="16">
        <v>16</v>
      </c>
      <c r="I68" s="16">
        <v>25</v>
      </c>
      <c r="J68" s="15">
        <f t="shared" si="1"/>
        <v>2616685</v>
      </c>
      <c r="K68" s="17">
        <v>1630855</v>
      </c>
      <c r="L68" s="17">
        <v>1493052</v>
      </c>
      <c r="M68" s="17">
        <v>324666</v>
      </c>
      <c r="N68" s="17">
        <v>26029</v>
      </c>
      <c r="O68" s="17">
        <v>44483</v>
      </c>
      <c r="P68" s="17">
        <v>3485</v>
      </c>
      <c r="Q68" s="17">
        <v>79779.600000000006</v>
      </c>
      <c r="R68" s="17">
        <v>3602349.6</v>
      </c>
      <c r="S68" s="18">
        <v>3963360</v>
      </c>
      <c r="T68" s="18">
        <f t="shared" si="2"/>
        <v>3963360</v>
      </c>
      <c r="X68" s="20">
        <v>0</v>
      </c>
    </row>
    <row r="69" spans="1:24" x14ac:dyDescent="0.25">
      <c r="A69" s="21">
        <v>1985</v>
      </c>
      <c r="B69" s="14">
        <v>5</v>
      </c>
      <c r="C69" s="15">
        <v>2311963</v>
      </c>
      <c r="D69" s="15">
        <v>267273</v>
      </c>
      <c r="E69" s="15">
        <v>16396</v>
      </c>
      <c r="F69" s="15">
        <v>2251</v>
      </c>
      <c r="G69" s="16">
        <v>343</v>
      </c>
      <c r="H69" s="16">
        <v>16</v>
      </c>
      <c r="I69" s="16">
        <v>25</v>
      </c>
      <c r="J69" s="15">
        <f t="shared" si="1"/>
        <v>2598267</v>
      </c>
      <c r="K69" s="17">
        <v>1730337</v>
      </c>
      <c r="L69" s="17">
        <v>1573454</v>
      </c>
      <c r="M69" s="17">
        <v>322286</v>
      </c>
      <c r="N69" s="17">
        <v>26079</v>
      </c>
      <c r="O69" s="17">
        <v>45535</v>
      </c>
      <c r="P69" s="17">
        <v>3307</v>
      </c>
      <c r="Q69" s="17">
        <v>87246.1</v>
      </c>
      <c r="R69" s="17">
        <v>3788244.1</v>
      </c>
      <c r="S69" s="18">
        <v>4708368</v>
      </c>
      <c r="T69" s="18">
        <f t="shared" si="2"/>
        <v>4708368</v>
      </c>
      <c r="X69" s="20">
        <v>0</v>
      </c>
    </row>
    <row r="70" spans="1:24" x14ac:dyDescent="0.25">
      <c r="A70" s="21">
        <v>1985</v>
      </c>
      <c r="B70" s="14">
        <v>6</v>
      </c>
      <c r="C70" s="15">
        <v>2305501</v>
      </c>
      <c r="D70" s="15">
        <v>268209</v>
      </c>
      <c r="E70" s="15">
        <v>16390</v>
      </c>
      <c r="F70" s="15">
        <v>2261</v>
      </c>
      <c r="G70" s="16">
        <v>344</v>
      </c>
      <c r="H70" s="16">
        <v>21</v>
      </c>
      <c r="I70" s="16">
        <v>25</v>
      </c>
      <c r="J70" s="15">
        <f t="shared" ref="J70:J133" si="3">SUM(C70:I70)</f>
        <v>2592751</v>
      </c>
      <c r="K70" s="17">
        <v>2337534</v>
      </c>
      <c r="L70" s="17">
        <v>1776677</v>
      </c>
      <c r="M70" s="17">
        <v>329951</v>
      </c>
      <c r="N70" s="17">
        <v>25478</v>
      </c>
      <c r="O70" s="17">
        <v>47428</v>
      </c>
      <c r="P70" s="17">
        <v>4892</v>
      </c>
      <c r="Q70" s="17">
        <v>105206.39999999999</v>
      </c>
      <c r="R70" s="17">
        <v>4627166.4000000004</v>
      </c>
      <c r="S70" s="18">
        <v>5327215</v>
      </c>
      <c r="T70" s="18">
        <f t="shared" si="2"/>
        <v>5327215</v>
      </c>
      <c r="X70" s="20">
        <v>0</v>
      </c>
    </row>
    <row r="71" spans="1:24" x14ac:dyDescent="0.25">
      <c r="A71" s="21">
        <v>1985</v>
      </c>
      <c r="B71" s="14">
        <v>7</v>
      </c>
      <c r="C71" s="15">
        <v>2308316</v>
      </c>
      <c r="D71" s="15">
        <v>268932</v>
      </c>
      <c r="E71" s="15">
        <v>16419</v>
      </c>
      <c r="F71" s="15">
        <v>2277</v>
      </c>
      <c r="G71" s="16">
        <v>342</v>
      </c>
      <c r="H71" s="16">
        <v>21</v>
      </c>
      <c r="I71" s="16">
        <v>25</v>
      </c>
      <c r="J71" s="15">
        <f t="shared" si="3"/>
        <v>2596332</v>
      </c>
      <c r="K71" s="17">
        <v>2506946</v>
      </c>
      <c r="L71" s="17">
        <v>1775963</v>
      </c>
      <c r="M71" s="17">
        <v>324790</v>
      </c>
      <c r="N71" s="17">
        <v>25348</v>
      </c>
      <c r="O71" s="17">
        <v>58266</v>
      </c>
      <c r="P71" s="17">
        <v>5519</v>
      </c>
      <c r="Q71" s="17">
        <v>121452.6</v>
      </c>
      <c r="R71" s="17">
        <v>4818284.5999999996</v>
      </c>
      <c r="S71" s="18">
        <v>5255148</v>
      </c>
      <c r="T71" s="18">
        <f t="shared" si="2"/>
        <v>5255148</v>
      </c>
      <c r="X71" s="20">
        <v>0</v>
      </c>
    </row>
    <row r="72" spans="1:24" x14ac:dyDescent="0.25">
      <c r="A72" s="21">
        <v>1985</v>
      </c>
      <c r="B72" s="14">
        <v>8</v>
      </c>
      <c r="C72" s="15">
        <v>2314557</v>
      </c>
      <c r="D72" s="15">
        <v>269951</v>
      </c>
      <c r="E72" s="15">
        <v>16511</v>
      </c>
      <c r="F72" s="15">
        <v>2314</v>
      </c>
      <c r="G72" s="16">
        <v>342</v>
      </c>
      <c r="H72" s="16">
        <v>21</v>
      </c>
      <c r="I72" s="16">
        <v>25</v>
      </c>
      <c r="J72" s="15">
        <f t="shared" si="3"/>
        <v>2603721</v>
      </c>
      <c r="K72" s="17">
        <v>2554535</v>
      </c>
      <c r="L72" s="17">
        <v>1826150</v>
      </c>
      <c r="M72" s="17">
        <v>337365</v>
      </c>
      <c r="N72" s="17">
        <v>25480</v>
      </c>
      <c r="O72" s="17">
        <v>57133</v>
      </c>
      <c r="P72" s="17">
        <v>5074</v>
      </c>
      <c r="Q72" s="17">
        <v>121725.1</v>
      </c>
      <c r="R72" s="17">
        <v>4927462.0999999996</v>
      </c>
      <c r="S72" s="18">
        <v>5642344</v>
      </c>
      <c r="T72" s="18">
        <f t="shared" si="2"/>
        <v>5642344</v>
      </c>
      <c r="X72" s="20">
        <v>0</v>
      </c>
    </row>
    <row r="73" spans="1:24" x14ac:dyDescent="0.25">
      <c r="A73" s="21">
        <v>1985</v>
      </c>
      <c r="B73" s="14">
        <v>9</v>
      </c>
      <c r="C73" s="15">
        <v>2321993</v>
      </c>
      <c r="D73" s="15">
        <v>271052</v>
      </c>
      <c r="E73" s="15">
        <v>16753</v>
      </c>
      <c r="F73" s="15">
        <v>2330</v>
      </c>
      <c r="G73" s="16">
        <v>341</v>
      </c>
      <c r="H73" s="16">
        <v>21</v>
      </c>
      <c r="I73" s="16">
        <v>25</v>
      </c>
      <c r="J73" s="15">
        <f t="shared" si="3"/>
        <v>2612515</v>
      </c>
      <c r="K73" s="17">
        <v>2650347</v>
      </c>
      <c r="L73" s="17">
        <v>1861819</v>
      </c>
      <c r="M73" s="17">
        <v>315065</v>
      </c>
      <c r="N73" s="17">
        <v>25608</v>
      </c>
      <c r="O73" s="17">
        <v>54216</v>
      </c>
      <c r="P73" s="17">
        <v>5280</v>
      </c>
      <c r="Q73" s="17">
        <v>140262.39999999999</v>
      </c>
      <c r="R73" s="17">
        <v>5052597.4000000004</v>
      </c>
      <c r="S73" s="18">
        <v>5048330</v>
      </c>
      <c r="T73" s="18">
        <f t="shared" si="2"/>
        <v>5048330</v>
      </c>
      <c r="X73" s="20">
        <v>0</v>
      </c>
    </row>
    <row r="74" spans="1:24" x14ac:dyDescent="0.25">
      <c r="A74" s="21">
        <v>1985</v>
      </c>
      <c r="B74" s="14">
        <v>10</v>
      </c>
      <c r="C74" s="15">
        <v>2333966</v>
      </c>
      <c r="D74" s="15">
        <v>272027</v>
      </c>
      <c r="E74" s="15">
        <v>17032</v>
      </c>
      <c r="F74" s="15">
        <v>2388</v>
      </c>
      <c r="G74" s="16">
        <v>341</v>
      </c>
      <c r="H74" s="16">
        <v>21</v>
      </c>
      <c r="I74" s="16">
        <v>25</v>
      </c>
      <c r="J74" s="15">
        <f t="shared" si="3"/>
        <v>2625800</v>
      </c>
      <c r="K74" s="17">
        <v>2392266</v>
      </c>
      <c r="L74" s="17">
        <v>1826945</v>
      </c>
      <c r="M74" s="17">
        <v>346445</v>
      </c>
      <c r="N74" s="17">
        <v>26048</v>
      </c>
      <c r="O74" s="17">
        <v>54155</v>
      </c>
      <c r="P74" s="17">
        <v>5187</v>
      </c>
      <c r="Q74" s="17">
        <v>119380</v>
      </c>
      <c r="R74" s="17">
        <v>4770426</v>
      </c>
      <c r="S74" s="18">
        <v>5210541</v>
      </c>
      <c r="T74" s="18">
        <f t="shared" si="2"/>
        <v>5210541</v>
      </c>
      <c r="X74" s="20">
        <v>0</v>
      </c>
    </row>
    <row r="75" spans="1:24" x14ac:dyDescent="0.25">
      <c r="A75" s="21">
        <v>1985</v>
      </c>
      <c r="B75" s="14">
        <v>11</v>
      </c>
      <c r="C75" s="15">
        <v>2358999</v>
      </c>
      <c r="D75" s="15">
        <v>273567</v>
      </c>
      <c r="E75" s="15">
        <v>17117</v>
      </c>
      <c r="F75" s="15">
        <v>2388</v>
      </c>
      <c r="G75" s="16">
        <v>340</v>
      </c>
      <c r="H75" s="16">
        <v>21</v>
      </c>
      <c r="I75" s="16">
        <v>25</v>
      </c>
      <c r="J75" s="15">
        <f t="shared" si="3"/>
        <v>2652457</v>
      </c>
      <c r="K75" s="17">
        <v>2152173</v>
      </c>
      <c r="L75" s="17">
        <v>1757246</v>
      </c>
      <c r="M75" s="17">
        <v>326915</v>
      </c>
      <c r="N75" s="17">
        <v>25732</v>
      </c>
      <c r="O75" s="17">
        <v>51671</v>
      </c>
      <c r="P75" s="17">
        <v>5212</v>
      </c>
      <c r="Q75" s="17">
        <v>116526</v>
      </c>
      <c r="R75" s="17">
        <v>4435475</v>
      </c>
      <c r="S75" s="18">
        <v>4352634</v>
      </c>
      <c r="T75" s="18">
        <f t="shared" si="2"/>
        <v>4352634</v>
      </c>
      <c r="X75" s="20">
        <v>0</v>
      </c>
    </row>
    <row r="76" spans="1:24" x14ac:dyDescent="0.25">
      <c r="A76" s="21">
        <v>1985</v>
      </c>
      <c r="B76" s="14">
        <v>12</v>
      </c>
      <c r="C76" s="15">
        <v>2383376</v>
      </c>
      <c r="D76" s="15">
        <v>275095</v>
      </c>
      <c r="E76" s="15">
        <v>17170</v>
      </c>
      <c r="F76" s="15">
        <v>2403</v>
      </c>
      <c r="G76" s="16">
        <v>340</v>
      </c>
      <c r="H76" s="16">
        <v>21</v>
      </c>
      <c r="I76" s="16">
        <v>25</v>
      </c>
      <c r="J76" s="15">
        <f t="shared" si="3"/>
        <v>2678430</v>
      </c>
      <c r="K76" s="17">
        <v>1853180</v>
      </c>
      <c r="L76" s="17">
        <v>1623372</v>
      </c>
      <c r="M76" s="17">
        <v>329502</v>
      </c>
      <c r="N76" s="17">
        <v>25051</v>
      </c>
      <c r="O76" s="17">
        <v>45626</v>
      </c>
      <c r="P76" s="17">
        <v>5600</v>
      </c>
      <c r="Q76" s="17">
        <v>93708</v>
      </c>
      <c r="R76" s="17">
        <v>3976039</v>
      </c>
      <c r="S76" s="18">
        <v>4396122</v>
      </c>
      <c r="T76" s="18">
        <f t="shared" si="2"/>
        <v>4396122</v>
      </c>
      <c r="X76" s="20">
        <v>0</v>
      </c>
    </row>
    <row r="77" spans="1:24" x14ac:dyDescent="0.25">
      <c r="A77" s="21">
        <v>1986</v>
      </c>
      <c r="B77" s="14">
        <v>1</v>
      </c>
      <c r="C77" s="15">
        <v>2404837</v>
      </c>
      <c r="D77" s="15">
        <v>276196</v>
      </c>
      <c r="E77" s="15">
        <v>17228</v>
      </c>
      <c r="F77" s="15">
        <v>2421</v>
      </c>
      <c r="G77" s="16">
        <v>339</v>
      </c>
      <c r="H77" s="16">
        <v>21</v>
      </c>
      <c r="I77" s="16">
        <v>25</v>
      </c>
      <c r="J77" s="15">
        <f t="shared" si="3"/>
        <v>2701067</v>
      </c>
      <c r="K77" s="17">
        <v>2196136</v>
      </c>
      <c r="L77" s="17">
        <v>1486100</v>
      </c>
      <c r="M77" s="17">
        <v>256311</v>
      </c>
      <c r="N77" s="17">
        <v>25349</v>
      </c>
      <c r="O77" s="17">
        <v>44066</v>
      </c>
      <c r="P77" s="17">
        <v>5250</v>
      </c>
      <c r="Q77" s="17">
        <v>103207</v>
      </c>
      <c r="R77" s="17">
        <v>4116419</v>
      </c>
      <c r="S77" s="18">
        <v>4417634</v>
      </c>
      <c r="T77" s="18">
        <f t="shared" si="2"/>
        <v>4417634</v>
      </c>
      <c r="X77" s="20">
        <v>0</v>
      </c>
    </row>
    <row r="78" spans="1:24" x14ac:dyDescent="0.25">
      <c r="A78" s="21">
        <v>1986</v>
      </c>
      <c r="B78" s="14">
        <v>2</v>
      </c>
      <c r="C78" s="15">
        <v>2419630</v>
      </c>
      <c r="D78" s="15">
        <v>277438</v>
      </c>
      <c r="E78" s="15">
        <v>17266</v>
      </c>
      <c r="F78" s="15">
        <v>2431</v>
      </c>
      <c r="G78" s="16">
        <v>339</v>
      </c>
      <c r="H78" s="16">
        <v>21</v>
      </c>
      <c r="I78" s="16">
        <v>25</v>
      </c>
      <c r="J78" s="15">
        <f t="shared" si="3"/>
        <v>2717150</v>
      </c>
      <c r="K78" s="17">
        <v>1966607.3540000001</v>
      </c>
      <c r="L78" s="17">
        <v>1459178.5260000001</v>
      </c>
      <c r="M78" s="17">
        <v>316150</v>
      </c>
      <c r="N78" s="17">
        <v>25262</v>
      </c>
      <c r="O78" s="17">
        <v>42326</v>
      </c>
      <c r="P78" s="17">
        <v>4818</v>
      </c>
      <c r="Q78" s="17">
        <v>107444</v>
      </c>
      <c r="R78" s="17">
        <v>3921785.88</v>
      </c>
      <c r="S78" s="18">
        <v>3820430</v>
      </c>
      <c r="T78" s="18">
        <f t="shared" si="2"/>
        <v>3820430</v>
      </c>
      <c r="X78" s="20">
        <v>0</v>
      </c>
    </row>
    <row r="79" spans="1:24" x14ac:dyDescent="0.25">
      <c r="A79" s="21">
        <v>1986</v>
      </c>
      <c r="B79" s="14">
        <v>3</v>
      </c>
      <c r="C79" s="15">
        <v>2426373</v>
      </c>
      <c r="D79" s="15">
        <v>278956</v>
      </c>
      <c r="E79" s="15">
        <v>17288</v>
      </c>
      <c r="F79" s="15">
        <v>2445</v>
      </c>
      <c r="G79" s="16">
        <v>339</v>
      </c>
      <c r="H79" s="16">
        <v>21</v>
      </c>
      <c r="I79" s="16">
        <v>26</v>
      </c>
      <c r="J79" s="15">
        <f t="shared" si="3"/>
        <v>2725448</v>
      </c>
      <c r="K79" s="17">
        <v>1835692</v>
      </c>
      <c r="L79" s="17">
        <v>1481644</v>
      </c>
      <c r="M79" s="17">
        <v>329784</v>
      </c>
      <c r="N79" s="17">
        <v>25028</v>
      </c>
      <c r="O79" s="17">
        <v>41295</v>
      </c>
      <c r="P79" s="17">
        <v>5284</v>
      </c>
      <c r="Q79" s="17">
        <v>88063</v>
      </c>
      <c r="R79" s="17">
        <v>3806790</v>
      </c>
      <c r="S79" s="18">
        <v>4366669</v>
      </c>
      <c r="T79" s="18">
        <f t="shared" si="2"/>
        <v>4366669</v>
      </c>
      <c r="X79" s="20">
        <v>0</v>
      </c>
    </row>
    <row r="80" spans="1:24" x14ac:dyDescent="0.25">
      <c r="A80" s="21">
        <v>1986</v>
      </c>
      <c r="B80" s="14">
        <v>4</v>
      </c>
      <c r="C80" s="15">
        <v>2417631</v>
      </c>
      <c r="D80" s="15">
        <v>280351</v>
      </c>
      <c r="E80" s="15">
        <v>17322</v>
      </c>
      <c r="F80" s="15">
        <v>2462</v>
      </c>
      <c r="G80" s="16">
        <v>339</v>
      </c>
      <c r="H80" s="16">
        <v>21</v>
      </c>
      <c r="I80" s="16">
        <v>26</v>
      </c>
      <c r="J80" s="15">
        <f t="shared" si="3"/>
        <v>2718152</v>
      </c>
      <c r="K80" s="17">
        <v>1776384.068</v>
      </c>
      <c r="L80" s="17">
        <v>1578246.3049999999</v>
      </c>
      <c r="M80" s="17">
        <v>330185.75300000003</v>
      </c>
      <c r="N80" s="17">
        <v>25412</v>
      </c>
      <c r="O80" s="17">
        <v>43128</v>
      </c>
      <c r="P80" s="17">
        <v>5409</v>
      </c>
      <c r="Q80" s="17">
        <v>89954</v>
      </c>
      <c r="R80" s="17">
        <v>3848719.1259999997</v>
      </c>
      <c r="S80" s="18">
        <v>4032295</v>
      </c>
      <c r="T80" s="18">
        <f t="shared" si="2"/>
        <v>4032295</v>
      </c>
      <c r="X80" s="20">
        <v>0</v>
      </c>
    </row>
    <row r="81" spans="1:24" x14ac:dyDescent="0.25">
      <c r="A81" s="21">
        <v>1986</v>
      </c>
      <c r="B81" s="14">
        <v>5</v>
      </c>
      <c r="C81" s="15">
        <v>2398656</v>
      </c>
      <c r="D81" s="15">
        <v>281688</v>
      </c>
      <c r="E81" s="15">
        <v>17346</v>
      </c>
      <c r="F81" s="15">
        <v>2488</v>
      </c>
      <c r="G81" s="16">
        <v>339</v>
      </c>
      <c r="H81" s="16">
        <v>22</v>
      </c>
      <c r="I81" s="16">
        <v>26</v>
      </c>
      <c r="J81" s="15">
        <f t="shared" si="3"/>
        <v>2700565</v>
      </c>
      <c r="K81" s="17">
        <v>1716258.6170000001</v>
      </c>
      <c r="L81" s="17">
        <v>1623173.1830000002</v>
      </c>
      <c r="M81" s="17">
        <v>339073.98300000001</v>
      </c>
      <c r="N81" s="17">
        <v>25315</v>
      </c>
      <c r="O81" s="17">
        <v>48173</v>
      </c>
      <c r="P81" s="17">
        <v>5644</v>
      </c>
      <c r="Q81" s="17">
        <v>92217</v>
      </c>
      <c r="R81" s="17">
        <v>3849854.7830000003</v>
      </c>
      <c r="S81" s="18">
        <v>4682014</v>
      </c>
      <c r="T81" s="18">
        <f t="shared" si="2"/>
        <v>4682014</v>
      </c>
      <c r="X81" s="20">
        <v>0</v>
      </c>
    </row>
    <row r="82" spans="1:24" x14ac:dyDescent="0.25">
      <c r="A82" s="21">
        <v>1986</v>
      </c>
      <c r="B82" s="14">
        <v>6</v>
      </c>
      <c r="C82" s="15">
        <v>2394417</v>
      </c>
      <c r="D82" s="15">
        <v>282929</v>
      </c>
      <c r="E82" s="15">
        <v>17300</v>
      </c>
      <c r="F82" s="15">
        <v>2503</v>
      </c>
      <c r="G82" s="16">
        <v>339</v>
      </c>
      <c r="H82" s="16">
        <v>22</v>
      </c>
      <c r="I82" s="16">
        <v>14</v>
      </c>
      <c r="J82" s="15">
        <f t="shared" si="3"/>
        <v>2697524</v>
      </c>
      <c r="K82" s="17">
        <v>2257272</v>
      </c>
      <c r="L82" s="17">
        <v>1840760</v>
      </c>
      <c r="M82" s="17">
        <v>356553</v>
      </c>
      <c r="N82" s="17">
        <v>25342</v>
      </c>
      <c r="O82" s="17">
        <v>47296</v>
      </c>
      <c r="P82" s="17">
        <v>6413</v>
      </c>
      <c r="Q82" s="17">
        <v>68743</v>
      </c>
      <c r="R82" s="17">
        <v>4602379</v>
      </c>
      <c r="S82" s="18">
        <v>5153069</v>
      </c>
      <c r="T82" s="18">
        <f t="shared" ref="T82:T145" si="4">S82-SUM(W82:AF82)</f>
        <v>5153069</v>
      </c>
      <c r="X82" s="20">
        <v>0</v>
      </c>
    </row>
    <row r="83" spans="1:24" x14ac:dyDescent="0.25">
      <c r="A83" s="21">
        <v>1986</v>
      </c>
      <c r="B83" s="14">
        <v>7</v>
      </c>
      <c r="C83" s="15">
        <v>2397267</v>
      </c>
      <c r="D83" s="15">
        <v>284135</v>
      </c>
      <c r="E83" s="15">
        <v>17267</v>
      </c>
      <c r="F83" s="15">
        <v>2513</v>
      </c>
      <c r="G83" s="16">
        <v>338</v>
      </c>
      <c r="H83" s="16">
        <v>22</v>
      </c>
      <c r="I83" s="16">
        <v>14</v>
      </c>
      <c r="J83" s="15">
        <f t="shared" si="3"/>
        <v>2701556</v>
      </c>
      <c r="K83" s="17">
        <v>2559210</v>
      </c>
      <c r="L83" s="17">
        <v>1886614</v>
      </c>
      <c r="M83" s="17">
        <v>333300</v>
      </c>
      <c r="N83" s="17">
        <v>25261</v>
      </c>
      <c r="O83" s="17">
        <v>49784</v>
      </c>
      <c r="P83" s="17">
        <v>6224</v>
      </c>
      <c r="Q83" s="17">
        <v>77830</v>
      </c>
      <c r="R83" s="17">
        <v>4938223</v>
      </c>
      <c r="S83" s="18">
        <v>5713727</v>
      </c>
      <c r="T83" s="18">
        <f t="shared" si="4"/>
        <v>5713727</v>
      </c>
      <c r="X83" s="20">
        <v>0</v>
      </c>
    </row>
    <row r="84" spans="1:24" x14ac:dyDescent="0.25">
      <c r="A84" s="21">
        <v>1986</v>
      </c>
      <c r="B84" s="14">
        <v>8</v>
      </c>
      <c r="C84" s="15">
        <v>2404270</v>
      </c>
      <c r="D84" s="15">
        <v>285360</v>
      </c>
      <c r="E84" s="15">
        <v>17304</v>
      </c>
      <c r="F84" s="15">
        <v>2519</v>
      </c>
      <c r="G84" s="16">
        <v>337</v>
      </c>
      <c r="H84" s="16">
        <v>22</v>
      </c>
      <c r="I84" s="16">
        <v>14</v>
      </c>
      <c r="J84" s="15">
        <f t="shared" si="3"/>
        <v>2709826</v>
      </c>
      <c r="K84" s="17">
        <v>2892793</v>
      </c>
      <c r="L84" s="17">
        <v>1990604</v>
      </c>
      <c r="M84" s="17">
        <v>342859</v>
      </c>
      <c r="N84" s="17">
        <v>24820</v>
      </c>
      <c r="O84" s="17">
        <v>53811</v>
      </c>
      <c r="P84" s="17">
        <v>6525</v>
      </c>
      <c r="Q84" s="17">
        <v>93859</v>
      </c>
      <c r="R84" s="17">
        <v>5405271</v>
      </c>
      <c r="S84" s="18">
        <v>5897923</v>
      </c>
      <c r="T84" s="18">
        <f t="shared" si="4"/>
        <v>5897923</v>
      </c>
      <c r="X84" s="20">
        <v>0</v>
      </c>
    </row>
    <row r="85" spans="1:24" x14ac:dyDescent="0.25">
      <c r="A85" s="21">
        <v>1986</v>
      </c>
      <c r="B85" s="14">
        <v>9</v>
      </c>
      <c r="C85" s="15">
        <v>2414374</v>
      </c>
      <c r="D85" s="15">
        <v>286428</v>
      </c>
      <c r="E85" s="15">
        <v>17399</v>
      </c>
      <c r="F85" s="15">
        <v>2527</v>
      </c>
      <c r="G85" s="16">
        <v>337</v>
      </c>
      <c r="H85" s="16">
        <v>22</v>
      </c>
      <c r="I85" s="16">
        <v>14</v>
      </c>
      <c r="J85" s="15">
        <f t="shared" si="3"/>
        <v>2721101</v>
      </c>
      <c r="K85" s="17">
        <v>2902273</v>
      </c>
      <c r="L85" s="17">
        <v>2013409</v>
      </c>
      <c r="M85" s="17">
        <v>335860</v>
      </c>
      <c r="N85" s="17">
        <v>24860</v>
      </c>
      <c r="O85" s="17">
        <v>51918</v>
      </c>
      <c r="P85" s="17">
        <v>6874</v>
      </c>
      <c r="Q85" s="17">
        <v>84355</v>
      </c>
      <c r="R85" s="17">
        <v>5419549</v>
      </c>
      <c r="S85" s="18">
        <v>5692598</v>
      </c>
      <c r="T85" s="18">
        <f t="shared" si="4"/>
        <v>5692598</v>
      </c>
      <c r="X85" s="20">
        <v>0</v>
      </c>
    </row>
    <row r="86" spans="1:24" x14ac:dyDescent="0.25">
      <c r="A86" s="21">
        <v>1986</v>
      </c>
      <c r="B86" s="14">
        <v>10</v>
      </c>
      <c r="C86" s="15">
        <v>2426991</v>
      </c>
      <c r="D86" s="15">
        <v>288044</v>
      </c>
      <c r="E86" s="15">
        <v>17469</v>
      </c>
      <c r="F86" s="15">
        <v>2533</v>
      </c>
      <c r="G86" s="16">
        <v>338</v>
      </c>
      <c r="H86" s="16">
        <v>22</v>
      </c>
      <c r="I86" s="16">
        <v>14</v>
      </c>
      <c r="J86" s="15">
        <f t="shared" si="3"/>
        <v>2735411</v>
      </c>
      <c r="K86" s="17">
        <v>2684059</v>
      </c>
      <c r="L86" s="17">
        <v>1939607</v>
      </c>
      <c r="M86" s="17">
        <v>332992</v>
      </c>
      <c r="N86" s="17">
        <v>25420</v>
      </c>
      <c r="O86" s="17">
        <v>49249</v>
      </c>
      <c r="P86" s="17">
        <v>6557</v>
      </c>
      <c r="Q86" s="17">
        <v>89175</v>
      </c>
      <c r="R86" s="17">
        <v>5127059</v>
      </c>
      <c r="S86" s="18">
        <v>5300178</v>
      </c>
      <c r="T86" s="18">
        <f t="shared" si="4"/>
        <v>5300178</v>
      </c>
      <c r="X86" s="20">
        <v>0</v>
      </c>
    </row>
    <row r="87" spans="1:24" x14ac:dyDescent="0.25">
      <c r="A87" s="21">
        <v>1986</v>
      </c>
      <c r="B87" s="14">
        <v>11</v>
      </c>
      <c r="C87" s="15">
        <v>2453173</v>
      </c>
      <c r="D87" s="15">
        <v>289657</v>
      </c>
      <c r="E87" s="15">
        <v>17640</v>
      </c>
      <c r="F87" s="15">
        <v>2545</v>
      </c>
      <c r="G87" s="16">
        <v>338</v>
      </c>
      <c r="H87" s="16">
        <v>22</v>
      </c>
      <c r="I87" s="16">
        <v>14</v>
      </c>
      <c r="J87" s="15">
        <f t="shared" si="3"/>
        <v>2763389</v>
      </c>
      <c r="K87" s="17">
        <v>2247195</v>
      </c>
      <c r="L87" s="17">
        <v>1882618</v>
      </c>
      <c r="M87" s="17">
        <v>323205</v>
      </c>
      <c r="N87" s="17">
        <v>24266</v>
      </c>
      <c r="O87" s="17">
        <v>51421</v>
      </c>
      <c r="P87" s="17">
        <v>6618</v>
      </c>
      <c r="Q87" s="17">
        <v>71359</v>
      </c>
      <c r="R87" s="17">
        <v>4606682</v>
      </c>
      <c r="S87" s="18">
        <v>4922908</v>
      </c>
      <c r="T87" s="18">
        <f t="shared" si="4"/>
        <v>4922908</v>
      </c>
      <c r="X87" s="20">
        <v>0</v>
      </c>
    </row>
    <row r="88" spans="1:24" x14ac:dyDescent="0.25">
      <c r="A88" s="21">
        <v>1986</v>
      </c>
      <c r="B88" s="14">
        <v>12</v>
      </c>
      <c r="C88" s="15">
        <v>2479611</v>
      </c>
      <c r="D88" s="15">
        <v>291301</v>
      </c>
      <c r="E88" s="15">
        <v>17636</v>
      </c>
      <c r="F88" s="15">
        <v>2553</v>
      </c>
      <c r="G88" s="16">
        <v>338</v>
      </c>
      <c r="H88" s="16">
        <v>22</v>
      </c>
      <c r="I88" s="16">
        <v>14</v>
      </c>
      <c r="J88" s="15">
        <f t="shared" si="3"/>
        <v>2791475</v>
      </c>
      <c r="K88" s="17">
        <v>2184161.5470000003</v>
      </c>
      <c r="L88" s="17">
        <v>1895638.226</v>
      </c>
      <c r="M88" s="17">
        <v>343272.19</v>
      </c>
      <c r="N88" s="17">
        <v>25160.544000000002</v>
      </c>
      <c r="O88" s="17">
        <v>48461.415999999997</v>
      </c>
      <c r="P88" s="17">
        <v>7340</v>
      </c>
      <c r="Q88" s="17">
        <v>74056</v>
      </c>
      <c r="R88" s="17">
        <v>4578089.9230000004</v>
      </c>
      <c r="S88" s="18">
        <v>4453767</v>
      </c>
      <c r="T88" s="18">
        <f t="shared" si="4"/>
        <v>4453767</v>
      </c>
      <c r="X88" s="20">
        <v>0</v>
      </c>
    </row>
    <row r="89" spans="1:24" x14ac:dyDescent="0.25">
      <c r="A89" s="21">
        <v>1987</v>
      </c>
      <c r="B89" s="14">
        <v>1</v>
      </c>
      <c r="C89" s="15">
        <v>2500834</v>
      </c>
      <c r="D89" s="15">
        <v>292528</v>
      </c>
      <c r="E89" s="15">
        <v>17486</v>
      </c>
      <c r="F89" s="15">
        <v>2564</v>
      </c>
      <c r="G89" s="16">
        <v>338</v>
      </c>
      <c r="H89" s="16">
        <v>22</v>
      </c>
      <c r="I89" s="16">
        <v>14</v>
      </c>
      <c r="J89" s="15">
        <f t="shared" si="3"/>
        <v>2813786</v>
      </c>
      <c r="K89" s="17">
        <v>2129354.2919999999</v>
      </c>
      <c r="L89" s="17">
        <v>1672496.1109999998</v>
      </c>
      <c r="M89" s="17">
        <v>322461.09599999996</v>
      </c>
      <c r="N89" s="17">
        <v>25112.510000000002</v>
      </c>
      <c r="O89" s="17">
        <v>44170.298000000003</v>
      </c>
      <c r="P89" s="17">
        <v>6692</v>
      </c>
      <c r="Q89" s="17">
        <v>76300.923999999999</v>
      </c>
      <c r="R89" s="17">
        <v>4276587.2309999997</v>
      </c>
      <c r="S89" s="18">
        <v>4683971</v>
      </c>
      <c r="T89" s="18">
        <f t="shared" si="4"/>
        <v>4683971</v>
      </c>
      <c r="X89" s="20">
        <v>0</v>
      </c>
    </row>
    <row r="90" spans="1:24" x14ac:dyDescent="0.25">
      <c r="A90" s="21">
        <v>1987</v>
      </c>
      <c r="B90" s="14">
        <v>2</v>
      </c>
      <c r="C90" s="15">
        <v>2515438</v>
      </c>
      <c r="D90" s="15">
        <v>293988</v>
      </c>
      <c r="E90" s="15">
        <v>17514</v>
      </c>
      <c r="F90" s="15">
        <v>2588</v>
      </c>
      <c r="G90" s="16">
        <v>338</v>
      </c>
      <c r="H90" s="16">
        <v>22</v>
      </c>
      <c r="I90" s="16">
        <v>14</v>
      </c>
      <c r="J90" s="15">
        <f t="shared" si="3"/>
        <v>2829902</v>
      </c>
      <c r="K90" s="17">
        <v>2051777.798</v>
      </c>
      <c r="L90" s="17">
        <v>1542685.0290000001</v>
      </c>
      <c r="M90" s="17">
        <v>323171.13099999999</v>
      </c>
      <c r="N90" s="17">
        <v>25328.992000000002</v>
      </c>
      <c r="O90" s="17">
        <v>42267.781000000003</v>
      </c>
      <c r="P90" s="17">
        <v>5747</v>
      </c>
      <c r="Q90" s="17">
        <v>79245.933000000005</v>
      </c>
      <c r="R90" s="17">
        <v>4070223.6640000003</v>
      </c>
      <c r="S90" s="18">
        <v>4073405</v>
      </c>
      <c r="T90" s="18">
        <f t="shared" si="4"/>
        <v>4073405</v>
      </c>
      <c r="X90" s="20">
        <v>0</v>
      </c>
    </row>
    <row r="91" spans="1:24" x14ac:dyDescent="0.25">
      <c r="A91" s="21">
        <v>1987</v>
      </c>
      <c r="B91" s="14">
        <v>3</v>
      </c>
      <c r="C91" s="15">
        <v>2524600</v>
      </c>
      <c r="D91" s="15">
        <v>295482</v>
      </c>
      <c r="E91" s="15">
        <v>17591</v>
      </c>
      <c r="F91" s="15">
        <v>2608</v>
      </c>
      <c r="G91" s="16">
        <v>338</v>
      </c>
      <c r="H91" s="16">
        <v>22</v>
      </c>
      <c r="I91" s="16">
        <v>14</v>
      </c>
      <c r="J91" s="15">
        <f t="shared" si="3"/>
        <v>2840655</v>
      </c>
      <c r="K91" s="17">
        <v>1832554.6660000002</v>
      </c>
      <c r="L91" s="17">
        <v>1598708.9659999998</v>
      </c>
      <c r="M91" s="17">
        <v>323947.40100000001</v>
      </c>
      <c r="N91" s="17">
        <v>25192.553</v>
      </c>
      <c r="O91" s="17">
        <v>43512.781999999992</v>
      </c>
      <c r="P91" s="17">
        <v>6005</v>
      </c>
      <c r="Q91" s="17">
        <v>70923.202999999994</v>
      </c>
      <c r="R91" s="17">
        <v>3900844.5710000005</v>
      </c>
      <c r="S91" s="18">
        <v>4450507</v>
      </c>
      <c r="T91" s="18">
        <f t="shared" si="4"/>
        <v>4450507</v>
      </c>
      <c r="X91" s="20">
        <v>0</v>
      </c>
    </row>
    <row r="92" spans="1:24" x14ac:dyDescent="0.25">
      <c r="A92" s="21">
        <v>1987</v>
      </c>
      <c r="B92" s="14">
        <v>4</v>
      </c>
      <c r="C92" s="15">
        <v>2519040</v>
      </c>
      <c r="D92" s="15">
        <v>296921</v>
      </c>
      <c r="E92" s="15">
        <v>17606</v>
      </c>
      <c r="F92" s="15">
        <v>2628</v>
      </c>
      <c r="G92" s="16">
        <v>337</v>
      </c>
      <c r="H92" s="16">
        <v>22</v>
      </c>
      <c r="I92" s="16">
        <v>14</v>
      </c>
      <c r="J92" s="15">
        <f t="shared" si="3"/>
        <v>2836568</v>
      </c>
      <c r="K92" s="17">
        <v>1847216.7220000001</v>
      </c>
      <c r="L92" s="17">
        <v>1617858.5600000001</v>
      </c>
      <c r="M92" s="17">
        <v>312302.38499999995</v>
      </c>
      <c r="N92" s="17">
        <v>24777.06</v>
      </c>
      <c r="O92" s="17">
        <v>43430.840000000004</v>
      </c>
      <c r="P92" s="17">
        <v>5823</v>
      </c>
      <c r="Q92" s="17">
        <v>79700.955000000002</v>
      </c>
      <c r="R92" s="17">
        <v>3931109.5219999999</v>
      </c>
      <c r="S92" s="18">
        <v>4351514</v>
      </c>
      <c r="T92" s="18">
        <f t="shared" si="4"/>
        <v>4351514</v>
      </c>
      <c r="X92" s="20">
        <v>0</v>
      </c>
    </row>
    <row r="93" spans="1:24" x14ac:dyDescent="0.25">
      <c r="A93" s="21">
        <v>1987</v>
      </c>
      <c r="B93" s="14">
        <v>5</v>
      </c>
      <c r="C93" s="15">
        <v>2499447</v>
      </c>
      <c r="D93" s="15">
        <v>298296</v>
      </c>
      <c r="E93" s="15">
        <v>17644</v>
      </c>
      <c r="F93" s="15">
        <v>2644</v>
      </c>
      <c r="G93" s="16">
        <v>338</v>
      </c>
      <c r="H93" s="16">
        <v>22</v>
      </c>
      <c r="I93" s="16">
        <v>14</v>
      </c>
      <c r="J93" s="15">
        <f t="shared" si="3"/>
        <v>2818405</v>
      </c>
      <c r="K93" s="17">
        <v>2009626.1360000002</v>
      </c>
      <c r="L93" s="17">
        <v>1796630.023</v>
      </c>
      <c r="M93" s="17">
        <v>347605.05599999998</v>
      </c>
      <c r="N93" s="17">
        <v>25396.881000000001</v>
      </c>
      <c r="O93" s="17">
        <v>54200.663</v>
      </c>
      <c r="P93" s="17">
        <v>6906</v>
      </c>
      <c r="Q93" s="17">
        <v>75682.426999999996</v>
      </c>
      <c r="R93" s="17">
        <v>4316047.1859999998</v>
      </c>
      <c r="S93" s="18">
        <v>5138836</v>
      </c>
      <c r="T93" s="18">
        <f t="shared" si="4"/>
        <v>5138836</v>
      </c>
      <c r="X93" s="20">
        <v>0</v>
      </c>
    </row>
    <row r="94" spans="1:24" x14ac:dyDescent="0.25">
      <c r="A94" s="21">
        <v>1987</v>
      </c>
      <c r="B94" s="14">
        <v>6</v>
      </c>
      <c r="C94" s="15">
        <v>2495122</v>
      </c>
      <c r="D94" s="15">
        <v>299118</v>
      </c>
      <c r="E94" s="15">
        <v>17609</v>
      </c>
      <c r="F94" s="15">
        <v>2674</v>
      </c>
      <c r="G94" s="16">
        <v>338</v>
      </c>
      <c r="H94" s="16">
        <v>22</v>
      </c>
      <c r="I94" s="16">
        <v>14</v>
      </c>
      <c r="J94" s="15">
        <f t="shared" si="3"/>
        <v>2814897</v>
      </c>
      <c r="K94" s="17">
        <v>2511202.6429999997</v>
      </c>
      <c r="L94" s="17">
        <v>2009725.9</v>
      </c>
      <c r="M94" s="17">
        <v>345829.19199999998</v>
      </c>
      <c r="N94" s="17">
        <v>25383.592999999997</v>
      </c>
      <c r="O94" s="17">
        <v>52899.499000000003</v>
      </c>
      <c r="P94" s="17">
        <v>6661</v>
      </c>
      <c r="Q94" s="17">
        <v>89092.346000000005</v>
      </c>
      <c r="R94" s="17">
        <v>5040794.1729999995</v>
      </c>
      <c r="S94" s="18">
        <v>5967606</v>
      </c>
      <c r="T94" s="18">
        <f t="shared" si="4"/>
        <v>5967606</v>
      </c>
      <c r="X94" s="20">
        <v>0</v>
      </c>
    </row>
    <row r="95" spans="1:24" x14ac:dyDescent="0.25">
      <c r="A95" s="21">
        <v>1987</v>
      </c>
      <c r="B95" s="14">
        <v>7</v>
      </c>
      <c r="C95" s="15">
        <v>2499420</v>
      </c>
      <c r="D95" s="15">
        <v>300214</v>
      </c>
      <c r="E95" s="15">
        <v>17645</v>
      </c>
      <c r="F95" s="15">
        <v>2706</v>
      </c>
      <c r="G95" s="16">
        <v>338</v>
      </c>
      <c r="H95" s="16">
        <v>22</v>
      </c>
      <c r="I95" s="16">
        <v>14</v>
      </c>
      <c r="J95" s="15">
        <f t="shared" si="3"/>
        <v>2820359</v>
      </c>
      <c r="K95" s="17">
        <v>3072761.7969999998</v>
      </c>
      <c r="L95" s="17">
        <v>2122035.173</v>
      </c>
      <c r="M95" s="17">
        <v>339463.94799999997</v>
      </c>
      <c r="N95" s="17">
        <v>25558.024000000001</v>
      </c>
      <c r="O95" s="17">
        <v>58384.483999999997</v>
      </c>
      <c r="P95" s="17">
        <v>6692</v>
      </c>
      <c r="Q95" s="17">
        <v>88231.342999999993</v>
      </c>
      <c r="R95" s="17">
        <v>5713126.7690000003</v>
      </c>
      <c r="S95" s="18">
        <v>6395489</v>
      </c>
      <c r="T95" s="18">
        <f t="shared" si="4"/>
        <v>6395489</v>
      </c>
      <c r="X95" s="20">
        <v>0</v>
      </c>
    </row>
    <row r="96" spans="1:24" x14ac:dyDescent="0.25">
      <c r="A96" s="21">
        <v>1987</v>
      </c>
      <c r="B96" s="14">
        <v>8</v>
      </c>
      <c r="C96" s="15">
        <v>2507238</v>
      </c>
      <c r="D96" s="15">
        <v>301154</v>
      </c>
      <c r="E96" s="15">
        <v>17821</v>
      </c>
      <c r="F96" s="15">
        <v>2718</v>
      </c>
      <c r="G96" s="16">
        <v>336</v>
      </c>
      <c r="H96" s="16">
        <v>22</v>
      </c>
      <c r="I96" s="16">
        <v>14</v>
      </c>
      <c r="J96" s="15">
        <f t="shared" si="3"/>
        <v>2829303</v>
      </c>
      <c r="K96" s="17">
        <v>3184896.0639999998</v>
      </c>
      <c r="L96" s="17">
        <v>2156022.227</v>
      </c>
      <c r="M96" s="17">
        <v>345046.02899999998</v>
      </c>
      <c r="N96" s="17">
        <v>25276.616999999998</v>
      </c>
      <c r="O96" s="17">
        <v>57477.804000000004</v>
      </c>
      <c r="P96" s="17">
        <v>7074</v>
      </c>
      <c r="Q96" s="17">
        <v>86517.960999999996</v>
      </c>
      <c r="R96" s="17">
        <v>5862310.7019999987</v>
      </c>
      <c r="S96" s="18">
        <v>6700882</v>
      </c>
      <c r="T96" s="18">
        <f t="shared" si="4"/>
        <v>6700882</v>
      </c>
      <c r="X96" s="20">
        <v>0</v>
      </c>
    </row>
    <row r="97" spans="1:24" x14ac:dyDescent="0.25">
      <c r="A97" s="21">
        <v>1987</v>
      </c>
      <c r="B97" s="14">
        <v>9</v>
      </c>
      <c r="C97" s="15">
        <v>2515645</v>
      </c>
      <c r="D97" s="15">
        <v>302458</v>
      </c>
      <c r="E97" s="15">
        <v>18031</v>
      </c>
      <c r="F97" s="15">
        <v>2739</v>
      </c>
      <c r="G97" s="16">
        <v>336</v>
      </c>
      <c r="H97" s="16">
        <v>22</v>
      </c>
      <c r="I97" s="16">
        <v>14</v>
      </c>
      <c r="J97" s="15">
        <f t="shared" si="3"/>
        <v>2839245</v>
      </c>
      <c r="K97" s="17">
        <v>3218530.7009999999</v>
      </c>
      <c r="L97" s="17">
        <v>2226537.7179999999</v>
      </c>
      <c r="M97" s="17">
        <v>336489.07499999995</v>
      </c>
      <c r="N97" s="17">
        <v>25115.675999999999</v>
      </c>
      <c r="O97" s="17">
        <v>57244.415000000001</v>
      </c>
      <c r="P97" s="17">
        <v>6788</v>
      </c>
      <c r="Q97" s="17">
        <v>93223.709000000003</v>
      </c>
      <c r="R97" s="17">
        <v>5963929.2939999998</v>
      </c>
      <c r="S97" s="18">
        <v>6035909</v>
      </c>
      <c r="T97" s="18">
        <f t="shared" si="4"/>
        <v>6035909</v>
      </c>
      <c r="X97" s="20">
        <v>0</v>
      </c>
    </row>
    <row r="98" spans="1:24" x14ac:dyDescent="0.25">
      <c r="A98" s="21">
        <v>1987</v>
      </c>
      <c r="B98" s="14">
        <v>10</v>
      </c>
      <c r="C98" s="15">
        <v>2527839</v>
      </c>
      <c r="D98" s="15">
        <v>303710</v>
      </c>
      <c r="E98" s="15">
        <v>18215</v>
      </c>
      <c r="F98" s="15">
        <v>2750</v>
      </c>
      <c r="G98" s="16">
        <v>336</v>
      </c>
      <c r="H98" s="16">
        <v>22</v>
      </c>
      <c r="I98" s="16">
        <v>14</v>
      </c>
      <c r="J98" s="15">
        <f t="shared" si="3"/>
        <v>2852886</v>
      </c>
      <c r="K98" s="17">
        <v>2514719.9619999998</v>
      </c>
      <c r="L98" s="17">
        <v>2003580.0929999999</v>
      </c>
      <c r="M98" s="17">
        <v>326051.20299999998</v>
      </c>
      <c r="N98" s="17">
        <v>25117.556</v>
      </c>
      <c r="O98" s="17">
        <v>53162.241000000009</v>
      </c>
      <c r="P98" s="17">
        <v>6490</v>
      </c>
      <c r="Q98" s="17">
        <v>84449.418000000005</v>
      </c>
      <c r="R98" s="17">
        <v>5013570.4729999993</v>
      </c>
      <c r="S98" s="18">
        <v>4923613</v>
      </c>
      <c r="T98" s="18">
        <f t="shared" si="4"/>
        <v>4923613</v>
      </c>
      <c r="X98" s="20">
        <v>0</v>
      </c>
    </row>
    <row r="99" spans="1:24" x14ac:dyDescent="0.25">
      <c r="A99" s="21">
        <v>1987</v>
      </c>
      <c r="B99" s="14">
        <v>11</v>
      </c>
      <c r="C99" s="15">
        <v>2552971</v>
      </c>
      <c r="D99" s="15">
        <v>305179</v>
      </c>
      <c r="E99" s="15">
        <v>18349</v>
      </c>
      <c r="F99" s="15">
        <v>2774</v>
      </c>
      <c r="G99" s="16">
        <v>335</v>
      </c>
      <c r="H99" s="16">
        <v>22</v>
      </c>
      <c r="I99" s="16">
        <v>14</v>
      </c>
      <c r="J99" s="15">
        <f t="shared" si="3"/>
        <v>2879644</v>
      </c>
      <c r="K99" s="17">
        <v>1987324.6160000002</v>
      </c>
      <c r="L99" s="17">
        <v>1864100.8430000001</v>
      </c>
      <c r="M99" s="17">
        <v>313787.95699999999</v>
      </c>
      <c r="N99" s="17">
        <v>25519.583999999999</v>
      </c>
      <c r="O99" s="17">
        <v>49800.496999999996</v>
      </c>
      <c r="P99" s="17">
        <v>6696</v>
      </c>
      <c r="Q99" s="17">
        <v>59607.542999999998</v>
      </c>
      <c r="R99" s="17">
        <v>4306837.04</v>
      </c>
      <c r="S99" s="18">
        <v>4636226</v>
      </c>
      <c r="T99" s="18">
        <f t="shared" si="4"/>
        <v>4636226</v>
      </c>
      <c r="X99" s="20">
        <v>0</v>
      </c>
    </row>
    <row r="100" spans="1:24" x14ac:dyDescent="0.25">
      <c r="A100" s="21">
        <v>1987</v>
      </c>
      <c r="B100" s="14">
        <v>12</v>
      </c>
      <c r="C100" s="15">
        <v>2578756</v>
      </c>
      <c r="D100" s="15">
        <v>306538</v>
      </c>
      <c r="E100" s="15">
        <v>18377</v>
      </c>
      <c r="F100" s="15">
        <v>2788</v>
      </c>
      <c r="G100" s="16">
        <v>334</v>
      </c>
      <c r="H100" s="16">
        <v>22</v>
      </c>
      <c r="I100" s="16">
        <v>14</v>
      </c>
      <c r="J100" s="15">
        <f t="shared" si="3"/>
        <v>2906829</v>
      </c>
      <c r="K100" s="17">
        <v>1970209.74</v>
      </c>
      <c r="L100" s="17">
        <v>1761307.4669999999</v>
      </c>
      <c r="M100" s="17">
        <v>326067.99199999997</v>
      </c>
      <c r="N100" s="17">
        <v>25103.069</v>
      </c>
      <c r="O100" s="17">
        <v>45934.001000000004</v>
      </c>
      <c r="P100" s="17">
        <v>6231</v>
      </c>
      <c r="Q100" s="17">
        <v>61293.277999999998</v>
      </c>
      <c r="R100" s="17">
        <v>4196146.5470000003</v>
      </c>
      <c r="S100" s="18">
        <v>4638811</v>
      </c>
      <c r="T100" s="18">
        <f t="shared" si="4"/>
        <v>4638811</v>
      </c>
      <c r="X100" s="20">
        <v>0</v>
      </c>
    </row>
    <row r="101" spans="1:24" x14ac:dyDescent="0.25">
      <c r="A101" s="21">
        <v>1988</v>
      </c>
      <c r="B101" s="14">
        <v>1</v>
      </c>
      <c r="C101" s="15">
        <v>2599157</v>
      </c>
      <c r="D101" s="15">
        <v>307817</v>
      </c>
      <c r="E101" s="15">
        <v>18207</v>
      </c>
      <c r="F101" s="15">
        <v>2801</v>
      </c>
      <c r="G101" s="16">
        <v>334</v>
      </c>
      <c r="H101" s="16">
        <v>22</v>
      </c>
      <c r="I101" s="16">
        <v>14</v>
      </c>
      <c r="J101" s="15">
        <f t="shared" si="3"/>
        <v>2928352</v>
      </c>
      <c r="K101" s="17">
        <v>2163221.1579999998</v>
      </c>
      <c r="L101" s="17">
        <v>1739990.2009999999</v>
      </c>
      <c r="M101" s="17">
        <v>325800.62400000001</v>
      </c>
      <c r="N101" s="17">
        <v>25575.113000000001</v>
      </c>
      <c r="O101" s="17">
        <v>47011.074999999997</v>
      </c>
      <c r="P101" s="17">
        <v>6589</v>
      </c>
      <c r="Q101" s="17">
        <v>51997.326000000001</v>
      </c>
      <c r="R101" s="17">
        <v>4360184.4970000004</v>
      </c>
      <c r="S101" s="18">
        <v>4886390</v>
      </c>
      <c r="T101" s="18">
        <f t="shared" si="4"/>
        <v>4886390</v>
      </c>
      <c r="X101" s="20">
        <v>0</v>
      </c>
    </row>
    <row r="102" spans="1:24" x14ac:dyDescent="0.25">
      <c r="A102" s="21">
        <v>1988</v>
      </c>
      <c r="B102" s="14">
        <v>2</v>
      </c>
      <c r="C102" s="15">
        <v>2614510</v>
      </c>
      <c r="D102" s="15">
        <v>309143</v>
      </c>
      <c r="E102" s="15">
        <v>18023</v>
      </c>
      <c r="F102" s="15">
        <v>2827</v>
      </c>
      <c r="G102" s="16">
        <v>334</v>
      </c>
      <c r="H102" s="16">
        <v>22</v>
      </c>
      <c r="I102" s="16">
        <v>14</v>
      </c>
      <c r="J102" s="15">
        <f t="shared" si="3"/>
        <v>2944873</v>
      </c>
      <c r="K102" s="17">
        <v>2336198.37</v>
      </c>
      <c r="L102" s="17">
        <v>1712967.7830000001</v>
      </c>
      <c r="M102" s="17">
        <v>331324.92200000002</v>
      </c>
      <c r="N102" s="17">
        <v>25973.339</v>
      </c>
      <c r="O102" s="17">
        <v>46284.946999999993</v>
      </c>
      <c r="P102" s="17">
        <v>6035</v>
      </c>
      <c r="Q102" s="17">
        <v>56404.451000000001</v>
      </c>
      <c r="R102" s="17">
        <v>4515188.8119999999</v>
      </c>
      <c r="S102" s="18">
        <v>4610728</v>
      </c>
      <c r="T102" s="18">
        <f t="shared" si="4"/>
        <v>4610728</v>
      </c>
      <c r="X102" s="20">
        <v>0</v>
      </c>
    </row>
    <row r="103" spans="1:24" x14ac:dyDescent="0.25">
      <c r="A103" s="21">
        <v>1988</v>
      </c>
      <c r="B103" s="14">
        <v>3</v>
      </c>
      <c r="C103" s="15">
        <v>2623410</v>
      </c>
      <c r="D103" s="15">
        <v>310719</v>
      </c>
      <c r="E103" s="15">
        <v>17905</v>
      </c>
      <c r="F103" s="15">
        <v>2855</v>
      </c>
      <c r="G103" s="16">
        <v>332</v>
      </c>
      <c r="H103" s="16">
        <v>22</v>
      </c>
      <c r="I103" s="16">
        <v>14</v>
      </c>
      <c r="J103" s="15">
        <f t="shared" si="3"/>
        <v>2955257</v>
      </c>
      <c r="K103" s="17">
        <v>2140591.0810000002</v>
      </c>
      <c r="L103" s="17">
        <v>1696770.9380000001</v>
      </c>
      <c r="M103" s="17">
        <v>340659.44799999997</v>
      </c>
      <c r="N103" s="17">
        <v>25819.131999999998</v>
      </c>
      <c r="O103" s="17">
        <v>45806.468000000001</v>
      </c>
      <c r="P103" s="17">
        <v>6074</v>
      </c>
      <c r="Q103" s="17">
        <v>52762.298000000003</v>
      </c>
      <c r="R103" s="17">
        <v>4308483.3650000012</v>
      </c>
      <c r="S103" s="18">
        <v>4769811</v>
      </c>
      <c r="T103" s="18">
        <f t="shared" si="4"/>
        <v>4769811</v>
      </c>
      <c r="X103" s="20">
        <v>0</v>
      </c>
    </row>
    <row r="104" spans="1:24" x14ac:dyDescent="0.25">
      <c r="A104" s="21">
        <v>1988</v>
      </c>
      <c r="B104" s="14">
        <v>4</v>
      </c>
      <c r="C104" s="15">
        <v>2616450</v>
      </c>
      <c r="D104" s="15">
        <v>311991</v>
      </c>
      <c r="E104" s="15">
        <v>17865</v>
      </c>
      <c r="F104" s="15">
        <v>2883</v>
      </c>
      <c r="G104" s="16">
        <v>331</v>
      </c>
      <c r="H104" s="16">
        <v>22</v>
      </c>
      <c r="I104" s="16">
        <v>14</v>
      </c>
      <c r="J104" s="15">
        <f t="shared" si="3"/>
        <v>2949556</v>
      </c>
      <c r="K104" s="17">
        <v>2072621.5249999999</v>
      </c>
      <c r="L104" s="17">
        <v>1881732.2779999999</v>
      </c>
      <c r="M104" s="17">
        <v>351066.20900000003</v>
      </c>
      <c r="N104" s="17">
        <v>25440.092000000001</v>
      </c>
      <c r="O104" s="17">
        <v>54085.02</v>
      </c>
      <c r="P104" s="17">
        <v>6530</v>
      </c>
      <c r="Q104" s="17">
        <v>52568.881999999998</v>
      </c>
      <c r="R104" s="17">
        <v>4444044.0060000001</v>
      </c>
      <c r="S104" s="18">
        <v>4841044</v>
      </c>
      <c r="T104" s="18">
        <f t="shared" si="4"/>
        <v>4841044</v>
      </c>
      <c r="X104" s="20">
        <v>0</v>
      </c>
    </row>
    <row r="105" spans="1:24" x14ac:dyDescent="0.25">
      <c r="A105" s="21">
        <v>1988</v>
      </c>
      <c r="B105" s="14">
        <v>5</v>
      </c>
      <c r="C105" s="15">
        <v>2597909</v>
      </c>
      <c r="D105" s="15">
        <v>313037</v>
      </c>
      <c r="E105" s="15">
        <v>17803</v>
      </c>
      <c r="F105" s="15">
        <v>2918</v>
      </c>
      <c r="G105" s="16">
        <v>330</v>
      </c>
      <c r="H105" s="16">
        <v>22</v>
      </c>
      <c r="I105" s="16">
        <v>14</v>
      </c>
      <c r="J105" s="15">
        <f t="shared" si="3"/>
        <v>2932033</v>
      </c>
      <c r="K105" s="17">
        <v>2084020.04</v>
      </c>
      <c r="L105" s="17">
        <v>1860639.841</v>
      </c>
      <c r="M105" s="17">
        <v>334694.78700000001</v>
      </c>
      <c r="N105" s="17">
        <v>24698.934000000001</v>
      </c>
      <c r="O105" s="17">
        <v>48225.72</v>
      </c>
      <c r="P105" s="17">
        <v>5943</v>
      </c>
      <c r="Q105" s="17">
        <v>54088.97</v>
      </c>
      <c r="R105" s="17">
        <v>4412311.2919999994</v>
      </c>
      <c r="S105" s="18">
        <v>5250726</v>
      </c>
      <c r="T105" s="18">
        <f t="shared" si="4"/>
        <v>5250726</v>
      </c>
      <c r="X105" s="20">
        <v>0</v>
      </c>
    </row>
    <row r="106" spans="1:24" x14ac:dyDescent="0.25">
      <c r="A106" s="21">
        <v>1988</v>
      </c>
      <c r="B106" s="14">
        <v>6</v>
      </c>
      <c r="C106" s="15">
        <v>2594657</v>
      </c>
      <c r="D106" s="15">
        <v>314100</v>
      </c>
      <c r="E106" s="15">
        <v>17721</v>
      </c>
      <c r="F106" s="15">
        <v>2934</v>
      </c>
      <c r="G106" s="16">
        <v>329</v>
      </c>
      <c r="H106" s="16">
        <v>22</v>
      </c>
      <c r="I106" s="16">
        <v>14</v>
      </c>
      <c r="J106" s="15">
        <f t="shared" si="3"/>
        <v>2929777</v>
      </c>
      <c r="K106" s="17">
        <v>2534006.83</v>
      </c>
      <c r="L106" s="17">
        <v>2082355.8370000001</v>
      </c>
      <c r="M106" s="17">
        <v>352769.23200000002</v>
      </c>
      <c r="N106" s="17">
        <v>25800.413</v>
      </c>
      <c r="O106" s="17">
        <v>55716.862000000008</v>
      </c>
      <c r="P106" s="17">
        <v>6284</v>
      </c>
      <c r="Q106" s="17">
        <v>53938.911</v>
      </c>
      <c r="R106" s="17">
        <v>5110872.085</v>
      </c>
      <c r="S106" s="18">
        <v>5903295</v>
      </c>
      <c r="T106" s="18">
        <f t="shared" si="4"/>
        <v>5903295</v>
      </c>
      <c r="X106" s="20">
        <v>0</v>
      </c>
    </row>
    <row r="107" spans="1:24" x14ac:dyDescent="0.25">
      <c r="A107" s="21">
        <v>1988</v>
      </c>
      <c r="B107" s="14">
        <v>7</v>
      </c>
      <c r="C107" s="15">
        <v>2598918</v>
      </c>
      <c r="D107" s="15">
        <v>314828</v>
      </c>
      <c r="E107" s="15">
        <v>17688</v>
      </c>
      <c r="F107" s="15">
        <v>2953</v>
      </c>
      <c r="G107" s="16">
        <v>329</v>
      </c>
      <c r="H107" s="16">
        <v>22</v>
      </c>
      <c r="I107" s="16">
        <v>14</v>
      </c>
      <c r="J107" s="15">
        <f t="shared" si="3"/>
        <v>2934752</v>
      </c>
      <c r="K107" s="17">
        <v>3004880.3829999999</v>
      </c>
      <c r="L107" s="17">
        <v>2189708.8679999998</v>
      </c>
      <c r="M107" s="17">
        <v>344178.63800000004</v>
      </c>
      <c r="N107" s="17">
        <v>26399.530000000002</v>
      </c>
      <c r="O107" s="17">
        <v>66638.312000000005</v>
      </c>
      <c r="P107" s="17">
        <v>6657</v>
      </c>
      <c r="Q107" s="17">
        <v>65124.927000000003</v>
      </c>
      <c r="R107" s="17">
        <v>5703587.6580000008</v>
      </c>
      <c r="S107" s="18">
        <v>6371537</v>
      </c>
      <c r="T107" s="18">
        <f t="shared" si="4"/>
        <v>6371537</v>
      </c>
      <c r="X107" s="20">
        <v>0</v>
      </c>
    </row>
    <row r="108" spans="1:24" x14ac:dyDescent="0.25">
      <c r="A108" s="21">
        <v>1988</v>
      </c>
      <c r="B108" s="14">
        <v>8</v>
      </c>
      <c r="C108" s="15">
        <v>2605240</v>
      </c>
      <c r="D108" s="15">
        <v>315664</v>
      </c>
      <c r="E108" s="15">
        <v>17719</v>
      </c>
      <c r="F108" s="15">
        <v>2961</v>
      </c>
      <c r="G108" s="16">
        <v>328</v>
      </c>
      <c r="H108" s="16">
        <v>22</v>
      </c>
      <c r="I108" s="16">
        <v>14</v>
      </c>
      <c r="J108" s="15">
        <f t="shared" si="3"/>
        <v>2941948</v>
      </c>
      <c r="K108" s="17">
        <v>3045541.088</v>
      </c>
      <c r="L108" s="17">
        <v>2185890.571</v>
      </c>
      <c r="M108" s="17">
        <v>332484.48900000006</v>
      </c>
      <c r="N108" s="17">
        <v>25980.137999999999</v>
      </c>
      <c r="O108" s="17">
        <v>58735.697999999997</v>
      </c>
      <c r="P108" s="17">
        <v>6225</v>
      </c>
      <c r="Q108" s="17">
        <v>69734.111000000004</v>
      </c>
      <c r="R108" s="17">
        <v>5724591.0949999997</v>
      </c>
      <c r="S108" s="18">
        <v>6567671</v>
      </c>
      <c r="T108" s="18">
        <f t="shared" si="4"/>
        <v>6567671</v>
      </c>
      <c r="X108" s="20">
        <v>0</v>
      </c>
    </row>
    <row r="109" spans="1:24" x14ac:dyDescent="0.25">
      <c r="A109" s="21">
        <v>1988</v>
      </c>
      <c r="B109" s="14">
        <v>9</v>
      </c>
      <c r="C109" s="15">
        <v>2613637</v>
      </c>
      <c r="D109" s="15">
        <v>316811</v>
      </c>
      <c r="E109" s="15">
        <v>17873</v>
      </c>
      <c r="F109" s="15">
        <v>2977</v>
      </c>
      <c r="G109" s="16">
        <v>328</v>
      </c>
      <c r="H109" s="16">
        <v>22</v>
      </c>
      <c r="I109" s="16">
        <v>14</v>
      </c>
      <c r="J109" s="15">
        <f t="shared" si="3"/>
        <v>2951662</v>
      </c>
      <c r="K109" s="17">
        <v>3369853.4569999999</v>
      </c>
      <c r="L109" s="17">
        <v>2348997.3789999997</v>
      </c>
      <c r="M109" s="17">
        <v>365129.5</v>
      </c>
      <c r="N109" s="17">
        <v>26127.794000000002</v>
      </c>
      <c r="O109" s="17">
        <v>66626.017999999996</v>
      </c>
      <c r="P109" s="17">
        <v>6616</v>
      </c>
      <c r="Q109" s="17">
        <v>78147.308000000005</v>
      </c>
      <c r="R109" s="17">
        <v>6261497.4559999993</v>
      </c>
      <c r="S109" s="18">
        <v>6508394</v>
      </c>
      <c r="T109" s="18">
        <f t="shared" si="4"/>
        <v>6508394</v>
      </c>
      <c r="X109" s="20">
        <v>0</v>
      </c>
    </row>
    <row r="110" spans="1:24" x14ac:dyDescent="0.25">
      <c r="A110" s="21">
        <v>1988</v>
      </c>
      <c r="B110" s="14">
        <v>10</v>
      </c>
      <c r="C110" s="15">
        <v>2626115</v>
      </c>
      <c r="D110" s="15">
        <v>318060</v>
      </c>
      <c r="E110" s="15">
        <v>18097</v>
      </c>
      <c r="F110" s="15">
        <v>2981</v>
      </c>
      <c r="G110" s="16">
        <v>328</v>
      </c>
      <c r="H110" s="16">
        <v>22</v>
      </c>
      <c r="I110" s="16">
        <v>13</v>
      </c>
      <c r="J110" s="15">
        <f t="shared" si="3"/>
        <v>2965616</v>
      </c>
      <c r="K110" s="17">
        <v>2983895.6260000002</v>
      </c>
      <c r="L110" s="17">
        <v>2280132.0950000002</v>
      </c>
      <c r="M110" s="17">
        <v>369082.73200000002</v>
      </c>
      <c r="N110" s="17">
        <v>26195.815000000002</v>
      </c>
      <c r="O110" s="17">
        <v>55162.714000000007</v>
      </c>
      <c r="P110" s="17">
        <v>6663</v>
      </c>
      <c r="Q110" s="17">
        <v>75348.592000000004</v>
      </c>
      <c r="R110" s="17">
        <v>5796480.574000001</v>
      </c>
      <c r="S110" s="18">
        <v>5453661</v>
      </c>
      <c r="T110" s="18">
        <f t="shared" si="4"/>
        <v>5453661</v>
      </c>
      <c r="X110" s="20">
        <v>0</v>
      </c>
    </row>
    <row r="111" spans="1:24" x14ac:dyDescent="0.25">
      <c r="A111" s="21">
        <v>1988</v>
      </c>
      <c r="B111" s="14">
        <v>11</v>
      </c>
      <c r="C111" s="15">
        <v>2650701</v>
      </c>
      <c r="D111" s="15">
        <v>319444</v>
      </c>
      <c r="E111" s="15">
        <v>18106</v>
      </c>
      <c r="F111" s="15">
        <v>3017</v>
      </c>
      <c r="G111" s="16">
        <v>328</v>
      </c>
      <c r="H111" s="16">
        <v>22</v>
      </c>
      <c r="I111" s="16">
        <v>13</v>
      </c>
      <c r="J111" s="15">
        <f t="shared" si="3"/>
        <v>2991631</v>
      </c>
      <c r="K111" s="17">
        <v>2184660.0329999998</v>
      </c>
      <c r="L111" s="17">
        <v>2002616.852</v>
      </c>
      <c r="M111" s="17">
        <v>343351.94900000002</v>
      </c>
      <c r="N111" s="17">
        <v>26078.429</v>
      </c>
      <c r="O111" s="17">
        <v>53883.738000000005</v>
      </c>
      <c r="P111" s="17">
        <v>5778</v>
      </c>
      <c r="Q111" s="17">
        <v>60341.300999999999</v>
      </c>
      <c r="R111" s="17">
        <v>4676710.3019999992</v>
      </c>
      <c r="S111" s="18">
        <v>5005267</v>
      </c>
      <c r="T111" s="18">
        <f t="shared" si="4"/>
        <v>5005267</v>
      </c>
      <c r="X111" s="20">
        <v>0</v>
      </c>
    </row>
    <row r="112" spans="1:24" x14ac:dyDescent="0.25">
      <c r="A112" s="21">
        <v>1988</v>
      </c>
      <c r="B112" s="14">
        <v>12</v>
      </c>
      <c r="C112" s="15">
        <v>2676357</v>
      </c>
      <c r="D112" s="15">
        <v>320677</v>
      </c>
      <c r="E112" s="15">
        <v>18063</v>
      </c>
      <c r="F112" s="15">
        <v>3042</v>
      </c>
      <c r="G112" s="16">
        <v>328</v>
      </c>
      <c r="H112" s="16">
        <v>22</v>
      </c>
      <c r="I112" s="16">
        <v>13</v>
      </c>
      <c r="J112" s="15">
        <f t="shared" si="3"/>
        <v>3018502</v>
      </c>
      <c r="K112" s="17">
        <v>2163558.9330000002</v>
      </c>
      <c r="L112" s="17">
        <v>1929877.9989999998</v>
      </c>
      <c r="M112" s="17">
        <v>341105.77900000004</v>
      </c>
      <c r="N112" s="17">
        <v>26260.985999999997</v>
      </c>
      <c r="O112" s="17">
        <v>52619.81700000001</v>
      </c>
      <c r="P112" s="17">
        <v>5921</v>
      </c>
      <c r="Q112" s="17">
        <v>58739.766000000003</v>
      </c>
      <c r="R112" s="17">
        <v>4578084.2799999993</v>
      </c>
      <c r="S112" s="18">
        <v>4967113</v>
      </c>
      <c r="T112" s="18">
        <f t="shared" si="4"/>
        <v>4967113</v>
      </c>
      <c r="X112" s="20">
        <v>0</v>
      </c>
    </row>
    <row r="113" spans="1:24" x14ac:dyDescent="0.25">
      <c r="A113" s="21">
        <v>1989</v>
      </c>
      <c r="B113" s="14">
        <v>1</v>
      </c>
      <c r="C113" s="15">
        <v>2697300</v>
      </c>
      <c r="D113" s="15">
        <v>321961</v>
      </c>
      <c r="E113" s="15">
        <v>17956</v>
      </c>
      <c r="F113" s="15">
        <v>3038</v>
      </c>
      <c r="G113" s="16">
        <v>327</v>
      </c>
      <c r="H113" s="16">
        <v>22</v>
      </c>
      <c r="I113" s="16">
        <v>13</v>
      </c>
      <c r="J113" s="15">
        <f t="shared" si="3"/>
        <v>3040617</v>
      </c>
      <c r="K113" s="17">
        <v>2238029.5279999999</v>
      </c>
      <c r="L113" s="17">
        <v>1876829.3830000001</v>
      </c>
      <c r="M113" s="17">
        <v>326954.57</v>
      </c>
      <c r="N113" s="17">
        <v>26564.185999999998</v>
      </c>
      <c r="O113" s="17">
        <v>50299.960000000006</v>
      </c>
      <c r="P113" s="17">
        <v>6565.11</v>
      </c>
      <c r="Q113" s="17">
        <v>56256.737999999998</v>
      </c>
      <c r="R113" s="17">
        <v>4581499.4750000006</v>
      </c>
      <c r="S113" s="18">
        <v>4930499</v>
      </c>
      <c r="T113" s="18">
        <f t="shared" si="4"/>
        <v>4930499</v>
      </c>
      <c r="X113" s="20">
        <v>0</v>
      </c>
    </row>
    <row r="114" spans="1:24" x14ac:dyDescent="0.25">
      <c r="A114" s="21">
        <v>1989</v>
      </c>
      <c r="B114" s="14">
        <v>2</v>
      </c>
      <c r="C114" s="15">
        <v>2711694</v>
      </c>
      <c r="D114" s="15">
        <v>323156</v>
      </c>
      <c r="E114" s="15">
        <v>17977</v>
      </c>
      <c r="F114" s="15">
        <v>3070</v>
      </c>
      <c r="G114" s="16">
        <v>326</v>
      </c>
      <c r="H114" s="16">
        <v>22</v>
      </c>
      <c r="I114" s="16">
        <v>13</v>
      </c>
      <c r="J114" s="15">
        <f t="shared" si="3"/>
        <v>3056258</v>
      </c>
      <c r="K114" s="17">
        <v>2085897.818</v>
      </c>
      <c r="L114" s="17">
        <v>1935702.5400000003</v>
      </c>
      <c r="M114" s="17">
        <v>369979.0992</v>
      </c>
      <c r="N114" s="17">
        <v>26458.357</v>
      </c>
      <c r="O114" s="17">
        <v>52626.7523</v>
      </c>
      <c r="P114" s="17">
        <v>6513.5739999999996</v>
      </c>
      <c r="Q114" s="17">
        <v>56000.209000000003</v>
      </c>
      <c r="R114" s="17">
        <v>4533178.3494999995</v>
      </c>
      <c r="S114" s="18">
        <v>4808386</v>
      </c>
      <c r="T114" s="18">
        <f t="shared" si="4"/>
        <v>4808386</v>
      </c>
      <c r="X114" s="20">
        <v>0</v>
      </c>
    </row>
    <row r="115" spans="1:24" x14ac:dyDescent="0.25">
      <c r="A115" s="21">
        <v>1989</v>
      </c>
      <c r="B115" s="14">
        <v>3</v>
      </c>
      <c r="C115" s="15">
        <v>2722001</v>
      </c>
      <c r="D115" s="15">
        <v>324293</v>
      </c>
      <c r="E115" s="15">
        <v>17925</v>
      </c>
      <c r="F115" s="15">
        <v>3092</v>
      </c>
      <c r="G115" s="16">
        <v>325</v>
      </c>
      <c r="H115" s="16">
        <v>22</v>
      </c>
      <c r="I115" s="16">
        <v>13</v>
      </c>
      <c r="J115" s="15">
        <f t="shared" si="3"/>
        <v>3067671</v>
      </c>
      <c r="K115" s="17">
        <v>2402735.12</v>
      </c>
      <c r="L115" s="17">
        <v>1926304.8659999999</v>
      </c>
      <c r="M115" s="17">
        <v>351375.41</v>
      </c>
      <c r="N115" s="17">
        <v>26585.991999999998</v>
      </c>
      <c r="O115" s="17">
        <v>54568.638999999996</v>
      </c>
      <c r="P115" s="17">
        <v>6859.44</v>
      </c>
      <c r="Q115" s="17">
        <v>59413.091</v>
      </c>
      <c r="R115" s="17">
        <v>4827842.5580000002</v>
      </c>
      <c r="S115" s="18">
        <v>5327779</v>
      </c>
      <c r="T115" s="18">
        <f t="shared" si="4"/>
        <v>5327779</v>
      </c>
      <c r="X115" s="20">
        <v>0</v>
      </c>
    </row>
    <row r="116" spans="1:24" x14ac:dyDescent="0.25">
      <c r="A116" s="21">
        <v>1989</v>
      </c>
      <c r="B116" s="14">
        <v>4</v>
      </c>
      <c r="C116" s="15">
        <v>2716562</v>
      </c>
      <c r="D116" s="15">
        <v>325401</v>
      </c>
      <c r="E116" s="15">
        <v>17806</v>
      </c>
      <c r="F116" s="15">
        <v>3113</v>
      </c>
      <c r="G116" s="16">
        <v>325</v>
      </c>
      <c r="H116" s="16">
        <v>22</v>
      </c>
      <c r="I116" s="16">
        <v>13</v>
      </c>
      <c r="J116" s="15">
        <f t="shared" si="3"/>
        <v>3063242</v>
      </c>
      <c r="K116" s="17">
        <v>2185792.8850000002</v>
      </c>
      <c r="L116" s="17">
        <v>1993154.939</v>
      </c>
      <c r="M116" s="17">
        <v>347694.47899999999</v>
      </c>
      <c r="N116" s="17">
        <v>26791.377999999997</v>
      </c>
      <c r="O116" s="17">
        <v>51415.093000000001</v>
      </c>
      <c r="P116" s="17">
        <v>6069.3059999999996</v>
      </c>
      <c r="Q116" s="17">
        <v>69062.365999999995</v>
      </c>
      <c r="R116" s="17">
        <v>4679980.4460000005</v>
      </c>
      <c r="S116" s="18">
        <v>5200104</v>
      </c>
      <c r="T116" s="18">
        <f t="shared" si="4"/>
        <v>5200104</v>
      </c>
      <c r="X116" s="20">
        <v>0</v>
      </c>
    </row>
    <row r="117" spans="1:24" x14ac:dyDescent="0.25">
      <c r="A117" s="21">
        <v>1989</v>
      </c>
      <c r="B117" s="14">
        <v>5</v>
      </c>
      <c r="C117" s="15">
        <v>2697850</v>
      </c>
      <c r="D117" s="15">
        <v>326128</v>
      </c>
      <c r="E117" s="15">
        <v>17604</v>
      </c>
      <c r="F117" s="15">
        <v>3135</v>
      </c>
      <c r="G117" s="16">
        <v>325</v>
      </c>
      <c r="H117" s="16">
        <v>22</v>
      </c>
      <c r="I117" s="16">
        <v>13</v>
      </c>
      <c r="J117" s="15">
        <f t="shared" si="3"/>
        <v>3045077</v>
      </c>
      <c r="K117" s="17">
        <v>2341861.6159999999</v>
      </c>
      <c r="L117" s="17">
        <v>2083346.9290000002</v>
      </c>
      <c r="M117" s="17">
        <v>353501.60400000005</v>
      </c>
      <c r="N117" s="17">
        <v>26798.875</v>
      </c>
      <c r="O117" s="17">
        <v>53723.397900000004</v>
      </c>
      <c r="P117" s="17">
        <v>6107.1620000000003</v>
      </c>
      <c r="Q117" s="17">
        <v>76653.06</v>
      </c>
      <c r="R117" s="17">
        <v>4941992.6438999996</v>
      </c>
      <c r="S117" s="18">
        <v>6150678</v>
      </c>
      <c r="T117" s="18">
        <f t="shared" si="4"/>
        <v>6150678</v>
      </c>
      <c r="X117" s="20">
        <v>0</v>
      </c>
    </row>
    <row r="118" spans="1:24" x14ac:dyDescent="0.25">
      <c r="A118" s="21">
        <v>1989</v>
      </c>
      <c r="B118" s="14">
        <v>6</v>
      </c>
      <c r="C118" s="15">
        <v>2694404</v>
      </c>
      <c r="D118" s="15">
        <v>326920</v>
      </c>
      <c r="E118" s="15">
        <v>17590</v>
      </c>
      <c r="F118" s="15">
        <v>3156</v>
      </c>
      <c r="G118" s="16">
        <v>325</v>
      </c>
      <c r="H118" s="16">
        <v>23</v>
      </c>
      <c r="I118" s="16">
        <v>13</v>
      </c>
      <c r="J118" s="15">
        <f t="shared" si="3"/>
        <v>3042431</v>
      </c>
      <c r="K118" s="17">
        <v>3077586.1749999998</v>
      </c>
      <c r="L118" s="17">
        <v>2279342.8279999997</v>
      </c>
      <c r="M118" s="17">
        <v>369949.97899999999</v>
      </c>
      <c r="N118" s="17">
        <v>26814.773000000001</v>
      </c>
      <c r="O118" s="17">
        <v>64208.134999999995</v>
      </c>
      <c r="P118" s="17">
        <v>6628.3329999999996</v>
      </c>
      <c r="Q118" s="17">
        <v>81302.076000000001</v>
      </c>
      <c r="R118" s="17">
        <v>5905832.2989999996</v>
      </c>
      <c r="S118" s="18">
        <v>6443622</v>
      </c>
      <c r="T118" s="18">
        <f t="shared" si="4"/>
        <v>6443622</v>
      </c>
      <c r="X118" s="20">
        <v>0</v>
      </c>
    </row>
    <row r="119" spans="1:24" x14ac:dyDescent="0.25">
      <c r="A119" s="21">
        <v>1989</v>
      </c>
      <c r="B119" s="14">
        <v>7</v>
      </c>
      <c r="C119" s="15">
        <v>2697786</v>
      </c>
      <c r="D119" s="15">
        <v>327693</v>
      </c>
      <c r="E119" s="15">
        <v>17492</v>
      </c>
      <c r="F119" s="15">
        <v>3181</v>
      </c>
      <c r="G119" s="16">
        <v>324</v>
      </c>
      <c r="H119" s="16">
        <v>23</v>
      </c>
      <c r="I119" s="16">
        <v>13</v>
      </c>
      <c r="J119" s="15">
        <f t="shared" si="3"/>
        <v>3046512</v>
      </c>
      <c r="K119" s="17">
        <v>3138562.3229999999</v>
      </c>
      <c r="L119" s="17">
        <v>2280675.8190000001</v>
      </c>
      <c r="M119" s="17">
        <v>356111.19099999999</v>
      </c>
      <c r="N119" s="17">
        <v>27007.914000000004</v>
      </c>
      <c r="O119" s="17">
        <v>62054.593000000001</v>
      </c>
      <c r="P119" s="17">
        <v>7090.2</v>
      </c>
      <c r="Q119" s="17">
        <v>81542.835000000006</v>
      </c>
      <c r="R119" s="17">
        <v>5953044.875</v>
      </c>
      <c r="S119" s="18">
        <v>6796766</v>
      </c>
      <c r="T119" s="18">
        <f t="shared" si="4"/>
        <v>6796766</v>
      </c>
      <c r="X119" s="20">
        <v>0</v>
      </c>
    </row>
    <row r="120" spans="1:24" x14ac:dyDescent="0.25">
      <c r="A120" s="21">
        <v>1989</v>
      </c>
      <c r="B120" s="14">
        <v>8</v>
      </c>
      <c r="C120" s="15">
        <v>2703970</v>
      </c>
      <c r="D120" s="15">
        <v>328416</v>
      </c>
      <c r="E120" s="15">
        <v>17561</v>
      </c>
      <c r="F120" s="15">
        <v>3206</v>
      </c>
      <c r="G120" s="16">
        <v>324</v>
      </c>
      <c r="H120" s="16">
        <v>23</v>
      </c>
      <c r="I120" s="16">
        <v>13</v>
      </c>
      <c r="J120" s="15">
        <f t="shared" si="3"/>
        <v>3053513</v>
      </c>
      <c r="K120" s="17">
        <v>3422674.3969999999</v>
      </c>
      <c r="L120" s="17">
        <v>2393458.3089999999</v>
      </c>
      <c r="M120" s="17">
        <v>352070.61100000003</v>
      </c>
      <c r="N120" s="17">
        <v>27100.91</v>
      </c>
      <c r="O120" s="17">
        <v>64186.999999999993</v>
      </c>
      <c r="P120" s="17">
        <v>6725.942</v>
      </c>
      <c r="Q120" s="17">
        <v>79977.095000000001</v>
      </c>
      <c r="R120" s="17">
        <v>6346194.2639999995</v>
      </c>
      <c r="S120" s="18">
        <v>7070964</v>
      </c>
      <c r="T120" s="18">
        <f t="shared" si="4"/>
        <v>7070964</v>
      </c>
      <c r="X120" s="20">
        <v>0</v>
      </c>
    </row>
    <row r="121" spans="1:24" x14ac:dyDescent="0.25">
      <c r="A121" s="21">
        <v>1989</v>
      </c>
      <c r="B121" s="14">
        <v>9</v>
      </c>
      <c r="C121" s="15">
        <v>2711239</v>
      </c>
      <c r="D121" s="15">
        <v>329150</v>
      </c>
      <c r="E121" s="15">
        <v>17549</v>
      </c>
      <c r="F121" s="15">
        <v>3230</v>
      </c>
      <c r="G121" s="16">
        <v>325</v>
      </c>
      <c r="H121" s="16">
        <v>23</v>
      </c>
      <c r="I121" s="16">
        <v>12</v>
      </c>
      <c r="J121" s="15">
        <f t="shared" si="3"/>
        <v>3061528</v>
      </c>
      <c r="K121" s="17">
        <v>3487838.5049999999</v>
      </c>
      <c r="L121" s="17">
        <v>2412109.5189999999</v>
      </c>
      <c r="M121" s="17">
        <v>351258.989</v>
      </c>
      <c r="N121" s="17">
        <v>26920.467000000001</v>
      </c>
      <c r="O121" s="17">
        <v>67343.06</v>
      </c>
      <c r="P121" s="17">
        <v>6946.45</v>
      </c>
      <c r="Q121" s="17">
        <v>89069.351999999999</v>
      </c>
      <c r="R121" s="17">
        <v>6441486.3420000002</v>
      </c>
      <c r="S121" s="18">
        <v>6783673</v>
      </c>
      <c r="T121" s="18">
        <f t="shared" si="4"/>
        <v>6783673</v>
      </c>
      <c r="X121" s="20">
        <v>0</v>
      </c>
    </row>
    <row r="122" spans="1:24" x14ac:dyDescent="0.25">
      <c r="A122" s="21">
        <v>1989</v>
      </c>
      <c r="B122" s="14">
        <v>10</v>
      </c>
      <c r="C122" s="15">
        <v>2722651</v>
      </c>
      <c r="D122" s="15">
        <v>330209</v>
      </c>
      <c r="E122" s="15">
        <v>17517</v>
      </c>
      <c r="F122" s="15">
        <v>3245</v>
      </c>
      <c r="G122" s="16">
        <v>325</v>
      </c>
      <c r="H122" s="16">
        <v>23</v>
      </c>
      <c r="I122" s="16">
        <v>12</v>
      </c>
      <c r="J122" s="15">
        <f t="shared" si="3"/>
        <v>3073982</v>
      </c>
      <c r="K122" s="17">
        <v>3165289.7769999998</v>
      </c>
      <c r="L122" s="17">
        <v>2342463.9339999999</v>
      </c>
      <c r="M122" s="17">
        <v>404521.84100000001</v>
      </c>
      <c r="N122" s="17">
        <v>27088.054</v>
      </c>
      <c r="O122" s="17">
        <v>60996.101999999999</v>
      </c>
      <c r="P122" s="17">
        <v>6721.6779999999999</v>
      </c>
      <c r="Q122" s="17">
        <v>81421.873999999996</v>
      </c>
      <c r="R122" s="17">
        <v>6088503.2599999988</v>
      </c>
      <c r="S122" s="18">
        <v>5994307</v>
      </c>
      <c r="T122" s="18">
        <f t="shared" si="4"/>
        <v>5994307</v>
      </c>
      <c r="X122" s="20">
        <v>0</v>
      </c>
    </row>
    <row r="123" spans="1:24" x14ac:dyDescent="0.25">
      <c r="A123" s="21">
        <v>1989</v>
      </c>
      <c r="B123" s="14">
        <v>11</v>
      </c>
      <c r="C123" s="15">
        <v>2747078</v>
      </c>
      <c r="D123" s="15">
        <v>331427</v>
      </c>
      <c r="E123" s="15">
        <v>17405</v>
      </c>
      <c r="F123" s="15">
        <v>3270</v>
      </c>
      <c r="G123" s="16">
        <v>325</v>
      </c>
      <c r="H123" s="16">
        <v>23</v>
      </c>
      <c r="I123" s="16">
        <v>12</v>
      </c>
      <c r="J123" s="15">
        <f t="shared" si="3"/>
        <v>3099540</v>
      </c>
      <c r="K123" s="17">
        <v>2458930.7379999999</v>
      </c>
      <c r="L123" s="17">
        <v>2203485.3539999998</v>
      </c>
      <c r="M123" s="17">
        <v>290239.53099999996</v>
      </c>
      <c r="N123" s="17">
        <v>27695.683000000001</v>
      </c>
      <c r="O123" s="17">
        <v>58869.3</v>
      </c>
      <c r="P123" s="17">
        <v>6767.8850000000002</v>
      </c>
      <c r="Q123" s="17">
        <v>67078.854999999996</v>
      </c>
      <c r="R123" s="17">
        <v>5113067.3459999999</v>
      </c>
      <c r="S123" s="18">
        <v>5118412</v>
      </c>
      <c r="T123" s="18">
        <f t="shared" si="4"/>
        <v>5118412</v>
      </c>
      <c r="X123" s="20">
        <v>0</v>
      </c>
    </row>
    <row r="124" spans="1:24" x14ac:dyDescent="0.25">
      <c r="A124" s="21">
        <v>1989</v>
      </c>
      <c r="B124" s="14">
        <v>12</v>
      </c>
      <c r="C124" s="15">
        <v>2769331</v>
      </c>
      <c r="D124" s="15">
        <v>332569</v>
      </c>
      <c r="E124" s="15">
        <v>17300</v>
      </c>
      <c r="F124" s="15">
        <v>3299</v>
      </c>
      <c r="G124" s="16">
        <v>325</v>
      </c>
      <c r="H124" s="16">
        <v>23</v>
      </c>
      <c r="I124" s="16">
        <v>12</v>
      </c>
      <c r="J124" s="15">
        <f t="shared" si="3"/>
        <v>3122859</v>
      </c>
      <c r="K124" s="17">
        <v>2302866.6379999998</v>
      </c>
      <c r="L124" s="17">
        <v>1961112.8509999998</v>
      </c>
      <c r="M124" s="17">
        <v>336198.18600000005</v>
      </c>
      <c r="N124" s="17">
        <v>27132.235000000001</v>
      </c>
      <c r="O124" s="17">
        <v>52000.615000000005</v>
      </c>
      <c r="P124" s="17">
        <v>6986.0690000000004</v>
      </c>
      <c r="Q124" s="17">
        <v>56699.216999999997</v>
      </c>
      <c r="R124" s="17">
        <v>4742995.8110000007</v>
      </c>
      <c r="S124" s="18">
        <v>5673753</v>
      </c>
      <c r="T124" s="18">
        <f t="shared" si="4"/>
        <v>5673753</v>
      </c>
      <c r="X124" s="20">
        <v>0</v>
      </c>
    </row>
    <row r="125" spans="1:24" x14ac:dyDescent="0.25">
      <c r="A125" s="21">
        <v>1990</v>
      </c>
      <c r="B125" s="14">
        <v>1</v>
      </c>
      <c r="C125" s="15">
        <v>2789309</v>
      </c>
      <c r="D125" s="15">
        <v>333217</v>
      </c>
      <c r="E125" s="15">
        <v>17094</v>
      </c>
      <c r="F125" s="15">
        <v>3325</v>
      </c>
      <c r="G125" s="16">
        <v>325</v>
      </c>
      <c r="H125" s="16">
        <v>23</v>
      </c>
      <c r="I125" s="16">
        <v>12</v>
      </c>
      <c r="J125" s="15">
        <f t="shared" si="3"/>
        <v>3143305</v>
      </c>
      <c r="K125" s="17">
        <v>2816884.1859999998</v>
      </c>
      <c r="L125" s="17">
        <v>1917825.8690000002</v>
      </c>
      <c r="M125" s="17">
        <v>335737.20000000007</v>
      </c>
      <c r="N125" s="17">
        <v>26748.404999999999</v>
      </c>
      <c r="O125" s="17">
        <v>49971.428</v>
      </c>
      <c r="P125" s="17">
        <v>6619.4759999999997</v>
      </c>
      <c r="Q125" s="17">
        <v>80436.850999999995</v>
      </c>
      <c r="R125" s="17">
        <v>5234223.415</v>
      </c>
      <c r="S125" s="18">
        <v>5263356</v>
      </c>
      <c r="T125" s="18">
        <f t="shared" si="4"/>
        <v>5263356</v>
      </c>
      <c r="X125" s="20">
        <v>0</v>
      </c>
    </row>
    <row r="126" spans="1:24" x14ac:dyDescent="0.25">
      <c r="A126" s="21">
        <v>1990</v>
      </c>
      <c r="B126" s="14">
        <v>2</v>
      </c>
      <c r="C126" s="15">
        <v>2801736</v>
      </c>
      <c r="D126" s="15">
        <v>334142</v>
      </c>
      <c r="E126" s="15">
        <v>16951</v>
      </c>
      <c r="F126" s="15">
        <v>3348</v>
      </c>
      <c r="G126" s="16">
        <v>324</v>
      </c>
      <c r="H126" s="16">
        <v>23</v>
      </c>
      <c r="I126" s="16">
        <v>12</v>
      </c>
      <c r="J126" s="15">
        <f t="shared" si="3"/>
        <v>3156536</v>
      </c>
      <c r="K126" s="17">
        <v>2212568.5090000001</v>
      </c>
      <c r="L126" s="17">
        <v>2006408.0369999998</v>
      </c>
      <c r="M126" s="17">
        <v>344730.85499999998</v>
      </c>
      <c r="N126" s="17">
        <v>25580.614999999998</v>
      </c>
      <c r="O126" s="17">
        <v>56009.544000000002</v>
      </c>
      <c r="P126" s="17">
        <v>6706.1</v>
      </c>
      <c r="Q126" s="17">
        <v>58029.766000000003</v>
      </c>
      <c r="R126" s="17">
        <v>4710033.426</v>
      </c>
      <c r="S126" s="18">
        <v>4823571</v>
      </c>
      <c r="T126" s="18">
        <f t="shared" si="4"/>
        <v>4823571</v>
      </c>
      <c r="X126" s="20">
        <v>0</v>
      </c>
    </row>
    <row r="127" spans="1:24" x14ac:dyDescent="0.25">
      <c r="A127" s="21">
        <v>1990</v>
      </c>
      <c r="B127" s="14">
        <v>3</v>
      </c>
      <c r="C127" s="15">
        <v>2810457</v>
      </c>
      <c r="D127" s="15">
        <v>335181</v>
      </c>
      <c r="E127" s="15">
        <v>16902</v>
      </c>
      <c r="F127" s="15">
        <v>3379</v>
      </c>
      <c r="G127" s="16">
        <v>323</v>
      </c>
      <c r="H127" s="16">
        <v>23</v>
      </c>
      <c r="I127" s="16">
        <v>12</v>
      </c>
      <c r="J127" s="15">
        <f t="shared" si="3"/>
        <v>3166277</v>
      </c>
      <c r="K127" s="17">
        <v>2098897.6189999995</v>
      </c>
      <c r="L127" s="17">
        <v>1982676.0009999999</v>
      </c>
      <c r="M127" s="17">
        <v>344856.09</v>
      </c>
      <c r="N127" s="17">
        <v>27419.685000000001</v>
      </c>
      <c r="O127" s="17">
        <v>52381.342000000004</v>
      </c>
      <c r="P127" s="17">
        <v>6945.57</v>
      </c>
      <c r="Q127" s="17">
        <v>54137.336000000003</v>
      </c>
      <c r="R127" s="17">
        <v>4567313.6429999992</v>
      </c>
      <c r="S127" s="18">
        <v>5219110</v>
      </c>
      <c r="T127" s="18">
        <f t="shared" si="4"/>
        <v>5219110</v>
      </c>
      <c r="X127" s="20">
        <v>0</v>
      </c>
    </row>
    <row r="128" spans="1:24" x14ac:dyDescent="0.25">
      <c r="A128" s="21">
        <v>1990</v>
      </c>
      <c r="B128" s="14">
        <v>4</v>
      </c>
      <c r="C128" s="15">
        <v>2805566</v>
      </c>
      <c r="D128" s="15">
        <v>336137</v>
      </c>
      <c r="E128" s="15">
        <v>16826</v>
      </c>
      <c r="F128" s="15">
        <v>3400</v>
      </c>
      <c r="G128" s="16">
        <v>322</v>
      </c>
      <c r="H128" s="16">
        <v>23</v>
      </c>
      <c r="I128" s="16">
        <v>12</v>
      </c>
      <c r="J128" s="15">
        <f t="shared" si="3"/>
        <v>3162286</v>
      </c>
      <c r="K128" s="17">
        <v>2126638.8480000002</v>
      </c>
      <c r="L128" s="17">
        <v>2002697.8090000001</v>
      </c>
      <c r="M128" s="17">
        <v>333075.19299999997</v>
      </c>
      <c r="N128" s="17">
        <v>28049.673000000003</v>
      </c>
      <c r="O128" s="17">
        <v>50778.195999999996</v>
      </c>
      <c r="P128" s="17">
        <v>6472.11</v>
      </c>
      <c r="Q128" s="17">
        <v>55080.595000000001</v>
      </c>
      <c r="R128" s="17">
        <v>4602792.4240000006</v>
      </c>
      <c r="S128" s="18">
        <v>5181089</v>
      </c>
      <c r="T128" s="18">
        <f t="shared" si="4"/>
        <v>5181089</v>
      </c>
      <c r="X128" s="20">
        <v>0</v>
      </c>
    </row>
    <row r="129" spans="1:24" x14ac:dyDescent="0.25">
      <c r="A129" s="21">
        <v>1990</v>
      </c>
      <c r="B129" s="14">
        <v>5</v>
      </c>
      <c r="C129" s="15">
        <v>2785369</v>
      </c>
      <c r="D129" s="15">
        <v>336651</v>
      </c>
      <c r="E129" s="15">
        <v>16678</v>
      </c>
      <c r="F129" s="15">
        <v>3437</v>
      </c>
      <c r="G129" s="16">
        <v>322</v>
      </c>
      <c r="H129" s="16">
        <v>23</v>
      </c>
      <c r="I129" s="16">
        <v>12</v>
      </c>
      <c r="J129" s="15">
        <f t="shared" si="3"/>
        <v>3142492</v>
      </c>
      <c r="K129" s="17">
        <v>2497873.6100000003</v>
      </c>
      <c r="L129" s="17">
        <v>2196056.8560000001</v>
      </c>
      <c r="M129" s="17">
        <v>338527.41099999996</v>
      </c>
      <c r="N129" s="17">
        <v>27514.168999999998</v>
      </c>
      <c r="O129" s="17">
        <v>64752.335999999996</v>
      </c>
      <c r="P129" s="17">
        <v>6785.4160000000002</v>
      </c>
      <c r="Q129" s="17">
        <v>59550.720000000001</v>
      </c>
      <c r="R129" s="17">
        <v>5191060.5180000002</v>
      </c>
      <c r="S129" s="18">
        <v>6294453</v>
      </c>
      <c r="T129" s="18">
        <f t="shared" si="4"/>
        <v>6294453</v>
      </c>
      <c r="X129" s="20">
        <v>0</v>
      </c>
    </row>
    <row r="130" spans="1:24" x14ac:dyDescent="0.25">
      <c r="A130" s="21">
        <v>1990</v>
      </c>
      <c r="B130" s="14">
        <v>6</v>
      </c>
      <c r="C130" s="15">
        <v>2780977</v>
      </c>
      <c r="D130" s="15">
        <v>337304</v>
      </c>
      <c r="E130" s="15">
        <v>16495</v>
      </c>
      <c r="F130" s="15">
        <v>3456</v>
      </c>
      <c r="G130" s="16">
        <v>322</v>
      </c>
      <c r="H130" s="16">
        <v>23</v>
      </c>
      <c r="I130" s="16">
        <v>12</v>
      </c>
      <c r="J130" s="15">
        <f t="shared" si="3"/>
        <v>3138589</v>
      </c>
      <c r="K130" s="17">
        <v>3127803.9569999999</v>
      </c>
      <c r="L130" s="17">
        <v>2378233.6179999998</v>
      </c>
      <c r="M130" s="17">
        <v>337126.45600000001</v>
      </c>
      <c r="N130" s="17">
        <v>27600.786000000004</v>
      </c>
      <c r="O130" s="17">
        <v>67653.310999999987</v>
      </c>
      <c r="P130" s="17">
        <v>7199.98</v>
      </c>
      <c r="Q130" s="17">
        <v>69176.41</v>
      </c>
      <c r="R130" s="17">
        <v>6014794.5180000002</v>
      </c>
      <c r="S130" s="18">
        <v>6676521</v>
      </c>
      <c r="T130" s="18">
        <f t="shared" si="4"/>
        <v>6676521</v>
      </c>
      <c r="X130" s="20">
        <v>0</v>
      </c>
    </row>
    <row r="131" spans="1:24" x14ac:dyDescent="0.25">
      <c r="A131" s="21">
        <v>1990</v>
      </c>
      <c r="B131" s="14">
        <v>7</v>
      </c>
      <c r="C131" s="15">
        <v>2783339</v>
      </c>
      <c r="D131" s="15">
        <v>337581</v>
      </c>
      <c r="E131" s="15">
        <v>16453</v>
      </c>
      <c r="F131" s="15">
        <v>3498</v>
      </c>
      <c r="G131" s="16">
        <v>322</v>
      </c>
      <c r="H131" s="16">
        <v>23</v>
      </c>
      <c r="I131" s="16">
        <v>12</v>
      </c>
      <c r="J131" s="15">
        <f t="shared" si="3"/>
        <v>3141228</v>
      </c>
      <c r="K131" s="17">
        <v>3360770.5409999997</v>
      </c>
      <c r="L131" s="17">
        <v>2399312.4169999999</v>
      </c>
      <c r="M131" s="17">
        <v>323538.82</v>
      </c>
      <c r="N131" s="17">
        <v>27892.291000000001</v>
      </c>
      <c r="O131" s="17">
        <v>64548.415000000008</v>
      </c>
      <c r="P131" s="17">
        <v>6829.08</v>
      </c>
      <c r="Q131" s="17">
        <v>84257.418999999994</v>
      </c>
      <c r="R131" s="17">
        <v>6267148.983</v>
      </c>
      <c r="S131" s="18">
        <v>7042947</v>
      </c>
      <c r="T131" s="18">
        <f t="shared" si="4"/>
        <v>7042947</v>
      </c>
      <c r="X131" s="20">
        <v>0</v>
      </c>
    </row>
    <row r="132" spans="1:24" x14ac:dyDescent="0.25">
      <c r="A132" s="21">
        <v>1990</v>
      </c>
      <c r="B132" s="14">
        <v>8</v>
      </c>
      <c r="C132" s="15">
        <v>2787017</v>
      </c>
      <c r="D132" s="15">
        <v>338021</v>
      </c>
      <c r="E132" s="15">
        <v>16420</v>
      </c>
      <c r="F132" s="15">
        <v>3510</v>
      </c>
      <c r="G132" s="16">
        <v>321</v>
      </c>
      <c r="H132" s="16">
        <v>23</v>
      </c>
      <c r="I132" s="16">
        <v>12</v>
      </c>
      <c r="J132" s="15">
        <f t="shared" si="3"/>
        <v>3145324</v>
      </c>
      <c r="K132" s="17">
        <v>3601235.9729999998</v>
      </c>
      <c r="L132" s="17">
        <v>2503745.6850000001</v>
      </c>
      <c r="M132" s="17">
        <v>345991.46299999999</v>
      </c>
      <c r="N132" s="17">
        <v>28040.359</v>
      </c>
      <c r="O132" s="17">
        <v>59346.881000000001</v>
      </c>
      <c r="P132" s="17">
        <v>6962.25</v>
      </c>
      <c r="Q132" s="17">
        <v>87414.354999999996</v>
      </c>
      <c r="R132" s="17">
        <v>6632736.966</v>
      </c>
      <c r="S132" s="18">
        <v>7173921</v>
      </c>
      <c r="T132" s="18">
        <f t="shared" si="4"/>
        <v>7173921</v>
      </c>
      <c r="X132" s="20">
        <v>0</v>
      </c>
    </row>
    <row r="133" spans="1:24" x14ac:dyDescent="0.25">
      <c r="A133" s="21">
        <v>1990</v>
      </c>
      <c r="B133" s="14">
        <v>9</v>
      </c>
      <c r="C133" s="15">
        <v>2794558</v>
      </c>
      <c r="D133" s="15">
        <v>338209</v>
      </c>
      <c r="E133" s="15">
        <v>16732</v>
      </c>
      <c r="F133" s="15">
        <v>3523</v>
      </c>
      <c r="G133" s="16">
        <v>321</v>
      </c>
      <c r="H133" s="16">
        <v>23</v>
      </c>
      <c r="I133" s="16">
        <v>12</v>
      </c>
      <c r="J133" s="15">
        <f t="shared" si="3"/>
        <v>3153378</v>
      </c>
      <c r="K133" s="17">
        <v>3418344.9889999996</v>
      </c>
      <c r="L133" s="17">
        <v>2374665.827</v>
      </c>
      <c r="M133" s="17">
        <v>331340.886</v>
      </c>
      <c r="N133" s="17">
        <v>27842.177</v>
      </c>
      <c r="O133" s="17">
        <v>72744.402000000016</v>
      </c>
      <c r="P133" s="17">
        <v>6968.57</v>
      </c>
      <c r="Q133" s="17">
        <v>102710.202</v>
      </c>
      <c r="R133" s="17">
        <v>6334617.0529999994</v>
      </c>
      <c r="S133" s="18">
        <v>6887861</v>
      </c>
      <c r="T133" s="18">
        <f t="shared" si="4"/>
        <v>6887861</v>
      </c>
      <c r="X133" s="20">
        <v>0</v>
      </c>
    </row>
    <row r="134" spans="1:24" x14ac:dyDescent="0.25">
      <c r="A134" s="21">
        <v>1990</v>
      </c>
      <c r="B134" s="14">
        <v>10</v>
      </c>
      <c r="C134" s="15">
        <v>2803417</v>
      </c>
      <c r="D134" s="15">
        <v>338748</v>
      </c>
      <c r="E134" s="15">
        <v>16676</v>
      </c>
      <c r="F134" s="15">
        <v>3542</v>
      </c>
      <c r="G134" s="16">
        <v>318</v>
      </c>
      <c r="H134" s="16">
        <v>23</v>
      </c>
      <c r="I134" s="16">
        <v>12</v>
      </c>
      <c r="J134" s="15">
        <f t="shared" ref="J134:J197" si="5">SUM(C134:I134)</f>
        <v>3162736</v>
      </c>
      <c r="K134" s="17">
        <v>3353247.6369999996</v>
      </c>
      <c r="L134" s="17">
        <v>2434791.0329999998</v>
      </c>
      <c r="M134" s="17">
        <v>349307.05500000005</v>
      </c>
      <c r="N134" s="17">
        <v>27746.294999999998</v>
      </c>
      <c r="O134" s="17">
        <v>63455.172999999988</v>
      </c>
      <c r="P134" s="17">
        <v>6925.6</v>
      </c>
      <c r="Q134" s="17">
        <v>97235.423999999999</v>
      </c>
      <c r="R134" s="17">
        <v>6332708.2169999992</v>
      </c>
      <c r="S134" s="18">
        <v>6550987</v>
      </c>
      <c r="T134" s="18">
        <f t="shared" si="4"/>
        <v>6550987</v>
      </c>
      <c r="X134" s="20">
        <v>0</v>
      </c>
    </row>
    <row r="135" spans="1:24" x14ac:dyDescent="0.25">
      <c r="A135" s="21">
        <v>1990</v>
      </c>
      <c r="B135" s="14">
        <v>11</v>
      </c>
      <c r="C135" s="15">
        <v>2825310</v>
      </c>
      <c r="D135" s="15">
        <v>339791</v>
      </c>
      <c r="E135" s="15">
        <v>16448</v>
      </c>
      <c r="F135" s="15">
        <v>3559</v>
      </c>
      <c r="G135" s="16">
        <v>317</v>
      </c>
      <c r="H135" s="16">
        <v>23</v>
      </c>
      <c r="I135" s="16">
        <v>12</v>
      </c>
      <c r="J135" s="15">
        <f t="shared" si="5"/>
        <v>3185460</v>
      </c>
      <c r="K135" s="17">
        <v>2624581.1939999997</v>
      </c>
      <c r="L135" s="17">
        <v>2262446.7820000001</v>
      </c>
      <c r="M135" s="17">
        <v>342957.58799999999</v>
      </c>
      <c r="N135" s="17">
        <v>28341.125</v>
      </c>
      <c r="O135" s="17">
        <v>60008.192999999999</v>
      </c>
      <c r="P135" s="17">
        <v>6614.8</v>
      </c>
      <c r="Q135" s="17">
        <v>76536.118000000002</v>
      </c>
      <c r="R135" s="17">
        <v>5401485.7999999989</v>
      </c>
      <c r="S135" s="18">
        <v>5136860</v>
      </c>
      <c r="T135" s="18">
        <f t="shared" si="4"/>
        <v>5136860</v>
      </c>
      <c r="X135" s="20">
        <v>0</v>
      </c>
    </row>
    <row r="136" spans="1:24" x14ac:dyDescent="0.25">
      <c r="A136" s="21">
        <v>1990</v>
      </c>
      <c r="B136" s="14">
        <v>12</v>
      </c>
      <c r="C136" s="15">
        <v>2847451</v>
      </c>
      <c r="D136" s="15">
        <v>340611</v>
      </c>
      <c r="E136" s="15">
        <v>16207</v>
      </c>
      <c r="F136" s="15">
        <v>3578</v>
      </c>
      <c r="G136" s="16">
        <v>315</v>
      </c>
      <c r="H136" s="16">
        <v>23</v>
      </c>
      <c r="I136" s="16">
        <v>11</v>
      </c>
      <c r="J136" s="15">
        <f t="shared" si="5"/>
        <v>3208196</v>
      </c>
      <c r="K136" s="17">
        <v>2249278.9610000001</v>
      </c>
      <c r="L136" s="17">
        <v>2084255.8419999999</v>
      </c>
      <c r="M136" s="17">
        <v>337716.049</v>
      </c>
      <c r="N136" s="17">
        <v>28353.545999999998</v>
      </c>
      <c r="O136" s="17">
        <v>50073.008999999998</v>
      </c>
      <c r="P136" s="17">
        <v>7169.2129999999997</v>
      </c>
      <c r="Q136" s="17">
        <v>57073.864000000001</v>
      </c>
      <c r="R136" s="17">
        <v>4813920.4840000002</v>
      </c>
      <c r="S136" s="18">
        <v>5277602</v>
      </c>
      <c r="T136" s="18">
        <f t="shared" si="4"/>
        <v>5277602</v>
      </c>
      <c r="X136" s="20">
        <v>0</v>
      </c>
    </row>
    <row r="137" spans="1:24" x14ac:dyDescent="0.25">
      <c r="A137" s="21">
        <v>1991</v>
      </c>
      <c r="B137" s="14">
        <v>1</v>
      </c>
      <c r="C137" s="15">
        <v>2863612</v>
      </c>
      <c r="D137" s="15">
        <v>340912</v>
      </c>
      <c r="E137" s="15">
        <v>15856</v>
      </c>
      <c r="F137" s="15">
        <v>3597</v>
      </c>
      <c r="G137" s="16">
        <v>315</v>
      </c>
      <c r="H137" s="16">
        <v>23</v>
      </c>
      <c r="I137" s="16">
        <v>11</v>
      </c>
      <c r="J137" s="15">
        <f t="shared" si="5"/>
        <v>3224326</v>
      </c>
      <c r="K137" s="17">
        <v>2413808.6970000002</v>
      </c>
      <c r="L137" s="17">
        <v>2067181.2229999998</v>
      </c>
      <c r="M137" s="17">
        <v>318710.65999999997</v>
      </c>
      <c r="N137" s="17">
        <v>28340.423999999999</v>
      </c>
      <c r="O137" s="17">
        <v>53820.509999999995</v>
      </c>
      <c r="P137" s="17">
        <v>6905.5940000000001</v>
      </c>
      <c r="Q137" s="17">
        <v>47898.237000000001</v>
      </c>
      <c r="R137" s="17">
        <v>4936665.3449999988</v>
      </c>
      <c r="S137" s="18">
        <v>5366976</v>
      </c>
      <c r="T137" s="18">
        <f t="shared" si="4"/>
        <v>5366976</v>
      </c>
      <c r="X137" s="20">
        <v>0</v>
      </c>
    </row>
    <row r="138" spans="1:24" x14ac:dyDescent="0.25">
      <c r="A138" s="21">
        <v>1991</v>
      </c>
      <c r="B138" s="14">
        <v>2</v>
      </c>
      <c r="C138" s="15">
        <v>2873938</v>
      </c>
      <c r="D138" s="15">
        <v>341101</v>
      </c>
      <c r="E138" s="15">
        <v>15706</v>
      </c>
      <c r="F138" s="15">
        <v>3630</v>
      </c>
      <c r="G138" s="16">
        <v>313</v>
      </c>
      <c r="H138" s="16">
        <v>23</v>
      </c>
      <c r="I138" s="16">
        <v>11</v>
      </c>
      <c r="J138" s="15">
        <f t="shared" si="5"/>
        <v>3234722</v>
      </c>
      <c r="K138" s="17">
        <v>2252665.594</v>
      </c>
      <c r="L138" s="17">
        <v>1947817.3779999998</v>
      </c>
      <c r="M138" s="17">
        <v>329415.77299999993</v>
      </c>
      <c r="N138" s="17">
        <v>28412.942000000003</v>
      </c>
      <c r="O138" s="17">
        <v>52687.648000000001</v>
      </c>
      <c r="P138" s="17">
        <v>6362.5060000000003</v>
      </c>
      <c r="Q138" s="17">
        <v>49363.315999999999</v>
      </c>
      <c r="R138" s="17">
        <v>4666725.1569999997</v>
      </c>
      <c r="S138" s="18">
        <v>4822639</v>
      </c>
      <c r="T138" s="18">
        <f t="shared" si="4"/>
        <v>4822639</v>
      </c>
      <c r="X138" s="20">
        <v>0</v>
      </c>
    </row>
    <row r="139" spans="1:24" x14ac:dyDescent="0.25">
      <c r="A139" s="21">
        <v>1991</v>
      </c>
      <c r="B139" s="14">
        <v>3</v>
      </c>
      <c r="C139" s="15">
        <v>2881526</v>
      </c>
      <c r="D139" s="15">
        <v>341797</v>
      </c>
      <c r="E139" s="15">
        <v>15530</v>
      </c>
      <c r="F139" s="15">
        <v>3645</v>
      </c>
      <c r="G139" s="16">
        <v>313</v>
      </c>
      <c r="H139" s="16">
        <v>23</v>
      </c>
      <c r="I139" s="16">
        <v>11</v>
      </c>
      <c r="J139" s="15">
        <f t="shared" si="5"/>
        <v>3242845</v>
      </c>
      <c r="K139" s="17">
        <v>2358646.5720000002</v>
      </c>
      <c r="L139" s="17">
        <v>2017766.2639999997</v>
      </c>
      <c r="M139" s="17">
        <v>334589.54899999994</v>
      </c>
      <c r="N139" s="17">
        <v>28539.449000000001</v>
      </c>
      <c r="O139" s="17">
        <v>54165.964999999997</v>
      </c>
      <c r="P139" s="17">
        <v>6924.0050000000001</v>
      </c>
      <c r="Q139" s="17">
        <v>45208.421000000002</v>
      </c>
      <c r="R139" s="17">
        <v>4845840.2249999996</v>
      </c>
      <c r="S139" s="18">
        <v>5480792</v>
      </c>
      <c r="T139" s="18">
        <f t="shared" si="4"/>
        <v>5480792</v>
      </c>
      <c r="X139" s="20">
        <v>0</v>
      </c>
    </row>
    <row r="140" spans="1:24" x14ac:dyDescent="0.25">
      <c r="A140" s="21">
        <v>1991</v>
      </c>
      <c r="B140" s="14">
        <v>4</v>
      </c>
      <c r="C140" s="15">
        <v>2871191</v>
      </c>
      <c r="D140" s="15">
        <v>342594</v>
      </c>
      <c r="E140" s="15">
        <v>15355</v>
      </c>
      <c r="F140" s="15">
        <v>3685</v>
      </c>
      <c r="G140" s="16">
        <v>313</v>
      </c>
      <c r="H140" s="16">
        <v>23</v>
      </c>
      <c r="I140" s="16">
        <v>11</v>
      </c>
      <c r="J140" s="15">
        <f t="shared" si="5"/>
        <v>3233172</v>
      </c>
      <c r="K140" s="17">
        <v>2363691.8560000001</v>
      </c>
      <c r="L140" s="17">
        <v>2079748.236</v>
      </c>
      <c r="M140" s="17">
        <v>328002.96900000004</v>
      </c>
      <c r="N140" s="17">
        <v>27106.705000000002</v>
      </c>
      <c r="O140" s="17">
        <v>56664.504999999997</v>
      </c>
      <c r="P140" s="17">
        <v>6466.52</v>
      </c>
      <c r="Q140" s="17">
        <v>48995.080999999998</v>
      </c>
      <c r="R140" s="17">
        <v>4910675.8720000004</v>
      </c>
      <c r="S140" s="18">
        <v>5838879</v>
      </c>
      <c r="T140" s="18">
        <f t="shared" si="4"/>
        <v>5838879</v>
      </c>
      <c r="X140" s="20">
        <v>0</v>
      </c>
    </row>
    <row r="141" spans="1:24" x14ac:dyDescent="0.25">
      <c r="A141" s="21">
        <v>1991</v>
      </c>
      <c r="B141" s="14">
        <v>5</v>
      </c>
      <c r="C141" s="15">
        <v>2850529</v>
      </c>
      <c r="D141" s="15">
        <v>343104</v>
      </c>
      <c r="E141" s="15">
        <v>15280</v>
      </c>
      <c r="F141" s="15">
        <v>3710</v>
      </c>
      <c r="G141" s="16">
        <v>313</v>
      </c>
      <c r="H141" s="16">
        <v>23</v>
      </c>
      <c r="I141" s="16">
        <v>11</v>
      </c>
      <c r="J141" s="15">
        <f t="shared" si="5"/>
        <v>3212970</v>
      </c>
      <c r="K141" s="17">
        <v>2890872.48</v>
      </c>
      <c r="L141" s="17">
        <v>2281875.9230000004</v>
      </c>
      <c r="M141" s="17">
        <v>337025.59799999994</v>
      </c>
      <c r="N141" s="17">
        <v>27263.938999999998</v>
      </c>
      <c r="O141" s="17">
        <v>61124.937999999995</v>
      </c>
      <c r="P141" s="17">
        <v>6612.03</v>
      </c>
      <c r="Q141" s="17">
        <v>61469.913999999997</v>
      </c>
      <c r="R141" s="17">
        <v>5666244.8220000016</v>
      </c>
      <c r="S141" s="18">
        <v>6736218</v>
      </c>
      <c r="T141" s="18">
        <f t="shared" si="4"/>
        <v>6736218</v>
      </c>
      <c r="X141" s="20">
        <v>0</v>
      </c>
    </row>
    <row r="142" spans="1:24" x14ac:dyDescent="0.25">
      <c r="A142" s="21">
        <v>1991</v>
      </c>
      <c r="B142" s="14">
        <v>6</v>
      </c>
      <c r="C142" s="15">
        <v>2844161</v>
      </c>
      <c r="D142" s="15">
        <v>343640</v>
      </c>
      <c r="E142" s="15">
        <v>15259</v>
      </c>
      <c r="F142" s="15">
        <v>3737</v>
      </c>
      <c r="G142" s="16">
        <v>314</v>
      </c>
      <c r="H142" s="16">
        <v>23</v>
      </c>
      <c r="I142" s="16">
        <v>10</v>
      </c>
      <c r="J142" s="15">
        <f t="shared" si="5"/>
        <v>3207144</v>
      </c>
      <c r="K142" s="17">
        <v>3231633.1069999998</v>
      </c>
      <c r="L142" s="17">
        <v>2428639.0989999999</v>
      </c>
      <c r="M142" s="17">
        <v>358751.23099999997</v>
      </c>
      <c r="N142" s="17">
        <v>28174.931</v>
      </c>
      <c r="O142" s="17">
        <v>62084.754999999997</v>
      </c>
      <c r="P142" s="17">
        <v>7175.66</v>
      </c>
      <c r="Q142" s="17">
        <v>69678.308999999994</v>
      </c>
      <c r="R142" s="17">
        <v>6186137.0920000002</v>
      </c>
      <c r="S142" s="18">
        <v>6738753</v>
      </c>
      <c r="T142" s="18">
        <f t="shared" si="4"/>
        <v>6738753</v>
      </c>
      <c r="X142" s="20">
        <v>0</v>
      </c>
    </row>
    <row r="143" spans="1:24" x14ac:dyDescent="0.25">
      <c r="A143" s="21">
        <v>1991</v>
      </c>
      <c r="B143" s="14">
        <v>7</v>
      </c>
      <c r="C143" s="15">
        <v>2843789</v>
      </c>
      <c r="D143" s="15">
        <v>344117</v>
      </c>
      <c r="E143" s="15">
        <v>15226</v>
      </c>
      <c r="F143" s="15">
        <v>3749</v>
      </c>
      <c r="G143" s="16">
        <v>313</v>
      </c>
      <c r="H143" s="16">
        <v>23</v>
      </c>
      <c r="I143" s="16">
        <v>10</v>
      </c>
      <c r="J143" s="15">
        <f t="shared" si="5"/>
        <v>3207227</v>
      </c>
      <c r="K143" s="17">
        <v>3482513.5690000001</v>
      </c>
      <c r="L143" s="17">
        <v>2441968.997</v>
      </c>
      <c r="M143" s="17">
        <v>350230.78900000005</v>
      </c>
      <c r="N143" s="17">
        <v>29796.123</v>
      </c>
      <c r="O143" s="17">
        <v>72751.805000000008</v>
      </c>
      <c r="P143" s="17">
        <v>6819.24</v>
      </c>
      <c r="Q143" s="17">
        <v>70830.11</v>
      </c>
      <c r="R143" s="17">
        <v>6454910.6329999994</v>
      </c>
      <c r="S143" s="18">
        <v>7234815</v>
      </c>
      <c r="T143" s="18">
        <f t="shared" si="4"/>
        <v>7234815</v>
      </c>
      <c r="X143" s="20">
        <v>0</v>
      </c>
    </row>
    <row r="144" spans="1:24" x14ac:dyDescent="0.25">
      <c r="A144" s="21">
        <v>1991</v>
      </c>
      <c r="B144" s="14">
        <v>8</v>
      </c>
      <c r="C144" s="15">
        <v>2846483</v>
      </c>
      <c r="D144" s="15">
        <v>344526</v>
      </c>
      <c r="E144" s="15">
        <v>15213</v>
      </c>
      <c r="F144" s="15">
        <v>3754</v>
      </c>
      <c r="G144" s="16">
        <v>312</v>
      </c>
      <c r="H144" s="16">
        <v>23</v>
      </c>
      <c r="I144" s="16">
        <v>10</v>
      </c>
      <c r="J144" s="15">
        <f t="shared" si="5"/>
        <v>3210321</v>
      </c>
      <c r="K144" s="17">
        <v>3757996.3429999999</v>
      </c>
      <c r="L144" s="17">
        <v>2569776.7539999997</v>
      </c>
      <c r="M144" s="17">
        <v>345369.63300000003</v>
      </c>
      <c r="N144" s="17">
        <v>31041.437000000002</v>
      </c>
      <c r="O144" s="17">
        <v>72025.880999999994</v>
      </c>
      <c r="P144" s="17">
        <v>6679.5469999999996</v>
      </c>
      <c r="Q144" s="17">
        <v>73622.584000000003</v>
      </c>
      <c r="R144" s="17">
        <v>6856512.1789999995</v>
      </c>
      <c r="S144" s="18">
        <v>7553803</v>
      </c>
      <c r="T144" s="18">
        <f t="shared" si="4"/>
        <v>7553803</v>
      </c>
      <c r="X144" s="20">
        <v>0</v>
      </c>
    </row>
    <row r="145" spans="1:24" x14ac:dyDescent="0.25">
      <c r="A145" s="21">
        <v>1991</v>
      </c>
      <c r="B145" s="14">
        <v>9</v>
      </c>
      <c r="C145" s="15">
        <v>2850191</v>
      </c>
      <c r="D145" s="15">
        <v>344985</v>
      </c>
      <c r="E145" s="15">
        <v>15209</v>
      </c>
      <c r="F145" s="15">
        <v>3775</v>
      </c>
      <c r="G145" s="16">
        <v>312</v>
      </c>
      <c r="H145" s="16">
        <v>23</v>
      </c>
      <c r="I145" s="16">
        <v>10</v>
      </c>
      <c r="J145" s="15">
        <f t="shared" si="5"/>
        <v>3214505</v>
      </c>
      <c r="K145" s="17">
        <v>3620150.1639999999</v>
      </c>
      <c r="L145" s="17">
        <v>2516066.8609999996</v>
      </c>
      <c r="M145" s="17">
        <v>349910.68400000001</v>
      </c>
      <c r="N145" s="17">
        <v>28691.782999999996</v>
      </c>
      <c r="O145" s="17">
        <v>67126.225999999995</v>
      </c>
      <c r="P145" s="17">
        <v>7089.6450000000004</v>
      </c>
      <c r="Q145" s="17">
        <v>85219.865999999995</v>
      </c>
      <c r="R145" s="17">
        <v>6674255.2289999994</v>
      </c>
      <c r="S145" s="18">
        <v>6885261</v>
      </c>
      <c r="T145" s="18">
        <f t="shared" si="4"/>
        <v>6885261</v>
      </c>
      <c r="X145" s="20">
        <v>0</v>
      </c>
    </row>
    <row r="146" spans="1:24" x14ac:dyDescent="0.25">
      <c r="A146" s="21">
        <v>1991</v>
      </c>
      <c r="B146" s="14">
        <v>10</v>
      </c>
      <c r="C146" s="15">
        <v>2857859</v>
      </c>
      <c r="D146" s="15">
        <v>345469</v>
      </c>
      <c r="E146" s="15">
        <v>15210</v>
      </c>
      <c r="F146" s="15">
        <v>3796</v>
      </c>
      <c r="G146" s="16">
        <v>311</v>
      </c>
      <c r="H146" s="16">
        <v>23</v>
      </c>
      <c r="I146" s="16">
        <v>10</v>
      </c>
      <c r="J146" s="15">
        <f t="shared" si="5"/>
        <v>3222678</v>
      </c>
      <c r="K146" s="17">
        <v>3209587.73</v>
      </c>
      <c r="L146" s="17">
        <v>2453278.855</v>
      </c>
      <c r="M146" s="17">
        <v>339143.48299999995</v>
      </c>
      <c r="N146" s="17">
        <v>28811.280999999999</v>
      </c>
      <c r="O146" s="17">
        <v>62510.365000000005</v>
      </c>
      <c r="P146" s="17">
        <v>6795.9279999999999</v>
      </c>
      <c r="Q146" s="17">
        <v>72110.634000000005</v>
      </c>
      <c r="R146" s="17">
        <v>6172238.2760000005</v>
      </c>
      <c r="S146" s="18">
        <v>6211873</v>
      </c>
      <c r="T146" s="18">
        <f t="shared" ref="T146:T209" si="6">S146-SUM(W146:AF146)</f>
        <v>6211873</v>
      </c>
      <c r="X146" s="20">
        <v>0</v>
      </c>
    </row>
    <row r="147" spans="1:24" x14ac:dyDescent="0.25">
      <c r="A147" s="21">
        <v>1991</v>
      </c>
      <c r="B147" s="14">
        <v>11</v>
      </c>
      <c r="C147" s="15">
        <v>2878308</v>
      </c>
      <c r="D147" s="15">
        <v>346486</v>
      </c>
      <c r="E147" s="15">
        <v>15213</v>
      </c>
      <c r="F147" s="15">
        <v>3832</v>
      </c>
      <c r="G147" s="16">
        <v>312</v>
      </c>
      <c r="H147" s="16">
        <v>23</v>
      </c>
      <c r="I147" s="16">
        <v>10</v>
      </c>
      <c r="J147" s="15">
        <f t="shared" si="5"/>
        <v>3244184</v>
      </c>
      <c r="K147" s="17">
        <v>2641065.4210000001</v>
      </c>
      <c r="L147" s="17">
        <v>2333136.1350000002</v>
      </c>
      <c r="M147" s="17">
        <v>358028.30499999999</v>
      </c>
      <c r="N147" s="17">
        <v>29649.383999999998</v>
      </c>
      <c r="O147" s="17">
        <v>62423.964999999997</v>
      </c>
      <c r="P147" s="17">
        <v>7136.3</v>
      </c>
      <c r="Q147" s="17">
        <v>48137.919000000002</v>
      </c>
      <c r="R147" s="17">
        <v>5479577.4289999986</v>
      </c>
      <c r="S147" s="18">
        <v>5199317</v>
      </c>
      <c r="T147" s="18">
        <f t="shared" si="6"/>
        <v>5199317</v>
      </c>
      <c r="X147" s="20">
        <v>0</v>
      </c>
    </row>
    <row r="148" spans="1:24" x14ac:dyDescent="0.25">
      <c r="A148" s="21">
        <v>1991</v>
      </c>
      <c r="B148" s="14">
        <v>12</v>
      </c>
      <c r="C148" s="15">
        <v>2896783</v>
      </c>
      <c r="D148" s="15">
        <v>347275</v>
      </c>
      <c r="E148" s="15">
        <v>15113</v>
      </c>
      <c r="F148" s="15">
        <v>3854</v>
      </c>
      <c r="G148" s="16">
        <v>312</v>
      </c>
      <c r="H148" s="16">
        <v>23</v>
      </c>
      <c r="I148" s="16">
        <v>10</v>
      </c>
      <c r="J148" s="15">
        <f t="shared" si="5"/>
        <v>3263370</v>
      </c>
      <c r="K148" s="17">
        <v>2394845.298</v>
      </c>
      <c r="L148" s="17">
        <v>2094394.7550000001</v>
      </c>
      <c r="M148" s="17">
        <v>340778.95800000004</v>
      </c>
      <c r="N148" s="17">
        <v>29330.307999999997</v>
      </c>
      <c r="O148" s="17">
        <v>55514.756000000001</v>
      </c>
      <c r="P148" s="17">
        <v>6219.7</v>
      </c>
      <c r="Q148" s="17">
        <v>43795.898999999998</v>
      </c>
      <c r="R148" s="17">
        <v>4964879.6740000006</v>
      </c>
      <c r="S148" s="18">
        <v>5356333</v>
      </c>
      <c r="T148" s="18">
        <f t="shared" si="6"/>
        <v>5356333</v>
      </c>
      <c r="X148" s="20">
        <v>0</v>
      </c>
    </row>
    <row r="149" spans="1:24" x14ac:dyDescent="0.25">
      <c r="A149" s="21">
        <v>1992</v>
      </c>
      <c r="B149" s="14">
        <v>1</v>
      </c>
      <c r="C149" s="15">
        <v>2912885</v>
      </c>
      <c r="D149" s="15">
        <v>347496</v>
      </c>
      <c r="E149" s="15">
        <v>14882</v>
      </c>
      <c r="F149" s="15">
        <v>3861</v>
      </c>
      <c r="G149" s="16">
        <v>312</v>
      </c>
      <c r="H149" s="16">
        <v>23</v>
      </c>
      <c r="I149" s="16">
        <v>11</v>
      </c>
      <c r="J149" s="15">
        <f t="shared" si="5"/>
        <v>3279470</v>
      </c>
      <c r="K149" s="17">
        <v>2482754.4349999996</v>
      </c>
      <c r="L149" s="17">
        <v>1990788.176</v>
      </c>
      <c r="M149" s="17">
        <v>332718.603</v>
      </c>
      <c r="N149" s="17">
        <v>29249.531000000003</v>
      </c>
      <c r="O149" s="17">
        <v>52297.303999999996</v>
      </c>
      <c r="P149" s="17">
        <v>6552.78</v>
      </c>
      <c r="Q149" s="17">
        <v>42760.792999999998</v>
      </c>
      <c r="R149" s="17">
        <v>4937121.6219999995</v>
      </c>
      <c r="S149" s="18">
        <v>5468686</v>
      </c>
      <c r="T149" s="18">
        <f t="shared" si="6"/>
        <v>5468686</v>
      </c>
      <c r="X149" s="20">
        <v>0</v>
      </c>
    </row>
    <row r="150" spans="1:24" x14ac:dyDescent="0.25">
      <c r="A150" s="21">
        <v>1992</v>
      </c>
      <c r="B150" s="14">
        <v>2</v>
      </c>
      <c r="C150" s="15">
        <v>2923007</v>
      </c>
      <c r="D150" s="15">
        <v>348069</v>
      </c>
      <c r="E150" s="15">
        <v>14807</v>
      </c>
      <c r="F150" s="15">
        <v>3908</v>
      </c>
      <c r="G150" s="16">
        <v>312</v>
      </c>
      <c r="H150" s="16">
        <v>23</v>
      </c>
      <c r="I150" s="16">
        <v>11</v>
      </c>
      <c r="J150" s="15">
        <f t="shared" si="5"/>
        <v>3290137</v>
      </c>
      <c r="K150" s="17">
        <v>2426343.355</v>
      </c>
      <c r="L150" s="17">
        <v>1920770.996</v>
      </c>
      <c r="M150" s="17">
        <v>332048.58600000001</v>
      </c>
      <c r="N150" s="17">
        <v>29167.405999999999</v>
      </c>
      <c r="O150" s="17">
        <v>52838.883999999998</v>
      </c>
      <c r="P150" s="17">
        <v>5963.27</v>
      </c>
      <c r="Q150" s="17">
        <v>45254.741999999998</v>
      </c>
      <c r="R150" s="17">
        <v>4812387.2389999991</v>
      </c>
      <c r="S150" s="18">
        <v>5044968</v>
      </c>
      <c r="T150" s="18">
        <f t="shared" si="6"/>
        <v>5044968</v>
      </c>
      <c r="X150" s="20">
        <v>0</v>
      </c>
    </row>
    <row r="151" spans="1:24" x14ac:dyDescent="0.25">
      <c r="A151" s="21">
        <v>1992</v>
      </c>
      <c r="B151" s="14">
        <v>3</v>
      </c>
      <c r="C151" s="15">
        <v>2928941</v>
      </c>
      <c r="D151" s="15">
        <v>348817</v>
      </c>
      <c r="E151" s="15">
        <v>14612</v>
      </c>
      <c r="F151" s="15">
        <v>3934</v>
      </c>
      <c r="G151" s="16">
        <v>310</v>
      </c>
      <c r="H151" s="16">
        <v>23</v>
      </c>
      <c r="I151" s="16">
        <v>11</v>
      </c>
      <c r="J151" s="15">
        <f t="shared" si="5"/>
        <v>3296648</v>
      </c>
      <c r="K151" s="17">
        <v>2313464.8220000002</v>
      </c>
      <c r="L151" s="17">
        <v>2051895.3000000003</v>
      </c>
      <c r="M151" s="17">
        <v>341561.72400000005</v>
      </c>
      <c r="N151" s="17">
        <v>29335.921000000002</v>
      </c>
      <c r="O151" s="17">
        <v>54556.816000000006</v>
      </c>
      <c r="P151" s="17">
        <v>6418.94</v>
      </c>
      <c r="Q151" s="17">
        <v>38752.076000000001</v>
      </c>
      <c r="R151" s="17">
        <v>4835985.5990000013</v>
      </c>
      <c r="S151" s="18">
        <v>5358833</v>
      </c>
      <c r="T151" s="18">
        <f t="shared" si="6"/>
        <v>5358833</v>
      </c>
      <c r="X151" s="20">
        <v>0</v>
      </c>
    </row>
    <row r="152" spans="1:24" x14ac:dyDescent="0.25">
      <c r="A152" s="21">
        <v>1992</v>
      </c>
      <c r="B152" s="14">
        <v>4</v>
      </c>
      <c r="C152" s="15">
        <v>2920001</v>
      </c>
      <c r="D152" s="15">
        <v>349305</v>
      </c>
      <c r="E152" s="15">
        <v>14606</v>
      </c>
      <c r="F152" s="15">
        <v>3945</v>
      </c>
      <c r="G152" s="16">
        <v>309</v>
      </c>
      <c r="H152" s="16">
        <v>23</v>
      </c>
      <c r="I152" s="16">
        <v>11</v>
      </c>
      <c r="J152" s="15">
        <f t="shared" si="5"/>
        <v>3288200</v>
      </c>
      <c r="K152" s="17">
        <v>2209814.3589999997</v>
      </c>
      <c r="L152" s="17">
        <v>2019018.5360000003</v>
      </c>
      <c r="M152" s="17">
        <v>333010.95400000003</v>
      </c>
      <c r="N152" s="17">
        <v>29964.037</v>
      </c>
      <c r="O152" s="17">
        <v>56708.553</v>
      </c>
      <c r="P152" s="17">
        <v>5952.41</v>
      </c>
      <c r="Q152" s="17">
        <v>41628.874000000003</v>
      </c>
      <c r="R152" s="17">
        <v>4696097.7229999993</v>
      </c>
      <c r="S152" s="18">
        <v>5308033</v>
      </c>
      <c r="T152" s="18">
        <f t="shared" si="6"/>
        <v>5308033</v>
      </c>
      <c r="X152" s="20">
        <v>0</v>
      </c>
    </row>
    <row r="153" spans="1:24" x14ac:dyDescent="0.25">
      <c r="A153" s="21">
        <v>1992</v>
      </c>
      <c r="B153" s="14">
        <v>5</v>
      </c>
      <c r="C153" s="15">
        <v>2897947</v>
      </c>
      <c r="D153" s="15">
        <v>350122</v>
      </c>
      <c r="E153" s="15">
        <v>14704</v>
      </c>
      <c r="F153" s="15">
        <v>3996</v>
      </c>
      <c r="G153" s="16">
        <v>310</v>
      </c>
      <c r="H153" s="16">
        <v>23</v>
      </c>
      <c r="I153" s="16">
        <v>11</v>
      </c>
      <c r="J153" s="15">
        <f t="shared" si="5"/>
        <v>3267113</v>
      </c>
      <c r="K153" s="17">
        <v>2339384.949</v>
      </c>
      <c r="L153" s="17">
        <v>2133286.0040000002</v>
      </c>
      <c r="M153" s="17">
        <v>334634.75599999999</v>
      </c>
      <c r="N153" s="17">
        <v>29646.446</v>
      </c>
      <c r="O153" s="17">
        <v>63266.037000000004</v>
      </c>
      <c r="P153" s="17">
        <v>6106.61</v>
      </c>
      <c r="Q153" s="17">
        <v>46440.987000000001</v>
      </c>
      <c r="R153" s="17">
        <v>4952765.7889999999</v>
      </c>
      <c r="S153" s="18">
        <v>5937823</v>
      </c>
      <c r="T153" s="18">
        <f t="shared" si="6"/>
        <v>5937823</v>
      </c>
      <c r="X153" s="20">
        <v>0</v>
      </c>
    </row>
    <row r="154" spans="1:24" x14ac:dyDescent="0.25">
      <c r="A154" s="21">
        <v>1992</v>
      </c>
      <c r="B154" s="14">
        <v>6</v>
      </c>
      <c r="C154" s="15">
        <v>2892243</v>
      </c>
      <c r="D154" s="15">
        <v>350639</v>
      </c>
      <c r="E154" s="15">
        <v>14802</v>
      </c>
      <c r="F154" s="15">
        <v>4039</v>
      </c>
      <c r="G154" s="16">
        <v>310</v>
      </c>
      <c r="H154" s="16">
        <v>23</v>
      </c>
      <c r="I154" s="16">
        <v>11</v>
      </c>
      <c r="J154" s="15">
        <f t="shared" si="5"/>
        <v>3262067</v>
      </c>
      <c r="K154" s="17">
        <v>2985755.1239999998</v>
      </c>
      <c r="L154" s="17">
        <v>2381643.7750000004</v>
      </c>
      <c r="M154" s="17">
        <v>361491.70199999999</v>
      </c>
      <c r="N154" s="17">
        <v>29595.003000000001</v>
      </c>
      <c r="O154" s="17">
        <v>65834.176000000007</v>
      </c>
      <c r="P154" s="17">
        <v>6807.78</v>
      </c>
      <c r="Q154" s="17">
        <v>53486.966999999997</v>
      </c>
      <c r="R154" s="17">
        <v>5884614.5269999998</v>
      </c>
      <c r="S154" s="18">
        <v>6732646</v>
      </c>
      <c r="T154" s="18">
        <f t="shared" si="6"/>
        <v>6732646</v>
      </c>
      <c r="X154" s="20">
        <v>0</v>
      </c>
    </row>
    <row r="155" spans="1:24" x14ac:dyDescent="0.25">
      <c r="A155" s="21">
        <v>1992</v>
      </c>
      <c r="B155" s="14">
        <v>7</v>
      </c>
      <c r="C155" s="15">
        <v>2894196</v>
      </c>
      <c r="D155" s="15">
        <v>350922</v>
      </c>
      <c r="E155" s="15">
        <v>14788</v>
      </c>
      <c r="F155" s="15">
        <v>4059</v>
      </c>
      <c r="G155" s="16">
        <v>308</v>
      </c>
      <c r="H155" s="16">
        <v>23</v>
      </c>
      <c r="I155" s="16">
        <v>11</v>
      </c>
      <c r="J155" s="15">
        <f t="shared" si="5"/>
        <v>3264307</v>
      </c>
      <c r="K155" s="17">
        <v>3605374.4780000001</v>
      </c>
      <c r="L155" s="17">
        <v>2514968.5640000002</v>
      </c>
      <c r="M155" s="17">
        <v>351369.81599999993</v>
      </c>
      <c r="N155" s="17">
        <v>29842.756999999998</v>
      </c>
      <c r="O155" s="17">
        <v>69788.642000000007</v>
      </c>
      <c r="P155" s="17">
        <v>6657.72</v>
      </c>
      <c r="Q155" s="17">
        <v>74260.479000000007</v>
      </c>
      <c r="R155" s="17">
        <v>6652262.4560000002</v>
      </c>
      <c r="S155" s="18">
        <v>7885831</v>
      </c>
      <c r="T155" s="18">
        <f t="shared" si="6"/>
        <v>7885831</v>
      </c>
      <c r="X155" s="20">
        <v>0</v>
      </c>
    </row>
    <row r="156" spans="1:24" x14ac:dyDescent="0.25">
      <c r="A156" s="21">
        <v>1992</v>
      </c>
      <c r="B156" s="14">
        <v>8</v>
      </c>
      <c r="C156" s="15">
        <v>2898600</v>
      </c>
      <c r="D156" s="15">
        <v>350634</v>
      </c>
      <c r="E156" s="15">
        <v>14943</v>
      </c>
      <c r="F156" s="15">
        <v>4088</v>
      </c>
      <c r="G156" s="16">
        <v>306</v>
      </c>
      <c r="H156" s="16">
        <v>23</v>
      </c>
      <c r="I156" s="16">
        <v>11</v>
      </c>
      <c r="J156" s="15">
        <f t="shared" si="5"/>
        <v>3268605</v>
      </c>
      <c r="K156" s="17">
        <v>3823185.7060000002</v>
      </c>
      <c r="L156" s="17">
        <v>2491618.7519999999</v>
      </c>
      <c r="M156" s="17">
        <v>338376.42300000007</v>
      </c>
      <c r="N156" s="17">
        <v>29726.094000000001</v>
      </c>
      <c r="O156" s="17">
        <v>73713.892999999996</v>
      </c>
      <c r="P156" s="17">
        <v>7075.54</v>
      </c>
      <c r="Q156" s="17">
        <v>105693.287</v>
      </c>
      <c r="R156" s="17">
        <v>6869389.6950000003</v>
      </c>
      <c r="S156" s="18">
        <v>7135386</v>
      </c>
      <c r="T156" s="18">
        <f t="shared" si="6"/>
        <v>7135386</v>
      </c>
      <c r="X156" s="20">
        <v>0</v>
      </c>
    </row>
    <row r="157" spans="1:24" x14ac:dyDescent="0.25">
      <c r="A157" s="21">
        <v>1992</v>
      </c>
      <c r="B157" s="14">
        <v>9</v>
      </c>
      <c r="C157" s="15">
        <v>2900139</v>
      </c>
      <c r="D157" s="15">
        <v>350866</v>
      </c>
      <c r="E157" s="15">
        <v>14931</v>
      </c>
      <c r="F157" s="15">
        <v>4110</v>
      </c>
      <c r="G157" s="16">
        <v>307</v>
      </c>
      <c r="H157" s="16">
        <v>23</v>
      </c>
      <c r="I157" s="16">
        <v>11</v>
      </c>
      <c r="J157" s="15">
        <f t="shared" si="5"/>
        <v>3270387</v>
      </c>
      <c r="K157" s="17">
        <v>3555332.8930000002</v>
      </c>
      <c r="L157" s="17">
        <v>2546366.571</v>
      </c>
      <c r="M157" s="17">
        <v>339781.50400000002</v>
      </c>
      <c r="N157" s="17">
        <v>29636.063999999998</v>
      </c>
      <c r="O157" s="17">
        <v>60160.945999999996</v>
      </c>
      <c r="P157" s="17">
        <v>5810.45</v>
      </c>
      <c r="Q157" s="17">
        <v>74665.269</v>
      </c>
      <c r="R157" s="17">
        <v>6611753.6970000006</v>
      </c>
      <c r="S157" s="18">
        <v>6992786</v>
      </c>
      <c r="T157" s="18">
        <f t="shared" si="6"/>
        <v>6992786</v>
      </c>
      <c r="X157" s="20">
        <v>0</v>
      </c>
    </row>
    <row r="158" spans="1:24" x14ac:dyDescent="0.25">
      <c r="A158" s="21">
        <v>1992</v>
      </c>
      <c r="B158" s="14">
        <v>10</v>
      </c>
      <c r="C158" s="15">
        <v>2904309</v>
      </c>
      <c r="D158" s="15">
        <v>351419</v>
      </c>
      <c r="E158" s="15">
        <v>14803</v>
      </c>
      <c r="F158" s="15">
        <v>4108</v>
      </c>
      <c r="G158" s="16">
        <v>307</v>
      </c>
      <c r="H158" s="16">
        <v>23</v>
      </c>
      <c r="I158" s="16">
        <v>11</v>
      </c>
      <c r="J158" s="15">
        <f t="shared" si="5"/>
        <v>3274980</v>
      </c>
      <c r="K158" s="17">
        <v>3187849.9330000002</v>
      </c>
      <c r="L158" s="17">
        <v>2398809.824</v>
      </c>
      <c r="M158" s="17">
        <v>332605.58800000005</v>
      </c>
      <c r="N158" s="17">
        <v>28519.386000000002</v>
      </c>
      <c r="O158" s="17">
        <v>54030.497000000003</v>
      </c>
      <c r="P158" s="17">
        <v>6512.55</v>
      </c>
      <c r="Q158" s="17">
        <v>63284.057000000001</v>
      </c>
      <c r="R158" s="17">
        <v>6071611.8350000009</v>
      </c>
      <c r="S158" s="18">
        <v>6227500</v>
      </c>
      <c r="T158" s="18">
        <f t="shared" si="6"/>
        <v>6227500</v>
      </c>
      <c r="X158" s="20">
        <v>0</v>
      </c>
    </row>
    <row r="159" spans="1:24" x14ac:dyDescent="0.25">
      <c r="A159" s="21">
        <v>1992</v>
      </c>
      <c r="B159" s="14">
        <v>11</v>
      </c>
      <c r="C159" s="15">
        <v>2925526</v>
      </c>
      <c r="D159" s="15">
        <v>352159</v>
      </c>
      <c r="E159" s="15">
        <v>14804</v>
      </c>
      <c r="F159" s="15">
        <v>4118</v>
      </c>
      <c r="G159" s="16">
        <v>307</v>
      </c>
      <c r="H159" s="16">
        <v>23</v>
      </c>
      <c r="I159" s="16">
        <v>11</v>
      </c>
      <c r="J159" s="15">
        <f t="shared" si="5"/>
        <v>3296948</v>
      </c>
      <c r="K159" s="17">
        <v>2693315.3119999999</v>
      </c>
      <c r="L159" s="17">
        <v>2351859.7999999998</v>
      </c>
      <c r="M159" s="17">
        <v>327181.75800000003</v>
      </c>
      <c r="N159" s="17">
        <v>28657.788</v>
      </c>
      <c r="O159" s="17">
        <v>63412.088000000011</v>
      </c>
      <c r="P159" s="17">
        <v>6348.42</v>
      </c>
      <c r="Q159" s="17">
        <v>56752.535000000003</v>
      </c>
      <c r="R159" s="17">
        <v>5527527.7010000004</v>
      </c>
      <c r="S159" s="18">
        <v>5794984</v>
      </c>
      <c r="T159" s="18">
        <f t="shared" si="6"/>
        <v>5794984</v>
      </c>
      <c r="X159" s="20">
        <v>0</v>
      </c>
    </row>
    <row r="160" spans="1:24" x14ac:dyDescent="0.25">
      <c r="A160" s="21">
        <v>1992</v>
      </c>
      <c r="B160" s="14">
        <v>12</v>
      </c>
      <c r="C160" s="15">
        <v>2943890</v>
      </c>
      <c r="D160" s="15">
        <v>352784</v>
      </c>
      <c r="E160" s="15">
        <v>14778</v>
      </c>
      <c r="F160" s="15">
        <v>4202</v>
      </c>
      <c r="G160" s="16">
        <v>307</v>
      </c>
      <c r="H160" s="16">
        <v>23</v>
      </c>
      <c r="I160" s="16">
        <v>11</v>
      </c>
      <c r="J160" s="15">
        <f t="shared" si="5"/>
        <v>3315995</v>
      </c>
      <c r="K160" s="17">
        <v>2575726.4270000001</v>
      </c>
      <c r="L160" s="17">
        <v>2189887.0829999996</v>
      </c>
      <c r="M160" s="17">
        <v>329207.549</v>
      </c>
      <c r="N160" s="17">
        <v>29291.936000000002</v>
      </c>
      <c r="O160" s="17">
        <v>54100.439000000006</v>
      </c>
      <c r="P160" s="17">
        <v>6641.86</v>
      </c>
      <c r="Q160" s="17">
        <v>59386.248</v>
      </c>
      <c r="R160" s="17">
        <v>5244241.5419999994</v>
      </c>
      <c r="S160" s="18">
        <v>5433638</v>
      </c>
      <c r="T160" s="18">
        <f t="shared" si="6"/>
        <v>5433638</v>
      </c>
      <c r="X160" s="20">
        <v>0</v>
      </c>
    </row>
    <row r="161" spans="1:24" x14ac:dyDescent="0.25">
      <c r="A161" s="21">
        <v>1993</v>
      </c>
      <c r="B161" s="14">
        <v>1</v>
      </c>
      <c r="C161" s="15">
        <v>2958573</v>
      </c>
      <c r="D161" s="15">
        <v>353366</v>
      </c>
      <c r="E161" s="15">
        <v>14621</v>
      </c>
      <c r="F161" s="15">
        <v>4284</v>
      </c>
      <c r="G161" s="16">
        <v>307</v>
      </c>
      <c r="H161" s="16">
        <v>23</v>
      </c>
      <c r="I161" s="16">
        <v>11</v>
      </c>
      <c r="J161" s="15">
        <f t="shared" si="5"/>
        <v>3331185</v>
      </c>
      <c r="K161" s="17">
        <v>2569529.5270000002</v>
      </c>
      <c r="L161" s="17">
        <v>2188324.034</v>
      </c>
      <c r="M161" s="17">
        <v>329167.61800000002</v>
      </c>
      <c r="N161" s="17">
        <v>29649.992999999999</v>
      </c>
      <c r="O161" s="17">
        <v>49425.07</v>
      </c>
      <c r="P161" s="17">
        <v>6885</v>
      </c>
      <c r="Q161" s="17">
        <v>43290.847999999998</v>
      </c>
      <c r="R161" s="22">
        <v>5216272.0900000008</v>
      </c>
      <c r="S161" s="18">
        <v>5566130</v>
      </c>
      <c r="T161" s="18">
        <f t="shared" si="6"/>
        <v>5566130</v>
      </c>
      <c r="X161" s="20">
        <v>0</v>
      </c>
    </row>
    <row r="162" spans="1:24" x14ac:dyDescent="0.25">
      <c r="A162" s="21">
        <v>1993</v>
      </c>
      <c r="B162" s="14">
        <v>2</v>
      </c>
      <c r="C162" s="15">
        <v>2970571</v>
      </c>
      <c r="D162" s="15">
        <v>354218</v>
      </c>
      <c r="E162" s="15">
        <v>14539</v>
      </c>
      <c r="F162" s="15">
        <v>4316</v>
      </c>
      <c r="G162" s="16">
        <v>306</v>
      </c>
      <c r="H162" s="16">
        <v>23</v>
      </c>
      <c r="I162" s="16">
        <v>11</v>
      </c>
      <c r="J162" s="15">
        <f t="shared" si="5"/>
        <v>3343984</v>
      </c>
      <c r="K162" s="17">
        <v>2369539</v>
      </c>
      <c r="L162" s="17">
        <v>2042892</v>
      </c>
      <c r="M162" s="17">
        <v>312634</v>
      </c>
      <c r="N162" s="17">
        <v>28772</v>
      </c>
      <c r="O162" s="17">
        <v>47734</v>
      </c>
      <c r="P162" s="17">
        <v>5998.625</v>
      </c>
      <c r="Q162" s="17">
        <v>47179</v>
      </c>
      <c r="R162" s="22">
        <v>4854748.625</v>
      </c>
      <c r="S162" s="18">
        <v>4873850</v>
      </c>
      <c r="T162" s="18">
        <f t="shared" si="6"/>
        <v>4873850</v>
      </c>
      <c r="X162" s="20">
        <v>0</v>
      </c>
    </row>
    <row r="163" spans="1:24" x14ac:dyDescent="0.25">
      <c r="A163" s="21">
        <v>1993</v>
      </c>
      <c r="B163" s="14">
        <v>3</v>
      </c>
      <c r="C163" s="15">
        <v>2977770</v>
      </c>
      <c r="D163" s="15">
        <v>354743</v>
      </c>
      <c r="E163" s="15">
        <v>14533</v>
      </c>
      <c r="F163" s="15">
        <v>4336</v>
      </c>
      <c r="G163" s="16">
        <v>306</v>
      </c>
      <c r="H163" s="16">
        <v>23</v>
      </c>
      <c r="I163" s="16">
        <v>11</v>
      </c>
      <c r="J163" s="15">
        <f t="shared" si="5"/>
        <v>3351722</v>
      </c>
      <c r="K163" s="17">
        <v>2410497</v>
      </c>
      <c r="L163" s="17">
        <v>2027344</v>
      </c>
      <c r="M163" s="17">
        <v>327458</v>
      </c>
      <c r="N163" s="17">
        <v>29476</v>
      </c>
      <c r="O163" s="17">
        <v>46169</v>
      </c>
      <c r="P163" s="17">
        <v>6013.826</v>
      </c>
      <c r="Q163" s="17">
        <v>40075</v>
      </c>
      <c r="R163" s="22">
        <v>4887032.8260000004</v>
      </c>
      <c r="S163" s="18">
        <v>5578933</v>
      </c>
      <c r="T163" s="18">
        <f t="shared" si="6"/>
        <v>5578933</v>
      </c>
      <c r="X163" s="20">
        <v>0</v>
      </c>
    </row>
    <row r="164" spans="1:24" x14ac:dyDescent="0.25">
      <c r="A164" s="21">
        <v>1993</v>
      </c>
      <c r="B164" s="14">
        <v>4</v>
      </c>
      <c r="C164" s="15">
        <v>3010037</v>
      </c>
      <c r="D164" s="15">
        <v>379968</v>
      </c>
      <c r="E164" s="15">
        <v>15395</v>
      </c>
      <c r="F164" s="15">
        <v>2217</v>
      </c>
      <c r="G164" s="16">
        <v>304</v>
      </c>
      <c r="H164" s="16">
        <v>23</v>
      </c>
      <c r="I164" s="16">
        <v>11</v>
      </c>
      <c r="J164" s="15">
        <f t="shared" si="5"/>
        <v>3407955</v>
      </c>
      <c r="K164" s="17">
        <v>2479200.3830000004</v>
      </c>
      <c r="L164" s="17">
        <v>2172611.9809999997</v>
      </c>
      <c r="M164" s="17">
        <v>335560.66000000003</v>
      </c>
      <c r="N164" s="17">
        <v>27806.201999999997</v>
      </c>
      <c r="O164" s="17">
        <v>55451.133000000002</v>
      </c>
      <c r="P164" s="17">
        <v>6161.45</v>
      </c>
      <c r="Q164" s="17">
        <v>57449.915000000001</v>
      </c>
      <c r="R164" s="22">
        <v>5134241.7240000004</v>
      </c>
      <c r="S164" s="18">
        <v>5323785</v>
      </c>
      <c r="T164" s="18">
        <f t="shared" si="6"/>
        <v>5323785</v>
      </c>
      <c r="X164" s="20">
        <v>0</v>
      </c>
    </row>
    <row r="165" spans="1:24" x14ac:dyDescent="0.25">
      <c r="A165" s="21">
        <v>1993</v>
      </c>
      <c r="B165" s="14">
        <v>5</v>
      </c>
      <c r="C165" s="15">
        <v>2967267</v>
      </c>
      <c r="D165" s="15">
        <v>359772</v>
      </c>
      <c r="E165" s="15">
        <v>14756</v>
      </c>
      <c r="F165" s="15">
        <v>2213</v>
      </c>
      <c r="G165" s="16">
        <v>302</v>
      </c>
      <c r="H165" s="16">
        <v>23</v>
      </c>
      <c r="I165" s="16">
        <v>11</v>
      </c>
      <c r="J165" s="15">
        <f t="shared" si="5"/>
        <v>3344344</v>
      </c>
      <c r="K165" s="17">
        <v>2437066.0529999998</v>
      </c>
      <c r="L165" s="17">
        <v>2201586.1850000001</v>
      </c>
      <c r="M165" s="17">
        <v>354933.94100000005</v>
      </c>
      <c r="N165" s="17">
        <v>25459.409999999996</v>
      </c>
      <c r="O165" s="17">
        <v>43746.837</v>
      </c>
      <c r="P165" s="17">
        <v>6413.84</v>
      </c>
      <c r="Q165" s="17">
        <v>51805.430999999997</v>
      </c>
      <c r="R165" s="22">
        <v>5121011.6969999997</v>
      </c>
      <c r="S165" s="18">
        <v>6286193</v>
      </c>
      <c r="T165" s="18">
        <f t="shared" si="6"/>
        <v>6286193</v>
      </c>
      <c r="X165" s="20">
        <v>0</v>
      </c>
    </row>
    <row r="166" spans="1:24" x14ac:dyDescent="0.25">
      <c r="A166" s="21">
        <v>1993</v>
      </c>
      <c r="B166" s="14">
        <v>6</v>
      </c>
      <c r="C166" s="15">
        <v>2957190</v>
      </c>
      <c r="D166" s="15">
        <v>359223</v>
      </c>
      <c r="E166" s="15">
        <v>14718</v>
      </c>
      <c r="F166" s="15">
        <v>2216</v>
      </c>
      <c r="G166" s="16">
        <v>302</v>
      </c>
      <c r="H166" s="16">
        <v>23</v>
      </c>
      <c r="I166" s="16">
        <v>11</v>
      </c>
      <c r="J166" s="15">
        <f t="shared" si="5"/>
        <v>3333683</v>
      </c>
      <c r="K166" s="17">
        <v>3187669.7579999999</v>
      </c>
      <c r="L166" s="17">
        <v>2487406.4810000001</v>
      </c>
      <c r="M166" s="17">
        <v>355146.56700000004</v>
      </c>
      <c r="N166" s="17">
        <v>27724.646000000001</v>
      </c>
      <c r="O166" s="17">
        <v>66485.858000000007</v>
      </c>
      <c r="P166" s="17">
        <v>6505</v>
      </c>
      <c r="Q166" s="17">
        <v>55860.086000000003</v>
      </c>
      <c r="R166" s="22">
        <v>6186798.3959999997</v>
      </c>
      <c r="S166" s="18">
        <v>7233103</v>
      </c>
      <c r="T166" s="18">
        <f t="shared" si="6"/>
        <v>7233103</v>
      </c>
      <c r="X166" s="20">
        <v>0</v>
      </c>
    </row>
    <row r="167" spans="1:24" x14ac:dyDescent="0.25">
      <c r="A167" s="21">
        <v>1993</v>
      </c>
      <c r="B167" s="14">
        <v>7</v>
      </c>
      <c r="C167" s="15">
        <v>2961143</v>
      </c>
      <c r="D167" s="15">
        <v>359426</v>
      </c>
      <c r="E167" s="15">
        <v>14964</v>
      </c>
      <c r="F167" s="15">
        <v>2221</v>
      </c>
      <c r="G167" s="16">
        <v>301</v>
      </c>
      <c r="H167" s="16">
        <v>23</v>
      </c>
      <c r="I167" s="16">
        <v>11</v>
      </c>
      <c r="J167" s="15">
        <f t="shared" si="5"/>
        <v>3338089</v>
      </c>
      <c r="K167" s="17">
        <v>3777728.0639999998</v>
      </c>
      <c r="L167" s="17">
        <v>2619324.66</v>
      </c>
      <c r="M167" s="17">
        <v>323130.92300000001</v>
      </c>
      <c r="N167" s="17">
        <v>27258.123</v>
      </c>
      <c r="O167" s="17">
        <v>63644.56</v>
      </c>
      <c r="P167" s="17">
        <v>6581.65</v>
      </c>
      <c r="Q167" s="17">
        <v>90872.313999999998</v>
      </c>
      <c r="R167" s="22">
        <v>6908540.2939999998</v>
      </c>
      <c r="S167" s="18">
        <v>7766365</v>
      </c>
      <c r="T167" s="18">
        <f t="shared" si="6"/>
        <v>7766365</v>
      </c>
      <c r="X167" s="20">
        <v>0</v>
      </c>
    </row>
    <row r="168" spans="1:24" x14ac:dyDescent="0.25">
      <c r="A168" s="21">
        <v>1993</v>
      </c>
      <c r="B168" s="14">
        <v>8</v>
      </c>
      <c r="C168" s="15">
        <v>2968272</v>
      </c>
      <c r="D168" s="15">
        <v>360459</v>
      </c>
      <c r="E168" s="15">
        <v>14988</v>
      </c>
      <c r="F168" s="15">
        <v>2220</v>
      </c>
      <c r="G168" s="16">
        <v>301</v>
      </c>
      <c r="H168" s="16">
        <v>23</v>
      </c>
      <c r="I168" s="16">
        <v>12</v>
      </c>
      <c r="J168" s="15">
        <f t="shared" si="5"/>
        <v>3346275</v>
      </c>
      <c r="K168" s="17">
        <v>4077756</v>
      </c>
      <c r="L168" s="17">
        <v>2719657</v>
      </c>
      <c r="M168" s="17">
        <v>296377</v>
      </c>
      <c r="N168" s="17">
        <v>28286</v>
      </c>
      <c r="O168" s="17">
        <v>61830</v>
      </c>
      <c r="P168" s="17">
        <v>7102.53</v>
      </c>
      <c r="Q168" s="17">
        <v>111974</v>
      </c>
      <c r="R168" s="22">
        <v>7302982.5300000003</v>
      </c>
      <c r="S168" s="18">
        <v>7821139</v>
      </c>
      <c r="T168" s="18">
        <f t="shared" si="6"/>
        <v>7821139</v>
      </c>
      <c r="X168" s="20">
        <v>0</v>
      </c>
    </row>
    <row r="169" spans="1:24" x14ac:dyDescent="0.25">
      <c r="A169" s="21">
        <v>1993</v>
      </c>
      <c r="B169" s="14">
        <v>9</v>
      </c>
      <c r="C169" s="15">
        <v>2970527</v>
      </c>
      <c r="D169" s="15">
        <v>361037</v>
      </c>
      <c r="E169" s="15">
        <v>14936</v>
      </c>
      <c r="F169" s="15">
        <v>2228</v>
      </c>
      <c r="G169" s="16">
        <v>301</v>
      </c>
      <c r="H169" s="16">
        <v>23</v>
      </c>
      <c r="I169" s="16">
        <v>12</v>
      </c>
      <c r="J169" s="15">
        <f t="shared" si="5"/>
        <v>3349064</v>
      </c>
      <c r="K169" s="17">
        <v>3863845</v>
      </c>
      <c r="L169" s="17">
        <v>2694442</v>
      </c>
      <c r="M169" s="17">
        <v>315808</v>
      </c>
      <c r="N169" s="17">
        <v>28380</v>
      </c>
      <c r="O169" s="17">
        <v>59639</v>
      </c>
      <c r="P169" s="17">
        <v>6660</v>
      </c>
      <c r="Q169" s="17">
        <v>183950</v>
      </c>
      <c r="R169" s="22">
        <v>7152724</v>
      </c>
      <c r="S169" s="18">
        <v>7362820</v>
      </c>
      <c r="T169" s="18">
        <f t="shared" si="6"/>
        <v>7362820</v>
      </c>
      <c r="X169" s="20">
        <v>0</v>
      </c>
    </row>
    <row r="170" spans="1:24" x14ac:dyDescent="0.25">
      <c r="A170" s="21">
        <v>1993</v>
      </c>
      <c r="B170" s="14">
        <v>10</v>
      </c>
      <c r="C170" s="15">
        <v>2975728</v>
      </c>
      <c r="D170" s="15">
        <v>360854</v>
      </c>
      <c r="E170" s="15">
        <v>15063</v>
      </c>
      <c r="F170" s="15">
        <v>2241</v>
      </c>
      <c r="G170" s="16">
        <v>298</v>
      </c>
      <c r="H170" s="16">
        <v>23</v>
      </c>
      <c r="I170" s="16">
        <v>12</v>
      </c>
      <c r="J170" s="15">
        <f t="shared" si="5"/>
        <v>3354219</v>
      </c>
      <c r="K170" s="17">
        <v>3430812.0060000001</v>
      </c>
      <c r="L170" s="17">
        <v>2570841.7390000001</v>
      </c>
      <c r="M170" s="17">
        <v>310395.61300000001</v>
      </c>
      <c r="N170" s="17">
        <v>28427.716</v>
      </c>
      <c r="O170" s="17">
        <v>61399.596999999994</v>
      </c>
      <c r="P170" s="17">
        <v>6566</v>
      </c>
      <c r="Q170" s="17">
        <v>118200.031</v>
      </c>
      <c r="R170" s="22">
        <v>6526642.7020000005</v>
      </c>
      <c r="S170" s="18">
        <v>6746092</v>
      </c>
      <c r="T170" s="18">
        <f t="shared" si="6"/>
        <v>6746092</v>
      </c>
      <c r="X170" s="20">
        <v>0</v>
      </c>
    </row>
    <row r="171" spans="1:24" x14ac:dyDescent="0.25">
      <c r="A171" s="21">
        <v>1993</v>
      </c>
      <c r="B171" s="14">
        <v>11</v>
      </c>
      <c r="C171" s="15">
        <v>2996373</v>
      </c>
      <c r="D171" s="15">
        <v>361579</v>
      </c>
      <c r="E171" s="15">
        <v>15353</v>
      </c>
      <c r="F171" s="15">
        <v>2253</v>
      </c>
      <c r="G171" s="16">
        <v>298</v>
      </c>
      <c r="H171" s="16">
        <v>23</v>
      </c>
      <c r="I171" s="16">
        <v>12</v>
      </c>
      <c r="J171" s="15">
        <f t="shared" si="5"/>
        <v>3375891</v>
      </c>
      <c r="K171" s="17">
        <v>2982749.7949999999</v>
      </c>
      <c r="L171" s="17">
        <v>2427450.0780000002</v>
      </c>
      <c r="M171" s="17">
        <v>305230.53899999999</v>
      </c>
      <c r="N171" s="17">
        <v>28033.777000000002</v>
      </c>
      <c r="O171" s="17">
        <v>54314.828000000001</v>
      </c>
      <c r="P171" s="17">
        <v>6930</v>
      </c>
      <c r="Q171" s="17">
        <v>84311.116999999998</v>
      </c>
      <c r="R171" s="22">
        <v>5889020.1339999987</v>
      </c>
      <c r="S171" s="18">
        <v>5844473</v>
      </c>
      <c r="T171" s="18">
        <f t="shared" si="6"/>
        <v>5844473</v>
      </c>
      <c r="X171" s="20">
        <v>0</v>
      </c>
    </row>
    <row r="172" spans="1:24" x14ac:dyDescent="0.25">
      <c r="A172" s="21">
        <v>1993</v>
      </c>
      <c r="B172" s="14">
        <v>12</v>
      </c>
      <c r="C172" s="15">
        <v>3013112</v>
      </c>
      <c r="D172" s="15">
        <v>362117</v>
      </c>
      <c r="E172" s="15">
        <v>15297</v>
      </c>
      <c r="F172" s="15">
        <v>2260</v>
      </c>
      <c r="G172" s="16">
        <v>297</v>
      </c>
      <c r="H172" s="16">
        <v>23</v>
      </c>
      <c r="I172" s="16">
        <v>12</v>
      </c>
      <c r="J172" s="15">
        <f t="shared" si="5"/>
        <v>3393118</v>
      </c>
      <c r="K172" s="17">
        <v>2773510.7800000003</v>
      </c>
      <c r="L172" s="17">
        <v>2356441.003</v>
      </c>
      <c r="M172" s="17">
        <v>323293.69500000001</v>
      </c>
      <c r="N172" s="17">
        <v>20929.662</v>
      </c>
      <c r="O172" s="17">
        <v>54700.530999999995</v>
      </c>
      <c r="P172" s="17">
        <v>6906.3720000000003</v>
      </c>
      <c r="Q172" s="17">
        <v>71549.754000000001</v>
      </c>
      <c r="R172" s="22">
        <v>5607331.7970000003</v>
      </c>
      <c r="S172" s="18">
        <v>5671353</v>
      </c>
      <c r="T172" s="18">
        <f t="shared" si="6"/>
        <v>5671353</v>
      </c>
      <c r="X172" s="20">
        <v>0</v>
      </c>
    </row>
    <row r="173" spans="1:24" x14ac:dyDescent="0.25">
      <c r="A173" s="21">
        <v>1994</v>
      </c>
      <c r="B173" s="14">
        <v>1</v>
      </c>
      <c r="C173" s="15">
        <v>3027857</v>
      </c>
      <c r="D173" s="15">
        <v>362728</v>
      </c>
      <c r="E173" s="15">
        <v>15156</v>
      </c>
      <c r="F173" s="15">
        <v>2273</v>
      </c>
      <c r="G173" s="16">
        <v>297</v>
      </c>
      <c r="H173" s="16">
        <v>23</v>
      </c>
      <c r="I173" s="16">
        <v>12</v>
      </c>
      <c r="J173" s="15">
        <f t="shared" si="5"/>
        <v>3408346</v>
      </c>
      <c r="K173" s="17">
        <v>2821979.2490000003</v>
      </c>
      <c r="L173" s="17">
        <v>2129639.1540000001</v>
      </c>
      <c r="M173" s="17">
        <v>308360.94999999995</v>
      </c>
      <c r="N173" s="17">
        <v>36088.863999999994</v>
      </c>
      <c r="O173" s="17">
        <v>43308.709000000003</v>
      </c>
      <c r="P173" s="17">
        <v>6723.7860000000001</v>
      </c>
      <c r="Q173" s="17">
        <v>96505.29</v>
      </c>
      <c r="R173" s="22">
        <v>5442606.0020000013</v>
      </c>
      <c r="S173" s="18">
        <v>5676320</v>
      </c>
      <c r="T173" s="18">
        <f t="shared" si="6"/>
        <v>5676320</v>
      </c>
      <c r="X173" s="20">
        <v>0</v>
      </c>
    </row>
    <row r="174" spans="1:24" x14ac:dyDescent="0.25">
      <c r="A174" s="21">
        <v>1994</v>
      </c>
      <c r="B174" s="14">
        <v>2</v>
      </c>
      <c r="C174" s="15">
        <v>3038702</v>
      </c>
      <c r="D174" s="15">
        <v>363288</v>
      </c>
      <c r="E174" s="15">
        <v>15147</v>
      </c>
      <c r="F174" s="15">
        <v>2282</v>
      </c>
      <c r="G174" s="16">
        <v>297</v>
      </c>
      <c r="H174" s="16">
        <v>23</v>
      </c>
      <c r="I174" s="16">
        <v>12</v>
      </c>
      <c r="J174" s="15">
        <f t="shared" si="5"/>
        <v>3419751</v>
      </c>
      <c r="K174" s="17">
        <v>2643030.9720000001</v>
      </c>
      <c r="L174" s="17">
        <v>2140178.7000000002</v>
      </c>
      <c r="M174" s="17">
        <v>303214.277</v>
      </c>
      <c r="N174" s="17">
        <v>29751.657999999999</v>
      </c>
      <c r="O174" s="17">
        <v>50427.163999999997</v>
      </c>
      <c r="P174" s="17">
        <v>6251.9</v>
      </c>
      <c r="Q174" s="17">
        <v>67933.945999999996</v>
      </c>
      <c r="R174" s="22">
        <v>5240788.6170000006</v>
      </c>
      <c r="S174" s="18">
        <v>5312040</v>
      </c>
      <c r="T174" s="18">
        <f t="shared" si="6"/>
        <v>5312040</v>
      </c>
      <c r="X174" s="20">
        <v>0</v>
      </c>
    </row>
    <row r="175" spans="1:24" x14ac:dyDescent="0.25">
      <c r="A175" s="21">
        <v>1994</v>
      </c>
      <c r="B175" s="14">
        <v>3</v>
      </c>
      <c r="C175" s="15">
        <v>3046388</v>
      </c>
      <c r="D175" s="15">
        <v>364383</v>
      </c>
      <c r="E175" s="15">
        <v>15270</v>
      </c>
      <c r="F175" s="15">
        <v>2294</v>
      </c>
      <c r="G175" s="16">
        <v>298</v>
      </c>
      <c r="H175" s="16">
        <v>23</v>
      </c>
      <c r="I175" s="16">
        <v>12</v>
      </c>
      <c r="J175" s="15">
        <f t="shared" si="5"/>
        <v>3428668</v>
      </c>
      <c r="K175" s="17">
        <v>2554883.804</v>
      </c>
      <c r="L175" s="17">
        <v>2266270.7080000001</v>
      </c>
      <c r="M175" s="17">
        <v>316633.60800000001</v>
      </c>
      <c r="N175" s="17">
        <v>28836.798999999999</v>
      </c>
      <c r="O175" s="17">
        <v>52874.718000000001</v>
      </c>
      <c r="P175" s="17">
        <v>6511.8190000000004</v>
      </c>
      <c r="Q175" s="17">
        <v>71206.796000000002</v>
      </c>
      <c r="R175" s="22">
        <v>5297218.2520000003</v>
      </c>
      <c r="S175" s="18">
        <v>6030971</v>
      </c>
      <c r="T175" s="18">
        <f t="shared" si="6"/>
        <v>6030971</v>
      </c>
      <c r="X175" s="20">
        <v>0</v>
      </c>
    </row>
    <row r="176" spans="1:24" x14ac:dyDescent="0.25">
      <c r="A176" s="21">
        <v>1994</v>
      </c>
      <c r="B176" s="14">
        <v>4</v>
      </c>
      <c r="C176" s="15">
        <v>3043543</v>
      </c>
      <c r="D176" s="15">
        <v>365207</v>
      </c>
      <c r="E176" s="15">
        <v>15394</v>
      </c>
      <c r="F176" s="15">
        <v>2304</v>
      </c>
      <c r="G176" s="16">
        <v>298</v>
      </c>
      <c r="H176" s="16">
        <v>23</v>
      </c>
      <c r="I176" s="16">
        <v>12</v>
      </c>
      <c r="J176" s="15">
        <f t="shared" si="5"/>
        <v>3426781</v>
      </c>
      <c r="K176" s="17">
        <v>2760704.0429999996</v>
      </c>
      <c r="L176" s="17">
        <v>2491088.3159999996</v>
      </c>
      <c r="M176" s="17">
        <v>308622.30699999997</v>
      </c>
      <c r="N176" s="17">
        <v>27656.024000000001</v>
      </c>
      <c r="O176" s="17">
        <v>43227.104000000007</v>
      </c>
      <c r="P176" s="17">
        <v>6609</v>
      </c>
      <c r="Q176" s="17">
        <v>98649.346000000005</v>
      </c>
      <c r="R176" s="22">
        <v>5736556.1399999997</v>
      </c>
      <c r="S176" s="18">
        <v>6367421</v>
      </c>
      <c r="T176" s="18">
        <f t="shared" si="6"/>
        <v>6367421</v>
      </c>
      <c r="X176" s="20">
        <v>0</v>
      </c>
    </row>
    <row r="177" spans="1:54" x14ac:dyDescent="0.25">
      <c r="A177" s="21">
        <v>1994</v>
      </c>
      <c r="B177" s="14">
        <v>5</v>
      </c>
      <c r="C177" s="15">
        <v>3028412</v>
      </c>
      <c r="D177" s="15">
        <v>365964</v>
      </c>
      <c r="E177" s="15">
        <v>15366</v>
      </c>
      <c r="F177" s="15">
        <v>2302</v>
      </c>
      <c r="G177" s="16">
        <v>297</v>
      </c>
      <c r="H177" s="16">
        <v>23</v>
      </c>
      <c r="I177" s="16">
        <v>12</v>
      </c>
      <c r="J177" s="15">
        <f t="shared" si="5"/>
        <v>3412376</v>
      </c>
      <c r="K177" s="17">
        <v>3136447.8980000005</v>
      </c>
      <c r="L177" s="17">
        <v>2328890.6689999998</v>
      </c>
      <c r="M177" s="17">
        <v>325446.62099999998</v>
      </c>
      <c r="N177" s="17">
        <v>29491.737999999998</v>
      </c>
      <c r="O177" s="17">
        <v>49387.188000000002</v>
      </c>
      <c r="P177" s="17">
        <v>6463.1570000000002</v>
      </c>
      <c r="Q177" s="17">
        <v>108661.037</v>
      </c>
      <c r="R177" s="22">
        <v>5984788.3079999993</v>
      </c>
      <c r="S177" s="18">
        <v>7225250</v>
      </c>
      <c r="T177" s="18">
        <f t="shared" si="6"/>
        <v>7225250</v>
      </c>
      <c r="X177" s="20">
        <v>0</v>
      </c>
    </row>
    <row r="178" spans="1:54" x14ac:dyDescent="0.25">
      <c r="A178" s="21">
        <v>1994</v>
      </c>
      <c r="B178" s="14">
        <v>6</v>
      </c>
      <c r="C178" s="15">
        <v>3020716</v>
      </c>
      <c r="D178" s="15">
        <v>366357</v>
      </c>
      <c r="E178" s="15">
        <v>15351</v>
      </c>
      <c r="F178" s="15">
        <v>2304</v>
      </c>
      <c r="G178" s="16">
        <v>295</v>
      </c>
      <c r="H178" s="16">
        <v>23</v>
      </c>
      <c r="I178" s="16">
        <v>12</v>
      </c>
      <c r="J178" s="15">
        <f t="shared" si="5"/>
        <v>3405058</v>
      </c>
      <c r="K178" s="17">
        <v>3543694.8289999999</v>
      </c>
      <c r="L178" s="17">
        <v>2637649.6929999995</v>
      </c>
      <c r="M178" s="17">
        <v>322222.75499999995</v>
      </c>
      <c r="N178" s="17">
        <v>28883.759000000005</v>
      </c>
      <c r="O178" s="17">
        <v>60103.725999999995</v>
      </c>
      <c r="P178" s="17">
        <v>6993.31</v>
      </c>
      <c r="Q178" s="17">
        <v>124192.402</v>
      </c>
      <c r="R178" s="22">
        <v>6723740.4739999985</v>
      </c>
      <c r="S178" s="18">
        <v>7615036</v>
      </c>
      <c r="T178" s="18">
        <f t="shared" si="6"/>
        <v>7615036</v>
      </c>
      <c r="X178" s="20">
        <v>0</v>
      </c>
    </row>
    <row r="179" spans="1:54" x14ac:dyDescent="0.25">
      <c r="A179" s="21">
        <v>1994</v>
      </c>
      <c r="B179" s="14">
        <v>7</v>
      </c>
      <c r="C179" s="15">
        <v>3018690</v>
      </c>
      <c r="D179" s="15">
        <v>366291</v>
      </c>
      <c r="E179" s="15">
        <v>15501</v>
      </c>
      <c r="F179" s="15">
        <v>2306</v>
      </c>
      <c r="G179" s="16">
        <v>295</v>
      </c>
      <c r="H179" s="16">
        <v>23</v>
      </c>
      <c r="I179" s="16">
        <v>12</v>
      </c>
      <c r="J179" s="15">
        <f t="shared" si="5"/>
        <v>3403118</v>
      </c>
      <c r="K179" s="17">
        <v>4007940.8709999998</v>
      </c>
      <c r="L179" s="17">
        <v>2745215.7409999999</v>
      </c>
      <c r="M179" s="17">
        <v>333344.79999999993</v>
      </c>
      <c r="N179" s="17">
        <v>28945.391000000003</v>
      </c>
      <c r="O179" s="17">
        <v>73623.68700000002</v>
      </c>
      <c r="P179" s="17">
        <v>7467</v>
      </c>
      <c r="Q179" s="17">
        <v>155119.88</v>
      </c>
      <c r="R179" s="22">
        <v>7351657.3699999992</v>
      </c>
      <c r="S179" s="18">
        <v>7955195</v>
      </c>
      <c r="T179" s="18">
        <f t="shared" si="6"/>
        <v>7955195</v>
      </c>
      <c r="X179" s="20">
        <v>0</v>
      </c>
    </row>
    <row r="180" spans="1:54" x14ac:dyDescent="0.25">
      <c r="A180" s="21">
        <v>1994</v>
      </c>
      <c r="B180" s="14">
        <v>8</v>
      </c>
      <c r="C180" s="15">
        <v>3026580</v>
      </c>
      <c r="D180" s="15">
        <v>367264</v>
      </c>
      <c r="E180" s="15">
        <v>15741</v>
      </c>
      <c r="F180" s="15">
        <v>2310</v>
      </c>
      <c r="G180" s="16">
        <v>295</v>
      </c>
      <c r="H180" s="16">
        <v>23</v>
      </c>
      <c r="I180" s="16">
        <v>12</v>
      </c>
      <c r="J180" s="15">
        <f t="shared" si="5"/>
        <v>3412225</v>
      </c>
      <c r="K180" s="17">
        <v>3827665.0199999996</v>
      </c>
      <c r="L180" s="17">
        <v>2674365.2349999999</v>
      </c>
      <c r="M180" s="17">
        <v>317824.01199999999</v>
      </c>
      <c r="N180" s="17">
        <v>29263.058999999997</v>
      </c>
      <c r="O180" s="17">
        <v>56371.179000000004</v>
      </c>
      <c r="P180" s="17">
        <v>6976</v>
      </c>
      <c r="Q180" s="17">
        <v>152158.57500000001</v>
      </c>
      <c r="R180" s="17">
        <v>7064623.0799999991</v>
      </c>
      <c r="S180" s="18">
        <v>7832923</v>
      </c>
      <c r="T180" s="18">
        <f t="shared" si="6"/>
        <v>7832923</v>
      </c>
      <c r="X180" s="20">
        <v>0</v>
      </c>
    </row>
    <row r="181" spans="1:54" x14ac:dyDescent="0.25">
      <c r="A181" s="21">
        <v>1994</v>
      </c>
      <c r="B181" s="14">
        <v>9</v>
      </c>
      <c r="C181" s="15">
        <v>3030160</v>
      </c>
      <c r="D181" s="15">
        <v>367773</v>
      </c>
      <c r="E181" s="15">
        <v>15921</v>
      </c>
      <c r="F181" s="15">
        <v>2315</v>
      </c>
      <c r="G181" s="16">
        <v>293</v>
      </c>
      <c r="H181" s="16">
        <v>23</v>
      </c>
      <c r="I181" s="16">
        <v>14</v>
      </c>
      <c r="J181" s="15">
        <f t="shared" si="5"/>
        <v>3416499</v>
      </c>
      <c r="K181" s="17">
        <v>3821957.1039999998</v>
      </c>
      <c r="L181" s="17">
        <v>2695645.3310000002</v>
      </c>
      <c r="M181" s="17">
        <v>325926.77299999999</v>
      </c>
      <c r="N181" s="17">
        <v>29399.783000000003</v>
      </c>
      <c r="O181" s="17">
        <v>62318.58</v>
      </c>
      <c r="P181" s="17">
        <v>7260</v>
      </c>
      <c r="Q181" s="17">
        <v>158228.133</v>
      </c>
      <c r="R181" s="17">
        <v>7100735.7040000008</v>
      </c>
      <c r="S181" s="18">
        <v>7282000</v>
      </c>
      <c r="T181" s="18">
        <f t="shared" si="6"/>
        <v>7282000</v>
      </c>
      <c r="X181" s="20">
        <v>0</v>
      </c>
    </row>
    <row r="182" spans="1:54" x14ac:dyDescent="0.25">
      <c r="A182" s="21">
        <v>1994</v>
      </c>
      <c r="B182" s="14">
        <v>10</v>
      </c>
      <c r="C182" s="15">
        <v>3036364</v>
      </c>
      <c r="D182" s="15">
        <v>368314</v>
      </c>
      <c r="E182" s="15">
        <v>16134</v>
      </c>
      <c r="F182" s="15">
        <v>2007</v>
      </c>
      <c r="G182" s="16">
        <v>293</v>
      </c>
      <c r="H182" s="16">
        <v>23</v>
      </c>
      <c r="I182" s="16">
        <v>14</v>
      </c>
      <c r="J182" s="15">
        <f t="shared" si="5"/>
        <v>3423149</v>
      </c>
      <c r="K182" s="17">
        <v>3467158.611</v>
      </c>
      <c r="L182" s="17">
        <v>2667524.7080000001</v>
      </c>
      <c r="M182" s="17">
        <v>324983.7</v>
      </c>
      <c r="N182" s="17">
        <v>28283.490999999998</v>
      </c>
      <c r="O182" s="17">
        <v>50088.51</v>
      </c>
      <c r="P182" s="17">
        <v>7022</v>
      </c>
      <c r="Q182" s="17">
        <v>135549.91800000001</v>
      </c>
      <c r="R182" s="17">
        <v>6680610.9380000001</v>
      </c>
      <c r="S182" s="18">
        <v>7047848</v>
      </c>
      <c r="T182" s="18">
        <f t="shared" si="6"/>
        <v>7047848</v>
      </c>
      <c r="X182" s="20">
        <v>0</v>
      </c>
    </row>
    <row r="183" spans="1:54" x14ac:dyDescent="0.25">
      <c r="A183" s="21">
        <v>1994</v>
      </c>
      <c r="B183" s="14">
        <v>11</v>
      </c>
      <c r="C183" s="15">
        <v>3057775</v>
      </c>
      <c r="D183" s="15">
        <v>369301</v>
      </c>
      <c r="E183" s="15">
        <v>16088</v>
      </c>
      <c r="F183" s="15">
        <v>2023</v>
      </c>
      <c r="G183" s="16">
        <v>293</v>
      </c>
      <c r="H183" s="16">
        <v>23</v>
      </c>
      <c r="I183" s="16">
        <v>14</v>
      </c>
      <c r="J183" s="15">
        <f t="shared" si="5"/>
        <v>3445517</v>
      </c>
      <c r="K183" s="17">
        <v>3190272.9069999997</v>
      </c>
      <c r="L183" s="17">
        <v>2622211.83</v>
      </c>
      <c r="M183" s="17">
        <v>326943.70999999996</v>
      </c>
      <c r="N183" s="17">
        <v>26245.200000000001</v>
      </c>
      <c r="O183" s="17">
        <v>50172.097000000002</v>
      </c>
      <c r="P183" s="17">
        <v>7527</v>
      </c>
      <c r="Q183" s="17">
        <v>120134.636</v>
      </c>
      <c r="R183" s="17">
        <v>6343507.3799999999</v>
      </c>
      <c r="S183" s="18">
        <v>6271620</v>
      </c>
      <c r="T183" s="18">
        <f t="shared" si="6"/>
        <v>6271620</v>
      </c>
      <c r="X183" s="20">
        <v>0</v>
      </c>
    </row>
    <row r="184" spans="1:54" x14ac:dyDescent="0.25">
      <c r="A184" s="21">
        <v>1994</v>
      </c>
      <c r="B184" s="14">
        <v>12</v>
      </c>
      <c r="C184" s="15">
        <v>3076365</v>
      </c>
      <c r="D184" s="15">
        <v>370041</v>
      </c>
      <c r="E184" s="15">
        <v>15992</v>
      </c>
      <c r="F184" s="15">
        <v>2023</v>
      </c>
      <c r="G184" s="16">
        <v>293</v>
      </c>
      <c r="H184" s="16">
        <v>23</v>
      </c>
      <c r="I184" s="16">
        <v>15</v>
      </c>
      <c r="J184" s="15">
        <f t="shared" si="5"/>
        <v>3464752</v>
      </c>
      <c r="K184" s="17">
        <v>2940172.0239999997</v>
      </c>
      <c r="L184" s="17">
        <v>2547464.8640000001</v>
      </c>
      <c r="M184" s="17">
        <v>331140.76899999997</v>
      </c>
      <c r="N184" s="17">
        <v>29165.186000000002</v>
      </c>
      <c r="O184" s="17">
        <v>72455.135999999999</v>
      </c>
      <c r="P184" s="17">
        <v>8731</v>
      </c>
      <c r="Q184" s="17">
        <v>111567.88</v>
      </c>
      <c r="R184" s="17">
        <v>6040696.8590000002</v>
      </c>
      <c r="S184" s="18">
        <v>6056683</v>
      </c>
      <c r="T184" s="18">
        <f t="shared" si="6"/>
        <v>6056683</v>
      </c>
      <c r="X184" s="20">
        <v>0</v>
      </c>
    </row>
    <row r="185" spans="1:54" x14ac:dyDescent="0.25">
      <c r="A185" s="21">
        <v>1995</v>
      </c>
      <c r="B185" s="14">
        <v>1</v>
      </c>
      <c r="C185" s="15">
        <v>3091289</v>
      </c>
      <c r="D185" s="15">
        <v>370371</v>
      </c>
      <c r="E185" s="15">
        <v>15862</v>
      </c>
      <c r="F185" s="15">
        <v>2029</v>
      </c>
      <c r="G185" s="16">
        <v>293</v>
      </c>
      <c r="H185" s="16">
        <v>23</v>
      </c>
      <c r="I185" s="16">
        <v>15</v>
      </c>
      <c r="J185" s="15">
        <f t="shared" si="5"/>
        <v>3479882</v>
      </c>
      <c r="K185" s="17">
        <v>2810104.7209999999</v>
      </c>
      <c r="L185" s="17">
        <v>2268342.5350000001</v>
      </c>
      <c r="M185" s="17">
        <v>315611.92700000003</v>
      </c>
      <c r="N185" s="17">
        <v>29002.569</v>
      </c>
      <c r="O185" s="17">
        <v>46268.266000000011</v>
      </c>
      <c r="P185" s="17">
        <v>7510</v>
      </c>
      <c r="Q185" s="17">
        <v>86015.702000000005</v>
      </c>
      <c r="R185" s="17">
        <v>5562855.7199999997</v>
      </c>
      <c r="S185" s="18">
        <v>6015009</v>
      </c>
      <c r="T185" s="18">
        <f t="shared" si="6"/>
        <v>6015009</v>
      </c>
      <c r="X185" s="20">
        <v>0</v>
      </c>
      <c r="AM185" s="18">
        <v>6061</v>
      </c>
      <c r="AN185" s="18">
        <v>1381</v>
      </c>
      <c r="AO185" s="18">
        <v>932</v>
      </c>
      <c r="AP185" s="18">
        <v>1470</v>
      </c>
      <c r="AQ185" s="18">
        <v>1373</v>
      </c>
      <c r="AR185" s="18">
        <v>905</v>
      </c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</row>
    <row r="186" spans="1:54" x14ac:dyDescent="0.25">
      <c r="A186" s="21">
        <v>1995</v>
      </c>
      <c r="B186" s="14">
        <v>2</v>
      </c>
      <c r="C186" s="15">
        <v>3100476</v>
      </c>
      <c r="D186" s="15">
        <v>371337</v>
      </c>
      <c r="E186" s="15">
        <v>15710</v>
      </c>
      <c r="F186" s="15">
        <v>2034</v>
      </c>
      <c r="G186" s="16">
        <v>291</v>
      </c>
      <c r="H186" s="16">
        <v>23</v>
      </c>
      <c r="I186" s="16">
        <v>15</v>
      </c>
      <c r="J186" s="15">
        <f t="shared" si="5"/>
        <v>3489886</v>
      </c>
      <c r="K186" s="17">
        <v>3032835.2650000001</v>
      </c>
      <c r="L186" s="17">
        <v>2135558.4759999998</v>
      </c>
      <c r="M186" s="17">
        <v>308605.59899999993</v>
      </c>
      <c r="N186" s="17">
        <v>29629.196</v>
      </c>
      <c r="O186" s="17">
        <v>37225.452000000005</v>
      </c>
      <c r="P186" s="17">
        <v>6510</v>
      </c>
      <c r="Q186" s="17">
        <v>95492.343999999997</v>
      </c>
      <c r="R186" s="17">
        <v>5645856.3319999995</v>
      </c>
      <c r="S186" s="18">
        <v>5665745</v>
      </c>
      <c r="T186" s="18">
        <f t="shared" si="6"/>
        <v>5665745</v>
      </c>
      <c r="X186" s="20">
        <v>0</v>
      </c>
      <c r="AM186" s="18">
        <v>6307</v>
      </c>
      <c r="AN186" s="18">
        <v>1431</v>
      </c>
      <c r="AO186" s="18">
        <v>1005</v>
      </c>
      <c r="AP186" s="18">
        <v>1488</v>
      </c>
      <c r="AQ186" s="18">
        <v>1353</v>
      </c>
      <c r="AR186" s="18">
        <v>1030</v>
      </c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</row>
    <row r="187" spans="1:54" x14ac:dyDescent="0.25">
      <c r="A187" s="21">
        <v>1995</v>
      </c>
      <c r="B187" s="14">
        <v>3</v>
      </c>
      <c r="C187" s="15">
        <v>3105323</v>
      </c>
      <c r="D187" s="15">
        <v>372052</v>
      </c>
      <c r="E187" s="15">
        <v>15447</v>
      </c>
      <c r="F187" s="15">
        <v>2054</v>
      </c>
      <c r="G187" s="16">
        <v>289</v>
      </c>
      <c r="H187" s="16">
        <v>23</v>
      </c>
      <c r="I187" s="16">
        <v>15</v>
      </c>
      <c r="J187" s="15">
        <f t="shared" si="5"/>
        <v>3495203</v>
      </c>
      <c r="K187" s="17">
        <v>2569733.48</v>
      </c>
      <c r="L187" s="17">
        <v>2224021.9509999999</v>
      </c>
      <c r="M187" s="17">
        <v>307692.36300000001</v>
      </c>
      <c r="N187" s="17">
        <v>29683.032999999996</v>
      </c>
      <c r="O187" s="17">
        <v>63116.354999999996</v>
      </c>
      <c r="P187" s="17">
        <v>6575</v>
      </c>
      <c r="Q187" s="17">
        <v>99186.668999999994</v>
      </c>
      <c r="R187" s="17">
        <v>5300008.8509999998</v>
      </c>
      <c r="S187" s="18">
        <v>6008700</v>
      </c>
      <c r="T187" s="18">
        <f t="shared" si="6"/>
        <v>6008700</v>
      </c>
      <c r="X187" s="20">
        <v>0</v>
      </c>
      <c r="AM187" s="18">
        <v>7075</v>
      </c>
      <c r="AN187" s="18">
        <v>1555</v>
      </c>
      <c r="AO187" s="18">
        <v>1167</v>
      </c>
      <c r="AP187" s="18">
        <v>1710</v>
      </c>
      <c r="AQ187" s="18">
        <v>1299</v>
      </c>
      <c r="AR187" s="18">
        <v>1344</v>
      </c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</row>
    <row r="188" spans="1:54" x14ac:dyDescent="0.25">
      <c r="A188" s="21">
        <v>1995</v>
      </c>
      <c r="B188" s="14">
        <v>4</v>
      </c>
      <c r="C188" s="15">
        <v>3099816</v>
      </c>
      <c r="D188" s="15">
        <v>372421</v>
      </c>
      <c r="E188" s="15">
        <v>15193</v>
      </c>
      <c r="F188" s="15">
        <v>2073</v>
      </c>
      <c r="G188" s="16">
        <v>289</v>
      </c>
      <c r="H188" s="16">
        <v>23</v>
      </c>
      <c r="I188" s="16">
        <v>15</v>
      </c>
      <c r="J188" s="15">
        <f t="shared" si="5"/>
        <v>3489830</v>
      </c>
      <c r="K188" s="17">
        <v>2645474.4370000004</v>
      </c>
      <c r="L188" s="17">
        <v>2337546.4249999998</v>
      </c>
      <c r="M188" s="17">
        <v>310533.67200000002</v>
      </c>
      <c r="N188" s="17">
        <v>30427.899999999998</v>
      </c>
      <c r="O188" s="17">
        <v>51540.647000000004</v>
      </c>
      <c r="P188" s="17">
        <v>7077</v>
      </c>
      <c r="Q188" s="17">
        <v>90163.506999999998</v>
      </c>
      <c r="R188" s="17">
        <v>5472763.5880000005</v>
      </c>
      <c r="S188" s="18">
        <v>6411519</v>
      </c>
      <c r="T188" s="18">
        <f t="shared" si="6"/>
        <v>6411519</v>
      </c>
      <c r="X188" s="20">
        <v>0</v>
      </c>
      <c r="AM188" s="18">
        <v>6073</v>
      </c>
      <c r="AN188" s="18">
        <v>1344</v>
      </c>
      <c r="AO188" s="18">
        <v>867</v>
      </c>
      <c r="AP188" s="18">
        <v>1370</v>
      </c>
      <c r="AQ188" s="18">
        <v>1278</v>
      </c>
      <c r="AR188" s="18">
        <v>1214</v>
      </c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</row>
    <row r="189" spans="1:54" x14ac:dyDescent="0.25">
      <c r="A189" s="21">
        <v>1995</v>
      </c>
      <c r="B189" s="14">
        <v>5</v>
      </c>
      <c r="C189" s="15">
        <v>3085128</v>
      </c>
      <c r="D189" s="15">
        <v>373216</v>
      </c>
      <c r="E189" s="15">
        <v>15056</v>
      </c>
      <c r="F189" s="15">
        <v>2406</v>
      </c>
      <c r="G189" s="16">
        <v>290</v>
      </c>
      <c r="H189" s="16">
        <v>23</v>
      </c>
      <c r="I189" s="16">
        <v>15</v>
      </c>
      <c r="J189" s="15">
        <f t="shared" si="5"/>
        <v>3476134</v>
      </c>
      <c r="K189" s="17">
        <v>3266090.8480000002</v>
      </c>
      <c r="L189" s="17">
        <v>2575302.8119999999</v>
      </c>
      <c r="M189" s="17">
        <v>356328.66700000002</v>
      </c>
      <c r="N189" s="17">
        <v>29253.478999999999</v>
      </c>
      <c r="O189" s="17">
        <v>44634.333000000006</v>
      </c>
      <c r="P189" s="17">
        <v>6801</v>
      </c>
      <c r="Q189" s="17">
        <v>100832.183</v>
      </c>
      <c r="R189" s="17">
        <v>6379243.3220000006</v>
      </c>
      <c r="S189" s="18">
        <v>8093416</v>
      </c>
      <c r="T189" s="18">
        <f t="shared" si="6"/>
        <v>8093416</v>
      </c>
      <c r="X189" s="20">
        <v>0</v>
      </c>
      <c r="AM189" s="18">
        <v>6437</v>
      </c>
      <c r="AN189" s="18">
        <v>1430</v>
      </c>
      <c r="AO189" s="18">
        <v>928</v>
      </c>
      <c r="AP189" s="18">
        <v>1546</v>
      </c>
      <c r="AQ189" s="18">
        <v>1441</v>
      </c>
      <c r="AR189" s="18">
        <v>1092</v>
      </c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</row>
    <row r="190" spans="1:54" x14ac:dyDescent="0.25">
      <c r="A190" s="21">
        <v>1995</v>
      </c>
      <c r="B190" s="14">
        <v>6</v>
      </c>
      <c r="C190" s="15">
        <v>3082695</v>
      </c>
      <c r="D190" s="15">
        <v>373898</v>
      </c>
      <c r="E190" s="15">
        <v>15077</v>
      </c>
      <c r="F190" s="15">
        <v>2403</v>
      </c>
      <c r="G190" s="16">
        <v>290</v>
      </c>
      <c r="H190" s="16">
        <v>23</v>
      </c>
      <c r="I190" s="16">
        <v>15</v>
      </c>
      <c r="J190" s="15">
        <f t="shared" si="5"/>
        <v>3474401</v>
      </c>
      <c r="K190" s="17">
        <v>4012454.8739999998</v>
      </c>
      <c r="L190" s="17">
        <v>2819710.659</v>
      </c>
      <c r="M190" s="17">
        <v>342432.01799999998</v>
      </c>
      <c r="N190" s="17">
        <v>29663.860999999997</v>
      </c>
      <c r="O190" s="17">
        <v>69073.88</v>
      </c>
      <c r="P190" s="17">
        <v>7198</v>
      </c>
      <c r="Q190" s="17">
        <v>151533.571</v>
      </c>
      <c r="R190" s="17">
        <v>7432066.8629999999</v>
      </c>
      <c r="S190" s="18">
        <v>7631343</v>
      </c>
      <c r="T190" s="18">
        <f t="shared" si="6"/>
        <v>7631343</v>
      </c>
      <c r="X190" s="20">
        <v>0</v>
      </c>
      <c r="AM190" s="18">
        <v>6287</v>
      </c>
      <c r="AN190" s="18">
        <v>1218</v>
      </c>
      <c r="AO190" s="18">
        <v>1021</v>
      </c>
      <c r="AP190" s="18">
        <v>1470</v>
      </c>
      <c r="AQ190" s="18">
        <v>1384</v>
      </c>
      <c r="AR190" s="18">
        <v>1194</v>
      </c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</row>
    <row r="191" spans="1:54" x14ac:dyDescent="0.25">
      <c r="A191" s="21">
        <v>1995</v>
      </c>
      <c r="B191" s="14">
        <v>7</v>
      </c>
      <c r="C191" s="15">
        <v>3082700</v>
      </c>
      <c r="D191" s="15">
        <v>374339</v>
      </c>
      <c r="E191" s="15">
        <v>15077</v>
      </c>
      <c r="F191" s="15">
        <v>2090</v>
      </c>
      <c r="G191" s="16">
        <v>290</v>
      </c>
      <c r="H191" s="16">
        <v>23</v>
      </c>
      <c r="I191" s="16">
        <v>15</v>
      </c>
      <c r="J191" s="15">
        <f t="shared" si="5"/>
        <v>3474534</v>
      </c>
      <c r="K191" s="17">
        <v>4002728.1270000003</v>
      </c>
      <c r="L191" s="17">
        <v>2788729.517</v>
      </c>
      <c r="M191" s="17">
        <v>328920.79200000002</v>
      </c>
      <c r="N191" s="17">
        <v>29910.100999999999</v>
      </c>
      <c r="O191" s="17">
        <v>60357.539000000004</v>
      </c>
      <c r="P191" s="17">
        <v>7582</v>
      </c>
      <c r="Q191" s="17">
        <v>138233.745</v>
      </c>
      <c r="R191" s="17">
        <v>7356461.8210000005</v>
      </c>
      <c r="S191" s="18">
        <v>8257163</v>
      </c>
      <c r="T191" s="18">
        <f t="shared" si="6"/>
        <v>8257163</v>
      </c>
      <c r="X191" s="20">
        <v>0</v>
      </c>
      <c r="AM191" s="18">
        <v>5745</v>
      </c>
      <c r="AN191" s="18">
        <v>1167</v>
      </c>
      <c r="AO191" s="18">
        <v>843</v>
      </c>
      <c r="AP191" s="18">
        <v>1153</v>
      </c>
      <c r="AQ191" s="18">
        <v>1332</v>
      </c>
      <c r="AR191" s="18">
        <v>1250</v>
      </c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</row>
    <row r="192" spans="1:54" x14ac:dyDescent="0.25">
      <c r="A192" s="21">
        <v>1995</v>
      </c>
      <c r="B192" s="14">
        <v>8</v>
      </c>
      <c r="C192" s="15">
        <v>3085507</v>
      </c>
      <c r="D192" s="15">
        <v>374848</v>
      </c>
      <c r="E192" s="15">
        <v>14899</v>
      </c>
      <c r="F192" s="15">
        <v>2092</v>
      </c>
      <c r="G192" s="16">
        <v>290</v>
      </c>
      <c r="H192" s="16">
        <v>23</v>
      </c>
      <c r="I192" s="16">
        <v>15</v>
      </c>
      <c r="J192" s="15">
        <f t="shared" si="5"/>
        <v>3477674</v>
      </c>
      <c r="K192" s="17">
        <v>4014868.5690000001</v>
      </c>
      <c r="L192" s="17">
        <v>2734359.037</v>
      </c>
      <c r="M192" s="17">
        <v>287834.89600000007</v>
      </c>
      <c r="N192" s="17">
        <v>29916.923999999999</v>
      </c>
      <c r="O192" s="17">
        <v>55900.814999999995</v>
      </c>
      <c r="P192" s="17">
        <v>6887</v>
      </c>
      <c r="Q192" s="17">
        <v>159611.82</v>
      </c>
      <c r="R192" s="17">
        <v>7289379.0610000007</v>
      </c>
      <c r="S192" s="18">
        <v>8392514</v>
      </c>
      <c r="T192" s="18">
        <f t="shared" si="6"/>
        <v>8392514</v>
      </c>
      <c r="X192" s="20">
        <v>0</v>
      </c>
      <c r="AM192" s="18">
        <v>6588</v>
      </c>
      <c r="AN192" s="18">
        <v>1540</v>
      </c>
      <c r="AO192" s="18">
        <v>853</v>
      </c>
      <c r="AP192" s="18">
        <v>1433</v>
      </c>
      <c r="AQ192" s="18">
        <v>1278</v>
      </c>
      <c r="AR192" s="18">
        <v>1484</v>
      </c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</row>
    <row r="193" spans="1:54" x14ac:dyDescent="0.25">
      <c r="A193" s="21">
        <v>1995</v>
      </c>
      <c r="B193" s="14">
        <v>9</v>
      </c>
      <c r="C193" s="15">
        <v>3091480</v>
      </c>
      <c r="D193" s="15">
        <v>375519</v>
      </c>
      <c r="E193" s="15">
        <v>14906</v>
      </c>
      <c r="F193" s="15">
        <v>2102</v>
      </c>
      <c r="G193" s="16">
        <v>290</v>
      </c>
      <c r="H193" s="16">
        <v>23</v>
      </c>
      <c r="I193" s="16">
        <v>15</v>
      </c>
      <c r="J193" s="15">
        <f t="shared" si="5"/>
        <v>3484335</v>
      </c>
      <c r="K193" s="17">
        <v>4128811.5799999996</v>
      </c>
      <c r="L193" s="17">
        <v>2868857.4869999997</v>
      </c>
      <c r="M193" s="17">
        <v>335881.70799999998</v>
      </c>
      <c r="N193" s="17">
        <v>29985.143000000004</v>
      </c>
      <c r="O193" s="17">
        <v>46798.451000000001</v>
      </c>
      <c r="P193" s="17">
        <v>7065</v>
      </c>
      <c r="Q193" s="17">
        <v>161844.307</v>
      </c>
      <c r="R193" s="17">
        <v>7579243.676</v>
      </c>
      <c r="S193" s="18">
        <v>7942138</v>
      </c>
      <c r="T193" s="18">
        <f t="shared" si="6"/>
        <v>7942138</v>
      </c>
      <c r="X193" s="20">
        <v>0</v>
      </c>
      <c r="AM193" s="18">
        <v>6624</v>
      </c>
      <c r="AN193" s="18">
        <v>1308</v>
      </c>
      <c r="AO193" s="18">
        <v>1076</v>
      </c>
      <c r="AP193" s="18">
        <v>1273</v>
      </c>
      <c r="AQ193" s="18">
        <v>1343</v>
      </c>
      <c r="AR193" s="18">
        <v>1624</v>
      </c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</row>
    <row r="194" spans="1:54" x14ac:dyDescent="0.25">
      <c r="A194" s="21">
        <v>1995</v>
      </c>
      <c r="B194" s="14">
        <v>10</v>
      </c>
      <c r="C194" s="15">
        <v>3098011</v>
      </c>
      <c r="D194" s="15">
        <v>376141</v>
      </c>
      <c r="E194" s="15">
        <v>14863</v>
      </c>
      <c r="F194" s="15">
        <v>2100</v>
      </c>
      <c r="G194" s="16">
        <v>290</v>
      </c>
      <c r="H194" s="16">
        <v>23</v>
      </c>
      <c r="I194" s="16">
        <v>15</v>
      </c>
      <c r="J194" s="15">
        <f t="shared" si="5"/>
        <v>3491443</v>
      </c>
      <c r="K194" s="17">
        <v>3967588.0160000003</v>
      </c>
      <c r="L194" s="17">
        <v>2836390.273</v>
      </c>
      <c r="M194" s="17">
        <v>317367.52300000004</v>
      </c>
      <c r="N194" s="17">
        <v>30090.170999999998</v>
      </c>
      <c r="O194" s="17">
        <v>42813.446000000004</v>
      </c>
      <c r="P194" s="17">
        <v>6852</v>
      </c>
      <c r="Q194" s="17">
        <v>146103.44200000001</v>
      </c>
      <c r="R194" s="17">
        <v>7347204.8710000012</v>
      </c>
      <c r="S194" s="18">
        <v>7698083</v>
      </c>
      <c r="T194" s="18">
        <f t="shared" si="6"/>
        <v>7698083</v>
      </c>
      <c r="X194" s="20">
        <v>0</v>
      </c>
      <c r="AM194" s="18">
        <v>6673</v>
      </c>
      <c r="AN194" s="18">
        <v>1331</v>
      </c>
      <c r="AO194" s="18">
        <v>973</v>
      </c>
      <c r="AP194" s="18">
        <v>1359</v>
      </c>
      <c r="AQ194" s="18">
        <v>1563</v>
      </c>
      <c r="AR194" s="18">
        <v>1447</v>
      </c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</row>
    <row r="195" spans="1:54" x14ac:dyDescent="0.25">
      <c r="A195" s="21">
        <v>1995</v>
      </c>
      <c r="B195" s="14">
        <v>11</v>
      </c>
      <c r="C195" s="15">
        <v>3114036</v>
      </c>
      <c r="D195" s="15">
        <v>376737</v>
      </c>
      <c r="E195" s="15">
        <v>14813</v>
      </c>
      <c r="F195" s="15">
        <v>2096</v>
      </c>
      <c r="G195" s="16">
        <v>290</v>
      </c>
      <c r="H195" s="16">
        <v>23</v>
      </c>
      <c r="I195" s="16">
        <v>15</v>
      </c>
      <c r="J195" s="15">
        <f t="shared" si="5"/>
        <v>3508010</v>
      </c>
      <c r="K195" s="17">
        <v>3336610.4649999999</v>
      </c>
      <c r="L195" s="17">
        <v>2671637.5260000001</v>
      </c>
      <c r="M195" s="17">
        <v>340356.67100000003</v>
      </c>
      <c r="N195" s="17">
        <v>30113.394</v>
      </c>
      <c r="O195" s="17">
        <v>82937.2</v>
      </c>
      <c r="P195" s="17">
        <v>7268</v>
      </c>
      <c r="Q195" s="17">
        <v>124809.792</v>
      </c>
      <c r="R195" s="17">
        <v>6593733.0480000013</v>
      </c>
      <c r="S195" s="18">
        <v>5996824</v>
      </c>
      <c r="T195" s="18">
        <f t="shared" si="6"/>
        <v>5996824</v>
      </c>
      <c r="X195" s="20">
        <v>0</v>
      </c>
      <c r="AM195" s="18">
        <v>6725</v>
      </c>
      <c r="AN195" s="18">
        <v>1449</v>
      </c>
      <c r="AO195" s="18">
        <v>1143</v>
      </c>
      <c r="AP195" s="18">
        <v>1426</v>
      </c>
      <c r="AQ195" s="18">
        <v>1353</v>
      </c>
      <c r="AR195" s="18">
        <v>1354</v>
      </c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</row>
    <row r="196" spans="1:54" x14ac:dyDescent="0.25">
      <c r="A196" s="21">
        <v>1995</v>
      </c>
      <c r="B196" s="14">
        <v>12</v>
      </c>
      <c r="C196" s="15">
        <v>3129838</v>
      </c>
      <c r="D196" s="15">
        <v>377184</v>
      </c>
      <c r="E196" s="15">
        <v>14771</v>
      </c>
      <c r="F196" s="15">
        <v>2099</v>
      </c>
      <c r="G196" s="16">
        <v>290</v>
      </c>
      <c r="H196" s="16">
        <v>23</v>
      </c>
      <c r="I196" s="16">
        <v>15</v>
      </c>
      <c r="J196" s="15">
        <f t="shared" si="5"/>
        <v>3524220</v>
      </c>
      <c r="K196" s="17">
        <v>2768222.2880000002</v>
      </c>
      <c r="L196" s="17">
        <v>2458163.35</v>
      </c>
      <c r="M196" s="17">
        <v>331227.71600000001</v>
      </c>
      <c r="N196" s="17">
        <v>30192.662</v>
      </c>
      <c r="O196" s="17">
        <v>47363.199000000001</v>
      </c>
      <c r="P196" s="17">
        <v>6773</v>
      </c>
      <c r="Q196" s="17">
        <v>82771.865000000005</v>
      </c>
      <c r="R196" s="17">
        <v>5724714.0800000001</v>
      </c>
      <c r="S196" s="18">
        <v>6433661</v>
      </c>
      <c r="T196" s="18">
        <f t="shared" si="6"/>
        <v>6433661</v>
      </c>
      <c r="X196" s="20">
        <v>0</v>
      </c>
      <c r="AM196" s="18">
        <v>6788</v>
      </c>
      <c r="AN196" s="18">
        <v>1215</v>
      </c>
      <c r="AO196" s="18">
        <v>1187</v>
      </c>
      <c r="AP196" s="18">
        <v>1454</v>
      </c>
      <c r="AQ196" s="18">
        <v>1403</v>
      </c>
      <c r="AR196" s="18">
        <v>1529</v>
      </c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</row>
    <row r="197" spans="1:54" x14ac:dyDescent="0.25">
      <c r="A197" s="21">
        <v>1996</v>
      </c>
      <c r="B197" s="14">
        <v>1</v>
      </c>
      <c r="C197" s="15">
        <v>3147199</v>
      </c>
      <c r="D197" s="15">
        <v>378338</v>
      </c>
      <c r="E197" s="15">
        <v>14735</v>
      </c>
      <c r="F197" s="15">
        <v>2124</v>
      </c>
      <c r="G197" s="16">
        <v>289</v>
      </c>
      <c r="H197" s="16">
        <v>23</v>
      </c>
      <c r="I197" s="16">
        <v>15</v>
      </c>
      <c r="J197" s="15">
        <f t="shared" si="5"/>
        <v>3542723</v>
      </c>
      <c r="K197" s="17">
        <v>3665414.6899999995</v>
      </c>
      <c r="L197" s="17">
        <v>2377256.94</v>
      </c>
      <c r="M197" s="17">
        <v>322314.33399999997</v>
      </c>
      <c r="N197" s="17">
        <v>30159.235000000001</v>
      </c>
      <c r="O197" s="17">
        <v>34730.148000000001</v>
      </c>
      <c r="P197" s="17">
        <v>7028</v>
      </c>
      <c r="Q197" s="17">
        <v>106814.211</v>
      </c>
      <c r="R197" s="17">
        <v>6543717.5579999993</v>
      </c>
      <c r="S197" s="18">
        <v>6505811</v>
      </c>
      <c r="T197" s="18">
        <f t="shared" si="6"/>
        <v>6505811</v>
      </c>
      <c r="X197" s="20">
        <v>0</v>
      </c>
      <c r="AM197" s="18">
        <v>6358</v>
      </c>
      <c r="AN197" s="18">
        <v>1350</v>
      </c>
      <c r="AO197" s="18">
        <v>990</v>
      </c>
      <c r="AP197" s="18">
        <v>1516</v>
      </c>
      <c r="AQ197" s="18">
        <v>1161</v>
      </c>
      <c r="AR197" s="18">
        <v>1341</v>
      </c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</row>
    <row r="198" spans="1:54" x14ac:dyDescent="0.25">
      <c r="A198" s="21">
        <v>1996</v>
      </c>
      <c r="B198" s="14">
        <v>2</v>
      </c>
      <c r="C198" s="15">
        <v>3154142</v>
      </c>
      <c r="D198" s="15">
        <v>378061</v>
      </c>
      <c r="E198" s="15">
        <v>14569</v>
      </c>
      <c r="F198" s="15">
        <v>2154</v>
      </c>
      <c r="G198" s="16">
        <v>289</v>
      </c>
      <c r="H198" s="16">
        <v>23</v>
      </c>
      <c r="I198" s="16">
        <v>15</v>
      </c>
      <c r="J198" s="15">
        <f t="shared" ref="J198:J261" si="7">SUM(C198:I198)</f>
        <v>3549253</v>
      </c>
      <c r="K198" s="17">
        <v>3081803.9929999998</v>
      </c>
      <c r="L198" s="17">
        <v>2254937.719</v>
      </c>
      <c r="M198" s="17">
        <v>299393.39399999997</v>
      </c>
      <c r="N198" s="17">
        <v>30896.005000000001</v>
      </c>
      <c r="O198" s="17">
        <v>56675.016000000003</v>
      </c>
      <c r="P198" s="17">
        <v>6470</v>
      </c>
      <c r="Q198" s="17">
        <v>107094.311</v>
      </c>
      <c r="R198" s="17">
        <v>5837270.4379999992</v>
      </c>
      <c r="S198" s="18">
        <v>6169078</v>
      </c>
      <c r="T198" s="18">
        <f t="shared" si="6"/>
        <v>6169078</v>
      </c>
      <c r="X198" s="20">
        <v>0</v>
      </c>
      <c r="AM198" s="18">
        <v>5709</v>
      </c>
      <c r="AN198" s="18">
        <v>1273</v>
      </c>
      <c r="AO198" s="18">
        <v>910</v>
      </c>
      <c r="AP198" s="18">
        <v>1451</v>
      </c>
      <c r="AQ198" s="18">
        <v>1147</v>
      </c>
      <c r="AR198" s="18">
        <v>928</v>
      </c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</row>
    <row r="199" spans="1:54" x14ac:dyDescent="0.25">
      <c r="A199" s="21">
        <v>1996</v>
      </c>
      <c r="B199" s="14">
        <v>3</v>
      </c>
      <c r="C199" s="15">
        <v>3158499</v>
      </c>
      <c r="D199" s="15">
        <v>378733</v>
      </c>
      <c r="E199" s="15">
        <v>14641</v>
      </c>
      <c r="F199" s="15">
        <v>2155</v>
      </c>
      <c r="G199" s="16">
        <v>289</v>
      </c>
      <c r="H199" s="16">
        <v>23</v>
      </c>
      <c r="I199" s="16">
        <v>7</v>
      </c>
      <c r="J199" s="15">
        <f t="shared" si="7"/>
        <v>3554347</v>
      </c>
      <c r="K199" s="17">
        <v>2902590.4210000006</v>
      </c>
      <c r="L199" s="17">
        <v>2260280.301</v>
      </c>
      <c r="M199" s="17">
        <v>320730.70900000003</v>
      </c>
      <c r="N199" s="17">
        <v>31012.449000000001</v>
      </c>
      <c r="O199" s="17">
        <v>29062.73</v>
      </c>
      <c r="P199" s="17">
        <v>6107</v>
      </c>
      <c r="Q199" s="17">
        <v>109579.44899999999</v>
      </c>
      <c r="R199" s="17">
        <v>5659363.0590000013</v>
      </c>
      <c r="S199" s="18">
        <v>6356735</v>
      </c>
      <c r="T199" s="18">
        <f t="shared" si="6"/>
        <v>6356735</v>
      </c>
      <c r="X199" s="20">
        <v>0</v>
      </c>
      <c r="AM199" s="18">
        <v>6970</v>
      </c>
      <c r="AN199" s="18">
        <v>1313</v>
      </c>
      <c r="AO199" s="18">
        <v>1645</v>
      </c>
      <c r="AP199" s="18">
        <v>1395</v>
      </c>
      <c r="AQ199" s="18">
        <v>1429</v>
      </c>
      <c r="AR199" s="18">
        <v>1188</v>
      </c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</row>
    <row r="200" spans="1:54" x14ac:dyDescent="0.25">
      <c r="A200" s="21">
        <v>1996</v>
      </c>
      <c r="B200" s="14">
        <v>4</v>
      </c>
      <c r="C200" s="15">
        <v>3157765</v>
      </c>
      <c r="D200" s="15">
        <v>379637</v>
      </c>
      <c r="E200" s="15">
        <v>14668</v>
      </c>
      <c r="F200" s="15">
        <v>2146</v>
      </c>
      <c r="G200" s="16">
        <v>289</v>
      </c>
      <c r="H200" s="16">
        <v>23</v>
      </c>
      <c r="I200" s="16">
        <v>7</v>
      </c>
      <c r="J200" s="15">
        <f t="shared" si="7"/>
        <v>3554535</v>
      </c>
      <c r="K200" s="17">
        <v>2727920.4939999999</v>
      </c>
      <c r="L200" s="17">
        <v>2284919.6750000003</v>
      </c>
      <c r="M200" s="17">
        <v>302926.31599999999</v>
      </c>
      <c r="N200" s="17">
        <v>30677.46</v>
      </c>
      <c r="O200" s="17">
        <v>72652.591</v>
      </c>
      <c r="P200" s="17">
        <v>6781</v>
      </c>
      <c r="Q200" s="17">
        <v>104163.838</v>
      </c>
      <c r="R200" s="17">
        <v>5530041.3739999998</v>
      </c>
      <c r="S200" s="18">
        <v>6236698</v>
      </c>
      <c r="T200" s="18">
        <f t="shared" si="6"/>
        <v>6236698</v>
      </c>
      <c r="X200" s="20">
        <v>0</v>
      </c>
      <c r="AM200" s="18">
        <v>6366</v>
      </c>
      <c r="AN200" s="18">
        <v>1215</v>
      </c>
      <c r="AO200" s="18">
        <v>1320</v>
      </c>
      <c r="AP200" s="18">
        <v>1344</v>
      </c>
      <c r="AQ200" s="18">
        <v>1133</v>
      </c>
      <c r="AR200" s="18">
        <v>1354</v>
      </c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</row>
    <row r="201" spans="1:54" x14ac:dyDescent="0.25">
      <c r="A201" s="21">
        <v>1996</v>
      </c>
      <c r="B201" s="14">
        <v>5</v>
      </c>
      <c r="C201" s="15">
        <v>3143915</v>
      </c>
      <c r="D201" s="15">
        <v>380394</v>
      </c>
      <c r="E201" s="15">
        <v>14630</v>
      </c>
      <c r="F201" s="15">
        <v>2155</v>
      </c>
      <c r="G201" s="16">
        <v>289</v>
      </c>
      <c r="H201" s="16">
        <v>23</v>
      </c>
      <c r="I201" s="16">
        <v>7</v>
      </c>
      <c r="J201" s="15">
        <f t="shared" si="7"/>
        <v>3541413</v>
      </c>
      <c r="K201" s="17">
        <v>2999105.0310000004</v>
      </c>
      <c r="L201" s="17">
        <v>2517269.5630000001</v>
      </c>
      <c r="M201" s="17">
        <v>320761.01</v>
      </c>
      <c r="N201" s="17">
        <v>30286.959999999999</v>
      </c>
      <c r="O201" s="17">
        <v>53887.507999999994</v>
      </c>
      <c r="P201" s="17">
        <v>6625</v>
      </c>
      <c r="Q201" s="17">
        <v>85631.527000000002</v>
      </c>
      <c r="R201" s="17">
        <v>6013566.5990000004</v>
      </c>
      <c r="S201" s="18">
        <v>7483468</v>
      </c>
      <c r="T201" s="18">
        <f t="shared" si="6"/>
        <v>7483468</v>
      </c>
      <c r="X201" s="20">
        <v>0</v>
      </c>
      <c r="AM201" s="18">
        <v>6124</v>
      </c>
      <c r="AN201" s="18">
        <v>1427</v>
      </c>
      <c r="AO201" s="18">
        <v>1131</v>
      </c>
      <c r="AP201" s="18">
        <v>1452</v>
      </c>
      <c r="AQ201" s="18">
        <v>979</v>
      </c>
      <c r="AR201" s="18">
        <v>1135</v>
      </c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</row>
    <row r="202" spans="1:54" x14ac:dyDescent="0.25">
      <c r="A202" s="21">
        <v>1996</v>
      </c>
      <c r="B202" s="14">
        <v>6</v>
      </c>
      <c r="C202" s="15">
        <v>3140094</v>
      </c>
      <c r="D202" s="15">
        <v>380645</v>
      </c>
      <c r="E202" s="15">
        <v>14622</v>
      </c>
      <c r="F202" s="15">
        <v>2154</v>
      </c>
      <c r="G202" s="16">
        <v>289</v>
      </c>
      <c r="H202" s="16">
        <v>23</v>
      </c>
      <c r="I202" s="16">
        <v>7</v>
      </c>
      <c r="J202" s="15">
        <f t="shared" si="7"/>
        <v>3537834</v>
      </c>
      <c r="K202" s="17">
        <v>3632915.023</v>
      </c>
      <c r="L202" s="17">
        <v>2757253.9160000002</v>
      </c>
      <c r="M202" s="17">
        <v>329631.67099999997</v>
      </c>
      <c r="N202" s="17">
        <v>30757.646000000001</v>
      </c>
      <c r="O202" s="17">
        <v>35054.558000000005</v>
      </c>
      <c r="P202" s="17">
        <v>6940</v>
      </c>
      <c r="Q202" s="17">
        <v>118596.173</v>
      </c>
      <c r="R202" s="17">
        <v>6911148.9870000007</v>
      </c>
      <c r="S202" s="18">
        <v>7516221</v>
      </c>
      <c r="T202" s="18">
        <f t="shared" si="6"/>
        <v>7516221</v>
      </c>
      <c r="X202" s="20">
        <v>0</v>
      </c>
      <c r="AM202" s="18">
        <v>6274</v>
      </c>
      <c r="AN202" s="18">
        <v>1238</v>
      </c>
      <c r="AO202" s="18">
        <v>1121</v>
      </c>
      <c r="AP202" s="18">
        <v>1313</v>
      </c>
      <c r="AQ202" s="18">
        <v>1348</v>
      </c>
      <c r="AR202" s="18">
        <v>1254</v>
      </c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</row>
    <row r="203" spans="1:54" x14ac:dyDescent="0.25">
      <c r="A203" s="21">
        <v>1996</v>
      </c>
      <c r="B203" s="14">
        <v>7</v>
      </c>
      <c r="C203" s="15">
        <v>3140301</v>
      </c>
      <c r="D203" s="15">
        <v>381291</v>
      </c>
      <c r="E203" s="15">
        <v>14759</v>
      </c>
      <c r="F203" s="15">
        <v>2160</v>
      </c>
      <c r="G203" s="16">
        <v>289</v>
      </c>
      <c r="H203" s="16">
        <v>23</v>
      </c>
      <c r="I203" s="16">
        <v>7</v>
      </c>
      <c r="J203" s="15">
        <f t="shared" si="7"/>
        <v>3538830</v>
      </c>
      <c r="K203" s="17">
        <v>4017444.3660000004</v>
      </c>
      <c r="L203" s="17">
        <v>2834273.7699999996</v>
      </c>
      <c r="M203" s="17">
        <v>277058.174</v>
      </c>
      <c r="N203" s="17">
        <v>30472.95</v>
      </c>
      <c r="O203" s="17">
        <v>25629.32</v>
      </c>
      <c r="P203" s="17">
        <v>7509</v>
      </c>
      <c r="Q203" s="17">
        <v>120634.859</v>
      </c>
      <c r="R203" s="17">
        <v>7313022.4390000002</v>
      </c>
      <c r="S203" s="18">
        <v>8870675</v>
      </c>
      <c r="T203" s="18">
        <f t="shared" si="6"/>
        <v>8870675</v>
      </c>
      <c r="X203" s="20">
        <v>0</v>
      </c>
      <c r="AM203" s="18">
        <v>6267</v>
      </c>
      <c r="AN203" s="18">
        <v>1506</v>
      </c>
      <c r="AO203" s="18">
        <v>1072</v>
      </c>
      <c r="AP203" s="18">
        <v>1240</v>
      </c>
      <c r="AQ203" s="18">
        <v>1274</v>
      </c>
      <c r="AR203" s="18">
        <v>1175</v>
      </c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</row>
    <row r="204" spans="1:54" x14ac:dyDescent="0.25">
      <c r="A204" s="21">
        <v>1996</v>
      </c>
      <c r="B204" s="14">
        <v>8</v>
      </c>
      <c r="C204" s="15">
        <v>3143491</v>
      </c>
      <c r="D204" s="15">
        <v>381582</v>
      </c>
      <c r="E204" s="15">
        <v>14836</v>
      </c>
      <c r="F204" s="15">
        <v>2165</v>
      </c>
      <c r="G204" s="16">
        <v>289</v>
      </c>
      <c r="H204" s="16">
        <v>23</v>
      </c>
      <c r="I204" s="16">
        <v>7</v>
      </c>
      <c r="J204" s="15">
        <f t="shared" si="7"/>
        <v>3542393</v>
      </c>
      <c r="K204" s="17">
        <v>4396652.2119999994</v>
      </c>
      <c r="L204" s="17">
        <v>2961970.466</v>
      </c>
      <c r="M204" s="17">
        <v>342127.55999999994</v>
      </c>
      <c r="N204" s="17">
        <v>30622.304</v>
      </c>
      <c r="O204" s="17">
        <v>69928.065999999992</v>
      </c>
      <c r="P204" s="17">
        <v>6938</v>
      </c>
      <c r="Q204" s="17">
        <v>157991.269</v>
      </c>
      <c r="R204" s="17">
        <v>7966229.8769999985</v>
      </c>
      <c r="S204" s="18">
        <v>8446713</v>
      </c>
      <c r="T204" s="18">
        <f t="shared" si="6"/>
        <v>8446713</v>
      </c>
      <c r="X204" s="20">
        <v>0</v>
      </c>
      <c r="AM204" s="18">
        <v>6714</v>
      </c>
      <c r="AN204" s="18">
        <v>1281</v>
      </c>
      <c r="AO204" s="18">
        <v>1011</v>
      </c>
      <c r="AP204" s="18">
        <v>1430</v>
      </c>
      <c r="AQ204" s="18">
        <v>1240</v>
      </c>
      <c r="AR204" s="18">
        <v>1752</v>
      </c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</row>
    <row r="205" spans="1:54" x14ac:dyDescent="0.25">
      <c r="A205" s="21">
        <v>1996</v>
      </c>
      <c r="B205" s="14">
        <v>9</v>
      </c>
      <c r="C205" s="15">
        <v>3146569</v>
      </c>
      <c r="D205" s="15">
        <v>382020</v>
      </c>
      <c r="E205" s="15">
        <v>14940</v>
      </c>
      <c r="F205" s="15">
        <v>2173</v>
      </c>
      <c r="G205" s="16">
        <v>288</v>
      </c>
      <c r="H205" s="16">
        <v>23</v>
      </c>
      <c r="I205" s="16">
        <v>7</v>
      </c>
      <c r="J205" s="15">
        <f t="shared" si="7"/>
        <v>3546020</v>
      </c>
      <c r="K205" s="17">
        <v>4189030.7149999999</v>
      </c>
      <c r="L205" s="17">
        <v>2925291.469</v>
      </c>
      <c r="M205" s="17">
        <v>329134.533</v>
      </c>
      <c r="N205" s="17">
        <v>30966.811000000002</v>
      </c>
      <c r="O205" s="17">
        <v>52438.377999999997</v>
      </c>
      <c r="P205" s="17">
        <v>7106.2839999999997</v>
      </c>
      <c r="Q205" s="17">
        <v>147306.538</v>
      </c>
      <c r="R205" s="17">
        <v>7681274.7279999992</v>
      </c>
      <c r="S205" s="18">
        <v>8105567</v>
      </c>
      <c r="T205" s="18">
        <f t="shared" si="6"/>
        <v>8105567</v>
      </c>
      <c r="X205" s="20">
        <v>0</v>
      </c>
      <c r="AM205" s="18">
        <v>6410</v>
      </c>
      <c r="AN205" s="18">
        <v>1371</v>
      </c>
      <c r="AO205" s="18">
        <v>803</v>
      </c>
      <c r="AP205" s="18">
        <v>1687</v>
      </c>
      <c r="AQ205" s="18">
        <v>1486</v>
      </c>
      <c r="AR205" s="18">
        <v>1063</v>
      </c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</row>
    <row r="206" spans="1:54" x14ac:dyDescent="0.25">
      <c r="A206" s="21">
        <v>1996</v>
      </c>
      <c r="B206" s="14">
        <v>10</v>
      </c>
      <c r="C206" s="15">
        <v>3151602</v>
      </c>
      <c r="D206" s="15">
        <v>382415</v>
      </c>
      <c r="E206" s="15">
        <v>15026</v>
      </c>
      <c r="F206" s="15">
        <v>2175</v>
      </c>
      <c r="G206" s="16">
        <v>286</v>
      </c>
      <c r="H206" s="16">
        <v>23</v>
      </c>
      <c r="I206" s="16">
        <v>7</v>
      </c>
      <c r="J206" s="15">
        <f t="shared" si="7"/>
        <v>3551534</v>
      </c>
      <c r="K206" s="17">
        <v>3810146.4389999998</v>
      </c>
      <c r="L206" s="17">
        <v>2849482.5920000002</v>
      </c>
      <c r="M206" s="17">
        <v>310646.50800000003</v>
      </c>
      <c r="N206" s="17">
        <v>30705.224999999999</v>
      </c>
      <c r="O206" s="17">
        <v>62070.121000000006</v>
      </c>
      <c r="P206" s="17">
        <v>7048.67</v>
      </c>
      <c r="Q206" s="17">
        <v>134044.72</v>
      </c>
      <c r="R206" s="17">
        <v>7204144.2749999994</v>
      </c>
      <c r="S206" s="18">
        <v>7115716</v>
      </c>
      <c r="T206" s="18">
        <f t="shared" si="6"/>
        <v>7115716</v>
      </c>
      <c r="X206" s="20">
        <v>0</v>
      </c>
      <c r="AM206" s="18">
        <v>7428</v>
      </c>
      <c r="AN206" s="18">
        <v>1421</v>
      </c>
      <c r="AO206" s="18">
        <v>1033</v>
      </c>
      <c r="AP206" s="18">
        <v>1713</v>
      </c>
      <c r="AQ206" s="18">
        <v>1612</v>
      </c>
      <c r="AR206" s="18">
        <v>1649</v>
      </c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</row>
    <row r="207" spans="1:54" x14ac:dyDescent="0.25">
      <c r="A207" s="21">
        <v>1996</v>
      </c>
      <c r="B207" s="14">
        <v>11</v>
      </c>
      <c r="C207" s="15">
        <v>3165144</v>
      </c>
      <c r="D207" s="15">
        <v>383163</v>
      </c>
      <c r="E207" s="15">
        <v>14953</v>
      </c>
      <c r="F207" s="15">
        <v>2180</v>
      </c>
      <c r="G207" s="16">
        <v>286</v>
      </c>
      <c r="H207" s="16">
        <v>23</v>
      </c>
      <c r="I207" s="16">
        <v>7</v>
      </c>
      <c r="J207" s="15">
        <f t="shared" si="7"/>
        <v>3565756</v>
      </c>
      <c r="K207" s="17">
        <v>3090486.2250000001</v>
      </c>
      <c r="L207" s="17">
        <v>2643368.906</v>
      </c>
      <c r="M207" s="17">
        <v>314172.91799999995</v>
      </c>
      <c r="N207" s="17">
        <v>31124.955000000002</v>
      </c>
      <c r="O207" s="17">
        <v>45940.712</v>
      </c>
      <c r="P207" s="17">
        <v>7385.18</v>
      </c>
      <c r="Q207" s="17">
        <v>84963.263999999996</v>
      </c>
      <c r="R207" s="17">
        <v>6217442.1600000001</v>
      </c>
      <c r="S207" s="18">
        <v>6008950</v>
      </c>
      <c r="T207" s="18">
        <f t="shared" si="6"/>
        <v>6008950</v>
      </c>
      <c r="X207" s="20">
        <v>0</v>
      </c>
      <c r="AM207" s="18">
        <v>6011</v>
      </c>
      <c r="AN207" s="18">
        <v>1334</v>
      </c>
      <c r="AO207" s="18">
        <v>989</v>
      </c>
      <c r="AP207" s="18">
        <v>1780</v>
      </c>
      <c r="AQ207" s="18">
        <v>1155</v>
      </c>
      <c r="AR207" s="18">
        <v>753</v>
      </c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</row>
    <row r="208" spans="1:54" x14ac:dyDescent="0.25">
      <c r="A208" s="21">
        <v>1996</v>
      </c>
      <c r="B208" s="14">
        <v>12</v>
      </c>
      <c r="C208" s="15">
        <v>3182783</v>
      </c>
      <c r="D208" s="15">
        <v>384039</v>
      </c>
      <c r="E208" s="15">
        <v>15014</v>
      </c>
      <c r="F208" s="15">
        <v>2179</v>
      </c>
      <c r="G208" s="16">
        <v>285</v>
      </c>
      <c r="H208" s="16">
        <v>23</v>
      </c>
      <c r="I208" s="16">
        <v>7</v>
      </c>
      <c r="J208" s="15">
        <f t="shared" si="7"/>
        <v>3584330</v>
      </c>
      <c r="K208" s="17">
        <v>2788020.3530000001</v>
      </c>
      <c r="L208" s="17">
        <v>2544823.5380000002</v>
      </c>
      <c r="M208" s="17">
        <v>323038.89</v>
      </c>
      <c r="N208" s="17">
        <v>30415.86</v>
      </c>
      <c r="O208" s="17">
        <v>39408.812000000005</v>
      </c>
      <c r="P208" s="17">
        <v>7118.35</v>
      </c>
      <c r="Q208" s="17">
        <v>75812.144</v>
      </c>
      <c r="R208" s="17">
        <v>5808637.9470000006</v>
      </c>
      <c r="S208" s="18">
        <v>6212417</v>
      </c>
      <c r="T208" s="18">
        <f t="shared" si="6"/>
        <v>6212417</v>
      </c>
      <c r="X208" s="20">
        <v>0</v>
      </c>
      <c r="AM208" s="18">
        <v>7303</v>
      </c>
      <c r="AN208" s="18">
        <v>1542</v>
      </c>
      <c r="AO208" s="18">
        <v>1121</v>
      </c>
      <c r="AP208" s="18">
        <v>1743</v>
      </c>
      <c r="AQ208" s="18">
        <v>1630</v>
      </c>
      <c r="AR208" s="18">
        <v>1267</v>
      </c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</row>
    <row r="209" spans="1:54" x14ac:dyDescent="0.25">
      <c r="A209" s="21">
        <v>1997</v>
      </c>
      <c r="B209" s="14">
        <v>1</v>
      </c>
      <c r="C209" s="15">
        <v>3196886</v>
      </c>
      <c r="D209" s="15">
        <v>384601</v>
      </c>
      <c r="E209" s="15">
        <v>14855</v>
      </c>
      <c r="F209" s="15">
        <v>2187</v>
      </c>
      <c r="G209" s="16">
        <v>285</v>
      </c>
      <c r="H209" s="16">
        <v>23</v>
      </c>
      <c r="I209" s="16">
        <v>7</v>
      </c>
      <c r="J209" s="15">
        <f t="shared" si="7"/>
        <v>3598844</v>
      </c>
      <c r="K209" s="17">
        <v>3096186.6669999999</v>
      </c>
      <c r="L209" s="17">
        <v>2490258.429</v>
      </c>
      <c r="M209" s="17">
        <v>307547.74799999996</v>
      </c>
      <c r="N209" s="17">
        <v>32193.671999999999</v>
      </c>
      <c r="O209" s="17">
        <v>65868.209999999992</v>
      </c>
      <c r="P209" s="17">
        <v>7321.16</v>
      </c>
      <c r="Q209" s="17">
        <v>83418.517000000007</v>
      </c>
      <c r="R209" s="17">
        <v>6082794.4029999999</v>
      </c>
      <c r="S209" s="18">
        <v>6441844</v>
      </c>
      <c r="T209" s="18">
        <f t="shared" si="6"/>
        <v>6441844</v>
      </c>
      <c r="W209" s="46">
        <v>0</v>
      </c>
      <c r="X209" s="20">
        <v>0</v>
      </c>
      <c r="AM209" s="18">
        <v>6997</v>
      </c>
      <c r="AN209" s="18">
        <v>1615</v>
      </c>
      <c r="AO209" s="18">
        <v>990</v>
      </c>
      <c r="AP209" s="18">
        <v>1852</v>
      </c>
      <c r="AQ209" s="18">
        <v>1226</v>
      </c>
      <c r="AR209" s="18">
        <v>1314</v>
      </c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</row>
    <row r="210" spans="1:54" x14ac:dyDescent="0.25">
      <c r="A210" s="21">
        <v>1997</v>
      </c>
      <c r="B210" s="14">
        <v>2</v>
      </c>
      <c r="C210" s="15">
        <v>3206611</v>
      </c>
      <c r="D210" s="15">
        <v>385190</v>
      </c>
      <c r="E210" s="15">
        <v>14691</v>
      </c>
      <c r="F210" s="15">
        <v>2192</v>
      </c>
      <c r="G210" s="16">
        <v>284</v>
      </c>
      <c r="H210" s="16">
        <v>23</v>
      </c>
      <c r="I210" s="16">
        <v>7</v>
      </c>
      <c r="J210" s="15">
        <f t="shared" si="7"/>
        <v>3608998</v>
      </c>
      <c r="K210" s="17">
        <v>3048373.4299999997</v>
      </c>
      <c r="L210" s="17">
        <v>2449917.5010000002</v>
      </c>
      <c r="M210" s="17">
        <v>338249.07</v>
      </c>
      <c r="N210" s="17">
        <v>31299.674999999999</v>
      </c>
      <c r="O210" s="17">
        <v>57632.726000000002</v>
      </c>
      <c r="P210" s="17">
        <v>6540.54</v>
      </c>
      <c r="Q210" s="17">
        <v>88282.202000000005</v>
      </c>
      <c r="R210" s="17">
        <v>6020295.1439999994</v>
      </c>
      <c r="S210" s="18">
        <v>5884214</v>
      </c>
      <c r="T210" s="18">
        <f t="shared" ref="T210:T273" si="8">S210-SUM(W210:AF210)</f>
        <v>5884214</v>
      </c>
      <c r="W210" s="46">
        <v>0</v>
      </c>
      <c r="X210" s="20">
        <v>0</v>
      </c>
      <c r="AM210" s="18">
        <v>6736</v>
      </c>
      <c r="AN210" s="18">
        <v>1458</v>
      </c>
      <c r="AO210" s="18">
        <v>930</v>
      </c>
      <c r="AP210" s="18">
        <v>1685</v>
      </c>
      <c r="AQ210" s="18">
        <v>1736</v>
      </c>
      <c r="AR210" s="18">
        <v>927</v>
      </c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</row>
    <row r="211" spans="1:54" x14ac:dyDescent="0.25">
      <c r="A211" s="21">
        <v>1997</v>
      </c>
      <c r="B211" s="14">
        <v>3</v>
      </c>
      <c r="C211" s="15">
        <v>3214954</v>
      </c>
      <c r="D211" s="15">
        <v>386421</v>
      </c>
      <c r="E211" s="15">
        <v>14641</v>
      </c>
      <c r="F211" s="15">
        <v>2175</v>
      </c>
      <c r="G211" s="16">
        <v>284</v>
      </c>
      <c r="H211" s="16">
        <v>23</v>
      </c>
      <c r="I211" s="16">
        <v>7</v>
      </c>
      <c r="J211" s="15">
        <f t="shared" si="7"/>
        <v>3618505</v>
      </c>
      <c r="K211" s="17">
        <v>2971359.5439999998</v>
      </c>
      <c r="L211" s="17">
        <v>2600924.0969999996</v>
      </c>
      <c r="M211" s="17">
        <v>334523.495</v>
      </c>
      <c r="N211" s="17">
        <v>31651.594999999998</v>
      </c>
      <c r="O211" s="17">
        <v>66231.694000000003</v>
      </c>
      <c r="P211" s="17">
        <v>7313.16</v>
      </c>
      <c r="Q211" s="17">
        <v>71378.024000000005</v>
      </c>
      <c r="R211" s="17">
        <v>6083381.6089999992</v>
      </c>
      <c r="S211" s="18">
        <v>6858239</v>
      </c>
      <c r="T211" s="18">
        <f t="shared" si="8"/>
        <v>6858239</v>
      </c>
      <c r="W211" s="46">
        <v>0</v>
      </c>
      <c r="X211" s="20">
        <v>0</v>
      </c>
      <c r="AM211" s="18">
        <v>6419</v>
      </c>
      <c r="AN211" s="18">
        <v>1457</v>
      </c>
      <c r="AO211" s="18">
        <v>1019</v>
      </c>
      <c r="AP211" s="18">
        <v>1752</v>
      </c>
      <c r="AQ211" s="18">
        <v>1241</v>
      </c>
      <c r="AR211" s="18">
        <v>950</v>
      </c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</row>
    <row r="212" spans="1:54" x14ac:dyDescent="0.25">
      <c r="A212" s="21">
        <v>1997</v>
      </c>
      <c r="B212" s="14">
        <v>4</v>
      </c>
      <c r="C212" s="15">
        <v>3212409</v>
      </c>
      <c r="D212" s="15">
        <v>387450</v>
      </c>
      <c r="E212" s="15">
        <v>14530</v>
      </c>
      <c r="F212" s="15">
        <v>2175</v>
      </c>
      <c r="G212" s="16">
        <v>284</v>
      </c>
      <c r="H212" s="16">
        <v>23</v>
      </c>
      <c r="I212" s="16">
        <v>7</v>
      </c>
      <c r="J212" s="15">
        <f t="shared" si="7"/>
        <v>3616878</v>
      </c>
      <c r="K212" s="17">
        <v>2894632.4480000003</v>
      </c>
      <c r="L212" s="17">
        <v>2565732.9989999998</v>
      </c>
      <c r="M212" s="17">
        <v>320080.20300000004</v>
      </c>
      <c r="N212" s="17">
        <v>31676.967000000001</v>
      </c>
      <c r="O212" s="17">
        <v>50745.612999999998</v>
      </c>
      <c r="P212" s="17">
        <v>6702.62</v>
      </c>
      <c r="Q212" s="17">
        <v>88461.294999999998</v>
      </c>
      <c r="R212" s="17">
        <v>5958032.1450000005</v>
      </c>
      <c r="S212" s="18">
        <v>6442265</v>
      </c>
      <c r="T212" s="18">
        <f t="shared" si="8"/>
        <v>6442265</v>
      </c>
      <c r="W212" s="46">
        <v>0</v>
      </c>
      <c r="X212" s="20">
        <v>0</v>
      </c>
      <c r="AM212" s="18">
        <v>6865</v>
      </c>
      <c r="AN212" s="18">
        <v>1486</v>
      </c>
      <c r="AO212" s="18">
        <v>1021</v>
      </c>
      <c r="AP212" s="18">
        <v>1866</v>
      </c>
      <c r="AQ212" s="18">
        <v>1328</v>
      </c>
      <c r="AR212" s="18">
        <v>1164</v>
      </c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</row>
    <row r="213" spans="1:54" x14ac:dyDescent="0.25">
      <c r="A213" s="21">
        <v>1997</v>
      </c>
      <c r="B213" s="14">
        <v>5</v>
      </c>
      <c r="C213" s="15">
        <v>3198836</v>
      </c>
      <c r="D213" s="15">
        <v>388406</v>
      </c>
      <c r="E213" s="15">
        <v>14530</v>
      </c>
      <c r="F213" s="15">
        <v>2189</v>
      </c>
      <c r="G213" s="16">
        <v>284</v>
      </c>
      <c r="H213" s="16">
        <v>23</v>
      </c>
      <c r="I213" s="16">
        <v>7</v>
      </c>
      <c r="J213" s="15">
        <f t="shared" si="7"/>
        <v>3604275</v>
      </c>
      <c r="K213" s="17">
        <v>3047602.2670000005</v>
      </c>
      <c r="L213" s="17">
        <v>2579270.4410000001</v>
      </c>
      <c r="M213" s="17">
        <v>321272.51199999999</v>
      </c>
      <c r="N213" s="17">
        <v>31855.326000000001</v>
      </c>
      <c r="O213" s="17">
        <v>53640.648999999998</v>
      </c>
      <c r="P213" s="17">
        <v>6666.02</v>
      </c>
      <c r="Q213" s="17">
        <v>82669.274000000005</v>
      </c>
      <c r="R213" s="17">
        <v>6122976.489000001</v>
      </c>
      <c r="S213" s="18">
        <v>7692928</v>
      </c>
      <c r="T213" s="18">
        <f t="shared" si="8"/>
        <v>7692928</v>
      </c>
      <c r="W213" s="46">
        <v>0</v>
      </c>
      <c r="X213" s="20">
        <v>0</v>
      </c>
      <c r="AM213" s="18">
        <v>6768</v>
      </c>
      <c r="AN213" s="18">
        <v>1357</v>
      </c>
      <c r="AO213" s="18">
        <v>925</v>
      </c>
      <c r="AP213" s="18">
        <v>1848</v>
      </c>
      <c r="AQ213" s="18">
        <v>1505</v>
      </c>
      <c r="AR213" s="18">
        <v>1133</v>
      </c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</row>
    <row r="214" spans="1:54" x14ac:dyDescent="0.25">
      <c r="A214" s="21">
        <v>1997</v>
      </c>
      <c r="B214" s="14">
        <v>6</v>
      </c>
      <c r="C214" s="15">
        <v>3194640</v>
      </c>
      <c r="D214" s="15">
        <v>388496</v>
      </c>
      <c r="E214" s="15">
        <v>14616</v>
      </c>
      <c r="F214" s="15">
        <v>2196</v>
      </c>
      <c r="G214" s="16">
        <v>284</v>
      </c>
      <c r="H214" s="16">
        <v>23</v>
      </c>
      <c r="I214" s="16">
        <v>7</v>
      </c>
      <c r="J214" s="15">
        <f t="shared" si="7"/>
        <v>3600262</v>
      </c>
      <c r="K214" s="17">
        <v>3806209.8289999999</v>
      </c>
      <c r="L214" s="17">
        <v>2899006.7480000001</v>
      </c>
      <c r="M214" s="17">
        <v>331876.68400000001</v>
      </c>
      <c r="N214" s="17">
        <v>31715.656000000003</v>
      </c>
      <c r="O214" s="17">
        <v>61650.574000000001</v>
      </c>
      <c r="P214" s="17">
        <v>7030.06</v>
      </c>
      <c r="Q214" s="17">
        <v>107833.288</v>
      </c>
      <c r="R214" s="17">
        <v>7245322.8389999997</v>
      </c>
      <c r="S214" s="18">
        <v>7989101</v>
      </c>
      <c r="T214" s="18">
        <f t="shared" si="8"/>
        <v>7989101</v>
      </c>
      <c r="W214" s="46">
        <v>0</v>
      </c>
      <c r="X214" s="20">
        <v>0</v>
      </c>
      <c r="AM214" s="18">
        <v>6902</v>
      </c>
      <c r="AN214" s="18">
        <v>1234</v>
      </c>
      <c r="AO214" s="18">
        <v>1052</v>
      </c>
      <c r="AP214" s="18">
        <v>1756</v>
      </c>
      <c r="AQ214" s="18">
        <v>1582</v>
      </c>
      <c r="AR214" s="18">
        <v>1278</v>
      </c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</row>
    <row r="215" spans="1:54" x14ac:dyDescent="0.25">
      <c r="A215" s="21">
        <v>1997</v>
      </c>
      <c r="B215" s="14">
        <v>7</v>
      </c>
      <c r="C215" s="15">
        <v>3198490</v>
      </c>
      <c r="D215" s="15">
        <v>389418</v>
      </c>
      <c r="E215" s="15">
        <v>14746</v>
      </c>
      <c r="F215" s="15">
        <v>2205</v>
      </c>
      <c r="G215" s="16">
        <v>282</v>
      </c>
      <c r="H215" s="16">
        <v>23</v>
      </c>
      <c r="I215" s="16">
        <v>7</v>
      </c>
      <c r="J215" s="15">
        <f t="shared" si="7"/>
        <v>3605171</v>
      </c>
      <c r="K215" s="17">
        <v>4222621.3500000006</v>
      </c>
      <c r="L215" s="17">
        <v>2941714.642</v>
      </c>
      <c r="M215" s="17">
        <v>321352.51</v>
      </c>
      <c r="N215" s="17">
        <v>30992.177000000003</v>
      </c>
      <c r="O215" s="17">
        <v>43646.184999999998</v>
      </c>
      <c r="P215" s="17">
        <v>7543.3980000000001</v>
      </c>
      <c r="Q215" s="17">
        <v>119970.19899999999</v>
      </c>
      <c r="R215" s="17">
        <v>7687840.4610000001</v>
      </c>
      <c r="S215" s="18">
        <v>8761057</v>
      </c>
      <c r="T215" s="18">
        <f t="shared" si="8"/>
        <v>8761057</v>
      </c>
      <c r="W215" s="46">
        <v>0</v>
      </c>
      <c r="X215" s="20">
        <v>0</v>
      </c>
      <c r="AM215" s="18">
        <v>6832</v>
      </c>
      <c r="AN215" s="18">
        <v>1406</v>
      </c>
      <c r="AO215" s="18">
        <v>982</v>
      </c>
      <c r="AP215" s="18">
        <v>1614</v>
      </c>
      <c r="AQ215" s="18">
        <v>1354</v>
      </c>
      <c r="AR215" s="18">
        <v>1476</v>
      </c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</row>
    <row r="216" spans="1:54" x14ac:dyDescent="0.25">
      <c r="A216" s="21">
        <v>1997</v>
      </c>
      <c r="B216" s="14">
        <v>8</v>
      </c>
      <c r="C216" s="15">
        <v>3202409</v>
      </c>
      <c r="D216" s="15">
        <v>390246</v>
      </c>
      <c r="E216" s="15">
        <v>14776</v>
      </c>
      <c r="F216" s="15">
        <v>2215</v>
      </c>
      <c r="G216" s="16">
        <v>282</v>
      </c>
      <c r="H216" s="16">
        <v>23</v>
      </c>
      <c r="I216" s="16">
        <v>7</v>
      </c>
      <c r="J216" s="15">
        <f t="shared" si="7"/>
        <v>3609958</v>
      </c>
      <c r="K216" s="17">
        <v>4331571.4019999998</v>
      </c>
      <c r="L216" s="17">
        <v>2980190.6670000004</v>
      </c>
      <c r="M216" s="17">
        <v>313680.63699999999</v>
      </c>
      <c r="N216" s="17">
        <v>32042.235999999997</v>
      </c>
      <c r="O216" s="17">
        <v>23209.250999999997</v>
      </c>
      <c r="P216" s="17">
        <v>6936.37</v>
      </c>
      <c r="Q216" s="17">
        <v>144018.35699999999</v>
      </c>
      <c r="R216" s="17">
        <v>7831648.9199999999</v>
      </c>
      <c r="S216" s="18">
        <v>8749892</v>
      </c>
      <c r="T216" s="18">
        <f t="shared" si="8"/>
        <v>8749892</v>
      </c>
      <c r="W216" s="46">
        <v>0</v>
      </c>
      <c r="X216" s="20">
        <v>0</v>
      </c>
      <c r="AM216" s="18">
        <v>6606</v>
      </c>
      <c r="AN216" s="18">
        <v>1401</v>
      </c>
      <c r="AO216" s="18">
        <v>1016</v>
      </c>
      <c r="AP216" s="18">
        <v>1578</v>
      </c>
      <c r="AQ216" s="18">
        <v>1316</v>
      </c>
      <c r="AR216" s="18">
        <v>1295</v>
      </c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</row>
    <row r="217" spans="1:54" x14ac:dyDescent="0.25">
      <c r="A217" s="21">
        <v>1997</v>
      </c>
      <c r="B217" s="14">
        <v>9</v>
      </c>
      <c r="C217" s="15">
        <v>3209319</v>
      </c>
      <c r="D217" s="15">
        <v>390872</v>
      </c>
      <c r="E217" s="15">
        <v>14960</v>
      </c>
      <c r="F217" s="15">
        <v>2220</v>
      </c>
      <c r="G217" s="16">
        <v>281</v>
      </c>
      <c r="H217" s="16">
        <v>23</v>
      </c>
      <c r="I217" s="16">
        <v>7</v>
      </c>
      <c r="J217" s="15">
        <f t="shared" si="7"/>
        <v>3617682</v>
      </c>
      <c r="K217" s="17">
        <v>4304523.9109999994</v>
      </c>
      <c r="L217" s="17">
        <v>3056332.156</v>
      </c>
      <c r="M217" s="17">
        <v>339344.81299999997</v>
      </c>
      <c r="N217" s="17">
        <v>32055.609</v>
      </c>
      <c r="O217" s="17">
        <v>59752.745000000003</v>
      </c>
      <c r="P217" s="17">
        <v>7034.37</v>
      </c>
      <c r="Q217" s="17">
        <v>148480.34</v>
      </c>
      <c r="R217" s="17">
        <v>7947523.9440000001</v>
      </c>
      <c r="S217" s="18">
        <v>8061219</v>
      </c>
      <c r="T217" s="18">
        <f t="shared" si="8"/>
        <v>8061219</v>
      </c>
      <c r="W217" s="46">
        <v>0</v>
      </c>
      <c r="X217" s="20">
        <v>0</v>
      </c>
      <c r="AM217" s="18">
        <v>6452</v>
      </c>
      <c r="AN217" s="18">
        <v>1561</v>
      </c>
      <c r="AO217" s="18">
        <v>964</v>
      </c>
      <c r="AP217" s="18">
        <v>1486</v>
      </c>
      <c r="AQ217" s="18">
        <v>1437</v>
      </c>
      <c r="AR217" s="18">
        <v>1004</v>
      </c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</row>
    <row r="218" spans="1:54" x14ac:dyDescent="0.25">
      <c r="A218" s="21">
        <v>1997</v>
      </c>
      <c r="B218" s="14">
        <v>10</v>
      </c>
      <c r="C218" s="15">
        <v>3213236</v>
      </c>
      <c r="D218" s="15">
        <v>391380</v>
      </c>
      <c r="E218" s="15">
        <v>14961</v>
      </c>
      <c r="F218" s="15">
        <v>2246</v>
      </c>
      <c r="G218" s="16">
        <v>280</v>
      </c>
      <c r="H218" s="16">
        <v>23</v>
      </c>
      <c r="I218" s="16">
        <v>7</v>
      </c>
      <c r="J218" s="15">
        <f t="shared" si="7"/>
        <v>3622133</v>
      </c>
      <c r="K218" s="17">
        <v>4009594.7299999995</v>
      </c>
      <c r="L218" s="17">
        <v>3002988.4649999999</v>
      </c>
      <c r="M218" s="17">
        <v>314185.40899999999</v>
      </c>
      <c r="N218" s="17">
        <v>31799.396000000001</v>
      </c>
      <c r="O218" s="17">
        <v>91554.752000000008</v>
      </c>
      <c r="P218" s="17">
        <v>7417.2529999999997</v>
      </c>
      <c r="Q218" s="17">
        <v>121543.375</v>
      </c>
      <c r="R218" s="17">
        <v>7579083.379999999</v>
      </c>
      <c r="S218" s="18">
        <v>7421302</v>
      </c>
      <c r="T218" s="18">
        <f t="shared" si="8"/>
        <v>7421302</v>
      </c>
      <c r="W218" s="46">
        <v>0</v>
      </c>
      <c r="X218" s="20">
        <v>0</v>
      </c>
      <c r="AM218" s="18">
        <v>7337</v>
      </c>
      <c r="AN218" s="18">
        <v>1665</v>
      </c>
      <c r="AO218" s="18">
        <v>1248</v>
      </c>
      <c r="AP218" s="18">
        <v>1732</v>
      </c>
      <c r="AQ218" s="18">
        <v>1499</v>
      </c>
      <c r="AR218" s="18">
        <v>1193</v>
      </c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</row>
    <row r="219" spans="1:54" x14ac:dyDescent="0.25">
      <c r="A219" s="21">
        <v>1997</v>
      </c>
      <c r="B219" s="14">
        <v>11</v>
      </c>
      <c r="C219" s="15">
        <v>3224383</v>
      </c>
      <c r="D219" s="15">
        <v>391832</v>
      </c>
      <c r="E219" s="15">
        <v>14946</v>
      </c>
      <c r="F219" s="15">
        <v>2247</v>
      </c>
      <c r="G219" s="16">
        <v>280</v>
      </c>
      <c r="H219" s="16">
        <v>23</v>
      </c>
      <c r="I219" s="16">
        <v>7</v>
      </c>
      <c r="J219" s="15">
        <f t="shared" si="7"/>
        <v>3633718</v>
      </c>
      <c r="K219" s="17">
        <v>3153359.1880000001</v>
      </c>
      <c r="L219" s="17">
        <v>2721256.5690000001</v>
      </c>
      <c r="M219" s="17">
        <v>332844.27</v>
      </c>
      <c r="N219" s="17">
        <v>32612.090999999997</v>
      </c>
      <c r="O219" s="17">
        <v>75439.491999999998</v>
      </c>
      <c r="P219" s="17">
        <v>6669.067</v>
      </c>
      <c r="Q219" s="17">
        <v>97042.896999999997</v>
      </c>
      <c r="R219" s="17">
        <v>6419223.574</v>
      </c>
      <c r="S219" s="18">
        <v>6138860</v>
      </c>
      <c r="T219" s="18">
        <f t="shared" si="8"/>
        <v>6138860</v>
      </c>
      <c r="W219" s="46">
        <v>0</v>
      </c>
      <c r="X219" s="20">
        <v>0</v>
      </c>
      <c r="AM219" s="18">
        <v>5669</v>
      </c>
      <c r="AN219" s="18">
        <v>1478</v>
      </c>
      <c r="AO219" s="18">
        <v>917</v>
      </c>
      <c r="AP219" s="18">
        <v>1390</v>
      </c>
      <c r="AQ219" s="18">
        <v>1076</v>
      </c>
      <c r="AR219" s="18">
        <v>808</v>
      </c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</row>
    <row r="220" spans="1:54" x14ac:dyDescent="0.25">
      <c r="A220" s="21">
        <v>1997</v>
      </c>
      <c r="B220" s="14">
        <v>12</v>
      </c>
      <c r="C220" s="15">
        <v>3239398</v>
      </c>
      <c r="D220" s="15">
        <v>392554</v>
      </c>
      <c r="E220" s="15">
        <v>14885</v>
      </c>
      <c r="F220" s="15">
        <v>2250</v>
      </c>
      <c r="G220" s="16">
        <v>280</v>
      </c>
      <c r="H220" s="16">
        <v>23</v>
      </c>
      <c r="I220" s="16">
        <v>7</v>
      </c>
      <c r="J220" s="15">
        <f t="shared" si="7"/>
        <v>3649397</v>
      </c>
      <c r="K220" s="17">
        <v>2963034.83</v>
      </c>
      <c r="L220" s="17">
        <v>2653927.0839999998</v>
      </c>
      <c r="M220" s="17">
        <v>319440.22099999996</v>
      </c>
      <c r="N220" s="17">
        <v>32660.502999999997</v>
      </c>
      <c r="O220" s="17">
        <v>52578.569000000003</v>
      </c>
      <c r="P220" s="17">
        <v>7270.7389999999996</v>
      </c>
      <c r="Q220" s="17">
        <v>75360.91</v>
      </c>
      <c r="R220" s="17">
        <v>6104272.8559999997</v>
      </c>
      <c r="S220" s="18">
        <v>6614650</v>
      </c>
      <c r="T220" s="18">
        <f t="shared" si="8"/>
        <v>6614650</v>
      </c>
      <c r="W220" s="46">
        <v>0</v>
      </c>
      <c r="X220" s="20">
        <v>0</v>
      </c>
      <c r="AM220" s="18">
        <v>7151</v>
      </c>
      <c r="AN220" s="18">
        <v>1506</v>
      </c>
      <c r="AO220" s="18">
        <v>1244</v>
      </c>
      <c r="AP220" s="18">
        <v>1748</v>
      </c>
      <c r="AQ220" s="18">
        <v>1511</v>
      </c>
      <c r="AR220" s="18">
        <v>1142</v>
      </c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</row>
    <row r="221" spans="1:54" x14ac:dyDescent="0.25">
      <c r="A221" s="21">
        <v>1998</v>
      </c>
      <c r="B221" s="14">
        <v>1</v>
      </c>
      <c r="C221" s="15">
        <v>3248999</v>
      </c>
      <c r="D221" s="15">
        <v>392861</v>
      </c>
      <c r="E221" s="15">
        <v>14870</v>
      </c>
      <c r="F221" s="15">
        <v>2252</v>
      </c>
      <c r="G221" s="16">
        <v>280</v>
      </c>
      <c r="H221" s="16">
        <v>23</v>
      </c>
      <c r="I221" s="16">
        <v>7</v>
      </c>
      <c r="J221" s="15">
        <f t="shared" si="7"/>
        <v>3659292</v>
      </c>
      <c r="K221" s="17">
        <v>3381697.318</v>
      </c>
      <c r="L221" s="17">
        <v>2628720.6469999999</v>
      </c>
      <c r="M221" s="17">
        <v>317464.28500000003</v>
      </c>
      <c r="N221" s="17">
        <v>32445.768</v>
      </c>
      <c r="O221" s="17">
        <v>49826.043999999994</v>
      </c>
      <c r="P221" s="17">
        <v>6988.96</v>
      </c>
      <c r="Q221" s="17">
        <v>78953.123999999996</v>
      </c>
      <c r="R221" s="17">
        <v>6496096.1459999997</v>
      </c>
      <c r="S221" s="18">
        <v>6341032</v>
      </c>
      <c r="T221" s="18">
        <f t="shared" si="8"/>
        <v>6341032</v>
      </c>
      <c r="W221" s="46">
        <v>0</v>
      </c>
      <c r="X221" s="20">
        <v>0</v>
      </c>
      <c r="AM221" s="18">
        <v>6665</v>
      </c>
      <c r="AN221" s="18">
        <v>1421</v>
      </c>
      <c r="AO221" s="18">
        <v>1029</v>
      </c>
      <c r="AP221" s="18">
        <v>1659</v>
      </c>
      <c r="AQ221" s="18">
        <v>1413</v>
      </c>
      <c r="AR221" s="18">
        <v>1143</v>
      </c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</row>
    <row r="222" spans="1:54" x14ac:dyDescent="0.25">
      <c r="A222" s="21">
        <v>1998</v>
      </c>
      <c r="B222" s="14">
        <v>2</v>
      </c>
      <c r="C222" s="15">
        <v>3259277</v>
      </c>
      <c r="D222" s="15">
        <v>394071</v>
      </c>
      <c r="E222" s="15">
        <v>14855</v>
      </c>
      <c r="F222" s="15">
        <v>2253</v>
      </c>
      <c r="G222" s="16">
        <v>279</v>
      </c>
      <c r="H222" s="16">
        <v>23</v>
      </c>
      <c r="I222" s="16">
        <v>7</v>
      </c>
      <c r="J222" s="15">
        <f t="shared" si="7"/>
        <v>3670765</v>
      </c>
      <c r="K222" s="17">
        <v>2952334.0860000001</v>
      </c>
      <c r="L222" s="17">
        <v>2441348.7060000002</v>
      </c>
      <c r="M222" s="17">
        <v>292498.96299999999</v>
      </c>
      <c r="N222" s="17">
        <v>32549.107</v>
      </c>
      <c r="O222" s="17">
        <v>27044.374</v>
      </c>
      <c r="P222" s="17">
        <v>6351.37</v>
      </c>
      <c r="Q222" s="17">
        <v>78276.308000000005</v>
      </c>
      <c r="R222" s="17">
        <v>5830402.9140000008</v>
      </c>
      <c r="S222" s="18">
        <v>5886441</v>
      </c>
      <c r="T222" s="18">
        <f t="shared" si="8"/>
        <v>5886441</v>
      </c>
      <c r="W222" s="46">
        <v>0</v>
      </c>
      <c r="X222" s="20">
        <v>0</v>
      </c>
      <c r="AM222" s="18">
        <v>6476</v>
      </c>
      <c r="AN222" s="18">
        <v>1437</v>
      </c>
      <c r="AO222" s="18">
        <v>856</v>
      </c>
      <c r="AP222" s="18">
        <v>1674</v>
      </c>
      <c r="AQ222" s="18">
        <v>1564</v>
      </c>
      <c r="AR222" s="18">
        <v>945</v>
      </c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</row>
    <row r="223" spans="1:54" x14ac:dyDescent="0.25">
      <c r="A223" s="21">
        <v>1998</v>
      </c>
      <c r="B223" s="14">
        <v>3</v>
      </c>
      <c r="C223" s="15">
        <v>3266915</v>
      </c>
      <c r="D223" s="15">
        <v>394774</v>
      </c>
      <c r="E223" s="15">
        <v>14890</v>
      </c>
      <c r="F223" s="15">
        <v>2255</v>
      </c>
      <c r="G223" s="16">
        <v>279</v>
      </c>
      <c r="H223" s="16">
        <v>23</v>
      </c>
      <c r="I223" s="16">
        <v>7</v>
      </c>
      <c r="J223" s="15">
        <f t="shared" si="7"/>
        <v>3679143</v>
      </c>
      <c r="K223" s="17">
        <v>2915802.818</v>
      </c>
      <c r="L223" s="17">
        <v>2445598.8429999999</v>
      </c>
      <c r="M223" s="17">
        <v>325104.39599999995</v>
      </c>
      <c r="N223" s="17">
        <v>32001.321</v>
      </c>
      <c r="O223" s="17">
        <v>71193.758000000016</v>
      </c>
      <c r="P223" s="17">
        <v>6417.34</v>
      </c>
      <c r="Q223" s="17">
        <v>73073.873999999996</v>
      </c>
      <c r="R223" s="17">
        <v>5869192.3500000006</v>
      </c>
      <c r="S223" s="18">
        <v>6474252</v>
      </c>
      <c r="T223" s="18">
        <f t="shared" si="8"/>
        <v>6474252</v>
      </c>
      <c r="W223" s="46">
        <v>0</v>
      </c>
      <c r="X223" s="20">
        <v>0</v>
      </c>
      <c r="AM223" s="18">
        <v>6709</v>
      </c>
      <c r="AN223" s="18">
        <v>1584</v>
      </c>
      <c r="AO223" s="18">
        <v>1176</v>
      </c>
      <c r="AP223" s="18">
        <v>1965</v>
      </c>
      <c r="AQ223" s="18">
        <v>1617</v>
      </c>
      <c r="AR223" s="18">
        <v>367</v>
      </c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</row>
    <row r="224" spans="1:54" x14ac:dyDescent="0.25">
      <c r="A224" s="21">
        <v>1998</v>
      </c>
      <c r="B224" s="14">
        <v>4</v>
      </c>
      <c r="C224" s="15">
        <v>3267541</v>
      </c>
      <c r="D224" s="15">
        <v>396193</v>
      </c>
      <c r="E224" s="15">
        <v>14781</v>
      </c>
      <c r="F224" s="15">
        <v>2267</v>
      </c>
      <c r="G224" s="16">
        <v>278</v>
      </c>
      <c r="H224" s="16">
        <v>23</v>
      </c>
      <c r="I224" s="16">
        <v>7</v>
      </c>
      <c r="J224" s="15">
        <f t="shared" si="7"/>
        <v>3681090</v>
      </c>
      <c r="K224" s="17">
        <v>2942578.943</v>
      </c>
      <c r="L224" s="17">
        <v>2567971.5639999998</v>
      </c>
      <c r="M224" s="17">
        <v>338722.55799999996</v>
      </c>
      <c r="N224" s="17">
        <v>32560.549000000003</v>
      </c>
      <c r="O224" s="17">
        <v>51548.83</v>
      </c>
      <c r="P224" s="17">
        <v>6123.78</v>
      </c>
      <c r="Q224" s="17">
        <v>79244.175000000003</v>
      </c>
      <c r="R224" s="17">
        <v>6018750.3989999993</v>
      </c>
      <c r="S224" s="18">
        <v>6766753</v>
      </c>
      <c r="T224" s="18">
        <f t="shared" si="8"/>
        <v>6766753</v>
      </c>
      <c r="W224" s="46">
        <v>0</v>
      </c>
      <c r="X224" s="20">
        <v>0</v>
      </c>
      <c r="AM224" s="18">
        <v>8015</v>
      </c>
      <c r="AN224" s="18">
        <v>1592</v>
      </c>
      <c r="AO224" s="18">
        <v>1194</v>
      </c>
      <c r="AP224" s="18">
        <v>1989</v>
      </c>
      <c r="AQ224" s="18">
        <v>1296</v>
      </c>
      <c r="AR224" s="18">
        <v>1944</v>
      </c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</row>
    <row r="225" spans="1:54" x14ac:dyDescent="0.25">
      <c r="A225" s="21">
        <v>1998</v>
      </c>
      <c r="B225" s="14">
        <v>5</v>
      </c>
      <c r="C225" s="15">
        <v>3256075</v>
      </c>
      <c r="D225" s="15">
        <v>395818</v>
      </c>
      <c r="E225" s="15">
        <v>14799</v>
      </c>
      <c r="F225" s="15">
        <v>2276</v>
      </c>
      <c r="G225" s="16">
        <v>278</v>
      </c>
      <c r="H225" s="16">
        <v>23</v>
      </c>
      <c r="I225" s="16">
        <v>7</v>
      </c>
      <c r="J225" s="15">
        <f t="shared" si="7"/>
        <v>3669276</v>
      </c>
      <c r="K225" s="17">
        <v>3229956.1370000001</v>
      </c>
      <c r="L225" s="17">
        <v>2724093.8830000004</v>
      </c>
      <c r="M225" s="17">
        <v>328283.23300000001</v>
      </c>
      <c r="N225" s="17">
        <v>32646.156999999999</v>
      </c>
      <c r="O225" s="17">
        <v>57392.826000000001</v>
      </c>
      <c r="P225" s="17">
        <v>6330.99</v>
      </c>
      <c r="Q225" s="17">
        <v>88015.516000000003</v>
      </c>
      <c r="R225" s="17">
        <v>6466718.7420000006</v>
      </c>
      <c r="S225" s="18">
        <v>8113950</v>
      </c>
      <c r="T225" s="18">
        <f t="shared" si="8"/>
        <v>8113950</v>
      </c>
      <c r="W225" s="46">
        <v>0</v>
      </c>
      <c r="X225" s="20">
        <v>0</v>
      </c>
      <c r="AM225" s="18">
        <v>6553</v>
      </c>
      <c r="AN225" s="18">
        <v>1545</v>
      </c>
      <c r="AO225" s="18">
        <v>1109</v>
      </c>
      <c r="AP225" s="18">
        <v>1565</v>
      </c>
      <c r="AQ225" s="18">
        <v>1179</v>
      </c>
      <c r="AR225" s="18">
        <v>1155</v>
      </c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</row>
    <row r="226" spans="1:54" x14ac:dyDescent="0.25">
      <c r="A226" s="21">
        <v>1998</v>
      </c>
      <c r="B226" s="14">
        <v>6</v>
      </c>
      <c r="C226" s="15">
        <v>3256616</v>
      </c>
      <c r="D226" s="15">
        <v>396605</v>
      </c>
      <c r="E226" s="15">
        <v>14828</v>
      </c>
      <c r="F226" s="15">
        <v>2282</v>
      </c>
      <c r="G226" s="16">
        <v>277</v>
      </c>
      <c r="H226" s="16">
        <v>23</v>
      </c>
      <c r="I226" s="16">
        <v>7</v>
      </c>
      <c r="J226" s="15">
        <f t="shared" si="7"/>
        <v>3670638</v>
      </c>
      <c r="K226" s="17">
        <v>4430583.9670000002</v>
      </c>
      <c r="L226" s="17">
        <v>3085188.6290000002</v>
      </c>
      <c r="M226" s="17">
        <v>336483.53500000003</v>
      </c>
      <c r="N226" s="17">
        <v>32581.988000000001</v>
      </c>
      <c r="O226" s="17">
        <v>55064.772000000004</v>
      </c>
      <c r="P226" s="17">
        <v>7414.38</v>
      </c>
      <c r="Q226" s="17">
        <v>119185.842</v>
      </c>
      <c r="R226" s="17">
        <v>8066503.1130000008</v>
      </c>
      <c r="S226" s="18">
        <v>9482380</v>
      </c>
      <c r="T226" s="18">
        <f t="shared" si="8"/>
        <v>9482380</v>
      </c>
      <c r="W226" s="46">
        <v>0</v>
      </c>
      <c r="X226" s="20">
        <v>0</v>
      </c>
      <c r="AM226" s="18">
        <v>7236</v>
      </c>
      <c r="AN226" s="18">
        <v>1477</v>
      </c>
      <c r="AO226" s="18">
        <v>1256</v>
      </c>
      <c r="AP226" s="18">
        <v>1975</v>
      </c>
      <c r="AQ226" s="18">
        <v>1240</v>
      </c>
      <c r="AR226" s="18">
        <v>1288</v>
      </c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</row>
    <row r="227" spans="1:54" x14ac:dyDescent="0.25">
      <c r="A227" s="21">
        <v>1998</v>
      </c>
      <c r="B227" s="14">
        <v>7</v>
      </c>
      <c r="C227" s="15">
        <v>3261244</v>
      </c>
      <c r="D227" s="15">
        <v>397032</v>
      </c>
      <c r="E227" s="15">
        <v>15122</v>
      </c>
      <c r="F227" s="15">
        <v>2281</v>
      </c>
      <c r="G227" s="16">
        <v>277</v>
      </c>
      <c r="H227" s="16">
        <v>23</v>
      </c>
      <c r="I227" s="16">
        <v>7</v>
      </c>
      <c r="J227" s="15">
        <f t="shared" si="7"/>
        <v>3675986</v>
      </c>
      <c r="K227" s="17">
        <v>4913987.1009999998</v>
      </c>
      <c r="L227" s="17">
        <v>3283980.3889999995</v>
      </c>
      <c r="M227" s="17">
        <v>315125.45899999997</v>
      </c>
      <c r="N227" s="17">
        <v>32667.297000000002</v>
      </c>
      <c r="O227" s="17">
        <v>54469.233000000007</v>
      </c>
      <c r="P227" s="17">
        <v>7196.77</v>
      </c>
      <c r="Q227" s="17">
        <v>168126.247</v>
      </c>
      <c r="R227" s="17">
        <v>8775552.4959999975</v>
      </c>
      <c r="S227" s="18">
        <v>9477776</v>
      </c>
      <c r="T227" s="18">
        <f t="shared" si="8"/>
        <v>9477776</v>
      </c>
      <c r="W227" s="46">
        <v>0</v>
      </c>
      <c r="X227" s="20">
        <v>0</v>
      </c>
      <c r="AM227" s="18">
        <v>6945</v>
      </c>
      <c r="AN227" s="18">
        <v>1461</v>
      </c>
      <c r="AO227" s="18">
        <v>1035</v>
      </c>
      <c r="AP227" s="18">
        <v>1642</v>
      </c>
      <c r="AQ227" s="18">
        <v>1430</v>
      </c>
      <c r="AR227" s="18">
        <v>1377</v>
      </c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</row>
    <row r="228" spans="1:54" x14ac:dyDescent="0.25">
      <c r="A228" s="21">
        <v>1998</v>
      </c>
      <c r="B228" s="14">
        <v>8</v>
      </c>
      <c r="C228" s="15">
        <v>3262709</v>
      </c>
      <c r="D228" s="15">
        <v>397828</v>
      </c>
      <c r="E228" s="15">
        <v>15279</v>
      </c>
      <c r="F228" s="15">
        <v>2299</v>
      </c>
      <c r="G228" s="16">
        <v>277</v>
      </c>
      <c r="H228" s="16">
        <v>23</v>
      </c>
      <c r="I228" s="16">
        <v>7</v>
      </c>
      <c r="J228" s="15">
        <f t="shared" si="7"/>
        <v>3678422</v>
      </c>
      <c r="K228" s="17">
        <v>4730847.1979999999</v>
      </c>
      <c r="L228" s="17">
        <v>3154062.111</v>
      </c>
      <c r="M228" s="17">
        <v>342995.48199999996</v>
      </c>
      <c r="N228" s="17">
        <v>17429.510999999999</v>
      </c>
      <c r="O228" s="17">
        <v>28200.742999999999</v>
      </c>
      <c r="P228" s="17">
        <v>6851.35</v>
      </c>
      <c r="Q228" s="17">
        <v>156991.67999999999</v>
      </c>
      <c r="R228" s="17">
        <v>8437378.0749999993</v>
      </c>
      <c r="S228" s="18">
        <v>9543994</v>
      </c>
      <c r="T228" s="18">
        <f t="shared" si="8"/>
        <v>9543994</v>
      </c>
      <c r="W228" s="46">
        <v>0</v>
      </c>
      <c r="X228" s="20">
        <v>0</v>
      </c>
      <c r="AM228" s="18">
        <v>6968</v>
      </c>
      <c r="AN228" s="18">
        <v>1467</v>
      </c>
      <c r="AO228" s="18">
        <v>963</v>
      </c>
      <c r="AP228" s="18">
        <v>1825</v>
      </c>
      <c r="AQ228" s="18">
        <v>1243</v>
      </c>
      <c r="AR228" s="18">
        <v>1470</v>
      </c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</row>
    <row r="229" spans="1:54" x14ac:dyDescent="0.25">
      <c r="A229" s="21">
        <v>1998</v>
      </c>
      <c r="B229" s="14">
        <v>9</v>
      </c>
      <c r="C229" s="15">
        <v>3266548</v>
      </c>
      <c r="D229" s="15">
        <v>398361</v>
      </c>
      <c r="E229" s="15">
        <v>15391</v>
      </c>
      <c r="F229" s="15">
        <v>2299</v>
      </c>
      <c r="G229" s="16">
        <v>277</v>
      </c>
      <c r="H229" s="16">
        <v>23</v>
      </c>
      <c r="I229" s="16">
        <v>7</v>
      </c>
      <c r="J229" s="15">
        <f t="shared" si="7"/>
        <v>3682906</v>
      </c>
      <c r="K229" s="17">
        <v>4751157.0870000003</v>
      </c>
      <c r="L229" s="17">
        <v>3188385.1170000001</v>
      </c>
      <c r="M229" s="17">
        <v>310252.451</v>
      </c>
      <c r="N229" s="17">
        <v>30702.315000000002</v>
      </c>
      <c r="O229" s="17">
        <v>27362.788</v>
      </c>
      <c r="P229" s="17">
        <v>0</v>
      </c>
      <c r="Q229" s="17">
        <v>160351.603</v>
      </c>
      <c r="R229" s="17">
        <v>8468211.3609999996</v>
      </c>
      <c r="S229" s="18">
        <v>8612788</v>
      </c>
      <c r="T229" s="18">
        <f t="shared" si="8"/>
        <v>8612788</v>
      </c>
      <c r="W229" s="46">
        <v>0</v>
      </c>
      <c r="X229" s="20">
        <v>0</v>
      </c>
      <c r="AM229" s="18">
        <v>6739</v>
      </c>
      <c r="AN229" s="18">
        <v>1460</v>
      </c>
      <c r="AO229" s="18">
        <v>1097</v>
      </c>
      <c r="AP229" s="18">
        <v>1961</v>
      </c>
      <c r="AQ229" s="18">
        <v>1168</v>
      </c>
      <c r="AR229" s="18">
        <v>1053</v>
      </c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</row>
    <row r="230" spans="1:54" x14ac:dyDescent="0.25">
      <c r="A230" s="21">
        <v>1998</v>
      </c>
      <c r="B230" s="14">
        <v>10</v>
      </c>
      <c r="C230" s="15">
        <v>3269554</v>
      </c>
      <c r="D230" s="15">
        <v>398765</v>
      </c>
      <c r="E230" s="15">
        <v>15464</v>
      </c>
      <c r="F230" s="15">
        <v>2276</v>
      </c>
      <c r="G230" s="16">
        <v>277</v>
      </c>
      <c r="H230" s="16">
        <v>23</v>
      </c>
      <c r="I230" s="16">
        <v>7</v>
      </c>
      <c r="J230" s="15">
        <f t="shared" si="7"/>
        <v>3686366</v>
      </c>
      <c r="K230" s="17">
        <v>4358287.2919999994</v>
      </c>
      <c r="L230" s="17">
        <v>3127639.6260000002</v>
      </c>
      <c r="M230" s="17">
        <v>317774.32680000004</v>
      </c>
      <c r="N230" s="17">
        <v>29534.313000000002</v>
      </c>
      <c r="O230" s="17">
        <v>77025.404999999984</v>
      </c>
      <c r="P230" s="17">
        <v>13930.78</v>
      </c>
      <c r="Q230" s="17">
        <v>123169.04</v>
      </c>
      <c r="R230" s="17">
        <v>8047360.7828000002</v>
      </c>
      <c r="S230" s="18">
        <v>8322095</v>
      </c>
      <c r="T230" s="18">
        <f t="shared" si="8"/>
        <v>8322095</v>
      </c>
      <c r="W230" s="46">
        <v>0</v>
      </c>
      <c r="X230" s="20">
        <v>0</v>
      </c>
      <c r="AM230" s="18">
        <v>7596</v>
      </c>
      <c r="AN230" s="18">
        <v>1593</v>
      </c>
      <c r="AO230" s="18">
        <v>1089</v>
      </c>
      <c r="AP230" s="18">
        <v>1984</v>
      </c>
      <c r="AQ230" s="18">
        <v>1450</v>
      </c>
      <c r="AR230" s="18">
        <v>1480</v>
      </c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</row>
    <row r="231" spans="1:54" x14ac:dyDescent="0.25">
      <c r="A231" s="21">
        <v>1998</v>
      </c>
      <c r="B231" s="14">
        <v>11</v>
      </c>
      <c r="C231" s="15">
        <v>3281826</v>
      </c>
      <c r="D231" s="15">
        <v>399097</v>
      </c>
      <c r="E231" s="15">
        <v>15567</v>
      </c>
      <c r="F231" s="15">
        <v>2282</v>
      </c>
      <c r="G231" s="16">
        <v>277</v>
      </c>
      <c r="H231" s="16">
        <v>23</v>
      </c>
      <c r="I231" s="16">
        <v>7</v>
      </c>
      <c r="J231" s="15">
        <f t="shared" si="7"/>
        <v>3699079</v>
      </c>
      <c r="K231" s="17">
        <v>3548744.1170000001</v>
      </c>
      <c r="L231" s="17">
        <v>3035864.6799999997</v>
      </c>
      <c r="M231" s="17">
        <v>360309.52499999997</v>
      </c>
      <c r="N231" s="17">
        <v>37310.156999999999</v>
      </c>
      <c r="O231" s="17">
        <v>96069.900999999998</v>
      </c>
      <c r="P231" s="17">
        <v>6421.82</v>
      </c>
      <c r="Q231" s="17">
        <v>119131.07399999999</v>
      </c>
      <c r="R231" s="17">
        <v>7203851.2740000002</v>
      </c>
      <c r="S231" s="18">
        <v>6894056</v>
      </c>
      <c r="T231" s="18">
        <f t="shared" si="8"/>
        <v>6894056</v>
      </c>
      <c r="W231" s="46">
        <v>0</v>
      </c>
      <c r="X231" s="20">
        <v>0</v>
      </c>
      <c r="AM231" s="18">
        <v>6453</v>
      </c>
      <c r="AN231" s="18">
        <v>1370</v>
      </c>
      <c r="AO231" s="18">
        <v>1144</v>
      </c>
      <c r="AP231" s="18">
        <v>1860</v>
      </c>
      <c r="AQ231" s="18">
        <v>973</v>
      </c>
      <c r="AR231" s="18">
        <v>1106</v>
      </c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</row>
    <row r="232" spans="1:54" x14ac:dyDescent="0.25">
      <c r="A232" s="21">
        <v>1998</v>
      </c>
      <c r="B232" s="14">
        <v>12</v>
      </c>
      <c r="C232" s="15">
        <v>3294826</v>
      </c>
      <c r="D232" s="15">
        <v>399587</v>
      </c>
      <c r="E232" s="15">
        <v>15671</v>
      </c>
      <c r="F232" s="15">
        <v>2286</v>
      </c>
      <c r="G232" s="16">
        <v>276</v>
      </c>
      <c r="H232" s="16">
        <v>23</v>
      </c>
      <c r="I232" s="16">
        <v>7</v>
      </c>
      <c r="J232" s="15">
        <f t="shared" si="7"/>
        <v>3712676</v>
      </c>
      <c r="K232" s="17">
        <v>3326216.0330000003</v>
      </c>
      <c r="L232" s="17">
        <v>2935403.8990000002</v>
      </c>
      <c r="M232" s="17">
        <v>366399.19599999994</v>
      </c>
      <c r="N232" s="17">
        <v>30910.172000000002</v>
      </c>
      <c r="O232" s="17">
        <v>29356.579999999998</v>
      </c>
      <c r="P232" s="17">
        <v>7112.91</v>
      </c>
      <c r="Q232" s="17">
        <v>81838.986000000004</v>
      </c>
      <c r="R232" s="17">
        <v>6777237.7759999996</v>
      </c>
      <c r="S232" s="18">
        <v>6886719</v>
      </c>
      <c r="T232" s="18">
        <f t="shared" si="8"/>
        <v>6886719</v>
      </c>
      <c r="W232" s="46">
        <v>0</v>
      </c>
      <c r="X232" s="20">
        <v>0</v>
      </c>
      <c r="AM232" s="18">
        <v>7919</v>
      </c>
      <c r="AN232" s="18">
        <v>1672</v>
      </c>
      <c r="AO232" s="18">
        <v>1149</v>
      </c>
      <c r="AP232" s="18">
        <v>2423</v>
      </c>
      <c r="AQ232" s="18">
        <v>1375</v>
      </c>
      <c r="AR232" s="18">
        <v>1300</v>
      </c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</row>
    <row r="233" spans="1:54" x14ac:dyDescent="0.25">
      <c r="A233" s="21">
        <v>1999</v>
      </c>
      <c r="B233" s="14">
        <v>1</v>
      </c>
      <c r="C233" s="15">
        <v>3309816</v>
      </c>
      <c r="D233" s="15">
        <v>400354</v>
      </c>
      <c r="E233" s="15">
        <v>15661</v>
      </c>
      <c r="F233" s="15">
        <v>2289</v>
      </c>
      <c r="G233" s="16">
        <v>276</v>
      </c>
      <c r="H233" s="16">
        <v>23</v>
      </c>
      <c r="I233" s="16">
        <v>6</v>
      </c>
      <c r="J233" s="15">
        <f t="shared" si="7"/>
        <v>3728425</v>
      </c>
      <c r="K233" s="17">
        <v>3473592.8990000002</v>
      </c>
      <c r="L233" s="17">
        <v>2799436.3650000002</v>
      </c>
      <c r="M233" s="17">
        <v>335752.13199999998</v>
      </c>
      <c r="N233" s="17">
        <v>26363.216</v>
      </c>
      <c r="O233" s="17">
        <v>57460.751000000004</v>
      </c>
      <c r="P233" s="17">
        <v>6774.36</v>
      </c>
      <c r="Q233" s="17">
        <v>72623.807000000001</v>
      </c>
      <c r="R233" s="17">
        <v>6772003.5300000012</v>
      </c>
      <c r="S233" s="18">
        <v>6727471</v>
      </c>
      <c r="T233" s="18">
        <f t="shared" si="8"/>
        <v>6727471</v>
      </c>
      <c r="U233" s="18">
        <v>0</v>
      </c>
      <c r="W233" s="46">
        <v>0</v>
      </c>
      <c r="X233" s="20">
        <v>0</v>
      </c>
      <c r="AM233" s="18">
        <v>6287</v>
      </c>
      <c r="AN233" s="18">
        <v>1383</v>
      </c>
      <c r="AO233" s="18">
        <v>911</v>
      </c>
      <c r="AP233" s="18">
        <v>1766</v>
      </c>
      <c r="AQ233" s="18">
        <v>1483</v>
      </c>
      <c r="AR233" s="18">
        <v>744</v>
      </c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</row>
    <row r="234" spans="1:54" x14ac:dyDescent="0.25">
      <c r="A234" s="21">
        <v>1999</v>
      </c>
      <c r="B234" s="14">
        <v>2</v>
      </c>
      <c r="C234" s="15">
        <v>3319728</v>
      </c>
      <c r="D234" s="15">
        <v>401256</v>
      </c>
      <c r="E234" s="15">
        <v>15593</v>
      </c>
      <c r="F234" s="15">
        <v>2285</v>
      </c>
      <c r="G234" s="16">
        <v>275</v>
      </c>
      <c r="H234" s="16">
        <v>23</v>
      </c>
      <c r="I234" s="16">
        <v>6</v>
      </c>
      <c r="J234" s="15">
        <f t="shared" si="7"/>
        <v>3739166</v>
      </c>
      <c r="K234" s="17">
        <v>2910497.3459999999</v>
      </c>
      <c r="L234" s="17">
        <v>2588064.4750000006</v>
      </c>
      <c r="M234" s="17">
        <v>299787.63699999999</v>
      </c>
      <c r="N234" s="17">
        <v>36216.561000000002</v>
      </c>
      <c r="O234" s="17">
        <v>35724.601000000002</v>
      </c>
      <c r="P234" s="17">
        <v>6439.4620000000004</v>
      </c>
      <c r="Q234" s="17">
        <v>66114.176999999996</v>
      </c>
      <c r="R234" s="17">
        <v>5942844.2590000005</v>
      </c>
      <c r="S234" s="18">
        <v>5958004</v>
      </c>
      <c r="T234" s="18">
        <f t="shared" si="8"/>
        <v>5958004</v>
      </c>
      <c r="U234" s="18">
        <v>0</v>
      </c>
      <c r="W234" s="46">
        <v>0</v>
      </c>
      <c r="X234" s="20">
        <v>0</v>
      </c>
      <c r="AM234" s="18">
        <v>6861</v>
      </c>
      <c r="AN234" s="18">
        <v>1553</v>
      </c>
      <c r="AO234" s="18">
        <v>947</v>
      </c>
      <c r="AP234" s="18">
        <v>2180</v>
      </c>
      <c r="AQ234" s="18">
        <v>1186</v>
      </c>
      <c r="AR234" s="18">
        <v>995</v>
      </c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</row>
    <row r="235" spans="1:54" x14ac:dyDescent="0.25">
      <c r="A235" s="21">
        <v>1999</v>
      </c>
      <c r="B235" s="14">
        <v>3</v>
      </c>
      <c r="C235" s="15">
        <v>3329454</v>
      </c>
      <c r="D235" s="15">
        <v>401912</v>
      </c>
      <c r="E235" s="15">
        <v>15666</v>
      </c>
      <c r="F235" s="15">
        <v>2287</v>
      </c>
      <c r="G235" s="16">
        <v>273</v>
      </c>
      <c r="H235" s="16">
        <v>23</v>
      </c>
      <c r="I235" s="16">
        <v>6</v>
      </c>
      <c r="J235" s="15">
        <f t="shared" si="7"/>
        <v>3749621</v>
      </c>
      <c r="K235" s="17">
        <v>2798420.1560000004</v>
      </c>
      <c r="L235" s="17">
        <v>2542914.6069999998</v>
      </c>
      <c r="M235" s="17">
        <v>339416.68299999996</v>
      </c>
      <c r="N235" s="17">
        <v>31342.376</v>
      </c>
      <c r="O235" s="17">
        <v>62694.960000000006</v>
      </c>
      <c r="P235" s="17">
        <v>5942.61</v>
      </c>
      <c r="Q235" s="17">
        <v>60047.889000000003</v>
      </c>
      <c r="R235" s="17">
        <v>5840779.2810000014</v>
      </c>
      <c r="S235" s="18">
        <v>6475086</v>
      </c>
      <c r="T235" s="18">
        <f t="shared" si="8"/>
        <v>6475086</v>
      </c>
      <c r="U235" s="18">
        <v>5942213.392</v>
      </c>
      <c r="V235" s="32">
        <f t="shared" ref="V235:V266" si="9">U235/(J235-I235)*1000</f>
        <v>1584.7529391684211</v>
      </c>
      <c r="W235" s="46">
        <v>0</v>
      </c>
      <c r="X235" s="20">
        <v>0</v>
      </c>
      <c r="Y235" s="32"/>
      <c r="Z235" s="32"/>
      <c r="AM235" s="18">
        <v>7765</v>
      </c>
      <c r="AN235" s="18">
        <v>1857</v>
      </c>
      <c r="AO235" s="18">
        <v>1205</v>
      </c>
      <c r="AP235" s="18">
        <v>2082</v>
      </c>
      <c r="AQ235" s="18">
        <v>1457</v>
      </c>
      <c r="AR235" s="18">
        <v>1164</v>
      </c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</row>
    <row r="236" spans="1:54" x14ac:dyDescent="0.25">
      <c r="A236" s="21">
        <v>1999</v>
      </c>
      <c r="B236" s="14">
        <v>4</v>
      </c>
      <c r="C236" s="15">
        <v>3329366</v>
      </c>
      <c r="D236" s="15">
        <v>403118</v>
      </c>
      <c r="E236" s="15">
        <v>15695</v>
      </c>
      <c r="F236" s="15">
        <v>2296</v>
      </c>
      <c r="G236" s="16">
        <v>271</v>
      </c>
      <c r="H236" s="16">
        <v>23</v>
      </c>
      <c r="I236" s="16">
        <v>6</v>
      </c>
      <c r="J236" s="15">
        <f t="shared" si="7"/>
        <v>3750775</v>
      </c>
      <c r="K236" s="17">
        <v>3142795.6810000003</v>
      </c>
      <c r="L236" s="17">
        <v>2734813.6210000003</v>
      </c>
      <c r="M236" s="17">
        <v>290775.31599999999</v>
      </c>
      <c r="N236" s="17">
        <v>20810.024000000001</v>
      </c>
      <c r="O236" s="17">
        <v>49296.807999999997</v>
      </c>
      <c r="P236" s="17">
        <v>6393.11</v>
      </c>
      <c r="Q236" s="17">
        <v>67969.767000000007</v>
      </c>
      <c r="R236" s="17">
        <v>6312854.3270000014</v>
      </c>
      <c r="S236" s="18">
        <v>7472540</v>
      </c>
      <c r="T236" s="18">
        <f t="shared" si="8"/>
        <v>7472540</v>
      </c>
      <c r="U236" s="18">
        <v>7048558.5599999996</v>
      </c>
      <c r="V236" s="32">
        <f t="shared" si="9"/>
        <v>1879.2302485170374</v>
      </c>
      <c r="W236" s="46">
        <v>0</v>
      </c>
      <c r="X236" s="20">
        <v>0</v>
      </c>
      <c r="Y236" s="32"/>
      <c r="Z236" s="32"/>
      <c r="AM236" s="18">
        <v>7441</v>
      </c>
      <c r="AN236" s="18">
        <v>1623</v>
      </c>
      <c r="AO236" s="18">
        <v>1167</v>
      </c>
      <c r="AP236" s="18">
        <v>2068</v>
      </c>
      <c r="AQ236" s="18">
        <v>1280</v>
      </c>
      <c r="AR236" s="18">
        <v>1303</v>
      </c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</row>
    <row r="237" spans="1:54" x14ac:dyDescent="0.25">
      <c r="A237" s="21">
        <v>1999</v>
      </c>
      <c r="B237" s="14">
        <v>5</v>
      </c>
      <c r="C237" s="15">
        <v>3321534</v>
      </c>
      <c r="D237" s="15">
        <v>404034</v>
      </c>
      <c r="E237" s="15">
        <v>15894</v>
      </c>
      <c r="F237" s="15">
        <v>2297</v>
      </c>
      <c r="G237" s="16">
        <v>270</v>
      </c>
      <c r="H237" s="16">
        <v>23</v>
      </c>
      <c r="I237" s="16">
        <v>6</v>
      </c>
      <c r="J237" s="15">
        <f t="shared" si="7"/>
        <v>3744058</v>
      </c>
      <c r="K237" s="17">
        <v>3461715.8590000002</v>
      </c>
      <c r="L237" s="17">
        <v>2952424.2790000001</v>
      </c>
      <c r="M237" s="17">
        <v>335880.66</v>
      </c>
      <c r="N237" s="17">
        <v>44704.74</v>
      </c>
      <c r="O237" s="17">
        <v>45012.516000000011</v>
      </c>
      <c r="P237" s="17">
        <v>6568.25</v>
      </c>
      <c r="Q237" s="17">
        <v>84941.452999999994</v>
      </c>
      <c r="R237" s="17">
        <v>6931247.7570000002</v>
      </c>
      <c r="S237" s="18">
        <v>7939593</v>
      </c>
      <c r="T237" s="18">
        <f t="shared" si="8"/>
        <v>7939593</v>
      </c>
      <c r="U237" s="18">
        <v>7032959.3039999995</v>
      </c>
      <c r="V237" s="32">
        <f t="shared" si="9"/>
        <v>1878.435263185447</v>
      </c>
      <c r="W237" s="46">
        <v>0</v>
      </c>
      <c r="X237" s="20">
        <v>0</v>
      </c>
      <c r="Y237" s="32"/>
      <c r="Z237" s="32"/>
      <c r="AM237" s="18">
        <v>6942</v>
      </c>
      <c r="AN237" s="18">
        <v>1443</v>
      </c>
      <c r="AO237" s="18">
        <v>1202</v>
      </c>
      <c r="AP237" s="18">
        <v>1897</v>
      </c>
      <c r="AQ237" s="18">
        <v>1037</v>
      </c>
      <c r="AR237" s="18">
        <v>1363</v>
      </c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</row>
    <row r="238" spans="1:54" x14ac:dyDescent="0.25">
      <c r="A238" s="21">
        <v>1999</v>
      </c>
      <c r="B238" s="14">
        <v>6</v>
      </c>
      <c r="C238" s="15">
        <v>3321366</v>
      </c>
      <c r="D238" s="15">
        <v>404536</v>
      </c>
      <c r="E238" s="15">
        <v>16054</v>
      </c>
      <c r="F238" s="15">
        <v>2306</v>
      </c>
      <c r="G238" s="16">
        <v>270</v>
      </c>
      <c r="H238" s="16">
        <v>23</v>
      </c>
      <c r="I238" s="16">
        <v>6</v>
      </c>
      <c r="J238" s="15">
        <f t="shared" si="7"/>
        <v>3744561</v>
      </c>
      <c r="K238" s="17">
        <v>3965686.5209999997</v>
      </c>
      <c r="L238" s="17">
        <v>3092274.6950000003</v>
      </c>
      <c r="M238" s="17">
        <v>324129.22699999996</v>
      </c>
      <c r="N238" s="17">
        <v>32109.415999999997</v>
      </c>
      <c r="O238" s="17">
        <v>20406.586000000003</v>
      </c>
      <c r="P238" s="17">
        <v>6590.3</v>
      </c>
      <c r="Q238" s="17">
        <v>86167.804999999993</v>
      </c>
      <c r="R238" s="17">
        <v>7527364.5499999998</v>
      </c>
      <c r="S238" s="18">
        <v>8086325</v>
      </c>
      <c r="T238" s="18">
        <f t="shared" si="8"/>
        <v>8086325</v>
      </c>
      <c r="U238" s="18">
        <v>7675173.7450000001</v>
      </c>
      <c r="V238" s="32">
        <f t="shared" si="9"/>
        <v>2049.6891473085584</v>
      </c>
      <c r="W238" s="46">
        <v>0</v>
      </c>
      <c r="X238" s="20">
        <v>0</v>
      </c>
      <c r="Y238" s="32"/>
      <c r="Z238" s="32"/>
      <c r="AM238" s="18">
        <v>7778</v>
      </c>
      <c r="AN238" s="18">
        <v>1794</v>
      </c>
      <c r="AO238" s="18">
        <v>1587</v>
      </c>
      <c r="AP238" s="18">
        <v>1995</v>
      </c>
      <c r="AQ238" s="18">
        <v>1260</v>
      </c>
      <c r="AR238" s="18">
        <v>1142</v>
      </c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</row>
    <row r="239" spans="1:54" x14ac:dyDescent="0.25">
      <c r="A239" s="21">
        <v>1999</v>
      </c>
      <c r="B239" s="14">
        <v>7</v>
      </c>
      <c r="C239" s="15">
        <v>3323325</v>
      </c>
      <c r="D239" s="15">
        <v>404996</v>
      </c>
      <c r="E239" s="15">
        <v>16207</v>
      </c>
      <c r="F239" s="15">
        <v>2313</v>
      </c>
      <c r="G239" s="16">
        <v>269</v>
      </c>
      <c r="H239" s="16">
        <v>23</v>
      </c>
      <c r="I239" s="16">
        <v>6</v>
      </c>
      <c r="J239" s="15">
        <f t="shared" si="7"/>
        <v>3747139</v>
      </c>
      <c r="K239" s="17">
        <v>4264996.9040000001</v>
      </c>
      <c r="L239" s="17">
        <v>3172884.443</v>
      </c>
      <c r="M239" s="17">
        <v>298985.223</v>
      </c>
      <c r="N239" s="17">
        <v>112917.181</v>
      </c>
      <c r="O239" s="17">
        <v>65302.340000000004</v>
      </c>
      <c r="P239" s="17">
        <v>6709.92</v>
      </c>
      <c r="Q239" s="17">
        <v>85234.245999999999</v>
      </c>
      <c r="R239" s="17">
        <v>8007030.2570000002</v>
      </c>
      <c r="S239" s="18">
        <v>9469894</v>
      </c>
      <c r="T239" s="18">
        <f t="shared" si="8"/>
        <v>9469894</v>
      </c>
      <c r="U239" s="18">
        <v>8310792.733</v>
      </c>
      <c r="V239" s="32">
        <f t="shared" si="9"/>
        <v>2217.90705934377</v>
      </c>
      <c r="W239" s="46">
        <v>0</v>
      </c>
      <c r="X239" s="20">
        <v>0</v>
      </c>
      <c r="Y239" s="32"/>
      <c r="Z239" s="32"/>
      <c r="AM239" s="18">
        <v>6988</v>
      </c>
      <c r="AN239" s="18">
        <v>1604</v>
      </c>
      <c r="AO239" s="18">
        <v>1306</v>
      </c>
      <c r="AP239" s="18">
        <v>1989</v>
      </c>
      <c r="AQ239" s="18">
        <v>1139</v>
      </c>
      <c r="AR239" s="18">
        <v>950</v>
      </c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</row>
    <row r="240" spans="1:54" x14ac:dyDescent="0.25">
      <c r="A240" s="21">
        <v>1999</v>
      </c>
      <c r="B240" s="14">
        <v>8</v>
      </c>
      <c r="C240" s="15">
        <v>3329527</v>
      </c>
      <c r="D240" s="15">
        <v>406046</v>
      </c>
      <c r="E240" s="15">
        <v>16406</v>
      </c>
      <c r="F240" s="15">
        <v>2299</v>
      </c>
      <c r="G240" s="16">
        <v>269</v>
      </c>
      <c r="H240" s="16">
        <v>23</v>
      </c>
      <c r="I240" s="16">
        <v>6</v>
      </c>
      <c r="J240" s="15">
        <f t="shared" si="7"/>
        <v>3754576</v>
      </c>
      <c r="K240" s="17">
        <v>4937387.9390000002</v>
      </c>
      <c r="L240" s="17">
        <v>3371995.1839999999</v>
      </c>
      <c r="M240" s="17">
        <v>319288.87300000002</v>
      </c>
      <c r="N240" s="17">
        <v>33853.127</v>
      </c>
      <c r="O240" s="17">
        <v>36717.416999999994</v>
      </c>
      <c r="P240" s="17">
        <v>0</v>
      </c>
      <c r="Q240" s="17">
        <v>92981.361999999994</v>
      </c>
      <c r="R240" s="17">
        <v>8792223.9019999988</v>
      </c>
      <c r="S240" s="18">
        <v>9403862</v>
      </c>
      <c r="T240" s="18">
        <f t="shared" si="8"/>
        <v>9403862</v>
      </c>
      <c r="U240" s="18">
        <v>8712736.5399999991</v>
      </c>
      <c r="V240" s="32">
        <f t="shared" si="9"/>
        <v>2320.5684112960998</v>
      </c>
      <c r="W240" s="46">
        <v>0</v>
      </c>
      <c r="X240" s="20">
        <v>0</v>
      </c>
      <c r="Y240" s="32"/>
      <c r="Z240" s="32"/>
      <c r="AM240" s="18">
        <v>7669</v>
      </c>
      <c r="AN240" s="18">
        <v>1703</v>
      </c>
      <c r="AO240" s="18">
        <v>1100</v>
      </c>
      <c r="AP240" s="18">
        <v>2100</v>
      </c>
      <c r="AQ240" s="18">
        <v>1272</v>
      </c>
      <c r="AR240" s="18">
        <v>1494</v>
      </c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</row>
    <row r="241" spans="1:54" x14ac:dyDescent="0.25">
      <c r="A241" s="21">
        <v>1999</v>
      </c>
      <c r="B241" s="14">
        <v>9</v>
      </c>
      <c r="C241" s="15">
        <v>3336447</v>
      </c>
      <c r="D241" s="15">
        <v>406998</v>
      </c>
      <c r="E241" s="15">
        <v>16466</v>
      </c>
      <c r="F241" s="15">
        <v>2311</v>
      </c>
      <c r="G241" s="23">
        <v>268</v>
      </c>
      <c r="H241" s="23">
        <v>23</v>
      </c>
      <c r="I241" s="23">
        <v>6</v>
      </c>
      <c r="J241" s="15">
        <f t="shared" si="7"/>
        <v>3762519</v>
      </c>
      <c r="K241" s="24">
        <v>4709735.216</v>
      </c>
      <c r="L241" s="24">
        <v>3363640.7990000001</v>
      </c>
      <c r="M241" s="24">
        <v>393264.538</v>
      </c>
      <c r="N241" s="24">
        <v>32735.947999999997</v>
      </c>
      <c r="O241" s="24">
        <v>34655.603999999999</v>
      </c>
      <c r="P241" s="24">
        <v>13377.853999999999</v>
      </c>
      <c r="Q241" s="24">
        <v>95596.152000000002</v>
      </c>
      <c r="R241" s="24">
        <v>8643006.1110000033</v>
      </c>
      <c r="S241" s="18">
        <v>8594946</v>
      </c>
      <c r="T241" s="18">
        <f t="shared" si="8"/>
        <v>8594946</v>
      </c>
      <c r="U241" s="18">
        <v>8517758.9590000007</v>
      </c>
      <c r="V241" s="32">
        <f t="shared" si="9"/>
        <v>2263.8483797929739</v>
      </c>
      <c r="W241" s="46">
        <v>0</v>
      </c>
      <c r="X241" s="20">
        <v>0</v>
      </c>
      <c r="Y241" s="32"/>
      <c r="Z241" s="32"/>
      <c r="AM241" s="18">
        <v>6510</v>
      </c>
      <c r="AN241" s="18">
        <v>1420</v>
      </c>
      <c r="AO241" s="18">
        <v>1114</v>
      </c>
      <c r="AP241" s="18">
        <v>1909</v>
      </c>
      <c r="AQ241" s="18">
        <v>1074</v>
      </c>
      <c r="AR241" s="18">
        <v>993</v>
      </c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</row>
    <row r="242" spans="1:54" x14ac:dyDescent="0.25">
      <c r="A242" s="21">
        <v>1999</v>
      </c>
      <c r="B242" s="14">
        <v>10</v>
      </c>
      <c r="C242" s="15">
        <v>3342147</v>
      </c>
      <c r="D242" s="15">
        <v>408060</v>
      </c>
      <c r="E242" s="15">
        <v>16334</v>
      </c>
      <c r="F242" s="15">
        <v>2324</v>
      </c>
      <c r="G242" s="23">
        <v>268</v>
      </c>
      <c r="H242" s="23">
        <v>23</v>
      </c>
      <c r="I242" s="23">
        <v>6</v>
      </c>
      <c r="J242" s="15">
        <f t="shared" si="7"/>
        <v>3769162</v>
      </c>
      <c r="K242" s="24">
        <v>4142569.1580000003</v>
      </c>
      <c r="L242" s="24">
        <v>3134241.4270000001</v>
      </c>
      <c r="M242" s="24">
        <v>357871.41299999994</v>
      </c>
      <c r="N242" s="24">
        <v>34407.648000000001</v>
      </c>
      <c r="O242" s="24">
        <v>-15208.938000000002</v>
      </c>
      <c r="P242" s="24">
        <v>6557.3050000000003</v>
      </c>
      <c r="Q242" s="24">
        <v>85259.975000000006</v>
      </c>
      <c r="R242" s="24">
        <v>7745697.9879999999</v>
      </c>
      <c r="S242" s="18">
        <v>8067232</v>
      </c>
      <c r="T242" s="18">
        <f t="shared" si="8"/>
        <v>8067232</v>
      </c>
      <c r="U242" s="18">
        <v>6935664.0130000003</v>
      </c>
      <c r="V242" s="32">
        <f t="shared" si="9"/>
        <v>1840.1106276842879</v>
      </c>
      <c r="W242" s="46">
        <v>0</v>
      </c>
      <c r="X242" s="20">
        <v>0</v>
      </c>
      <c r="Y242" s="32"/>
      <c r="Z242" s="32"/>
      <c r="AM242" s="18">
        <v>6491</v>
      </c>
      <c r="AN242" s="18">
        <v>1466</v>
      </c>
      <c r="AO242" s="18">
        <v>1079</v>
      </c>
      <c r="AP242" s="18">
        <v>2335</v>
      </c>
      <c r="AQ242" s="18">
        <v>914</v>
      </c>
      <c r="AR242" s="18">
        <v>697</v>
      </c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</row>
    <row r="243" spans="1:54" x14ac:dyDescent="0.25">
      <c r="A243" s="21">
        <v>1999</v>
      </c>
      <c r="B243" s="14">
        <v>11</v>
      </c>
      <c r="C243" s="15">
        <v>3354917</v>
      </c>
      <c r="D243" s="15">
        <v>408562</v>
      </c>
      <c r="E243" s="15">
        <v>16271</v>
      </c>
      <c r="F243" s="15">
        <v>2326</v>
      </c>
      <c r="G243" s="23">
        <v>268</v>
      </c>
      <c r="H243" s="23">
        <v>23</v>
      </c>
      <c r="I243" s="23">
        <v>6</v>
      </c>
      <c r="J243" s="15">
        <f t="shared" si="7"/>
        <v>3782373</v>
      </c>
      <c r="K243" s="24">
        <v>3284587.3309999998</v>
      </c>
      <c r="L243" s="24">
        <v>2873250.5450000004</v>
      </c>
      <c r="M243" s="24">
        <v>315434.28999999998</v>
      </c>
      <c r="N243" s="24">
        <v>34264.805</v>
      </c>
      <c r="O243" s="24">
        <v>39889.634999999995</v>
      </c>
      <c r="P243" s="24">
        <v>7627.442</v>
      </c>
      <c r="Q243" s="24">
        <v>84245.402000000002</v>
      </c>
      <c r="R243" s="24">
        <v>6639299.4499999993</v>
      </c>
      <c r="S243" s="18">
        <v>6660847</v>
      </c>
      <c r="T243" s="18">
        <f t="shared" si="8"/>
        <v>6660847</v>
      </c>
      <c r="U243" s="18">
        <v>6378699.0480000004</v>
      </c>
      <c r="V243" s="32">
        <f t="shared" si="9"/>
        <v>1686.4304939208703</v>
      </c>
      <c r="W243" s="46">
        <v>0</v>
      </c>
      <c r="X243" s="20">
        <v>0</v>
      </c>
      <c r="Y243" s="32"/>
      <c r="Z243" s="32"/>
      <c r="AM243" s="18">
        <v>7360</v>
      </c>
      <c r="AN243" s="18">
        <v>1736</v>
      </c>
      <c r="AO243" s="18">
        <v>1223</v>
      </c>
      <c r="AP243" s="18">
        <v>2290</v>
      </c>
      <c r="AQ243" s="18">
        <v>1228</v>
      </c>
      <c r="AR243" s="18">
        <v>883</v>
      </c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</row>
    <row r="244" spans="1:54" x14ac:dyDescent="0.25">
      <c r="A244" s="21">
        <v>1999</v>
      </c>
      <c r="B244" s="14">
        <v>12</v>
      </c>
      <c r="C244" s="15">
        <v>3371437</v>
      </c>
      <c r="D244" s="15">
        <v>409431</v>
      </c>
      <c r="E244" s="15">
        <v>16235</v>
      </c>
      <c r="F244" s="15">
        <v>2337</v>
      </c>
      <c r="G244" s="23">
        <v>268</v>
      </c>
      <c r="H244" s="23">
        <v>23</v>
      </c>
      <c r="I244" s="23">
        <v>6</v>
      </c>
      <c r="J244" s="15">
        <f t="shared" si="7"/>
        <v>3799737</v>
      </c>
      <c r="K244" s="24">
        <v>3095241.0320000001</v>
      </c>
      <c r="L244" s="24">
        <v>2894604.1329999999</v>
      </c>
      <c r="M244" s="24">
        <v>337056.70999999996</v>
      </c>
      <c r="N244" s="24">
        <v>33611.185000000005</v>
      </c>
      <c r="O244" s="24">
        <v>32733.906000000003</v>
      </c>
      <c r="P244" s="24">
        <v>6099.125</v>
      </c>
      <c r="Q244" s="24">
        <v>71463.827999999994</v>
      </c>
      <c r="R244" s="24">
        <v>6470809.9189999998</v>
      </c>
      <c r="S244" s="18">
        <v>6827022</v>
      </c>
      <c r="T244" s="18">
        <f t="shared" si="8"/>
        <v>6827022</v>
      </c>
      <c r="U244" s="18">
        <v>6126111.091</v>
      </c>
      <c r="V244" s="32">
        <f t="shared" si="9"/>
        <v>1612.2486278633935</v>
      </c>
      <c r="W244" s="46">
        <v>0</v>
      </c>
      <c r="X244" s="20">
        <v>0</v>
      </c>
      <c r="Y244" s="32"/>
      <c r="Z244" s="32"/>
      <c r="AM244" s="18">
        <v>8307</v>
      </c>
      <c r="AN244" s="18">
        <v>1718</v>
      </c>
      <c r="AO244" s="18">
        <v>1416</v>
      </c>
      <c r="AP244" s="18">
        <v>2540</v>
      </c>
      <c r="AQ244" s="18">
        <v>1502</v>
      </c>
      <c r="AR244" s="18">
        <v>1131</v>
      </c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</row>
    <row r="245" spans="1:54" x14ac:dyDescent="0.25">
      <c r="A245" s="21">
        <v>2000</v>
      </c>
      <c r="B245" s="14">
        <v>1</v>
      </c>
      <c r="C245" s="15">
        <v>3384081</v>
      </c>
      <c r="D245" s="15">
        <v>410919</v>
      </c>
      <c r="E245" s="15">
        <v>16190</v>
      </c>
      <c r="F245" s="15">
        <v>2341</v>
      </c>
      <c r="G245" s="23">
        <v>268</v>
      </c>
      <c r="H245" s="23">
        <v>23</v>
      </c>
      <c r="I245" s="23">
        <v>3</v>
      </c>
      <c r="J245" s="15">
        <f t="shared" si="7"/>
        <v>3813825</v>
      </c>
      <c r="K245" s="24">
        <v>3338736.8119999999</v>
      </c>
      <c r="L245" s="24">
        <v>2807878.5980000007</v>
      </c>
      <c r="M245" s="24">
        <v>319328.02399999998</v>
      </c>
      <c r="N245" s="24">
        <v>33863.710000000006</v>
      </c>
      <c r="O245" s="24">
        <v>28356.469999999998</v>
      </c>
      <c r="P245" s="24">
        <v>7163.1</v>
      </c>
      <c r="Q245" s="24">
        <v>64567.076000000001</v>
      </c>
      <c r="R245" s="24">
        <v>6599893.79</v>
      </c>
      <c r="S245" s="18">
        <v>6933029</v>
      </c>
      <c r="T245" s="18">
        <f t="shared" si="8"/>
        <v>6933029</v>
      </c>
      <c r="U245" s="18">
        <v>6436016.7139999997</v>
      </c>
      <c r="V245" s="32">
        <f t="shared" si="9"/>
        <v>1687.5503665351973</v>
      </c>
      <c r="W245" s="46">
        <v>0</v>
      </c>
      <c r="X245" s="20">
        <v>0</v>
      </c>
      <c r="Y245" s="32"/>
      <c r="Z245" s="32"/>
      <c r="AG245" s="18">
        <v>323149</v>
      </c>
      <c r="AH245" s="18">
        <v>78499</v>
      </c>
      <c r="AI245" s="18">
        <v>2664</v>
      </c>
      <c r="AJ245" s="18">
        <v>395907822</v>
      </c>
      <c r="AK245" s="18">
        <v>1491051923</v>
      </c>
      <c r="AL245" s="18">
        <v>910902049</v>
      </c>
      <c r="AM245" s="18">
        <v>7533</v>
      </c>
      <c r="AN245" s="18">
        <v>1525</v>
      </c>
      <c r="AO245" s="18">
        <v>1447</v>
      </c>
      <c r="AP245" s="18">
        <v>2174</v>
      </c>
      <c r="AQ245" s="18">
        <v>1170</v>
      </c>
      <c r="AR245" s="18">
        <v>1217</v>
      </c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</row>
    <row r="246" spans="1:54" x14ac:dyDescent="0.25">
      <c r="A246" s="21">
        <v>2000</v>
      </c>
      <c r="B246" s="14">
        <v>2</v>
      </c>
      <c r="C246" s="15">
        <v>3397197</v>
      </c>
      <c r="D246" s="15">
        <v>411290</v>
      </c>
      <c r="E246" s="15">
        <v>16230</v>
      </c>
      <c r="F246" s="15">
        <v>2364</v>
      </c>
      <c r="G246" s="23">
        <v>267</v>
      </c>
      <c r="H246" s="23">
        <v>23</v>
      </c>
      <c r="I246" s="23">
        <v>3</v>
      </c>
      <c r="J246" s="15">
        <f t="shared" si="7"/>
        <v>3827374</v>
      </c>
      <c r="K246" s="24">
        <v>3324038.5809999998</v>
      </c>
      <c r="L246" s="24">
        <v>2644787.9880000004</v>
      </c>
      <c r="M246" s="24">
        <v>300795.04700000002</v>
      </c>
      <c r="N246" s="24">
        <v>33785.231</v>
      </c>
      <c r="O246" s="24">
        <v>29062.605000000003</v>
      </c>
      <c r="P246" s="24">
        <v>6128.5</v>
      </c>
      <c r="Q246" s="24">
        <v>68273.581999999995</v>
      </c>
      <c r="R246" s="24">
        <v>6406871.5340000009</v>
      </c>
      <c r="S246" s="18">
        <v>6427490</v>
      </c>
      <c r="T246" s="18">
        <f t="shared" si="8"/>
        <v>6427490</v>
      </c>
      <c r="U246" s="18">
        <v>5829152.9519999996</v>
      </c>
      <c r="V246" s="32">
        <f t="shared" si="9"/>
        <v>1523.0174843254024</v>
      </c>
      <c r="W246" s="46">
        <v>0</v>
      </c>
      <c r="X246" s="20">
        <v>0</v>
      </c>
      <c r="Y246" s="32"/>
      <c r="Z246" s="32"/>
      <c r="AG246" s="18">
        <v>323053</v>
      </c>
      <c r="AH246" s="18">
        <v>78950</v>
      </c>
      <c r="AI246" s="18">
        <v>2663</v>
      </c>
      <c r="AJ246" s="18">
        <v>370438272</v>
      </c>
      <c r="AK246" s="18">
        <v>1396575241</v>
      </c>
      <c r="AL246" s="18">
        <v>867459198</v>
      </c>
      <c r="AM246" s="18">
        <v>7972</v>
      </c>
      <c r="AN246" s="18">
        <v>1662</v>
      </c>
      <c r="AO246" s="18">
        <v>1384</v>
      </c>
      <c r="AP246" s="18">
        <v>2302</v>
      </c>
      <c r="AQ246" s="18">
        <v>1280</v>
      </c>
      <c r="AR246" s="18">
        <v>1344</v>
      </c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</row>
    <row r="247" spans="1:54" x14ac:dyDescent="0.25">
      <c r="A247" s="21">
        <v>2000</v>
      </c>
      <c r="B247" s="14">
        <v>3</v>
      </c>
      <c r="C247" s="15">
        <v>3407888</v>
      </c>
      <c r="D247" s="15">
        <v>412265</v>
      </c>
      <c r="E247" s="15">
        <v>16442</v>
      </c>
      <c r="F247" s="15">
        <v>2401</v>
      </c>
      <c r="G247" s="23">
        <v>265</v>
      </c>
      <c r="H247" s="23">
        <v>23</v>
      </c>
      <c r="I247" s="23">
        <v>3</v>
      </c>
      <c r="J247" s="15">
        <f t="shared" si="7"/>
        <v>3839287</v>
      </c>
      <c r="K247" s="24">
        <v>3031640.31</v>
      </c>
      <c r="L247" s="24">
        <v>2789522.1529999999</v>
      </c>
      <c r="M247" s="24">
        <v>308341.701</v>
      </c>
      <c r="N247" s="24">
        <v>31813.778000000002</v>
      </c>
      <c r="O247" s="24">
        <v>31336.374999999996</v>
      </c>
      <c r="P247" s="24">
        <v>6242.6</v>
      </c>
      <c r="Q247" s="24">
        <v>64272.603000000003</v>
      </c>
      <c r="R247" s="24">
        <v>6263169.5199999996</v>
      </c>
      <c r="S247" s="18">
        <v>7259884</v>
      </c>
      <c r="T247" s="18">
        <f t="shared" si="8"/>
        <v>7259884</v>
      </c>
      <c r="U247" s="18">
        <v>6594812.9170000004</v>
      </c>
      <c r="V247" s="32">
        <f t="shared" si="9"/>
        <v>1717.7194802468377</v>
      </c>
      <c r="W247" s="46">
        <v>0</v>
      </c>
      <c r="X247" s="20">
        <v>0</v>
      </c>
      <c r="Y247" s="32"/>
      <c r="Z247" s="32"/>
      <c r="AG247" s="18">
        <v>323899</v>
      </c>
      <c r="AH247" s="18">
        <v>79052</v>
      </c>
      <c r="AI247" s="18">
        <v>2666</v>
      </c>
      <c r="AJ247" s="18">
        <v>397052488</v>
      </c>
      <c r="AK247" s="18">
        <v>1494831398</v>
      </c>
      <c r="AL247" s="18">
        <v>887495858</v>
      </c>
      <c r="AM247" s="18">
        <v>8964</v>
      </c>
      <c r="AN247" s="18">
        <v>2055</v>
      </c>
      <c r="AO247" s="18">
        <v>1304</v>
      </c>
      <c r="AP247" s="18">
        <v>2736</v>
      </c>
      <c r="AQ247" s="18">
        <v>1437</v>
      </c>
      <c r="AR247" s="18">
        <v>1432</v>
      </c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</row>
    <row r="248" spans="1:54" x14ac:dyDescent="0.25">
      <c r="A248" s="21">
        <v>2000</v>
      </c>
      <c r="B248" s="14">
        <v>4</v>
      </c>
      <c r="C248" s="15">
        <v>3411552</v>
      </c>
      <c r="D248" s="15">
        <v>413385</v>
      </c>
      <c r="E248" s="15">
        <v>16406</v>
      </c>
      <c r="F248" s="15">
        <v>2414</v>
      </c>
      <c r="G248" s="23">
        <v>263</v>
      </c>
      <c r="H248" s="23">
        <v>23</v>
      </c>
      <c r="I248" s="23">
        <v>3</v>
      </c>
      <c r="J248" s="15">
        <f t="shared" si="7"/>
        <v>3844046</v>
      </c>
      <c r="K248" s="24">
        <v>3136464.497</v>
      </c>
      <c r="L248" s="24">
        <v>2837118.7590000001</v>
      </c>
      <c r="M248" s="24">
        <v>302903.38</v>
      </c>
      <c r="N248" s="24">
        <v>34412.912000000004</v>
      </c>
      <c r="O248" s="24">
        <v>29705.357</v>
      </c>
      <c r="P248" s="24">
        <v>6739.25</v>
      </c>
      <c r="Q248" s="24">
        <v>81417.100999999995</v>
      </c>
      <c r="R248" s="24">
        <v>6428761.2559999991</v>
      </c>
      <c r="S248" s="18">
        <v>7119999</v>
      </c>
      <c r="T248" s="18">
        <f t="shared" si="8"/>
        <v>7119999</v>
      </c>
      <c r="U248" s="18">
        <v>6780704.1550000003</v>
      </c>
      <c r="V248" s="32">
        <f t="shared" si="9"/>
        <v>1763.9511719822074</v>
      </c>
      <c r="W248" s="46">
        <v>0</v>
      </c>
      <c r="X248" s="20">
        <v>0</v>
      </c>
      <c r="Y248" s="32"/>
      <c r="Z248" s="32"/>
      <c r="AG248" s="18">
        <v>324774</v>
      </c>
      <c r="AH248" s="18">
        <v>79261</v>
      </c>
      <c r="AI248" s="18">
        <v>2674</v>
      </c>
      <c r="AJ248" s="18">
        <v>406060364</v>
      </c>
      <c r="AK248" s="18">
        <v>1531974899</v>
      </c>
      <c r="AL248" s="18">
        <v>888906773</v>
      </c>
      <c r="AM248" s="18">
        <v>7368</v>
      </c>
      <c r="AN248" s="18">
        <v>1756</v>
      </c>
      <c r="AO248" s="18">
        <v>1163</v>
      </c>
      <c r="AP248" s="18">
        <v>1952</v>
      </c>
      <c r="AQ248" s="18">
        <v>1276</v>
      </c>
      <c r="AR248" s="18">
        <v>1221</v>
      </c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</row>
    <row r="249" spans="1:54" x14ac:dyDescent="0.25">
      <c r="A249" s="21">
        <v>2000</v>
      </c>
      <c r="B249" s="14">
        <v>5</v>
      </c>
      <c r="C249" s="15">
        <v>3404302</v>
      </c>
      <c r="D249" s="15">
        <v>414109</v>
      </c>
      <c r="E249" s="15">
        <v>16407</v>
      </c>
      <c r="F249" s="15">
        <v>2426</v>
      </c>
      <c r="G249" s="23">
        <v>262</v>
      </c>
      <c r="H249" s="23">
        <v>23</v>
      </c>
      <c r="I249" s="23">
        <v>3</v>
      </c>
      <c r="J249" s="15">
        <f t="shared" si="7"/>
        <v>3837532</v>
      </c>
      <c r="K249" s="24">
        <v>3431286.5669999998</v>
      </c>
      <c r="L249" s="24">
        <v>2930921.1979999999</v>
      </c>
      <c r="M249" s="24">
        <v>308239.34400000004</v>
      </c>
      <c r="N249" s="24">
        <v>34218.303</v>
      </c>
      <c r="O249" s="24">
        <v>30984.362999999998</v>
      </c>
      <c r="P249" s="24">
        <v>6413.4</v>
      </c>
      <c r="Q249" s="24">
        <v>76617.842000000004</v>
      </c>
      <c r="R249" s="24">
        <v>6818681.017</v>
      </c>
      <c r="S249" s="18">
        <v>8740275</v>
      </c>
      <c r="T249" s="18">
        <f t="shared" si="8"/>
        <v>8740275</v>
      </c>
      <c r="U249" s="18">
        <v>7593782.1749999998</v>
      </c>
      <c r="V249" s="32">
        <f t="shared" si="9"/>
        <v>1978.8207919731681</v>
      </c>
      <c r="W249" s="46">
        <v>0</v>
      </c>
      <c r="X249" s="20">
        <v>0</v>
      </c>
      <c r="Y249" s="32"/>
      <c r="Z249" s="32"/>
      <c r="AG249" s="18">
        <v>325269</v>
      </c>
      <c r="AH249" s="18">
        <v>79466</v>
      </c>
      <c r="AI249" s="18">
        <v>2678</v>
      </c>
      <c r="AJ249" s="18">
        <v>424547867</v>
      </c>
      <c r="AK249" s="18">
        <v>1578616746</v>
      </c>
      <c r="AL249" s="18">
        <v>917558618</v>
      </c>
      <c r="AM249" s="18">
        <v>8274</v>
      </c>
      <c r="AN249" s="18">
        <v>2037</v>
      </c>
      <c r="AO249" s="18">
        <v>1336</v>
      </c>
      <c r="AP249" s="18">
        <v>2444</v>
      </c>
      <c r="AQ249" s="18">
        <v>1447</v>
      </c>
      <c r="AR249" s="18">
        <v>1010</v>
      </c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</row>
    <row r="250" spans="1:54" x14ac:dyDescent="0.25">
      <c r="A250" s="21">
        <v>2000</v>
      </c>
      <c r="B250" s="14">
        <v>6</v>
      </c>
      <c r="C250" s="15">
        <v>3404846</v>
      </c>
      <c r="D250" s="15">
        <v>414878</v>
      </c>
      <c r="E250" s="15">
        <v>16487</v>
      </c>
      <c r="F250" s="15">
        <v>2428</v>
      </c>
      <c r="G250" s="23">
        <v>262</v>
      </c>
      <c r="H250" s="23">
        <v>23</v>
      </c>
      <c r="I250" s="23">
        <v>3</v>
      </c>
      <c r="J250" s="15">
        <f t="shared" si="7"/>
        <v>3838927</v>
      </c>
      <c r="K250" s="24">
        <v>4496702.4059999995</v>
      </c>
      <c r="L250" s="24">
        <v>3316916.6329999999</v>
      </c>
      <c r="M250" s="24">
        <v>339905.85799999995</v>
      </c>
      <c r="N250" s="24">
        <v>34192.352999999996</v>
      </c>
      <c r="O250" s="24">
        <v>34781.703000000001</v>
      </c>
      <c r="P250" s="24">
        <v>6884.5</v>
      </c>
      <c r="Q250" s="24">
        <v>88537.846000000005</v>
      </c>
      <c r="R250" s="24">
        <v>8317921.2989999987</v>
      </c>
      <c r="S250" s="18">
        <v>9062939</v>
      </c>
      <c r="T250" s="18">
        <f t="shared" si="8"/>
        <v>9062939</v>
      </c>
      <c r="U250" s="18">
        <v>8565190.4529999997</v>
      </c>
      <c r="V250" s="32">
        <f t="shared" si="9"/>
        <v>2231.1435321459867</v>
      </c>
      <c r="W250" s="46">
        <v>0</v>
      </c>
      <c r="X250" s="20">
        <v>0</v>
      </c>
      <c r="Y250" s="32"/>
      <c r="Z250" s="32"/>
      <c r="AG250" s="18">
        <v>325627</v>
      </c>
      <c r="AH250" s="18">
        <v>79857</v>
      </c>
      <c r="AI250" s="18">
        <v>2693</v>
      </c>
      <c r="AJ250" s="18">
        <v>498477903</v>
      </c>
      <c r="AK250" s="18">
        <v>1806985554</v>
      </c>
      <c r="AL250" s="18">
        <v>1001114456</v>
      </c>
      <c r="AM250" s="18">
        <v>8277</v>
      </c>
      <c r="AN250" s="18">
        <v>2041</v>
      </c>
      <c r="AO250" s="18">
        <v>1303</v>
      </c>
      <c r="AP250" s="18">
        <v>2407</v>
      </c>
      <c r="AQ250" s="18">
        <v>1146</v>
      </c>
      <c r="AR250" s="18">
        <v>1380</v>
      </c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</row>
    <row r="251" spans="1:54" x14ac:dyDescent="0.25">
      <c r="A251" s="21">
        <v>2000</v>
      </c>
      <c r="B251" s="14">
        <v>7</v>
      </c>
      <c r="C251" s="15">
        <v>3407511</v>
      </c>
      <c r="D251" s="15">
        <v>415352</v>
      </c>
      <c r="E251" s="15">
        <v>16572</v>
      </c>
      <c r="F251" s="15">
        <v>2428</v>
      </c>
      <c r="G251" s="23">
        <v>261</v>
      </c>
      <c r="H251" s="23">
        <v>23</v>
      </c>
      <c r="I251" s="23">
        <v>3</v>
      </c>
      <c r="J251" s="15">
        <f t="shared" si="7"/>
        <v>3842150</v>
      </c>
      <c r="K251" s="24">
        <v>4725599.4509999994</v>
      </c>
      <c r="L251" s="24">
        <v>3385065.835</v>
      </c>
      <c r="M251" s="24">
        <v>324198.87300000002</v>
      </c>
      <c r="N251" s="24">
        <v>34276.703999999998</v>
      </c>
      <c r="O251" s="24">
        <v>36124.313999999998</v>
      </c>
      <c r="P251" s="24">
        <v>7230.3</v>
      </c>
      <c r="Q251" s="24">
        <v>91862.459000000003</v>
      </c>
      <c r="R251" s="24">
        <v>8604357.9360000007</v>
      </c>
      <c r="S251" s="18">
        <v>9469377</v>
      </c>
      <c r="T251" s="18">
        <f t="shared" si="8"/>
        <v>9469377</v>
      </c>
      <c r="U251" s="18">
        <v>8442552.477</v>
      </c>
      <c r="V251" s="32">
        <f t="shared" si="9"/>
        <v>2197.352802222299</v>
      </c>
      <c r="W251" s="46">
        <v>0</v>
      </c>
      <c r="X251" s="20">
        <v>0</v>
      </c>
      <c r="Y251" s="32"/>
      <c r="Z251" s="32"/>
      <c r="AG251" s="18">
        <v>325691</v>
      </c>
      <c r="AH251" s="18">
        <v>80247</v>
      </c>
      <c r="AI251" s="18">
        <v>2717</v>
      </c>
      <c r="AJ251" s="18">
        <v>505443715</v>
      </c>
      <c r="AK251" s="18">
        <v>1834920844</v>
      </c>
      <c r="AL251" s="18">
        <v>1034263830</v>
      </c>
      <c r="AM251" s="18">
        <v>7744</v>
      </c>
      <c r="AN251" s="18">
        <v>1893</v>
      </c>
      <c r="AO251" s="18">
        <v>1060</v>
      </c>
      <c r="AP251" s="18">
        <v>2045</v>
      </c>
      <c r="AQ251" s="18">
        <v>1357</v>
      </c>
      <c r="AR251" s="18">
        <v>1389</v>
      </c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</row>
    <row r="252" spans="1:54" x14ac:dyDescent="0.25">
      <c r="A252" s="21">
        <v>2000</v>
      </c>
      <c r="B252" s="14">
        <v>8</v>
      </c>
      <c r="C252" s="15">
        <v>3414648</v>
      </c>
      <c r="D252" s="15">
        <v>416280</v>
      </c>
      <c r="E252" s="15">
        <v>16554</v>
      </c>
      <c r="F252" s="15">
        <v>2431</v>
      </c>
      <c r="G252" s="23">
        <v>261</v>
      </c>
      <c r="H252" s="23">
        <v>23</v>
      </c>
      <c r="I252" s="23">
        <v>3</v>
      </c>
      <c r="J252" s="15">
        <f t="shared" si="7"/>
        <v>3850200</v>
      </c>
      <c r="K252" s="24">
        <v>4889321.8389999997</v>
      </c>
      <c r="L252" s="24">
        <v>3452665.5259999996</v>
      </c>
      <c r="M252" s="24">
        <v>336798.29499999998</v>
      </c>
      <c r="N252" s="24">
        <v>34053.294000000002</v>
      </c>
      <c r="O252" s="24">
        <v>20341.501000000004</v>
      </c>
      <c r="P252" s="24">
        <v>7127.05</v>
      </c>
      <c r="Q252" s="24">
        <v>100153.288</v>
      </c>
      <c r="R252" s="24">
        <v>8840460.7930000015</v>
      </c>
      <c r="S252" s="18">
        <v>9761639</v>
      </c>
      <c r="T252" s="18">
        <f t="shared" si="8"/>
        <v>9761639</v>
      </c>
      <c r="U252" s="18">
        <v>8943291.5050000008</v>
      </c>
      <c r="V252" s="32">
        <f t="shared" si="9"/>
        <v>2322.8140027640147</v>
      </c>
      <c r="W252" s="46">
        <v>0</v>
      </c>
      <c r="X252" s="20">
        <v>0</v>
      </c>
      <c r="Y252" s="32"/>
      <c r="Z252" s="32"/>
      <c r="AG252" s="18">
        <v>326251</v>
      </c>
      <c r="AH252" s="18">
        <v>80617</v>
      </c>
      <c r="AI252" s="18">
        <v>2721</v>
      </c>
      <c r="AJ252" s="18">
        <v>514289444</v>
      </c>
      <c r="AK252" s="18">
        <v>1866075231</v>
      </c>
      <c r="AL252" s="18">
        <v>1061775812</v>
      </c>
      <c r="AM252" s="18">
        <v>8833</v>
      </c>
      <c r="AN252" s="18">
        <v>2280</v>
      </c>
      <c r="AO252" s="18">
        <v>1325</v>
      </c>
      <c r="AP252" s="18">
        <v>2579</v>
      </c>
      <c r="AQ252" s="18">
        <v>1423</v>
      </c>
      <c r="AR252" s="18">
        <v>1226</v>
      </c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</row>
    <row r="253" spans="1:54" x14ac:dyDescent="0.25">
      <c r="A253" s="21">
        <v>2000</v>
      </c>
      <c r="B253" s="14">
        <v>9</v>
      </c>
      <c r="C253" s="15">
        <v>3420410</v>
      </c>
      <c r="D253" s="15">
        <v>417493</v>
      </c>
      <c r="E253" s="15">
        <v>16574</v>
      </c>
      <c r="F253" s="15">
        <v>2402</v>
      </c>
      <c r="G253" s="23">
        <v>260</v>
      </c>
      <c r="H253" s="23">
        <v>23</v>
      </c>
      <c r="I253" s="23">
        <v>3</v>
      </c>
      <c r="J253" s="15">
        <f t="shared" si="7"/>
        <v>3857165</v>
      </c>
      <c r="K253" s="24">
        <v>4933000.8470000001</v>
      </c>
      <c r="L253" s="24">
        <v>3524204.1389999995</v>
      </c>
      <c r="M253" s="24">
        <v>324732.89599999995</v>
      </c>
      <c r="N253" s="24">
        <v>34229.404999999999</v>
      </c>
      <c r="O253" s="24">
        <v>52977.550999999999</v>
      </c>
      <c r="P253" s="24">
        <v>7160.65</v>
      </c>
      <c r="Q253" s="24">
        <v>96919.248000000007</v>
      </c>
      <c r="R253" s="24">
        <v>8973224.7359999996</v>
      </c>
      <c r="S253" s="18">
        <v>9347497</v>
      </c>
      <c r="T253" s="18">
        <f t="shared" si="8"/>
        <v>9347497</v>
      </c>
      <c r="U253" s="18">
        <v>8889528.4879999999</v>
      </c>
      <c r="V253" s="32">
        <f t="shared" si="9"/>
        <v>2304.6811329158586</v>
      </c>
      <c r="W253" s="46">
        <v>0</v>
      </c>
      <c r="X253" s="20">
        <v>0</v>
      </c>
      <c r="Y253" s="32"/>
      <c r="Z253" s="32"/>
      <c r="AG253" s="18">
        <v>327167</v>
      </c>
      <c r="AH253" s="18">
        <v>80907</v>
      </c>
      <c r="AI253" s="18">
        <v>2727</v>
      </c>
      <c r="AJ253" s="18">
        <v>520780656</v>
      </c>
      <c r="AK253" s="18">
        <v>1908133615</v>
      </c>
      <c r="AL253" s="18">
        <v>1084929826</v>
      </c>
      <c r="AM253" s="18">
        <v>7777</v>
      </c>
      <c r="AN253" s="18">
        <v>1993</v>
      </c>
      <c r="AO253" s="18">
        <v>1482</v>
      </c>
      <c r="AP253" s="18">
        <v>2401</v>
      </c>
      <c r="AQ253" s="18">
        <v>1010</v>
      </c>
      <c r="AR253" s="18">
        <v>891</v>
      </c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</row>
    <row r="254" spans="1:54" x14ac:dyDescent="0.25">
      <c r="A254" s="21">
        <v>2000</v>
      </c>
      <c r="B254" s="14">
        <v>10</v>
      </c>
      <c r="C254" s="15">
        <v>3426807</v>
      </c>
      <c r="D254" s="15">
        <v>418213</v>
      </c>
      <c r="E254" s="15">
        <v>16506</v>
      </c>
      <c r="F254" s="15">
        <v>2408</v>
      </c>
      <c r="G254" s="23">
        <v>258</v>
      </c>
      <c r="H254" s="23">
        <v>23</v>
      </c>
      <c r="I254" s="23">
        <v>3</v>
      </c>
      <c r="J254" s="15">
        <f t="shared" si="7"/>
        <v>3864218</v>
      </c>
      <c r="K254" s="24">
        <v>4325946.5279999999</v>
      </c>
      <c r="L254" s="24">
        <v>3274746.83</v>
      </c>
      <c r="M254" s="24">
        <v>284976.64500000002</v>
      </c>
      <c r="N254" s="24">
        <v>34538.855000000003</v>
      </c>
      <c r="O254" s="24">
        <v>28636.976999999999</v>
      </c>
      <c r="P254" s="24">
        <v>7266.7</v>
      </c>
      <c r="Q254" s="24">
        <v>90655.165999999997</v>
      </c>
      <c r="R254" s="24">
        <v>8046767.7010000013</v>
      </c>
      <c r="S254" s="18">
        <v>7859013</v>
      </c>
      <c r="T254" s="18">
        <f t="shared" si="8"/>
        <v>7859013</v>
      </c>
      <c r="U254" s="18">
        <v>6987935.5350000001</v>
      </c>
      <c r="V254" s="32">
        <f t="shared" si="9"/>
        <v>1808.3713082734787</v>
      </c>
      <c r="W254" s="46">
        <v>0</v>
      </c>
      <c r="X254" s="20">
        <v>0</v>
      </c>
      <c r="Y254" s="32"/>
      <c r="Z254" s="32"/>
      <c r="AG254" s="18">
        <v>327751</v>
      </c>
      <c r="AH254" s="18">
        <v>81033</v>
      </c>
      <c r="AI254" s="18">
        <v>2728</v>
      </c>
      <c r="AJ254" s="18">
        <v>480390408</v>
      </c>
      <c r="AK254" s="18">
        <v>1783038244</v>
      </c>
      <c r="AL254" s="18">
        <v>1000846617</v>
      </c>
      <c r="AM254" s="18">
        <v>8674</v>
      </c>
      <c r="AN254" s="18">
        <v>2100</v>
      </c>
      <c r="AO254" s="18">
        <v>1418</v>
      </c>
      <c r="AP254" s="18">
        <v>2866</v>
      </c>
      <c r="AQ254" s="18">
        <v>1108</v>
      </c>
      <c r="AR254" s="18">
        <v>1182</v>
      </c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</row>
    <row r="255" spans="1:54" x14ac:dyDescent="0.25">
      <c r="A255" s="21">
        <v>2000</v>
      </c>
      <c r="B255" s="14">
        <v>11</v>
      </c>
      <c r="C255" s="15">
        <v>3437316</v>
      </c>
      <c r="D255" s="15">
        <v>419055</v>
      </c>
      <c r="E255" s="15">
        <v>16357</v>
      </c>
      <c r="F255" s="15">
        <v>2415</v>
      </c>
      <c r="G255" s="23">
        <v>256</v>
      </c>
      <c r="H255" s="23">
        <v>23</v>
      </c>
      <c r="I255" s="23">
        <v>3</v>
      </c>
      <c r="J255" s="15">
        <f t="shared" si="7"/>
        <v>3875425</v>
      </c>
      <c r="K255" s="24">
        <v>3281063.2580000004</v>
      </c>
      <c r="L255" s="24">
        <v>3001960.0240000002</v>
      </c>
      <c r="M255" s="24">
        <v>326674.13500000007</v>
      </c>
      <c r="N255" s="24">
        <v>34284.400000000001</v>
      </c>
      <c r="O255" s="24">
        <v>23707.965</v>
      </c>
      <c r="P255" s="24">
        <v>6431.6</v>
      </c>
      <c r="Q255" s="24">
        <v>78095.495999999999</v>
      </c>
      <c r="R255" s="24">
        <v>6752216.8780000005</v>
      </c>
      <c r="S255" s="18">
        <v>6968459</v>
      </c>
      <c r="T255" s="18">
        <f t="shared" si="8"/>
        <v>6968459</v>
      </c>
      <c r="U255" s="18">
        <v>6606429.3820000002</v>
      </c>
      <c r="V255" s="32">
        <f t="shared" si="9"/>
        <v>1704.6993545477112</v>
      </c>
      <c r="W255" s="46">
        <v>0</v>
      </c>
      <c r="X255" s="20">
        <v>0</v>
      </c>
      <c r="Y255" s="32"/>
      <c r="Z255" s="32"/>
      <c r="AG255" s="18">
        <v>328557</v>
      </c>
      <c r="AH255" s="18">
        <v>81044</v>
      </c>
      <c r="AI255" s="18">
        <v>2716</v>
      </c>
      <c r="AJ255" s="18">
        <v>425144408</v>
      </c>
      <c r="AK255" s="18">
        <v>1613937746</v>
      </c>
      <c r="AL255" s="18">
        <v>952445451</v>
      </c>
      <c r="AM255" s="18">
        <v>7799</v>
      </c>
      <c r="AN255" s="18">
        <v>2074</v>
      </c>
      <c r="AO255" s="18">
        <v>1519</v>
      </c>
      <c r="AP255" s="18">
        <v>2257</v>
      </c>
      <c r="AQ255" s="18">
        <v>1019</v>
      </c>
      <c r="AR255" s="18">
        <v>930</v>
      </c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</row>
    <row r="256" spans="1:54" x14ac:dyDescent="0.25">
      <c r="A256" s="21">
        <v>2000</v>
      </c>
      <c r="B256" s="14">
        <v>12</v>
      </c>
      <c r="C256" s="15">
        <v>3450872</v>
      </c>
      <c r="D256" s="15">
        <v>420276</v>
      </c>
      <c r="E256" s="15">
        <v>16206</v>
      </c>
      <c r="F256" s="15">
        <v>2420</v>
      </c>
      <c r="G256" s="23">
        <v>255</v>
      </c>
      <c r="H256" s="23">
        <v>23</v>
      </c>
      <c r="I256" s="23">
        <v>3</v>
      </c>
      <c r="J256" s="15">
        <f t="shared" si="7"/>
        <v>3890055</v>
      </c>
      <c r="K256" s="24">
        <v>3406005.3530000001</v>
      </c>
      <c r="L256" s="24">
        <v>3035373.4979999997</v>
      </c>
      <c r="M256" s="24">
        <v>290711.68300000002</v>
      </c>
      <c r="N256" s="24">
        <v>34731.572</v>
      </c>
      <c r="O256" s="24">
        <v>34892.504000000001</v>
      </c>
      <c r="P256" s="24">
        <v>6672.05</v>
      </c>
      <c r="Q256" s="24">
        <v>69004.494999999995</v>
      </c>
      <c r="R256" s="24">
        <v>6877391.1549999993</v>
      </c>
      <c r="S256" s="18">
        <v>7363686</v>
      </c>
      <c r="T256" s="18">
        <f t="shared" si="8"/>
        <v>7363686</v>
      </c>
      <c r="U256" s="18">
        <v>6458710.6600000001</v>
      </c>
      <c r="V256" s="32">
        <f t="shared" si="9"/>
        <v>1660.3147361526273</v>
      </c>
      <c r="W256" s="46">
        <v>0</v>
      </c>
      <c r="X256" s="20">
        <v>0</v>
      </c>
      <c r="Y256" s="32"/>
      <c r="Z256" s="32"/>
      <c r="AG256" s="18">
        <v>329462</v>
      </c>
      <c r="AH256" s="18">
        <v>81314</v>
      </c>
      <c r="AI256" s="18">
        <v>2735</v>
      </c>
      <c r="AJ256" s="18">
        <v>423025959</v>
      </c>
      <c r="AK256" s="18">
        <v>1637601732</v>
      </c>
      <c r="AL256" s="18">
        <v>964305832</v>
      </c>
      <c r="AM256" s="18">
        <v>8222</v>
      </c>
      <c r="AN256" s="18">
        <v>2247</v>
      </c>
      <c r="AO256" s="18">
        <v>1619</v>
      </c>
      <c r="AP256" s="18">
        <v>2085</v>
      </c>
      <c r="AQ256" s="18">
        <v>1239</v>
      </c>
      <c r="AR256" s="18">
        <v>1032</v>
      </c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</row>
    <row r="257" spans="1:54" x14ac:dyDescent="0.25">
      <c r="A257" s="21">
        <v>2001</v>
      </c>
      <c r="B257" s="14">
        <v>1</v>
      </c>
      <c r="C257" s="15">
        <v>3466059</v>
      </c>
      <c r="D257" s="15">
        <v>421718</v>
      </c>
      <c r="E257" s="15">
        <v>15975</v>
      </c>
      <c r="F257" s="15">
        <v>2408</v>
      </c>
      <c r="G257" s="23">
        <v>255</v>
      </c>
      <c r="H257" s="23">
        <v>23</v>
      </c>
      <c r="I257" s="23">
        <v>3</v>
      </c>
      <c r="J257" s="15">
        <f t="shared" si="7"/>
        <v>3906441</v>
      </c>
      <c r="K257" s="24">
        <v>4323200.92</v>
      </c>
      <c r="L257" s="24">
        <v>2916410.219</v>
      </c>
      <c r="M257" s="24">
        <v>339380.82</v>
      </c>
      <c r="N257" s="24">
        <v>34989.324000000001</v>
      </c>
      <c r="O257" s="24">
        <v>10978.995999999999</v>
      </c>
      <c r="P257" s="24">
        <v>7158.2</v>
      </c>
      <c r="Q257" s="24">
        <v>70003.187999999995</v>
      </c>
      <c r="R257" s="24">
        <v>7702121.6670000013</v>
      </c>
      <c r="S257" s="18">
        <v>7955636</v>
      </c>
      <c r="T257" s="18">
        <f t="shared" si="8"/>
        <v>7955636</v>
      </c>
      <c r="U257" s="18">
        <v>7441897.4790000003</v>
      </c>
      <c r="V257" s="32">
        <f t="shared" si="9"/>
        <v>1905.0340691443205</v>
      </c>
      <c r="W257" s="46">
        <v>0</v>
      </c>
      <c r="X257" s="20">
        <v>0</v>
      </c>
      <c r="Y257" s="32"/>
      <c r="Z257" s="32"/>
      <c r="AG257" s="18">
        <v>330063</v>
      </c>
      <c r="AH257" s="18">
        <v>82126</v>
      </c>
      <c r="AI257" s="18">
        <v>2752</v>
      </c>
      <c r="AJ257" s="18">
        <v>408833743</v>
      </c>
      <c r="AK257" s="18">
        <v>1565072201</v>
      </c>
      <c r="AL257" s="18">
        <v>931901879</v>
      </c>
      <c r="AM257" s="18">
        <v>9293</v>
      </c>
      <c r="AN257" s="18">
        <v>2125</v>
      </c>
      <c r="AO257" s="18">
        <v>1546</v>
      </c>
      <c r="AP257" s="18">
        <v>2926</v>
      </c>
      <c r="AQ257" s="18">
        <v>1398</v>
      </c>
      <c r="AR257" s="18">
        <v>1298</v>
      </c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</row>
    <row r="258" spans="1:54" x14ac:dyDescent="0.25">
      <c r="A258" s="21">
        <v>2001</v>
      </c>
      <c r="B258" s="14">
        <v>2</v>
      </c>
      <c r="C258" s="15">
        <v>3476162</v>
      </c>
      <c r="D258" s="15">
        <v>423096</v>
      </c>
      <c r="E258" s="15">
        <v>15744</v>
      </c>
      <c r="F258" s="15">
        <v>2414</v>
      </c>
      <c r="G258" s="23">
        <v>255</v>
      </c>
      <c r="H258" s="23">
        <v>23</v>
      </c>
      <c r="I258" s="23">
        <v>3</v>
      </c>
      <c r="J258" s="15">
        <f t="shared" si="7"/>
        <v>3917697</v>
      </c>
      <c r="K258" s="24">
        <v>3544624.4829999995</v>
      </c>
      <c r="L258" s="24">
        <v>2777190.557</v>
      </c>
      <c r="M258" s="24">
        <v>349555.217</v>
      </c>
      <c r="N258" s="24">
        <v>34677.061999999998</v>
      </c>
      <c r="O258" s="24">
        <v>4684.5749999999998</v>
      </c>
      <c r="P258" s="24">
        <v>6380.85</v>
      </c>
      <c r="Q258" s="24">
        <v>77618.111999999994</v>
      </c>
      <c r="R258" s="24">
        <v>6794730.8559999987</v>
      </c>
      <c r="S258" s="18">
        <v>6673205</v>
      </c>
      <c r="T258" s="18">
        <f t="shared" si="8"/>
        <v>6673205</v>
      </c>
      <c r="U258" s="18">
        <v>6087824.7439999999</v>
      </c>
      <c r="V258" s="32">
        <f t="shared" si="9"/>
        <v>1553.9306398100514</v>
      </c>
      <c r="W258" s="46">
        <v>0</v>
      </c>
      <c r="X258" s="20">
        <v>0</v>
      </c>
      <c r="Y258" s="32"/>
      <c r="Z258" s="32"/>
      <c r="AG258" s="18">
        <v>331146</v>
      </c>
      <c r="AH258" s="18">
        <v>82390</v>
      </c>
      <c r="AI258" s="18">
        <v>2763</v>
      </c>
      <c r="AJ258" s="18">
        <v>388281296</v>
      </c>
      <c r="AK258" s="18">
        <v>1479085678</v>
      </c>
      <c r="AL258" s="18">
        <v>899286175</v>
      </c>
      <c r="AM258" s="18">
        <v>7904</v>
      </c>
      <c r="AN258" s="18">
        <v>2084</v>
      </c>
      <c r="AO258" s="18">
        <v>1382</v>
      </c>
      <c r="AP258" s="18">
        <v>2303</v>
      </c>
      <c r="AQ258" s="18">
        <v>1303</v>
      </c>
      <c r="AR258" s="18">
        <v>832</v>
      </c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</row>
    <row r="259" spans="1:54" x14ac:dyDescent="0.25">
      <c r="A259" s="21">
        <v>2001</v>
      </c>
      <c r="B259" s="14">
        <v>3</v>
      </c>
      <c r="C259" s="15">
        <v>3485376</v>
      </c>
      <c r="D259" s="15">
        <v>423639</v>
      </c>
      <c r="E259" s="15">
        <v>15485</v>
      </c>
      <c r="F259" s="15">
        <v>2425</v>
      </c>
      <c r="G259" s="23">
        <v>255</v>
      </c>
      <c r="H259" s="23">
        <v>23</v>
      </c>
      <c r="I259" s="23">
        <v>3</v>
      </c>
      <c r="J259" s="15">
        <f t="shared" si="7"/>
        <v>3927206</v>
      </c>
      <c r="K259" s="24">
        <v>3229239.335</v>
      </c>
      <c r="L259" s="24">
        <v>2898616.6150000002</v>
      </c>
      <c r="M259" s="24">
        <v>339418.92799999996</v>
      </c>
      <c r="N259" s="24">
        <v>34820.603000000003</v>
      </c>
      <c r="O259" s="24">
        <v>4861.326</v>
      </c>
      <c r="P259" s="24">
        <v>6936.3</v>
      </c>
      <c r="Q259" s="24">
        <v>67211.073999999993</v>
      </c>
      <c r="R259" s="24">
        <v>6581104.1810000008</v>
      </c>
      <c r="S259" s="18">
        <v>7452641.5</v>
      </c>
      <c r="T259" s="18">
        <f t="shared" si="8"/>
        <v>7452641.5</v>
      </c>
      <c r="U259" s="18">
        <v>6883310.1069999998</v>
      </c>
      <c r="V259" s="32">
        <f t="shared" si="9"/>
        <v>1752.7258221691111</v>
      </c>
      <c r="W259" s="46">
        <v>0</v>
      </c>
      <c r="X259" s="20">
        <v>0</v>
      </c>
      <c r="Y259" s="32"/>
      <c r="Z259" s="32"/>
      <c r="AG259" s="18">
        <v>331609</v>
      </c>
      <c r="AH259" s="18">
        <v>82441</v>
      </c>
      <c r="AI259" s="18">
        <v>2780</v>
      </c>
      <c r="AJ259" s="18">
        <v>404655505</v>
      </c>
      <c r="AK259" s="18">
        <v>1557124484</v>
      </c>
      <c r="AL259" s="18">
        <v>926144966</v>
      </c>
      <c r="AM259" s="18">
        <v>8646</v>
      </c>
      <c r="AN259" s="18">
        <v>2316</v>
      </c>
      <c r="AO259" s="18">
        <v>1429</v>
      </c>
      <c r="AP259" s="18">
        <v>2323</v>
      </c>
      <c r="AQ259" s="18">
        <v>1595</v>
      </c>
      <c r="AR259" s="18">
        <v>983</v>
      </c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</row>
    <row r="260" spans="1:54" x14ac:dyDescent="0.25">
      <c r="A260" s="21">
        <v>2001</v>
      </c>
      <c r="B260" s="14">
        <v>4</v>
      </c>
      <c r="C260" s="15">
        <v>3490194</v>
      </c>
      <c r="D260" s="15">
        <v>424616</v>
      </c>
      <c r="E260" s="15">
        <v>15554</v>
      </c>
      <c r="F260" s="15">
        <v>2437</v>
      </c>
      <c r="G260" s="23">
        <v>254</v>
      </c>
      <c r="H260" s="23">
        <v>23</v>
      </c>
      <c r="I260" s="23">
        <v>3</v>
      </c>
      <c r="J260" s="15">
        <f t="shared" si="7"/>
        <v>3933081</v>
      </c>
      <c r="K260" s="24">
        <v>3300204.9190000002</v>
      </c>
      <c r="L260" s="24">
        <v>2915095.6860000002</v>
      </c>
      <c r="M260" s="24">
        <v>324616.533</v>
      </c>
      <c r="N260" s="24">
        <v>27292.366999999998</v>
      </c>
      <c r="O260" s="24">
        <v>4826.67</v>
      </c>
      <c r="P260" s="24">
        <v>6455.3389999999999</v>
      </c>
      <c r="Q260" s="24">
        <v>82565.316000000006</v>
      </c>
      <c r="R260" s="24">
        <v>6661056.8299999991</v>
      </c>
      <c r="S260" s="18">
        <v>7530065.5</v>
      </c>
      <c r="T260" s="18">
        <f t="shared" si="8"/>
        <v>7530065.5</v>
      </c>
      <c r="U260" s="18">
        <v>7165444.5149999997</v>
      </c>
      <c r="V260" s="32">
        <f t="shared" si="9"/>
        <v>1821.8414470803782</v>
      </c>
      <c r="W260" s="46">
        <v>0</v>
      </c>
      <c r="X260" s="20">
        <v>0</v>
      </c>
      <c r="Y260" s="32"/>
      <c r="Z260" s="32"/>
      <c r="AG260" s="18">
        <v>332390</v>
      </c>
      <c r="AH260" s="18">
        <v>82600</v>
      </c>
      <c r="AI260" s="18">
        <v>2789</v>
      </c>
      <c r="AJ260" s="18">
        <v>411170386</v>
      </c>
      <c r="AK260" s="18">
        <v>1574613274</v>
      </c>
      <c r="AL260" s="18">
        <v>918720558</v>
      </c>
      <c r="AM260" s="18">
        <v>8549</v>
      </c>
      <c r="AN260" s="18">
        <v>2259</v>
      </c>
      <c r="AO260" s="18">
        <v>1406</v>
      </c>
      <c r="AP260" s="18">
        <v>2368</v>
      </c>
      <c r="AQ260" s="18">
        <v>1209</v>
      </c>
      <c r="AR260" s="18">
        <v>1307</v>
      </c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</row>
    <row r="261" spans="1:54" x14ac:dyDescent="0.25">
      <c r="A261" s="21">
        <v>2001</v>
      </c>
      <c r="B261" s="14">
        <v>5</v>
      </c>
      <c r="C261" s="15">
        <v>3483167</v>
      </c>
      <c r="D261" s="15">
        <v>426058</v>
      </c>
      <c r="E261" s="15">
        <v>15486</v>
      </c>
      <c r="F261" s="15">
        <v>2442</v>
      </c>
      <c r="G261" s="23">
        <v>248</v>
      </c>
      <c r="H261" s="23">
        <v>23</v>
      </c>
      <c r="I261" s="23">
        <v>3</v>
      </c>
      <c r="J261" s="15">
        <f t="shared" si="7"/>
        <v>3927427</v>
      </c>
      <c r="K261" s="24">
        <v>3351686.392</v>
      </c>
      <c r="L261" s="24">
        <v>2976874.6579999998</v>
      </c>
      <c r="M261" s="24">
        <v>348973.88699999999</v>
      </c>
      <c r="N261" s="24">
        <v>42525.444000000003</v>
      </c>
      <c r="O261" s="24">
        <v>4820.2640000000001</v>
      </c>
      <c r="P261" s="24">
        <v>6554.1</v>
      </c>
      <c r="Q261" s="24">
        <v>79671.505000000005</v>
      </c>
      <c r="R261" s="24">
        <v>6811106.25</v>
      </c>
      <c r="S261" s="18">
        <v>8240323</v>
      </c>
      <c r="T261" s="18">
        <f t="shared" si="8"/>
        <v>8240323</v>
      </c>
      <c r="U261" s="18">
        <v>7087610.7450000001</v>
      </c>
      <c r="V261" s="32">
        <f t="shared" si="9"/>
        <v>1804.6461866607731</v>
      </c>
      <c r="W261" s="46">
        <v>0</v>
      </c>
      <c r="X261" s="20">
        <v>0</v>
      </c>
      <c r="Y261" s="32"/>
      <c r="Z261" s="32"/>
      <c r="AG261" s="18">
        <v>333189</v>
      </c>
      <c r="AH261" s="18">
        <v>83210</v>
      </c>
      <c r="AI261" s="18">
        <v>2818</v>
      </c>
      <c r="AJ261" s="18">
        <v>412624030</v>
      </c>
      <c r="AK261" s="18">
        <v>1616846535</v>
      </c>
      <c r="AL261" s="18">
        <v>936638137</v>
      </c>
      <c r="AM261" s="18">
        <v>8381</v>
      </c>
      <c r="AN261" s="18">
        <v>2156</v>
      </c>
      <c r="AO261" s="18">
        <v>1472</v>
      </c>
      <c r="AP261" s="18">
        <v>2486</v>
      </c>
      <c r="AQ261" s="18">
        <v>1234</v>
      </c>
      <c r="AR261" s="18">
        <v>1033</v>
      </c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</row>
    <row r="262" spans="1:54" x14ac:dyDescent="0.25">
      <c r="A262" s="21">
        <v>2001</v>
      </c>
      <c r="B262" s="14">
        <v>6</v>
      </c>
      <c r="C262" s="15">
        <v>3481488</v>
      </c>
      <c r="D262" s="15">
        <v>426218</v>
      </c>
      <c r="E262" s="15">
        <v>15391</v>
      </c>
      <c r="F262" s="15">
        <v>2447</v>
      </c>
      <c r="G262" s="23">
        <v>248</v>
      </c>
      <c r="H262" s="23">
        <v>23</v>
      </c>
      <c r="I262" s="23">
        <v>3</v>
      </c>
      <c r="J262" s="15">
        <f t="shared" ref="J262:J325" si="10">SUM(C262:I262)</f>
        <v>3925818</v>
      </c>
      <c r="K262" s="24">
        <v>4332845.0949999997</v>
      </c>
      <c r="L262" s="24">
        <v>3359305.7540000002</v>
      </c>
      <c r="M262" s="24">
        <v>334037.35700000002</v>
      </c>
      <c r="N262" s="24">
        <v>34824.577000000005</v>
      </c>
      <c r="O262" s="24">
        <v>5541.6060000000007</v>
      </c>
      <c r="P262" s="24">
        <v>7389.6090000000004</v>
      </c>
      <c r="Q262" s="24">
        <v>81603.62</v>
      </c>
      <c r="R262" s="24">
        <v>8155547.6179999989</v>
      </c>
      <c r="S262" s="18">
        <v>9174316</v>
      </c>
      <c r="T262" s="18">
        <f t="shared" si="8"/>
        <v>9174316</v>
      </c>
      <c r="U262" s="18">
        <v>8705669.9979999997</v>
      </c>
      <c r="V262" s="32">
        <f t="shared" si="9"/>
        <v>2217.5446367187451</v>
      </c>
      <c r="W262" s="46">
        <v>0</v>
      </c>
      <c r="X262" s="20">
        <v>0</v>
      </c>
      <c r="Y262" s="32"/>
      <c r="Z262" s="32"/>
      <c r="AG262" s="18">
        <v>333042</v>
      </c>
      <c r="AH262" s="18">
        <v>83447</v>
      </c>
      <c r="AI262" s="18">
        <v>2873</v>
      </c>
      <c r="AJ262" s="18">
        <v>484725768</v>
      </c>
      <c r="AK262" s="18">
        <v>1816140029</v>
      </c>
      <c r="AL262" s="18">
        <v>1047785365</v>
      </c>
      <c r="AM262" s="18">
        <v>8396</v>
      </c>
      <c r="AN262" s="18">
        <v>2201</v>
      </c>
      <c r="AO262" s="18">
        <v>1439</v>
      </c>
      <c r="AP262" s="18">
        <v>2030</v>
      </c>
      <c r="AQ262" s="18">
        <v>1254</v>
      </c>
      <c r="AR262" s="18">
        <v>1472</v>
      </c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</row>
    <row r="263" spans="1:54" x14ac:dyDescent="0.25">
      <c r="A263" s="21">
        <v>2001</v>
      </c>
      <c r="B263" s="14">
        <v>7</v>
      </c>
      <c r="C263" s="15">
        <v>3486754</v>
      </c>
      <c r="D263" s="15">
        <v>427095</v>
      </c>
      <c r="E263" s="15">
        <v>15423</v>
      </c>
      <c r="F263" s="15">
        <v>2451</v>
      </c>
      <c r="G263" s="23">
        <v>248</v>
      </c>
      <c r="H263" s="23">
        <v>23</v>
      </c>
      <c r="I263" s="23">
        <v>3</v>
      </c>
      <c r="J263" s="15">
        <f t="shared" si="10"/>
        <v>3931997</v>
      </c>
      <c r="K263" s="24">
        <v>4674659.0639999993</v>
      </c>
      <c r="L263" s="24">
        <v>3455452.5640000002</v>
      </c>
      <c r="M263" s="24">
        <v>363107.19400000002</v>
      </c>
      <c r="N263" s="24">
        <v>35084.493999999999</v>
      </c>
      <c r="O263" s="24">
        <v>5342.4479999999994</v>
      </c>
      <c r="P263" s="24">
        <v>7814.45</v>
      </c>
      <c r="Q263" s="24">
        <v>91580.944000000003</v>
      </c>
      <c r="R263" s="24">
        <v>8633041.1579999998</v>
      </c>
      <c r="S263" s="18">
        <v>9562389</v>
      </c>
      <c r="T263" s="18">
        <f t="shared" si="8"/>
        <v>9562389</v>
      </c>
      <c r="U263" s="18">
        <v>8327398.2139999997</v>
      </c>
      <c r="V263" s="32">
        <f t="shared" si="9"/>
        <v>2117.8562871662571</v>
      </c>
      <c r="W263" s="46">
        <v>0</v>
      </c>
      <c r="X263" s="20">
        <v>0</v>
      </c>
      <c r="Y263" s="32"/>
      <c r="Z263" s="32"/>
      <c r="AG263" s="18">
        <v>333635</v>
      </c>
      <c r="AH263" s="18">
        <v>83704</v>
      </c>
      <c r="AI263" s="18">
        <v>2890</v>
      </c>
      <c r="AJ263" s="18">
        <v>501247654</v>
      </c>
      <c r="AK263" s="18">
        <v>1862343993</v>
      </c>
      <c r="AL263" s="18">
        <v>1081070171</v>
      </c>
      <c r="AM263" s="18">
        <v>8376</v>
      </c>
      <c r="AN263" s="18">
        <v>1946</v>
      </c>
      <c r="AO263" s="18">
        <v>1360</v>
      </c>
      <c r="AP263" s="18">
        <v>2266</v>
      </c>
      <c r="AQ263" s="18">
        <v>1194</v>
      </c>
      <c r="AR263" s="18">
        <v>1610</v>
      </c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</row>
    <row r="264" spans="1:54" x14ac:dyDescent="0.25">
      <c r="A264" s="21">
        <v>2001</v>
      </c>
      <c r="B264" s="14">
        <v>8</v>
      </c>
      <c r="C264" s="15">
        <v>3492135</v>
      </c>
      <c r="D264" s="15">
        <v>428133</v>
      </c>
      <c r="E264" s="15">
        <v>15315</v>
      </c>
      <c r="F264" s="15">
        <v>2458</v>
      </c>
      <c r="G264" s="23">
        <v>247</v>
      </c>
      <c r="H264" s="23">
        <v>23</v>
      </c>
      <c r="I264" s="23">
        <v>3</v>
      </c>
      <c r="J264" s="15">
        <f t="shared" si="10"/>
        <v>3938314</v>
      </c>
      <c r="K264" s="24">
        <v>4669356.6710000001</v>
      </c>
      <c r="L264" s="24">
        <v>3407261.2460000003</v>
      </c>
      <c r="M264" s="24">
        <v>337215.10800000007</v>
      </c>
      <c r="N264" s="24">
        <v>35074.103999999999</v>
      </c>
      <c r="O264" s="24">
        <v>5284.634</v>
      </c>
      <c r="P264" s="24">
        <v>7332.85</v>
      </c>
      <c r="Q264" s="24">
        <v>92524.032999999996</v>
      </c>
      <c r="R264" s="24">
        <v>8554048.6459999997</v>
      </c>
      <c r="S264" s="18">
        <v>10155588</v>
      </c>
      <c r="T264" s="18">
        <f t="shared" si="8"/>
        <v>10155588</v>
      </c>
      <c r="U264" s="18">
        <v>9304351.6129999999</v>
      </c>
      <c r="V264" s="32">
        <f t="shared" si="9"/>
        <v>2362.5233286553548</v>
      </c>
      <c r="W264" s="46">
        <v>0</v>
      </c>
      <c r="X264" s="20">
        <v>0</v>
      </c>
      <c r="Y264" s="32"/>
      <c r="Z264" s="32"/>
      <c r="AG264" s="18">
        <v>334450</v>
      </c>
      <c r="AH264" s="18">
        <v>83909</v>
      </c>
      <c r="AI264" s="18">
        <v>2911</v>
      </c>
      <c r="AJ264" s="18">
        <v>494235508</v>
      </c>
      <c r="AK264" s="18">
        <v>1834101477</v>
      </c>
      <c r="AL264" s="18">
        <v>1068199307</v>
      </c>
      <c r="AM264" s="18">
        <v>8213</v>
      </c>
      <c r="AN264" s="18">
        <v>1954</v>
      </c>
      <c r="AO264" s="18">
        <v>1418</v>
      </c>
      <c r="AP264" s="18">
        <v>2300</v>
      </c>
      <c r="AQ264" s="18">
        <v>1075</v>
      </c>
      <c r="AR264" s="18">
        <v>1466</v>
      </c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</row>
    <row r="265" spans="1:54" x14ac:dyDescent="0.25">
      <c r="A265" s="21">
        <v>2001</v>
      </c>
      <c r="B265" s="14">
        <v>9</v>
      </c>
      <c r="C265" s="15">
        <v>3495624</v>
      </c>
      <c r="D265" s="15">
        <v>428679</v>
      </c>
      <c r="E265" s="15">
        <v>15200</v>
      </c>
      <c r="F265" s="15">
        <v>2461</v>
      </c>
      <c r="G265" s="23">
        <v>246</v>
      </c>
      <c r="H265" s="23">
        <v>23</v>
      </c>
      <c r="I265" s="23">
        <v>3</v>
      </c>
      <c r="J265" s="15">
        <f t="shared" si="10"/>
        <v>3942236</v>
      </c>
      <c r="K265" s="24">
        <v>5033366.4029999999</v>
      </c>
      <c r="L265" s="24">
        <v>3585695.25</v>
      </c>
      <c r="M265" s="24">
        <v>342531.29699999996</v>
      </c>
      <c r="N265" s="24">
        <v>35101.372000000003</v>
      </c>
      <c r="O265" s="24">
        <v>5743.41</v>
      </c>
      <c r="P265" s="24">
        <v>7954.45</v>
      </c>
      <c r="Q265" s="24">
        <v>0</v>
      </c>
      <c r="R265" s="24">
        <v>9010392.182</v>
      </c>
      <c r="S265" s="18">
        <v>8848883</v>
      </c>
      <c r="T265" s="18">
        <f t="shared" si="8"/>
        <v>8848883</v>
      </c>
      <c r="U265" s="18">
        <v>8596558.182</v>
      </c>
      <c r="V265" s="32">
        <f t="shared" si="9"/>
        <v>2180.6316831095473</v>
      </c>
      <c r="W265" s="46">
        <v>0</v>
      </c>
      <c r="X265" s="20">
        <v>0</v>
      </c>
      <c r="Y265" s="32"/>
      <c r="Z265" s="32"/>
      <c r="AG265" s="18">
        <v>334705</v>
      </c>
      <c r="AH265" s="18">
        <v>84160</v>
      </c>
      <c r="AI265" s="18">
        <v>2927</v>
      </c>
      <c r="AJ265" s="18">
        <v>524589518</v>
      </c>
      <c r="AK265" s="18">
        <v>1941348451</v>
      </c>
      <c r="AL265" s="18">
        <v>1108896796</v>
      </c>
      <c r="AM265" s="18">
        <v>6765</v>
      </c>
      <c r="AN265" s="18">
        <v>1676</v>
      </c>
      <c r="AO265" s="18">
        <v>1033</v>
      </c>
      <c r="AP265" s="18">
        <v>2042</v>
      </c>
      <c r="AQ265" s="18">
        <v>948</v>
      </c>
      <c r="AR265" s="18">
        <v>1066</v>
      </c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</row>
    <row r="266" spans="1:54" x14ac:dyDescent="0.25">
      <c r="A266" s="21">
        <v>2001</v>
      </c>
      <c r="B266" s="14">
        <v>10</v>
      </c>
      <c r="C266" s="15">
        <v>3500574</v>
      </c>
      <c r="D266" s="15">
        <v>429436</v>
      </c>
      <c r="E266" s="15">
        <v>15245</v>
      </c>
      <c r="F266" s="15">
        <v>2469</v>
      </c>
      <c r="G266" s="23">
        <v>246</v>
      </c>
      <c r="H266" s="23">
        <v>23</v>
      </c>
      <c r="I266" s="23">
        <v>3</v>
      </c>
      <c r="J266" s="15">
        <f t="shared" si="10"/>
        <v>3947996</v>
      </c>
      <c r="K266" s="24">
        <v>4152995.4590000003</v>
      </c>
      <c r="L266" s="24">
        <v>3312158.01</v>
      </c>
      <c r="M266" s="24">
        <v>333645.17599999998</v>
      </c>
      <c r="N266" s="24">
        <v>35087.938999999998</v>
      </c>
      <c r="O266" s="24">
        <v>5156.2869999999994</v>
      </c>
      <c r="P266" s="24">
        <v>7836.85</v>
      </c>
      <c r="Q266" s="24">
        <v>178177.13399999999</v>
      </c>
      <c r="R266" s="24">
        <v>8025056.8549999995</v>
      </c>
      <c r="S266" s="18">
        <v>8430258</v>
      </c>
      <c r="T266" s="18">
        <f t="shared" si="8"/>
        <v>8430258</v>
      </c>
      <c r="U266" s="18">
        <v>7463005.7209999999</v>
      </c>
      <c r="V266" s="32">
        <f t="shared" si="9"/>
        <v>1890.3290155276363</v>
      </c>
      <c r="W266" s="46">
        <v>0</v>
      </c>
      <c r="X266" s="20">
        <v>0</v>
      </c>
      <c r="Y266" s="32"/>
      <c r="Z266" s="32"/>
      <c r="AG266" s="18">
        <v>335340</v>
      </c>
      <c r="AH266" s="18">
        <v>84280</v>
      </c>
      <c r="AI266" s="18">
        <v>2914</v>
      </c>
      <c r="AJ266" s="18">
        <v>467789364</v>
      </c>
      <c r="AK266" s="18">
        <v>1776634514</v>
      </c>
      <c r="AL266" s="18">
        <v>1056943223</v>
      </c>
      <c r="AM266" s="18">
        <v>8975</v>
      </c>
      <c r="AN266" s="18">
        <v>2138</v>
      </c>
      <c r="AO266" s="18">
        <v>1297</v>
      </c>
      <c r="AP266" s="18">
        <v>2886</v>
      </c>
      <c r="AQ266" s="18">
        <v>1182</v>
      </c>
      <c r="AR266" s="18">
        <v>1472</v>
      </c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</row>
    <row r="267" spans="1:54" x14ac:dyDescent="0.25">
      <c r="A267" s="21">
        <v>2001</v>
      </c>
      <c r="B267" s="14">
        <v>11</v>
      </c>
      <c r="C267" s="15">
        <v>3507818</v>
      </c>
      <c r="D267" s="15">
        <v>429714</v>
      </c>
      <c r="E267" s="15">
        <v>15274</v>
      </c>
      <c r="F267" s="15">
        <v>2473</v>
      </c>
      <c r="G267" s="23">
        <v>246</v>
      </c>
      <c r="H267" s="23">
        <v>23</v>
      </c>
      <c r="I267" s="23">
        <v>3</v>
      </c>
      <c r="J267" s="15">
        <f t="shared" si="10"/>
        <v>3955551</v>
      </c>
      <c r="K267" s="24">
        <v>3506376.6150000002</v>
      </c>
      <c r="L267" s="24">
        <v>3119097.5410000002</v>
      </c>
      <c r="M267" s="24">
        <v>335892.81</v>
      </c>
      <c r="N267" s="24">
        <v>34950.444000000003</v>
      </c>
      <c r="O267" s="24">
        <v>4622.0050000000001</v>
      </c>
      <c r="P267" s="24">
        <v>7166.95</v>
      </c>
      <c r="Q267" s="24">
        <v>83175.157000000007</v>
      </c>
      <c r="R267" s="24">
        <v>7091281.5219999999</v>
      </c>
      <c r="S267" s="18">
        <v>7043087</v>
      </c>
      <c r="T267" s="18">
        <f t="shared" si="8"/>
        <v>7043087</v>
      </c>
      <c r="U267" s="18">
        <v>6628959.3650000002</v>
      </c>
      <c r="V267" s="32">
        <f t="shared" ref="V267:V298" si="11">U267/(J267-I267)*1000</f>
        <v>1675.8637147115901</v>
      </c>
      <c r="W267" s="46">
        <v>0</v>
      </c>
      <c r="X267" s="20">
        <v>0</v>
      </c>
      <c r="Y267" s="32"/>
      <c r="Z267" s="32"/>
      <c r="AG267" s="18">
        <v>335493</v>
      </c>
      <c r="AH267" s="18">
        <v>84377</v>
      </c>
      <c r="AI267" s="18">
        <v>2919</v>
      </c>
      <c r="AJ267" s="18">
        <v>428743824</v>
      </c>
      <c r="AK267" s="18">
        <v>1673120565</v>
      </c>
      <c r="AL267" s="18">
        <v>1006316538</v>
      </c>
      <c r="AM267" s="18">
        <v>8333</v>
      </c>
      <c r="AN267" s="18">
        <v>1999</v>
      </c>
      <c r="AO267" s="18">
        <v>1307</v>
      </c>
      <c r="AP267" s="18">
        <v>2602</v>
      </c>
      <c r="AQ267" s="18">
        <v>1265</v>
      </c>
      <c r="AR267" s="18">
        <v>1160</v>
      </c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</row>
    <row r="268" spans="1:54" x14ac:dyDescent="0.25">
      <c r="A268" s="21">
        <v>2001</v>
      </c>
      <c r="B268" s="14">
        <v>12</v>
      </c>
      <c r="C268" s="15">
        <v>3521146</v>
      </c>
      <c r="D268" s="15">
        <v>430471</v>
      </c>
      <c r="E268" s="15">
        <v>15248</v>
      </c>
      <c r="F268" s="15">
        <v>2474</v>
      </c>
      <c r="G268" s="23">
        <v>246</v>
      </c>
      <c r="H268" s="23">
        <v>23</v>
      </c>
      <c r="I268" s="23">
        <v>3</v>
      </c>
      <c r="J268" s="15">
        <f t="shared" si="10"/>
        <v>3969611</v>
      </c>
      <c r="K268" s="24">
        <v>3468966.4560000002</v>
      </c>
      <c r="L268" s="24">
        <v>3237333.9479999999</v>
      </c>
      <c r="M268" s="24">
        <v>342572.14</v>
      </c>
      <c r="N268" s="24">
        <v>34627.658000000003</v>
      </c>
      <c r="O268" s="24">
        <v>5631.442</v>
      </c>
      <c r="P268" s="24">
        <v>7240.8</v>
      </c>
      <c r="Q268" s="24">
        <v>66020.422999999995</v>
      </c>
      <c r="R268" s="24">
        <v>7162392.8669999996</v>
      </c>
      <c r="S268" s="18">
        <v>7545737</v>
      </c>
      <c r="T268" s="18">
        <f t="shared" si="8"/>
        <v>7545737</v>
      </c>
      <c r="U268" s="18">
        <v>6803097.4440000001</v>
      </c>
      <c r="V268" s="32">
        <f t="shared" si="11"/>
        <v>1713.7957813466719</v>
      </c>
      <c r="W268" s="46">
        <v>0</v>
      </c>
      <c r="X268" s="20">
        <v>0</v>
      </c>
      <c r="Y268" s="32"/>
      <c r="Z268" s="32"/>
      <c r="AG268" s="18">
        <v>336043</v>
      </c>
      <c r="AH268" s="18">
        <v>84547</v>
      </c>
      <c r="AI268" s="18">
        <v>2919</v>
      </c>
      <c r="AJ268" s="18">
        <v>441522347</v>
      </c>
      <c r="AK268" s="18">
        <v>1727055122</v>
      </c>
      <c r="AL268" s="18">
        <v>1057831569</v>
      </c>
      <c r="AM268" s="18">
        <v>8743</v>
      </c>
      <c r="AN268" s="18">
        <v>2225</v>
      </c>
      <c r="AO268" s="18">
        <v>1258</v>
      </c>
      <c r="AP268" s="18">
        <v>2411</v>
      </c>
      <c r="AQ268" s="18">
        <v>1064</v>
      </c>
      <c r="AR268" s="18">
        <v>1785</v>
      </c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</row>
    <row r="269" spans="1:54" x14ac:dyDescent="0.25">
      <c r="A269" s="21">
        <v>2002</v>
      </c>
      <c r="B269" s="14">
        <v>1</v>
      </c>
      <c r="C269" s="15">
        <v>3530913</v>
      </c>
      <c r="D269" s="15">
        <v>430850</v>
      </c>
      <c r="E269" s="15">
        <v>15192</v>
      </c>
      <c r="F269" s="15">
        <v>2478</v>
      </c>
      <c r="G269" s="23">
        <v>246</v>
      </c>
      <c r="H269" s="23">
        <v>23</v>
      </c>
      <c r="I269" s="23">
        <v>3</v>
      </c>
      <c r="J269" s="15">
        <f t="shared" si="10"/>
        <v>3979705</v>
      </c>
      <c r="K269" s="24">
        <v>4001236.031</v>
      </c>
      <c r="L269" s="24">
        <v>3135766.8289999999</v>
      </c>
      <c r="M269" s="24">
        <v>355348.92399999994</v>
      </c>
      <c r="N269" s="24">
        <v>34760.18</v>
      </c>
      <c r="O269" s="24">
        <v>1614.9190000000001</v>
      </c>
      <c r="P269" s="24">
        <v>7604.2749999999996</v>
      </c>
      <c r="Q269" s="24">
        <v>70229.426999999996</v>
      </c>
      <c r="R269" s="24">
        <v>7606560.584999999</v>
      </c>
      <c r="S269" s="18">
        <v>7760946</v>
      </c>
      <c r="T269" s="18">
        <f t="shared" si="8"/>
        <v>7760946</v>
      </c>
      <c r="U269" s="18">
        <v>7013878.1579999998</v>
      </c>
      <c r="V269" s="32">
        <f t="shared" si="11"/>
        <v>1762.4129037802327</v>
      </c>
      <c r="W269" s="46">
        <v>0</v>
      </c>
      <c r="X269" s="20">
        <v>0</v>
      </c>
      <c r="Y269" s="32"/>
      <c r="Z269" s="32"/>
      <c r="AG269" s="18">
        <v>336415</v>
      </c>
      <c r="AH269" s="18">
        <v>84558</v>
      </c>
      <c r="AI269" s="18">
        <v>2920</v>
      </c>
      <c r="AJ269" s="18">
        <v>429125448</v>
      </c>
      <c r="AK269" s="18">
        <v>1670525069</v>
      </c>
      <c r="AL269" s="18">
        <v>1025156371</v>
      </c>
      <c r="AM269" s="18">
        <v>7972</v>
      </c>
      <c r="AN269" s="18">
        <v>2156</v>
      </c>
      <c r="AO269" s="18">
        <v>1369</v>
      </c>
      <c r="AP269" s="18">
        <v>2242</v>
      </c>
      <c r="AQ269" s="18">
        <v>1066</v>
      </c>
      <c r="AR269" s="18">
        <v>1139</v>
      </c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</row>
    <row r="270" spans="1:54" x14ac:dyDescent="0.25">
      <c r="A270" s="21">
        <v>2002</v>
      </c>
      <c r="B270" s="14">
        <v>2</v>
      </c>
      <c r="C270" s="15">
        <v>3544032</v>
      </c>
      <c r="D270" s="15">
        <v>431813</v>
      </c>
      <c r="E270" s="15">
        <v>15295</v>
      </c>
      <c r="F270" s="15">
        <v>2488</v>
      </c>
      <c r="G270" s="23">
        <v>245</v>
      </c>
      <c r="H270" s="23">
        <v>23</v>
      </c>
      <c r="I270" s="23">
        <v>3</v>
      </c>
      <c r="J270" s="15">
        <f t="shared" si="10"/>
        <v>3993899</v>
      </c>
      <c r="K270" s="24">
        <v>3382772.872</v>
      </c>
      <c r="L270" s="24">
        <v>3016458.2220000001</v>
      </c>
      <c r="M270" s="24">
        <v>341929.565</v>
      </c>
      <c r="N270" s="24">
        <v>34811.815999999999</v>
      </c>
      <c r="O270" s="24">
        <v>7615.0569999999998</v>
      </c>
      <c r="P270" s="24">
        <v>7526.75</v>
      </c>
      <c r="Q270" s="24">
        <v>71397.808000000005</v>
      </c>
      <c r="R270" s="24">
        <v>6862512.0900000008</v>
      </c>
      <c r="S270" s="18">
        <v>6503901</v>
      </c>
      <c r="T270" s="18">
        <f t="shared" si="8"/>
        <v>6503901</v>
      </c>
      <c r="U270" s="18">
        <v>6041710.2819999997</v>
      </c>
      <c r="V270" s="32">
        <f t="shared" si="11"/>
        <v>1512.7360056446134</v>
      </c>
      <c r="W270" s="46">
        <v>0</v>
      </c>
      <c r="X270" s="20">
        <v>0</v>
      </c>
      <c r="Y270" s="32"/>
      <c r="Z270" s="32"/>
      <c r="AG270" s="18">
        <v>337503</v>
      </c>
      <c r="AH270" s="18">
        <v>84404</v>
      </c>
      <c r="AI270" s="18">
        <v>2923</v>
      </c>
      <c r="AJ270" s="18">
        <v>413205788</v>
      </c>
      <c r="AK270" s="18">
        <v>1605096324</v>
      </c>
      <c r="AL270" s="18">
        <v>987487807</v>
      </c>
      <c r="AM270" s="18">
        <v>8491</v>
      </c>
      <c r="AN270" s="18">
        <v>2189</v>
      </c>
      <c r="AO270" s="18">
        <v>1266</v>
      </c>
      <c r="AP270" s="18">
        <v>2682</v>
      </c>
      <c r="AQ270" s="18">
        <v>1040</v>
      </c>
      <c r="AR270" s="18">
        <v>1314</v>
      </c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</row>
    <row r="271" spans="1:54" x14ac:dyDescent="0.25">
      <c r="A271" s="21">
        <v>2002</v>
      </c>
      <c r="B271" s="14">
        <v>3</v>
      </c>
      <c r="C271" s="15">
        <v>3554186</v>
      </c>
      <c r="D271" s="15">
        <v>432652</v>
      </c>
      <c r="E271" s="15">
        <v>15298</v>
      </c>
      <c r="F271" s="15">
        <v>2494</v>
      </c>
      <c r="G271" s="23">
        <v>245</v>
      </c>
      <c r="H271" s="23">
        <v>23</v>
      </c>
      <c r="I271" s="23">
        <v>3</v>
      </c>
      <c r="J271" s="15">
        <f t="shared" si="10"/>
        <v>4004901</v>
      </c>
      <c r="K271" s="24">
        <v>3238839.9299999997</v>
      </c>
      <c r="L271" s="24">
        <v>2867916.2180000003</v>
      </c>
      <c r="M271" s="24">
        <v>321438.05299999996</v>
      </c>
      <c r="N271" s="24">
        <v>34738.343000000001</v>
      </c>
      <c r="O271" s="24">
        <v>4789.4449999999997</v>
      </c>
      <c r="P271" s="24">
        <v>6809.25</v>
      </c>
      <c r="Q271" s="24">
        <v>64838.415999999997</v>
      </c>
      <c r="R271" s="24">
        <v>6539369.6550000012</v>
      </c>
      <c r="S271" s="18">
        <v>7990149</v>
      </c>
      <c r="T271" s="18">
        <f t="shared" si="8"/>
        <v>7990149</v>
      </c>
      <c r="U271" s="18">
        <v>7286901.9890000001</v>
      </c>
      <c r="V271" s="32">
        <f t="shared" si="11"/>
        <v>1819.4975225336575</v>
      </c>
      <c r="W271" s="46">
        <v>0</v>
      </c>
      <c r="X271" s="20">
        <v>0</v>
      </c>
      <c r="Y271" s="32"/>
      <c r="Z271" s="32"/>
      <c r="AG271" s="18">
        <v>338244</v>
      </c>
      <c r="AH271" s="18">
        <v>84495</v>
      </c>
      <c r="AI271" s="18">
        <v>2914</v>
      </c>
      <c r="AJ271" s="18">
        <v>392424366</v>
      </c>
      <c r="AK271" s="18">
        <v>1528576290</v>
      </c>
      <c r="AL271" s="18">
        <v>935775712</v>
      </c>
      <c r="AM271" s="18">
        <v>8669</v>
      </c>
      <c r="AN271" s="18">
        <v>2464</v>
      </c>
      <c r="AO271" s="18">
        <v>1254</v>
      </c>
      <c r="AP271" s="18">
        <v>2512</v>
      </c>
      <c r="AQ271" s="18">
        <v>1038</v>
      </c>
      <c r="AR271" s="18">
        <v>1401</v>
      </c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</row>
    <row r="272" spans="1:54" x14ac:dyDescent="0.25">
      <c r="A272" s="21">
        <v>2002</v>
      </c>
      <c r="B272" s="14">
        <v>4</v>
      </c>
      <c r="C272" s="15">
        <v>3560727</v>
      </c>
      <c r="D272" s="15">
        <v>433718</v>
      </c>
      <c r="E272" s="15">
        <v>15165</v>
      </c>
      <c r="F272" s="15">
        <v>2508</v>
      </c>
      <c r="G272" s="23">
        <v>243</v>
      </c>
      <c r="H272" s="23">
        <v>23</v>
      </c>
      <c r="I272" s="23">
        <v>3</v>
      </c>
      <c r="J272" s="15">
        <f t="shared" si="10"/>
        <v>4012387</v>
      </c>
      <c r="K272" s="24">
        <v>3673551.2570000002</v>
      </c>
      <c r="L272" s="24">
        <v>3133342.4959999998</v>
      </c>
      <c r="M272" s="24">
        <v>343787.69499999995</v>
      </c>
      <c r="N272" s="24">
        <v>35067.534999999996</v>
      </c>
      <c r="O272" s="24">
        <v>5084.0439999999999</v>
      </c>
      <c r="P272" s="24">
        <v>7003.5</v>
      </c>
      <c r="Q272" s="24">
        <v>84634.51</v>
      </c>
      <c r="R272" s="24">
        <v>7282471.0370000005</v>
      </c>
      <c r="S272" s="18">
        <v>8476283</v>
      </c>
      <c r="T272" s="18">
        <f t="shared" si="8"/>
        <v>8476283</v>
      </c>
      <c r="U272" s="18">
        <v>7886544.7769999998</v>
      </c>
      <c r="V272" s="32">
        <f t="shared" si="11"/>
        <v>1965.5508488220469</v>
      </c>
      <c r="W272" s="46">
        <v>0</v>
      </c>
      <c r="X272" s="20">
        <v>0</v>
      </c>
      <c r="Y272" s="32"/>
      <c r="Z272" s="32"/>
      <c r="AG272" s="18">
        <v>339044</v>
      </c>
      <c r="AH272" s="18">
        <v>84731</v>
      </c>
      <c r="AI272" s="18">
        <v>2928</v>
      </c>
      <c r="AJ272" s="18">
        <v>446179148</v>
      </c>
      <c r="AK272" s="18">
        <v>1681833964</v>
      </c>
      <c r="AL272" s="18">
        <v>994228917</v>
      </c>
      <c r="AM272" s="18">
        <v>8489</v>
      </c>
      <c r="AN272" s="18">
        <v>2208</v>
      </c>
      <c r="AO272" s="18">
        <v>1348</v>
      </c>
      <c r="AP272" s="18">
        <v>2615</v>
      </c>
      <c r="AQ272" s="18">
        <v>1231</v>
      </c>
      <c r="AR272" s="18">
        <v>1087</v>
      </c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</row>
    <row r="273" spans="1:54" x14ac:dyDescent="0.25">
      <c r="A273" s="21">
        <v>2002</v>
      </c>
      <c r="B273" s="14">
        <v>5</v>
      </c>
      <c r="C273" s="15">
        <v>3557221</v>
      </c>
      <c r="D273" s="15">
        <v>434426</v>
      </c>
      <c r="E273" s="15">
        <v>15295</v>
      </c>
      <c r="F273" s="15">
        <v>2517</v>
      </c>
      <c r="G273" s="23">
        <v>243</v>
      </c>
      <c r="H273" s="23">
        <v>23</v>
      </c>
      <c r="I273" s="23">
        <v>3</v>
      </c>
      <c r="J273" s="15">
        <f t="shared" si="10"/>
        <v>4009728</v>
      </c>
      <c r="K273" s="24">
        <v>4333351.2039999999</v>
      </c>
      <c r="L273" s="24">
        <v>3359921.6509999996</v>
      </c>
      <c r="M273" s="24">
        <v>334411.37099999998</v>
      </c>
      <c r="N273" s="24">
        <v>34958.938999999998</v>
      </c>
      <c r="O273" s="24">
        <v>5398.3739999999998</v>
      </c>
      <c r="P273" s="24">
        <v>7169.4</v>
      </c>
      <c r="Q273" s="24">
        <v>88218.614000000001</v>
      </c>
      <c r="R273" s="24">
        <v>8163429.5530000003</v>
      </c>
      <c r="S273" s="18">
        <v>9406970</v>
      </c>
      <c r="T273" s="18">
        <f t="shared" si="8"/>
        <v>9406970</v>
      </c>
      <c r="U273" s="18">
        <v>8309828.9390000002</v>
      </c>
      <c r="V273" s="32">
        <f t="shared" si="11"/>
        <v>2072.4186668661819</v>
      </c>
      <c r="W273" s="46">
        <v>0</v>
      </c>
      <c r="X273" s="20">
        <v>0</v>
      </c>
      <c r="Y273" s="32"/>
      <c r="Z273" s="32"/>
      <c r="AG273" s="18">
        <v>339468</v>
      </c>
      <c r="AH273" s="18">
        <v>84970</v>
      </c>
      <c r="AI273" s="18">
        <v>2952</v>
      </c>
      <c r="AJ273" s="18">
        <v>486483789</v>
      </c>
      <c r="AK273" s="18">
        <v>1813140275</v>
      </c>
      <c r="AL273" s="18">
        <v>1049145368</v>
      </c>
      <c r="AM273" s="18">
        <v>8796</v>
      </c>
      <c r="AN273" s="18">
        <v>2524</v>
      </c>
      <c r="AO273" s="18">
        <v>1330</v>
      </c>
      <c r="AP273" s="18">
        <v>2429</v>
      </c>
      <c r="AQ273" s="18">
        <v>1183</v>
      </c>
      <c r="AR273" s="18">
        <v>1330</v>
      </c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</row>
    <row r="274" spans="1:54" x14ac:dyDescent="0.25">
      <c r="A274" s="21">
        <v>2002</v>
      </c>
      <c r="B274" s="14">
        <v>6</v>
      </c>
      <c r="C274" s="15">
        <v>3557800</v>
      </c>
      <c r="D274" s="15">
        <v>435100</v>
      </c>
      <c r="E274" s="15">
        <v>15388</v>
      </c>
      <c r="F274" s="15">
        <v>2519</v>
      </c>
      <c r="G274" s="23">
        <v>243</v>
      </c>
      <c r="H274" s="23">
        <v>23</v>
      </c>
      <c r="I274" s="23">
        <v>3</v>
      </c>
      <c r="J274" s="15">
        <f t="shared" si="10"/>
        <v>4011076</v>
      </c>
      <c r="K274" s="24">
        <v>4602477.1639999999</v>
      </c>
      <c r="L274" s="24">
        <v>3517205.0049999999</v>
      </c>
      <c r="M274" s="24">
        <v>358580.85200000001</v>
      </c>
      <c r="N274" s="24">
        <v>34952.764000000003</v>
      </c>
      <c r="O274" s="24">
        <v>5888.7640000000001</v>
      </c>
      <c r="P274" s="24">
        <v>7831.5190000000002</v>
      </c>
      <c r="Q274" s="24">
        <v>89940.407000000007</v>
      </c>
      <c r="R274" s="24">
        <v>8616876.4749999996</v>
      </c>
      <c r="S274" s="18">
        <v>9036572</v>
      </c>
      <c r="T274" s="18">
        <f t="shared" ref="T274:T337" si="12">S274-SUM(W274:AF274)</f>
        <v>9036572</v>
      </c>
      <c r="U274" s="18">
        <v>8587506.068</v>
      </c>
      <c r="V274" s="32">
        <f t="shared" si="11"/>
        <v>2140.9498326258336</v>
      </c>
      <c r="W274" s="46">
        <v>0</v>
      </c>
      <c r="X274" s="20">
        <v>0</v>
      </c>
      <c r="Y274" s="32"/>
      <c r="Z274" s="32"/>
      <c r="AG274" s="18">
        <v>339927</v>
      </c>
      <c r="AH274" s="18">
        <v>85189</v>
      </c>
      <c r="AI274" s="18">
        <v>2947</v>
      </c>
      <c r="AJ274" s="18">
        <v>506839431</v>
      </c>
      <c r="AK274" s="18">
        <v>1893531566</v>
      </c>
      <c r="AL274" s="18">
        <v>1105668956</v>
      </c>
      <c r="AM274" s="18">
        <v>8431</v>
      </c>
      <c r="AN274" s="18">
        <v>2176</v>
      </c>
      <c r="AO274" s="18">
        <v>1695</v>
      </c>
      <c r="AP274" s="18">
        <v>2400</v>
      </c>
      <c r="AQ274" s="18">
        <v>1189</v>
      </c>
      <c r="AR274" s="18">
        <v>971</v>
      </c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</row>
    <row r="275" spans="1:54" x14ac:dyDescent="0.25">
      <c r="A275" s="21">
        <v>2002</v>
      </c>
      <c r="B275" s="14">
        <v>7</v>
      </c>
      <c r="C275" s="15">
        <v>3562956</v>
      </c>
      <c r="D275" s="15">
        <v>435899</v>
      </c>
      <c r="E275" s="15">
        <v>15010</v>
      </c>
      <c r="F275" s="15">
        <v>2528</v>
      </c>
      <c r="G275" s="23">
        <v>243</v>
      </c>
      <c r="H275" s="23">
        <v>23</v>
      </c>
      <c r="I275" s="23">
        <v>3</v>
      </c>
      <c r="J275" s="15">
        <f t="shared" si="10"/>
        <v>4016662</v>
      </c>
      <c r="K275" s="24">
        <v>4524709.4630000005</v>
      </c>
      <c r="L275" s="24">
        <v>3448619.0739999996</v>
      </c>
      <c r="M275" s="24">
        <v>336601.28599999996</v>
      </c>
      <c r="N275" s="24">
        <v>34998.501999999993</v>
      </c>
      <c r="O275" s="24">
        <v>1363.087</v>
      </c>
      <c r="P275" s="24">
        <v>6638.7759999999998</v>
      </c>
      <c r="Q275" s="24">
        <v>87692.357999999993</v>
      </c>
      <c r="R275" s="24">
        <v>8440622.5460000001</v>
      </c>
      <c r="S275" s="18">
        <v>10071087</v>
      </c>
      <c r="T275" s="18">
        <f t="shared" si="12"/>
        <v>10071087</v>
      </c>
      <c r="U275" s="18">
        <v>8707066.1879999992</v>
      </c>
      <c r="V275" s="32">
        <f t="shared" si="11"/>
        <v>2167.738458255978</v>
      </c>
      <c r="W275" s="46">
        <v>0</v>
      </c>
      <c r="X275" s="20">
        <v>0</v>
      </c>
      <c r="Y275" s="32"/>
      <c r="Z275" s="32"/>
      <c r="AG275" s="18">
        <v>340585</v>
      </c>
      <c r="AH275" s="18">
        <v>85274</v>
      </c>
      <c r="AI275" s="18">
        <v>2973</v>
      </c>
      <c r="AJ275" s="18">
        <v>491005283</v>
      </c>
      <c r="AK275" s="18">
        <v>1842864377</v>
      </c>
      <c r="AL275" s="18">
        <v>1103513317</v>
      </c>
      <c r="AM275" s="18">
        <v>8987</v>
      </c>
      <c r="AN275" s="18">
        <v>2490</v>
      </c>
      <c r="AO275" s="18">
        <v>1349</v>
      </c>
      <c r="AP275" s="18">
        <v>2823</v>
      </c>
      <c r="AQ275" s="18">
        <v>1201</v>
      </c>
      <c r="AR275" s="18">
        <v>1124</v>
      </c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</row>
    <row r="276" spans="1:54" x14ac:dyDescent="0.25">
      <c r="A276" s="21">
        <v>2002</v>
      </c>
      <c r="B276" s="14">
        <v>8</v>
      </c>
      <c r="C276" s="15">
        <v>3569998</v>
      </c>
      <c r="D276" s="15">
        <v>437275</v>
      </c>
      <c r="E276" s="15">
        <v>15100</v>
      </c>
      <c r="F276" s="15">
        <v>2530</v>
      </c>
      <c r="G276" s="23">
        <v>242</v>
      </c>
      <c r="H276" s="23">
        <v>23</v>
      </c>
      <c r="I276" s="23">
        <v>4</v>
      </c>
      <c r="J276" s="15">
        <f t="shared" si="10"/>
        <v>4025172</v>
      </c>
      <c r="K276" s="24">
        <v>5131896.4129999997</v>
      </c>
      <c r="L276" s="24">
        <v>3590456.4640000006</v>
      </c>
      <c r="M276" s="24">
        <v>336634.52900000004</v>
      </c>
      <c r="N276" s="24">
        <v>35318.977999999996</v>
      </c>
      <c r="O276" s="24">
        <v>9426.848</v>
      </c>
      <c r="P276" s="24">
        <v>7388.8630000000003</v>
      </c>
      <c r="Q276" s="24">
        <v>161120.53099999999</v>
      </c>
      <c r="R276" s="24">
        <v>9272242.6259999983</v>
      </c>
      <c r="S276" s="18">
        <v>10320346</v>
      </c>
      <c r="T276" s="18">
        <f t="shared" si="12"/>
        <v>10320346</v>
      </c>
      <c r="U276" s="18">
        <v>9584619.0950000007</v>
      </c>
      <c r="V276" s="32">
        <f t="shared" si="11"/>
        <v>2381.1724367777942</v>
      </c>
      <c r="W276" s="46">
        <v>0</v>
      </c>
      <c r="X276" s="20">
        <v>0</v>
      </c>
      <c r="Y276" s="32"/>
      <c r="Z276" s="32"/>
      <c r="AG276" s="18">
        <v>341683</v>
      </c>
      <c r="AH276" s="18">
        <v>85529</v>
      </c>
      <c r="AI276" s="18">
        <v>2993</v>
      </c>
      <c r="AJ276" s="18">
        <v>525967358</v>
      </c>
      <c r="AK276" s="18">
        <v>1930034408</v>
      </c>
      <c r="AL276" s="18">
        <v>1123190203</v>
      </c>
      <c r="AM276" s="18">
        <v>9481</v>
      </c>
      <c r="AN276" s="18">
        <v>2095</v>
      </c>
      <c r="AO276" s="18">
        <v>1468</v>
      </c>
      <c r="AP276" s="18">
        <v>2816</v>
      </c>
      <c r="AQ276" s="18">
        <v>1196</v>
      </c>
      <c r="AR276" s="18">
        <v>1906</v>
      </c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</row>
    <row r="277" spans="1:54" x14ac:dyDescent="0.25">
      <c r="A277" s="21">
        <v>2002</v>
      </c>
      <c r="B277" s="14">
        <v>9</v>
      </c>
      <c r="C277" s="15">
        <v>3574767</v>
      </c>
      <c r="D277" s="15">
        <v>437247</v>
      </c>
      <c r="E277" s="15">
        <v>15865</v>
      </c>
      <c r="F277" s="15">
        <v>2542</v>
      </c>
      <c r="G277" s="23">
        <v>243</v>
      </c>
      <c r="H277" s="23">
        <v>23</v>
      </c>
      <c r="I277" s="23">
        <v>4</v>
      </c>
      <c r="J277" s="15">
        <f t="shared" si="10"/>
        <v>4030691</v>
      </c>
      <c r="K277" s="24">
        <v>5147817.2088000001</v>
      </c>
      <c r="L277" s="24">
        <v>3706314.642</v>
      </c>
      <c r="M277" s="24">
        <v>338104.21899999998</v>
      </c>
      <c r="N277" s="24">
        <v>32682.946999999996</v>
      </c>
      <c r="O277" s="24">
        <v>5998.1030000000001</v>
      </c>
      <c r="P277" s="24">
        <v>8022</v>
      </c>
      <c r="Q277" s="24">
        <v>134371.902</v>
      </c>
      <c r="R277" s="24">
        <v>9373311.0218000021</v>
      </c>
      <c r="S277" s="18">
        <v>10060592</v>
      </c>
      <c r="T277" s="18">
        <f t="shared" si="12"/>
        <v>10060592</v>
      </c>
      <c r="U277" s="18">
        <v>9454998.1229999997</v>
      </c>
      <c r="V277" s="32">
        <f t="shared" si="11"/>
        <v>2345.7534963642674</v>
      </c>
      <c r="W277" s="46">
        <v>0</v>
      </c>
      <c r="X277" s="20">
        <v>0</v>
      </c>
      <c r="Y277" s="32"/>
      <c r="Z277" s="32"/>
      <c r="AG277" s="18">
        <v>341538</v>
      </c>
      <c r="AH277" s="18">
        <v>85643</v>
      </c>
      <c r="AI277" s="18">
        <v>3010</v>
      </c>
      <c r="AJ277" s="18">
        <v>534686655</v>
      </c>
      <c r="AK277" s="18">
        <v>1980094783</v>
      </c>
      <c r="AL277" s="18">
        <v>1180139825</v>
      </c>
      <c r="AM277" s="18">
        <v>7940</v>
      </c>
      <c r="AN277" s="18">
        <v>1857</v>
      </c>
      <c r="AO277" s="18">
        <v>1440</v>
      </c>
      <c r="AP277" s="18">
        <v>2328</v>
      </c>
      <c r="AQ277" s="18">
        <v>811</v>
      </c>
      <c r="AR277" s="18">
        <v>1504</v>
      </c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</row>
    <row r="278" spans="1:54" x14ac:dyDescent="0.25">
      <c r="A278" s="21">
        <v>2002</v>
      </c>
      <c r="B278" s="14">
        <v>10</v>
      </c>
      <c r="C278" s="15">
        <v>3582615</v>
      </c>
      <c r="D278" s="15">
        <v>437171</v>
      </c>
      <c r="E278" s="15">
        <v>16161</v>
      </c>
      <c r="F278" s="15">
        <v>2546</v>
      </c>
      <c r="G278" s="16">
        <v>243</v>
      </c>
      <c r="H278" s="16">
        <v>23</v>
      </c>
      <c r="I278" s="16">
        <v>4</v>
      </c>
      <c r="J278" s="15">
        <f t="shared" si="10"/>
        <v>4038763</v>
      </c>
      <c r="K278" s="17">
        <v>4989743.9879999999</v>
      </c>
      <c r="L278" s="17">
        <v>3635787.2399999993</v>
      </c>
      <c r="M278" s="17">
        <v>319410.91700000007</v>
      </c>
      <c r="N278" s="17">
        <v>37256.868999999999</v>
      </c>
      <c r="O278" s="17">
        <v>5772.56</v>
      </c>
      <c r="P278" s="17">
        <v>7512.75</v>
      </c>
      <c r="Q278" s="17">
        <v>131482.57500000001</v>
      </c>
      <c r="R278" s="17">
        <v>9126966.8990000002</v>
      </c>
      <c r="S278" s="18">
        <v>9901403</v>
      </c>
      <c r="T278" s="18">
        <f t="shared" si="12"/>
        <v>9901403</v>
      </c>
      <c r="U278" s="18">
        <v>8685850.3239999991</v>
      </c>
      <c r="V278" s="32">
        <f t="shared" si="11"/>
        <v>2150.6235762024917</v>
      </c>
      <c r="W278" s="46">
        <v>0</v>
      </c>
      <c r="X278" s="20">
        <v>0</v>
      </c>
      <c r="Y278" s="32"/>
      <c r="Z278" s="32"/>
      <c r="AG278" s="18">
        <v>341395</v>
      </c>
      <c r="AH278" s="18">
        <v>85674</v>
      </c>
      <c r="AI278" s="18">
        <v>3024</v>
      </c>
      <c r="AJ278" s="18">
        <v>523206633</v>
      </c>
      <c r="AK278" s="18">
        <v>1940482844</v>
      </c>
      <c r="AL278" s="18">
        <v>1160718664</v>
      </c>
      <c r="AM278" s="18">
        <v>9684</v>
      </c>
      <c r="AN278" s="18">
        <v>2269</v>
      </c>
      <c r="AO278" s="18">
        <v>1669</v>
      </c>
      <c r="AP278" s="18">
        <v>2729</v>
      </c>
      <c r="AQ278" s="18">
        <v>1147</v>
      </c>
      <c r="AR278" s="18">
        <v>1870</v>
      </c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</row>
    <row r="279" spans="1:54" x14ac:dyDescent="0.25">
      <c r="A279" s="21">
        <v>2002</v>
      </c>
      <c r="B279" s="14">
        <v>11</v>
      </c>
      <c r="C279" s="15">
        <v>3593622</v>
      </c>
      <c r="D279" s="15">
        <v>438362</v>
      </c>
      <c r="E279" s="15">
        <v>16252</v>
      </c>
      <c r="F279" s="15">
        <v>2562</v>
      </c>
      <c r="G279" s="16">
        <v>242</v>
      </c>
      <c r="H279" s="16">
        <v>23</v>
      </c>
      <c r="I279" s="16">
        <v>4</v>
      </c>
      <c r="J279" s="15">
        <f t="shared" si="10"/>
        <v>4051067</v>
      </c>
      <c r="K279" s="17">
        <v>4275123.0460000001</v>
      </c>
      <c r="L279" s="17">
        <v>3417955.2050000001</v>
      </c>
      <c r="M279" s="17">
        <v>327155.08600000001</v>
      </c>
      <c r="N279" s="17">
        <v>35128.463999999993</v>
      </c>
      <c r="O279" s="17">
        <v>5339.1620000000003</v>
      </c>
      <c r="P279" s="17">
        <v>7519.05</v>
      </c>
      <c r="Q279" s="17">
        <v>142771.99100000001</v>
      </c>
      <c r="R279" s="17">
        <v>8210992.0039999997</v>
      </c>
      <c r="S279" s="18">
        <v>7553628</v>
      </c>
      <c r="T279" s="18">
        <f t="shared" si="12"/>
        <v>7553628</v>
      </c>
      <c r="U279" s="18">
        <v>7356967.0130000003</v>
      </c>
      <c r="V279" s="32">
        <f t="shared" si="11"/>
        <v>1816.0584056579719</v>
      </c>
      <c r="W279" s="46">
        <v>0</v>
      </c>
      <c r="X279" s="20">
        <v>0</v>
      </c>
      <c r="Y279" s="32"/>
      <c r="Z279" s="32"/>
      <c r="AG279" s="18">
        <v>342412</v>
      </c>
      <c r="AH279" s="18">
        <v>85813</v>
      </c>
      <c r="AI279" s="18">
        <v>3027</v>
      </c>
      <c r="AJ279" s="18">
        <v>486113172</v>
      </c>
      <c r="AK279" s="18">
        <v>1819450075</v>
      </c>
      <c r="AL279" s="18">
        <v>1100898919</v>
      </c>
      <c r="AM279" s="18">
        <v>8499</v>
      </c>
      <c r="AN279" s="18">
        <v>2333</v>
      </c>
      <c r="AO279" s="18">
        <v>1572</v>
      </c>
      <c r="AP279" s="18">
        <v>2350</v>
      </c>
      <c r="AQ279" s="18">
        <v>1214</v>
      </c>
      <c r="AR279" s="18">
        <v>1030</v>
      </c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</row>
    <row r="280" spans="1:54" x14ac:dyDescent="0.25">
      <c r="A280" s="21">
        <v>2002</v>
      </c>
      <c r="B280" s="14">
        <v>12</v>
      </c>
      <c r="C280" s="15">
        <v>3605161</v>
      </c>
      <c r="D280" s="15">
        <v>439245</v>
      </c>
      <c r="E280" s="15">
        <v>16375</v>
      </c>
      <c r="F280" s="15">
        <v>2552</v>
      </c>
      <c r="G280" s="16">
        <v>243</v>
      </c>
      <c r="H280" s="16">
        <v>23</v>
      </c>
      <c r="I280" s="16">
        <v>4</v>
      </c>
      <c r="J280" s="15">
        <f t="shared" si="10"/>
        <v>4063603</v>
      </c>
      <c r="K280" s="17">
        <v>3563407.7090000003</v>
      </c>
      <c r="L280" s="17">
        <v>3199323.5010000002</v>
      </c>
      <c r="M280" s="17">
        <v>343807.20600000001</v>
      </c>
      <c r="N280" s="17">
        <v>35180.392</v>
      </c>
      <c r="O280" s="17">
        <v>4826.7510000000002</v>
      </c>
      <c r="P280" s="17">
        <v>7688.1</v>
      </c>
      <c r="Q280" s="17">
        <v>106458.821</v>
      </c>
      <c r="R280" s="17">
        <v>7260692.4800000004</v>
      </c>
      <c r="S280" s="18">
        <v>7575325</v>
      </c>
      <c r="T280" s="18">
        <f t="shared" si="12"/>
        <v>7575325</v>
      </c>
      <c r="U280" s="18">
        <v>6626753.659</v>
      </c>
      <c r="V280" s="32">
        <f t="shared" si="11"/>
        <v>1630.7597425336505</v>
      </c>
      <c r="W280" s="46">
        <v>0</v>
      </c>
      <c r="X280" s="20">
        <v>0</v>
      </c>
      <c r="Y280" s="32"/>
      <c r="Z280" s="32"/>
      <c r="AG280" s="18">
        <v>342993</v>
      </c>
      <c r="AH280" s="18">
        <v>86085</v>
      </c>
      <c r="AI280" s="18">
        <v>3049</v>
      </c>
      <c r="AJ280" s="18">
        <v>434138166</v>
      </c>
      <c r="AK280" s="18">
        <v>1686509215</v>
      </c>
      <c r="AL280" s="18">
        <v>1067159413</v>
      </c>
      <c r="AM280" s="18">
        <v>8463</v>
      </c>
      <c r="AN280" s="18">
        <v>2140</v>
      </c>
      <c r="AO280" s="18">
        <v>1377</v>
      </c>
      <c r="AP280" s="18">
        <v>2214</v>
      </c>
      <c r="AQ280" s="18">
        <v>939</v>
      </c>
      <c r="AR280" s="18">
        <v>1793</v>
      </c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</row>
    <row r="281" spans="1:54" x14ac:dyDescent="0.25">
      <c r="A281" s="21">
        <v>2003</v>
      </c>
      <c r="B281" s="14">
        <v>1</v>
      </c>
      <c r="C281" s="15">
        <v>3613511</v>
      </c>
      <c r="D281" s="15">
        <v>439718</v>
      </c>
      <c r="E281" s="15">
        <v>16235</v>
      </c>
      <c r="F281" s="15">
        <v>2563</v>
      </c>
      <c r="G281" s="16">
        <v>243</v>
      </c>
      <c r="H281" s="16">
        <v>23</v>
      </c>
      <c r="I281" s="16">
        <v>4</v>
      </c>
      <c r="J281" s="15">
        <f t="shared" si="10"/>
        <v>4072297</v>
      </c>
      <c r="K281" s="17">
        <v>4131540.1130000004</v>
      </c>
      <c r="L281" s="17">
        <v>3089186.2540000002</v>
      </c>
      <c r="M281" s="17">
        <v>300093.71799999999</v>
      </c>
      <c r="N281" s="17">
        <v>35283.258000000002</v>
      </c>
      <c r="O281" s="17">
        <v>4481.7759999999998</v>
      </c>
      <c r="P281" s="17">
        <v>7144.55</v>
      </c>
      <c r="Q281" s="17">
        <v>105877.35400000001</v>
      </c>
      <c r="R281" s="17">
        <v>7673607.023000001</v>
      </c>
      <c r="S281" s="18">
        <v>8196046</v>
      </c>
      <c r="T281" s="18">
        <f t="shared" si="12"/>
        <v>8196046</v>
      </c>
      <c r="U281" s="18">
        <v>7643115.6689999998</v>
      </c>
      <c r="V281" s="32">
        <f t="shared" si="11"/>
        <v>1876.8579935186392</v>
      </c>
      <c r="W281" s="46">
        <v>0</v>
      </c>
      <c r="X281" s="20">
        <v>0</v>
      </c>
      <c r="Y281" s="32"/>
      <c r="Z281" s="32"/>
      <c r="AG281" s="18">
        <v>343284</v>
      </c>
      <c r="AH281" s="18">
        <v>86253</v>
      </c>
      <c r="AI281" s="18">
        <v>3047</v>
      </c>
      <c r="AJ281" s="18">
        <v>421680688</v>
      </c>
      <c r="AK281" s="18">
        <v>1632703264</v>
      </c>
      <c r="AL281" s="18">
        <v>1023287609</v>
      </c>
      <c r="AM281" s="18">
        <v>7578</v>
      </c>
      <c r="AN281" s="18">
        <v>2324</v>
      </c>
      <c r="AO281" s="18">
        <v>1227</v>
      </c>
      <c r="AP281" s="18">
        <v>2000</v>
      </c>
      <c r="AQ281" s="18">
        <v>738</v>
      </c>
      <c r="AR281" s="18">
        <v>1289</v>
      </c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</row>
    <row r="282" spans="1:54" x14ac:dyDescent="0.25">
      <c r="A282" s="21">
        <v>2003</v>
      </c>
      <c r="B282" s="14">
        <v>2</v>
      </c>
      <c r="C282" s="15">
        <v>3626512</v>
      </c>
      <c r="D282" s="15">
        <v>440526</v>
      </c>
      <c r="E282" s="15">
        <v>16360</v>
      </c>
      <c r="F282" s="15">
        <v>2566</v>
      </c>
      <c r="G282" s="16">
        <v>243</v>
      </c>
      <c r="H282" s="16">
        <v>23</v>
      </c>
      <c r="I282" s="16">
        <v>4</v>
      </c>
      <c r="J282" s="15">
        <f t="shared" si="10"/>
        <v>4086234</v>
      </c>
      <c r="K282" s="17">
        <v>4044162.3440000005</v>
      </c>
      <c r="L282" s="17">
        <v>3000725.0619999999</v>
      </c>
      <c r="M282" s="17">
        <v>370622.94900000002</v>
      </c>
      <c r="N282" s="17">
        <v>35160.135999999999</v>
      </c>
      <c r="O282" s="17">
        <v>4687.116</v>
      </c>
      <c r="P282" s="17">
        <v>7137.55</v>
      </c>
      <c r="Q282" s="17">
        <v>110712.76</v>
      </c>
      <c r="R282" s="17">
        <v>7573207.9170000004</v>
      </c>
      <c r="S282" s="18">
        <v>6951237</v>
      </c>
      <c r="T282" s="18">
        <f t="shared" si="12"/>
        <v>6951237</v>
      </c>
      <c r="U282" s="18">
        <v>6304862.1569999997</v>
      </c>
      <c r="V282" s="32">
        <f t="shared" si="11"/>
        <v>1542.9533229896506</v>
      </c>
      <c r="W282" s="46">
        <v>0</v>
      </c>
      <c r="X282" s="20">
        <v>0</v>
      </c>
      <c r="Y282" s="32"/>
      <c r="Z282" s="32"/>
      <c r="AG282" s="18">
        <v>343407</v>
      </c>
      <c r="AH282" s="18">
        <v>86905</v>
      </c>
      <c r="AI282" s="18">
        <v>3060</v>
      </c>
      <c r="AJ282" s="18">
        <v>410862668</v>
      </c>
      <c r="AK282" s="18">
        <v>1576381738</v>
      </c>
      <c r="AL282" s="18">
        <v>1001986216</v>
      </c>
      <c r="AM282" s="18">
        <v>8397</v>
      </c>
      <c r="AN282" s="18">
        <v>2357</v>
      </c>
      <c r="AO282" s="18">
        <v>1650</v>
      </c>
      <c r="AP282" s="18">
        <v>2412</v>
      </c>
      <c r="AQ282" s="18">
        <v>977</v>
      </c>
      <c r="AR282" s="18">
        <v>1001</v>
      </c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</row>
    <row r="283" spans="1:54" x14ac:dyDescent="0.25">
      <c r="A283" s="21">
        <v>2003</v>
      </c>
      <c r="B283" s="14">
        <v>3</v>
      </c>
      <c r="C283" s="15">
        <v>3637857</v>
      </c>
      <c r="D283" s="15">
        <v>441273</v>
      </c>
      <c r="E283" s="15">
        <v>16601</v>
      </c>
      <c r="F283" s="15">
        <v>2571</v>
      </c>
      <c r="G283" s="16">
        <v>243</v>
      </c>
      <c r="H283" s="16">
        <v>23</v>
      </c>
      <c r="I283" s="16">
        <v>4</v>
      </c>
      <c r="J283" s="15">
        <f t="shared" si="10"/>
        <v>4098572</v>
      </c>
      <c r="K283" s="17">
        <v>3842431.335</v>
      </c>
      <c r="L283" s="17">
        <v>3266679.1989999996</v>
      </c>
      <c r="M283" s="17">
        <v>353771.75100000005</v>
      </c>
      <c r="N283" s="17">
        <v>35270.631999999998</v>
      </c>
      <c r="O283" s="17">
        <v>5182.8779999999997</v>
      </c>
      <c r="P283" s="17">
        <v>7368.9</v>
      </c>
      <c r="Q283" s="17">
        <v>109590.079</v>
      </c>
      <c r="R283" s="17">
        <v>7620294.7740000002</v>
      </c>
      <c r="S283" s="18">
        <v>8869654</v>
      </c>
      <c r="T283" s="18">
        <f t="shared" si="12"/>
        <v>8869654</v>
      </c>
      <c r="U283" s="18">
        <v>8299601.6950000003</v>
      </c>
      <c r="V283" s="32">
        <f t="shared" si="11"/>
        <v>2025.0003647615463</v>
      </c>
      <c r="W283" s="46">
        <v>0</v>
      </c>
      <c r="X283" s="20">
        <v>0</v>
      </c>
      <c r="Y283" s="32"/>
      <c r="Z283" s="32"/>
      <c r="AG283" s="18">
        <v>343633</v>
      </c>
      <c r="AH283" s="18">
        <v>87387</v>
      </c>
      <c r="AI283" s="18">
        <v>3080</v>
      </c>
      <c r="AJ283" s="18">
        <v>449864068</v>
      </c>
      <c r="AK283" s="18">
        <v>1734908912</v>
      </c>
      <c r="AL283" s="18">
        <v>1070351275</v>
      </c>
      <c r="AM283" s="18">
        <v>10204</v>
      </c>
      <c r="AN283" s="18">
        <v>2677</v>
      </c>
      <c r="AO283" s="18">
        <v>1764</v>
      </c>
      <c r="AP283" s="18">
        <v>2883</v>
      </c>
      <c r="AQ283" s="18">
        <v>1203</v>
      </c>
      <c r="AR283" s="18">
        <v>1677</v>
      </c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</row>
    <row r="284" spans="1:54" x14ac:dyDescent="0.25">
      <c r="A284" s="21">
        <v>2003</v>
      </c>
      <c r="B284" s="14">
        <v>4</v>
      </c>
      <c r="C284" s="15">
        <v>3645127</v>
      </c>
      <c r="D284" s="15">
        <v>442374</v>
      </c>
      <c r="E284" s="15">
        <v>16652</v>
      </c>
      <c r="F284" s="15">
        <v>2575</v>
      </c>
      <c r="G284" s="16">
        <v>241</v>
      </c>
      <c r="H284" s="16">
        <v>23</v>
      </c>
      <c r="I284" s="16">
        <v>4</v>
      </c>
      <c r="J284" s="15">
        <f t="shared" si="10"/>
        <v>4106996</v>
      </c>
      <c r="K284" s="17">
        <v>3812379.1839999994</v>
      </c>
      <c r="L284" s="17">
        <v>3217390.11</v>
      </c>
      <c r="M284" s="17">
        <v>317048.99599999998</v>
      </c>
      <c r="N284" s="17">
        <v>35208.798999999999</v>
      </c>
      <c r="O284" s="17">
        <v>4927.4980000000005</v>
      </c>
      <c r="P284" s="17">
        <v>7050.05</v>
      </c>
      <c r="Q284" s="17">
        <v>137246.897</v>
      </c>
      <c r="R284" s="17">
        <v>7531251.5339999991</v>
      </c>
      <c r="S284" s="18">
        <v>8063514.5</v>
      </c>
      <c r="T284" s="18">
        <f t="shared" si="12"/>
        <v>8063514.5</v>
      </c>
      <c r="U284" s="18">
        <v>7493328.6370000001</v>
      </c>
      <c r="V284" s="32">
        <f t="shared" si="11"/>
        <v>1824.5296404278361</v>
      </c>
      <c r="W284" s="46">
        <v>0</v>
      </c>
      <c r="X284" s="20">
        <v>0</v>
      </c>
      <c r="Y284" s="32"/>
      <c r="Z284" s="32"/>
      <c r="AG284" s="18">
        <v>344423</v>
      </c>
      <c r="AH284" s="18">
        <v>87674</v>
      </c>
      <c r="AI284" s="18">
        <v>3083</v>
      </c>
      <c r="AJ284" s="18">
        <v>445364903</v>
      </c>
      <c r="AK284" s="18">
        <v>1722783296</v>
      </c>
      <c r="AL284" s="18">
        <v>1037610059</v>
      </c>
      <c r="AM284" s="18">
        <v>8702</v>
      </c>
      <c r="AN284" s="18">
        <v>2803</v>
      </c>
      <c r="AO284" s="18">
        <v>1364</v>
      </c>
      <c r="AP284" s="18">
        <v>2507</v>
      </c>
      <c r="AQ284" s="18">
        <v>1058</v>
      </c>
      <c r="AR284" s="18">
        <v>970</v>
      </c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</row>
    <row r="285" spans="1:54" x14ac:dyDescent="0.25">
      <c r="A285" s="21">
        <v>2003</v>
      </c>
      <c r="B285" s="14">
        <v>5</v>
      </c>
      <c r="C285" s="15">
        <v>3642135</v>
      </c>
      <c r="D285" s="15">
        <v>443371</v>
      </c>
      <c r="E285" s="15">
        <v>16792</v>
      </c>
      <c r="F285" s="15">
        <v>2602</v>
      </c>
      <c r="G285" s="16">
        <v>241</v>
      </c>
      <c r="H285" s="16">
        <v>23</v>
      </c>
      <c r="I285" s="16">
        <v>4</v>
      </c>
      <c r="J285" s="15">
        <f t="shared" si="10"/>
        <v>4105168</v>
      </c>
      <c r="K285" s="17">
        <v>4242899.1890000002</v>
      </c>
      <c r="L285" s="17">
        <v>3377095.7209999999</v>
      </c>
      <c r="M285" s="17">
        <v>332155.68500000006</v>
      </c>
      <c r="N285" s="17">
        <v>33746.124000000003</v>
      </c>
      <c r="O285" s="17">
        <v>5550.9329999999991</v>
      </c>
      <c r="P285" s="17">
        <v>7113.4</v>
      </c>
      <c r="Q285" s="17">
        <v>128048.424</v>
      </c>
      <c r="R285" s="17">
        <v>8126609.4760000007</v>
      </c>
      <c r="S285" s="18">
        <v>9977015</v>
      </c>
      <c r="T285" s="18">
        <f t="shared" si="12"/>
        <v>9977015</v>
      </c>
      <c r="U285" s="18">
        <v>8863404.0519999992</v>
      </c>
      <c r="V285" s="32">
        <f t="shared" si="11"/>
        <v>2159.0864706014181</v>
      </c>
      <c r="W285" s="46">
        <v>0</v>
      </c>
      <c r="X285" s="20">
        <v>0</v>
      </c>
      <c r="Y285" s="32"/>
      <c r="Z285" s="32"/>
      <c r="AG285" s="18">
        <v>345044</v>
      </c>
      <c r="AH285" s="18">
        <v>88023</v>
      </c>
      <c r="AI285" s="18">
        <v>3091</v>
      </c>
      <c r="AJ285" s="18">
        <v>472707604</v>
      </c>
      <c r="AK285" s="18">
        <v>1809117909</v>
      </c>
      <c r="AL285" s="18">
        <v>1083636735</v>
      </c>
      <c r="AM285" s="18">
        <v>8339</v>
      </c>
      <c r="AN285" s="18">
        <v>2456</v>
      </c>
      <c r="AO285" s="18">
        <v>1545</v>
      </c>
      <c r="AP285" s="18">
        <v>2246</v>
      </c>
      <c r="AQ285" s="18">
        <v>822</v>
      </c>
      <c r="AR285" s="18">
        <v>1270</v>
      </c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</row>
    <row r="286" spans="1:54" x14ac:dyDescent="0.25">
      <c r="A286" s="21">
        <v>2003</v>
      </c>
      <c r="B286" s="14">
        <v>6</v>
      </c>
      <c r="C286" s="15">
        <v>3646035</v>
      </c>
      <c r="D286" s="15">
        <v>443371</v>
      </c>
      <c r="E286" s="15">
        <v>16792</v>
      </c>
      <c r="F286" s="15">
        <v>2602</v>
      </c>
      <c r="G286" s="16">
        <v>241</v>
      </c>
      <c r="H286" s="16">
        <v>23</v>
      </c>
      <c r="I286" s="16">
        <v>4</v>
      </c>
      <c r="J286" s="15">
        <f t="shared" si="10"/>
        <v>4109068</v>
      </c>
      <c r="K286" s="17">
        <v>4965889.5789999999</v>
      </c>
      <c r="L286" s="17">
        <v>3689926.4470000006</v>
      </c>
      <c r="M286" s="17">
        <v>342396.663</v>
      </c>
      <c r="N286" s="17">
        <v>35274.618999999999</v>
      </c>
      <c r="O286" s="17">
        <v>5297.9750000000004</v>
      </c>
      <c r="P286" s="17">
        <v>8370.9500000000007</v>
      </c>
      <c r="Q286" s="17">
        <v>137560.27799999999</v>
      </c>
      <c r="R286" s="17">
        <v>9184716.5110000018</v>
      </c>
      <c r="S286" s="18">
        <v>9788214</v>
      </c>
      <c r="T286" s="18">
        <f t="shared" si="12"/>
        <v>9788214</v>
      </c>
      <c r="U286" s="18">
        <v>9154082.2329999991</v>
      </c>
      <c r="V286" s="32">
        <f t="shared" si="11"/>
        <v>2227.7779642760488</v>
      </c>
      <c r="W286" s="46">
        <v>0</v>
      </c>
      <c r="X286" s="20">
        <v>0</v>
      </c>
      <c r="Y286" s="32"/>
      <c r="Z286" s="32"/>
      <c r="AG286" s="18">
        <v>345520</v>
      </c>
      <c r="AH286" s="18">
        <v>88347</v>
      </c>
      <c r="AI286" s="18">
        <v>3097</v>
      </c>
      <c r="AJ286" s="18">
        <v>520963160</v>
      </c>
      <c r="AK286" s="18">
        <v>1980153554</v>
      </c>
      <c r="AL286" s="18">
        <v>1177151010</v>
      </c>
      <c r="AM286" s="18">
        <v>8234</v>
      </c>
      <c r="AN286" s="18">
        <v>2700</v>
      </c>
      <c r="AO286" s="18">
        <v>1350</v>
      </c>
      <c r="AP286" s="18">
        <v>1993</v>
      </c>
      <c r="AQ286" s="18">
        <v>742</v>
      </c>
      <c r="AR286" s="18">
        <v>1449</v>
      </c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</row>
    <row r="287" spans="1:54" x14ac:dyDescent="0.25">
      <c r="A287" s="21">
        <v>2003</v>
      </c>
      <c r="B287" s="14">
        <v>7</v>
      </c>
      <c r="C287" s="15">
        <v>3649435</v>
      </c>
      <c r="D287" s="15">
        <v>445030</v>
      </c>
      <c r="E287" s="15">
        <v>17050</v>
      </c>
      <c r="F287" s="15">
        <v>2633</v>
      </c>
      <c r="G287" s="16">
        <v>240</v>
      </c>
      <c r="H287" s="16">
        <v>23</v>
      </c>
      <c r="I287" s="16">
        <v>4</v>
      </c>
      <c r="J287" s="15">
        <f t="shared" si="10"/>
        <v>4114415</v>
      </c>
      <c r="K287" s="17">
        <v>5255879.0270000007</v>
      </c>
      <c r="L287" s="17">
        <v>3690513.5720000006</v>
      </c>
      <c r="M287" s="17">
        <v>337137.21600000001</v>
      </c>
      <c r="N287" s="17">
        <v>35806.452999999994</v>
      </c>
      <c r="O287" s="17">
        <v>5532.7060000000001</v>
      </c>
      <c r="P287" s="17">
        <v>8255.1</v>
      </c>
      <c r="Q287" s="17">
        <v>131098.35</v>
      </c>
      <c r="R287" s="17">
        <v>9464222.4240000006</v>
      </c>
      <c r="S287" s="18">
        <v>10773171</v>
      </c>
      <c r="T287" s="18">
        <f t="shared" si="12"/>
        <v>10773171</v>
      </c>
      <c r="U287" s="18">
        <v>9558424.0739999991</v>
      </c>
      <c r="V287" s="32">
        <f t="shared" si="11"/>
        <v>2323.1573301743551</v>
      </c>
      <c r="W287" s="46">
        <v>0</v>
      </c>
      <c r="X287" s="20">
        <v>0</v>
      </c>
      <c r="Y287" s="32"/>
      <c r="Z287" s="32"/>
      <c r="AG287" s="18">
        <v>346147</v>
      </c>
      <c r="AH287" s="18">
        <v>88542</v>
      </c>
      <c r="AI287" s="18">
        <v>3117</v>
      </c>
      <c r="AJ287" s="18">
        <v>535004619</v>
      </c>
      <c r="AK287" s="18">
        <v>2008543209</v>
      </c>
      <c r="AL287" s="18">
        <v>1135401181</v>
      </c>
      <c r="AM287" s="18">
        <v>7174</v>
      </c>
      <c r="AN287" s="18">
        <v>2121</v>
      </c>
      <c r="AO287" s="18">
        <v>1230</v>
      </c>
      <c r="AP287" s="18">
        <v>1950</v>
      </c>
      <c r="AQ287" s="18">
        <v>718</v>
      </c>
      <c r="AR287" s="18">
        <v>1155</v>
      </c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</row>
    <row r="288" spans="1:54" x14ac:dyDescent="0.25">
      <c r="A288" s="21">
        <v>2003</v>
      </c>
      <c r="B288" s="14">
        <v>8</v>
      </c>
      <c r="C288" s="15">
        <v>3655348</v>
      </c>
      <c r="D288" s="15">
        <v>445870</v>
      </c>
      <c r="E288" s="15">
        <v>17243</v>
      </c>
      <c r="F288" s="15">
        <v>2629</v>
      </c>
      <c r="G288" s="16">
        <v>240</v>
      </c>
      <c r="H288" s="16">
        <v>23</v>
      </c>
      <c r="I288" s="16">
        <v>4</v>
      </c>
      <c r="J288" s="15">
        <f t="shared" si="10"/>
        <v>4121357</v>
      </c>
      <c r="K288" s="17">
        <v>5136270.3620000007</v>
      </c>
      <c r="L288" s="17">
        <v>3729378.8479999998</v>
      </c>
      <c r="M288" s="17">
        <v>312520.65499999997</v>
      </c>
      <c r="N288" s="17">
        <v>35065.175000000003</v>
      </c>
      <c r="O288" s="17">
        <v>1408.8490000000002</v>
      </c>
      <c r="P288" s="17">
        <v>8322.2999999999993</v>
      </c>
      <c r="Q288" s="17">
        <v>140721.889</v>
      </c>
      <c r="R288" s="17">
        <v>9363688.0780000016</v>
      </c>
      <c r="S288" s="18">
        <v>10252765</v>
      </c>
      <c r="T288" s="18">
        <f t="shared" si="12"/>
        <v>10252765</v>
      </c>
      <c r="U288" s="18">
        <v>9372991.1889999993</v>
      </c>
      <c r="V288" s="32">
        <f t="shared" si="11"/>
        <v>2274.2510017947984</v>
      </c>
      <c r="W288" s="46">
        <v>0</v>
      </c>
      <c r="X288" s="20">
        <v>0</v>
      </c>
      <c r="Y288" s="32"/>
      <c r="Z288" s="32"/>
      <c r="AG288" s="18">
        <v>346789</v>
      </c>
      <c r="AH288" s="18">
        <v>88734</v>
      </c>
      <c r="AI288" s="18">
        <v>3118</v>
      </c>
      <c r="AJ288" s="18">
        <v>530686044</v>
      </c>
      <c r="AK288" s="18">
        <v>1980874351</v>
      </c>
      <c r="AL288" s="18">
        <v>1206138986</v>
      </c>
      <c r="AM288" s="18">
        <v>9858</v>
      </c>
      <c r="AN288" s="18">
        <v>3530</v>
      </c>
      <c r="AO288" s="18">
        <v>1494</v>
      </c>
      <c r="AP288" s="18">
        <v>2347</v>
      </c>
      <c r="AQ288" s="18">
        <v>1281</v>
      </c>
      <c r="AR288" s="18">
        <v>1206</v>
      </c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</row>
    <row r="289" spans="1:56" x14ac:dyDescent="0.25">
      <c r="A289" s="21">
        <v>2003</v>
      </c>
      <c r="B289" s="14">
        <v>9</v>
      </c>
      <c r="C289" s="15">
        <v>3663254</v>
      </c>
      <c r="D289" s="15">
        <v>446934</v>
      </c>
      <c r="E289" s="15">
        <v>17358</v>
      </c>
      <c r="F289" s="15">
        <v>2634</v>
      </c>
      <c r="G289" s="16">
        <v>240</v>
      </c>
      <c r="H289" s="16">
        <v>23</v>
      </c>
      <c r="I289" s="16">
        <v>4</v>
      </c>
      <c r="J289" s="15">
        <f t="shared" si="10"/>
        <v>4130447</v>
      </c>
      <c r="K289" s="17">
        <v>5163381.9879999999</v>
      </c>
      <c r="L289" s="17">
        <v>3783616.4469999997</v>
      </c>
      <c r="M289" s="17">
        <v>347163.49799999996</v>
      </c>
      <c r="N289" s="17">
        <v>35143.715000000004</v>
      </c>
      <c r="O289" s="17">
        <v>9872.4590000000007</v>
      </c>
      <c r="P289" s="17">
        <v>8548.75</v>
      </c>
      <c r="Q289" s="17">
        <v>137686.10999999999</v>
      </c>
      <c r="R289" s="17">
        <v>9485412.9669999983</v>
      </c>
      <c r="S289" s="18">
        <v>9900915</v>
      </c>
      <c r="T289" s="18">
        <f t="shared" si="12"/>
        <v>9900915</v>
      </c>
      <c r="U289" s="18">
        <v>9474382.8570000008</v>
      </c>
      <c r="V289" s="32">
        <f t="shared" si="11"/>
        <v>2293.7933914110426</v>
      </c>
      <c r="W289" s="46">
        <v>0</v>
      </c>
      <c r="X289" s="20">
        <v>0</v>
      </c>
      <c r="Y289" s="32"/>
      <c r="Z289" s="32"/>
      <c r="AG289" s="18">
        <v>347634</v>
      </c>
      <c r="AH289" s="18">
        <v>88926</v>
      </c>
      <c r="AI289" s="18">
        <v>3119</v>
      </c>
      <c r="AJ289" s="18">
        <v>530582426</v>
      </c>
      <c r="AK289" s="18">
        <v>2026609864</v>
      </c>
      <c r="AL289" s="18">
        <v>1214457662</v>
      </c>
      <c r="AM289" s="18">
        <v>9459</v>
      </c>
      <c r="AN289" s="18">
        <v>2984</v>
      </c>
      <c r="AO289" s="18">
        <v>1839</v>
      </c>
      <c r="AP289" s="18">
        <v>2407</v>
      </c>
      <c r="AQ289" s="18">
        <v>825</v>
      </c>
      <c r="AR289" s="18">
        <v>1404</v>
      </c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</row>
    <row r="290" spans="1:56" x14ac:dyDescent="0.25">
      <c r="A290" s="21">
        <v>2003</v>
      </c>
      <c r="B290" s="14">
        <v>10</v>
      </c>
      <c r="C290" s="15">
        <v>3672105</v>
      </c>
      <c r="D290" s="15">
        <v>448097</v>
      </c>
      <c r="E290" s="15">
        <v>17596</v>
      </c>
      <c r="F290" s="15">
        <v>2638</v>
      </c>
      <c r="G290" s="16">
        <v>240</v>
      </c>
      <c r="H290" s="16">
        <v>23</v>
      </c>
      <c r="I290" s="16">
        <v>4</v>
      </c>
      <c r="J290" s="15">
        <f t="shared" si="10"/>
        <v>4140703</v>
      </c>
      <c r="K290" s="17">
        <v>4778187.4210000001</v>
      </c>
      <c r="L290" s="17">
        <v>3663076.8789999997</v>
      </c>
      <c r="M290" s="17">
        <v>327837.29500000004</v>
      </c>
      <c r="N290" s="17">
        <v>34329.722000000002</v>
      </c>
      <c r="O290" s="17">
        <v>5575.8730000000005</v>
      </c>
      <c r="P290" s="17">
        <v>8001</v>
      </c>
      <c r="Q290" s="17">
        <v>133211.258</v>
      </c>
      <c r="R290" s="17">
        <v>8950219.4479999989</v>
      </c>
      <c r="S290" s="18">
        <v>9568487</v>
      </c>
      <c r="T290" s="18">
        <f t="shared" si="12"/>
        <v>9568487</v>
      </c>
      <c r="U290" s="18">
        <v>8488033.1889999993</v>
      </c>
      <c r="V290" s="32">
        <f t="shared" si="11"/>
        <v>2049.9034556725805</v>
      </c>
      <c r="W290" s="46">
        <v>0</v>
      </c>
      <c r="X290" s="20">
        <v>0</v>
      </c>
      <c r="Y290" s="32"/>
      <c r="Z290" s="32"/>
      <c r="AG290" s="18">
        <v>348543</v>
      </c>
      <c r="AH290" s="18">
        <v>89143</v>
      </c>
      <c r="AI290" s="18">
        <v>3115</v>
      </c>
      <c r="AJ290" s="18">
        <v>511347207</v>
      </c>
      <c r="AK290" s="18">
        <v>1947022761</v>
      </c>
      <c r="AL290" s="18">
        <v>1192819273</v>
      </c>
      <c r="AM290" s="18">
        <v>9847</v>
      </c>
      <c r="AN290" s="18">
        <v>3117</v>
      </c>
      <c r="AO290" s="18">
        <v>1684</v>
      </c>
      <c r="AP290" s="18">
        <v>2910</v>
      </c>
      <c r="AQ290" s="18">
        <v>857</v>
      </c>
      <c r="AR290" s="18">
        <v>1279</v>
      </c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</row>
    <row r="291" spans="1:56" x14ac:dyDescent="0.25">
      <c r="A291" s="21">
        <v>2003</v>
      </c>
      <c r="B291" s="14">
        <v>11</v>
      </c>
      <c r="C291" s="15">
        <v>3684389</v>
      </c>
      <c r="D291" s="15">
        <v>449181</v>
      </c>
      <c r="E291" s="15">
        <v>17830</v>
      </c>
      <c r="F291" s="15">
        <v>2649</v>
      </c>
      <c r="G291" s="16">
        <v>238</v>
      </c>
      <c r="H291" s="16">
        <v>23</v>
      </c>
      <c r="I291" s="16">
        <v>4</v>
      </c>
      <c r="J291" s="15">
        <f t="shared" si="10"/>
        <v>4154314</v>
      </c>
      <c r="K291" s="17">
        <v>4233840.3020000001</v>
      </c>
      <c r="L291" s="17">
        <v>3479590.537</v>
      </c>
      <c r="M291" s="17">
        <v>328253.35200000001</v>
      </c>
      <c r="N291" s="17">
        <v>36057.381999999998</v>
      </c>
      <c r="O291" s="17">
        <v>5710.1100000000006</v>
      </c>
      <c r="P291" s="17">
        <v>7845.6</v>
      </c>
      <c r="Q291" s="17">
        <v>125294.667</v>
      </c>
      <c r="R291" s="17">
        <v>8216591.9500000002</v>
      </c>
      <c r="S291" s="18">
        <v>8204690</v>
      </c>
      <c r="T291" s="18">
        <f t="shared" si="12"/>
        <v>8204690</v>
      </c>
      <c r="U291" s="18">
        <v>7947467.2829999998</v>
      </c>
      <c r="V291" s="32">
        <f t="shared" si="11"/>
        <v>1913.0655350708059</v>
      </c>
      <c r="W291" s="46">
        <v>0</v>
      </c>
      <c r="X291" s="20">
        <v>0</v>
      </c>
      <c r="Y291" s="32"/>
      <c r="Z291" s="32"/>
      <c r="AG291" s="18">
        <v>349494</v>
      </c>
      <c r="AH291" s="18">
        <v>89262</v>
      </c>
      <c r="AI291" s="18">
        <v>3105</v>
      </c>
      <c r="AJ291" s="18">
        <v>481252607</v>
      </c>
      <c r="AK291" s="18">
        <v>1878174714</v>
      </c>
      <c r="AL291" s="18">
        <v>1108157477</v>
      </c>
      <c r="AM291" s="18">
        <v>8495</v>
      </c>
      <c r="AN291" s="18">
        <v>2653</v>
      </c>
      <c r="AO291" s="18">
        <v>1363</v>
      </c>
      <c r="AP291" s="18">
        <v>2353</v>
      </c>
      <c r="AQ291" s="18">
        <v>810</v>
      </c>
      <c r="AR291" s="18">
        <v>1316</v>
      </c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</row>
    <row r="292" spans="1:56" x14ac:dyDescent="0.25">
      <c r="A292" s="21">
        <v>2003</v>
      </c>
      <c r="B292" s="14">
        <v>12</v>
      </c>
      <c r="C292" s="15">
        <v>3696253</v>
      </c>
      <c r="D292" s="15">
        <v>450059</v>
      </c>
      <c r="E292" s="15">
        <v>17835</v>
      </c>
      <c r="F292" s="15">
        <v>2665</v>
      </c>
      <c r="G292" s="16">
        <v>238</v>
      </c>
      <c r="H292" s="16">
        <v>23</v>
      </c>
      <c r="I292" s="16">
        <v>4</v>
      </c>
      <c r="J292" s="15">
        <f t="shared" si="10"/>
        <v>4167077</v>
      </c>
      <c r="K292" s="17">
        <v>3878062.7889999999</v>
      </c>
      <c r="L292" s="17">
        <v>3437687.8090000004</v>
      </c>
      <c r="M292" s="17">
        <v>335119.13900000002</v>
      </c>
      <c r="N292" s="17">
        <v>38193.205000000002</v>
      </c>
      <c r="O292" s="17">
        <v>5634.4590000000007</v>
      </c>
      <c r="P292" s="17">
        <v>8186.85</v>
      </c>
      <c r="Q292" s="17">
        <v>114168.368</v>
      </c>
      <c r="R292" s="17">
        <v>7817052.6189999999</v>
      </c>
      <c r="S292" s="18">
        <v>7668752</v>
      </c>
      <c r="T292" s="18">
        <f t="shared" si="12"/>
        <v>7668752</v>
      </c>
      <c r="U292" s="18">
        <v>6739451.2510000002</v>
      </c>
      <c r="V292" s="32">
        <f t="shared" si="11"/>
        <v>1617.3105801122274</v>
      </c>
      <c r="W292" s="46">
        <v>0</v>
      </c>
      <c r="X292" s="20">
        <v>0</v>
      </c>
      <c r="Y292" s="32"/>
      <c r="Z292" s="32"/>
      <c r="AG292" s="18">
        <v>350201</v>
      </c>
      <c r="AH292" s="18">
        <v>89432</v>
      </c>
      <c r="AI292" s="18">
        <v>3089</v>
      </c>
      <c r="AJ292" s="18">
        <v>457371947</v>
      </c>
      <c r="AK292" s="18">
        <v>1831319251</v>
      </c>
      <c r="AL292" s="18">
        <v>1137054305</v>
      </c>
      <c r="AM292" s="18">
        <v>9542</v>
      </c>
      <c r="AN292" s="18">
        <v>3211</v>
      </c>
      <c r="AO292" s="18">
        <v>1622</v>
      </c>
      <c r="AP292" s="18">
        <v>2156</v>
      </c>
      <c r="AQ292" s="18">
        <v>1047</v>
      </c>
      <c r="AR292" s="18">
        <v>1506</v>
      </c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</row>
    <row r="293" spans="1:56" x14ac:dyDescent="0.25">
      <c r="A293" s="14">
        <v>2004</v>
      </c>
      <c r="B293" s="14">
        <v>1</v>
      </c>
      <c r="C293" s="15">
        <v>3704268</v>
      </c>
      <c r="D293" s="15">
        <v>452810</v>
      </c>
      <c r="E293" s="15">
        <v>17749</v>
      </c>
      <c r="F293" s="15">
        <v>2676</v>
      </c>
      <c r="G293" s="16">
        <v>237</v>
      </c>
      <c r="H293" s="16">
        <v>23</v>
      </c>
      <c r="I293" s="16">
        <v>4</v>
      </c>
      <c r="J293" s="15">
        <f t="shared" si="10"/>
        <v>4177767</v>
      </c>
      <c r="K293" s="17">
        <v>4031104.2659999998</v>
      </c>
      <c r="L293" s="17">
        <v>3245065.0489999996</v>
      </c>
      <c r="M293" s="17">
        <v>347697.16699999996</v>
      </c>
      <c r="N293" s="17">
        <v>31996.063000000002</v>
      </c>
      <c r="O293" s="17">
        <v>4937.6189999999997</v>
      </c>
      <c r="P293" s="17">
        <v>7915.25</v>
      </c>
      <c r="Q293" s="17">
        <v>121042.493</v>
      </c>
      <c r="R293" s="17">
        <v>7789757.9069999997</v>
      </c>
      <c r="S293" s="18">
        <v>7673433</v>
      </c>
      <c r="T293" s="18">
        <f t="shared" si="12"/>
        <v>7673433</v>
      </c>
      <c r="U293" s="18">
        <v>7060804.4139999999</v>
      </c>
      <c r="V293" s="32">
        <f t="shared" si="11"/>
        <v>1690.0921411769887</v>
      </c>
      <c r="W293" s="46">
        <v>0</v>
      </c>
      <c r="X293" s="20">
        <v>0</v>
      </c>
      <c r="Y293" s="32"/>
      <c r="Z293" s="32"/>
      <c r="AG293" s="18">
        <v>352811</v>
      </c>
      <c r="AH293" s="18">
        <v>89543</v>
      </c>
      <c r="AI293" s="18">
        <v>3101</v>
      </c>
      <c r="AJ293" s="18">
        <v>430287077</v>
      </c>
      <c r="AK293" s="18">
        <v>1732013866</v>
      </c>
      <c r="AL293" s="18">
        <v>1070755697</v>
      </c>
      <c r="AM293" s="18">
        <v>8732</v>
      </c>
      <c r="AN293" s="18">
        <v>2809</v>
      </c>
      <c r="AO293" s="18">
        <v>1239</v>
      </c>
      <c r="AP293" s="18">
        <v>2396</v>
      </c>
      <c r="AQ293" s="18">
        <v>980</v>
      </c>
      <c r="AR293" s="18">
        <v>1308</v>
      </c>
      <c r="AS293" s="18">
        <v>7371</v>
      </c>
      <c r="AT293" s="18">
        <v>2492</v>
      </c>
      <c r="AU293" s="18">
        <v>1041</v>
      </c>
      <c r="AV293" s="18">
        <v>2007</v>
      </c>
      <c r="AW293" s="18">
        <v>758</v>
      </c>
      <c r="AX293" s="18">
        <v>1073</v>
      </c>
      <c r="AY293" s="18">
        <v>1322</v>
      </c>
      <c r="AZ293" s="18">
        <v>312</v>
      </c>
      <c r="BA293" s="18">
        <v>197</v>
      </c>
      <c r="BB293" s="18">
        <v>373</v>
      </c>
      <c r="BC293" s="18">
        <v>214</v>
      </c>
      <c r="BD293" s="18">
        <v>226</v>
      </c>
    </row>
    <row r="294" spans="1:56" x14ac:dyDescent="0.25">
      <c r="A294" s="14">
        <v>2004</v>
      </c>
      <c r="B294" s="14">
        <v>2</v>
      </c>
      <c r="C294" s="15">
        <v>3718571</v>
      </c>
      <c r="D294" s="15">
        <v>452608</v>
      </c>
      <c r="E294" s="15">
        <v>17790</v>
      </c>
      <c r="F294" s="15">
        <v>2695</v>
      </c>
      <c r="G294" s="16">
        <v>239</v>
      </c>
      <c r="H294" s="16">
        <v>23</v>
      </c>
      <c r="I294" s="16">
        <v>4</v>
      </c>
      <c r="J294" s="15">
        <f t="shared" si="10"/>
        <v>4191930</v>
      </c>
      <c r="K294" s="17">
        <v>3659673.2620000001</v>
      </c>
      <c r="L294" s="17">
        <v>3141430.8000000003</v>
      </c>
      <c r="M294" s="17">
        <v>325991.23300000001</v>
      </c>
      <c r="N294" s="17">
        <v>35644.522000000004</v>
      </c>
      <c r="O294" s="17">
        <v>5159.558</v>
      </c>
      <c r="P294" s="17">
        <v>7276.15</v>
      </c>
      <c r="Q294" s="17">
        <v>114963.478</v>
      </c>
      <c r="R294" s="17">
        <v>7290139.0030000014</v>
      </c>
      <c r="S294" s="18">
        <v>7341137</v>
      </c>
      <c r="T294" s="18">
        <f t="shared" si="12"/>
        <v>7341137</v>
      </c>
      <c r="U294" s="18">
        <v>6769649.5250000004</v>
      </c>
      <c r="V294" s="32">
        <f t="shared" si="11"/>
        <v>1614.9258181084306</v>
      </c>
      <c r="W294" s="46">
        <v>0</v>
      </c>
      <c r="X294" s="20">
        <v>0</v>
      </c>
      <c r="Y294" s="32"/>
      <c r="Z294" s="32"/>
      <c r="AG294" s="18">
        <v>353099</v>
      </c>
      <c r="AH294" s="18">
        <v>89051</v>
      </c>
      <c r="AI294" s="18">
        <v>3096</v>
      </c>
      <c r="AJ294" s="18">
        <v>418719797</v>
      </c>
      <c r="AK294" s="18">
        <v>1669316012</v>
      </c>
      <c r="AL294" s="18">
        <v>1041344668</v>
      </c>
      <c r="AM294" s="18">
        <v>8783</v>
      </c>
      <c r="AN294" s="18">
        <v>3046</v>
      </c>
      <c r="AO294" s="18">
        <v>1454</v>
      </c>
      <c r="AP294" s="18">
        <v>2448</v>
      </c>
      <c r="AQ294" s="18">
        <v>882</v>
      </c>
      <c r="AR294" s="18">
        <v>953</v>
      </c>
      <c r="AS294" s="18">
        <v>7383</v>
      </c>
      <c r="AT294" s="18">
        <v>2737</v>
      </c>
      <c r="AU294" s="18">
        <v>1212</v>
      </c>
      <c r="AV294" s="18">
        <v>1982</v>
      </c>
      <c r="AW294" s="18">
        <v>726</v>
      </c>
      <c r="AX294" s="18">
        <v>726</v>
      </c>
      <c r="AY294" s="18">
        <v>1325</v>
      </c>
      <c r="AZ294" s="18">
        <v>299</v>
      </c>
      <c r="BA294" s="18">
        <v>233</v>
      </c>
      <c r="BB294" s="18">
        <v>450</v>
      </c>
      <c r="BC294" s="18">
        <v>145</v>
      </c>
      <c r="BD294" s="18">
        <v>198</v>
      </c>
    </row>
    <row r="295" spans="1:56" x14ac:dyDescent="0.25">
      <c r="A295" s="14">
        <v>2004</v>
      </c>
      <c r="B295" s="14">
        <v>3</v>
      </c>
      <c r="C295" s="15">
        <v>3731504</v>
      </c>
      <c r="D295" s="15">
        <v>453610</v>
      </c>
      <c r="E295" s="15">
        <v>17975</v>
      </c>
      <c r="F295" s="15">
        <v>2712</v>
      </c>
      <c r="G295" s="16">
        <v>236</v>
      </c>
      <c r="H295" s="16">
        <v>23</v>
      </c>
      <c r="I295" s="16">
        <v>4</v>
      </c>
      <c r="J295" s="15">
        <f t="shared" si="10"/>
        <v>4206064</v>
      </c>
      <c r="K295" s="17">
        <v>3489377.59</v>
      </c>
      <c r="L295" s="17">
        <v>3177283.9210000001</v>
      </c>
      <c r="M295" s="17">
        <v>319528.93400000001</v>
      </c>
      <c r="N295" s="17">
        <v>35181.342000000004</v>
      </c>
      <c r="O295" s="17">
        <v>5616.3450000000003</v>
      </c>
      <c r="P295" s="17">
        <v>7452.2</v>
      </c>
      <c r="Q295" s="17">
        <v>106683.91</v>
      </c>
      <c r="R295" s="17">
        <v>7141124.2420000006</v>
      </c>
      <c r="S295" s="18">
        <v>7858341</v>
      </c>
      <c r="T295" s="18">
        <f t="shared" si="12"/>
        <v>7858341</v>
      </c>
      <c r="U295" s="18">
        <v>7242387.3320000004</v>
      </c>
      <c r="V295" s="32">
        <f t="shared" si="11"/>
        <v>1721.893489869379</v>
      </c>
      <c r="W295" s="46">
        <v>0</v>
      </c>
      <c r="X295" s="20">
        <v>0</v>
      </c>
      <c r="Y295" s="32"/>
      <c r="Z295" s="32"/>
      <c r="AG295" s="18">
        <v>353946</v>
      </c>
      <c r="AH295" s="18">
        <v>89200</v>
      </c>
      <c r="AI295" s="18">
        <v>3094</v>
      </c>
      <c r="AJ295" s="18">
        <v>426638517</v>
      </c>
      <c r="AK295" s="18">
        <v>1692623617</v>
      </c>
      <c r="AL295" s="18">
        <v>1045924395</v>
      </c>
      <c r="AM295" s="18">
        <v>11425</v>
      </c>
      <c r="AN295" s="18">
        <v>3584</v>
      </c>
      <c r="AO295" s="18">
        <v>1904</v>
      </c>
      <c r="AP295" s="18">
        <v>3007</v>
      </c>
      <c r="AQ295" s="18">
        <v>918</v>
      </c>
      <c r="AR295" s="18">
        <v>2012</v>
      </c>
      <c r="AS295" s="18">
        <v>9792</v>
      </c>
      <c r="AT295" s="18">
        <v>3207</v>
      </c>
      <c r="AU295" s="18">
        <v>1666</v>
      </c>
      <c r="AV295" s="18">
        <v>2517</v>
      </c>
      <c r="AW295" s="18">
        <v>700</v>
      </c>
      <c r="AX295" s="18">
        <v>1702</v>
      </c>
      <c r="AY295" s="18">
        <v>1551</v>
      </c>
      <c r="AZ295" s="18">
        <v>361</v>
      </c>
      <c r="BA295" s="18">
        <v>217</v>
      </c>
      <c r="BB295" s="18">
        <v>480</v>
      </c>
      <c r="BC295" s="18">
        <v>195</v>
      </c>
      <c r="BD295" s="18">
        <v>298</v>
      </c>
    </row>
    <row r="296" spans="1:56" s="21" customFormat="1" x14ac:dyDescent="0.25">
      <c r="A296" s="14">
        <v>2004</v>
      </c>
      <c r="B296" s="14">
        <v>4</v>
      </c>
      <c r="C296" s="15">
        <v>3740091</v>
      </c>
      <c r="D296" s="15">
        <v>455366</v>
      </c>
      <c r="E296" s="15">
        <v>18267</v>
      </c>
      <c r="F296" s="15">
        <v>2733</v>
      </c>
      <c r="G296" s="16">
        <v>236</v>
      </c>
      <c r="H296" s="16">
        <v>23</v>
      </c>
      <c r="I296" s="16">
        <v>4</v>
      </c>
      <c r="J296" s="15">
        <f t="shared" si="10"/>
        <v>4216720</v>
      </c>
      <c r="K296" s="17">
        <v>3318630.997</v>
      </c>
      <c r="L296" s="17">
        <v>3104520.6689999998</v>
      </c>
      <c r="M296" s="17">
        <v>328584.97699999996</v>
      </c>
      <c r="N296" s="17">
        <v>34463.788999999997</v>
      </c>
      <c r="O296" s="17">
        <v>5147.4979999999996</v>
      </c>
      <c r="P296" s="17">
        <v>7789.25</v>
      </c>
      <c r="Q296" s="17">
        <v>117964.245</v>
      </c>
      <c r="R296" s="17">
        <v>6917101.4249999989</v>
      </c>
      <c r="S296" s="25">
        <v>7922081</v>
      </c>
      <c r="T296" s="18">
        <f t="shared" si="12"/>
        <v>7922081</v>
      </c>
      <c r="U296" s="25">
        <v>7390836.1799999997</v>
      </c>
      <c r="V296" s="32">
        <f t="shared" si="11"/>
        <v>1752.746967071057</v>
      </c>
      <c r="W296" s="46">
        <v>0</v>
      </c>
      <c r="X296" s="20">
        <v>0</v>
      </c>
      <c r="Y296" s="32"/>
      <c r="Z296" s="32"/>
      <c r="AG296" s="25">
        <v>355623</v>
      </c>
      <c r="AH296" s="25">
        <v>89246</v>
      </c>
      <c r="AI296" s="25">
        <v>3099</v>
      </c>
      <c r="AJ296" s="25">
        <v>423101874</v>
      </c>
      <c r="AK296" s="25">
        <v>1663864788</v>
      </c>
      <c r="AL296" s="25">
        <v>1005384993</v>
      </c>
      <c r="AM296" s="18">
        <v>12048</v>
      </c>
      <c r="AN296" s="18">
        <v>4009</v>
      </c>
      <c r="AO296" s="18">
        <v>2101</v>
      </c>
      <c r="AP296" s="18">
        <v>2584</v>
      </c>
      <c r="AQ296" s="18">
        <v>872</v>
      </c>
      <c r="AR296" s="18">
        <v>2482</v>
      </c>
      <c r="AS296" s="18">
        <v>10673</v>
      </c>
      <c r="AT296" s="18">
        <v>3700</v>
      </c>
      <c r="AU296" s="18">
        <v>1789</v>
      </c>
      <c r="AV296" s="18">
        <v>2260</v>
      </c>
      <c r="AW296" s="18">
        <v>694</v>
      </c>
      <c r="AX296" s="18">
        <v>2230</v>
      </c>
      <c r="AY296" s="18">
        <v>1309</v>
      </c>
      <c r="AZ296" s="18">
        <v>280</v>
      </c>
      <c r="BA296" s="18">
        <v>304</v>
      </c>
      <c r="BB296" s="18">
        <v>315</v>
      </c>
      <c r="BC296" s="25">
        <v>171</v>
      </c>
      <c r="BD296" s="25">
        <v>239</v>
      </c>
    </row>
    <row r="297" spans="1:56" x14ac:dyDescent="0.25">
      <c r="A297" s="14">
        <v>2004</v>
      </c>
      <c r="B297" s="14">
        <v>5</v>
      </c>
      <c r="C297" s="15">
        <v>3740143</v>
      </c>
      <c r="D297" s="15">
        <v>456743</v>
      </c>
      <c r="E297" s="15">
        <v>18262</v>
      </c>
      <c r="F297" s="15">
        <v>2749</v>
      </c>
      <c r="G297" s="16">
        <v>236</v>
      </c>
      <c r="H297" s="16">
        <v>23</v>
      </c>
      <c r="I297" s="16">
        <v>4</v>
      </c>
      <c r="J297" s="15">
        <f t="shared" si="10"/>
        <v>4218160</v>
      </c>
      <c r="K297" s="17">
        <v>3901509.2149999999</v>
      </c>
      <c r="L297" s="17">
        <v>3372057.4590000003</v>
      </c>
      <c r="M297" s="17">
        <v>326678.125</v>
      </c>
      <c r="N297" s="17">
        <v>35885.786999999997</v>
      </c>
      <c r="O297" s="17">
        <v>1578.5070000000001</v>
      </c>
      <c r="P297" s="17">
        <v>7199.15</v>
      </c>
      <c r="Q297" s="17">
        <v>119155.398</v>
      </c>
      <c r="R297" s="17">
        <v>7764063.6410000008</v>
      </c>
      <c r="S297" s="18">
        <v>9576175</v>
      </c>
      <c r="T297" s="18">
        <f t="shared" si="12"/>
        <v>9576175</v>
      </c>
      <c r="U297" s="18">
        <v>8363275.0429999996</v>
      </c>
      <c r="V297" s="32">
        <f t="shared" si="11"/>
        <v>1982.685098180342</v>
      </c>
      <c r="W297" s="46">
        <v>0</v>
      </c>
      <c r="X297" s="20">
        <v>0</v>
      </c>
      <c r="Y297" s="32"/>
      <c r="Z297" s="32"/>
      <c r="AG297" s="18">
        <v>356751</v>
      </c>
      <c r="AH297" s="18">
        <v>89485</v>
      </c>
      <c r="AI297" s="18">
        <v>3103</v>
      </c>
      <c r="AJ297" s="18">
        <v>463152086</v>
      </c>
      <c r="AK297" s="18">
        <v>1811444839</v>
      </c>
      <c r="AL297" s="18">
        <v>1085245103</v>
      </c>
      <c r="AM297" s="18">
        <v>10322</v>
      </c>
      <c r="AN297" s="18">
        <v>3199</v>
      </c>
      <c r="AO297" s="18">
        <v>1365</v>
      </c>
      <c r="AP297" s="18">
        <v>3090</v>
      </c>
      <c r="AQ297" s="18">
        <v>958</v>
      </c>
      <c r="AR297" s="18">
        <v>1710</v>
      </c>
      <c r="AS297" s="18">
        <v>8775</v>
      </c>
      <c r="AT297" s="18">
        <v>2809</v>
      </c>
      <c r="AU297" s="18">
        <v>1143</v>
      </c>
      <c r="AV297" s="18">
        <v>2620</v>
      </c>
      <c r="AW297" s="18">
        <v>774</v>
      </c>
      <c r="AX297" s="18">
        <v>1429</v>
      </c>
      <c r="AY297" s="18">
        <v>1494</v>
      </c>
      <c r="AZ297" s="18">
        <v>363</v>
      </c>
      <c r="BA297" s="18">
        <v>218</v>
      </c>
      <c r="BB297" s="18">
        <v>462</v>
      </c>
      <c r="BC297" s="25">
        <v>176</v>
      </c>
      <c r="BD297" s="25">
        <v>275</v>
      </c>
    </row>
    <row r="298" spans="1:56" x14ac:dyDescent="0.25">
      <c r="A298" s="14">
        <v>2004</v>
      </c>
      <c r="B298" s="14">
        <v>6</v>
      </c>
      <c r="C298" s="15">
        <v>3744897</v>
      </c>
      <c r="D298" s="15">
        <v>458187</v>
      </c>
      <c r="E298" s="15">
        <v>18431</v>
      </c>
      <c r="F298" s="15">
        <v>2767</v>
      </c>
      <c r="G298" s="16">
        <v>236</v>
      </c>
      <c r="H298" s="16">
        <v>23</v>
      </c>
      <c r="I298" s="16">
        <v>4</v>
      </c>
      <c r="J298" s="15">
        <f t="shared" si="10"/>
        <v>4224545</v>
      </c>
      <c r="K298" s="17">
        <v>5126102.023</v>
      </c>
      <c r="L298" s="17">
        <v>3805523.78</v>
      </c>
      <c r="M298" s="17">
        <v>318648.03000000003</v>
      </c>
      <c r="N298" s="17">
        <v>6972.2159999999967</v>
      </c>
      <c r="O298" s="17">
        <v>5373.7970000000005</v>
      </c>
      <c r="P298" s="17">
        <v>7867.0240000000003</v>
      </c>
      <c r="Q298" s="17">
        <v>126402.45</v>
      </c>
      <c r="R298" s="17">
        <v>9396889.3199999984</v>
      </c>
      <c r="S298" s="18">
        <v>10673643</v>
      </c>
      <c r="T298" s="18">
        <f t="shared" si="12"/>
        <v>10673643</v>
      </c>
      <c r="U298" s="18">
        <v>10064543.869999999</v>
      </c>
      <c r="V298" s="32">
        <f t="shared" si="11"/>
        <v>2382.399382560141</v>
      </c>
      <c r="W298" s="46">
        <v>0</v>
      </c>
      <c r="X298" s="20">
        <v>0</v>
      </c>
      <c r="Y298" s="32"/>
      <c r="Z298" s="32"/>
      <c r="AG298" s="18">
        <v>357708</v>
      </c>
      <c r="AH298" s="18">
        <v>89931</v>
      </c>
      <c r="AI298" s="18">
        <v>3130</v>
      </c>
      <c r="AJ298" s="18">
        <v>543842962</v>
      </c>
      <c r="AK298" s="18">
        <v>2045230917</v>
      </c>
      <c r="AL298" s="18">
        <v>1204203010</v>
      </c>
      <c r="AM298" s="18">
        <v>10910</v>
      </c>
      <c r="AN298" s="18">
        <v>3339</v>
      </c>
      <c r="AO298" s="18">
        <v>1484</v>
      </c>
      <c r="AP298" s="18">
        <v>2904</v>
      </c>
      <c r="AQ298" s="18">
        <v>1080</v>
      </c>
      <c r="AR298" s="18">
        <v>2103</v>
      </c>
      <c r="AS298" s="18">
        <v>9484</v>
      </c>
      <c r="AT298" s="18">
        <v>2990</v>
      </c>
      <c r="AU298" s="18">
        <v>1268</v>
      </c>
      <c r="AV298" s="18">
        <v>2530</v>
      </c>
      <c r="AW298" s="18">
        <v>875</v>
      </c>
      <c r="AX298" s="18">
        <v>1821</v>
      </c>
      <c r="AY298" s="18">
        <v>1342</v>
      </c>
      <c r="AZ298" s="18">
        <v>330</v>
      </c>
      <c r="BA298" s="18">
        <v>211</v>
      </c>
      <c r="BB298" s="18">
        <v>347</v>
      </c>
      <c r="BC298" s="25">
        <v>194</v>
      </c>
      <c r="BD298" s="25">
        <v>260</v>
      </c>
    </row>
    <row r="299" spans="1:56" x14ac:dyDescent="0.25">
      <c r="A299" s="14">
        <v>2004</v>
      </c>
      <c r="B299" s="14">
        <v>7</v>
      </c>
      <c r="C299" s="15">
        <v>3752041</v>
      </c>
      <c r="D299" s="15">
        <v>459730</v>
      </c>
      <c r="E299" s="15">
        <v>18999</v>
      </c>
      <c r="F299" s="15">
        <v>2785</v>
      </c>
      <c r="G299" s="16">
        <v>236</v>
      </c>
      <c r="H299" s="16">
        <v>23</v>
      </c>
      <c r="I299" s="16">
        <v>4</v>
      </c>
      <c r="J299" s="15">
        <f t="shared" si="10"/>
        <v>4233818</v>
      </c>
      <c r="K299" s="17">
        <v>5710403.0259999996</v>
      </c>
      <c r="L299" s="17">
        <v>3983043.9929999998</v>
      </c>
      <c r="M299" s="17">
        <v>368440.68800000002</v>
      </c>
      <c r="N299" s="17">
        <v>34983.300999999999</v>
      </c>
      <c r="O299" s="17">
        <v>8641.0669999999991</v>
      </c>
      <c r="P299" s="17">
        <v>8551.9</v>
      </c>
      <c r="Q299" s="17">
        <v>133095.18299999999</v>
      </c>
      <c r="R299" s="17">
        <v>10247159.158</v>
      </c>
      <c r="S299" s="18">
        <v>10937913.5</v>
      </c>
      <c r="T299" s="18">
        <f t="shared" si="12"/>
        <v>10937913.5</v>
      </c>
      <c r="U299" s="18">
        <v>9747237.9749999996</v>
      </c>
      <c r="V299" s="32">
        <f t="shared" ref="V299:V330" si="13">U299/(J299-I299)*1000</f>
        <v>2302.2357559873908</v>
      </c>
      <c r="W299" s="46">
        <v>0</v>
      </c>
      <c r="X299" s="20">
        <v>0</v>
      </c>
      <c r="Y299" s="32"/>
      <c r="Z299" s="32"/>
      <c r="AG299" s="18">
        <v>358487</v>
      </c>
      <c r="AH299" s="18">
        <v>90311</v>
      </c>
      <c r="AI299" s="18">
        <v>3146</v>
      </c>
      <c r="AJ299" s="18">
        <v>576438784</v>
      </c>
      <c r="AK299" s="18">
        <v>2149516108</v>
      </c>
      <c r="AL299" s="18">
        <v>1244800776</v>
      </c>
      <c r="AM299" s="18">
        <v>10254</v>
      </c>
      <c r="AN299" s="18">
        <v>3175</v>
      </c>
      <c r="AO299" s="18">
        <v>1189</v>
      </c>
      <c r="AP299" s="18">
        <v>2632</v>
      </c>
      <c r="AQ299" s="18">
        <v>1342</v>
      </c>
      <c r="AR299" s="18">
        <v>1916</v>
      </c>
      <c r="AS299" s="18">
        <v>9059</v>
      </c>
      <c r="AT299" s="18">
        <v>2894</v>
      </c>
      <c r="AU299" s="18">
        <v>1025</v>
      </c>
      <c r="AV299" s="18">
        <v>2251</v>
      </c>
      <c r="AW299" s="18">
        <v>1143</v>
      </c>
      <c r="AX299" s="18">
        <v>1746</v>
      </c>
      <c r="AY299" s="18">
        <v>1157</v>
      </c>
      <c r="AZ299" s="18">
        <v>272</v>
      </c>
      <c r="BA299" s="18">
        <v>163</v>
      </c>
      <c r="BB299" s="18">
        <v>375</v>
      </c>
      <c r="BC299" s="25">
        <v>191</v>
      </c>
      <c r="BD299" s="25">
        <v>156</v>
      </c>
    </row>
    <row r="300" spans="1:56" x14ac:dyDescent="0.25">
      <c r="A300" s="14">
        <v>2004</v>
      </c>
      <c r="B300" s="14">
        <v>8</v>
      </c>
      <c r="C300" s="15">
        <v>3758762</v>
      </c>
      <c r="D300" s="15">
        <v>461098</v>
      </c>
      <c r="E300" s="15">
        <v>19409</v>
      </c>
      <c r="F300" s="15">
        <v>2796</v>
      </c>
      <c r="G300" s="16">
        <v>236</v>
      </c>
      <c r="H300" s="16">
        <v>23</v>
      </c>
      <c r="I300" s="16">
        <v>4</v>
      </c>
      <c r="J300" s="15">
        <f t="shared" si="10"/>
        <v>4242328</v>
      </c>
      <c r="K300" s="17">
        <v>5119193.8439999996</v>
      </c>
      <c r="L300" s="17">
        <v>3737089.7349999994</v>
      </c>
      <c r="M300" s="17">
        <v>319819.01799999998</v>
      </c>
      <c r="N300" s="17">
        <v>60688.246999999996</v>
      </c>
      <c r="O300" s="17">
        <v>4278.1030000000001</v>
      </c>
      <c r="P300" s="17">
        <v>7641.9</v>
      </c>
      <c r="Q300" s="17">
        <v>148000.125</v>
      </c>
      <c r="R300" s="17">
        <v>9396710.9719999991</v>
      </c>
      <c r="S300" s="18">
        <v>10700436</v>
      </c>
      <c r="T300" s="18">
        <f t="shared" si="12"/>
        <v>10700436</v>
      </c>
      <c r="U300" s="18">
        <v>9705981.8469999991</v>
      </c>
      <c r="V300" s="32">
        <f t="shared" si="13"/>
        <v>2287.8926378560427</v>
      </c>
      <c r="W300" s="46">
        <v>0</v>
      </c>
      <c r="X300" s="20">
        <v>0</v>
      </c>
      <c r="Y300" s="32"/>
      <c r="Z300" s="32"/>
      <c r="AG300" s="18">
        <v>359558</v>
      </c>
      <c r="AH300" s="18">
        <v>90434</v>
      </c>
      <c r="AI300" s="18">
        <v>3161</v>
      </c>
      <c r="AJ300" s="18">
        <v>532481798</v>
      </c>
      <c r="AK300" s="18">
        <v>2001582685</v>
      </c>
      <c r="AL300" s="18">
        <v>1191418393</v>
      </c>
      <c r="AM300" s="18">
        <v>9165</v>
      </c>
      <c r="AN300" s="18">
        <v>2827</v>
      </c>
      <c r="AO300" s="18">
        <v>1302</v>
      </c>
      <c r="AP300" s="18">
        <v>2295</v>
      </c>
      <c r="AQ300" s="18">
        <v>1096</v>
      </c>
      <c r="AR300" s="18">
        <v>1645</v>
      </c>
      <c r="AS300" s="18">
        <v>8090</v>
      </c>
      <c r="AT300" s="18">
        <v>2580</v>
      </c>
      <c r="AU300" s="18">
        <v>1089</v>
      </c>
      <c r="AV300" s="18">
        <v>2015</v>
      </c>
      <c r="AW300" s="18">
        <v>949</v>
      </c>
      <c r="AX300" s="18">
        <v>1457</v>
      </c>
      <c r="AY300" s="18">
        <v>1037</v>
      </c>
      <c r="AZ300" s="18">
        <v>239</v>
      </c>
      <c r="BA300" s="18">
        <v>203</v>
      </c>
      <c r="BB300" s="18">
        <v>271</v>
      </c>
      <c r="BC300" s="25">
        <v>143</v>
      </c>
      <c r="BD300" s="25">
        <v>181</v>
      </c>
    </row>
    <row r="301" spans="1:56" x14ac:dyDescent="0.25">
      <c r="A301" s="14">
        <v>2004</v>
      </c>
      <c r="B301" s="14">
        <v>9</v>
      </c>
      <c r="C301" s="15">
        <v>3755791</v>
      </c>
      <c r="D301" s="15">
        <v>461333</v>
      </c>
      <c r="E301" s="15">
        <v>19168</v>
      </c>
      <c r="F301" s="15">
        <v>2802</v>
      </c>
      <c r="G301" s="16">
        <v>236</v>
      </c>
      <c r="H301" s="16">
        <v>23</v>
      </c>
      <c r="I301" s="16">
        <v>4</v>
      </c>
      <c r="J301" s="15">
        <f t="shared" si="10"/>
        <v>4239357</v>
      </c>
      <c r="K301" s="17">
        <v>5116744.017</v>
      </c>
      <c r="L301" s="17">
        <v>3671701.9330000002</v>
      </c>
      <c r="M301" s="17">
        <v>316276.69</v>
      </c>
      <c r="N301" s="17">
        <v>35720.601999999999</v>
      </c>
      <c r="O301" s="17">
        <v>4293.7979999999998</v>
      </c>
      <c r="P301" s="17">
        <v>7912.45</v>
      </c>
      <c r="Q301" s="17">
        <v>144784.20499999999</v>
      </c>
      <c r="R301" s="17">
        <v>9297433.6949999984</v>
      </c>
      <c r="S301" s="18">
        <v>9621164</v>
      </c>
      <c r="T301" s="18">
        <f t="shared" si="12"/>
        <v>9621164</v>
      </c>
      <c r="U301" s="18">
        <v>9125022.4900000002</v>
      </c>
      <c r="V301" s="32">
        <f t="shared" si="13"/>
        <v>2152.4563984173997</v>
      </c>
      <c r="W301" s="46">
        <v>0</v>
      </c>
      <c r="X301" s="20">
        <v>0</v>
      </c>
      <c r="Y301" s="32"/>
      <c r="Z301" s="32"/>
      <c r="AG301" s="18">
        <v>359456</v>
      </c>
      <c r="AH301" s="18">
        <v>90767</v>
      </c>
      <c r="AI301" s="18">
        <v>3170</v>
      </c>
      <c r="AJ301" s="18">
        <v>516675436</v>
      </c>
      <c r="AK301" s="18">
        <v>1975038416</v>
      </c>
      <c r="AL301" s="18">
        <v>1167238601</v>
      </c>
      <c r="AM301" s="18">
        <v>6105</v>
      </c>
      <c r="AN301" s="18">
        <v>1592</v>
      </c>
      <c r="AO301" s="18">
        <v>376</v>
      </c>
      <c r="AP301" s="18">
        <v>2291</v>
      </c>
      <c r="AQ301" s="18">
        <v>848</v>
      </c>
      <c r="AR301" s="18">
        <v>998</v>
      </c>
      <c r="AS301" s="18">
        <v>5568</v>
      </c>
      <c r="AT301" s="18">
        <v>1496</v>
      </c>
      <c r="AU301" s="18">
        <v>341</v>
      </c>
      <c r="AV301" s="18">
        <v>2053</v>
      </c>
      <c r="AW301" s="18">
        <v>776</v>
      </c>
      <c r="AX301" s="18">
        <v>902</v>
      </c>
      <c r="AY301" s="18">
        <v>501</v>
      </c>
      <c r="AZ301" s="18">
        <v>94</v>
      </c>
      <c r="BA301" s="18">
        <v>33</v>
      </c>
      <c r="BB301" s="18">
        <v>232</v>
      </c>
      <c r="BC301" s="25">
        <v>69</v>
      </c>
      <c r="BD301" s="25">
        <v>73</v>
      </c>
    </row>
    <row r="302" spans="1:56" x14ac:dyDescent="0.25">
      <c r="A302" s="14">
        <v>2004</v>
      </c>
      <c r="B302" s="14">
        <v>10</v>
      </c>
      <c r="C302" s="15">
        <v>3751167</v>
      </c>
      <c r="D302" s="15">
        <v>461119</v>
      </c>
      <c r="E302" s="15">
        <v>19135</v>
      </c>
      <c r="F302" s="15">
        <v>2809</v>
      </c>
      <c r="G302" s="16">
        <v>236</v>
      </c>
      <c r="H302" s="16">
        <v>23</v>
      </c>
      <c r="I302" s="16">
        <v>4</v>
      </c>
      <c r="J302" s="15">
        <f t="shared" si="10"/>
        <v>4234493</v>
      </c>
      <c r="K302" s="17">
        <v>4877961.9920000006</v>
      </c>
      <c r="L302" s="17">
        <v>3657414.6660000002</v>
      </c>
      <c r="M302" s="17">
        <v>212948.30300000001</v>
      </c>
      <c r="N302" s="17">
        <v>33552.860999999997</v>
      </c>
      <c r="O302" s="17">
        <v>4315.0320000000002</v>
      </c>
      <c r="P302" s="17">
        <v>7723.45</v>
      </c>
      <c r="Q302" s="17">
        <v>138000.79</v>
      </c>
      <c r="R302" s="17">
        <v>8931917.0939999968</v>
      </c>
      <c r="S302" s="18">
        <v>9570087</v>
      </c>
      <c r="T302" s="18">
        <f t="shared" si="12"/>
        <v>9570087</v>
      </c>
      <c r="U302" s="18">
        <v>8460054.3039999995</v>
      </c>
      <c r="V302" s="32">
        <f t="shared" si="13"/>
        <v>1997.8926156143043</v>
      </c>
      <c r="W302" s="46">
        <v>0</v>
      </c>
      <c r="X302" s="20">
        <v>0</v>
      </c>
      <c r="Y302" s="32"/>
      <c r="Z302" s="32"/>
      <c r="AG302" s="18">
        <v>359133</v>
      </c>
      <c r="AH302" s="18">
        <v>90900</v>
      </c>
      <c r="AI302" s="18">
        <v>3156</v>
      </c>
      <c r="AJ302" s="18">
        <v>502055570</v>
      </c>
      <c r="AK302" s="18">
        <v>1969210471</v>
      </c>
      <c r="AL302" s="18">
        <v>1173797004</v>
      </c>
      <c r="AM302" s="18">
        <v>9034</v>
      </c>
      <c r="AN302" s="18">
        <v>2757</v>
      </c>
      <c r="AO302" s="18">
        <v>987</v>
      </c>
      <c r="AP302" s="18">
        <v>2861</v>
      </c>
      <c r="AQ302" s="18">
        <v>925</v>
      </c>
      <c r="AR302" s="18">
        <v>1504</v>
      </c>
      <c r="AS302" s="18">
        <v>7702</v>
      </c>
      <c r="AT302" s="18">
        <v>2512</v>
      </c>
      <c r="AU302" s="18">
        <v>798</v>
      </c>
      <c r="AV302" s="18">
        <v>2504</v>
      </c>
      <c r="AW302" s="18">
        <v>659</v>
      </c>
      <c r="AX302" s="18">
        <v>1229</v>
      </c>
      <c r="AY302" s="18">
        <v>1171</v>
      </c>
      <c r="AZ302" s="18">
        <v>238</v>
      </c>
      <c r="BA302" s="18">
        <v>178</v>
      </c>
      <c r="BB302" s="18">
        <v>343</v>
      </c>
      <c r="BC302" s="25">
        <v>167</v>
      </c>
      <c r="BD302" s="25">
        <v>245</v>
      </c>
    </row>
    <row r="303" spans="1:56" x14ac:dyDescent="0.25">
      <c r="A303" s="14">
        <v>2004</v>
      </c>
      <c r="B303" s="14">
        <v>11</v>
      </c>
      <c r="C303" s="15">
        <v>3768160</v>
      </c>
      <c r="D303" s="15">
        <v>461982</v>
      </c>
      <c r="E303" s="15">
        <v>18682</v>
      </c>
      <c r="F303" s="15">
        <v>2830</v>
      </c>
      <c r="G303" s="16">
        <v>236</v>
      </c>
      <c r="H303" s="16">
        <v>23</v>
      </c>
      <c r="I303" s="16">
        <v>4</v>
      </c>
      <c r="J303" s="15">
        <f t="shared" si="10"/>
        <v>4251917</v>
      </c>
      <c r="K303" s="17">
        <v>4190790.8099999996</v>
      </c>
      <c r="L303" s="17">
        <v>3587210.9739999999</v>
      </c>
      <c r="M303" s="17">
        <v>405857.88900000002</v>
      </c>
      <c r="N303" s="17">
        <v>25226.362000000001</v>
      </c>
      <c r="O303" s="17">
        <v>1871.2570000000001</v>
      </c>
      <c r="P303" s="17">
        <v>7971.6</v>
      </c>
      <c r="Q303" s="17">
        <v>140915.44</v>
      </c>
      <c r="R303" s="17">
        <v>8359844.3320000004</v>
      </c>
      <c r="S303" s="18">
        <v>8129488</v>
      </c>
      <c r="T303" s="18">
        <f t="shared" si="12"/>
        <v>8129488</v>
      </c>
      <c r="U303" s="18">
        <v>7935526.892</v>
      </c>
      <c r="V303" s="32">
        <f t="shared" si="13"/>
        <v>1866.3427243219699</v>
      </c>
      <c r="W303" s="46">
        <v>0</v>
      </c>
      <c r="X303" s="20">
        <v>0</v>
      </c>
      <c r="Y303" s="32"/>
      <c r="Z303" s="32"/>
      <c r="AG303" s="18">
        <v>359862</v>
      </c>
      <c r="AH303" s="18">
        <v>91001</v>
      </c>
      <c r="AI303" s="18">
        <v>3171</v>
      </c>
      <c r="AJ303" s="18">
        <v>477453818</v>
      </c>
      <c r="AK303" s="18">
        <v>1876486128</v>
      </c>
      <c r="AL303" s="18">
        <v>1221065290</v>
      </c>
      <c r="AM303" s="18">
        <v>9034</v>
      </c>
      <c r="AN303" s="18">
        <v>2849</v>
      </c>
      <c r="AO303" s="18">
        <v>1066</v>
      </c>
      <c r="AP303" s="18">
        <v>2662</v>
      </c>
      <c r="AQ303" s="18">
        <v>794</v>
      </c>
      <c r="AR303" s="18">
        <v>1663</v>
      </c>
      <c r="AS303" s="18">
        <v>7628</v>
      </c>
      <c r="AT303" s="18">
        <v>2513</v>
      </c>
      <c r="AU303" s="18">
        <v>860</v>
      </c>
      <c r="AV303" s="18">
        <v>2189</v>
      </c>
      <c r="AW303" s="18">
        <v>653</v>
      </c>
      <c r="AX303" s="18">
        <v>1413</v>
      </c>
      <c r="AY303" s="18">
        <v>1365</v>
      </c>
      <c r="AZ303" s="18">
        <v>331</v>
      </c>
      <c r="BA303" s="18">
        <v>196</v>
      </c>
      <c r="BB303" s="18">
        <v>466</v>
      </c>
      <c r="BC303" s="25">
        <v>126</v>
      </c>
      <c r="BD303" s="25">
        <v>246</v>
      </c>
    </row>
    <row r="304" spans="1:56" x14ac:dyDescent="0.25">
      <c r="A304" s="14">
        <v>2004</v>
      </c>
      <c r="B304" s="14">
        <v>12</v>
      </c>
      <c r="C304" s="15">
        <v>3773579</v>
      </c>
      <c r="D304" s="15">
        <v>462054</v>
      </c>
      <c r="E304" s="15">
        <v>18271</v>
      </c>
      <c r="F304" s="15">
        <v>2846</v>
      </c>
      <c r="G304" s="16">
        <v>234</v>
      </c>
      <c r="H304" s="16">
        <v>23</v>
      </c>
      <c r="I304" s="16">
        <v>4</v>
      </c>
      <c r="J304" s="15">
        <f t="shared" si="10"/>
        <v>4257011</v>
      </c>
      <c r="K304" s="17">
        <v>3960930.5609999998</v>
      </c>
      <c r="L304" s="17">
        <v>3581612.4230000004</v>
      </c>
      <c r="M304" s="17">
        <v>373677.56700000004</v>
      </c>
      <c r="N304" s="17">
        <v>42759.711000000003</v>
      </c>
      <c r="O304" s="17">
        <v>6836.0889999999999</v>
      </c>
      <c r="P304" s="17">
        <v>7922.6220000000003</v>
      </c>
      <c r="Q304" s="17">
        <v>120334.735</v>
      </c>
      <c r="R304" s="17">
        <v>8094073.7080000006</v>
      </c>
      <c r="S304" s="18">
        <v>8118031</v>
      </c>
      <c r="T304" s="18">
        <f t="shared" si="12"/>
        <v>8118031</v>
      </c>
      <c r="U304" s="18">
        <v>7278746.9730000002</v>
      </c>
      <c r="V304" s="32">
        <f t="shared" si="13"/>
        <v>1709.8273441880644</v>
      </c>
      <c r="W304" s="46">
        <v>0</v>
      </c>
      <c r="X304" s="20">
        <v>0</v>
      </c>
      <c r="Y304" s="32"/>
      <c r="Z304" s="32"/>
      <c r="AG304" s="18">
        <v>359841</v>
      </c>
      <c r="AH304" s="18">
        <v>91068</v>
      </c>
      <c r="AI304" s="18">
        <v>3181</v>
      </c>
      <c r="AJ304" s="18">
        <v>472473015</v>
      </c>
      <c r="AK304" s="18">
        <v>1903306247</v>
      </c>
      <c r="AL304" s="18">
        <v>1193277743</v>
      </c>
      <c r="AM304" s="18">
        <v>10275</v>
      </c>
      <c r="AN304" s="18">
        <v>2805</v>
      </c>
      <c r="AO304" s="18">
        <v>1134</v>
      </c>
      <c r="AP304" s="18">
        <v>3363</v>
      </c>
      <c r="AQ304" s="18">
        <v>879</v>
      </c>
      <c r="AR304" s="18">
        <v>2094</v>
      </c>
      <c r="AS304" s="18">
        <v>8974</v>
      </c>
      <c r="AT304" s="18">
        <v>2522</v>
      </c>
      <c r="AU304" s="18">
        <v>940</v>
      </c>
      <c r="AV304" s="18">
        <v>2921</v>
      </c>
      <c r="AW304" s="18">
        <v>690</v>
      </c>
      <c r="AX304" s="18">
        <v>1901</v>
      </c>
      <c r="AY304" s="18">
        <v>1270</v>
      </c>
      <c r="AZ304" s="18">
        <v>278</v>
      </c>
      <c r="BA304" s="18">
        <v>189</v>
      </c>
      <c r="BB304" s="18">
        <v>435</v>
      </c>
      <c r="BC304" s="25">
        <v>180</v>
      </c>
      <c r="BD304" s="25">
        <v>188</v>
      </c>
    </row>
    <row r="305" spans="1:56" x14ac:dyDescent="0.25">
      <c r="A305" s="14">
        <v>2005</v>
      </c>
      <c r="B305" s="14">
        <v>1</v>
      </c>
      <c r="C305" s="15">
        <v>3786666</v>
      </c>
      <c r="D305" s="15">
        <v>463480</v>
      </c>
      <c r="E305" s="15">
        <v>19197</v>
      </c>
      <c r="F305" s="15">
        <v>2857</v>
      </c>
      <c r="G305" s="16">
        <v>232</v>
      </c>
      <c r="H305" s="16">
        <v>23</v>
      </c>
      <c r="I305" s="16">
        <v>4</v>
      </c>
      <c r="J305" s="15">
        <f t="shared" si="10"/>
        <v>4272459</v>
      </c>
      <c r="K305" s="17">
        <v>4149468.6710000001</v>
      </c>
      <c r="L305" s="17">
        <v>3437353.0949999997</v>
      </c>
      <c r="M305" s="17">
        <v>346316.72700000001</v>
      </c>
      <c r="N305" s="17">
        <v>42272.153000000006</v>
      </c>
      <c r="O305" s="17">
        <v>3773.7400000000002</v>
      </c>
      <c r="P305" s="17">
        <v>8299.9</v>
      </c>
      <c r="Q305" s="17">
        <v>122262.02499999999</v>
      </c>
      <c r="R305" s="17">
        <v>8109746.3110000007</v>
      </c>
      <c r="S305" s="18">
        <v>8045152</v>
      </c>
      <c r="T305" s="18">
        <f t="shared" si="12"/>
        <v>8045152</v>
      </c>
      <c r="U305" s="18">
        <v>7486343.2860000003</v>
      </c>
      <c r="V305" s="32">
        <f t="shared" si="13"/>
        <v>1752.2345550743075</v>
      </c>
      <c r="W305" s="46">
        <v>0</v>
      </c>
      <c r="X305" s="20">
        <v>0</v>
      </c>
      <c r="Y305" s="32"/>
      <c r="Z305" s="32"/>
      <c r="AG305" s="18">
        <v>360989</v>
      </c>
      <c r="AH305" s="18">
        <v>91332</v>
      </c>
      <c r="AI305" s="18">
        <v>3185</v>
      </c>
      <c r="AJ305" s="18">
        <v>455658325</v>
      </c>
      <c r="AK305" s="18">
        <v>1824073673</v>
      </c>
      <c r="AL305" s="18">
        <v>1145142271</v>
      </c>
      <c r="AM305" s="18">
        <v>10991</v>
      </c>
      <c r="AN305" s="18">
        <v>3431</v>
      </c>
      <c r="AO305" s="18">
        <v>1080</v>
      </c>
      <c r="AP305" s="18">
        <v>3861</v>
      </c>
      <c r="AQ305" s="18">
        <v>1027</v>
      </c>
      <c r="AR305" s="18">
        <v>1592</v>
      </c>
      <c r="AS305" s="18">
        <v>9394</v>
      </c>
      <c r="AT305" s="18">
        <v>3030</v>
      </c>
      <c r="AU305" s="18">
        <v>889</v>
      </c>
      <c r="AV305" s="18">
        <v>3432</v>
      </c>
      <c r="AW305" s="18">
        <v>797</v>
      </c>
      <c r="AX305" s="18">
        <v>1246</v>
      </c>
      <c r="AY305" s="18">
        <v>1537</v>
      </c>
      <c r="AZ305" s="18">
        <v>394</v>
      </c>
      <c r="BA305" s="18">
        <v>174</v>
      </c>
      <c r="BB305" s="18">
        <v>422</v>
      </c>
      <c r="BC305" s="25">
        <v>207</v>
      </c>
      <c r="BD305" s="25">
        <v>340</v>
      </c>
    </row>
    <row r="306" spans="1:56" x14ac:dyDescent="0.25">
      <c r="A306" s="14">
        <v>2005</v>
      </c>
      <c r="B306" s="14">
        <v>2</v>
      </c>
      <c r="C306" s="15">
        <v>3800127</v>
      </c>
      <c r="D306" s="15">
        <v>465109</v>
      </c>
      <c r="E306" s="15">
        <v>19626</v>
      </c>
      <c r="F306" s="15">
        <v>2866</v>
      </c>
      <c r="G306" s="16">
        <v>233</v>
      </c>
      <c r="H306" s="16">
        <v>23</v>
      </c>
      <c r="I306" s="16">
        <v>4</v>
      </c>
      <c r="J306" s="15">
        <f t="shared" si="10"/>
        <v>4287988</v>
      </c>
      <c r="K306" s="17">
        <v>3687635.84</v>
      </c>
      <c r="L306" s="17">
        <v>3190334.4839999997</v>
      </c>
      <c r="M306" s="17">
        <v>313708.93299999996</v>
      </c>
      <c r="N306" s="17">
        <v>31437.713999999996</v>
      </c>
      <c r="O306" s="17">
        <v>4016.1570000000002</v>
      </c>
      <c r="P306" s="17">
        <v>7220.15</v>
      </c>
      <c r="Q306" s="17">
        <v>117844.863</v>
      </c>
      <c r="R306" s="17">
        <v>7352198.1409999989</v>
      </c>
      <c r="S306" s="18">
        <v>7099617</v>
      </c>
      <c r="T306" s="18">
        <f t="shared" si="12"/>
        <v>7099617</v>
      </c>
      <c r="U306" s="18">
        <v>6398482.2779999999</v>
      </c>
      <c r="V306" s="32">
        <f t="shared" si="13"/>
        <v>1492.1889349400556</v>
      </c>
      <c r="W306" s="46">
        <v>0</v>
      </c>
      <c r="X306" s="20">
        <v>0</v>
      </c>
      <c r="Y306" s="32"/>
      <c r="Z306" s="32"/>
      <c r="AG306" s="18">
        <v>362316</v>
      </c>
      <c r="AH306" s="18">
        <v>91617</v>
      </c>
      <c r="AI306" s="18">
        <v>3179</v>
      </c>
      <c r="AJ306" s="18">
        <v>418408834</v>
      </c>
      <c r="AK306" s="18">
        <v>1680087162</v>
      </c>
      <c r="AL306" s="18">
        <v>1079302730</v>
      </c>
      <c r="AM306" s="18">
        <v>9974</v>
      </c>
      <c r="AN306" s="18">
        <v>3139</v>
      </c>
      <c r="AO306" s="18">
        <v>1037</v>
      </c>
      <c r="AP306" s="18">
        <v>3290</v>
      </c>
      <c r="AQ306" s="18">
        <v>665</v>
      </c>
      <c r="AR306" s="18">
        <v>1843</v>
      </c>
      <c r="AS306" s="18">
        <v>8473</v>
      </c>
      <c r="AT306" s="18">
        <v>2809</v>
      </c>
      <c r="AU306" s="18">
        <v>824</v>
      </c>
      <c r="AV306" s="18">
        <v>2835</v>
      </c>
      <c r="AW306" s="18">
        <v>471</v>
      </c>
      <c r="AX306" s="18">
        <v>1534</v>
      </c>
      <c r="AY306" s="18">
        <v>1435</v>
      </c>
      <c r="AZ306" s="18">
        <v>324</v>
      </c>
      <c r="BA306" s="18">
        <v>206</v>
      </c>
      <c r="BB306" s="18">
        <v>449</v>
      </c>
      <c r="BC306" s="25">
        <v>177</v>
      </c>
      <c r="BD306" s="25">
        <v>279</v>
      </c>
    </row>
    <row r="307" spans="1:56" x14ac:dyDescent="0.25">
      <c r="A307" s="14">
        <v>2005</v>
      </c>
      <c r="B307" s="14">
        <v>3</v>
      </c>
      <c r="C307" s="15">
        <v>3810317</v>
      </c>
      <c r="D307" s="15">
        <v>466575</v>
      </c>
      <c r="E307" s="15">
        <v>19843</v>
      </c>
      <c r="F307" s="15">
        <v>2869</v>
      </c>
      <c r="G307" s="16">
        <v>233</v>
      </c>
      <c r="H307" s="16">
        <v>23</v>
      </c>
      <c r="I307" s="16">
        <v>4</v>
      </c>
      <c r="J307" s="15">
        <f t="shared" si="10"/>
        <v>4299864</v>
      </c>
      <c r="K307" s="17">
        <v>3559528.372</v>
      </c>
      <c r="L307" s="17">
        <v>3185387.2119999998</v>
      </c>
      <c r="M307" s="17">
        <v>323929.19700000004</v>
      </c>
      <c r="N307" s="17">
        <v>36216.087</v>
      </c>
      <c r="O307" s="17">
        <v>3933.5289999999995</v>
      </c>
      <c r="P307" s="17">
        <v>7998.55</v>
      </c>
      <c r="Q307" s="17">
        <v>110314.51300000001</v>
      </c>
      <c r="R307" s="17">
        <v>7227307.46</v>
      </c>
      <c r="S307" s="18">
        <v>8340298</v>
      </c>
      <c r="T307" s="18">
        <f t="shared" si="12"/>
        <v>8340298</v>
      </c>
      <c r="U307" s="18">
        <v>7686408.9469999997</v>
      </c>
      <c r="V307" s="32">
        <f t="shared" si="13"/>
        <v>1787.5951651914247</v>
      </c>
      <c r="W307" s="46">
        <v>0</v>
      </c>
      <c r="X307" s="20">
        <v>0</v>
      </c>
      <c r="Y307" s="32"/>
      <c r="Z307" s="32"/>
      <c r="AG307" s="18">
        <v>363542</v>
      </c>
      <c r="AH307" s="18">
        <v>91923</v>
      </c>
      <c r="AI307" s="18">
        <v>3105</v>
      </c>
      <c r="AJ307" s="18">
        <v>422422346</v>
      </c>
      <c r="AK307" s="18">
        <v>1713252195</v>
      </c>
      <c r="AL307" s="18">
        <v>1037182655</v>
      </c>
      <c r="AM307" s="18">
        <v>12155</v>
      </c>
      <c r="AN307" s="18">
        <v>3671</v>
      </c>
      <c r="AO307" s="18">
        <v>1455</v>
      </c>
      <c r="AP307" s="18">
        <v>3407</v>
      </c>
      <c r="AQ307" s="18">
        <v>1426</v>
      </c>
      <c r="AR307" s="18">
        <v>2196</v>
      </c>
      <c r="AS307" s="18">
        <v>10414</v>
      </c>
      <c r="AT307" s="18">
        <v>3251</v>
      </c>
      <c r="AU307" s="18">
        <v>1218</v>
      </c>
      <c r="AV307" s="18">
        <v>2926</v>
      </c>
      <c r="AW307" s="18">
        <v>1214</v>
      </c>
      <c r="AX307" s="18">
        <v>1805</v>
      </c>
      <c r="AY307" s="18">
        <v>1637</v>
      </c>
      <c r="AZ307" s="18">
        <v>409</v>
      </c>
      <c r="BA307" s="18">
        <v>210</v>
      </c>
      <c r="BB307" s="18">
        <v>473</v>
      </c>
      <c r="BC307" s="25">
        <v>163</v>
      </c>
      <c r="BD307" s="25">
        <v>382</v>
      </c>
    </row>
    <row r="308" spans="1:56" x14ac:dyDescent="0.25">
      <c r="A308" s="14">
        <v>2005</v>
      </c>
      <c r="B308" s="14">
        <v>4</v>
      </c>
      <c r="C308" s="15">
        <v>3819071</v>
      </c>
      <c r="D308" s="15">
        <v>467914</v>
      </c>
      <c r="E308" s="15">
        <v>20057</v>
      </c>
      <c r="F308" s="15">
        <v>2878</v>
      </c>
      <c r="G308" s="16">
        <v>233</v>
      </c>
      <c r="H308" s="16">
        <v>23</v>
      </c>
      <c r="I308" s="16">
        <v>4</v>
      </c>
      <c r="J308" s="15">
        <f t="shared" si="10"/>
        <v>4310180</v>
      </c>
      <c r="K308" s="17">
        <v>3673648.0239999997</v>
      </c>
      <c r="L308" s="17">
        <v>3283199.2620000001</v>
      </c>
      <c r="M308" s="17">
        <v>321775.47100000002</v>
      </c>
      <c r="N308" s="17">
        <v>28119.7</v>
      </c>
      <c r="O308" s="17">
        <v>3911.59</v>
      </c>
      <c r="P308" s="17">
        <v>7541.3379999999997</v>
      </c>
      <c r="Q308" s="17">
        <v>125048.008</v>
      </c>
      <c r="R308" s="17">
        <v>7443243.3930000011</v>
      </c>
      <c r="S308" s="18">
        <v>8001649</v>
      </c>
      <c r="T308" s="18">
        <f t="shared" si="12"/>
        <v>8001649</v>
      </c>
      <c r="U308" s="18">
        <v>7507031.3849999998</v>
      </c>
      <c r="V308" s="32">
        <f t="shared" si="13"/>
        <v>1741.6995002060241</v>
      </c>
      <c r="W308" s="46">
        <v>0</v>
      </c>
      <c r="X308" s="20">
        <v>0</v>
      </c>
      <c r="Y308" s="32"/>
      <c r="Z308" s="32"/>
      <c r="AG308" s="18">
        <v>364708</v>
      </c>
      <c r="AH308" s="18">
        <v>92114</v>
      </c>
      <c r="AI308" s="18">
        <v>3084</v>
      </c>
      <c r="AJ308" s="18">
        <v>443536510</v>
      </c>
      <c r="AK308" s="18">
        <v>1776286570</v>
      </c>
      <c r="AL308" s="18">
        <v>1050952016</v>
      </c>
      <c r="AM308" s="18">
        <v>10643</v>
      </c>
      <c r="AN308" s="18">
        <v>3552</v>
      </c>
      <c r="AO308" s="18">
        <v>1522</v>
      </c>
      <c r="AP308" s="18">
        <v>3008</v>
      </c>
      <c r="AQ308" s="18">
        <v>1219</v>
      </c>
      <c r="AR308" s="18">
        <v>1342</v>
      </c>
      <c r="AS308" s="18">
        <v>9218</v>
      </c>
      <c r="AT308" s="18">
        <v>3155</v>
      </c>
      <c r="AU308" s="18">
        <v>1309</v>
      </c>
      <c r="AV308" s="18">
        <v>2630</v>
      </c>
      <c r="AW308" s="18">
        <v>1042</v>
      </c>
      <c r="AX308" s="18">
        <v>1082</v>
      </c>
      <c r="AY308" s="18">
        <v>1353</v>
      </c>
      <c r="AZ308" s="18">
        <v>393</v>
      </c>
      <c r="BA308" s="18">
        <v>163</v>
      </c>
      <c r="BB308" s="18">
        <v>374</v>
      </c>
      <c r="BC308" s="25">
        <v>170</v>
      </c>
      <c r="BD308" s="25">
        <v>253</v>
      </c>
    </row>
    <row r="309" spans="1:56" x14ac:dyDescent="0.25">
      <c r="A309" s="14">
        <v>2005</v>
      </c>
      <c r="B309" s="14">
        <v>5</v>
      </c>
      <c r="C309" s="15">
        <v>3820847</v>
      </c>
      <c r="D309" s="15">
        <v>469571</v>
      </c>
      <c r="E309" s="15">
        <v>20432</v>
      </c>
      <c r="F309" s="15">
        <v>2886</v>
      </c>
      <c r="G309" s="16">
        <v>233</v>
      </c>
      <c r="H309" s="16">
        <v>23</v>
      </c>
      <c r="I309" s="16">
        <v>4</v>
      </c>
      <c r="J309" s="15">
        <f t="shared" si="10"/>
        <v>4313996</v>
      </c>
      <c r="K309" s="17">
        <v>3875024.9270000001</v>
      </c>
      <c r="L309" s="17">
        <v>3457905.0040000002</v>
      </c>
      <c r="M309" s="17">
        <v>305838.58100000001</v>
      </c>
      <c r="N309" s="17">
        <v>40374.649000000005</v>
      </c>
      <c r="O309" s="17">
        <v>4118.6120000000001</v>
      </c>
      <c r="P309" s="17">
        <v>7617.75</v>
      </c>
      <c r="Q309" s="17">
        <v>120445.97</v>
      </c>
      <c r="R309" s="17">
        <v>7811325.4929999998</v>
      </c>
      <c r="S309" s="18">
        <v>9672947</v>
      </c>
      <c r="T309" s="18">
        <f t="shared" si="12"/>
        <v>9672947</v>
      </c>
      <c r="U309" s="18">
        <v>8418507.523</v>
      </c>
      <c r="V309" s="32">
        <f t="shared" si="13"/>
        <v>1951.4425439361039</v>
      </c>
      <c r="W309" s="46">
        <v>0</v>
      </c>
      <c r="X309" s="20">
        <v>0</v>
      </c>
      <c r="Y309" s="32"/>
      <c r="Z309" s="32"/>
      <c r="AG309" s="18">
        <v>366140</v>
      </c>
      <c r="AH309" s="18">
        <v>92275</v>
      </c>
      <c r="AI309" s="18">
        <v>3127</v>
      </c>
      <c r="AJ309" s="18">
        <v>463949898</v>
      </c>
      <c r="AK309" s="18">
        <v>1856773226</v>
      </c>
      <c r="AL309" s="18">
        <v>1124481674</v>
      </c>
      <c r="AM309" s="18">
        <v>10602</v>
      </c>
      <c r="AN309" s="18">
        <v>3652</v>
      </c>
      <c r="AO309" s="18">
        <v>1623</v>
      </c>
      <c r="AP309" s="18">
        <v>3223</v>
      </c>
      <c r="AQ309" s="18">
        <v>838</v>
      </c>
      <c r="AR309" s="18">
        <v>1266</v>
      </c>
      <c r="AS309" s="18">
        <v>9108</v>
      </c>
      <c r="AT309" s="18">
        <v>3310</v>
      </c>
      <c r="AU309" s="18">
        <v>1372</v>
      </c>
      <c r="AV309" s="18">
        <v>2801</v>
      </c>
      <c r="AW309" s="18">
        <v>628</v>
      </c>
      <c r="AX309" s="18">
        <v>997</v>
      </c>
      <c r="AY309" s="18">
        <v>1450</v>
      </c>
      <c r="AZ309" s="18">
        <v>330</v>
      </c>
      <c r="BA309" s="18">
        <v>237</v>
      </c>
      <c r="BB309" s="18">
        <v>418</v>
      </c>
      <c r="BC309" s="25">
        <v>198</v>
      </c>
      <c r="BD309" s="25">
        <v>267</v>
      </c>
    </row>
    <row r="310" spans="1:56" x14ac:dyDescent="0.25">
      <c r="A310" s="14">
        <v>2005</v>
      </c>
      <c r="B310" s="14">
        <v>6</v>
      </c>
      <c r="C310" s="15">
        <v>3826539</v>
      </c>
      <c r="D310" s="15">
        <v>470491</v>
      </c>
      <c r="E310" s="15">
        <v>20725</v>
      </c>
      <c r="F310" s="15">
        <v>2892</v>
      </c>
      <c r="G310" s="16">
        <v>232</v>
      </c>
      <c r="H310" s="16">
        <v>23</v>
      </c>
      <c r="I310" s="16">
        <v>4</v>
      </c>
      <c r="J310" s="15">
        <f t="shared" si="10"/>
        <v>4320906</v>
      </c>
      <c r="K310" s="17">
        <v>4957547.0090000005</v>
      </c>
      <c r="L310" s="17">
        <v>3854396.9540000004</v>
      </c>
      <c r="M310" s="17">
        <v>320598.413</v>
      </c>
      <c r="N310" s="17">
        <v>32342.498</v>
      </c>
      <c r="O310" s="17">
        <v>4255.6570000000002</v>
      </c>
      <c r="P310" s="17">
        <v>8394.4</v>
      </c>
      <c r="Q310" s="17">
        <v>129911.565</v>
      </c>
      <c r="R310" s="17">
        <v>9307446.4960000012</v>
      </c>
      <c r="S310" s="18">
        <v>10062235.75</v>
      </c>
      <c r="T310" s="18">
        <f t="shared" si="12"/>
        <v>10062235.75</v>
      </c>
      <c r="U310" s="18">
        <v>9548115.9309999999</v>
      </c>
      <c r="V310" s="32">
        <f t="shared" si="13"/>
        <v>2209.7506333168399</v>
      </c>
      <c r="W310" s="46">
        <v>0</v>
      </c>
      <c r="X310" s="20">
        <v>0</v>
      </c>
      <c r="Y310" s="32"/>
      <c r="Z310" s="32"/>
      <c r="AG310" s="18">
        <v>366683</v>
      </c>
      <c r="AH310" s="18">
        <v>92590</v>
      </c>
      <c r="AI310" s="18">
        <v>3185</v>
      </c>
      <c r="AJ310" s="18">
        <v>532446296</v>
      </c>
      <c r="AK310" s="18">
        <v>2073050948</v>
      </c>
      <c r="AL310" s="18">
        <v>1236486729</v>
      </c>
      <c r="AM310" s="18">
        <v>10722</v>
      </c>
      <c r="AN310" s="18">
        <v>3605</v>
      </c>
      <c r="AO310" s="18">
        <v>1432</v>
      </c>
      <c r="AP310" s="18">
        <v>3351</v>
      </c>
      <c r="AQ310" s="18">
        <v>931</v>
      </c>
      <c r="AR310" s="18">
        <v>1403</v>
      </c>
      <c r="AS310" s="18">
        <v>9267</v>
      </c>
      <c r="AT310" s="18">
        <v>3264</v>
      </c>
      <c r="AU310" s="18">
        <v>1238</v>
      </c>
      <c r="AV310" s="18">
        <v>2977</v>
      </c>
      <c r="AW310" s="18">
        <v>688</v>
      </c>
      <c r="AX310" s="18">
        <v>1100</v>
      </c>
      <c r="AY310" s="18">
        <v>1417</v>
      </c>
      <c r="AZ310" s="18">
        <v>333</v>
      </c>
      <c r="BA310" s="18">
        <v>184</v>
      </c>
      <c r="BB310" s="18">
        <v>373</v>
      </c>
      <c r="BC310" s="25">
        <v>231</v>
      </c>
      <c r="BD310" s="25">
        <v>296</v>
      </c>
    </row>
    <row r="311" spans="1:56" x14ac:dyDescent="0.25">
      <c r="A311" s="14">
        <v>2005</v>
      </c>
      <c r="B311" s="14">
        <v>7</v>
      </c>
      <c r="C311" s="15">
        <v>3832397</v>
      </c>
      <c r="D311" s="15">
        <v>471476</v>
      </c>
      <c r="E311" s="15">
        <v>20762</v>
      </c>
      <c r="F311" s="15">
        <v>2900</v>
      </c>
      <c r="G311" s="16">
        <v>232</v>
      </c>
      <c r="H311" s="16">
        <v>23</v>
      </c>
      <c r="I311" s="16">
        <v>4</v>
      </c>
      <c r="J311" s="15">
        <f t="shared" si="10"/>
        <v>4327794</v>
      </c>
      <c r="K311" s="17">
        <v>5661222.5209999997</v>
      </c>
      <c r="L311" s="17">
        <v>4049292.96</v>
      </c>
      <c r="M311" s="17">
        <v>308745.90100000001</v>
      </c>
      <c r="N311" s="17">
        <v>37072.879999999997</v>
      </c>
      <c r="O311" s="17">
        <v>4297.402</v>
      </c>
      <c r="P311" s="17">
        <v>8081.8670000000002</v>
      </c>
      <c r="Q311" s="17">
        <v>132228.992</v>
      </c>
      <c r="R311" s="17">
        <v>10200942.523000002</v>
      </c>
      <c r="S311" s="18">
        <v>11950858</v>
      </c>
      <c r="T311" s="18">
        <f t="shared" si="12"/>
        <v>11950858</v>
      </c>
      <c r="U311" s="18">
        <v>10545023.530999999</v>
      </c>
      <c r="V311" s="32">
        <f t="shared" si="13"/>
        <v>2436.583921816909</v>
      </c>
      <c r="W311" s="46">
        <v>0</v>
      </c>
      <c r="X311" s="20">
        <v>0</v>
      </c>
      <c r="Y311" s="32"/>
      <c r="Z311" s="32"/>
      <c r="AG311" s="18">
        <v>367431</v>
      </c>
      <c r="AH311" s="18">
        <v>92760</v>
      </c>
      <c r="AI311" s="18">
        <v>3241</v>
      </c>
      <c r="AJ311" s="18">
        <v>568978428</v>
      </c>
      <c r="AK311" s="18">
        <v>2165648579</v>
      </c>
      <c r="AL311" s="18">
        <v>1301674593</v>
      </c>
      <c r="AM311" s="18">
        <v>10463</v>
      </c>
      <c r="AN311" s="18">
        <v>3364</v>
      </c>
      <c r="AO311" s="18">
        <v>1021</v>
      </c>
      <c r="AP311" s="18">
        <v>3436</v>
      </c>
      <c r="AQ311" s="18">
        <v>937</v>
      </c>
      <c r="AR311" s="18">
        <v>1705</v>
      </c>
      <c r="AS311" s="18">
        <v>9240</v>
      </c>
      <c r="AT311" s="18">
        <v>3092</v>
      </c>
      <c r="AU311" s="18">
        <v>865</v>
      </c>
      <c r="AV311" s="18">
        <v>2973</v>
      </c>
      <c r="AW311" s="18">
        <v>759</v>
      </c>
      <c r="AX311" s="18">
        <v>1551</v>
      </c>
      <c r="AY311" s="18">
        <v>1172</v>
      </c>
      <c r="AZ311" s="18">
        <v>264</v>
      </c>
      <c r="BA311" s="18">
        <v>135</v>
      </c>
      <c r="BB311" s="18">
        <v>454</v>
      </c>
      <c r="BC311" s="25">
        <v>170</v>
      </c>
      <c r="BD311" s="25">
        <v>149</v>
      </c>
    </row>
    <row r="312" spans="1:56" x14ac:dyDescent="0.25">
      <c r="A312" s="14">
        <v>2005</v>
      </c>
      <c r="B312" s="14">
        <v>8</v>
      </c>
      <c r="C312" s="15">
        <v>3843228</v>
      </c>
      <c r="D312" s="15">
        <v>472697</v>
      </c>
      <c r="E312" s="15">
        <v>21212</v>
      </c>
      <c r="F312" s="15">
        <v>2910</v>
      </c>
      <c r="G312" s="16">
        <v>232</v>
      </c>
      <c r="H312" s="16">
        <v>23</v>
      </c>
      <c r="I312" s="16">
        <v>4</v>
      </c>
      <c r="J312" s="15">
        <f t="shared" si="10"/>
        <v>4340306</v>
      </c>
      <c r="K312" s="17">
        <v>5952934.1329999994</v>
      </c>
      <c r="L312" s="17">
        <v>4079774.6209999998</v>
      </c>
      <c r="M312" s="17">
        <v>343866.54399999994</v>
      </c>
      <c r="N312" s="17">
        <v>42445.499000000003</v>
      </c>
      <c r="O312" s="17">
        <v>4360.6330000000007</v>
      </c>
      <c r="P312" s="17">
        <v>7723.45</v>
      </c>
      <c r="Q312" s="17">
        <v>151366.29500000001</v>
      </c>
      <c r="R312" s="17">
        <v>10582471.174999997</v>
      </c>
      <c r="S312" s="18">
        <v>11930141.24</v>
      </c>
      <c r="T312" s="18">
        <f t="shared" si="12"/>
        <v>11930141.24</v>
      </c>
      <c r="U312" s="18">
        <v>10879932.880000001</v>
      </c>
      <c r="V312" s="32">
        <f t="shared" si="13"/>
        <v>2506.7225460348154</v>
      </c>
      <c r="W312" s="46">
        <v>0</v>
      </c>
      <c r="X312" s="20">
        <v>0</v>
      </c>
      <c r="Y312" s="32"/>
      <c r="Z312" s="32"/>
      <c r="AG312" s="18">
        <v>368141</v>
      </c>
      <c r="AH312" s="18">
        <v>93189</v>
      </c>
      <c r="AI312" s="18">
        <v>3303</v>
      </c>
      <c r="AJ312" s="18">
        <v>583361795</v>
      </c>
      <c r="AK312" s="18">
        <v>2115287846</v>
      </c>
      <c r="AL312" s="18">
        <v>1368491786</v>
      </c>
      <c r="AM312" s="18">
        <v>10511</v>
      </c>
      <c r="AN312" s="18">
        <v>3780</v>
      </c>
      <c r="AO312" s="18">
        <v>1657</v>
      </c>
      <c r="AP312" s="18">
        <v>3257</v>
      </c>
      <c r="AQ312" s="18">
        <v>483</v>
      </c>
      <c r="AR312" s="18">
        <v>1334</v>
      </c>
      <c r="AS312" s="18">
        <v>9110</v>
      </c>
      <c r="AT312" s="18">
        <v>3375</v>
      </c>
      <c r="AU312" s="18">
        <v>1480</v>
      </c>
      <c r="AV312" s="18">
        <v>2861</v>
      </c>
      <c r="AW312" s="18">
        <v>324</v>
      </c>
      <c r="AX312" s="18">
        <v>1070</v>
      </c>
      <c r="AY312" s="18">
        <v>1367</v>
      </c>
      <c r="AZ312" s="18">
        <v>393</v>
      </c>
      <c r="BA312" s="18">
        <v>168</v>
      </c>
      <c r="BB312" s="18">
        <v>394</v>
      </c>
      <c r="BC312" s="25">
        <v>153</v>
      </c>
      <c r="BD312" s="25">
        <v>259</v>
      </c>
    </row>
    <row r="313" spans="1:56" x14ac:dyDescent="0.25">
      <c r="A313" s="14">
        <v>2005</v>
      </c>
      <c r="B313" s="14">
        <v>9</v>
      </c>
      <c r="C313" s="15">
        <v>3845823</v>
      </c>
      <c r="D313" s="15">
        <v>473026</v>
      </c>
      <c r="E313" s="15">
        <v>21072</v>
      </c>
      <c r="F313" s="15">
        <v>2916</v>
      </c>
      <c r="G313" s="16">
        <v>231</v>
      </c>
      <c r="H313" s="16">
        <v>23</v>
      </c>
      <c r="I313" s="16">
        <v>4</v>
      </c>
      <c r="J313" s="15">
        <f t="shared" si="10"/>
        <v>4343095</v>
      </c>
      <c r="K313" s="17">
        <v>5901465.3209999995</v>
      </c>
      <c r="L313" s="17">
        <v>4176606.6670000004</v>
      </c>
      <c r="M313" s="17">
        <v>297907.60500000004</v>
      </c>
      <c r="N313" s="17">
        <v>32265.781999999999</v>
      </c>
      <c r="O313" s="17">
        <v>4636.6309999999994</v>
      </c>
      <c r="P313" s="17">
        <v>8198.4</v>
      </c>
      <c r="Q313" s="17">
        <v>149940.35399999999</v>
      </c>
      <c r="R313" s="17">
        <v>10571020.76</v>
      </c>
      <c r="S313" s="18">
        <v>10884625</v>
      </c>
      <c r="T313" s="18">
        <f t="shared" si="12"/>
        <v>10884625</v>
      </c>
      <c r="U313" s="18">
        <v>10233268.405999999</v>
      </c>
      <c r="V313" s="32">
        <f t="shared" si="13"/>
        <v>2356.2178195207052</v>
      </c>
      <c r="W313" s="46">
        <v>0</v>
      </c>
      <c r="X313" s="20">
        <v>0</v>
      </c>
      <c r="Y313" s="32"/>
      <c r="Z313" s="32"/>
      <c r="AG313" s="18">
        <v>368229</v>
      </c>
      <c r="AH313" s="18">
        <v>93393</v>
      </c>
      <c r="AI313" s="18">
        <v>3331</v>
      </c>
      <c r="AJ313" s="18">
        <v>580939969</v>
      </c>
      <c r="AK313" s="18">
        <v>2214469193</v>
      </c>
      <c r="AL313" s="18">
        <v>1368400541</v>
      </c>
      <c r="AM313" s="18">
        <v>9797</v>
      </c>
      <c r="AN313" s="18">
        <v>3221</v>
      </c>
      <c r="AO313" s="18">
        <v>1365</v>
      </c>
      <c r="AP313" s="18">
        <v>3630</v>
      </c>
      <c r="AQ313" s="18">
        <v>680</v>
      </c>
      <c r="AR313" s="18">
        <v>901</v>
      </c>
      <c r="AS313" s="18">
        <v>8605</v>
      </c>
      <c r="AT313" s="18">
        <v>2906</v>
      </c>
      <c r="AU313" s="18">
        <v>1163</v>
      </c>
      <c r="AV313" s="18">
        <v>3196</v>
      </c>
      <c r="AW313" s="18">
        <v>541</v>
      </c>
      <c r="AX313" s="18">
        <v>799</v>
      </c>
      <c r="AY313" s="18">
        <v>1144</v>
      </c>
      <c r="AZ313" s="18">
        <v>305</v>
      </c>
      <c r="BA313" s="18">
        <v>178</v>
      </c>
      <c r="BB313" s="18">
        <v>427</v>
      </c>
      <c r="BC313" s="25">
        <v>138</v>
      </c>
      <c r="BD313" s="25">
        <v>96</v>
      </c>
    </row>
    <row r="314" spans="1:56" x14ac:dyDescent="0.25">
      <c r="A314" s="14">
        <v>2005</v>
      </c>
      <c r="B314" s="14">
        <v>10</v>
      </c>
      <c r="C314" s="15">
        <v>3846999</v>
      </c>
      <c r="D314" s="15">
        <v>473428</v>
      </c>
      <c r="E314" s="15">
        <v>21058</v>
      </c>
      <c r="F314" s="15">
        <v>2925</v>
      </c>
      <c r="G314" s="16">
        <v>231</v>
      </c>
      <c r="H314" s="16">
        <v>23</v>
      </c>
      <c r="I314" s="16">
        <v>4</v>
      </c>
      <c r="J314" s="15">
        <f t="shared" si="10"/>
        <v>4344668</v>
      </c>
      <c r="K314" s="17">
        <v>5244908.2250000006</v>
      </c>
      <c r="L314" s="17">
        <v>3916389.5940000005</v>
      </c>
      <c r="M314" s="17">
        <v>377598.94200000004</v>
      </c>
      <c r="N314" s="17">
        <v>37587.832000000002</v>
      </c>
      <c r="O314" s="17">
        <v>1574.867</v>
      </c>
      <c r="P314" s="17">
        <v>8024.8</v>
      </c>
      <c r="Q314" s="17">
        <v>142227.421</v>
      </c>
      <c r="R314" s="17">
        <v>9728311.6810000036</v>
      </c>
      <c r="S314" s="18">
        <v>9187793</v>
      </c>
      <c r="T314" s="18">
        <f t="shared" si="12"/>
        <v>9187793</v>
      </c>
      <c r="U314" s="18">
        <v>8534426.2599999998</v>
      </c>
      <c r="V314" s="32">
        <f t="shared" si="13"/>
        <v>1964.3466698460456</v>
      </c>
      <c r="W314" s="46">
        <v>0</v>
      </c>
      <c r="X314" s="20">
        <v>0</v>
      </c>
      <c r="Y314" s="32"/>
      <c r="Z314" s="32"/>
      <c r="AG314" s="18">
        <v>368706</v>
      </c>
      <c r="AH314" s="18">
        <v>93320</v>
      </c>
      <c r="AI314" s="18">
        <v>3320</v>
      </c>
      <c r="AJ314" s="18">
        <v>542704615</v>
      </c>
      <c r="AK314" s="18">
        <v>2096537484</v>
      </c>
      <c r="AL314" s="18">
        <v>1264518631</v>
      </c>
      <c r="AM314" s="18">
        <v>10128</v>
      </c>
      <c r="AN314" s="18">
        <v>3456</v>
      </c>
      <c r="AO314" s="18">
        <v>1245</v>
      </c>
      <c r="AP314" s="18">
        <v>3018</v>
      </c>
      <c r="AQ314" s="18">
        <v>694</v>
      </c>
      <c r="AR314" s="18">
        <v>1715</v>
      </c>
      <c r="AS314" s="18">
        <v>8933</v>
      </c>
      <c r="AT314" s="18">
        <v>3118</v>
      </c>
      <c r="AU314" s="18">
        <v>1060</v>
      </c>
      <c r="AV314" s="18">
        <v>2661</v>
      </c>
      <c r="AW314" s="18">
        <v>566</v>
      </c>
      <c r="AX314" s="18">
        <v>1528</v>
      </c>
      <c r="AY314" s="18">
        <v>1171</v>
      </c>
      <c r="AZ314" s="18">
        <v>326</v>
      </c>
      <c r="BA314" s="18">
        <v>180</v>
      </c>
      <c r="BB314" s="18">
        <v>356</v>
      </c>
      <c r="BC314" s="25">
        <v>124</v>
      </c>
      <c r="BD314" s="25">
        <v>185</v>
      </c>
    </row>
    <row r="315" spans="1:56" x14ac:dyDescent="0.25">
      <c r="A315" s="14">
        <v>2005</v>
      </c>
      <c r="B315" s="14">
        <v>11</v>
      </c>
      <c r="C315" s="15">
        <v>3849102</v>
      </c>
      <c r="D315" s="15">
        <v>472696</v>
      </c>
      <c r="E315" s="15">
        <v>20762</v>
      </c>
      <c r="F315" s="15">
        <v>2928</v>
      </c>
      <c r="G315" s="16">
        <v>231</v>
      </c>
      <c r="H315" s="16">
        <v>23</v>
      </c>
      <c r="I315" s="16">
        <v>4</v>
      </c>
      <c r="J315" s="15">
        <f t="shared" si="10"/>
        <v>4345746</v>
      </c>
      <c r="K315" s="17">
        <v>3800106.1919999998</v>
      </c>
      <c r="L315" s="17">
        <v>3247343.8969999999</v>
      </c>
      <c r="M315" s="17">
        <v>322749.16899999999</v>
      </c>
      <c r="N315" s="17">
        <v>36529.476000000002</v>
      </c>
      <c r="O315" s="17">
        <v>6491.1819999999998</v>
      </c>
      <c r="P315" s="17">
        <v>6849.0219999999999</v>
      </c>
      <c r="Q315" s="17">
        <v>129127.895</v>
      </c>
      <c r="R315" s="17">
        <v>7549196.8329999987</v>
      </c>
      <c r="S315" s="18">
        <v>8250008</v>
      </c>
      <c r="T315" s="18">
        <f t="shared" si="12"/>
        <v>8250008</v>
      </c>
      <c r="U315" s="18">
        <v>7620369.9380000001</v>
      </c>
      <c r="V315" s="32">
        <f t="shared" si="13"/>
        <v>1753.5256207110317</v>
      </c>
      <c r="W315" s="46">
        <v>0</v>
      </c>
      <c r="X315" s="20">
        <v>0</v>
      </c>
      <c r="Y315" s="32"/>
      <c r="Z315" s="32"/>
      <c r="AG315" s="18">
        <v>367978</v>
      </c>
      <c r="AH315" s="18">
        <v>93332</v>
      </c>
      <c r="AI315" s="18">
        <v>3312</v>
      </c>
      <c r="AJ315" s="18">
        <v>421937871</v>
      </c>
      <c r="AK315" s="18">
        <v>1700367251</v>
      </c>
      <c r="AL315" s="18">
        <v>1112134542</v>
      </c>
      <c r="AM315" s="18">
        <v>8214</v>
      </c>
      <c r="AN315" s="18">
        <v>3157</v>
      </c>
      <c r="AO315" s="18">
        <v>1086</v>
      </c>
      <c r="AP315" s="18">
        <v>2765</v>
      </c>
      <c r="AQ315" s="18">
        <v>184</v>
      </c>
      <c r="AR315" s="18">
        <v>1022</v>
      </c>
      <c r="AS315" s="18">
        <v>7423</v>
      </c>
      <c r="AT315" s="18">
        <v>2908</v>
      </c>
      <c r="AU315" s="18">
        <v>1000</v>
      </c>
      <c r="AV315" s="18">
        <v>2425</v>
      </c>
      <c r="AW315" s="18">
        <v>118</v>
      </c>
      <c r="AX315" s="18">
        <v>972</v>
      </c>
      <c r="AY315" s="18">
        <v>771</v>
      </c>
      <c r="AZ315" s="18">
        <v>237</v>
      </c>
      <c r="BA315" s="18">
        <v>84</v>
      </c>
      <c r="BB315" s="18">
        <v>335</v>
      </c>
      <c r="BC315" s="25">
        <v>65</v>
      </c>
      <c r="BD315" s="25">
        <v>50</v>
      </c>
    </row>
    <row r="316" spans="1:56" x14ac:dyDescent="0.25">
      <c r="A316" s="14">
        <v>2005</v>
      </c>
      <c r="B316" s="14">
        <v>12</v>
      </c>
      <c r="C316" s="15">
        <v>3859377</v>
      </c>
      <c r="D316" s="15">
        <v>473207</v>
      </c>
      <c r="E316" s="15">
        <v>19960</v>
      </c>
      <c r="F316" s="15">
        <v>2938</v>
      </c>
      <c r="G316" s="16">
        <v>231</v>
      </c>
      <c r="H316" s="16">
        <v>23</v>
      </c>
      <c r="I316" s="16">
        <v>4</v>
      </c>
      <c r="J316" s="15">
        <f t="shared" si="10"/>
        <v>4355740</v>
      </c>
      <c r="K316" s="17">
        <v>3884698.44</v>
      </c>
      <c r="L316" s="17">
        <v>3589799.4899999998</v>
      </c>
      <c r="M316" s="17">
        <v>329672.21900000004</v>
      </c>
      <c r="N316" s="17">
        <v>27499.935000000001</v>
      </c>
      <c r="O316" s="17">
        <v>3702.5909999999994</v>
      </c>
      <c r="P316" s="17">
        <v>8572.9</v>
      </c>
      <c r="Q316" s="17">
        <v>75574.524999999994</v>
      </c>
      <c r="R316" s="17">
        <v>7919520.1000000006</v>
      </c>
      <c r="S316" s="18">
        <v>8017565</v>
      </c>
      <c r="T316" s="18">
        <f t="shared" si="12"/>
        <v>8017565</v>
      </c>
      <c r="U316" s="18">
        <v>7121672.5750000002</v>
      </c>
      <c r="V316" s="32">
        <f t="shared" si="13"/>
        <v>1635.0101509825206</v>
      </c>
      <c r="W316" s="46">
        <v>0</v>
      </c>
      <c r="X316" s="20">
        <v>0</v>
      </c>
      <c r="Y316" s="32"/>
      <c r="Z316" s="32"/>
      <c r="AG316" s="18">
        <v>368357</v>
      </c>
      <c r="AH316" s="18">
        <v>93450</v>
      </c>
      <c r="AI316" s="18">
        <v>3320</v>
      </c>
      <c r="AJ316" s="18">
        <v>452717489</v>
      </c>
      <c r="AK316" s="18">
        <v>1874666857</v>
      </c>
      <c r="AL316" s="18">
        <v>1249623244</v>
      </c>
      <c r="AM316" s="18">
        <v>10269</v>
      </c>
      <c r="AN316" s="18">
        <v>3516</v>
      </c>
      <c r="AO316" s="18">
        <v>1410</v>
      </c>
      <c r="AP316" s="18">
        <v>3059</v>
      </c>
      <c r="AQ316" s="18">
        <v>356</v>
      </c>
      <c r="AR316" s="18">
        <v>1928</v>
      </c>
      <c r="AS316" s="18">
        <v>8854</v>
      </c>
      <c r="AT316" s="18">
        <v>3187</v>
      </c>
      <c r="AU316" s="18">
        <v>1144</v>
      </c>
      <c r="AV316" s="18">
        <v>2561</v>
      </c>
      <c r="AW316" s="18">
        <v>228</v>
      </c>
      <c r="AX316" s="18">
        <v>1734</v>
      </c>
      <c r="AY316" s="18">
        <v>1316</v>
      </c>
      <c r="AZ316" s="18">
        <v>319</v>
      </c>
      <c r="BA316" s="18">
        <v>188</v>
      </c>
      <c r="BB316" s="18">
        <v>493</v>
      </c>
      <c r="BC316" s="25">
        <v>125</v>
      </c>
      <c r="BD316" s="25">
        <v>191</v>
      </c>
    </row>
    <row r="317" spans="1:56" x14ac:dyDescent="0.25">
      <c r="A317" s="14">
        <v>2006</v>
      </c>
      <c r="B317" s="14">
        <v>1</v>
      </c>
      <c r="C317" s="15">
        <v>3872326</v>
      </c>
      <c r="D317" s="15">
        <v>473930</v>
      </c>
      <c r="E317" s="15">
        <v>19782</v>
      </c>
      <c r="F317" s="15">
        <v>2941</v>
      </c>
      <c r="G317" s="16">
        <v>230</v>
      </c>
      <c r="H317" s="16">
        <v>23</v>
      </c>
      <c r="I317" s="16">
        <v>4</v>
      </c>
      <c r="J317" s="15">
        <f t="shared" si="10"/>
        <v>4369236</v>
      </c>
      <c r="K317" s="17">
        <v>4154739.5929999999</v>
      </c>
      <c r="L317" s="17">
        <v>3503155.5999999996</v>
      </c>
      <c r="M317" s="17">
        <v>317120.14600000001</v>
      </c>
      <c r="N317" s="17">
        <v>40395.045999999995</v>
      </c>
      <c r="O317" s="17">
        <v>1499.847</v>
      </c>
      <c r="P317" s="17">
        <v>8225.35</v>
      </c>
      <c r="Q317" s="17">
        <v>166563.50099999999</v>
      </c>
      <c r="R317" s="17">
        <v>8191699.0829999996</v>
      </c>
      <c r="S317" s="18">
        <v>8085609</v>
      </c>
      <c r="T317" s="18">
        <f t="shared" si="12"/>
        <v>8085609</v>
      </c>
      <c r="U317" s="18">
        <v>7392240.5820000004</v>
      </c>
      <c r="V317" s="32">
        <f t="shared" si="13"/>
        <v>1691.8855721096982</v>
      </c>
      <c r="W317" s="46">
        <v>0</v>
      </c>
      <c r="X317" s="20">
        <v>0</v>
      </c>
      <c r="Y317" s="32"/>
      <c r="Z317" s="32"/>
      <c r="AG317" s="18">
        <v>369243</v>
      </c>
      <c r="AH317" s="18">
        <v>93322</v>
      </c>
      <c r="AI317" s="18">
        <v>3283</v>
      </c>
      <c r="AJ317" s="18">
        <v>457356455</v>
      </c>
      <c r="AK317" s="18">
        <v>1860552122</v>
      </c>
      <c r="AL317" s="18">
        <v>1172433959</v>
      </c>
      <c r="AM317" s="18">
        <v>14579</v>
      </c>
      <c r="AN317" s="18">
        <v>4437</v>
      </c>
      <c r="AO317" s="18">
        <v>1313</v>
      </c>
      <c r="AP317" s="18">
        <v>4745</v>
      </c>
      <c r="AQ317" s="18">
        <v>760</v>
      </c>
      <c r="AR317" s="18">
        <v>3324</v>
      </c>
      <c r="AS317" s="18">
        <v>12798</v>
      </c>
      <c r="AT317" s="18">
        <v>4061</v>
      </c>
      <c r="AU317" s="18">
        <v>1081</v>
      </c>
      <c r="AV317" s="18">
        <v>4036</v>
      </c>
      <c r="AW317" s="18">
        <v>579</v>
      </c>
      <c r="AX317" s="18">
        <v>3041</v>
      </c>
      <c r="AY317" s="18">
        <v>1732</v>
      </c>
      <c r="AZ317" s="18">
        <v>368</v>
      </c>
      <c r="BA317" s="18">
        <v>229</v>
      </c>
      <c r="BB317" s="18">
        <v>701</v>
      </c>
      <c r="BC317" s="25">
        <v>173</v>
      </c>
      <c r="BD317" s="25">
        <v>261</v>
      </c>
    </row>
    <row r="318" spans="1:56" x14ac:dyDescent="0.25">
      <c r="A318" s="14">
        <v>2006</v>
      </c>
      <c r="B318" s="14">
        <v>2</v>
      </c>
      <c r="C318" s="15">
        <v>3879506</v>
      </c>
      <c r="D318" s="15">
        <v>474305</v>
      </c>
      <c r="E318" s="15">
        <v>20947</v>
      </c>
      <c r="F318" s="15">
        <v>2945</v>
      </c>
      <c r="G318" s="16">
        <v>228</v>
      </c>
      <c r="H318" s="16">
        <v>23</v>
      </c>
      <c r="I318" s="16">
        <v>4</v>
      </c>
      <c r="J318" s="15">
        <f t="shared" si="10"/>
        <v>4377958</v>
      </c>
      <c r="K318" s="17">
        <v>3662361.5239999997</v>
      </c>
      <c r="L318" s="17">
        <v>3223837.8550000004</v>
      </c>
      <c r="M318" s="17">
        <v>351422.44999999995</v>
      </c>
      <c r="N318" s="17">
        <v>32254.328000000001</v>
      </c>
      <c r="O318" s="17">
        <v>5831.5050000000001</v>
      </c>
      <c r="P318" s="17">
        <v>7973.7</v>
      </c>
      <c r="Q318" s="17">
        <v>106186.382</v>
      </c>
      <c r="R318" s="17">
        <v>7389867.7440000009</v>
      </c>
      <c r="S318" s="18">
        <v>7497291.5</v>
      </c>
      <c r="T318" s="18">
        <f t="shared" si="12"/>
        <v>7497291.5</v>
      </c>
      <c r="U318" s="18">
        <v>6905086.3619999997</v>
      </c>
      <c r="V318" s="32">
        <f t="shared" si="13"/>
        <v>1577.2405013848934</v>
      </c>
      <c r="W318" s="46">
        <v>0</v>
      </c>
      <c r="X318" s="20">
        <v>0</v>
      </c>
      <c r="Y318" s="32"/>
      <c r="Z318" s="32"/>
      <c r="AG318" s="18">
        <v>369607</v>
      </c>
      <c r="AH318" s="18">
        <v>93323</v>
      </c>
      <c r="AI318" s="18">
        <v>3295</v>
      </c>
      <c r="AJ318" s="18">
        <v>419810733</v>
      </c>
      <c r="AK318" s="18">
        <v>1684723594</v>
      </c>
      <c r="AL318" s="18">
        <v>1106671729</v>
      </c>
      <c r="AM318" s="18">
        <v>11877</v>
      </c>
      <c r="AN318" s="18">
        <v>4149</v>
      </c>
      <c r="AO318" s="18">
        <v>1287</v>
      </c>
      <c r="AP318" s="18">
        <v>3810</v>
      </c>
      <c r="AQ318" s="18">
        <v>677</v>
      </c>
      <c r="AR318" s="18">
        <v>1954</v>
      </c>
      <c r="AS318" s="18">
        <v>10393</v>
      </c>
      <c r="AT318" s="18">
        <v>3740</v>
      </c>
      <c r="AU318" s="18">
        <v>1105</v>
      </c>
      <c r="AV318" s="18">
        <v>3346</v>
      </c>
      <c r="AW318" s="18">
        <v>464</v>
      </c>
      <c r="AX318" s="18">
        <v>1738</v>
      </c>
      <c r="AY318" s="18">
        <v>1418</v>
      </c>
      <c r="AZ318" s="18">
        <v>365</v>
      </c>
      <c r="BA318" s="18">
        <v>177</v>
      </c>
      <c r="BB318" s="18">
        <v>456</v>
      </c>
      <c r="BC318" s="25">
        <v>206</v>
      </c>
      <c r="BD318" s="25">
        <v>214</v>
      </c>
    </row>
    <row r="319" spans="1:56" x14ac:dyDescent="0.25">
      <c r="A319" s="14">
        <v>2006</v>
      </c>
      <c r="B319" s="14">
        <v>3</v>
      </c>
      <c r="C319" s="15">
        <v>3890134</v>
      </c>
      <c r="D319" s="15">
        <v>475672</v>
      </c>
      <c r="E319" s="15">
        <v>21086</v>
      </c>
      <c r="F319" s="15">
        <v>2944</v>
      </c>
      <c r="G319" s="16">
        <v>230</v>
      </c>
      <c r="H319" s="16">
        <v>23</v>
      </c>
      <c r="I319" s="16">
        <v>4</v>
      </c>
      <c r="J319" s="15">
        <f t="shared" si="10"/>
        <v>4390093</v>
      </c>
      <c r="K319" s="17">
        <v>3556451.9299999997</v>
      </c>
      <c r="L319" s="17">
        <v>3266775.1219999995</v>
      </c>
      <c r="M319" s="17">
        <v>316265.67099999997</v>
      </c>
      <c r="N319" s="17">
        <v>39801.924000000006</v>
      </c>
      <c r="O319" s="17">
        <v>3990.5790000000002</v>
      </c>
      <c r="P319" s="17">
        <v>7719.95</v>
      </c>
      <c r="Q319" s="17">
        <v>99384.317999999999</v>
      </c>
      <c r="R319" s="17">
        <v>7290389.493999999</v>
      </c>
      <c r="S319" s="18">
        <v>8289372</v>
      </c>
      <c r="T319" s="18">
        <f t="shared" si="12"/>
        <v>8289372</v>
      </c>
      <c r="U319" s="18">
        <v>7633857.176</v>
      </c>
      <c r="V319" s="32">
        <f t="shared" si="13"/>
        <v>1738.884377059326</v>
      </c>
      <c r="W319" s="46">
        <v>0</v>
      </c>
      <c r="X319" s="20">
        <v>0</v>
      </c>
      <c r="Y319" s="32"/>
      <c r="Z319" s="32"/>
      <c r="AG319" s="18">
        <v>370837</v>
      </c>
      <c r="AH319" s="18">
        <v>93434</v>
      </c>
      <c r="AI319" s="18">
        <v>3302</v>
      </c>
      <c r="AJ319" s="18">
        <v>431923697</v>
      </c>
      <c r="AK319" s="18">
        <v>1721471606</v>
      </c>
      <c r="AL319" s="18">
        <v>1100484400</v>
      </c>
      <c r="AM319" s="18">
        <v>12526</v>
      </c>
      <c r="AN319" s="18">
        <v>4697</v>
      </c>
      <c r="AO319" s="18">
        <v>1430</v>
      </c>
      <c r="AP319" s="18">
        <v>3909</v>
      </c>
      <c r="AQ319" s="18">
        <v>994</v>
      </c>
      <c r="AR319" s="18">
        <v>1496</v>
      </c>
      <c r="AS319" s="18">
        <v>10731</v>
      </c>
      <c r="AT319" s="18">
        <v>4179</v>
      </c>
      <c r="AU319" s="18">
        <v>1228</v>
      </c>
      <c r="AV319" s="18">
        <v>3348</v>
      </c>
      <c r="AW319" s="18">
        <v>766</v>
      </c>
      <c r="AX319" s="18">
        <v>1210</v>
      </c>
      <c r="AY319" s="18">
        <v>1741</v>
      </c>
      <c r="AZ319" s="18">
        <v>504</v>
      </c>
      <c r="BA319" s="18">
        <v>196</v>
      </c>
      <c r="BB319" s="18">
        <v>551</v>
      </c>
      <c r="BC319" s="25">
        <v>214</v>
      </c>
      <c r="BD319" s="25">
        <v>276</v>
      </c>
    </row>
    <row r="320" spans="1:56" x14ac:dyDescent="0.25">
      <c r="A320" s="14">
        <v>2006</v>
      </c>
      <c r="B320" s="14">
        <v>4</v>
      </c>
      <c r="C320" s="15">
        <v>3898256</v>
      </c>
      <c r="D320" s="15">
        <v>475672</v>
      </c>
      <c r="E320" s="15">
        <v>21086</v>
      </c>
      <c r="F320" s="15">
        <v>2944</v>
      </c>
      <c r="G320" s="16">
        <v>230</v>
      </c>
      <c r="H320" s="16">
        <v>23</v>
      </c>
      <c r="I320" s="16">
        <v>4</v>
      </c>
      <c r="J320" s="15">
        <f t="shared" si="10"/>
        <v>4398215</v>
      </c>
      <c r="K320" s="17">
        <v>3819200.2560000001</v>
      </c>
      <c r="L320" s="17">
        <v>3425165.2299999995</v>
      </c>
      <c r="M320" s="17">
        <v>325978.179</v>
      </c>
      <c r="N320" s="17">
        <v>34942.094799999999</v>
      </c>
      <c r="O320" s="17">
        <v>3994.373</v>
      </c>
      <c r="P320" s="17">
        <v>7428.05</v>
      </c>
      <c r="Q320" s="17">
        <v>122994.696</v>
      </c>
      <c r="R320" s="17">
        <v>7739702.8787999991</v>
      </c>
      <c r="S320" s="18">
        <v>9064955</v>
      </c>
      <c r="T320" s="18">
        <f t="shared" si="12"/>
        <v>9064955</v>
      </c>
      <c r="U320" s="18">
        <v>8435091.9440000001</v>
      </c>
      <c r="V320" s="32">
        <f t="shared" si="13"/>
        <v>1917.8461297104664</v>
      </c>
      <c r="W320" s="46">
        <v>0</v>
      </c>
      <c r="X320" s="20">
        <v>0</v>
      </c>
      <c r="Y320" s="32"/>
      <c r="Z320" s="32"/>
      <c r="AG320" s="18">
        <v>371413</v>
      </c>
      <c r="AH320" s="18">
        <v>93588</v>
      </c>
      <c r="AI320" s="18">
        <v>3294</v>
      </c>
      <c r="AJ320" s="18">
        <v>460920050</v>
      </c>
      <c r="AK320" s="18">
        <v>1823270632</v>
      </c>
      <c r="AL320" s="18">
        <v>1128916965</v>
      </c>
      <c r="AM320" s="18">
        <v>9987</v>
      </c>
      <c r="AN320" s="18">
        <v>3649</v>
      </c>
      <c r="AO320" s="18">
        <v>1038</v>
      </c>
      <c r="AP320" s="18">
        <v>3723</v>
      </c>
      <c r="AQ320" s="18">
        <v>403</v>
      </c>
      <c r="AR320" s="18">
        <v>1174</v>
      </c>
      <c r="AS320" s="18">
        <v>8733</v>
      </c>
      <c r="AT320" s="18">
        <v>3321</v>
      </c>
      <c r="AU320" s="18">
        <v>855</v>
      </c>
      <c r="AV320" s="18">
        <v>3272</v>
      </c>
      <c r="AW320" s="18">
        <v>286</v>
      </c>
      <c r="AX320" s="18">
        <v>999</v>
      </c>
      <c r="AY320" s="18">
        <v>1232</v>
      </c>
      <c r="AZ320" s="18">
        <v>320</v>
      </c>
      <c r="BA320" s="18">
        <v>179</v>
      </c>
      <c r="BB320" s="18">
        <v>448</v>
      </c>
      <c r="BC320" s="25">
        <v>112</v>
      </c>
      <c r="BD320" s="25">
        <v>173</v>
      </c>
    </row>
    <row r="321" spans="1:56" x14ac:dyDescent="0.25">
      <c r="A321" s="14">
        <v>2006</v>
      </c>
      <c r="B321" s="14">
        <v>5</v>
      </c>
      <c r="C321" s="15">
        <v>3895260</v>
      </c>
      <c r="D321" s="15">
        <v>477188</v>
      </c>
      <c r="E321" s="15">
        <v>21551</v>
      </c>
      <c r="F321" s="15">
        <v>2958</v>
      </c>
      <c r="G321" s="16">
        <v>226</v>
      </c>
      <c r="H321" s="16">
        <v>23</v>
      </c>
      <c r="I321" s="16">
        <v>4</v>
      </c>
      <c r="J321" s="15">
        <f t="shared" si="10"/>
        <v>4397210</v>
      </c>
      <c r="K321" s="17">
        <v>4421975.0360000003</v>
      </c>
      <c r="L321" s="17">
        <v>3643835.4380000001</v>
      </c>
      <c r="M321" s="17">
        <v>330835.65000000002</v>
      </c>
      <c r="N321" s="17">
        <v>36894.514999999999</v>
      </c>
      <c r="O321" s="17">
        <v>4260.8447999999999</v>
      </c>
      <c r="P321" s="17">
        <v>7522.2</v>
      </c>
      <c r="Q321" s="17">
        <v>125786.3412</v>
      </c>
      <c r="R321" s="17">
        <v>8571110.0249999985</v>
      </c>
      <c r="S321" s="18">
        <v>10030370</v>
      </c>
      <c r="T321" s="18">
        <f t="shared" si="12"/>
        <v>10030370</v>
      </c>
      <c r="U321" s="18">
        <v>8605357.0749999993</v>
      </c>
      <c r="V321" s="32">
        <f t="shared" si="13"/>
        <v>1957.0056701914805</v>
      </c>
      <c r="W321" s="46">
        <v>0</v>
      </c>
      <c r="X321" s="20">
        <v>0</v>
      </c>
      <c r="Y321" s="32"/>
      <c r="Z321" s="32"/>
      <c r="AG321" s="18">
        <v>371907</v>
      </c>
      <c r="AH321" s="18">
        <v>93839</v>
      </c>
      <c r="AI321" s="18">
        <v>3306</v>
      </c>
      <c r="AJ321" s="18">
        <v>502492999</v>
      </c>
      <c r="AK321" s="18">
        <v>1955048311</v>
      </c>
      <c r="AL321" s="18">
        <v>1172731158</v>
      </c>
      <c r="AM321" s="18">
        <v>11225</v>
      </c>
      <c r="AN321" s="18">
        <v>4145</v>
      </c>
      <c r="AO321" s="18">
        <v>1286</v>
      </c>
      <c r="AP321" s="18">
        <v>3645</v>
      </c>
      <c r="AQ321" s="18">
        <v>823</v>
      </c>
      <c r="AR321" s="18">
        <v>1326</v>
      </c>
      <c r="AS321" s="18">
        <v>9727</v>
      </c>
      <c r="AT321" s="18">
        <v>3706</v>
      </c>
      <c r="AU321" s="18">
        <v>1047</v>
      </c>
      <c r="AV321" s="18">
        <v>3140</v>
      </c>
      <c r="AW321" s="18">
        <v>640</v>
      </c>
      <c r="AX321" s="18">
        <v>1194</v>
      </c>
      <c r="AY321" s="18">
        <v>1472</v>
      </c>
      <c r="AZ321" s="18">
        <v>431</v>
      </c>
      <c r="BA321" s="18">
        <v>231</v>
      </c>
      <c r="BB321" s="18">
        <v>500</v>
      </c>
      <c r="BC321" s="25">
        <v>178</v>
      </c>
      <c r="BD321" s="25">
        <v>132</v>
      </c>
    </row>
    <row r="322" spans="1:56" x14ac:dyDescent="0.25">
      <c r="A322" s="14">
        <v>2006</v>
      </c>
      <c r="B322" s="14">
        <v>6</v>
      </c>
      <c r="C322" s="15">
        <v>3900600</v>
      </c>
      <c r="D322" s="15">
        <v>478167</v>
      </c>
      <c r="E322" s="15">
        <v>21642</v>
      </c>
      <c r="F322" s="15">
        <v>2967</v>
      </c>
      <c r="G322" s="16">
        <v>225</v>
      </c>
      <c r="H322" s="16">
        <v>23</v>
      </c>
      <c r="I322" s="16">
        <v>4</v>
      </c>
      <c r="J322" s="15">
        <f t="shared" si="10"/>
        <v>4403628</v>
      </c>
      <c r="K322" s="17">
        <v>5205314.8929999992</v>
      </c>
      <c r="L322" s="17">
        <v>3940806.4420000003</v>
      </c>
      <c r="M322" s="17">
        <v>376496.80700000003</v>
      </c>
      <c r="N322" s="17">
        <v>25802.963</v>
      </c>
      <c r="O322" s="17">
        <v>4225.8509999999997</v>
      </c>
      <c r="P322" s="17">
        <v>8090.95</v>
      </c>
      <c r="Q322" s="17">
        <v>136715.774</v>
      </c>
      <c r="R322" s="17">
        <v>9697453.6799999978</v>
      </c>
      <c r="S322" s="18">
        <v>10714052</v>
      </c>
      <c r="T322" s="18">
        <f t="shared" si="12"/>
        <v>10714052</v>
      </c>
      <c r="U322" s="18">
        <v>10169042.905999999</v>
      </c>
      <c r="V322" s="32">
        <f t="shared" si="13"/>
        <v>2309.2441375557946</v>
      </c>
      <c r="W322" s="46">
        <v>0</v>
      </c>
      <c r="X322" s="20">
        <v>0</v>
      </c>
      <c r="Y322" s="32"/>
      <c r="Z322" s="32"/>
      <c r="AG322" s="18">
        <v>372609</v>
      </c>
      <c r="AH322" s="18">
        <v>94101</v>
      </c>
      <c r="AI322" s="18">
        <v>3314</v>
      </c>
      <c r="AJ322" s="18">
        <v>549931355</v>
      </c>
      <c r="AK322" s="18">
        <v>2109880697</v>
      </c>
      <c r="AL322" s="18">
        <v>1268078335</v>
      </c>
      <c r="AM322" s="18">
        <v>10849</v>
      </c>
      <c r="AN322" s="18">
        <v>3890</v>
      </c>
      <c r="AO322" s="18">
        <v>1143</v>
      </c>
      <c r="AP322" s="18">
        <v>3450</v>
      </c>
      <c r="AQ322" s="18">
        <v>891</v>
      </c>
      <c r="AR322" s="18">
        <v>1475</v>
      </c>
      <c r="AS322" s="18">
        <v>9401</v>
      </c>
      <c r="AT322" s="18">
        <v>3480</v>
      </c>
      <c r="AU322" s="18">
        <v>956</v>
      </c>
      <c r="AV322" s="18">
        <v>2990</v>
      </c>
      <c r="AW322" s="18">
        <v>728</v>
      </c>
      <c r="AX322" s="18">
        <v>1247</v>
      </c>
      <c r="AY322" s="18">
        <v>1412</v>
      </c>
      <c r="AZ322" s="18">
        <v>397</v>
      </c>
      <c r="BA322" s="18">
        <v>183</v>
      </c>
      <c r="BB322" s="18">
        <v>454</v>
      </c>
      <c r="BC322" s="25">
        <v>154</v>
      </c>
      <c r="BD322" s="25">
        <v>224</v>
      </c>
    </row>
    <row r="323" spans="1:56" x14ac:dyDescent="0.25">
      <c r="A323" s="14">
        <v>2006</v>
      </c>
      <c r="B323" s="14">
        <v>7</v>
      </c>
      <c r="C323" s="15">
        <v>3902901</v>
      </c>
      <c r="D323" s="15">
        <v>478917</v>
      </c>
      <c r="E323" s="15">
        <v>21463</v>
      </c>
      <c r="F323" s="15">
        <v>2971</v>
      </c>
      <c r="G323" s="16">
        <v>226</v>
      </c>
      <c r="H323" s="16">
        <v>23</v>
      </c>
      <c r="I323" s="16">
        <v>4</v>
      </c>
      <c r="J323" s="15">
        <f t="shared" si="10"/>
        <v>4406505</v>
      </c>
      <c r="K323" s="17">
        <v>5542796.8660000004</v>
      </c>
      <c r="L323" s="17">
        <v>4068747.8820000002</v>
      </c>
      <c r="M323" s="17">
        <v>342353.68800000002</v>
      </c>
      <c r="N323" s="17">
        <v>43081.181999999993</v>
      </c>
      <c r="O323" s="17">
        <v>4219.3720000000003</v>
      </c>
      <c r="P323" s="17">
        <v>7928.9</v>
      </c>
      <c r="Q323" s="17">
        <v>138132.79199999999</v>
      </c>
      <c r="R323" s="17">
        <v>10147260.681999998</v>
      </c>
      <c r="S323" s="18">
        <v>11095796.958087891</v>
      </c>
      <c r="T323" s="18">
        <f t="shared" si="12"/>
        <v>11095796.958087891</v>
      </c>
      <c r="U323" s="18">
        <v>9710710.8900000006</v>
      </c>
      <c r="V323" s="32">
        <f t="shared" si="13"/>
        <v>2203.7237458927166</v>
      </c>
      <c r="W323" s="46">
        <v>0</v>
      </c>
      <c r="X323" s="20">
        <v>0</v>
      </c>
      <c r="Y323" s="32"/>
      <c r="Z323" s="32"/>
      <c r="AG323" s="18">
        <v>373259</v>
      </c>
      <c r="AH323" s="18">
        <v>94196</v>
      </c>
      <c r="AI323" s="18">
        <v>3313</v>
      </c>
      <c r="AJ323" s="18">
        <v>568052139</v>
      </c>
      <c r="AK323" s="18">
        <v>2181537751</v>
      </c>
      <c r="AL323" s="18">
        <v>1306031739</v>
      </c>
      <c r="AM323" s="18">
        <v>9106</v>
      </c>
      <c r="AN323" s="18">
        <v>3460</v>
      </c>
      <c r="AO323" s="18">
        <v>945</v>
      </c>
      <c r="AP323" s="18">
        <v>2925</v>
      </c>
      <c r="AQ323" s="18">
        <v>598</v>
      </c>
      <c r="AR323" s="18">
        <v>1178</v>
      </c>
      <c r="AS323" s="18">
        <v>7776</v>
      </c>
      <c r="AT323" s="18">
        <v>3075</v>
      </c>
      <c r="AU323" s="18">
        <v>749</v>
      </c>
      <c r="AV323" s="18">
        <v>2521</v>
      </c>
      <c r="AW323" s="18">
        <v>467</v>
      </c>
      <c r="AX323" s="18">
        <v>964</v>
      </c>
      <c r="AY323" s="18">
        <v>1291</v>
      </c>
      <c r="AZ323" s="18">
        <v>371</v>
      </c>
      <c r="BA323" s="18">
        <v>193</v>
      </c>
      <c r="BB323" s="18">
        <v>393</v>
      </c>
      <c r="BC323" s="25">
        <v>126</v>
      </c>
      <c r="BD323" s="25">
        <v>208</v>
      </c>
    </row>
    <row r="324" spans="1:56" x14ac:dyDescent="0.25">
      <c r="A324" s="14">
        <v>2006</v>
      </c>
      <c r="B324" s="14">
        <v>8</v>
      </c>
      <c r="C324" s="15">
        <v>3911165</v>
      </c>
      <c r="D324" s="15">
        <v>480159</v>
      </c>
      <c r="E324" s="15">
        <v>21580</v>
      </c>
      <c r="F324" s="15">
        <v>2971</v>
      </c>
      <c r="G324" s="16">
        <v>225</v>
      </c>
      <c r="H324" s="16">
        <v>23</v>
      </c>
      <c r="I324" s="16">
        <v>4</v>
      </c>
      <c r="J324" s="15">
        <f t="shared" si="10"/>
        <v>4416127</v>
      </c>
      <c r="K324" s="17">
        <v>5644434.4840000002</v>
      </c>
      <c r="L324" s="17">
        <v>4061818.781</v>
      </c>
      <c r="M324" s="17">
        <v>341340.098</v>
      </c>
      <c r="N324" s="17">
        <v>24518.351999999999</v>
      </c>
      <c r="O324" s="17">
        <v>4356.8230000000003</v>
      </c>
      <c r="P324" s="17">
        <v>7647.15</v>
      </c>
      <c r="Q324" s="17">
        <v>146654.33900000001</v>
      </c>
      <c r="R324" s="17">
        <v>10230770.027000001</v>
      </c>
      <c r="S324" s="18">
        <v>11564017</v>
      </c>
      <c r="T324" s="18">
        <f t="shared" si="12"/>
        <v>11564017</v>
      </c>
      <c r="U324" s="18">
        <v>10742001.687999999</v>
      </c>
      <c r="V324" s="32">
        <f t="shared" si="13"/>
        <v>2432.4507465032111</v>
      </c>
      <c r="W324" s="46">
        <v>0</v>
      </c>
      <c r="X324" s="20">
        <v>0</v>
      </c>
      <c r="Y324" s="32"/>
      <c r="Z324" s="32"/>
      <c r="AG324" s="18">
        <v>374247</v>
      </c>
      <c r="AH324" s="18">
        <v>94433</v>
      </c>
      <c r="AI324" s="18">
        <v>3318</v>
      </c>
      <c r="AJ324" s="18">
        <v>570820013</v>
      </c>
      <c r="AK324" s="18">
        <v>2176287801</v>
      </c>
      <c r="AL324" s="18">
        <v>1301212701</v>
      </c>
      <c r="AM324" s="18">
        <v>11861</v>
      </c>
      <c r="AN324" s="18">
        <v>4071</v>
      </c>
      <c r="AO324" s="18">
        <v>1303</v>
      </c>
      <c r="AP324" s="18">
        <v>3668</v>
      </c>
      <c r="AQ324" s="18">
        <v>834</v>
      </c>
      <c r="AR324" s="18">
        <v>1985</v>
      </c>
      <c r="AS324" s="18">
        <v>10090</v>
      </c>
      <c r="AT324" s="18">
        <v>3517</v>
      </c>
      <c r="AU324" s="18">
        <v>1065</v>
      </c>
      <c r="AV324" s="18">
        <v>3220</v>
      </c>
      <c r="AW324" s="18">
        <v>659</v>
      </c>
      <c r="AX324" s="18">
        <v>1629</v>
      </c>
      <c r="AY324" s="18">
        <v>1717</v>
      </c>
      <c r="AZ324" s="18">
        <v>537</v>
      </c>
      <c r="BA324" s="18">
        <v>218</v>
      </c>
      <c r="BB324" s="18">
        <v>442</v>
      </c>
      <c r="BC324" s="25">
        <v>168</v>
      </c>
      <c r="BD324" s="25">
        <v>352</v>
      </c>
    </row>
    <row r="325" spans="1:56" x14ac:dyDescent="0.25">
      <c r="A325" s="14">
        <v>2006</v>
      </c>
      <c r="B325" s="14">
        <v>9</v>
      </c>
      <c r="C325" s="15">
        <v>3918631</v>
      </c>
      <c r="D325" s="15">
        <v>481898</v>
      </c>
      <c r="E325" s="15">
        <v>21474</v>
      </c>
      <c r="F325" s="15">
        <v>2967</v>
      </c>
      <c r="G325" s="16">
        <v>225</v>
      </c>
      <c r="H325" s="16">
        <v>23</v>
      </c>
      <c r="I325" s="16">
        <v>4</v>
      </c>
      <c r="J325" s="15">
        <f t="shared" si="10"/>
        <v>4425222</v>
      </c>
      <c r="K325" s="17">
        <v>5487448.0449999999</v>
      </c>
      <c r="L325" s="17">
        <v>4098954.4095000001</v>
      </c>
      <c r="M325" s="17">
        <v>329693.40599999996</v>
      </c>
      <c r="N325" s="17">
        <v>31441.519</v>
      </c>
      <c r="O325" s="17">
        <v>1462.0369999999998</v>
      </c>
      <c r="P325" s="17">
        <v>8140.3</v>
      </c>
      <c r="Q325" s="17">
        <v>148826.785</v>
      </c>
      <c r="R325" s="17">
        <v>10105966.501500001</v>
      </c>
      <c r="S325" s="18">
        <v>10520313</v>
      </c>
      <c r="T325" s="18">
        <f t="shared" si="12"/>
        <v>10520313</v>
      </c>
      <c r="U325" s="18">
        <v>9884012.7280000001</v>
      </c>
      <c r="V325" s="32">
        <f t="shared" si="13"/>
        <v>2233.5651549821951</v>
      </c>
      <c r="W325" s="46">
        <v>0</v>
      </c>
      <c r="X325" s="20">
        <v>0</v>
      </c>
      <c r="Y325" s="32"/>
      <c r="Z325" s="32"/>
      <c r="AG325" s="18">
        <v>375890</v>
      </c>
      <c r="AH325" s="18">
        <v>94539</v>
      </c>
      <c r="AI325" s="18">
        <v>3290</v>
      </c>
      <c r="AJ325" s="18">
        <v>563317404</v>
      </c>
      <c r="AK325" s="18">
        <v>2190911413</v>
      </c>
      <c r="AL325" s="18">
        <v>1331512231</v>
      </c>
      <c r="AM325" s="18">
        <v>9827</v>
      </c>
      <c r="AN325" s="18">
        <v>3167</v>
      </c>
      <c r="AO325" s="18">
        <v>1186</v>
      </c>
      <c r="AP325" s="18">
        <v>3192</v>
      </c>
      <c r="AQ325" s="18">
        <v>847</v>
      </c>
      <c r="AR325" s="18">
        <v>1435</v>
      </c>
      <c r="AS325" s="18">
        <v>8430</v>
      </c>
      <c r="AT325" s="18">
        <v>2758</v>
      </c>
      <c r="AU325" s="18">
        <v>1005</v>
      </c>
      <c r="AV325" s="18">
        <v>2797</v>
      </c>
      <c r="AW325" s="18">
        <v>685</v>
      </c>
      <c r="AX325" s="18">
        <v>1185</v>
      </c>
      <c r="AY325" s="18">
        <v>1362</v>
      </c>
      <c r="AZ325" s="18">
        <v>398</v>
      </c>
      <c r="BA325" s="18">
        <v>168</v>
      </c>
      <c r="BB325" s="18">
        <v>391</v>
      </c>
      <c r="BC325" s="25">
        <v>156</v>
      </c>
      <c r="BD325" s="25">
        <v>249</v>
      </c>
    </row>
    <row r="326" spans="1:56" x14ac:dyDescent="0.25">
      <c r="A326" s="14">
        <v>2006</v>
      </c>
      <c r="B326" s="14">
        <v>10</v>
      </c>
      <c r="C326" s="15">
        <v>3923143</v>
      </c>
      <c r="D326" s="15">
        <v>482394</v>
      </c>
      <c r="E326" s="15">
        <v>21214</v>
      </c>
      <c r="F326" s="15">
        <v>2974</v>
      </c>
      <c r="G326" s="16">
        <v>225</v>
      </c>
      <c r="H326" s="16">
        <v>23</v>
      </c>
      <c r="I326" s="16">
        <v>4</v>
      </c>
      <c r="J326" s="15">
        <f t="shared" ref="J326:J389" si="14">SUM(C326:I326)</f>
        <v>4429977</v>
      </c>
      <c r="K326" s="17">
        <v>5042900.7829999998</v>
      </c>
      <c r="L326" s="17">
        <v>3944288.2849999997</v>
      </c>
      <c r="M326" s="17">
        <v>341825.15700000001</v>
      </c>
      <c r="N326" s="17">
        <v>39721.248000000007</v>
      </c>
      <c r="O326" s="17">
        <v>6999.4940000000006</v>
      </c>
      <c r="P326" s="17">
        <v>7619.5</v>
      </c>
      <c r="Q326" s="17">
        <v>133687.78599999999</v>
      </c>
      <c r="R326" s="17">
        <v>9517042.2530000005</v>
      </c>
      <c r="S326" s="18">
        <v>9930813</v>
      </c>
      <c r="T326" s="18">
        <f t="shared" si="12"/>
        <v>9930813</v>
      </c>
      <c r="U326" s="18">
        <v>8881389.4670000002</v>
      </c>
      <c r="V326" s="32">
        <f t="shared" si="13"/>
        <v>2004.840541240319</v>
      </c>
      <c r="W326" s="46">
        <v>0</v>
      </c>
      <c r="X326" s="20">
        <v>0</v>
      </c>
      <c r="Y326" s="32"/>
      <c r="Z326" s="32"/>
      <c r="AG326" s="18">
        <v>376363</v>
      </c>
      <c r="AH326" s="18">
        <v>94579</v>
      </c>
      <c r="AI326" s="18">
        <v>3268</v>
      </c>
      <c r="AJ326" s="18">
        <v>541455216</v>
      </c>
      <c r="AK326" s="18">
        <v>2114367271</v>
      </c>
      <c r="AL326" s="18">
        <v>1275204232</v>
      </c>
      <c r="AM326" s="18">
        <v>11602</v>
      </c>
      <c r="AN326" s="18">
        <v>3249</v>
      </c>
      <c r="AO326" s="18">
        <v>1209</v>
      </c>
      <c r="AP326" s="18">
        <v>3451</v>
      </c>
      <c r="AQ326" s="18">
        <v>1121</v>
      </c>
      <c r="AR326" s="18">
        <v>2572</v>
      </c>
      <c r="AS326" s="18">
        <v>9915</v>
      </c>
      <c r="AT326" s="18">
        <v>2760</v>
      </c>
      <c r="AU326" s="18">
        <v>1010</v>
      </c>
      <c r="AV326" s="18">
        <v>2954</v>
      </c>
      <c r="AW326" s="18">
        <v>908</v>
      </c>
      <c r="AX326" s="18">
        <v>2283</v>
      </c>
      <c r="AY326" s="18">
        <v>1620</v>
      </c>
      <c r="AZ326" s="18">
        <v>450</v>
      </c>
      <c r="BA326" s="18">
        <v>194</v>
      </c>
      <c r="BB326" s="18">
        <v>493</v>
      </c>
      <c r="BC326" s="25">
        <v>200</v>
      </c>
      <c r="BD326" s="25">
        <v>283</v>
      </c>
    </row>
    <row r="327" spans="1:56" x14ac:dyDescent="0.25">
      <c r="A327" s="14">
        <v>2006</v>
      </c>
      <c r="B327" s="14">
        <v>11</v>
      </c>
      <c r="C327" s="15">
        <v>3935484</v>
      </c>
      <c r="D327" s="15">
        <v>483417</v>
      </c>
      <c r="E327" s="15">
        <v>21281</v>
      </c>
      <c r="F327" s="15">
        <v>2986</v>
      </c>
      <c r="G327" s="16">
        <v>223</v>
      </c>
      <c r="H327" s="16">
        <v>23</v>
      </c>
      <c r="I327" s="16">
        <v>4</v>
      </c>
      <c r="J327" s="15">
        <f t="shared" si="14"/>
        <v>4443418</v>
      </c>
      <c r="K327" s="17">
        <v>4106098.2949999999</v>
      </c>
      <c r="L327" s="17">
        <v>3681312.5630000001</v>
      </c>
      <c r="M327" s="17">
        <v>345863.59499999997</v>
      </c>
      <c r="N327" s="17">
        <v>35758.380000000005</v>
      </c>
      <c r="O327" s="17">
        <v>4205.049</v>
      </c>
      <c r="P327" s="17">
        <v>7399</v>
      </c>
      <c r="Q327" s="17">
        <v>132812.94200000001</v>
      </c>
      <c r="R327" s="17">
        <v>8313449.8239999991</v>
      </c>
      <c r="S327" s="18">
        <v>8136376.6200000001</v>
      </c>
      <c r="T327" s="18">
        <f t="shared" si="12"/>
        <v>8136376.6200000001</v>
      </c>
      <c r="U327" s="18">
        <v>7708437.8820000002</v>
      </c>
      <c r="V327" s="32">
        <f t="shared" si="13"/>
        <v>1734.8007370008738</v>
      </c>
      <c r="W327" s="46">
        <v>0</v>
      </c>
      <c r="X327" s="20">
        <v>0</v>
      </c>
      <c r="Y327" s="32"/>
      <c r="Z327" s="32"/>
      <c r="AG327" s="18">
        <v>377586</v>
      </c>
      <c r="AH327" s="18">
        <v>94372</v>
      </c>
      <c r="AI327" s="18">
        <v>3258</v>
      </c>
      <c r="AJ327" s="18">
        <v>494389681</v>
      </c>
      <c r="AK327" s="18">
        <v>1968213680</v>
      </c>
      <c r="AL327" s="18">
        <v>1205475422</v>
      </c>
      <c r="AM327" s="18">
        <v>10624</v>
      </c>
      <c r="AN327" s="18">
        <v>3063</v>
      </c>
      <c r="AO327" s="18">
        <v>1190</v>
      </c>
      <c r="AP327" s="18">
        <v>3651</v>
      </c>
      <c r="AQ327" s="18">
        <v>853</v>
      </c>
      <c r="AR327" s="18">
        <v>1867</v>
      </c>
      <c r="AS327" s="18">
        <v>8932</v>
      </c>
      <c r="AT327" s="18">
        <v>2670</v>
      </c>
      <c r="AU327" s="18">
        <v>867</v>
      </c>
      <c r="AV327" s="18">
        <v>3129</v>
      </c>
      <c r="AW327" s="18">
        <v>684</v>
      </c>
      <c r="AX327" s="18">
        <v>1582</v>
      </c>
      <c r="AY327" s="18">
        <v>1637</v>
      </c>
      <c r="AZ327" s="18">
        <v>384</v>
      </c>
      <c r="BA327" s="18">
        <v>285</v>
      </c>
      <c r="BB327" s="18">
        <v>519</v>
      </c>
      <c r="BC327" s="25">
        <v>161</v>
      </c>
      <c r="BD327" s="25">
        <v>288</v>
      </c>
    </row>
    <row r="328" spans="1:56" x14ac:dyDescent="0.25">
      <c r="A328" s="14">
        <v>2006</v>
      </c>
      <c r="B328" s="14">
        <v>12</v>
      </c>
      <c r="C328" s="15">
        <v>3947802</v>
      </c>
      <c r="D328" s="15">
        <v>484690</v>
      </c>
      <c r="E328" s="15">
        <v>21429</v>
      </c>
      <c r="F328" s="15">
        <v>2990</v>
      </c>
      <c r="G328" s="16">
        <v>223</v>
      </c>
      <c r="H328" s="16">
        <v>23</v>
      </c>
      <c r="I328" s="16">
        <v>4</v>
      </c>
      <c r="J328" s="15">
        <f t="shared" si="14"/>
        <v>4457161</v>
      </c>
      <c r="K328" s="17">
        <v>3926763.6940000001</v>
      </c>
      <c r="L328" s="17">
        <v>3628586.0460000001</v>
      </c>
      <c r="M328" s="17">
        <v>316775.18199999997</v>
      </c>
      <c r="N328" s="17">
        <v>37132.89</v>
      </c>
      <c r="O328" s="17">
        <v>4272.9919999999993</v>
      </c>
      <c r="P328" s="17">
        <v>8068.2</v>
      </c>
      <c r="Q328" s="17">
        <v>111736.41499999999</v>
      </c>
      <c r="R328" s="17">
        <v>8033335.4189999998</v>
      </c>
      <c r="S328" s="18">
        <v>8477013.5</v>
      </c>
      <c r="T328" s="18">
        <f t="shared" si="12"/>
        <v>8477013.5</v>
      </c>
      <c r="U328" s="18">
        <v>7585685.0039999997</v>
      </c>
      <c r="V328" s="32">
        <f t="shared" si="13"/>
        <v>1701.9111070128333</v>
      </c>
      <c r="W328" s="46">
        <v>0</v>
      </c>
      <c r="X328" s="20">
        <v>0</v>
      </c>
      <c r="Y328" s="32"/>
      <c r="Z328" s="32"/>
      <c r="AG328" s="18">
        <v>378692</v>
      </c>
      <c r="AH328" s="18">
        <v>94501</v>
      </c>
      <c r="AI328" s="18">
        <v>3270</v>
      </c>
      <c r="AJ328" s="18">
        <v>479437641</v>
      </c>
      <c r="AK328" s="18">
        <v>1944897031</v>
      </c>
      <c r="AL328" s="18">
        <v>1191157540</v>
      </c>
      <c r="AM328" s="18">
        <v>8848</v>
      </c>
      <c r="AN328" s="18">
        <v>2336</v>
      </c>
      <c r="AO328" s="18">
        <v>1135</v>
      </c>
      <c r="AP328" s="18">
        <v>3015</v>
      </c>
      <c r="AQ328" s="18">
        <v>831</v>
      </c>
      <c r="AR328" s="18">
        <v>1531</v>
      </c>
      <c r="AS328" s="18">
        <v>7218</v>
      </c>
      <c r="AT328" s="18">
        <v>1881</v>
      </c>
      <c r="AU328" s="18">
        <v>893</v>
      </c>
      <c r="AV328" s="18">
        <v>2512</v>
      </c>
      <c r="AW328" s="18">
        <v>668</v>
      </c>
      <c r="AX328" s="18">
        <v>1264</v>
      </c>
      <c r="AY328" s="18">
        <v>1599</v>
      </c>
      <c r="AZ328" s="18">
        <v>447</v>
      </c>
      <c r="BA328" s="18">
        <v>232</v>
      </c>
      <c r="BB328" s="18">
        <v>501</v>
      </c>
      <c r="BC328" s="25">
        <v>158</v>
      </c>
      <c r="BD328" s="25">
        <v>261</v>
      </c>
    </row>
    <row r="329" spans="1:56" x14ac:dyDescent="0.25">
      <c r="A329" s="14">
        <v>2007</v>
      </c>
      <c r="B329" s="14">
        <v>1</v>
      </c>
      <c r="C329" s="15">
        <v>3955335</v>
      </c>
      <c r="D329" s="15">
        <v>485923</v>
      </c>
      <c r="E329" s="15">
        <v>21225</v>
      </c>
      <c r="F329" s="15">
        <v>3002</v>
      </c>
      <c r="G329" s="16">
        <v>220</v>
      </c>
      <c r="H329" s="16">
        <v>23</v>
      </c>
      <c r="I329" s="16">
        <v>4</v>
      </c>
      <c r="J329" s="15">
        <f t="shared" si="14"/>
        <v>4465732</v>
      </c>
      <c r="K329" s="17">
        <v>4283865.5259999996</v>
      </c>
      <c r="L329" s="17">
        <v>3889291.6689999998</v>
      </c>
      <c r="M329" s="17">
        <v>344474.32</v>
      </c>
      <c r="N329" s="17">
        <v>35661.510999999999</v>
      </c>
      <c r="O329" s="17">
        <v>1569.347</v>
      </c>
      <c r="P329" s="17">
        <v>310.8</v>
      </c>
      <c r="Q329" s="17">
        <v>113714.43700000001</v>
      </c>
      <c r="R329" s="17">
        <v>8668887.6099999994</v>
      </c>
      <c r="S329" s="18">
        <v>8469671</v>
      </c>
      <c r="T329" s="18">
        <f t="shared" si="12"/>
        <v>8469671</v>
      </c>
      <c r="U329" s="18">
        <v>7817338.1730000004</v>
      </c>
      <c r="V329" s="32">
        <f t="shared" si="13"/>
        <v>1750.5182073337205</v>
      </c>
      <c r="W329" s="46">
        <v>0</v>
      </c>
      <c r="X329" s="20">
        <v>0</v>
      </c>
      <c r="Y329" s="32"/>
      <c r="Z329" s="32"/>
      <c r="AG329" s="18">
        <v>379935</v>
      </c>
      <c r="AH329" s="18">
        <v>94452</v>
      </c>
      <c r="AI329" s="18">
        <v>3280</v>
      </c>
      <c r="AJ329" s="18">
        <v>501172306</v>
      </c>
      <c r="AK329" s="18">
        <v>2059328437</v>
      </c>
      <c r="AL329" s="18">
        <v>1315668440</v>
      </c>
      <c r="AM329" s="18">
        <v>9790</v>
      </c>
      <c r="AN329" s="18">
        <v>2657</v>
      </c>
      <c r="AO329" s="18">
        <v>1360</v>
      </c>
      <c r="AP329" s="18">
        <v>3218</v>
      </c>
      <c r="AQ329" s="18">
        <v>967</v>
      </c>
      <c r="AR329" s="18">
        <v>1588</v>
      </c>
      <c r="AS329" s="18">
        <v>7672</v>
      </c>
      <c r="AT329" s="18">
        <v>2187</v>
      </c>
      <c r="AU329" s="18">
        <v>1065</v>
      </c>
      <c r="AV329" s="18">
        <v>2585</v>
      </c>
      <c r="AW329" s="18">
        <v>683</v>
      </c>
      <c r="AX329" s="18">
        <v>1152</v>
      </c>
      <c r="AY329" s="18">
        <v>2070</v>
      </c>
      <c r="AZ329" s="18">
        <v>460</v>
      </c>
      <c r="BA329" s="18">
        <v>279</v>
      </c>
      <c r="BB329" s="18">
        <v>619</v>
      </c>
      <c r="BC329" s="25">
        <v>278</v>
      </c>
      <c r="BD329" s="25">
        <v>434</v>
      </c>
    </row>
    <row r="330" spans="1:56" x14ac:dyDescent="0.25">
      <c r="A330" s="14">
        <v>2007</v>
      </c>
      <c r="B330" s="14">
        <v>2</v>
      </c>
      <c r="C330" s="15">
        <v>3965136</v>
      </c>
      <c r="D330" s="15">
        <v>487244</v>
      </c>
      <c r="E330" s="15">
        <v>21205</v>
      </c>
      <c r="F330" s="15">
        <v>3004</v>
      </c>
      <c r="G330" s="16">
        <v>219</v>
      </c>
      <c r="H330" s="16">
        <v>23</v>
      </c>
      <c r="I330" s="16">
        <v>4</v>
      </c>
      <c r="J330" s="15">
        <f t="shared" si="14"/>
        <v>4476835</v>
      </c>
      <c r="K330" s="17">
        <v>3726114.3119999999</v>
      </c>
      <c r="L330" s="17">
        <v>3358951.9809999997</v>
      </c>
      <c r="M330" s="17">
        <v>316357.43599999999</v>
      </c>
      <c r="N330" s="17">
        <v>36794.046000000002</v>
      </c>
      <c r="O330" s="17">
        <v>4151.3689999999997</v>
      </c>
      <c r="P330" s="17">
        <v>15741.25</v>
      </c>
      <c r="Q330" s="17">
        <v>116536.7</v>
      </c>
      <c r="R330" s="17">
        <v>7574647.0939999996</v>
      </c>
      <c r="S330" s="18">
        <v>7527571</v>
      </c>
      <c r="T330" s="18">
        <f t="shared" si="12"/>
        <v>7527571</v>
      </c>
      <c r="U330" s="18">
        <v>6930713.3940000003</v>
      </c>
      <c r="V330" s="32">
        <f t="shared" si="13"/>
        <v>1548.1293338971252</v>
      </c>
      <c r="W330" s="46">
        <v>0</v>
      </c>
      <c r="X330" s="20">
        <v>0</v>
      </c>
      <c r="Y330" s="32"/>
      <c r="Z330" s="32"/>
      <c r="AG330" s="18">
        <v>381220</v>
      </c>
      <c r="AH330" s="18">
        <v>94462</v>
      </c>
      <c r="AI330" s="18">
        <v>3289</v>
      </c>
      <c r="AJ330" s="18">
        <v>444207627</v>
      </c>
      <c r="AK330" s="18">
        <v>1768151202</v>
      </c>
      <c r="AL330" s="18">
        <v>1132900045</v>
      </c>
      <c r="AM330" s="18">
        <v>8624</v>
      </c>
      <c r="AN330" s="18">
        <v>2177</v>
      </c>
      <c r="AO330" s="18">
        <v>1183</v>
      </c>
      <c r="AP330" s="18">
        <v>2903</v>
      </c>
      <c r="AQ330" s="18">
        <v>761</v>
      </c>
      <c r="AR330" s="18">
        <v>1600</v>
      </c>
      <c r="AS330" s="18">
        <v>7028</v>
      </c>
      <c r="AT330" s="18">
        <v>1658</v>
      </c>
      <c r="AU330" s="18">
        <v>967</v>
      </c>
      <c r="AV330" s="18">
        <v>2459</v>
      </c>
      <c r="AW330" s="18">
        <v>614</v>
      </c>
      <c r="AX330" s="18">
        <v>1330</v>
      </c>
      <c r="AY330" s="18">
        <v>1536</v>
      </c>
      <c r="AZ330" s="18">
        <v>490</v>
      </c>
      <c r="BA330" s="18">
        <v>205</v>
      </c>
      <c r="BB330" s="18">
        <v>434</v>
      </c>
      <c r="BC330" s="25">
        <v>142</v>
      </c>
      <c r="BD330" s="25">
        <v>265</v>
      </c>
    </row>
    <row r="331" spans="1:56" x14ac:dyDescent="0.25">
      <c r="A331" s="14">
        <v>2007</v>
      </c>
      <c r="B331" s="14">
        <v>3</v>
      </c>
      <c r="C331" s="15">
        <v>3975438</v>
      </c>
      <c r="D331" s="15">
        <v>488828</v>
      </c>
      <c r="E331" s="15">
        <v>20870</v>
      </c>
      <c r="F331" s="15">
        <v>3010</v>
      </c>
      <c r="G331" s="16">
        <v>219</v>
      </c>
      <c r="H331" s="16">
        <v>23</v>
      </c>
      <c r="I331" s="16">
        <v>4</v>
      </c>
      <c r="J331" s="15">
        <f t="shared" si="14"/>
        <v>4488392</v>
      </c>
      <c r="K331" s="17">
        <v>3644338.4289999995</v>
      </c>
      <c r="L331" s="17">
        <v>3366379.86</v>
      </c>
      <c r="M331" s="17">
        <v>319781.07499999995</v>
      </c>
      <c r="N331" s="17">
        <v>35828</v>
      </c>
      <c r="O331" s="17">
        <v>8233.5109999999986</v>
      </c>
      <c r="P331" s="17">
        <v>7274.05</v>
      </c>
      <c r="Q331" s="17">
        <v>109955.97900000001</v>
      </c>
      <c r="R331" s="17">
        <v>7491790.9039999992</v>
      </c>
      <c r="S331" s="18">
        <v>8435515</v>
      </c>
      <c r="T331" s="18">
        <f t="shared" si="12"/>
        <v>8435515</v>
      </c>
      <c r="U331" s="18">
        <v>7844528.9249999998</v>
      </c>
      <c r="V331" s="32">
        <f t="shared" ref="V331:V362" si="15">U331/(J331-I331)*1000</f>
        <v>1747.7385923409474</v>
      </c>
      <c r="W331" s="46">
        <v>0</v>
      </c>
      <c r="X331" s="20">
        <v>0</v>
      </c>
      <c r="Y331" s="32"/>
      <c r="Z331" s="32"/>
      <c r="AG331" s="18">
        <v>382384</v>
      </c>
      <c r="AH331" s="18">
        <v>94868</v>
      </c>
      <c r="AI331" s="18">
        <v>3292</v>
      </c>
      <c r="AJ331" s="18">
        <v>438058076</v>
      </c>
      <c r="AK331" s="18">
        <v>1793747446</v>
      </c>
      <c r="AL331" s="18">
        <v>1121084210</v>
      </c>
      <c r="AM331" s="18">
        <v>8659</v>
      </c>
      <c r="AN331" s="18">
        <v>1999</v>
      </c>
      <c r="AO331" s="18">
        <v>988</v>
      </c>
      <c r="AP331" s="18">
        <v>3018</v>
      </c>
      <c r="AQ331" s="18">
        <v>902</v>
      </c>
      <c r="AR331" s="18">
        <v>1752</v>
      </c>
      <c r="AS331" s="18">
        <v>6852</v>
      </c>
      <c r="AT331" s="18">
        <v>1515</v>
      </c>
      <c r="AU331" s="18">
        <v>667</v>
      </c>
      <c r="AV331" s="18">
        <v>2529</v>
      </c>
      <c r="AW331" s="18">
        <v>705</v>
      </c>
      <c r="AX331" s="18">
        <v>1436</v>
      </c>
      <c r="AY331" s="18">
        <v>1762</v>
      </c>
      <c r="AZ331" s="18">
        <v>467</v>
      </c>
      <c r="BA331" s="18">
        <v>313</v>
      </c>
      <c r="BB331" s="18">
        <v>484</v>
      </c>
      <c r="BC331" s="25">
        <v>189</v>
      </c>
      <c r="BD331" s="25">
        <v>309</v>
      </c>
    </row>
    <row r="332" spans="1:56" x14ac:dyDescent="0.25">
      <c r="A332" s="14">
        <v>2007</v>
      </c>
      <c r="B332" s="14">
        <v>4</v>
      </c>
      <c r="C332" s="15">
        <v>3979792</v>
      </c>
      <c r="D332" s="15">
        <v>490015</v>
      </c>
      <c r="E332" s="15">
        <v>20236</v>
      </c>
      <c r="F332" s="15">
        <v>3022</v>
      </c>
      <c r="G332" s="16">
        <v>218</v>
      </c>
      <c r="H332" s="16">
        <v>23</v>
      </c>
      <c r="I332" s="16">
        <v>4</v>
      </c>
      <c r="J332" s="15">
        <f t="shared" si="14"/>
        <v>4493310</v>
      </c>
      <c r="K332" s="17">
        <v>3702030.8249999997</v>
      </c>
      <c r="L332" s="17">
        <v>3446103.6720000003</v>
      </c>
      <c r="M332" s="17">
        <v>284804.84600000002</v>
      </c>
      <c r="N332" s="17">
        <v>36343.536</v>
      </c>
      <c r="O332" s="17">
        <v>4607.8759999999993</v>
      </c>
      <c r="P332" s="17">
        <v>7349.65</v>
      </c>
      <c r="Q332" s="17">
        <v>123247.755</v>
      </c>
      <c r="R332" s="17">
        <v>7604488.1600000001</v>
      </c>
      <c r="S332" s="18">
        <v>8579552</v>
      </c>
      <c r="T332" s="18">
        <f t="shared" si="12"/>
        <v>8579552</v>
      </c>
      <c r="U332" s="18">
        <v>8002666.4050000003</v>
      </c>
      <c r="V332" s="32">
        <f t="shared" si="15"/>
        <v>1781.0196779386938</v>
      </c>
      <c r="W332" s="46">
        <v>0</v>
      </c>
      <c r="X332" s="20">
        <v>0</v>
      </c>
      <c r="Y332" s="32"/>
      <c r="Z332" s="32"/>
      <c r="AG332" s="18">
        <v>383089</v>
      </c>
      <c r="AH332" s="18">
        <v>95330</v>
      </c>
      <c r="AI332" s="18">
        <v>3287</v>
      </c>
      <c r="AJ332" s="18">
        <v>460533308</v>
      </c>
      <c r="AK332" s="18">
        <v>1845605541</v>
      </c>
      <c r="AL332" s="18">
        <v>1127021326</v>
      </c>
      <c r="AM332" s="18">
        <v>7788</v>
      </c>
      <c r="AN332" s="18">
        <v>2266</v>
      </c>
      <c r="AO332" s="18">
        <v>756</v>
      </c>
      <c r="AP332" s="18">
        <v>2366</v>
      </c>
      <c r="AQ332" s="18">
        <v>788</v>
      </c>
      <c r="AR332" s="18">
        <v>1612</v>
      </c>
      <c r="AS332" s="18">
        <v>6158</v>
      </c>
      <c r="AT332" s="18">
        <v>1722</v>
      </c>
      <c r="AU332" s="18">
        <v>564</v>
      </c>
      <c r="AV332" s="18">
        <v>1930</v>
      </c>
      <c r="AW332" s="18">
        <v>593</v>
      </c>
      <c r="AX332" s="18">
        <v>1349</v>
      </c>
      <c r="AY332" s="18">
        <v>1600</v>
      </c>
      <c r="AZ332" s="18">
        <v>539</v>
      </c>
      <c r="BA332" s="18">
        <v>181</v>
      </c>
      <c r="BB332" s="18">
        <v>432</v>
      </c>
      <c r="BC332" s="25">
        <v>192</v>
      </c>
      <c r="BD332" s="25">
        <v>256</v>
      </c>
    </row>
    <row r="333" spans="1:56" x14ac:dyDescent="0.25">
      <c r="A333" s="14">
        <v>2007</v>
      </c>
      <c r="B333" s="14">
        <v>5</v>
      </c>
      <c r="C333" s="15">
        <v>3978583</v>
      </c>
      <c r="D333" s="15">
        <v>492421</v>
      </c>
      <c r="E333" s="15">
        <v>19788</v>
      </c>
      <c r="F333" s="15">
        <v>3023</v>
      </c>
      <c r="G333" s="16">
        <v>218</v>
      </c>
      <c r="H333" s="16">
        <v>23</v>
      </c>
      <c r="I333" s="16">
        <v>4</v>
      </c>
      <c r="J333" s="15">
        <f t="shared" si="14"/>
        <v>4494060</v>
      </c>
      <c r="K333" s="17">
        <v>4204168.2120000003</v>
      </c>
      <c r="L333" s="17">
        <v>3666601.801</v>
      </c>
      <c r="M333" s="17">
        <v>330014.663</v>
      </c>
      <c r="N333" s="17">
        <v>36121.490999999995</v>
      </c>
      <c r="O333" s="17">
        <v>4457.2569999999996</v>
      </c>
      <c r="P333" s="17">
        <v>8074.85</v>
      </c>
      <c r="Q333" s="17">
        <v>126848.993</v>
      </c>
      <c r="R333" s="17">
        <v>8376287.267</v>
      </c>
      <c r="S333" s="18">
        <v>9663511</v>
      </c>
      <c r="T333" s="18">
        <f t="shared" si="12"/>
        <v>9663511</v>
      </c>
      <c r="U333" s="18">
        <v>8571665.2740000002</v>
      </c>
      <c r="V333" s="32">
        <f t="shared" si="15"/>
        <v>1907.3338814647616</v>
      </c>
      <c r="W333" s="46">
        <v>0</v>
      </c>
      <c r="X333" s="20">
        <v>0</v>
      </c>
      <c r="Y333" s="32"/>
      <c r="Z333" s="32"/>
      <c r="AG333" s="18">
        <v>384793</v>
      </c>
      <c r="AH333" s="18">
        <v>96042</v>
      </c>
      <c r="AI333" s="18">
        <v>3280</v>
      </c>
      <c r="AJ333" s="18">
        <v>489694378</v>
      </c>
      <c r="AK333" s="18">
        <v>1969220101</v>
      </c>
      <c r="AL333" s="18">
        <v>1193916421</v>
      </c>
      <c r="AM333" s="18">
        <v>7685</v>
      </c>
      <c r="AN333" s="18">
        <v>2088</v>
      </c>
      <c r="AO333" s="18">
        <v>848</v>
      </c>
      <c r="AP333" s="18">
        <v>2068</v>
      </c>
      <c r="AQ333" s="18">
        <v>940</v>
      </c>
      <c r="AR333" s="18">
        <v>1741</v>
      </c>
      <c r="AS333" s="18">
        <v>5871</v>
      </c>
      <c r="AT333" s="18">
        <v>1540</v>
      </c>
      <c r="AU333" s="18">
        <v>674</v>
      </c>
      <c r="AV333" s="18">
        <v>1541</v>
      </c>
      <c r="AW333" s="18">
        <v>757</v>
      </c>
      <c r="AX333" s="18">
        <v>1359</v>
      </c>
      <c r="AY333" s="18">
        <v>1772</v>
      </c>
      <c r="AZ333" s="18">
        <v>525</v>
      </c>
      <c r="BA333" s="18">
        <v>169</v>
      </c>
      <c r="BB333" s="18">
        <v>519</v>
      </c>
      <c r="BC333" s="25">
        <v>179</v>
      </c>
      <c r="BD333" s="25">
        <v>380</v>
      </c>
    </row>
    <row r="334" spans="1:56" x14ac:dyDescent="0.25">
      <c r="A334" s="14">
        <v>2007</v>
      </c>
      <c r="B334" s="14">
        <v>6</v>
      </c>
      <c r="C334" s="15">
        <v>3981256</v>
      </c>
      <c r="D334" s="15">
        <v>493770</v>
      </c>
      <c r="E334" s="15">
        <v>19102</v>
      </c>
      <c r="F334" s="15">
        <v>3027</v>
      </c>
      <c r="G334" s="16">
        <v>218</v>
      </c>
      <c r="H334" s="16">
        <v>23</v>
      </c>
      <c r="I334" s="16">
        <v>4</v>
      </c>
      <c r="J334" s="15">
        <f t="shared" si="14"/>
        <v>4497400</v>
      </c>
      <c r="K334" s="17">
        <v>4813296.4349999996</v>
      </c>
      <c r="L334" s="17">
        <v>3900150.548</v>
      </c>
      <c r="M334" s="17">
        <v>324125.57399999996</v>
      </c>
      <c r="N334" s="17">
        <v>36709.942999999999</v>
      </c>
      <c r="O334" s="17">
        <v>4447.0870000000004</v>
      </c>
      <c r="P334" s="17">
        <v>7939.75</v>
      </c>
      <c r="Q334" s="17">
        <v>131848.356</v>
      </c>
      <c r="R334" s="17">
        <v>9218517.6929999981</v>
      </c>
      <c r="S334" s="18">
        <v>10343275</v>
      </c>
      <c r="T334" s="18">
        <f t="shared" si="12"/>
        <v>10343275</v>
      </c>
      <c r="U334" s="18">
        <v>9786085.3369999994</v>
      </c>
      <c r="V334" s="32">
        <f t="shared" si="15"/>
        <v>2175.9447771554915</v>
      </c>
      <c r="W334" s="46">
        <v>0</v>
      </c>
      <c r="X334" s="20">
        <v>0</v>
      </c>
      <c r="Y334" s="32"/>
      <c r="Z334" s="32"/>
      <c r="AG334" s="18">
        <v>385640</v>
      </c>
      <c r="AH334" s="18">
        <v>96537</v>
      </c>
      <c r="AI334" s="18">
        <v>3292</v>
      </c>
      <c r="AJ334" s="18">
        <v>528315929</v>
      </c>
      <c r="AK334" s="18">
        <v>2108881412</v>
      </c>
      <c r="AL334" s="18">
        <v>1249481356</v>
      </c>
      <c r="AM334" s="18">
        <v>8457</v>
      </c>
      <c r="AN334" s="18">
        <v>2206</v>
      </c>
      <c r="AO334" s="18">
        <v>698</v>
      </c>
      <c r="AP334" s="18">
        <v>2084</v>
      </c>
      <c r="AQ334" s="18">
        <v>1125</v>
      </c>
      <c r="AR334" s="18">
        <v>2344</v>
      </c>
      <c r="AS334" s="18">
        <v>6932</v>
      </c>
      <c r="AT334" s="18">
        <v>1732</v>
      </c>
      <c r="AU334" s="18">
        <v>534</v>
      </c>
      <c r="AV334" s="18">
        <v>1617</v>
      </c>
      <c r="AW334" s="18">
        <v>955</v>
      </c>
      <c r="AX334" s="18">
        <v>2094</v>
      </c>
      <c r="AY334" s="18">
        <v>1482</v>
      </c>
      <c r="AZ334" s="18">
        <v>467</v>
      </c>
      <c r="BA334" s="18">
        <v>144</v>
      </c>
      <c r="BB334" s="18">
        <v>462</v>
      </c>
      <c r="BC334" s="25">
        <v>164</v>
      </c>
      <c r="BD334" s="25">
        <v>245</v>
      </c>
    </row>
    <row r="335" spans="1:56" x14ac:dyDescent="0.25">
      <c r="A335" s="14">
        <v>2007</v>
      </c>
      <c r="B335" s="14">
        <v>7</v>
      </c>
      <c r="C335" s="15">
        <v>3986068</v>
      </c>
      <c r="D335" s="15">
        <v>494995</v>
      </c>
      <c r="E335" s="15">
        <v>18400</v>
      </c>
      <c r="F335" s="15">
        <v>3028</v>
      </c>
      <c r="G335" s="16">
        <v>217</v>
      </c>
      <c r="H335" s="16">
        <v>23</v>
      </c>
      <c r="I335" s="16">
        <v>4</v>
      </c>
      <c r="J335" s="15">
        <f t="shared" si="14"/>
        <v>4502735</v>
      </c>
      <c r="K335" s="17">
        <v>5633379.0650000004</v>
      </c>
      <c r="L335" s="17">
        <v>4149936.1439999999</v>
      </c>
      <c r="M335" s="17">
        <v>318366.03500000003</v>
      </c>
      <c r="N335" s="17">
        <v>36530.919000000002</v>
      </c>
      <c r="O335" s="17">
        <v>4874.0350000000008</v>
      </c>
      <c r="P335" s="17">
        <v>7780.01</v>
      </c>
      <c r="Q335" s="17">
        <v>132017.62899999999</v>
      </c>
      <c r="R335" s="17">
        <v>10282883.837000001</v>
      </c>
      <c r="S335" s="18">
        <v>11373076</v>
      </c>
      <c r="T335" s="18">
        <f t="shared" si="12"/>
        <v>11373076</v>
      </c>
      <c r="U335" s="18">
        <v>9997955.2080000006</v>
      </c>
      <c r="V335" s="32">
        <f t="shared" si="15"/>
        <v>2220.4202756060713</v>
      </c>
      <c r="W335" s="46">
        <v>0</v>
      </c>
      <c r="X335" s="20">
        <v>0</v>
      </c>
      <c r="Y335" s="32"/>
      <c r="Z335" s="32"/>
      <c r="AG335" s="18">
        <v>386455</v>
      </c>
      <c r="AH335" s="18">
        <v>96899</v>
      </c>
      <c r="AI335" s="18">
        <v>3331</v>
      </c>
      <c r="AJ335" s="18">
        <v>571207557</v>
      </c>
      <c r="AK335" s="18">
        <v>2249370156</v>
      </c>
      <c r="AL335" s="18">
        <v>1315350569</v>
      </c>
      <c r="AM335" s="18">
        <v>6676</v>
      </c>
      <c r="AN335" s="18">
        <v>1849</v>
      </c>
      <c r="AO335" s="18">
        <v>406</v>
      </c>
      <c r="AP335" s="18">
        <v>1962</v>
      </c>
      <c r="AQ335" s="18">
        <v>966</v>
      </c>
      <c r="AR335" s="18">
        <v>1493</v>
      </c>
      <c r="AS335" s="18">
        <v>5290</v>
      </c>
      <c r="AT335" s="18">
        <v>1473</v>
      </c>
      <c r="AU335" s="18">
        <v>277</v>
      </c>
      <c r="AV335" s="18">
        <v>1538</v>
      </c>
      <c r="AW335" s="18">
        <v>802</v>
      </c>
      <c r="AX335" s="18">
        <v>1200</v>
      </c>
      <c r="AY335" s="18">
        <v>1362</v>
      </c>
      <c r="AZ335" s="18">
        <v>371</v>
      </c>
      <c r="BA335" s="18">
        <v>118</v>
      </c>
      <c r="BB335" s="18">
        <v>418</v>
      </c>
      <c r="BC335" s="25">
        <v>163</v>
      </c>
      <c r="BD335" s="25">
        <v>292</v>
      </c>
    </row>
    <row r="336" spans="1:56" x14ac:dyDescent="0.25">
      <c r="A336" s="14">
        <v>2007</v>
      </c>
      <c r="B336" s="14">
        <v>8</v>
      </c>
      <c r="C336" s="15">
        <v>3991803</v>
      </c>
      <c r="D336" s="15">
        <v>495345</v>
      </c>
      <c r="E336" s="15">
        <v>17785</v>
      </c>
      <c r="F336" s="15">
        <v>3038</v>
      </c>
      <c r="G336" s="16">
        <v>217</v>
      </c>
      <c r="H336" s="16">
        <v>23</v>
      </c>
      <c r="I336" s="16">
        <v>4</v>
      </c>
      <c r="J336" s="15">
        <f t="shared" si="14"/>
        <v>4508215</v>
      </c>
      <c r="K336" s="17">
        <v>5741023.9110000003</v>
      </c>
      <c r="L336" s="17">
        <v>4138312.537</v>
      </c>
      <c r="M336" s="17">
        <v>296754.91600000003</v>
      </c>
      <c r="N336" s="17">
        <v>35002.255000000005</v>
      </c>
      <c r="O336" s="17">
        <v>4682.37</v>
      </c>
      <c r="P336" s="17">
        <v>7626.85</v>
      </c>
      <c r="Q336" s="17">
        <v>148378.54199999999</v>
      </c>
      <c r="R336" s="17">
        <v>10371781.380999999</v>
      </c>
      <c r="S336" s="18">
        <v>12110271</v>
      </c>
      <c r="T336" s="18">
        <f t="shared" si="12"/>
        <v>12110271</v>
      </c>
      <c r="U336" s="18">
        <v>11078397.839</v>
      </c>
      <c r="V336" s="32">
        <f t="shared" si="15"/>
        <v>2457.3822829055694</v>
      </c>
      <c r="W336" s="46">
        <v>0</v>
      </c>
      <c r="X336" s="20">
        <v>0</v>
      </c>
      <c r="Y336" s="32"/>
      <c r="Z336" s="32"/>
      <c r="AG336" s="18">
        <v>386424</v>
      </c>
      <c r="AH336" s="18">
        <v>97240</v>
      </c>
      <c r="AI336" s="18">
        <v>3357</v>
      </c>
      <c r="AJ336" s="18">
        <v>571648897</v>
      </c>
      <c r="AK336" s="18">
        <v>2231507719</v>
      </c>
      <c r="AL336" s="18">
        <v>1321226807</v>
      </c>
      <c r="AM336" s="18">
        <v>8108</v>
      </c>
      <c r="AN336" s="18">
        <v>2182</v>
      </c>
      <c r="AO336" s="18">
        <v>752</v>
      </c>
      <c r="AP336" s="18">
        <v>1857</v>
      </c>
      <c r="AQ336" s="18">
        <v>1052</v>
      </c>
      <c r="AR336" s="18">
        <v>2265</v>
      </c>
      <c r="AS336" s="18">
        <v>6318</v>
      </c>
      <c r="AT336" s="18">
        <v>1693</v>
      </c>
      <c r="AU336" s="18">
        <v>543</v>
      </c>
      <c r="AV336" s="18">
        <v>1325</v>
      </c>
      <c r="AW336" s="18">
        <v>807</v>
      </c>
      <c r="AX336" s="18">
        <v>1950</v>
      </c>
      <c r="AY336" s="18">
        <v>1643</v>
      </c>
      <c r="AZ336" s="18">
        <v>482</v>
      </c>
      <c r="BA336" s="18">
        <v>163</v>
      </c>
      <c r="BB336" s="18">
        <v>489</v>
      </c>
      <c r="BC336" s="25">
        <v>240</v>
      </c>
      <c r="BD336" s="25">
        <v>269</v>
      </c>
    </row>
    <row r="337" spans="1:56" x14ac:dyDescent="0.25">
      <c r="A337" s="14">
        <v>2007</v>
      </c>
      <c r="B337" s="14">
        <v>9</v>
      </c>
      <c r="C337" s="15">
        <v>3990293</v>
      </c>
      <c r="D337" s="15">
        <v>496714</v>
      </c>
      <c r="E337" s="15">
        <v>17373</v>
      </c>
      <c r="F337" s="15">
        <v>3052</v>
      </c>
      <c r="G337" s="16">
        <v>215</v>
      </c>
      <c r="H337" s="16">
        <v>23</v>
      </c>
      <c r="I337" s="16">
        <v>4</v>
      </c>
      <c r="J337" s="15">
        <f t="shared" si="14"/>
        <v>4507674</v>
      </c>
      <c r="K337" s="17">
        <v>6003705.1710000001</v>
      </c>
      <c r="L337" s="17">
        <v>4318784.96</v>
      </c>
      <c r="M337" s="17">
        <v>322443.554</v>
      </c>
      <c r="N337" s="17">
        <v>38598.074000000001</v>
      </c>
      <c r="O337" s="17">
        <v>5012.7300000000005</v>
      </c>
      <c r="P337" s="17">
        <v>7620.2</v>
      </c>
      <c r="Q337" s="17">
        <v>152185.139</v>
      </c>
      <c r="R337" s="17">
        <v>10848349.828</v>
      </c>
      <c r="S337" s="18">
        <v>10759821.5</v>
      </c>
      <c r="T337" s="18">
        <f t="shared" si="12"/>
        <v>10759821.5</v>
      </c>
      <c r="U337" s="18">
        <v>10330010.688999999</v>
      </c>
      <c r="V337" s="32">
        <f t="shared" si="15"/>
        <v>2291.6519374754585</v>
      </c>
      <c r="W337" s="46">
        <v>0</v>
      </c>
      <c r="X337" s="20">
        <v>0</v>
      </c>
      <c r="Y337" s="32"/>
      <c r="Z337" s="32"/>
      <c r="AG337" s="18">
        <v>387418</v>
      </c>
      <c r="AH337" s="18">
        <v>97591</v>
      </c>
      <c r="AI337" s="18">
        <v>3365</v>
      </c>
      <c r="AJ337" s="18">
        <v>594716844</v>
      </c>
      <c r="AK337" s="18">
        <v>2341699221</v>
      </c>
      <c r="AL337" s="18">
        <v>1368569288</v>
      </c>
      <c r="AM337" s="18">
        <v>5732</v>
      </c>
      <c r="AN337" s="18">
        <v>1670</v>
      </c>
      <c r="AO337" s="18">
        <v>456</v>
      </c>
      <c r="AP337" s="18">
        <v>1347</v>
      </c>
      <c r="AQ337" s="18">
        <v>1028</v>
      </c>
      <c r="AR337" s="18">
        <v>1231</v>
      </c>
      <c r="AS337" s="18">
        <v>4329</v>
      </c>
      <c r="AT337" s="18">
        <v>1328</v>
      </c>
      <c r="AU337" s="18">
        <v>325</v>
      </c>
      <c r="AV337" s="18">
        <v>927</v>
      </c>
      <c r="AW337" s="18">
        <v>812</v>
      </c>
      <c r="AX337" s="18">
        <v>937</v>
      </c>
      <c r="AY337" s="18">
        <v>1384</v>
      </c>
      <c r="AZ337" s="18">
        <v>336</v>
      </c>
      <c r="BA337" s="18">
        <v>125</v>
      </c>
      <c r="BB337" s="18">
        <v>420</v>
      </c>
      <c r="BC337" s="25">
        <v>213</v>
      </c>
      <c r="BD337" s="25">
        <v>290</v>
      </c>
    </row>
    <row r="338" spans="1:56" x14ac:dyDescent="0.25">
      <c r="A338" s="14">
        <v>2007</v>
      </c>
      <c r="B338" s="14">
        <v>10</v>
      </c>
      <c r="C338" s="15">
        <v>3990563</v>
      </c>
      <c r="D338" s="15">
        <v>497020</v>
      </c>
      <c r="E338" s="15">
        <v>16855</v>
      </c>
      <c r="F338" s="15">
        <v>3056</v>
      </c>
      <c r="G338" s="16">
        <v>216</v>
      </c>
      <c r="H338" s="16">
        <v>23</v>
      </c>
      <c r="I338" s="16">
        <v>4</v>
      </c>
      <c r="J338" s="15">
        <f t="shared" si="14"/>
        <v>4507737</v>
      </c>
      <c r="K338" s="17">
        <v>5088978.9399999995</v>
      </c>
      <c r="L338" s="17">
        <v>4092780.0279999999</v>
      </c>
      <c r="M338" s="17">
        <v>323853.28999999998</v>
      </c>
      <c r="N338" s="17">
        <v>36140.720999999998</v>
      </c>
      <c r="O338" s="17">
        <v>4832.6540000000005</v>
      </c>
      <c r="P338" s="17">
        <v>7228.2</v>
      </c>
      <c r="Q338" s="17">
        <v>536.904</v>
      </c>
      <c r="R338" s="17">
        <v>9554350.736999996</v>
      </c>
      <c r="S338" s="18">
        <v>10632392</v>
      </c>
      <c r="T338" s="18">
        <f t="shared" ref="T338:T401" si="16">S338-SUM(W338:AF338)</f>
        <v>10632392</v>
      </c>
      <c r="U338" s="18">
        <v>9430393.8330000006</v>
      </c>
      <c r="V338" s="32">
        <f t="shared" si="15"/>
        <v>2092.0480057270474</v>
      </c>
      <c r="W338" s="46">
        <v>0</v>
      </c>
      <c r="X338" s="20">
        <v>0</v>
      </c>
      <c r="Y338" s="32"/>
      <c r="Z338" s="32"/>
      <c r="AG338" s="18">
        <v>387536</v>
      </c>
      <c r="AH338" s="18">
        <v>97769</v>
      </c>
      <c r="AI338" s="18">
        <v>3359</v>
      </c>
      <c r="AJ338" s="18">
        <v>539934753</v>
      </c>
      <c r="AK338" s="18">
        <v>2186341245</v>
      </c>
      <c r="AL338" s="18">
        <v>1352592121</v>
      </c>
      <c r="AM338" s="18">
        <v>7465</v>
      </c>
      <c r="AN338" s="18">
        <v>1925</v>
      </c>
      <c r="AO338" s="18">
        <v>583</v>
      </c>
      <c r="AP338" s="18">
        <v>1276</v>
      </c>
      <c r="AQ338" s="18">
        <v>1084</v>
      </c>
      <c r="AR338" s="18">
        <v>2597</v>
      </c>
      <c r="AS338" s="18">
        <v>5795</v>
      </c>
      <c r="AT338" s="18">
        <v>1556</v>
      </c>
      <c r="AU338" s="18">
        <v>332</v>
      </c>
      <c r="AV338" s="18">
        <v>811</v>
      </c>
      <c r="AW338" s="18">
        <v>848</v>
      </c>
      <c r="AX338" s="18">
        <v>2248</v>
      </c>
      <c r="AY338" s="18">
        <v>1670</v>
      </c>
      <c r="AZ338" s="18">
        <v>369</v>
      </c>
      <c r="BA338" s="18">
        <v>251</v>
      </c>
      <c r="BB338" s="18">
        <v>465</v>
      </c>
      <c r="BC338" s="25">
        <v>236</v>
      </c>
      <c r="BD338" s="25">
        <v>349</v>
      </c>
    </row>
    <row r="339" spans="1:56" x14ac:dyDescent="0.25">
      <c r="A339" s="14">
        <v>2007</v>
      </c>
      <c r="B339" s="14">
        <v>11</v>
      </c>
      <c r="C339" s="15">
        <v>3990843</v>
      </c>
      <c r="D339" s="15">
        <v>497534</v>
      </c>
      <c r="E339" s="15">
        <v>16271</v>
      </c>
      <c r="F339" s="15">
        <v>3059</v>
      </c>
      <c r="G339" s="16">
        <v>216</v>
      </c>
      <c r="H339" s="16">
        <v>23</v>
      </c>
      <c r="I339" s="16">
        <v>4</v>
      </c>
      <c r="J339" s="15">
        <f t="shared" si="14"/>
        <v>4507950</v>
      </c>
      <c r="K339" s="17">
        <v>4284518.3550000004</v>
      </c>
      <c r="L339" s="17">
        <v>3823862.6849999996</v>
      </c>
      <c r="M339" s="17">
        <v>302601.91399999999</v>
      </c>
      <c r="N339" s="17">
        <v>37161.622000000003</v>
      </c>
      <c r="O339" s="17">
        <v>4376.9669999999996</v>
      </c>
      <c r="P339" s="17">
        <v>7009.1</v>
      </c>
      <c r="Q339" s="17">
        <v>273541.13699999999</v>
      </c>
      <c r="R339" s="17">
        <v>8733071.7799999993</v>
      </c>
      <c r="S339" s="18">
        <v>8074326</v>
      </c>
      <c r="T339" s="18">
        <f t="shared" si="16"/>
        <v>8074326</v>
      </c>
      <c r="U339" s="18">
        <v>7794712.6430000002</v>
      </c>
      <c r="V339" s="32">
        <f t="shared" si="15"/>
        <v>1729.1051496623961</v>
      </c>
      <c r="W339" s="46">
        <v>0</v>
      </c>
      <c r="X339" s="20">
        <v>0</v>
      </c>
      <c r="Y339" s="32"/>
      <c r="Z339" s="32"/>
      <c r="AG339" s="18">
        <v>387875</v>
      </c>
      <c r="AH339" s="18">
        <v>97931</v>
      </c>
      <c r="AI339" s="18">
        <v>3362</v>
      </c>
      <c r="AJ339" s="18">
        <v>495280367</v>
      </c>
      <c r="AK339" s="18">
        <v>2053565510</v>
      </c>
      <c r="AL339" s="18">
        <v>1261529121</v>
      </c>
      <c r="AM339" s="18">
        <v>5562</v>
      </c>
      <c r="AN339" s="18">
        <v>1683</v>
      </c>
      <c r="AO339" s="18">
        <v>612</v>
      </c>
      <c r="AP339" s="18">
        <v>1144</v>
      </c>
      <c r="AQ339" s="18">
        <v>479</v>
      </c>
      <c r="AR339" s="18">
        <v>1644</v>
      </c>
      <c r="AS339" s="18">
        <v>4151</v>
      </c>
      <c r="AT339" s="18">
        <v>1325</v>
      </c>
      <c r="AU339" s="18">
        <v>431</v>
      </c>
      <c r="AV339" s="18">
        <v>755</v>
      </c>
      <c r="AW339" s="18">
        <v>291</v>
      </c>
      <c r="AX339" s="18">
        <v>1349</v>
      </c>
      <c r="AY339" s="18">
        <v>1391</v>
      </c>
      <c r="AZ339" s="18">
        <v>352</v>
      </c>
      <c r="BA339" s="18">
        <v>176</v>
      </c>
      <c r="BB339" s="18">
        <v>384</v>
      </c>
      <c r="BC339" s="25">
        <v>185</v>
      </c>
      <c r="BD339" s="25">
        <v>294</v>
      </c>
    </row>
    <row r="340" spans="1:56" x14ac:dyDescent="0.25">
      <c r="A340" s="14">
        <v>2007</v>
      </c>
      <c r="B340" s="14">
        <v>12</v>
      </c>
      <c r="C340" s="15">
        <v>3992297</v>
      </c>
      <c r="D340" s="15">
        <v>497756</v>
      </c>
      <c r="E340" s="15">
        <v>15673</v>
      </c>
      <c r="F340" s="15">
        <v>3064</v>
      </c>
      <c r="G340" s="16">
        <v>215</v>
      </c>
      <c r="H340" s="16">
        <v>23</v>
      </c>
      <c r="I340" s="16">
        <v>4</v>
      </c>
      <c r="J340" s="15">
        <f t="shared" si="14"/>
        <v>4509032</v>
      </c>
      <c r="K340" s="17">
        <v>4013036.8620000002</v>
      </c>
      <c r="L340" s="17">
        <v>3769685.6070000003</v>
      </c>
      <c r="M340" s="17">
        <v>290880.734</v>
      </c>
      <c r="N340" s="17">
        <v>35999.500999999997</v>
      </c>
      <c r="O340" s="17">
        <v>1567.3719999999998</v>
      </c>
      <c r="P340" s="17">
        <v>7487.55</v>
      </c>
      <c r="Q340" s="17">
        <v>70215.232999999993</v>
      </c>
      <c r="R340" s="17">
        <v>8188872.8590000011</v>
      </c>
      <c r="S340" s="18">
        <v>8563233</v>
      </c>
      <c r="T340" s="18">
        <f t="shared" si="16"/>
        <v>8563233</v>
      </c>
      <c r="U340" s="18">
        <v>7690163.6260000002</v>
      </c>
      <c r="V340" s="32">
        <f t="shared" si="15"/>
        <v>1705.5036309377542</v>
      </c>
      <c r="W340" s="46">
        <v>0</v>
      </c>
      <c r="X340" s="20">
        <v>0</v>
      </c>
      <c r="Y340" s="32"/>
      <c r="Z340" s="32"/>
      <c r="AG340" s="18">
        <v>387962</v>
      </c>
      <c r="AH340" s="18">
        <v>98077</v>
      </c>
      <c r="AI340" s="18">
        <v>3346</v>
      </c>
      <c r="AJ340" s="18">
        <v>484330633</v>
      </c>
      <c r="AK340" s="18">
        <v>2040695031</v>
      </c>
      <c r="AL340" s="18">
        <v>1230711789</v>
      </c>
      <c r="AM340" s="18">
        <v>5296</v>
      </c>
      <c r="AN340" s="18">
        <v>1577</v>
      </c>
      <c r="AO340" s="18">
        <v>696</v>
      </c>
      <c r="AP340" s="18">
        <v>832</v>
      </c>
      <c r="AQ340" s="18">
        <v>589</v>
      </c>
      <c r="AR340" s="18">
        <v>1602</v>
      </c>
      <c r="AS340" s="18">
        <v>3866</v>
      </c>
      <c r="AT340" s="18">
        <v>1147</v>
      </c>
      <c r="AU340" s="18">
        <v>521</v>
      </c>
      <c r="AV340" s="18">
        <v>498</v>
      </c>
      <c r="AW340" s="18">
        <v>364</v>
      </c>
      <c r="AX340" s="18">
        <v>1336</v>
      </c>
      <c r="AY340" s="18">
        <v>1387</v>
      </c>
      <c r="AZ340" s="18">
        <v>424</v>
      </c>
      <c r="BA340" s="18">
        <v>172</v>
      </c>
      <c r="BB340" s="18">
        <v>332</v>
      </c>
      <c r="BC340" s="25">
        <v>195</v>
      </c>
      <c r="BD340" s="25">
        <v>264</v>
      </c>
    </row>
    <row r="341" spans="1:56" x14ac:dyDescent="0.25">
      <c r="A341" s="14">
        <v>2008</v>
      </c>
      <c r="B341" s="14">
        <v>1</v>
      </c>
      <c r="C341" s="15">
        <v>3995414</v>
      </c>
      <c r="D341" s="15">
        <v>498674</v>
      </c>
      <c r="E341" s="15">
        <v>15142</v>
      </c>
      <c r="F341" s="15">
        <v>3073</v>
      </c>
      <c r="G341" s="16">
        <v>207</v>
      </c>
      <c r="H341" s="16">
        <v>23</v>
      </c>
      <c r="I341" s="16">
        <v>4</v>
      </c>
      <c r="J341" s="15">
        <f t="shared" si="14"/>
        <v>4512537</v>
      </c>
      <c r="K341" s="17">
        <v>4234067.5429999996</v>
      </c>
      <c r="L341" s="17">
        <v>3783449.1209999993</v>
      </c>
      <c r="M341" s="17">
        <v>332838.06800000003</v>
      </c>
      <c r="N341" s="17">
        <v>36110.541000000005</v>
      </c>
      <c r="O341" s="17">
        <v>5750.3109999999997</v>
      </c>
      <c r="P341" s="17">
        <v>7557.55</v>
      </c>
      <c r="Q341" s="17">
        <v>70977.112999999998</v>
      </c>
      <c r="R341" s="17">
        <v>8470750.2469999995</v>
      </c>
      <c r="S341" s="18">
        <v>8158564</v>
      </c>
      <c r="T341" s="18">
        <f t="shared" si="16"/>
        <v>8158564</v>
      </c>
      <c r="U341" s="18">
        <v>7704555.1339999996</v>
      </c>
      <c r="V341" s="32">
        <f t="shared" si="15"/>
        <v>1707.368153097163</v>
      </c>
      <c r="W341" s="46">
        <v>0</v>
      </c>
      <c r="X341" s="20">
        <v>0</v>
      </c>
      <c r="Y341" s="32"/>
      <c r="Z341" s="32"/>
      <c r="AG341" s="18">
        <v>387912</v>
      </c>
      <c r="AH341" s="18">
        <v>99012</v>
      </c>
      <c r="AI341" s="18">
        <v>3363</v>
      </c>
      <c r="AJ341" s="18">
        <v>471333900</v>
      </c>
      <c r="AK341" s="18">
        <v>2017373230</v>
      </c>
      <c r="AL341" s="18">
        <v>1280652433</v>
      </c>
      <c r="AM341" s="18">
        <v>6461</v>
      </c>
      <c r="AN341" s="18">
        <v>1714</v>
      </c>
      <c r="AO341" s="18">
        <v>513</v>
      </c>
      <c r="AP341" s="18">
        <v>915</v>
      </c>
      <c r="AQ341" s="18">
        <v>799</v>
      </c>
      <c r="AR341" s="18">
        <v>2520</v>
      </c>
      <c r="AS341" s="18">
        <v>4916</v>
      </c>
      <c r="AT341" s="18">
        <v>1273</v>
      </c>
      <c r="AU341" s="18">
        <v>309</v>
      </c>
      <c r="AV341" s="18">
        <v>594</v>
      </c>
      <c r="AW341" s="18">
        <v>579</v>
      </c>
      <c r="AX341" s="18">
        <v>2161</v>
      </c>
      <c r="AY341" s="18">
        <v>1545</v>
      </c>
      <c r="AZ341" s="18">
        <v>441</v>
      </c>
      <c r="BA341" s="18">
        <v>204</v>
      </c>
      <c r="BB341" s="18">
        <v>321</v>
      </c>
      <c r="BC341" s="25">
        <v>220</v>
      </c>
      <c r="BD341" s="25">
        <v>359</v>
      </c>
    </row>
    <row r="342" spans="1:56" x14ac:dyDescent="0.25">
      <c r="A342" s="14">
        <v>2008</v>
      </c>
      <c r="B342" s="14">
        <v>2</v>
      </c>
      <c r="C342" s="15">
        <v>4001651</v>
      </c>
      <c r="D342" s="15">
        <v>499460</v>
      </c>
      <c r="E342" s="15">
        <v>14695</v>
      </c>
      <c r="F342" s="15">
        <v>3083</v>
      </c>
      <c r="G342" s="16">
        <v>207</v>
      </c>
      <c r="H342" s="16">
        <v>23</v>
      </c>
      <c r="I342" s="16">
        <v>4</v>
      </c>
      <c r="J342" s="15">
        <f t="shared" si="14"/>
        <v>4519123</v>
      </c>
      <c r="K342" s="17">
        <v>3604218.0830000001</v>
      </c>
      <c r="L342" s="17">
        <v>3491303.9850000003</v>
      </c>
      <c r="M342" s="17">
        <v>317151.71300000005</v>
      </c>
      <c r="N342" s="17">
        <v>31206.652999999998</v>
      </c>
      <c r="O342" s="17">
        <v>3526.2839999999997</v>
      </c>
      <c r="P342" s="17">
        <v>6694.8</v>
      </c>
      <c r="Q342" s="17">
        <v>70732.137000000002</v>
      </c>
      <c r="R342" s="17">
        <v>7524833.6550000003</v>
      </c>
      <c r="S342" s="18">
        <v>7896972</v>
      </c>
      <c r="T342" s="18">
        <f t="shared" si="16"/>
        <v>7896972</v>
      </c>
      <c r="U342" s="18">
        <v>7299140.5180000002</v>
      </c>
      <c r="V342" s="32">
        <f t="shared" si="15"/>
        <v>1615.1689119051744</v>
      </c>
      <c r="W342" s="46">
        <v>0</v>
      </c>
      <c r="X342" s="20">
        <v>0</v>
      </c>
      <c r="Y342" s="32"/>
      <c r="Z342" s="32"/>
      <c r="AG342" s="18">
        <v>388719</v>
      </c>
      <c r="AH342" s="18">
        <v>98961</v>
      </c>
      <c r="AI342" s="18">
        <v>3378</v>
      </c>
      <c r="AJ342" s="18">
        <v>439023214</v>
      </c>
      <c r="AK342" s="18">
        <v>1871264589</v>
      </c>
      <c r="AL342" s="18">
        <v>1167185089</v>
      </c>
      <c r="AM342" s="18">
        <v>5836</v>
      </c>
      <c r="AN342" s="18">
        <v>1102</v>
      </c>
      <c r="AO342" s="18">
        <v>536</v>
      </c>
      <c r="AP342" s="18">
        <v>725</v>
      </c>
      <c r="AQ342" s="18">
        <v>579</v>
      </c>
      <c r="AR342" s="18">
        <v>2894</v>
      </c>
      <c r="AS342" s="18">
        <v>4651</v>
      </c>
      <c r="AT342" s="18">
        <v>810</v>
      </c>
      <c r="AU342" s="18">
        <v>388</v>
      </c>
      <c r="AV342" s="18">
        <v>461</v>
      </c>
      <c r="AW342" s="18">
        <v>423</v>
      </c>
      <c r="AX342" s="18">
        <v>2569</v>
      </c>
      <c r="AY342" s="18">
        <v>1185</v>
      </c>
      <c r="AZ342" s="18">
        <v>292</v>
      </c>
      <c r="BA342" s="18">
        <v>148</v>
      </c>
      <c r="BB342" s="18">
        <v>264</v>
      </c>
      <c r="BC342" s="25">
        <v>156</v>
      </c>
      <c r="BD342" s="25">
        <v>325</v>
      </c>
    </row>
    <row r="343" spans="1:56" s="19" customFormat="1" x14ac:dyDescent="0.25">
      <c r="A343" s="26">
        <v>2008</v>
      </c>
      <c r="B343" s="26">
        <v>3</v>
      </c>
      <c r="C343" s="15">
        <v>4003023</v>
      </c>
      <c r="D343" s="15">
        <v>499080</v>
      </c>
      <c r="E343" s="15">
        <v>14221</v>
      </c>
      <c r="F343" s="15">
        <v>3095</v>
      </c>
      <c r="G343" s="16">
        <v>206</v>
      </c>
      <c r="H343" s="16">
        <v>23</v>
      </c>
      <c r="I343" s="16">
        <v>4</v>
      </c>
      <c r="J343" s="15">
        <f t="shared" si="14"/>
        <v>4519652</v>
      </c>
      <c r="K343" s="27">
        <v>3598528.1470000003</v>
      </c>
      <c r="L343" s="27">
        <v>3442605.1940000001</v>
      </c>
      <c r="M343" s="27">
        <v>282856.576</v>
      </c>
      <c r="N343" s="27">
        <v>37033.506000000001</v>
      </c>
      <c r="O343" s="27">
        <v>3601.8820000000001</v>
      </c>
      <c r="P343" s="27">
        <v>6300</v>
      </c>
      <c r="Q343" s="27">
        <v>75434.78</v>
      </c>
      <c r="R343" s="27">
        <v>7446360.0850000009</v>
      </c>
      <c r="S343" s="18">
        <v>8325921</v>
      </c>
      <c r="T343" s="18">
        <f t="shared" si="16"/>
        <v>8325921</v>
      </c>
      <c r="U343" s="18">
        <v>7665045.3049999997</v>
      </c>
      <c r="V343" s="32">
        <f t="shared" si="15"/>
        <v>1695.9385564982051</v>
      </c>
      <c r="W343" s="46">
        <v>0</v>
      </c>
      <c r="X343" s="20">
        <v>0</v>
      </c>
      <c r="Y343" s="32"/>
      <c r="Z343" s="32"/>
      <c r="AG343" s="40">
        <v>388441</v>
      </c>
      <c r="AH343" s="18">
        <v>98863</v>
      </c>
      <c r="AI343" s="40">
        <v>3368</v>
      </c>
      <c r="AJ343" s="40">
        <v>432004996</v>
      </c>
      <c r="AK343" s="40">
        <v>1850950589</v>
      </c>
      <c r="AL343" s="40">
        <v>1145473938</v>
      </c>
      <c r="AM343" s="18">
        <v>5573</v>
      </c>
      <c r="AN343" s="18">
        <v>1063</v>
      </c>
      <c r="AO343" s="18">
        <v>492</v>
      </c>
      <c r="AP343" s="18">
        <v>1003</v>
      </c>
      <c r="AQ343" s="18">
        <v>495</v>
      </c>
      <c r="AR343" s="18">
        <v>2520</v>
      </c>
      <c r="AS343" s="18">
        <v>4229</v>
      </c>
      <c r="AT343" s="18">
        <v>723</v>
      </c>
      <c r="AU343" s="18">
        <v>271</v>
      </c>
      <c r="AV343" s="18">
        <v>688</v>
      </c>
      <c r="AW343" s="18">
        <v>311</v>
      </c>
      <c r="AX343" s="18">
        <v>2236</v>
      </c>
      <c r="AY343" s="18">
        <v>1344</v>
      </c>
      <c r="AZ343" s="18">
        <v>340</v>
      </c>
      <c r="BA343" s="18">
        <v>221</v>
      </c>
      <c r="BB343" s="18">
        <v>315</v>
      </c>
      <c r="BC343" s="25">
        <v>184</v>
      </c>
      <c r="BD343" s="25">
        <v>284</v>
      </c>
    </row>
    <row r="344" spans="1:56" x14ac:dyDescent="0.25">
      <c r="A344" s="14">
        <v>2008</v>
      </c>
      <c r="B344" s="14">
        <v>4</v>
      </c>
      <c r="C344" s="15">
        <v>4001785</v>
      </c>
      <c r="D344" s="15">
        <v>499289</v>
      </c>
      <c r="E344" s="15">
        <v>13923</v>
      </c>
      <c r="F344" s="15">
        <v>3095</v>
      </c>
      <c r="G344" s="16">
        <v>205</v>
      </c>
      <c r="H344" s="16">
        <v>23</v>
      </c>
      <c r="I344" s="16">
        <v>4</v>
      </c>
      <c r="J344" s="15">
        <f t="shared" si="14"/>
        <v>4518324</v>
      </c>
      <c r="K344" s="17">
        <v>3779246.6199999996</v>
      </c>
      <c r="L344" s="17">
        <v>3509770.7960000001</v>
      </c>
      <c r="M344" s="17">
        <v>296408.24100000004</v>
      </c>
      <c r="N344" s="17">
        <v>32584.448999999997</v>
      </c>
      <c r="O344" s="17">
        <v>3497.6409999999996</v>
      </c>
      <c r="P344" s="17">
        <v>6711.25</v>
      </c>
      <c r="Q344" s="17">
        <v>83930.119000000006</v>
      </c>
      <c r="R344" s="17">
        <v>7712149.1159999995</v>
      </c>
      <c r="S344" s="18">
        <v>8619990</v>
      </c>
      <c r="T344" s="18">
        <f t="shared" si="16"/>
        <v>8619990</v>
      </c>
      <c r="U344" s="18">
        <v>8131802.9970000004</v>
      </c>
      <c r="V344" s="32">
        <f t="shared" si="15"/>
        <v>1799.7403895695747</v>
      </c>
      <c r="W344" s="46">
        <v>0</v>
      </c>
      <c r="X344" s="20">
        <v>0</v>
      </c>
      <c r="Y344" s="32"/>
      <c r="Z344" s="32"/>
      <c r="AG344" s="18">
        <v>388496</v>
      </c>
      <c r="AH344" s="18">
        <v>99006</v>
      </c>
      <c r="AI344" s="18">
        <v>3377</v>
      </c>
      <c r="AJ344" s="18">
        <v>445715013</v>
      </c>
      <c r="AK344" s="18">
        <v>1899705604</v>
      </c>
      <c r="AL344" s="18">
        <v>1150544523</v>
      </c>
      <c r="AM344" s="18">
        <v>5667</v>
      </c>
      <c r="AN344" s="18">
        <v>1113</v>
      </c>
      <c r="AO344" s="18">
        <v>544</v>
      </c>
      <c r="AP344" s="18">
        <v>1010</v>
      </c>
      <c r="AQ344" s="18">
        <v>563</v>
      </c>
      <c r="AR344" s="18">
        <v>2437</v>
      </c>
      <c r="AS344" s="18">
        <v>4398</v>
      </c>
      <c r="AT344" s="18">
        <v>855</v>
      </c>
      <c r="AU344" s="18">
        <v>388</v>
      </c>
      <c r="AV344" s="18">
        <v>686</v>
      </c>
      <c r="AW344" s="18">
        <v>372</v>
      </c>
      <c r="AX344" s="18">
        <v>2097</v>
      </c>
      <c r="AY344" s="18">
        <v>1269</v>
      </c>
      <c r="AZ344" s="18">
        <v>258</v>
      </c>
      <c r="BA344" s="18">
        <v>156</v>
      </c>
      <c r="BB344" s="18">
        <v>324</v>
      </c>
      <c r="BC344" s="25">
        <v>191</v>
      </c>
      <c r="BD344" s="25">
        <v>340</v>
      </c>
    </row>
    <row r="345" spans="1:56" x14ac:dyDescent="0.25">
      <c r="A345" s="14">
        <v>2008</v>
      </c>
      <c r="B345" s="14">
        <v>5</v>
      </c>
      <c r="C345" s="15">
        <v>3996910</v>
      </c>
      <c r="D345" s="15">
        <v>500326</v>
      </c>
      <c r="E345" s="15">
        <v>13597</v>
      </c>
      <c r="F345" s="15">
        <v>3099</v>
      </c>
      <c r="G345" s="16">
        <v>205</v>
      </c>
      <c r="H345" s="16">
        <v>23</v>
      </c>
      <c r="I345" s="16">
        <v>4</v>
      </c>
      <c r="J345" s="15">
        <f t="shared" si="14"/>
        <v>4514164</v>
      </c>
      <c r="K345" s="17">
        <v>4283254.5109999999</v>
      </c>
      <c r="L345" s="17">
        <v>3717189.9610000001</v>
      </c>
      <c r="M345" s="17">
        <v>292755.94500000001</v>
      </c>
      <c r="N345" s="17">
        <v>34399.455999999998</v>
      </c>
      <c r="O345" s="17">
        <v>3486.6559999999999</v>
      </c>
      <c r="P345" s="17">
        <v>6382.95</v>
      </c>
      <c r="Q345" s="17">
        <v>82919.672999999995</v>
      </c>
      <c r="R345" s="17">
        <v>8420389.1520000007</v>
      </c>
      <c r="S345" s="18">
        <v>10292599</v>
      </c>
      <c r="T345" s="18">
        <f t="shared" si="16"/>
        <v>10292599</v>
      </c>
      <c r="U345" s="18">
        <v>9054095.4790000003</v>
      </c>
      <c r="V345" s="32">
        <f t="shared" si="15"/>
        <v>2005.7099170166764</v>
      </c>
      <c r="W345" s="46">
        <v>0</v>
      </c>
      <c r="X345" s="20">
        <v>0</v>
      </c>
      <c r="Y345" s="32"/>
      <c r="Z345" s="32"/>
      <c r="AG345" s="18">
        <v>389240</v>
      </c>
      <c r="AH345" s="18">
        <v>99283</v>
      </c>
      <c r="AI345" s="18">
        <v>3390</v>
      </c>
      <c r="AJ345" s="18">
        <v>480718616</v>
      </c>
      <c r="AK345" s="18">
        <v>2010732755</v>
      </c>
      <c r="AL345" s="18">
        <v>1211655736</v>
      </c>
      <c r="AM345" s="18">
        <v>5408</v>
      </c>
      <c r="AN345" s="18">
        <v>1292</v>
      </c>
      <c r="AO345" s="18">
        <v>428</v>
      </c>
      <c r="AP345" s="18">
        <v>706</v>
      </c>
      <c r="AQ345" s="18">
        <v>712</v>
      </c>
      <c r="AR345" s="18">
        <v>2270</v>
      </c>
      <c r="AS345" s="18">
        <v>4021</v>
      </c>
      <c r="AT345" s="18">
        <v>963</v>
      </c>
      <c r="AU345" s="18">
        <v>237</v>
      </c>
      <c r="AV345" s="18">
        <v>418</v>
      </c>
      <c r="AW345" s="18">
        <v>533</v>
      </c>
      <c r="AX345" s="18">
        <v>1870</v>
      </c>
      <c r="AY345" s="18">
        <v>1387</v>
      </c>
      <c r="AZ345" s="18">
        <v>329</v>
      </c>
      <c r="BA345" s="18">
        <v>191</v>
      </c>
      <c r="BB345" s="18">
        <v>288</v>
      </c>
      <c r="BC345" s="25">
        <v>179</v>
      </c>
      <c r="BD345" s="25">
        <v>400</v>
      </c>
    </row>
    <row r="346" spans="1:56" x14ac:dyDescent="0.25">
      <c r="A346" s="14">
        <v>2008</v>
      </c>
      <c r="B346" s="14">
        <v>6</v>
      </c>
      <c r="C346" s="15">
        <v>3996829</v>
      </c>
      <c r="D346" s="15">
        <v>500723</v>
      </c>
      <c r="E346" s="15">
        <v>13372</v>
      </c>
      <c r="F346" s="15">
        <v>3107</v>
      </c>
      <c r="G346" s="16">
        <v>204</v>
      </c>
      <c r="H346" s="16">
        <v>23</v>
      </c>
      <c r="I346" s="16">
        <v>4</v>
      </c>
      <c r="J346" s="15">
        <f t="shared" si="14"/>
        <v>4514262</v>
      </c>
      <c r="K346" s="17">
        <v>5282804.8379999995</v>
      </c>
      <c r="L346" s="17">
        <v>4108255.0940000005</v>
      </c>
      <c r="M346" s="17">
        <v>323010.78099999996</v>
      </c>
      <c r="N346" s="17">
        <v>35669.650999999998</v>
      </c>
      <c r="O346" s="17">
        <v>3342.0810000000001</v>
      </c>
      <c r="P346" s="17">
        <v>6832.35</v>
      </c>
      <c r="Q346" s="17">
        <v>94216.115999999995</v>
      </c>
      <c r="R346" s="17">
        <v>9854130.9110000003</v>
      </c>
      <c r="S346" s="18">
        <v>10508760</v>
      </c>
      <c r="T346" s="18">
        <f t="shared" si="16"/>
        <v>10508760</v>
      </c>
      <c r="U346" s="18">
        <v>10015222.795</v>
      </c>
      <c r="V346" s="32">
        <f t="shared" si="15"/>
        <v>2218.5756319200191</v>
      </c>
      <c r="W346" s="46">
        <v>0</v>
      </c>
      <c r="X346" s="20">
        <v>0</v>
      </c>
      <c r="Y346" s="32"/>
      <c r="Z346" s="32"/>
      <c r="AG346" s="18">
        <v>389216</v>
      </c>
      <c r="AH346" s="18">
        <v>99666</v>
      </c>
      <c r="AI346" s="18">
        <v>3425</v>
      </c>
      <c r="AJ346" s="18">
        <v>543621668</v>
      </c>
      <c r="AK346" s="18">
        <v>2241947177</v>
      </c>
      <c r="AL346" s="18">
        <v>1308902524</v>
      </c>
      <c r="AM346" s="18">
        <v>4275</v>
      </c>
      <c r="AN346" s="18">
        <v>1194</v>
      </c>
      <c r="AO346" s="18">
        <v>448</v>
      </c>
      <c r="AP346" s="18">
        <v>647</v>
      </c>
      <c r="AQ346" s="18">
        <v>385</v>
      </c>
      <c r="AR346" s="18">
        <v>1601</v>
      </c>
      <c r="AS346" s="18">
        <v>3181</v>
      </c>
      <c r="AT346" s="18">
        <v>926</v>
      </c>
      <c r="AU346" s="18">
        <v>280</v>
      </c>
      <c r="AV346" s="18">
        <v>439</v>
      </c>
      <c r="AW346" s="18">
        <v>216</v>
      </c>
      <c r="AX346" s="18">
        <v>1320</v>
      </c>
      <c r="AY346" s="18">
        <v>1094</v>
      </c>
      <c r="AZ346" s="18">
        <v>268</v>
      </c>
      <c r="BA346" s="18">
        <v>168</v>
      </c>
      <c r="BB346" s="18">
        <v>208</v>
      </c>
      <c r="BC346" s="25">
        <v>169</v>
      </c>
      <c r="BD346" s="25">
        <v>281</v>
      </c>
    </row>
    <row r="347" spans="1:56" x14ac:dyDescent="0.25">
      <c r="A347" s="14">
        <v>2008</v>
      </c>
      <c r="B347" s="14">
        <v>7</v>
      </c>
      <c r="C347" s="15">
        <v>3991810</v>
      </c>
      <c r="D347" s="15">
        <v>501265</v>
      </c>
      <c r="E347" s="15">
        <v>13155</v>
      </c>
      <c r="F347" s="15">
        <v>3113</v>
      </c>
      <c r="G347" s="16">
        <v>204</v>
      </c>
      <c r="H347" s="16">
        <v>23</v>
      </c>
      <c r="I347" s="16">
        <v>4</v>
      </c>
      <c r="J347" s="15">
        <f t="shared" si="14"/>
        <v>4509574</v>
      </c>
      <c r="K347" s="17">
        <v>5301896.2829999998</v>
      </c>
      <c r="L347" s="17">
        <v>4103113.0700000003</v>
      </c>
      <c r="M347" s="17">
        <v>308289.89900000003</v>
      </c>
      <c r="N347" s="17">
        <v>34632.569000000003</v>
      </c>
      <c r="O347" s="17">
        <v>2394.2660000000001</v>
      </c>
      <c r="P347" s="17">
        <v>7157.85</v>
      </c>
      <c r="Q347" s="17">
        <v>95495.267000000007</v>
      </c>
      <c r="R347" s="17">
        <v>9852979.2040000018</v>
      </c>
      <c r="S347" s="18">
        <v>10745283</v>
      </c>
      <c r="T347" s="18">
        <f t="shared" si="16"/>
        <v>10745283</v>
      </c>
      <c r="U347" s="18">
        <v>9579253.9370000008</v>
      </c>
      <c r="V347" s="32">
        <f t="shared" si="15"/>
        <v>2124.2056198262808</v>
      </c>
      <c r="W347" s="46">
        <v>0</v>
      </c>
      <c r="X347" s="20">
        <v>0</v>
      </c>
      <c r="Y347" s="32"/>
      <c r="Z347" s="32"/>
      <c r="AG347" s="18">
        <v>389655</v>
      </c>
      <c r="AH347" s="18">
        <v>99778</v>
      </c>
      <c r="AI347" s="18">
        <v>3416</v>
      </c>
      <c r="AJ347" s="18">
        <v>539149926</v>
      </c>
      <c r="AK347" s="18">
        <v>2228682808</v>
      </c>
      <c r="AL347" s="18">
        <v>1320994160</v>
      </c>
      <c r="AM347" s="18">
        <v>4598</v>
      </c>
      <c r="AN347" s="18">
        <v>1270</v>
      </c>
      <c r="AO347" s="18">
        <v>459</v>
      </c>
      <c r="AP347" s="18">
        <v>877</v>
      </c>
      <c r="AQ347" s="18">
        <v>618</v>
      </c>
      <c r="AR347" s="18">
        <v>1374</v>
      </c>
      <c r="AS347" s="18">
        <v>3360</v>
      </c>
      <c r="AT347" s="18">
        <v>907</v>
      </c>
      <c r="AU347" s="18">
        <v>327</v>
      </c>
      <c r="AV347" s="18">
        <v>582</v>
      </c>
      <c r="AW347" s="18">
        <v>448</v>
      </c>
      <c r="AX347" s="18">
        <v>1096</v>
      </c>
      <c r="AY347" s="18">
        <v>1238</v>
      </c>
      <c r="AZ347" s="18">
        <v>363</v>
      </c>
      <c r="BA347" s="18">
        <v>132</v>
      </c>
      <c r="BB347" s="18">
        <v>295</v>
      </c>
      <c r="BC347" s="25">
        <v>170</v>
      </c>
      <c r="BD347" s="25">
        <v>278</v>
      </c>
    </row>
    <row r="348" spans="1:56" x14ac:dyDescent="0.25">
      <c r="A348" s="14">
        <v>2008</v>
      </c>
      <c r="B348" s="14">
        <v>8</v>
      </c>
      <c r="C348" s="15">
        <v>3989187</v>
      </c>
      <c r="D348" s="15">
        <v>501848</v>
      </c>
      <c r="E348" s="15">
        <v>12920</v>
      </c>
      <c r="F348" s="15">
        <v>3132</v>
      </c>
      <c r="G348" s="16">
        <v>204</v>
      </c>
      <c r="H348" s="16">
        <v>23</v>
      </c>
      <c r="I348" s="16">
        <v>4</v>
      </c>
      <c r="J348" s="15">
        <f t="shared" si="14"/>
        <v>4507318</v>
      </c>
      <c r="K348" s="17">
        <v>5331470.6049999995</v>
      </c>
      <c r="L348" s="17">
        <v>4016555.7649999997</v>
      </c>
      <c r="M348" s="17">
        <v>280429.54499999998</v>
      </c>
      <c r="N348" s="17">
        <v>35471.712</v>
      </c>
      <c r="O348" s="17">
        <v>2229.4699999999998</v>
      </c>
      <c r="P348" s="17">
        <v>6761.65</v>
      </c>
      <c r="Q348" s="17">
        <v>97640.126000000004</v>
      </c>
      <c r="R348" s="17">
        <v>9770558.8729999997</v>
      </c>
      <c r="S348" s="18">
        <v>11090020</v>
      </c>
      <c r="T348" s="18">
        <f t="shared" si="16"/>
        <v>11090020</v>
      </c>
      <c r="U348" s="18">
        <v>10261837.747</v>
      </c>
      <c r="V348" s="32">
        <f t="shared" si="15"/>
        <v>2276.7079788539249</v>
      </c>
      <c r="W348" s="46">
        <v>0</v>
      </c>
      <c r="X348" s="20">
        <v>0</v>
      </c>
      <c r="Y348" s="32"/>
      <c r="Z348" s="32"/>
      <c r="AG348" s="18">
        <v>390153</v>
      </c>
      <c r="AH348" s="18">
        <v>99876</v>
      </c>
      <c r="AI348" s="18">
        <v>3396</v>
      </c>
      <c r="AJ348" s="18">
        <v>535182145</v>
      </c>
      <c r="AK348" s="18">
        <v>2199467574</v>
      </c>
      <c r="AL348" s="18">
        <v>1267873833</v>
      </c>
      <c r="AM348" s="18">
        <v>3632</v>
      </c>
      <c r="AN348" s="18">
        <v>773</v>
      </c>
      <c r="AO348" s="18">
        <v>911</v>
      </c>
      <c r="AP348" s="18">
        <v>857</v>
      </c>
      <c r="AQ348" s="18">
        <v>313</v>
      </c>
      <c r="AR348" s="18">
        <v>778</v>
      </c>
      <c r="AS348" s="18">
        <v>2681</v>
      </c>
      <c r="AT348" s="18">
        <v>540</v>
      </c>
      <c r="AU348" s="18">
        <v>742</v>
      </c>
      <c r="AV348" s="18">
        <v>673</v>
      </c>
      <c r="AW348" s="18">
        <v>136</v>
      </c>
      <c r="AX348" s="18">
        <v>590</v>
      </c>
      <c r="AY348" s="18">
        <v>951</v>
      </c>
      <c r="AZ348" s="18">
        <v>233</v>
      </c>
      <c r="BA348" s="18">
        <v>169</v>
      </c>
      <c r="BB348" s="18">
        <v>184</v>
      </c>
      <c r="BC348" s="25">
        <v>177</v>
      </c>
      <c r="BD348" s="25">
        <v>188</v>
      </c>
    </row>
    <row r="349" spans="1:56" x14ac:dyDescent="0.25">
      <c r="A349" s="14">
        <v>2008</v>
      </c>
      <c r="B349" s="14">
        <v>9</v>
      </c>
      <c r="C349" s="15">
        <v>3985030</v>
      </c>
      <c r="D349" s="15">
        <v>501941</v>
      </c>
      <c r="E349" s="15">
        <v>12797</v>
      </c>
      <c r="F349" s="15">
        <v>3141</v>
      </c>
      <c r="G349" s="16">
        <v>201</v>
      </c>
      <c r="H349" s="16">
        <v>23</v>
      </c>
      <c r="I349" s="16">
        <v>4</v>
      </c>
      <c r="J349" s="15">
        <f t="shared" si="14"/>
        <v>4503137</v>
      </c>
      <c r="K349" s="17">
        <v>5632132.7520000003</v>
      </c>
      <c r="L349" s="17">
        <v>4261070.784</v>
      </c>
      <c r="M349" s="17">
        <v>300915.848</v>
      </c>
      <c r="N349" s="17">
        <v>35448.928</v>
      </c>
      <c r="O349" s="17">
        <v>2461.7090000000003</v>
      </c>
      <c r="P349" s="17">
        <v>6862.8</v>
      </c>
      <c r="Q349" s="17">
        <v>97219.453999999998</v>
      </c>
      <c r="R349" s="17">
        <v>10336112.275</v>
      </c>
      <c r="S349" s="18">
        <v>10640369</v>
      </c>
      <c r="T349" s="18">
        <f t="shared" si="16"/>
        <v>10640369</v>
      </c>
      <c r="U349" s="18">
        <v>10219241.821</v>
      </c>
      <c r="V349" s="32">
        <f t="shared" si="15"/>
        <v>2269.3626461843346</v>
      </c>
      <c r="W349" s="46">
        <v>0</v>
      </c>
      <c r="X349" s="20">
        <v>0</v>
      </c>
      <c r="Y349" s="32"/>
      <c r="Z349" s="32"/>
      <c r="AG349" s="18">
        <v>390306</v>
      </c>
      <c r="AH349" s="18">
        <v>99811</v>
      </c>
      <c r="AI349" s="18">
        <v>3403</v>
      </c>
      <c r="AJ349" s="18">
        <v>552627229</v>
      </c>
      <c r="AK349" s="18">
        <v>2297823545</v>
      </c>
      <c r="AL349" s="18">
        <v>1396475214</v>
      </c>
      <c r="AM349" s="18">
        <v>4087</v>
      </c>
      <c r="AN349" s="18">
        <v>1144</v>
      </c>
      <c r="AO349" s="18">
        <v>735</v>
      </c>
      <c r="AP349" s="18">
        <v>886</v>
      </c>
      <c r="AQ349" s="18">
        <v>457</v>
      </c>
      <c r="AR349" s="18">
        <v>865</v>
      </c>
      <c r="AS349" s="18">
        <v>2931</v>
      </c>
      <c r="AT349" s="18">
        <v>886</v>
      </c>
      <c r="AU349" s="18">
        <v>574</v>
      </c>
      <c r="AV349" s="18">
        <v>605</v>
      </c>
      <c r="AW349" s="18">
        <v>297</v>
      </c>
      <c r="AX349" s="18">
        <v>569</v>
      </c>
      <c r="AY349" s="18">
        <v>1156</v>
      </c>
      <c r="AZ349" s="18">
        <v>258</v>
      </c>
      <c r="BA349" s="18">
        <v>161</v>
      </c>
      <c r="BB349" s="18">
        <v>281</v>
      </c>
      <c r="BC349" s="25">
        <v>160</v>
      </c>
      <c r="BD349" s="25">
        <v>296</v>
      </c>
    </row>
    <row r="350" spans="1:56" x14ac:dyDescent="0.25">
      <c r="A350" s="14">
        <v>2008</v>
      </c>
      <c r="B350" s="14">
        <v>10</v>
      </c>
      <c r="C350" s="15">
        <v>3983523</v>
      </c>
      <c r="D350" s="15">
        <v>502471</v>
      </c>
      <c r="E350" s="15">
        <v>12548</v>
      </c>
      <c r="F350" s="15">
        <v>3150</v>
      </c>
      <c r="G350" s="16">
        <v>199</v>
      </c>
      <c r="H350" s="16">
        <v>23</v>
      </c>
      <c r="I350" s="16">
        <v>4</v>
      </c>
      <c r="J350" s="15">
        <f t="shared" si="14"/>
        <v>4501918</v>
      </c>
      <c r="K350" s="17">
        <v>4805004.6639999999</v>
      </c>
      <c r="L350" s="17">
        <v>3926048.3160000001</v>
      </c>
      <c r="M350" s="17">
        <v>288124.20499999996</v>
      </c>
      <c r="N350" s="17">
        <v>37888.816000000006</v>
      </c>
      <c r="O350" s="17">
        <v>2465.0360000000001</v>
      </c>
      <c r="P350" s="17">
        <v>6661.55</v>
      </c>
      <c r="Q350" s="17">
        <v>84714.517000000007</v>
      </c>
      <c r="R350" s="17">
        <v>9150907.1040000021</v>
      </c>
      <c r="S350" s="18">
        <v>9367637</v>
      </c>
      <c r="T350" s="18">
        <f t="shared" si="16"/>
        <v>9367637</v>
      </c>
      <c r="U350" s="18">
        <v>8552965.5869999994</v>
      </c>
      <c r="V350" s="32">
        <f t="shared" si="15"/>
        <v>1899.8509493961899</v>
      </c>
      <c r="W350" s="46">
        <v>0</v>
      </c>
      <c r="X350" s="20">
        <v>0</v>
      </c>
      <c r="Y350" s="32"/>
      <c r="Z350" s="32"/>
      <c r="AG350" s="18">
        <v>390919</v>
      </c>
      <c r="AH350" s="18">
        <v>99721</v>
      </c>
      <c r="AI350" s="18">
        <v>3407</v>
      </c>
      <c r="AJ350" s="18">
        <v>510750876</v>
      </c>
      <c r="AK350" s="18">
        <v>2179533930</v>
      </c>
      <c r="AL350" s="18">
        <v>1221917122</v>
      </c>
      <c r="AM350" s="18">
        <v>3691</v>
      </c>
      <c r="AN350" s="18">
        <v>1035</v>
      </c>
      <c r="AO350" s="18">
        <v>451</v>
      </c>
      <c r="AP350" s="18">
        <v>907</v>
      </c>
      <c r="AQ350" s="18">
        <v>421</v>
      </c>
      <c r="AR350" s="18">
        <v>877</v>
      </c>
      <c r="AS350" s="18">
        <v>2527</v>
      </c>
      <c r="AT350" s="18">
        <v>705</v>
      </c>
      <c r="AU350" s="18">
        <v>300</v>
      </c>
      <c r="AV350" s="18">
        <v>645</v>
      </c>
      <c r="AW350" s="18">
        <v>262</v>
      </c>
      <c r="AX350" s="18">
        <v>615</v>
      </c>
      <c r="AY350" s="18">
        <v>1164</v>
      </c>
      <c r="AZ350" s="18">
        <v>330</v>
      </c>
      <c r="BA350" s="18">
        <v>151</v>
      </c>
      <c r="BB350" s="18">
        <v>262</v>
      </c>
      <c r="BC350" s="25">
        <v>159</v>
      </c>
      <c r="BD350" s="25">
        <v>262</v>
      </c>
    </row>
    <row r="351" spans="1:56" x14ac:dyDescent="0.25">
      <c r="A351" s="14">
        <v>2008</v>
      </c>
      <c r="B351" s="14">
        <f t="shared" ref="B351:B364" si="17">B339</f>
        <v>11</v>
      </c>
      <c r="C351" s="15">
        <v>3981138</v>
      </c>
      <c r="D351" s="15">
        <v>502192</v>
      </c>
      <c r="E351" s="15">
        <v>12249</v>
      </c>
      <c r="F351" s="15">
        <v>3155</v>
      </c>
      <c r="G351" s="16">
        <v>199</v>
      </c>
      <c r="H351" s="16">
        <v>23</v>
      </c>
      <c r="I351" s="16">
        <v>4</v>
      </c>
      <c r="J351" s="15">
        <f t="shared" si="14"/>
        <v>4498960</v>
      </c>
      <c r="K351" s="17">
        <v>3672851.443</v>
      </c>
      <c r="L351" s="17">
        <v>3580327.432</v>
      </c>
      <c r="M351" s="17">
        <v>275330.60599999997</v>
      </c>
      <c r="N351" s="17">
        <v>36155.986999999994</v>
      </c>
      <c r="O351" s="17">
        <v>2280.2079999999996</v>
      </c>
      <c r="P351" s="17">
        <v>6729.8</v>
      </c>
      <c r="Q351" s="17">
        <v>77558.36</v>
      </c>
      <c r="R351" s="17">
        <v>7651233.8359999992</v>
      </c>
      <c r="S351" s="18">
        <v>7648144</v>
      </c>
      <c r="T351" s="18">
        <f t="shared" si="16"/>
        <v>7648144</v>
      </c>
      <c r="U351" s="18">
        <v>7313800.4759999998</v>
      </c>
      <c r="V351" s="32">
        <f t="shared" si="15"/>
        <v>1625.6661492132839</v>
      </c>
      <c r="W351" s="46">
        <v>0</v>
      </c>
      <c r="X351" s="20">
        <v>0</v>
      </c>
      <c r="Y351" s="32"/>
      <c r="Z351" s="32"/>
      <c r="AG351" s="18">
        <v>390804</v>
      </c>
      <c r="AH351" s="18">
        <v>99588</v>
      </c>
      <c r="AI351" s="18">
        <v>3385</v>
      </c>
      <c r="AJ351" s="18">
        <v>438552137</v>
      </c>
      <c r="AK351" s="18">
        <v>1900272454</v>
      </c>
      <c r="AL351" s="18">
        <v>1227501795</v>
      </c>
      <c r="AM351" s="18">
        <v>5240</v>
      </c>
      <c r="AN351" s="18">
        <v>1376</v>
      </c>
      <c r="AO351" s="18">
        <v>361</v>
      </c>
      <c r="AP351" s="18">
        <v>760</v>
      </c>
      <c r="AQ351" s="18">
        <v>857</v>
      </c>
      <c r="AR351" s="18">
        <v>1886</v>
      </c>
      <c r="AS351" s="18">
        <v>4178</v>
      </c>
      <c r="AT351" s="18">
        <v>1044</v>
      </c>
      <c r="AU351" s="18">
        <v>254</v>
      </c>
      <c r="AV351" s="18">
        <v>579</v>
      </c>
      <c r="AW351" s="18">
        <v>687</v>
      </c>
      <c r="AX351" s="18">
        <v>1614</v>
      </c>
      <c r="AY351" s="18">
        <v>1062</v>
      </c>
      <c r="AZ351" s="18">
        <v>332</v>
      </c>
      <c r="BA351" s="18">
        <v>107</v>
      </c>
      <c r="BB351" s="18">
        <v>181</v>
      </c>
      <c r="BC351" s="25">
        <v>170</v>
      </c>
      <c r="BD351" s="25">
        <v>272</v>
      </c>
    </row>
    <row r="352" spans="1:56" x14ac:dyDescent="0.25">
      <c r="A352" s="14">
        <v>2008</v>
      </c>
      <c r="B352" s="14">
        <f t="shared" si="17"/>
        <v>12</v>
      </c>
      <c r="C352" s="15">
        <v>3980785</v>
      </c>
      <c r="D352" s="15">
        <v>501710</v>
      </c>
      <c r="E352" s="15">
        <v>11902</v>
      </c>
      <c r="F352" s="15">
        <v>3170</v>
      </c>
      <c r="G352" s="16">
        <v>199</v>
      </c>
      <c r="H352" s="16">
        <v>23</v>
      </c>
      <c r="I352" s="16">
        <v>4</v>
      </c>
      <c r="J352" s="15">
        <f t="shared" si="14"/>
        <v>4497793</v>
      </c>
      <c r="K352" s="17">
        <v>3703339.3190000001</v>
      </c>
      <c r="L352" s="17">
        <v>3621740.1220000004</v>
      </c>
      <c r="M352" s="17">
        <v>289108.89399999997</v>
      </c>
      <c r="N352" s="17">
        <v>36251.615000000005</v>
      </c>
      <c r="O352" s="17">
        <v>2358.6170000000002</v>
      </c>
      <c r="P352" s="17">
        <v>6442.1</v>
      </c>
      <c r="Q352" s="17">
        <v>62338.103000000003</v>
      </c>
      <c r="R352" s="17">
        <v>7721578.7700000005</v>
      </c>
      <c r="S352" s="18">
        <v>7806098</v>
      </c>
      <c r="T352" s="18">
        <f t="shared" si="16"/>
        <v>7806098</v>
      </c>
      <c r="U352" s="18">
        <v>6952468.6670000004</v>
      </c>
      <c r="V352" s="32">
        <f t="shared" si="15"/>
        <v>1545.7525168477225</v>
      </c>
      <c r="W352" s="46">
        <v>0</v>
      </c>
      <c r="X352" s="20">
        <v>0</v>
      </c>
      <c r="Y352" s="32"/>
      <c r="Z352" s="32"/>
      <c r="AG352" s="18">
        <v>390180</v>
      </c>
      <c r="AH352" s="18">
        <v>99710</v>
      </c>
      <c r="AI352" s="18">
        <v>3399</v>
      </c>
      <c r="AJ352" s="18">
        <v>439329404</v>
      </c>
      <c r="AK352" s="18">
        <v>1943437819</v>
      </c>
      <c r="AL352" s="18">
        <v>1224806946</v>
      </c>
      <c r="AM352" s="18">
        <v>3672</v>
      </c>
      <c r="AN352" s="18">
        <v>745</v>
      </c>
      <c r="AO352" s="18">
        <v>642</v>
      </c>
      <c r="AP352" s="18">
        <v>800</v>
      </c>
      <c r="AQ352" s="18">
        <v>308</v>
      </c>
      <c r="AR352" s="18">
        <v>1177</v>
      </c>
      <c r="AS352" s="18">
        <v>2740</v>
      </c>
      <c r="AT352" s="18">
        <v>510</v>
      </c>
      <c r="AU352" s="18">
        <v>523</v>
      </c>
      <c r="AV352" s="18">
        <v>582</v>
      </c>
      <c r="AW352" s="18">
        <v>164</v>
      </c>
      <c r="AX352" s="18">
        <v>961</v>
      </c>
      <c r="AY352" s="18">
        <v>932</v>
      </c>
      <c r="AZ352" s="18">
        <v>235</v>
      </c>
      <c r="BA352" s="18">
        <v>119</v>
      </c>
      <c r="BB352" s="18">
        <v>218</v>
      </c>
      <c r="BC352" s="25">
        <v>144</v>
      </c>
      <c r="BD352" s="25">
        <v>216</v>
      </c>
    </row>
    <row r="353" spans="1:56" x14ac:dyDescent="0.25">
      <c r="A353" s="14">
        <v>2009</v>
      </c>
      <c r="B353" s="14">
        <f t="shared" si="17"/>
        <v>1</v>
      </c>
      <c r="C353" s="15">
        <v>3981732</v>
      </c>
      <c r="D353" s="15">
        <v>501254</v>
      </c>
      <c r="E353" s="15">
        <v>11378</v>
      </c>
      <c r="F353" s="15">
        <v>3191</v>
      </c>
      <c r="G353" s="16">
        <v>198</v>
      </c>
      <c r="H353" s="16">
        <v>23</v>
      </c>
      <c r="I353" s="16">
        <v>5</v>
      </c>
      <c r="J353" s="15">
        <f t="shared" si="14"/>
        <v>4497781</v>
      </c>
      <c r="K353" s="17">
        <v>3931714.5269999998</v>
      </c>
      <c r="L353" s="17">
        <v>3616795.4580000001</v>
      </c>
      <c r="M353" s="17">
        <v>289843.82200000004</v>
      </c>
      <c r="N353" s="17">
        <v>33389.081999999995</v>
      </c>
      <c r="O353" s="17">
        <v>2724.3240000000001</v>
      </c>
      <c r="P353" s="17">
        <v>6947.75</v>
      </c>
      <c r="Q353" s="17">
        <v>67619.698999999993</v>
      </c>
      <c r="R353" s="17">
        <v>7949034.6619999995</v>
      </c>
      <c r="S353" s="18">
        <v>8007278</v>
      </c>
      <c r="T353" s="18">
        <f t="shared" si="16"/>
        <v>8007278</v>
      </c>
      <c r="U353" s="18">
        <v>7458391.9630000005</v>
      </c>
      <c r="V353" s="32">
        <f t="shared" si="15"/>
        <v>1658.2399752677768</v>
      </c>
      <c r="W353" s="46">
        <v>0</v>
      </c>
      <c r="X353" s="20">
        <v>0</v>
      </c>
      <c r="Y353" s="32"/>
      <c r="Z353" s="32"/>
      <c r="AG353" s="18">
        <v>390070</v>
      </c>
      <c r="AH353" s="18">
        <v>99369</v>
      </c>
      <c r="AI353" s="18">
        <v>3390</v>
      </c>
      <c r="AJ353" s="18">
        <v>446472711</v>
      </c>
      <c r="AK353" s="18">
        <v>1951013554</v>
      </c>
      <c r="AL353" s="18">
        <v>1205262024</v>
      </c>
      <c r="AM353" s="18">
        <v>5070</v>
      </c>
      <c r="AN353" s="18">
        <v>1062</v>
      </c>
      <c r="AO353" s="18">
        <v>314</v>
      </c>
      <c r="AP353" s="18">
        <v>659</v>
      </c>
      <c r="AQ353" s="18">
        <v>652</v>
      </c>
      <c r="AR353" s="18">
        <v>2383</v>
      </c>
      <c r="AS353" s="18">
        <v>3890</v>
      </c>
      <c r="AT353" s="18">
        <v>732</v>
      </c>
      <c r="AU353" s="18">
        <v>157</v>
      </c>
      <c r="AV353" s="18">
        <v>438</v>
      </c>
      <c r="AW353" s="18">
        <v>436</v>
      </c>
      <c r="AX353" s="18">
        <v>2127</v>
      </c>
      <c r="AY353" s="18">
        <v>1180</v>
      </c>
      <c r="AZ353" s="18">
        <v>330</v>
      </c>
      <c r="BA353" s="18">
        <v>157</v>
      </c>
      <c r="BB353" s="18">
        <v>221</v>
      </c>
      <c r="BC353" s="25">
        <v>216</v>
      </c>
      <c r="BD353" s="25">
        <v>256</v>
      </c>
    </row>
    <row r="354" spans="1:56" x14ac:dyDescent="0.25">
      <c r="A354" s="14">
        <v>2009</v>
      </c>
      <c r="B354" s="14">
        <f t="shared" si="17"/>
        <v>2</v>
      </c>
      <c r="C354" s="15">
        <v>3986717</v>
      </c>
      <c r="D354" s="15">
        <v>501487</v>
      </c>
      <c r="E354" s="15">
        <v>11053</v>
      </c>
      <c r="F354" s="15">
        <v>3202</v>
      </c>
      <c r="G354" s="16">
        <v>197</v>
      </c>
      <c r="H354" s="16">
        <v>23</v>
      </c>
      <c r="I354" s="16">
        <v>5</v>
      </c>
      <c r="J354" s="15">
        <f t="shared" si="14"/>
        <v>4502684</v>
      </c>
      <c r="K354" s="17">
        <v>3843118.9</v>
      </c>
      <c r="L354" s="17">
        <v>3244004.1589999995</v>
      </c>
      <c r="M354" s="17">
        <v>271299.56100000005</v>
      </c>
      <c r="N354" s="17">
        <v>37059.944999999992</v>
      </c>
      <c r="O354" s="17">
        <v>2337.509</v>
      </c>
      <c r="P354" s="17">
        <v>6121.85</v>
      </c>
      <c r="Q354" s="17">
        <v>65388.196000000004</v>
      </c>
      <c r="R354" s="17">
        <v>7469330.1199999992</v>
      </c>
      <c r="S354" s="18">
        <v>7235663</v>
      </c>
      <c r="T354" s="18">
        <f t="shared" si="16"/>
        <v>7235663</v>
      </c>
      <c r="U354" s="18">
        <v>6752703.9239999996</v>
      </c>
      <c r="V354" s="32">
        <f t="shared" si="15"/>
        <v>1499.7080458100609</v>
      </c>
      <c r="W354" s="46">
        <v>0</v>
      </c>
      <c r="X354" s="20">
        <v>0</v>
      </c>
      <c r="Y354" s="32"/>
      <c r="Z354" s="32"/>
      <c r="AG354" s="18">
        <v>389449</v>
      </c>
      <c r="AH354" s="18">
        <v>100217</v>
      </c>
      <c r="AI354" s="18">
        <v>3398</v>
      </c>
      <c r="AJ354" s="18">
        <v>403124042</v>
      </c>
      <c r="AK354" s="18">
        <v>1746978708</v>
      </c>
      <c r="AL354" s="18">
        <v>1080090658</v>
      </c>
      <c r="AM354" s="18">
        <v>3333</v>
      </c>
      <c r="AN354" s="18">
        <v>949</v>
      </c>
      <c r="AO354" s="18">
        <v>249</v>
      </c>
      <c r="AP354" s="18">
        <v>500</v>
      </c>
      <c r="AQ354" s="18">
        <v>466</v>
      </c>
      <c r="AR354" s="18">
        <v>1169</v>
      </c>
      <c r="AS354" s="18">
        <v>2309</v>
      </c>
      <c r="AT354" s="18">
        <v>636</v>
      </c>
      <c r="AU354" s="18">
        <v>133</v>
      </c>
      <c r="AV354" s="18">
        <v>292</v>
      </c>
      <c r="AW354" s="18">
        <v>296</v>
      </c>
      <c r="AX354" s="18">
        <v>952</v>
      </c>
      <c r="AY354" s="18">
        <v>1024</v>
      </c>
      <c r="AZ354" s="18">
        <v>313</v>
      </c>
      <c r="BA354" s="18">
        <v>116</v>
      </c>
      <c r="BB354" s="18">
        <v>208</v>
      </c>
      <c r="BC354" s="25">
        <v>170</v>
      </c>
      <c r="BD354" s="25">
        <v>217</v>
      </c>
    </row>
    <row r="355" spans="1:56" x14ac:dyDescent="0.25">
      <c r="A355" s="14">
        <v>2009</v>
      </c>
      <c r="B355" s="14">
        <f t="shared" si="17"/>
        <v>3</v>
      </c>
      <c r="C355" s="15">
        <v>3987693</v>
      </c>
      <c r="D355" s="15">
        <v>501087</v>
      </c>
      <c r="E355" s="15">
        <v>10780</v>
      </c>
      <c r="F355" s="15">
        <v>3203</v>
      </c>
      <c r="G355" s="16">
        <v>196</v>
      </c>
      <c r="H355" s="16">
        <v>23</v>
      </c>
      <c r="I355" s="16">
        <v>5</v>
      </c>
      <c r="J355" s="15">
        <f t="shared" si="14"/>
        <v>4502987</v>
      </c>
      <c r="K355" s="17">
        <v>3354308.1660000002</v>
      </c>
      <c r="L355" s="17">
        <v>3225893.5020000003</v>
      </c>
      <c r="M355" s="17">
        <v>254511.33499999999</v>
      </c>
      <c r="N355" s="17">
        <v>35879.706999999995</v>
      </c>
      <c r="O355" s="17">
        <v>2223.0859999999998</v>
      </c>
      <c r="P355" s="17">
        <v>6439.3</v>
      </c>
      <c r="Q355" s="17">
        <v>71605.937999999995</v>
      </c>
      <c r="R355" s="17">
        <v>6950861.0340000009</v>
      </c>
      <c r="S355" s="18">
        <v>8009351</v>
      </c>
      <c r="T355" s="18">
        <f t="shared" si="16"/>
        <v>8009351</v>
      </c>
      <c r="U355" s="18">
        <v>7373744.0959999999</v>
      </c>
      <c r="V355" s="32">
        <f t="shared" si="15"/>
        <v>1637.5246660990429</v>
      </c>
      <c r="W355" s="46">
        <v>0</v>
      </c>
      <c r="X355" s="20">
        <v>0</v>
      </c>
      <c r="Y355" s="32"/>
      <c r="Z355" s="32"/>
      <c r="AG355" s="18">
        <v>389130</v>
      </c>
      <c r="AH355" s="18">
        <v>100155</v>
      </c>
      <c r="AI355" s="18">
        <v>3390</v>
      </c>
      <c r="AJ355" s="18">
        <v>397919094</v>
      </c>
      <c r="AK355" s="18">
        <v>1749044650</v>
      </c>
      <c r="AL355" s="18">
        <v>1065009782</v>
      </c>
      <c r="AM355" s="18">
        <v>3713</v>
      </c>
      <c r="AN355" s="18">
        <v>774</v>
      </c>
      <c r="AO355" s="18">
        <v>322</v>
      </c>
      <c r="AP355" s="18">
        <v>671</v>
      </c>
      <c r="AQ355" s="18">
        <v>345</v>
      </c>
      <c r="AR355" s="18">
        <v>1601</v>
      </c>
      <c r="AS355" s="18">
        <v>2723</v>
      </c>
      <c r="AT355" s="18">
        <v>539</v>
      </c>
      <c r="AU355" s="18">
        <v>230</v>
      </c>
      <c r="AV355" s="18">
        <v>476</v>
      </c>
      <c r="AW355" s="18">
        <v>189</v>
      </c>
      <c r="AX355" s="18">
        <v>1289</v>
      </c>
      <c r="AY355" s="18">
        <v>990</v>
      </c>
      <c r="AZ355" s="18">
        <v>235</v>
      </c>
      <c r="BA355" s="18">
        <v>92</v>
      </c>
      <c r="BB355" s="18">
        <v>195</v>
      </c>
      <c r="BC355" s="25">
        <v>156</v>
      </c>
      <c r="BD355" s="25">
        <v>312</v>
      </c>
    </row>
    <row r="356" spans="1:56" x14ac:dyDescent="0.25">
      <c r="A356" s="14">
        <v>2009</v>
      </c>
      <c r="B356" s="14">
        <f t="shared" si="17"/>
        <v>4</v>
      </c>
      <c r="C356" s="15">
        <v>3987872</v>
      </c>
      <c r="D356" s="15">
        <v>500729</v>
      </c>
      <c r="E356" s="15">
        <v>10435</v>
      </c>
      <c r="F356" s="15">
        <v>3206</v>
      </c>
      <c r="G356" s="16">
        <v>195</v>
      </c>
      <c r="H356" s="16">
        <v>23</v>
      </c>
      <c r="I356" s="16">
        <v>5</v>
      </c>
      <c r="J356" s="15">
        <f t="shared" si="14"/>
        <v>4502465</v>
      </c>
      <c r="K356" s="17">
        <v>3695347.1120000002</v>
      </c>
      <c r="L356" s="17">
        <v>3434498.5440000002</v>
      </c>
      <c r="M356" s="17">
        <v>264216.01</v>
      </c>
      <c r="N356" s="17">
        <v>32106.958000000006</v>
      </c>
      <c r="O356" s="17">
        <v>2111.444</v>
      </c>
      <c r="P356" s="17">
        <v>6235.95</v>
      </c>
      <c r="Q356" s="17">
        <v>88997.535000000003</v>
      </c>
      <c r="R356" s="17">
        <v>7523513.5530000003</v>
      </c>
      <c r="S356" s="18">
        <v>8493145</v>
      </c>
      <c r="T356" s="18">
        <f t="shared" si="16"/>
        <v>8493145</v>
      </c>
      <c r="U356" s="18">
        <v>8068103.0180000002</v>
      </c>
      <c r="V356" s="32">
        <f t="shared" si="15"/>
        <v>1791.9321921793864</v>
      </c>
      <c r="W356" s="46">
        <v>0</v>
      </c>
      <c r="X356" s="20">
        <v>0</v>
      </c>
      <c r="Y356" s="32"/>
      <c r="Z356" s="32"/>
      <c r="AG356" s="18">
        <v>388742</v>
      </c>
      <c r="AH356" s="18">
        <v>100172</v>
      </c>
      <c r="AI356" s="18">
        <v>3398</v>
      </c>
      <c r="AJ356" s="18">
        <v>427729397</v>
      </c>
      <c r="AK356" s="18">
        <v>1868276472</v>
      </c>
      <c r="AL356" s="18">
        <v>1124653535</v>
      </c>
      <c r="AM356" s="18">
        <v>3316</v>
      </c>
      <c r="AN356" s="18">
        <v>851</v>
      </c>
      <c r="AO356" s="18">
        <v>309</v>
      </c>
      <c r="AP356" s="18">
        <v>560</v>
      </c>
      <c r="AQ356" s="18">
        <v>375</v>
      </c>
      <c r="AR356" s="18">
        <v>1221</v>
      </c>
      <c r="AS356" s="18">
        <v>2415</v>
      </c>
      <c r="AT356" s="18">
        <v>641</v>
      </c>
      <c r="AU356" s="18">
        <v>194</v>
      </c>
      <c r="AV356" s="18">
        <v>404</v>
      </c>
      <c r="AW356" s="18">
        <v>229</v>
      </c>
      <c r="AX356" s="18">
        <v>947</v>
      </c>
      <c r="AY356" s="18">
        <v>901</v>
      </c>
      <c r="AZ356" s="18">
        <v>210</v>
      </c>
      <c r="BA356" s="18">
        <v>115</v>
      </c>
      <c r="BB356" s="18">
        <v>156</v>
      </c>
      <c r="BC356" s="25">
        <v>146</v>
      </c>
      <c r="BD356" s="25">
        <v>274</v>
      </c>
    </row>
    <row r="357" spans="1:56" x14ac:dyDescent="0.25">
      <c r="A357" s="14">
        <v>2009</v>
      </c>
      <c r="B357" s="14">
        <f t="shared" si="17"/>
        <v>5</v>
      </c>
      <c r="C357" s="15">
        <v>3984699</v>
      </c>
      <c r="D357" s="15">
        <v>500715</v>
      </c>
      <c r="E357" s="15">
        <v>10248</v>
      </c>
      <c r="F357" s="15">
        <v>3212</v>
      </c>
      <c r="G357" s="16">
        <v>195</v>
      </c>
      <c r="H357" s="16">
        <v>23</v>
      </c>
      <c r="I357" s="16">
        <v>5</v>
      </c>
      <c r="J357" s="15">
        <f t="shared" si="14"/>
        <v>4499097</v>
      </c>
      <c r="K357" s="17">
        <v>4232803.7760000005</v>
      </c>
      <c r="L357" s="17">
        <v>3668648.872</v>
      </c>
      <c r="M357" s="17">
        <v>282419.92499999999</v>
      </c>
      <c r="N357" s="17">
        <v>37151.982000000004</v>
      </c>
      <c r="O357" s="17">
        <v>2171.4970000000003</v>
      </c>
      <c r="P357" s="17">
        <v>6382.95</v>
      </c>
      <c r="Q357" s="17">
        <v>89939.281000000003</v>
      </c>
      <c r="R357" s="17">
        <v>8319518.2830000008</v>
      </c>
      <c r="S357" s="18">
        <v>9656281</v>
      </c>
      <c r="T357" s="18">
        <f t="shared" si="16"/>
        <v>9656281</v>
      </c>
      <c r="U357" s="18">
        <v>8507630.0020000003</v>
      </c>
      <c r="V357" s="32">
        <f t="shared" si="15"/>
        <v>1890.9659998061832</v>
      </c>
      <c r="W357" s="46">
        <v>0</v>
      </c>
      <c r="X357" s="20">
        <v>0</v>
      </c>
      <c r="Y357" s="32"/>
      <c r="Z357" s="32"/>
      <c r="AG357" s="18">
        <v>388684</v>
      </c>
      <c r="AH357" s="18">
        <v>100241</v>
      </c>
      <c r="AI357" s="18">
        <v>3381</v>
      </c>
      <c r="AJ357" s="18">
        <v>462967327</v>
      </c>
      <c r="AK357" s="18">
        <v>1998720220</v>
      </c>
      <c r="AL357" s="18">
        <v>1192752254</v>
      </c>
      <c r="AM357" s="18">
        <v>2620</v>
      </c>
      <c r="AN357" s="18">
        <v>623</v>
      </c>
      <c r="AO357" s="18">
        <v>289</v>
      </c>
      <c r="AP357" s="18">
        <v>365</v>
      </c>
      <c r="AQ357" s="18">
        <v>547</v>
      </c>
      <c r="AR357" s="18">
        <v>796</v>
      </c>
      <c r="AS357" s="18">
        <v>1890</v>
      </c>
      <c r="AT357" s="18">
        <v>420</v>
      </c>
      <c r="AU357" s="18">
        <v>198</v>
      </c>
      <c r="AV357" s="18">
        <v>243</v>
      </c>
      <c r="AW357" s="18">
        <v>390</v>
      </c>
      <c r="AX357" s="18">
        <v>639</v>
      </c>
      <c r="AY357" s="18">
        <v>730</v>
      </c>
      <c r="AZ357" s="18">
        <v>203</v>
      </c>
      <c r="BA357" s="18">
        <v>91</v>
      </c>
      <c r="BB357" s="18">
        <v>122</v>
      </c>
      <c r="BC357" s="25">
        <v>157</v>
      </c>
      <c r="BD357" s="25">
        <v>157</v>
      </c>
    </row>
    <row r="358" spans="1:56" x14ac:dyDescent="0.25">
      <c r="A358" s="14">
        <v>2009</v>
      </c>
      <c r="B358" s="14">
        <f t="shared" si="17"/>
        <v>6</v>
      </c>
      <c r="C358" s="15">
        <v>3984326</v>
      </c>
      <c r="D358" s="15">
        <v>500178</v>
      </c>
      <c r="E358" s="15">
        <v>9981</v>
      </c>
      <c r="F358" s="15">
        <v>3210</v>
      </c>
      <c r="G358" s="16">
        <v>195</v>
      </c>
      <c r="H358" s="16">
        <v>23</v>
      </c>
      <c r="I358" s="16">
        <v>5</v>
      </c>
      <c r="J358" s="15">
        <f t="shared" si="14"/>
        <v>4497918</v>
      </c>
      <c r="K358" s="17">
        <v>4857369.0460000001</v>
      </c>
      <c r="L358" s="17">
        <v>3921149.5989999995</v>
      </c>
      <c r="M358" s="17">
        <v>283242.13199999998</v>
      </c>
      <c r="N358" s="17">
        <v>35411.127</v>
      </c>
      <c r="O358" s="17">
        <v>4868.527000000001</v>
      </c>
      <c r="P358" s="17">
        <v>6609.75</v>
      </c>
      <c r="Q358" s="17">
        <v>103439.674</v>
      </c>
      <c r="R358" s="17">
        <v>9212089.8550000004</v>
      </c>
      <c r="S358" s="18">
        <v>10367469</v>
      </c>
      <c r="T358" s="18">
        <f t="shared" si="16"/>
        <v>10367469</v>
      </c>
      <c r="U358" s="18">
        <v>9860078.1809999999</v>
      </c>
      <c r="V358" s="32">
        <f t="shared" si="15"/>
        <v>2192.1451528742327</v>
      </c>
      <c r="W358" s="46">
        <v>0</v>
      </c>
      <c r="X358" s="20">
        <v>0</v>
      </c>
      <c r="Y358" s="32"/>
      <c r="Z358" s="32"/>
      <c r="AG358" s="18">
        <v>388608</v>
      </c>
      <c r="AH358" s="18">
        <v>99753</v>
      </c>
      <c r="AI358" s="18">
        <v>3408</v>
      </c>
      <c r="AJ358" s="18">
        <v>496681505</v>
      </c>
      <c r="AK358" s="18">
        <v>2136341825</v>
      </c>
      <c r="AL358" s="18">
        <v>1274143175</v>
      </c>
      <c r="AM358" s="18">
        <v>2652</v>
      </c>
      <c r="AN358" s="18">
        <v>645</v>
      </c>
      <c r="AO358" s="18">
        <v>314</v>
      </c>
      <c r="AP358" s="18">
        <v>607</v>
      </c>
      <c r="AQ358" s="18">
        <v>420</v>
      </c>
      <c r="AR358" s="18">
        <v>666</v>
      </c>
      <c r="AS358" s="18">
        <v>1759</v>
      </c>
      <c r="AT358" s="18">
        <v>443</v>
      </c>
      <c r="AU358" s="18">
        <v>216</v>
      </c>
      <c r="AV358" s="18">
        <v>410</v>
      </c>
      <c r="AW358" s="18">
        <v>201</v>
      </c>
      <c r="AX358" s="18">
        <v>489</v>
      </c>
      <c r="AY358" s="18">
        <v>893</v>
      </c>
      <c r="AZ358" s="18">
        <v>202</v>
      </c>
      <c r="BA358" s="18">
        <v>98</v>
      </c>
      <c r="BB358" s="18">
        <v>197</v>
      </c>
      <c r="BC358" s="25">
        <v>219</v>
      </c>
      <c r="BD358" s="25">
        <v>177</v>
      </c>
    </row>
    <row r="359" spans="1:56" x14ac:dyDescent="0.25">
      <c r="A359" s="14">
        <v>2009</v>
      </c>
      <c r="B359" s="14">
        <f t="shared" si="17"/>
        <v>7</v>
      </c>
      <c r="C359" s="15">
        <v>3984488</v>
      </c>
      <c r="D359" s="15">
        <v>500612</v>
      </c>
      <c r="E359" s="15">
        <v>9861</v>
      </c>
      <c r="F359" s="15">
        <v>3210</v>
      </c>
      <c r="G359" s="16">
        <v>195</v>
      </c>
      <c r="H359" s="16">
        <v>23</v>
      </c>
      <c r="I359" s="16">
        <v>4</v>
      </c>
      <c r="J359" s="15">
        <f t="shared" si="14"/>
        <v>4498393</v>
      </c>
      <c r="K359" s="17">
        <v>5575985.6209999993</v>
      </c>
      <c r="L359" s="17">
        <v>4116634.5729999999</v>
      </c>
      <c r="M359" s="17">
        <v>257991.49599999998</v>
      </c>
      <c r="N359" s="17">
        <v>36043.606999999996</v>
      </c>
      <c r="O359" s="17">
        <v>4809.1920000000009</v>
      </c>
      <c r="P359" s="17">
        <v>7192.85</v>
      </c>
      <c r="Q359" s="17">
        <v>110511.06399999998</v>
      </c>
      <c r="R359" s="17">
        <v>10109168.402999997</v>
      </c>
      <c r="S359" s="18">
        <v>11007925</v>
      </c>
      <c r="T359" s="18">
        <f t="shared" si="16"/>
        <v>11007925</v>
      </c>
      <c r="U359" s="18">
        <v>9750264.3390000015</v>
      </c>
      <c r="V359" s="32">
        <f t="shared" si="15"/>
        <v>2167.5013741586158</v>
      </c>
      <c r="W359" s="46">
        <v>0</v>
      </c>
      <c r="X359" s="20">
        <v>0</v>
      </c>
      <c r="Y359" s="32"/>
      <c r="Z359" s="32"/>
      <c r="AG359" s="18">
        <v>388816</v>
      </c>
      <c r="AH359" s="18">
        <v>99953</v>
      </c>
      <c r="AI359" s="18">
        <v>3443</v>
      </c>
      <c r="AJ359" s="18">
        <v>536102390</v>
      </c>
      <c r="AK359" s="18">
        <v>2244885759</v>
      </c>
      <c r="AL359" s="18">
        <v>1321668586</v>
      </c>
      <c r="AM359" s="18">
        <v>3180</v>
      </c>
      <c r="AN359" s="18">
        <v>674</v>
      </c>
      <c r="AO359" s="18">
        <v>304</v>
      </c>
      <c r="AP359" s="18">
        <v>493</v>
      </c>
      <c r="AQ359" s="18">
        <v>498</v>
      </c>
      <c r="AR359" s="18">
        <v>1211</v>
      </c>
      <c r="AS359" s="18">
        <v>2312</v>
      </c>
      <c r="AT359" s="18">
        <v>424</v>
      </c>
      <c r="AU359" s="18">
        <v>180</v>
      </c>
      <c r="AV359" s="18">
        <v>361</v>
      </c>
      <c r="AW359" s="18">
        <v>286</v>
      </c>
      <c r="AX359" s="18">
        <v>1061</v>
      </c>
      <c r="AY359" s="18">
        <v>868</v>
      </c>
      <c r="AZ359" s="18">
        <v>250</v>
      </c>
      <c r="BA359" s="18">
        <v>124</v>
      </c>
      <c r="BB359" s="18">
        <v>132</v>
      </c>
      <c r="BC359" s="25">
        <v>212</v>
      </c>
      <c r="BD359" s="25">
        <v>150</v>
      </c>
    </row>
    <row r="360" spans="1:56" x14ac:dyDescent="0.25">
      <c r="A360" s="14">
        <v>2009</v>
      </c>
      <c r="B360" s="14">
        <f t="shared" si="17"/>
        <v>8</v>
      </c>
      <c r="C360" s="15">
        <v>3984668</v>
      </c>
      <c r="D360" s="15">
        <v>501173</v>
      </c>
      <c r="E360" s="15">
        <v>9683</v>
      </c>
      <c r="F360" s="15">
        <v>3214</v>
      </c>
      <c r="G360" s="16">
        <v>195</v>
      </c>
      <c r="H360" s="16">
        <v>23</v>
      </c>
      <c r="I360" s="16">
        <v>4</v>
      </c>
      <c r="J360" s="15">
        <f t="shared" si="14"/>
        <v>4498960</v>
      </c>
      <c r="K360" s="17">
        <v>5525885.1899999995</v>
      </c>
      <c r="L360" s="17">
        <v>4037452.7439999999</v>
      </c>
      <c r="M360" s="17">
        <v>269213.11300000001</v>
      </c>
      <c r="N360" s="17">
        <v>34779.288999999997</v>
      </c>
      <c r="O360" s="17">
        <v>2934.6059999999998</v>
      </c>
      <c r="P360" s="17">
        <v>6833.75</v>
      </c>
      <c r="Q360" s="17">
        <v>127988.302</v>
      </c>
      <c r="R360" s="17">
        <v>10005086.994000001</v>
      </c>
      <c r="S360" s="18">
        <v>11448322</v>
      </c>
      <c r="T360" s="18">
        <f t="shared" si="16"/>
        <v>11448322</v>
      </c>
      <c r="U360" s="18">
        <v>10567020.692000002</v>
      </c>
      <c r="V360" s="32">
        <f t="shared" si="15"/>
        <v>2348.7717354870774</v>
      </c>
      <c r="W360" s="46">
        <v>0</v>
      </c>
      <c r="X360" s="20">
        <v>0</v>
      </c>
      <c r="Y360" s="32"/>
      <c r="Z360" s="32"/>
      <c r="AG360" s="18">
        <v>389306</v>
      </c>
      <c r="AH360" s="18">
        <v>100010</v>
      </c>
      <c r="AI360" s="18">
        <v>3459</v>
      </c>
      <c r="AJ360" s="18">
        <v>527839447</v>
      </c>
      <c r="AK360" s="18">
        <v>2193212076</v>
      </c>
      <c r="AL360" s="18">
        <v>1302463911</v>
      </c>
      <c r="AM360" s="18">
        <v>2388</v>
      </c>
      <c r="AN360" s="18">
        <v>619</v>
      </c>
      <c r="AO360" s="18">
        <v>185</v>
      </c>
      <c r="AP360" s="18">
        <v>435</v>
      </c>
      <c r="AQ360" s="18">
        <v>455</v>
      </c>
      <c r="AR360" s="18">
        <v>694</v>
      </c>
      <c r="AS360" s="18">
        <v>1653</v>
      </c>
      <c r="AT360" s="18">
        <v>455</v>
      </c>
      <c r="AU360" s="18">
        <v>109</v>
      </c>
      <c r="AV360" s="18">
        <v>313</v>
      </c>
      <c r="AW360" s="18">
        <v>294</v>
      </c>
      <c r="AX360" s="18">
        <v>482</v>
      </c>
      <c r="AY360" s="18">
        <v>735</v>
      </c>
      <c r="AZ360" s="18">
        <v>164</v>
      </c>
      <c r="BA360" s="18">
        <v>76</v>
      </c>
      <c r="BB360" s="18">
        <v>122</v>
      </c>
      <c r="BC360" s="25">
        <v>161</v>
      </c>
      <c r="BD360" s="25">
        <v>212</v>
      </c>
    </row>
    <row r="361" spans="1:56" x14ac:dyDescent="0.25">
      <c r="A361" s="14">
        <v>2009</v>
      </c>
      <c r="B361" s="14">
        <v>9</v>
      </c>
      <c r="C361" s="15">
        <v>3981876</v>
      </c>
      <c r="D361" s="15">
        <v>501060</v>
      </c>
      <c r="E361" s="15">
        <v>9548</v>
      </c>
      <c r="F361" s="15">
        <v>3219</v>
      </c>
      <c r="G361" s="16">
        <v>193</v>
      </c>
      <c r="H361" s="16">
        <v>23</v>
      </c>
      <c r="I361" s="16">
        <v>4</v>
      </c>
      <c r="J361" s="15">
        <f t="shared" si="14"/>
        <v>4495923</v>
      </c>
      <c r="K361" s="17">
        <v>5490522.1779999994</v>
      </c>
      <c r="L361" s="17">
        <v>4187546.25</v>
      </c>
      <c r="M361" s="17">
        <v>272856.64600000001</v>
      </c>
      <c r="N361" s="17">
        <v>36042.716999999997</v>
      </c>
      <c r="O361" s="17">
        <v>2247.2669999999998</v>
      </c>
      <c r="P361" s="17">
        <v>6932.8</v>
      </c>
      <c r="Q361" s="17">
        <v>128086.37699999999</v>
      </c>
      <c r="R361" s="17">
        <v>10124234.235000001</v>
      </c>
      <c r="S361" s="18">
        <v>10342759</v>
      </c>
      <c r="T361" s="18">
        <f t="shared" si="16"/>
        <v>10342759</v>
      </c>
      <c r="U361" s="18">
        <v>9852631.8579999991</v>
      </c>
      <c r="V361" s="32">
        <f t="shared" si="15"/>
        <v>2191.4611579968409</v>
      </c>
      <c r="W361" s="46">
        <v>0</v>
      </c>
      <c r="X361" s="20">
        <v>0</v>
      </c>
      <c r="Y361" s="32"/>
      <c r="Z361" s="32"/>
      <c r="AG361" s="18">
        <v>389429</v>
      </c>
      <c r="AH361" s="18">
        <v>99800</v>
      </c>
      <c r="AI361" s="18">
        <v>3428</v>
      </c>
      <c r="AJ361" s="18">
        <v>533321756</v>
      </c>
      <c r="AK361" s="18">
        <v>2273360154</v>
      </c>
      <c r="AL361" s="18">
        <v>1367080710</v>
      </c>
      <c r="AM361" s="18">
        <v>2679</v>
      </c>
      <c r="AN361" s="18">
        <v>652</v>
      </c>
      <c r="AO361" s="18">
        <v>284</v>
      </c>
      <c r="AP361" s="18">
        <v>565</v>
      </c>
      <c r="AQ361" s="18">
        <v>422</v>
      </c>
      <c r="AR361" s="18">
        <v>756</v>
      </c>
      <c r="AS361" s="18">
        <v>1813</v>
      </c>
      <c r="AT361" s="18">
        <v>423</v>
      </c>
      <c r="AU361" s="18">
        <v>191</v>
      </c>
      <c r="AV361" s="18">
        <v>421</v>
      </c>
      <c r="AW361" s="18">
        <v>255</v>
      </c>
      <c r="AX361" s="18">
        <v>523</v>
      </c>
      <c r="AY361" s="18">
        <v>866</v>
      </c>
      <c r="AZ361" s="18">
        <v>229</v>
      </c>
      <c r="BA361" s="18">
        <v>93</v>
      </c>
      <c r="BB361" s="18">
        <v>144</v>
      </c>
      <c r="BC361" s="25">
        <v>167</v>
      </c>
      <c r="BD361" s="25">
        <v>233</v>
      </c>
    </row>
    <row r="362" spans="1:56" x14ac:dyDescent="0.25">
      <c r="A362" s="14">
        <v>2009</v>
      </c>
      <c r="B362" s="14">
        <f t="shared" si="17"/>
        <v>10</v>
      </c>
      <c r="C362" s="15">
        <v>3980940</v>
      </c>
      <c r="D362" s="15">
        <v>501374</v>
      </c>
      <c r="E362" s="15">
        <v>9455</v>
      </c>
      <c r="F362" s="15">
        <v>3228</v>
      </c>
      <c r="G362" s="16">
        <v>191</v>
      </c>
      <c r="H362" s="16">
        <v>23</v>
      </c>
      <c r="I362" s="16">
        <v>4</v>
      </c>
      <c r="J362" s="15">
        <f t="shared" si="14"/>
        <v>4495215</v>
      </c>
      <c r="K362" s="17">
        <v>5140396.8149999995</v>
      </c>
      <c r="L362" s="17">
        <v>4035129.7819999997</v>
      </c>
      <c r="M362" s="17">
        <v>260115.5</v>
      </c>
      <c r="N362" s="17">
        <v>34862.544000000002</v>
      </c>
      <c r="O362" s="17">
        <v>2406.1750000000002</v>
      </c>
      <c r="P362" s="17">
        <v>7126.35</v>
      </c>
      <c r="Q362" s="17">
        <v>118224.14200000001</v>
      </c>
      <c r="R362" s="17">
        <v>9598261.3080000002</v>
      </c>
      <c r="S362" s="18">
        <v>10338743</v>
      </c>
      <c r="T362" s="18">
        <f t="shared" si="16"/>
        <v>10338743</v>
      </c>
      <c r="U362" s="18">
        <v>9233544.1659999993</v>
      </c>
      <c r="V362" s="32">
        <f t="shared" si="15"/>
        <v>2054.0847061461627</v>
      </c>
      <c r="W362" s="46">
        <v>0</v>
      </c>
      <c r="X362" s="20">
        <v>0</v>
      </c>
      <c r="Y362" s="32"/>
      <c r="Z362" s="32"/>
      <c r="AG362" s="18">
        <v>389956</v>
      </c>
      <c r="AH362" s="18">
        <v>99597</v>
      </c>
      <c r="AI362" s="18">
        <v>3419</v>
      </c>
      <c r="AJ362" s="18">
        <v>512574957</v>
      </c>
      <c r="AK362" s="18">
        <v>2187445745</v>
      </c>
      <c r="AL362" s="18">
        <v>1321215668</v>
      </c>
      <c r="AM362" s="18">
        <v>2229</v>
      </c>
      <c r="AN362" s="18">
        <v>708</v>
      </c>
      <c r="AO362" s="18">
        <v>287</v>
      </c>
      <c r="AP362" s="18">
        <v>532</v>
      </c>
      <c r="AQ362" s="18">
        <v>324</v>
      </c>
      <c r="AR362" s="18">
        <v>378</v>
      </c>
      <c r="AS362" s="18">
        <v>1457</v>
      </c>
      <c r="AT362" s="18">
        <v>516</v>
      </c>
      <c r="AU362" s="18">
        <v>161</v>
      </c>
      <c r="AV362" s="18">
        <v>389</v>
      </c>
      <c r="AW362" s="18">
        <v>177</v>
      </c>
      <c r="AX362" s="18">
        <v>214</v>
      </c>
      <c r="AY362" s="18">
        <v>772</v>
      </c>
      <c r="AZ362" s="18">
        <v>192</v>
      </c>
      <c r="BA362" s="18">
        <v>126</v>
      </c>
      <c r="BB362" s="18">
        <v>143</v>
      </c>
      <c r="BC362" s="25">
        <v>147</v>
      </c>
      <c r="BD362" s="25">
        <v>164</v>
      </c>
    </row>
    <row r="363" spans="1:56" x14ac:dyDescent="0.25">
      <c r="A363" s="14">
        <v>2009</v>
      </c>
      <c r="B363" s="14">
        <f t="shared" si="17"/>
        <v>11</v>
      </c>
      <c r="C363" s="15">
        <v>3984445</v>
      </c>
      <c r="D363" s="15">
        <v>501505</v>
      </c>
      <c r="E363" s="15">
        <v>9367</v>
      </c>
      <c r="F363" s="15">
        <v>3247</v>
      </c>
      <c r="G363" s="16">
        <v>191</v>
      </c>
      <c r="H363" s="16">
        <v>23</v>
      </c>
      <c r="I363" s="16">
        <v>4</v>
      </c>
      <c r="J363" s="15">
        <f t="shared" si="14"/>
        <v>4498782</v>
      </c>
      <c r="K363" s="17">
        <v>4356808.5319999997</v>
      </c>
      <c r="L363" s="17">
        <v>3776580.5959999999</v>
      </c>
      <c r="M363" s="17">
        <v>250100.20499999999</v>
      </c>
      <c r="N363" s="17">
        <v>33717.418999999994</v>
      </c>
      <c r="O363" s="17">
        <v>2485.9320000000002</v>
      </c>
      <c r="P363" s="17">
        <v>6592.6</v>
      </c>
      <c r="Q363" s="17">
        <v>103069.236</v>
      </c>
      <c r="R363" s="17">
        <v>8529354.5199999996</v>
      </c>
      <c r="S363" s="18">
        <v>8115012</v>
      </c>
      <c r="T363" s="18">
        <f t="shared" si="16"/>
        <v>8115012</v>
      </c>
      <c r="U363" s="18">
        <v>7996809.284</v>
      </c>
      <c r="V363" s="32">
        <f t="shared" ref="V363:V394" si="18">U363/(J363-I363)*1000</f>
        <v>1777.5514337448969</v>
      </c>
      <c r="W363" s="46">
        <v>0</v>
      </c>
      <c r="X363" s="20">
        <v>0</v>
      </c>
      <c r="Y363" s="32"/>
      <c r="Z363" s="32"/>
      <c r="AG363" s="18">
        <v>390157</v>
      </c>
      <c r="AH363" s="18">
        <v>99535</v>
      </c>
      <c r="AI363" s="18">
        <v>3409</v>
      </c>
      <c r="AJ363" s="18">
        <v>473343188</v>
      </c>
      <c r="AK363" s="18">
        <v>2048786884</v>
      </c>
      <c r="AL363" s="18">
        <v>1240393452</v>
      </c>
      <c r="AM363" s="18">
        <v>2107</v>
      </c>
      <c r="AN363" s="18">
        <v>569</v>
      </c>
      <c r="AO363" s="18">
        <v>223</v>
      </c>
      <c r="AP363" s="18">
        <v>572</v>
      </c>
      <c r="AQ363" s="18">
        <v>423</v>
      </c>
      <c r="AR363" s="18">
        <v>320</v>
      </c>
      <c r="AS363" s="18">
        <v>1409</v>
      </c>
      <c r="AT363" s="18">
        <v>420</v>
      </c>
      <c r="AU363" s="18">
        <v>133</v>
      </c>
      <c r="AV363" s="18">
        <v>440</v>
      </c>
      <c r="AW363" s="18">
        <v>251</v>
      </c>
      <c r="AX363" s="18">
        <v>165</v>
      </c>
      <c r="AY363" s="18">
        <v>698</v>
      </c>
      <c r="AZ363" s="18">
        <v>149</v>
      </c>
      <c r="BA363" s="18">
        <v>90</v>
      </c>
      <c r="BB363" s="18">
        <v>132</v>
      </c>
      <c r="BC363" s="25">
        <v>172</v>
      </c>
      <c r="BD363" s="25">
        <v>155</v>
      </c>
    </row>
    <row r="364" spans="1:56" x14ac:dyDescent="0.25">
      <c r="A364" s="14">
        <v>2009</v>
      </c>
      <c r="B364" s="14">
        <f t="shared" si="17"/>
        <v>12</v>
      </c>
      <c r="C364" s="15">
        <v>3984423</v>
      </c>
      <c r="D364" s="15">
        <v>501482</v>
      </c>
      <c r="E364" s="15">
        <v>9214</v>
      </c>
      <c r="F364" s="15">
        <v>3259</v>
      </c>
      <c r="G364" s="16">
        <v>191</v>
      </c>
      <c r="H364" s="16">
        <v>23</v>
      </c>
      <c r="I364" s="16">
        <v>4</v>
      </c>
      <c r="J364" s="15">
        <f t="shared" si="14"/>
        <v>4498596</v>
      </c>
      <c r="K364" s="17">
        <v>3945267.9760000003</v>
      </c>
      <c r="L364" s="17">
        <v>3760378.7629999998</v>
      </c>
      <c r="M364" s="17">
        <v>289045.85799999995</v>
      </c>
      <c r="N364" s="17">
        <v>35254.038999999997</v>
      </c>
      <c r="O364" s="17">
        <v>2525.9540000000002</v>
      </c>
      <c r="P364" s="17">
        <v>6512.45</v>
      </c>
      <c r="Q364" s="17">
        <v>80051.517000000007</v>
      </c>
      <c r="R364" s="17">
        <v>8119036.557</v>
      </c>
      <c r="S364" s="18">
        <v>8215468</v>
      </c>
      <c r="T364" s="18">
        <f t="shared" si="16"/>
        <v>8215468</v>
      </c>
      <c r="U364" s="18">
        <v>7341320.04</v>
      </c>
      <c r="V364" s="32">
        <f t="shared" si="18"/>
        <v>1631.9150614236632</v>
      </c>
      <c r="W364" s="46">
        <v>0</v>
      </c>
      <c r="X364" s="20">
        <v>0</v>
      </c>
      <c r="Y364" s="32"/>
      <c r="Z364" s="32"/>
      <c r="AG364" s="18">
        <v>390107</v>
      </c>
      <c r="AH364" s="18">
        <v>99587</v>
      </c>
      <c r="AI364" s="18">
        <v>3393</v>
      </c>
      <c r="AJ364" s="18">
        <v>454532119</v>
      </c>
      <c r="AK364" s="18">
        <v>2024607936</v>
      </c>
      <c r="AL364" s="18">
        <v>1267308725</v>
      </c>
      <c r="AM364" s="18">
        <v>1815</v>
      </c>
      <c r="AN364" s="18">
        <v>618</v>
      </c>
      <c r="AO364" s="18">
        <v>296</v>
      </c>
      <c r="AP364" s="18">
        <v>377</v>
      </c>
      <c r="AQ364" s="18">
        <v>258</v>
      </c>
      <c r="AR364" s="18">
        <v>266</v>
      </c>
      <c r="AS364" s="18">
        <v>1076</v>
      </c>
      <c r="AT364" s="18">
        <v>401</v>
      </c>
      <c r="AU364" s="18">
        <v>177</v>
      </c>
      <c r="AV364" s="18">
        <v>253</v>
      </c>
      <c r="AW364" s="18">
        <v>118</v>
      </c>
      <c r="AX364" s="18">
        <v>127</v>
      </c>
      <c r="AY364" s="18">
        <v>739</v>
      </c>
      <c r="AZ364" s="18">
        <v>217</v>
      </c>
      <c r="BA364" s="18">
        <v>119</v>
      </c>
      <c r="BB364" s="18">
        <v>124</v>
      </c>
      <c r="BC364" s="25">
        <v>140</v>
      </c>
      <c r="BD364" s="25">
        <v>139</v>
      </c>
    </row>
    <row r="365" spans="1:56" x14ac:dyDescent="0.25">
      <c r="A365" s="14">
        <v>2010</v>
      </c>
      <c r="B365" s="14">
        <f>B353</f>
        <v>1</v>
      </c>
      <c r="C365" s="15">
        <v>3988092</v>
      </c>
      <c r="D365" s="15">
        <v>501516</v>
      </c>
      <c r="E365" s="15">
        <v>9041</v>
      </c>
      <c r="F365" s="15">
        <v>3262</v>
      </c>
      <c r="G365" s="16">
        <v>191</v>
      </c>
      <c r="H365" s="16">
        <v>23</v>
      </c>
      <c r="I365" s="16">
        <v>5</v>
      </c>
      <c r="J365" s="15">
        <f t="shared" si="14"/>
        <v>4502130</v>
      </c>
      <c r="K365" s="17">
        <v>5216442.7929999996</v>
      </c>
      <c r="L365" s="17">
        <v>3588072.0110000004</v>
      </c>
      <c r="M365" s="17">
        <v>267623.46800000005</v>
      </c>
      <c r="N365" s="17">
        <v>35893.148999999998</v>
      </c>
      <c r="O365" s="17">
        <v>2099.683</v>
      </c>
      <c r="P365" s="17">
        <v>6842.15</v>
      </c>
      <c r="Q365" s="17">
        <v>73636.073999999993</v>
      </c>
      <c r="R365" s="17">
        <v>9190609.3279999997</v>
      </c>
      <c r="S365" s="18">
        <v>9390504</v>
      </c>
      <c r="T365" s="18">
        <f t="shared" si="16"/>
        <v>9281109.6999999993</v>
      </c>
      <c r="U365" s="18">
        <v>8657026.2540000007</v>
      </c>
      <c r="V365" s="32">
        <f t="shared" si="18"/>
        <v>1922.8755874170531</v>
      </c>
      <c r="W365" s="46">
        <v>0</v>
      </c>
      <c r="X365" s="42">
        <v>109394.3</v>
      </c>
      <c r="Y365" s="32"/>
      <c r="Z365" s="32"/>
      <c r="AG365" s="18">
        <v>388623</v>
      </c>
      <c r="AH365" s="18">
        <v>101083</v>
      </c>
      <c r="AI365" s="18">
        <v>3417</v>
      </c>
      <c r="AJ365" s="18">
        <v>443187109</v>
      </c>
      <c r="AK365" s="18">
        <v>1940722471</v>
      </c>
      <c r="AL365" s="18">
        <v>1190236251</v>
      </c>
      <c r="AM365" s="18">
        <v>2147</v>
      </c>
      <c r="AN365" s="18">
        <v>479</v>
      </c>
      <c r="AO365" s="18">
        <v>396</v>
      </c>
      <c r="AP365" s="18">
        <v>391</v>
      </c>
      <c r="AQ365" s="18">
        <v>464</v>
      </c>
      <c r="AR365" s="18">
        <v>417</v>
      </c>
      <c r="AS365" s="18">
        <v>1525</v>
      </c>
      <c r="AT365" s="18">
        <v>330</v>
      </c>
      <c r="AU365" s="18">
        <v>313</v>
      </c>
      <c r="AV365" s="18">
        <v>274</v>
      </c>
      <c r="AW365" s="18">
        <v>347</v>
      </c>
      <c r="AX365" s="18">
        <v>261</v>
      </c>
      <c r="AY365" s="18">
        <v>622</v>
      </c>
      <c r="AZ365" s="18">
        <v>149</v>
      </c>
      <c r="BA365" s="18">
        <v>83</v>
      </c>
      <c r="BB365" s="18">
        <v>117</v>
      </c>
      <c r="BC365" s="25">
        <v>117</v>
      </c>
      <c r="BD365" s="25">
        <v>156</v>
      </c>
    </row>
    <row r="366" spans="1:56" x14ac:dyDescent="0.25">
      <c r="A366" s="14">
        <v>2010</v>
      </c>
      <c r="B366" s="14">
        <f>B354</f>
        <v>2</v>
      </c>
      <c r="C366" s="15">
        <v>3996803</v>
      </c>
      <c r="D366" s="15">
        <v>501369</v>
      </c>
      <c r="E366" s="15">
        <v>8993</v>
      </c>
      <c r="F366" s="15">
        <v>3275</v>
      </c>
      <c r="G366" s="16">
        <v>191</v>
      </c>
      <c r="H366" s="16">
        <v>23</v>
      </c>
      <c r="I366" s="16">
        <v>5</v>
      </c>
      <c r="J366" s="15">
        <f t="shared" si="14"/>
        <v>4510659</v>
      </c>
      <c r="K366" s="17">
        <v>3987392.0829999996</v>
      </c>
      <c r="L366" s="17">
        <v>3201547.929</v>
      </c>
      <c r="M366" s="17">
        <v>258540.01199999999</v>
      </c>
      <c r="N366" s="17">
        <v>34964.942999999999</v>
      </c>
      <c r="O366" s="17">
        <v>2095.4010000000003</v>
      </c>
      <c r="P366" s="17">
        <v>6651.05</v>
      </c>
      <c r="Q366" s="17">
        <v>182623.63200000001</v>
      </c>
      <c r="R366" s="17">
        <v>7673815.0499999998</v>
      </c>
      <c r="S366" s="18">
        <v>7653971</v>
      </c>
      <c r="T366" s="18">
        <f t="shared" si="16"/>
        <v>7567997.9009999996</v>
      </c>
      <c r="U366" s="18">
        <v>6929803.4179999996</v>
      </c>
      <c r="V366" s="32">
        <f t="shared" si="18"/>
        <v>1536.3189945404811</v>
      </c>
      <c r="W366" s="46">
        <v>0</v>
      </c>
      <c r="X366" s="42">
        <v>85973.099000000002</v>
      </c>
      <c r="Y366" s="32"/>
      <c r="Z366" s="32"/>
      <c r="AG366" s="18">
        <v>388521</v>
      </c>
      <c r="AH366" s="18">
        <v>101043</v>
      </c>
      <c r="AI366" s="18">
        <v>3415</v>
      </c>
      <c r="AJ366" s="18">
        <v>387237051</v>
      </c>
      <c r="AK366" s="18">
        <v>1725394210</v>
      </c>
      <c r="AL366" s="18">
        <v>1075515623</v>
      </c>
      <c r="AM366" s="18">
        <v>2137</v>
      </c>
      <c r="AN366" s="18">
        <v>508</v>
      </c>
      <c r="AO366" s="18">
        <v>217</v>
      </c>
      <c r="AP366" s="18">
        <v>443</v>
      </c>
      <c r="AQ366" s="18">
        <v>292</v>
      </c>
      <c r="AR366" s="18">
        <v>677</v>
      </c>
      <c r="AS366" s="18">
        <v>1442</v>
      </c>
      <c r="AT366" s="18">
        <v>331</v>
      </c>
      <c r="AU366" s="18">
        <v>144</v>
      </c>
      <c r="AV366" s="18">
        <v>324</v>
      </c>
      <c r="AW366" s="18">
        <v>186</v>
      </c>
      <c r="AX366" s="18">
        <v>457</v>
      </c>
      <c r="AY366" s="18">
        <v>695</v>
      </c>
      <c r="AZ366" s="18">
        <v>177</v>
      </c>
      <c r="BA366" s="18">
        <v>73</v>
      </c>
      <c r="BB366" s="18">
        <v>119</v>
      </c>
      <c r="BC366" s="25">
        <v>106</v>
      </c>
      <c r="BD366" s="25">
        <v>220</v>
      </c>
    </row>
    <row r="367" spans="1:56" x14ac:dyDescent="0.25">
      <c r="A367" s="14">
        <v>2010</v>
      </c>
      <c r="B367" s="14">
        <f>B355</f>
        <v>3</v>
      </c>
      <c r="C367" s="15">
        <v>4002154</v>
      </c>
      <c r="D367" s="15">
        <v>502122</v>
      </c>
      <c r="E367" s="15">
        <v>8936</v>
      </c>
      <c r="F367" s="15">
        <v>3281</v>
      </c>
      <c r="G367" s="16">
        <v>191</v>
      </c>
      <c r="H367" s="16">
        <v>23</v>
      </c>
      <c r="I367" s="16">
        <v>5</v>
      </c>
      <c r="J367" s="15">
        <f t="shared" si="14"/>
        <v>4516712</v>
      </c>
      <c r="K367" s="17">
        <v>3850643.3329999996</v>
      </c>
      <c r="L367" s="17">
        <v>3072576.7620000001</v>
      </c>
      <c r="M367" s="17">
        <v>235312.60699999996</v>
      </c>
      <c r="N367" s="17">
        <v>35849.667999999998</v>
      </c>
      <c r="O367" s="17">
        <v>2158.5790000000002</v>
      </c>
      <c r="P367" s="17">
        <v>5934.6</v>
      </c>
      <c r="Q367" s="17">
        <v>147785.796</v>
      </c>
      <c r="R367" s="17">
        <v>7350261.3449999988</v>
      </c>
      <c r="S367" s="18">
        <v>7879751.5</v>
      </c>
      <c r="T367" s="18">
        <f t="shared" si="16"/>
        <v>7791132.2529999996</v>
      </c>
      <c r="U367" s="18">
        <v>7427271.5489999996</v>
      </c>
      <c r="V367" s="32">
        <f t="shared" si="18"/>
        <v>1644.3996807851381</v>
      </c>
      <c r="W367" s="46">
        <v>0</v>
      </c>
      <c r="X367" s="42">
        <v>88619.247000000003</v>
      </c>
      <c r="Y367" s="32"/>
      <c r="Z367" s="32"/>
      <c r="AG367" s="18">
        <v>389486</v>
      </c>
      <c r="AH367" s="18">
        <v>100830</v>
      </c>
      <c r="AI367" s="18">
        <v>3415</v>
      </c>
      <c r="AJ367" s="18">
        <v>371891231</v>
      </c>
      <c r="AK367" s="18">
        <v>1648087545</v>
      </c>
      <c r="AL367" s="18">
        <v>1038141009</v>
      </c>
      <c r="AM367" s="18">
        <v>2238</v>
      </c>
      <c r="AN367" s="18">
        <v>636</v>
      </c>
      <c r="AO367" s="18">
        <v>292</v>
      </c>
      <c r="AP367" s="18">
        <v>481</v>
      </c>
      <c r="AQ367" s="18">
        <v>267</v>
      </c>
      <c r="AR367" s="18">
        <v>562</v>
      </c>
      <c r="AS367" s="18">
        <v>1547</v>
      </c>
      <c r="AT367" s="18">
        <v>464</v>
      </c>
      <c r="AU367" s="18">
        <v>196</v>
      </c>
      <c r="AV367" s="18">
        <v>334</v>
      </c>
      <c r="AW367" s="18">
        <v>147</v>
      </c>
      <c r="AX367" s="18">
        <v>406</v>
      </c>
      <c r="AY367" s="18">
        <v>691</v>
      </c>
      <c r="AZ367" s="18">
        <v>172</v>
      </c>
      <c r="BA367" s="18">
        <v>96</v>
      </c>
      <c r="BB367" s="18">
        <v>147</v>
      </c>
      <c r="BC367" s="25">
        <v>120</v>
      </c>
      <c r="BD367" s="25">
        <v>156</v>
      </c>
    </row>
    <row r="368" spans="1:56" x14ac:dyDescent="0.25">
      <c r="A368" s="14">
        <v>2010</v>
      </c>
      <c r="B368" s="14">
        <f t="shared" ref="B368:B376" si="19">B356</f>
        <v>4</v>
      </c>
      <c r="C368" s="15">
        <v>4005428</v>
      </c>
      <c r="D368" s="15">
        <v>502350</v>
      </c>
      <c r="E368" s="15">
        <v>8946</v>
      </c>
      <c r="F368" s="15">
        <v>3286</v>
      </c>
      <c r="G368" s="16">
        <v>191</v>
      </c>
      <c r="H368" s="16">
        <v>23</v>
      </c>
      <c r="I368" s="16">
        <v>5</v>
      </c>
      <c r="J368" s="15">
        <f t="shared" si="14"/>
        <v>4520229</v>
      </c>
      <c r="K368" s="17">
        <v>3335505.3169999998</v>
      </c>
      <c r="L368" s="17">
        <v>3245212.0120000001</v>
      </c>
      <c r="M368" s="17">
        <v>260571.114</v>
      </c>
      <c r="N368" s="17">
        <v>35740.376000000004</v>
      </c>
      <c r="O368" s="17">
        <v>2089.5930000000003</v>
      </c>
      <c r="P368" s="17">
        <v>6091.4</v>
      </c>
      <c r="Q368" s="17">
        <v>155790.66699999999</v>
      </c>
      <c r="R368" s="17">
        <v>7041000.4790000012</v>
      </c>
      <c r="S368" s="18">
        <v>8037871</v>
      </c>
      <c r="T368" s="18">
        <f t="shared" si="16"/>
        <v>7951210.4960000003</v>
      </c>
      <c r="U368" s="18">
        <v>7481070.8119999999</v>
      </c>
      <c r="V368" s="32">
        <f t="shared" si="18"/>
        <v>1655.0221431504278</v>
      </c>
      <c r="W368" s="46">
        <v>0</v>
      </c>
      <c r="X368" s="42">
        <v>86660.504000000001</v>
      </c>
      <c r="Y368" s="32"/>
      <c r="Z368" s="32"/>
      <c r="AG368" s="18">
        <v>389793</v>
      </c>
      <c r="AH368" s="18">
        <v>100752</v>
      </c>
      <c r="AI368" s="18">
        <v>3418</v>
      </c>
      <c r="AJ368" s="18">
        <v>388729867</v>
      </c>
      <c r="AK368" s="18">
        <v>1756228356</v>
      </c>
      <c r="AL368" s="18">
        <v>1086887021</v>
      </c>
      <c r="AM368" s="18">
        <v>2262</v>
      </c>
      <c r="AN368" s="18">
        <v>524</v>
      </c>
      <c r="AO368" s="18">
        <v>218</v>
      </c>
      <c r="AP368" s="18">
        <v>472</v>
      </c>
      <c r="AQ368" s="18">
        <v>295</v>
      </c>
      <c r="AR368" s="18">
        <v>753</v>
      </c>
      <c r="AS368" s="18">
        <v>1632</v>
      </c>
      <c r="AT368" s="18">
        <v>372</v>
      </c>
      <c r="AU368" s="18">
        <v>132</v>
      </c>
      <c r="AV368" s="18">
        <v>348</v>
      </c>
      <c r="AW368" s="18">
        <v>181</v>
      </c>
      <c r="AX368" s="18">
        <v>599</v>
      </c>
      <c r="AY368" s="18">
        <v>630</v>
      </c>
      <c r="AZ368" s="18">
        <v>152</v>
      </c>
      <c r="BA368" s="18">
        <v>86</v>
      </c>
      <c r="BB368" s="18">
        <v>124</v>
      </c>
      <c r="BC368" s="25">
        <v>114</v>
      </c>
      <c r="BD368" s="25">
        <v>154</v>
      </c>
    </row>
    <row r="369" spans="1:56" x14ac:dyDescent="0.25">
      <c r="A369" s="14">
        <v>2010</v>
      </c>
      <c r="B369" s="14">
        <f t="shared" si="19"/>
        <v>5</v>
      </c>
      <c r="C369" s="15">
        <v>4006527</v>
      </c>
      <c r="D369" s="15">
        <v>502833</v>
      </c>
      <c r="E369" s="15">
        <v>8858</v>
      </c>
      <c r="F369" s="15">
        <v>3291</v>
      </c>
      <c r="G369" s="16">
        <v>191</v>
      </c>
      <c r="H369" s="16">
        <v>23</v>
      </c>
      <c r="I369" s="16">
        <v>5</v>
      </c>
      <c r="J369" s="15">
        <f t="shared" si="14"/>
        <v>4521728</v>
      </c>
      <c r="K369" s="17">
        <v>4299630.642</v>
      </c>
      <c r="L369" s="17">
        <v>3686740.9049999993</v>
      </c>
      <c r="M369" s="17">
        <v>265217.98</v>
      </c>
      <c r="N369" s="17">
        <v>35757.335000000006</v>
      </c>
      <c r="O369" s="17">
        <v>2216.529</v>
      </c>
      <c r="P369" s="17">
        <v>6478.15</v>
      </c>
      <c r="Q369" s="17">
        <v>155933.519</v>
      </c>
      <c r="R369" s="17">
        <v>8451975.0599999987</v>
      </c>
      <c r="S369" s="18">
        <v>10395115</v>
      </c>
      <c r="T369" s="18">
        <f t="shared" si="16"/>
        <v>10283971.573000001</v>
      </c>
      <c r="U369" s="18">
        <v>9040849.5409999993</v>
      </c>
      <c r="V369" s="32">
        <f t="shared" si="18"/>
        <v>1999.4257810573536</v>
      </c>
      <c r="W369" s="46">
        <v>0</v>
      </c>
      <c r="X369" s="42">
        <v>111143.427</v>
      </c>
      <c r="Y369" s="32"/>
      <c r="Z369" s="32"/>
      <c r="AG369" s="18">
        <v>390141</v>
      </c>
      <c r="AH369" s="18">
        <v>100868</v>
      </c>
      <c r="AI369" s="18">
        <v>3434</v>
      </c>
      <c r="AJ369" s="18">
        <v>453491383</v>
      </c>
      <c r="AK369" s="18">
        <v>2008492129</v>
      </c>
      <c r="AL369" s="18">
        <v>1210298124</v>
      </c>
      <c r="AM369" s="18">
        <v>2220</v>
      </c>
      <c r="AN369" s="18">
        <v>548</v>
      </c>
      <c r="AO369" s="18">
        <v>253</v>
      </c>
      <c r="AP369" s="18">
        <v>482</v>
      </c>
      <c r="AQ369" s="18">
        <v>191</v>
      </c>
      <c r="AR369" s="18">
        <v>746</v>
      </c>
      <c r="AS369" s="18">
        <v>1655</v>
      </c>
      <c r="AT369" s="18">
        <v>417</v>
      </c>
      <c r="AU369" s="18">
        <v>167</v>
      </c>
      <c r="AV369" s="18">
        <v>364</v>
      </c>
      <c r="AW369" s="18">
        <v>102</v>
      </c>
      <c r="AX369" s="18">
        <v>605</v>
      </c>
      <c r="AY369" s="18">
        <v>565</v>
      </c>
      <c r="AZ369" s="18">
        <v>131</v>
      </c>
      <c r="BA369" s="18">
        <v>86</v>
      </c>
      <c r="BB369" s="18">
        <v>118</v>
      </c>
      <c r="BC369" s="25">
        <v>89</v>
      </c>
      <c r="BD369" s="25">
        <v>141</v>
      </c>
    </row>
    <row r="370" spans="1:56" x14ac:dyDescent="0.25">
      <c r="A370" s="14">
        <v>2010</v>
      </c>
      <c r="B370" s="14">
        <f t="shared" si="19"/>
        <v>6</v>
      </c>
      <c r="C370" s="15">
        <v>4006189</v>
      </c>
      <c r="D370" s="15">
        <v>503340</v>
      </c>
      <c r="E370" s="15">
        <v>8871</v>
      </c>
      <c r="F370" s="15">
        <v>3299</v>
      </c>
      <c r="G370" s="16">
        <v>191</v>
      </c>
      <c r="H370" s="16">
        <v>23</v>
      </c>
      <c r="I370" s="16">
        <v>5</v>
      </c>
      <c r="J370" s="15">
        <f t="shared" si="14"/>
        <v>4521918</v>
      </c>
      <c r="K370" s="17">
        <v>5503337.7070000004</v>
      </c>
      <c r="L370" s="17">
        <v>4150599.8140000002</v>
      </c>
      <c r="M370" s="17">
        <v>276650.18700000003</v>
      </c>
      <c r="N370" s="17">
        <v>36046.186999999998</v>
      </c>
      <c r="O370" s="17">
        <v>2463.1959999999999</v>
      </c>
      <c r="P370" s="17">
        <v>7249.2</v>
      </c>
      <c r="Q370" s="17">
        <v>197833.20800000001</v>
      </c>
      <c r="R370" s="17">
        <v>10174179.499000004</v>
      </c>
      <c r="S370" s="18">
        <v>11409507</v>
      </c>
      <c r="T370" s="18">
        <f t="shared" si="16"/>
        <v>11294233.352</v>
      </c>
      <c r="U370" s="18">
        <v>10695623.290999999</v>
      </c>
      <c r="V370" s="32">
        <f t="shared" si="18"/>
        <v>2365.28727797284</v>
      </c>
      <c r="W370" s="46">
        <v>0</v>
      </c>
      <c r="X370" s="42">
        <v>115273.648</v>
      </c>
      <c r="Y370" s="32"/>
      <c r="Z370" s="32"/>
      <c r="AG370" s="18">
        <v>390414</v>
      </c>
      <c r="AH370" s="18">
        <v>101091</v>
      </c>
      <c r="AI370" s="18">
        <v>3444</v>
      </c>
      <c r="AJ370" s="18">
        <v>524965925</v>
      </c>
      <c r="AK370" s="18">
        <v>2267254809</v>
      </c>
      <c r="AL370" s="18">
        <v>1344422944</v>
      </c>
      <c r="AM370" s="18">
        <v>2143</v>
      </c>
      <c r="AN370" s="18">
        <v>733</v>
      </c>
      <c r="AO370" s="18">
        <v>268</v>
      </c>
      <c r="AP370" s="18">
        <v>494</v>
      </c>
      <c r="AQ370" s="18">
        <v>287</v>
      </c>
      <c r="AR370" s="18">
        <v>361</v>
      </c>
      <c r="AS370" s="18">
        <v>1490</v>
      </c>
      <c r="AT370" s="18">
        <v>574</v>
      </c>
      <c r="AU370" s="18">
        <v>147</v>
      </c>
      <c r="AV370" s="18">
        <v>388</v>
      </c>
      <c r="AW370" s="18">
        <v>156</v>
      </c>
      <c r="AX370" s="18">
        <v>225</v>
      </c>
      <c r="AY370" s="18">
        <v>653</v>
      </c>
      <c r="AZ370" s="18">
        <v>159</v>
      </c>
      <c r="BA370" s="18">
        <v>121</v>
      </c>
      <c r="BB370" s="18">
        <v>106</v>
      </c>
      <c r="BC370" s="25">
        <v>131</v>
      </c>
      <c r="BD370" s="25">
        <v>136</v>
      </c>
    </row>
    <row r="371" spans="1:56" x14ac:dyDescent="0.25">
      <c r="A371" s="14">
        <v>2010</v>
      </c>
      <c r="B371" s="14">
        <f t="shared" si="19"/>
        <v>7</v>
      </c>
      <c r="C371" s="15">
        <v>4006320</v>
      </c>
      <c r="D371" s="15">
        <v>504091</v>
      </c>
      <c r="E371" s="15">
        <v>8857</v>
      </c>
      <c r="F371" s="15">
        <v>3303</v>
      </c>
      <c r="G371" s="16">
        <v>191</v>
      </c>
      <c r="H371" s="16">
        <v>23</v>
      </c>
      <c r="I371" s="16">
        <v>5</v>
      </c>
      <c r="J371" s="15">
        <f t="shared" si="14"/>
        <v>4522790</v>
      </c>
      <c r="K371" s="17">
        <v>5922255.4809999997</v>
      </c>
      <c r="L371" s="17">
        <v>4239946.3930000002</v>
      </c>
      <c r="M371" s="17">
        <v>265029.33400000003</v>
      </c>
      <c r="N371" s="17">
        <v>36454.610999999997</v>
      </c>
      <c r="O371" s="17">
        <v>2499.6260000000002</v>
      </c>
      <c r="P371" s="17">
        <v>7318.5</v>
      </c>
      <c r="Q371" s="17">
        <v>207968.77600000001</v>
      </c>
      <c r="R371" s="17">
        <v>10681472.721000001</v>
      </c>
      <c r="S371" s="18">
        <v>11649520</v>
      </c>
      <c r="T371" s="18">
        <f t="shared" si="16"/>
        <v>11535716.139</v>
      </c>
      <c r="U371" s="18">
        <v>10234337.945</v>
      </c>
      <c r="V371" s="32">
        <f t="shared" si="18"/>
        <v>2262.8398088788213</v>
      </c>
      <c r="W371" s="46">
        <v>0</v>
      </c>
      <c r="X371" s="42">
        <v>113803.861</v>
      </c>
      <c r="Y371" s="32"/>
      <c r="Z371" s="32"/>
      <c r="AG371" s="18">
        <v>391059</v>
      </c>
      <c r="AH371" s="18">
        <v>101216</v>
      </c>
      <c r="AI371" s="18">
        <v>3431</v>
      </c>
      <c r="AJ371" s="18">
        <v>547704446</v>
      </c>
      <c r="AK371" s="18">
        <v>2329971877</v>
      </c>
      <c r="AL371" s="18">
        <v>1348414894</v>
      </c>
      <c r="AM371" s="18">
        <v>2030</v>
      </c>
      <c r="AN371" s="18">
        <v>556</v>
      </c>
      <c r="AO371" s="18">
        <v>212</v>
      </c>
      <c r="AP371" s="18">
        <v>565</v>
      </c>
      <c r="AQ371" s="18">
        <v>168</v>
      </c>
      <c r="AR371" s="18">
        <v>529</v>
      </c>
      <c r="AS371" s="18">
        <v>1358</v>
      </c>
      <c r="AT371" s="18">
        <v>368</v>
      </c>
      <c r="AU371" s="18">
        <v>128</v>
      </c>
      <c r="AV371" s="18">
        <v>439</v>
      </c>
      <c r="AW371" s="18">
        <v>70</v>
      </c>
      <c r="AX371" s="18">
        <v>353</v>
      </c>
      <c r="AY371" s="18">
        <v>672</v>
      </c>
      <c r="AZ371" s="18">
        <v>188</v>
      </c>
      <c r="BA371" s="18">
        <v>84</v>
      </c>
      <c r="BB371" s="18">
        <v>126</v>
      </c>
      <c r="BC371" s="25">
        <v>98</v>
      </c>
      <c r="BD371" s="25">
        <v>176</v>
      </c>
    </row>
    <row r="372" spans="1:56" x14ac:dyDescent="0.25">
      <c r="A372" s="14">
        <v>2010</v>
      </c>
      <c r="B372" s="14">
        <f t="shared" si="19"/>
        <v>8</v>
      </c>
      <c r="C372" s="15">
        <v>4009524</v>
      </c>
      <c r="D372" s="15">
        <v>504878</v>
      </c>
      <c r="E372" s="15">
        <v>8840</v>
      </c>
      <c r="F372" s="15">
        <v>3305</v>
      </c>
      <c r="G372" s="16">
        <v>191</v>
      </c>
      <c r="H372" s="16">
        <v>23</v>
      </c>
      <c r="I372" s="16">
        <v>5</v>
      </c>
      <c r="J372" s="15">
        <f t="shared" si="14"/>
        <v>4526766</v>
      </c>
      <c r="K372" s="17">
        <v>5850882.0549999997</v>
      </c>
      <c r="L372" s="17">
        <v>4182914.2820000001</v>
      </c>
      <c r="M372" s="17">
        <v>268116.98100000003</v>
      </c>
      <c r="N372" s="17">
        <v>36395.301999999996</v>
      </c>
      <c r="O372" s="17">
        <v>2349.7840000000001</v>
      </c>
      <c r="P372" s="17">
        <v>6916.35</v>
      </c>
      <c r="Q372" s="17">
        <v>208547.66699999999</v>
      </c>
      <c r="R372" s="17">
        <v>10556122.420999998</v>
      </c>
      <c r="S372" s="18">
        <v>11521499</v>
      </c>
      <c r="T372" s="18">
        <f t="shared" si="16"/>
        <v>11408427.984999999</v>
      </c>
      <c r="U372" s="18">
        <v>10687427.754000001</v>
      </c>
      <c r="V372" s="32">
        <f t="shared" si="18"/>
        <v>2360.9436756214873</v>
      </c>
      <c r="W372" s="46">
        <v>0</v>
      </c>
      <c r="X372" s="42">
        <v>113071.015</v>
      </c>
      <c r="Y372" s="32"/>
      <c r="Z372" s="32"/>
      <c r="AG372" s="18">
        <v>391776</v>
      </c>
      <c r="AH372" s="18">
        <v>101295</v>
      </c>
      <c r="AI372" s="18">
        <v>3419</v>
      </c>
      <c r="AJ372" s="18">
        <v>540237453</v>
      </c>
      <c r="AK372" s="18">
        <v>2296729975</v>
      </c>
      <c r="AL372" s="18">
        <v>1331990063</v>
      </c>
      <c r="AM372" s="18">
        <v>1998</v>
      </c>
      <c r="AN372" s="18">
        <v>540</v>
      </c>
      <c r="AO372" s="18">
        <v>227</v>
      </c>
      <c r="AP372" s="18">
        <v>583</v>
      </c>
      <c r="AQ372" s="18">
        <v>218</v>
      </c>
      <c r="AR372" s="18">
        <v>430</v>
      </c>
      <c r="AS372" s="18">
        <v>1360</v>
      </c>
      <c r="AT372" s="18">
        <v>390</v>
      </c>
      <c r="AU372" s="18">
        <v>129</v>
      </c>
      <c r="AV372" s="18">
        <v>440</v>
      </c>
      <c r="AW372" s="18">
        <v>116</v>
      </c>
      <c r="AX372" s="18">
        <v>285</v>
      </c>
      <c r="AY372" s="18">
        <v>638</v>
      </c>
      <c r="AZ372" s="18">
        <v>150</v>
      </c>
      <c r="BA372" s="18">
        <v>98</v>
      </c>
      <c r="BB372" s="18">
        <v>143</v>
      </c>
      <c r="BC372" s="25">
        <v>102</v>
      </c>
      <c r="BD372" s="25">
        <v>145</v>
      </c>
    </row>
    <row r="373" spans="1:56" x14ac:dyDescent="0.25">
      <c r="A373" s="14">
        <v>2010</v>
      </c>
      <c r="B373" s="14">
        <f t="shared" si="19"/>
        <v>9</v>
      </c>
      <c r="C373" s="15">
        <v>4007495</v>
      </c>
      <c r="D373" s="15">
        <v>504956</v>
      </c>
      <c r="E373" s="15">
        <v>8937</v>
      </c>
      <c r="F373" s="15">
        <v>3316</v>
      </c>
      <c r="G373" s="16">
        <v>191</v>
      </c>
      <c r="H373" s="16">
        <v>23</v>
      </c>
      <c r="I373" s="16">
        <v>5</v>
      </c>
      <c r="J373" s="15">
        <f t="shared" si="14"/>
        <v>4524923</v>
      </c>
      <c r="K373" s="17">
        <v>5646214.682</v>
      </c>
      <c r="L373" s="17">
        <v>4216695.9620000003</v>
      </c>
      <c r="M373" s="17">
        <v>267267.06199999998</v>
      </c>
      <c r="N373" s="17">
        <v>36034.819000000003</v>
      </c>
      <c r="O373" s="17">
        <v>2566.261</v>
      </c>
      <c r="P373" s="17">
        <v>7544.25</v>
      </c>
      <c r="Q373" s="17">
        <v>207109.83300000001</v>
      </c>
      <c r="R373" s="17">
        <v>10383432.869000003</v>
      </c>
      <c r="S373" s="18">
        <v>10666454</v>
      </c>
      <c r="T373" s="18">
        <f t="shared" si="16"/>
        <v>10559869.101</v>
      </c>
      <c r="U373" s="18">
        <v>10143338.036</v>
      </c>
      <c r="V373" s="32">
        <f t="shared" si="18"/>
        <v>2241.6622878027847</v>
      </c>
      <c r="W373" s="46">
        <v>0</v>
      </c>
      <c r="X373" s="42">
        <v>106584.899</v>
      </c>
      <c r="Y373" s="32"/>
      <c r="Z373" s="32"/>
      <c r="AG373" s="18">
        <v>391982</v>
      </c>
      <c r="AH373" s="18">
        <v>101168</v>
      </c>
      <c r="AI373" s="18">
        <v>3431</v>
      </c>
      <c r="AJ373" s="18">
        <v>535403844</v>
      </c>
      <c r="AK373" s="18">
        <v>2303519834</v>
      </c>
      <c r="AL373" s="18">
        <v>1363807174</v>
      </c>
      <c r="AM373" s="18">
        <v>1876</v>
      </c>
      <c r="AN373" s="18">
        <v>458</v>
      </c>
      <c r="AO373" s="18">
        <v>186</v>
      </c>
      <c r="AP373" s="18">
        <v>710</v>
      </c>
      <c r="AQ373" s="18">
        <v>149</v>
      </c>
      <c r="AR373" s="18">
        <v>373</v>
      </c>
      <c r="AS373" s="18">
        <v>1320</v>
      </c>
      <c r="AT373" s="18">
        <v>321</v>
      </c>
      <c r="AU373" s="18">
        <v>115</v>
      </c>
      <c r="AV373" s="18">
        <v>587</v>
      </c>
      <c r="AW373" s="18">
        <v>56</v>
      </c>
      <c r="AX373" s="18">
        <v>241</v>
      </c>
      <c r="AY373" s="18">
        <v>556</v>
      </c>
      <c r="AZ373" s="18">
        <v>137</v>
      </c>
      <c r="BA373" s="18">
        <v>71</v>
      </c>
      <c r="BB373" s="18">
        <v>123</v>
      </c>
      <c r="BC373" s="25">
        <v>93</v>
      </c>
      <c r="BD373" s="25">
        <v>132</v>
      </c>
    </row>
    <row r="374" spans="1:56" x14ac:dyDescent="0.25">
      <c r="A374" s="14">
        <v>2010</v>
      </c>
      <c r="B374" s="14">
        <f t="shared" si="19"/>
        <v>10</v>
      </c>
      <c r="C374" s="15">
        <v>4006475</v>
      </c>
      <c r="D374" s="15">
        <v>504974</v>
      </c>
      <c r="E374" s="15">
        <v>9002</v>
      </c>
      <c r="F374" s="15">
        <v>3332</v>
      </c>
      <c r="G374" s="16">
        <v>190</v>
      </c>
      <c r="H374" s="16">
        <v>23</v>
      </c>
      <c r="I374" s="16">
        <v>5</v>
      </c>
      <c r="J374" s="15">
        <f t="shared" si="14"/>
        <v>4524001</v>
      </c>
      <c r="K374" s="17">
        <v>4656524.523</v>
      </c>
      <c r="L374" s="17">
        <v>3893832.5959999999</v>
      </c>
      <c r="M374" s="17">
        <v>252013.54800000001</v>
      </c>
      <c r="N374" s="17">
        <v>36013.330999999998</v>
      </c>
      <c r="O374" s="17">
        <v>2484.991</v>
      </c>
      <c r="P374" s="17">
        <v>6897.8</v>
      </c>
      <c r="Q374" s="17">
        <v>191847.98499999999</v>
      </c>
      <c r="R374" s="17">
        <v>9039614.7740000002</v>
      </c>
      <c r="S374" s="18">
        <v>9299921</v>
      </c>
      <c r="T374" s="18">
        <f t="shared" si="16"/>
        <v>9204674.0030000005</v>
      </c>
      <c r="U374" s="18">
        <v>8235791.7590000005</v>
      </c>
      <c r="V374" s="32">
        <f t="shared" si="18"/>
        <v>1820.4683998394341</v>
      </c>
      <c r="W374" s="46">
        <v>0</v>
      </c>
      <c r="X374" s="42">
        <v>95246.997000000003</v>
      </c>
      <c r="Y374" s="32"/>
      <c r="Z374" s="32"/>
      <c r="AG374" s="18">
        <v>392238</v>
      </c>
      <c r="AH374" s="18">
        <v>100965</v>
      </c>
      <c r="AI374" s="18">
        <v>3401</v>
      </c>
      <c r="AJ374" s="18">
        <v>482514077</v>
      </c>
      <c r="AK374" s="18">
        <v>2107285382</v>
      </c>
      <c r="AL374" s="18">
        <v>1290183941</v>
      </c>
      <c r="AM374" s="18">
        <v>1906</v>
      </c>
      <c r="AN374" s="18">
        <v>459</v>
      </c>
      <c r="AO374" s="18">
        <v>214</v>
      </c>
      <c r="AP374" s="18">
        <v>518</v>
      </c>
      <c r="AQ374" s="18">
        <v>319</v>
      </c>
      <c r="AR374" s="18">
        <v>396</v>
      </c>
      <c r="AS374" s="18">
        <v>1318</v>
      </c>
      <c r="AT374" s="18">
        <v>321</v>
      </c>
      <c r="AU374" s="18">
        <v>121</v>
      </c>
      <c r="AV374" s="18">
        <v>419</v>
      </c>
      <c r="AW374" s="18">
        <v>228</v>
      </c>
      <c r="AX374" s="18">
        <v>229</v>
      </c>
      <c r="AY374" s="18">
        <v>588</v>
      </c>
      <c r="AZ374" s="18">
        <v>138</v>
      </c>
      <c r="BA374" s="18">
        <v>93</v>
      </c>
      <c r="BB374" s="18">
        <v>99</v>
      </c>
      <c r="BC374" s="25">
        <v>91</v>
      </c>
      <c r="BD374" s="25">
        <v>167</v>
      </c>
    </row>
    <row r="375" spans="1:56" x14ac:dyDescent="0.25">
      <c r="A375" s="14">
        <v>2010</v>
      </c>
      <c r="B375" s="14">
        <f t="shared" si="19"/>
        <v>11</v>
      </c>
      <c r="C375" s="15">
        <v>4007538</v>
      </c>
      <c r="D375" s="15">
        <v>505065</v>
      </c>
      <c r="E375" s="15">
        <v>8881</v>
      </c>
      <c r="F375" s="15">
        <v>3346</v>
      </c>
      <c r="G375" s="16">
        <v>190</v>
      </c>
      <c r="H375" s="16">
        <v>23</v>
      </c>
      <c r="I375" s="16">
        <v>5</v>
      </c>
      <c r="J375" s="15">
        <f t="shared" si="14"/>
        <v>4525048</v>
      </c>
      <c r="K375" s="17">
        <v>3910018.7889999994</v>
      </c>
      <c r="L375" s="17">
        <v>3608841.5649999999</v>
      </c>
      <c r="M375" s="17">
        <v>257723.86799999999</v>
      </c>
      <c r="N375" s="17">
        <v>36379.466</v>
      </c>
      <c r="O375" s="17">
        <v>2417.7269999999999</v>
      </c>
      <c r="P375" s="17">
        <v>6630.05</v>
      </c>
      <c r="Q375" s="17">
        <v>171511.26199999999</v>
      </c>
      <c r="R375" s="17">
        <v>7993522.726999999</v>
      </c>
      <c r="S375" s="18">
        <v>7811927</v>
      </c>
      <c r="T375" s="18">
        <f t="shared" si="16"/>
        <v>7728465.1059999997</v>
      </c>
      <c r="U375" s="18">
        <v>7502443.4649999999</v>
      </c>
      <c r="V375" s="32">
        <f t="shared" si="18"/>
        <v>1657.9828003844384</v>
      </c>
      <c r="W375" s="46">
        <v>0</v>
      </c>
      <c r="X375" s="42">
        <v>83461.894</v>
      </c>
      <c r="Y375" s="32"/>
      <c r="Z375" s="32"/>
      <c r="AG375" s="18">
        <v>392498</v>
      </c>
      <c r="AH375" s="18">
        <v>100761</v>
      </c>
      <c r="AI375" s="18">
        <v>3433</v>
      </c>
      <c r="AJ375" s="18">
        <v>442647435</v>
      </c>
      <c r="AK375" s="18">
        <v>1956001502</v>
      </c>
      <c r="AL375" s="18">
        <v>1196237341</v>
      </c>
      <c r="AM375" s="18">
        <v>1851</v>
      </c>
      <c r="AN375" s="18">
        <v>467</v>
      </c>
      <c r="AO375" s="18">
        <v>273</v>
      </c>
      <c r="AP375" s="18">
        <v>396</v>
      </c>
      <c r="AQ375" s="18">
        <v>425</v>
      </c>
      <c r="AR375" s="18">
        <v>290</v>
      </c>
      <c r="AS375" s="18">
        <v>1266</v>
      </c>
      <c r="AT375" s="18">
        <v>321</v>
      </c>
      <c r="AU375" s="18">
        <v>160</v>
      </c>
      <c r="AV375" s="18">
        <v>316</v>
      </c>
      <c r="AW375" s="18">
        <v>304</v>
      </c>
      <c r="AX375" s="18">
        <v>165</v>
      </c>
      <c r="AY375" s="18">
        <v>585</v>
      </c>
      <c r="AZ375" s="18">
        <v>146</v>
      </c>
      <c r="BA375" s="18">
        <v>113</v>
      </c>
      <c r="BB375" s="18">
        <v>80</v>
      </c>
      <c r="BC375" s="25">
        <v>121</v>
      </c>
      <c r="BD375" s="25">
        <v>125</v>
      </c>
    </row>
    <row r="376" spans="1:56" x14ac:dyDescent="0.25">
      <c r="A376" s="14">
        <v>2010</v>
      </c>
      <c r="B376" s="14">
        <f t="shared" si="19"/>
        <v>12</v>
      </c>
      <c r="C376" s="15">
        <v>4009847</v>
      </c>
      <c r="D376" s="15">
        <v>504858</v>
      </c>
      <c r="E376" s="15">
        <v>8753</v>
      </c>
      <c r="F376" s="15">
        <v>3352</v>
      </c>
      <c r="G376" s="16">
        <v>190</v>
      </c>
      <c r="H376" s="16">
        <v>23</v>
      </c>
      <c r="I376" s="16">
        <v>5</v>
      </c>
      <c r="J376" s="15">
        <f t="shared" si="14"/>
        <v>4527028</v>
      </c>
      <c r="K376" s="17">
        <v>4163655.7940000007</v>
      </c>
      <c r="L376" s="17">
        <v>3457175.7659999998</v>
      </c>
      <c r="M376" s="17">
        <v>256032.215</v>
      </c>
      <c r="N376" s="17">
        <v>35273.311000000002</v>
      </c>
      <c r="O376" s="17">
        <v>2178.8069999999998</v>
      </c>
      <c r="P376" s="17">
        <v>6771.8</v>
      </c>
      <c r="Q376" s="17">
        <v>148022.91099999999</v>
      </c>
      <c r="R376" s="17">
        <v>8069110.6040000003</v>
      </c>
      <c r="S376" s="18">
        <v>8887492</v>
      </c>
      <c r="T376" s="18">
        <f t="shared" si="16"/>
        <v>8786197.852</v>
      </c>
      <c r="U376" s="18">
        <v>7968391.693</v>
      </c>
      <c r="V376" s="32">
        <f t="shared" si="18"/>
        <v>1760.1836113931827</v>
      </c>
      <c r="W376" s="46">
        <v>0</v>
      </c>
      <c r="X376" s="42">
        <v>101294.148</v>
      </c>
      <c r="Y376" s="32"/>
      <c r="Z376" s="32"/>
      <c r="AG376" s="18">
        <v>392073</v>
      </c>
      <c r="AH376" s="18">
        <v>100939</v>
      </c>
      <c r="AI376" s="18">
        <v>3467</v>
      </c>
      <c r="AJ376" s="18">
        <v>423893022</v>
      </c>
      <c r="AK376" s="18">
        <v>1861336303</v>
      </c>
      <c r="AL376" s="18">
        <v>1158000753</v>
      </c>
      <c r="AM376" s="18">
        <v>1918</v>
      </c>
      <c r="AN376" s="18">
        <v>469</v>
      </c>
      <c r="AO376" s="18">
        <v>243</v>
      </c>
      <c r="AP376" s="18">
        <v>455</v>
      </c>
      <c r="AQ376" s="18">
        <v>255</v>
      </c>
      <c r="AR376" s="18">
        <v>496</v>
      </c>
      <c r="AS376" s="18">
        <v>1394</v>
      </c>
      <c r="AT376" s="18">
        <v>348</v>
      </c>
      <c r="AU376" s="18">
        <v>144</v>
      </c>
      <c r="AV376" s="18">
        <v>345</v>
      </c>
      <c r="AW376" s="18">
        <v>172</v>
      </c>
      <c r="AX376" s="18">
        <v>385</v>
      </c>
      <c r="AY376" s="18">
        <v>524</v>
      </c>
      <c r="AZ376" s="18">
        <v>121</v>
      </c>
      <c r="BA376" s="18">
        <v>99</v>
      </c>
      <c r="BB376" s="18">
        <v>110</v>
      </c>
      <c r="BC376" s="25">
        <v>83</v>
      </c>
      <c r="BD376" s="25">
        <v>111</v>
      </c>
    </row>
    <row r="377" spans="1:56" x14ac:dyDescent="0.25">
      <c r="A377" s="14">
        <v>2011</v>
      </c>
      <c r="B377" s="14">
        <v>1</v>
      </c>
      <c r="C377" s="15">
        <v>4015002</v>
      </c>
      <c r="D377" s="15">
        <v>505744</v>
      </c>
      <c r="E377" s="15">
        <v>8709</v>
      </c>
      <c r="F377" s="15">
        <v>3356</v>
      </c>
      <c r="G377" s="16">
        <v>190</v>
      </c>
      <c r="H377" s="16">
        <v>23</v>
      </c>
      <c r="I377" s="16">
        <v>5</v>
      </c>
      <c r="J377" s="15">
        <f t="shared" si="14"/>
        <v>4533029</v>
      </c>
      <c r="K377" s="17">
        <v>4535157.375</v>
      </c>
      <c r="L377" s="17">
        <v>3391263.1809999999</v>
      </c>
      <c r="M377" s="17">
        <v>247596.11</v>
      </c>
      <c r="N377" s="17">
        <v>37252.646000000001</v>
      </c>
      <c r="O377" s="17">
        <v>2000.0319999999999</v>
      </c>
      <c r="P377" s="17">
        <v>6998.25</v>
      </c>
      <c r="Q377" s="17">
        <v>170145.853</v>
      </c>
      <c r="R377" s="17">
        <v>8390413.4469999988</v>
      </c>
      <c r="S377" s="18">
        <v>7922768</v>
      </c>
      <c r="T377" s="18">
        <f t="shared" si="16"/>
        <v>7833823.2419999996</v>
      </c>
      <c r="U377" s="18">
        <v>7428031.5939999996</v>
      </c>
      <c r="V377" s="32">
        <f t="shared" si="18"/>
        <v>1638.6481946709305</v>
      </c>
      <c r="W377" s="46">
        <v>0</v>
      </c>
      <c r="X377" s="42">
        <v>88944.758000000002</v>
      </c>
      <c r="Y377" s="32"/>
      <c r="Z377" s="32"/>
      <c r="AG377" s="18">
        <v>393324</v>
      </c>
      <c r="AH377" s="18">
        <v>100570</v>
      </c>
      <c r="AI377" s="18">
        <v>3473</v>
      </c>
      <c r="AJ377" s="18">
        <v>419062334</v>
      </c>
      <c r="AK377" s="18">
        <v>1811578065</v>
      </c>
      <c r="AL377" s="18">
        <v>1146671682</v>
      </c>
      <c r="AM377" s="18">
        <v>1956</v>
      </c>
      <c r="AN377" s="18">
        <v>429</v>
      </c>
      <c r="AO377" s="18">
        <v>239</v>
      </c>
      <c r="AP377" s="18">
        <v>576</v>
      </c>
      <c r="AQ377" s="18">
        <v>272</v>
      </c>
      <c r="AR377" s="18">
        <v>440</v>
      </c>
      <c r="AS377" s="18">
        <v>1331</v>
      </c>
      <c r="AT377" s="18">
        <v>273</v>
      </c>
      <c r="AU377" s="18">
        <v>131</v>
      </c>
      <c r="AV377" s="18">
        <v>448</v>
      </c>
      <c r="AW377" s="18">
        <v>191</v>
      </c>
      <c r="AX377" s="18">
        <v>288</v>
      </c>
      <c r="AY377" s="18">
        <v>625</v>
      </c>
      <c r="AZ377" s="18">
        <v>156</v>
      </c>
      <c r="BA377" s="18">
        <v>108</v>
      </c>
      <c r="BB377" s="18">
        <v>128</v>
      </c>
      <c r="BC377" s="25">
        <v>81</v>
      </c>
      <c r="BD377" s="25">
        <v>152</v>
      </c>
    </row>
    <row r="378" spans="1:56" x14ac:dyDescent="0.25">
      <c r="A378" s="14">
        <v>2011</v>
      </c>
      <c r="B378" s="14">
        <v>2</v>
      </c>
      <c r="C378" s="15">
        <v>4021384</v>
      </c>
      <c r="D378" s="15">
        <v>505721</v>
      </c>
      <c r="E378" s="15">
        <v>8705</v>
      </c>
      <c r="F378" s="15">
        <v>3361</v>
      </c>
      <c r="G378" s="16">
        <v>190</v>
      </c>
      <c r="H378" s="16">
        <v>23</v>
      </c>
      <c r="I378" s="16">
        <v>5</v>
      </c>
      <c r="J378" s="15">
        <f t="shared" si="14"/>
        <v>4539389</v>
      </c>
      <c r="K378" s="17">
        <v>3488608.6939999997</v>
      </c>
      <c r="L378" s="17">
        <v>3153069.6579999998</v>
      </c>
      <c r="M378" s="17">
        <v>242727.33299999998</v>
      </c>
      <c r="N378" s="17">
        <v>35979.235000000001</v>
      </c>
      <c r="O378" s="17">
        <v>2139.6679999999997</v>
      </c>
      <c r="P378" s="17">
        <v>6092.8</v>
      </c>
      <c r="Q378" s="17">
        <v>152579.337</v>
      </c>
      <c r="R378" s="17">
        <v>7081196.7249999996</v>
      </c>
      <c r="S378" s="18">
        <v>7253717</v>
      </c>
      <c r="T378" s="18">
        <f t="shared" si="16"/>
        <v>7172917.0329999998</v>
      </c>
      <c r="U378" s="18">
        <v>6668738.3879999993</v>
      </c>
      <c r="V378" s="32">
        <f t="shared" si="18"/>
        <v>1469.0844370073119</v>
      </c>
      <c r="W378" s="46">
        <v>0</v>
      </c>
      <c r="X378" s="42">
        <v>80799.967000000004</v>
      </c>
      <c r="Y378" s="32"/>
      <c r="Z378" s="32"/>
      <c r="AG378" s="18">
        <v>393794</v>
      </c>
      <c r="AH378" s="18">
        <v>100061</v>
      </c>
      <c r="AI378" s="18">
        <v>3492</v>
      </c>
      <c r="AJ378" s="18">
        <v>381111243</v>
      </c>
      <c r="AK378" s="18">
        <v>1670817342</v>
      </c>
      <c r="AL378" s="18">
        <v>1087570610</v>
      </c>
      <c r="AM378" s="18">
        <v>1877</v>
      </c>
      <c r="AN378" s="18">
        <v>403</v>
      </c>
      <c r="AO378" s="18">
        <v>298</v>
      </c>
      <c r="AP378" s="18">
        <v>467</v>
      </c>
      <c r="AQ378" s="18">
        <v>280</v>
      </c>
      <c r="AR378" s="18">
        <v>429</v>
      </c>
      <c r="AS378" s="18">
        <v>1298</v>
      </c>
      <c r="AT378" s="18">
        <v>257</v>
      </c>
      <c r="AU378" s="18">
        <v>215</v>
      </c>
      <c r="AV378" s="18">
        <v>356</v>
      </c>
      <c r="AW378" s="18">
        <v>179</v>
      </c>
      <c r="AX378" s="18">
        <v>291</v>
      </c>
      <c r="AY378" s="18">
        <v>579</v>
      </c>
      <c r="AZ378" s="18">
        <v>146</v>
      </c>
      <c r="BA378" s="18">
        <v>83</v>
      </c>
      <c r="BB378" s="18">
        <v>111</v>
      </c>
      <c r="BC378" s="25">
        <v>101</v>
      </c>
      <c r="BD378" s="25">
        <v>138</v>
      </c>
    </row>
    <row r="379" spans="1:56" x14ac:dyDescent="0.25">
      <c r="A379" s="14">
        <v>2011</v>
      </c>
      <c r="B379" s="14">
        <v>3</v>
      </c>
      <c r="C379" s="15">
        <v>4027937</v>
      </c>
      <c r="D379" s="15">
        <v>506421</v>
      </c>
      <c r="E379" s="15">
        <v>8630</v>
      </c>
      <c r="F379" s="15">
        <v>3368</v>
      </c>
      <c r="G379" s="16">
        <v>190</v>
      </c>
      <c r="H379" s="16">
        <v>23</v>
      </c>
      <c r="I379" s="16">
        <v>5</v>
      </c>
      <c r="J379" s="15">
        <f t="shared" si="14"/>
        <v>4546574</v>
      </c>
      <c r="K379" s="17">
        <v>3412863.4729999998</v>
      </c>
      <c r="L379" s="17">
        <v>3308624.53</v>
      </c>
      <c r="M379" s="17">
        <v>245212.79700000002</v>
      </c>
      <c r="N379" s="17">
        <v>36457.148000000001</v>
      </c>
      <c r="O379" s="17">
        <v>2381.23</v>
      </c>
      <c r="P379" s="17">
        <v>6486.9</v>
      </c>
      <c r="Q379" s="17">
        <v>143191.261</v>
      </c>
      <c r="R379" s="17">
        <v>7155217.3390000006</v>
      </c>
      <c r="S379" s="18">
        <v>8196116.5</v>
      </c>
      <c r="T379" s="18">
        <f t="shared" si="16"/>
        <v>8104043.9740000004</v>
      </c>
      <c r="U379" s="18">
        <v>7482396.0779999997</v>
      </c>
      <c r="V379" s="32">
        <f t="shared" si="18"/>
        <v>1645.7236386382785</v>
      </c>
      <c r="W379" s="46">
        <v>0</v>
      </c>
      <c r="X379" s="42">
        <v>92072.525999999998</v>
      </c>
      <c r="Y379" s="32"/>
      <c r="Z379" s="32"/>
      <c r="AG379" s="18">
        <v>394733</v>
      </c>
      <c r="AH379" s="18">
        <v>99827</v>
      </c>
      <c r="AI379" s="18">
        <v>3494</v>
      </c>
      <c r="AJ379" s="18">
        <v>405625554</v>
      </c>
      <c r="AK379" s="18">
        <v>1773394760</v>
      </c>
      <c r="AL379" s="18">
        <v>1115424772</v>
      </c>
      <c r="AM379" s="18">
        <v>2157</v>
      </c>
      <c r="AN379" s="18">
        <v>497</v>
      </c>
      <c r="AO379" s="18">
        <v>277</v>
      </c>
      <c r="AP379" s="18">
        <v>510</v>
      </c>
      <c r="AQ379" s="18">
        <v>378</v>
      </c>
      <c r="AR379" s="18">
        <v>495</v>
      </c>
      <c r="AS379" s="18">
        <v>1533</v>
      </c>
      <c r="AT379" s="18">
        <v>369</v>
      </c>
      <c r="AU379" s="18">
        <v>184</v>
      </c>
      <c r="AV379" s="18">
        <v>376</v>
      </c>
      <c r="AW379" s="18">
        <v>268</v>
      </c>
      <c r="AX379" s="18">
        <v>336</v>
      </c>
      <c r="AY379" s="18">
        <v>624</v>
      </c>
      <c r="AZ379" s="18">
        <v>128</v>
      </c>
      <c r="BA379" s="18">
        <v>93</v>
      </c>
      <c r="BB379" s="18">
        <v>134</v>
      </c>
      <c r="BC379" s="25">
        <v>110</v>
      </c>
      <c r="BD379" s="25">
        <v>159</v>
      </c>
    </row>
    <row r="380" spans="1:56" x14ac:dyDescent="0.25">
      <c r="A380" s="14">
        <v>2011</v>
      </c>
      <c r="B380" s="14">
        <v>4</v>
      </c>
      <c r="C380" s="15">
        <v>4030950</v>
      </c>
      <c r="D380" s="15">
        <v>507047</v>
      </c>
      <c r="E380" s="15">
        <v>8668</v>
      </c>
      <c r="F380" s="15">
        <v>3371</v>
      </c>
      <c r="G380" s="16">
        <v>190</v>
      </c>
      <c r="H380" s="16">
        <v>23</v>
      </c>
      <c r="I380" s="16">
        <v>5</v>
      </c>
      <c r="J380" s="15">
        <f t="shared" si="14"/>
        <v>4550254</v>
      </c>
      <c r="K380" s="17">
        <v>4182618.1679999996</v>
      </c>
      <c r="L380" s="17">
        <v>3733380.5020000003</v>
      </c>
      <c r="M380" s="17">
        <v>277211.21100000001</v>
      </c>
      <c r="N380" s="17">
        <v>36344.976000000002</v>
      </c>
      <c r="O380" s="17">
        <v>2249.0859999999998</v>
      </c>
      <c r="P380" s="17">
        <v>6561.45</v>
      </c>
      <c r="Q380" s="17">
        <v>164204.47399999999</v>
      </c>
      <c r="R380" s="17">
        <v>8402569.8670000006</v>
      </c>
      <c r="S380" s="18">
        <v>9460285</v>
      </c>
      <c r="T380" s="18">
        <f t="shared" si="16"/>
        <v>9355396.3430000003</v>
      </c>
      <c r="U380" s="18">
        <v>9030384.3930000011</v>
      </c>
      <c r="V380" s="32">
        <f t="shared" si="18"/>
        <v>1984.5912592915247</v>
      </c>
      <c r="W380" s="46">
        <v>0</v>
      </c>
      <c r="X380" s="42">
        <v>104888.65700000001</v>
      </c>
      <c r="Y380" s="32"/>
      <c r="Z380" s="32"/>
      <c r="AG380" s="18">
        <v>395174</v>
      </c>
      <c r="AH380" s="18">
        <v>100008</v>
      </c>
      <c r="AI380" s="18">
        <v>3499</v>
      </c>
      <c r="AJ380" s="18">
        <v>464704683</v>
      </c>
      <c r="AK380" s="18">
        <v>2000760838</v>
      </c>
      <c r="AL380" s="18">
        <v>1253955626</v>
      </c>
      <c r="AM380" s="18">
        <v>1932</v>
      </c>
      <c r="AN380" s="18">
        <v>619</v>
      </c>
      <c r="AO380" s="18">
        <v>257</v>
      </c>
      <c r="AP380" s="18">
        <v>578</v>
      </c>
      <c r="AQ380" s="18">
        <v>259</v>
      </c>
      <c r="AR380" s="18">
        <v>219</v>
      </c>
      <c r="AS380" s="18">
        <v>1375</v>
      </c>
      <c r="AT380" s="18">
        <v>506</v>
      </c>
      <c r="AU380" s="18">
        <v>175</v>
      </c>
      <c r="AV380" s="18">
        <v>445</v>
      </c>
      <c r="AW380" s="18">
        <v>132</v>
      </c>
      <c r="AX380" s="18">
        <v>117</v>
      </c>
      <c r="AY380" s="18">
        <v>557</v>
      </c>
      <c r="AZ380" s="18">
        <v>113</v>
      </c>
      <c r="BA380" s="18">
        <v>82</v>
      </c>
      <c r="BB380" s="18">
        <v>133</v>
      </c>
      <c r="BC380" s="25">
        <v>127</v>
      </c>
      <c r="BD380" s="25">
        <v>102</v>
      </c>
    </row>
    <row r="381" spans="1:56" x14ac:dyDescent="0.25">
      <c r="A381" s="14">
        <v>2011</v>
      </c>
      <c r="B381" s="14">
        <v>5</v>
      </c>
      <c r="C381" s="15">
        <v>4029779</v>
      </c>
      <c r="D381" s="15">
        <v>507722</v>
      </c>
      <c r="E381" s="15">
        <v>8724</v>
      </c>
      <c r="F381" s="15">
        <v>3368</v>
      </c>
      <c r="G381" s="16">
        <v>190</v>
      </c>
      <c r="H381" s="16">
        <v>23</v>
      </c>
      <c r="I381" s="16">
        <v>5</v>
      </c>
      <c r="J381" s="15">
        <f t="shared" si="14"/>
        <v>4549811</v>
      </c>
      <c r="K381" s="17">
        <v>4641773.0640000002</v>
      </c>
      <c r="L381" s="17">
        <v>3800633.9669999997</v>
      </c>
      <c r="M381" s="17">
        <v>256439.59400000001</v>
      </c>
      <c r="N381" s="17">
        <v>36359.962</v>
      </c>
      <c r="O381" s="17">
        <v>2191.3229999999999</v>
      </c>
      <c r="P381" s="17">
        <v>6544.65</v>
      </c>
      <c r="Q381" s="17">
        <v>186606.93799999999</v>
      </c>
      <c r="R381" s="17">
        <v>8930549.4979999997</v>
      </c>
      <c r="S381" s="18">
        <v>10098308</v>
      </c>
      <c r="T381" s="18">
        <f t="shared" si="16"/>
        <v>9991233.6919999998</v>
      </c>
      <c r="U381" s="18">
        <v>8843049.5600000005</v>
      </c>
      <c r="V381" s="32">
        <f t="shared" si="18"/>
        <v>1943.6102462390704</v>
      </c>
      <c r="W381" s="18">
        <v>0</v>
      </c>
      <c r="X381" s="42">
        <v>107074.308</v>
      </c>
      <c r="Y381" s="32"/>
      <c r="Z381" s="32"/>
      <c r="AG381" s="18">
        <v>395670</v>
      </c>
      <c r="AH381" s="18">
        <v>100194</v>
      </c>
      <c r="AI381" s="18">
        <v>3497</v>
      </c>
      <c r="AJ381" s="18">
        <v>480655897</v>
      </c>
      <c r="AK381" s="18">
        <v>2050514143</v>
      </c>
      <c r="AL381" s="18">
        <v>1255537971</v>
      </c>
      <c r="AM381" s="18">
        <v>2269</v>
      </c>
      <c r="AN381" s="18">
        <v>428</v>
      </c>
      <c r="AO381" s="18">
        <v>229</v>
      </c>
      <c r="AP381" s="18">
        <v>598</v>
      </c>
      <c r="AQ381" s="18">
        <v>230</v>
      </c>
      <c r="AR381" s="18">
        <v>784</v>
      </c>
      <c r="AS381" s="18">
        <v>1718</v>
      </c>
      <c r="AT381" s="18">
        <v>315</v>
      </c>
      <c r="AU381" s="18">
        <v>143</v>
      </c>
      <c r="AV381" s="18">
        <v>491</v>
      </c>
      <c r="AW381" s="18">
        <v>143</v>
      </c>
      <c r="AX381" s="18">
        <v>626</v>
      </c>
      <c r="AY381" s="18">
        <v>551</v>
      </c>
      <c r="AZ381" s="18">
        <v>113</v>
      </c>
      <c r="BA381" s="18">
        <v>86</v>
      </c>
      <c r="BB381" s="18">
        <v>107</v>
      </c>
      <c r="BC381" s="25">
        <v>87</v>
      </c>
      <c r="BD381" s="25">
        <v>158</v>
      </c>
    </row>
    <row r="382" spans="1:56" x14ac:dyDescent="0.25">
      <c r="A382" s="14">
        <v>2011</v>
      </c>
      <c r="B382" s="14">
        <v>6</v>
      </c>
      <c r="C382" s="15">
        <v>4028663</v>
      </c>
      <c r="D382" s="15">
        <v>508402</v>
      </c>
      <c r="E382" s="15">
        <v>8685</v>
      </c>
      <c r="F382" s="15">
        <v>3371</v>
      </c>
      <c r="G382" s="16">
        <v>189</v>
      </c>
      <c r="H382" s="16">
        <v>23</v>
      </c>
      <c r="I382" s="16">
        <v>5</v>
      </c>
      <c r="J382" s="15">
        <f t="shared" si="14"/>
        <v>4549338</v>
      </c>
      <c r="K382" s="17">
        <v>5379683.6359999999</v>
      </c>
      <c r="L382" s="17">
        <v>4124100.2539999997</v>
      </c>
      <c r="M382" s="17">
        <v>281287.538</v>
      </c>
      <c r="N382" s="17">
        <v>36514.561000000002</v>
      </c>
      <c r="O382" s="17">
        <v>2432.3619999999996</v>
      </c>
      <c r="P382" s="17">
        <v>7285.95</v>
      </c>
      <c r="Q382" s="17">
        <v>196801.85</v>
      </c>
      <c r="R382" s="17">
        <v>10028106.151000001</v>
      </c>
      <c r="S382" s="18">
        <v>10539641</v>
      </c>
      <c r="T382" s="18">
        <f t="shared" si="16"/>
        <v>10415549.51491872</v>
      </c>
      <c r="U382" s="18">
        <v>10107182.301000001</v>
      </c>
      <c r="V382" s="32">
        <f t="shared" si="18"/>
        <v>2221.6844317617551</v>
      </c>
      <c r="W382" s="18">
        <v>16003.864081280233</v>
      </c>
      <c r="X382" s="42">
        <v>108087.621</v>
      </c>
      <c r="Y382" s="32"/>
      <c r="Z382" s="32"/>
      <c r="AG382" s="18">
        <v>396262</v>
      </c>
      <c r="AH382" s="18">
        <v>100307</v>
      </c>
      <c r="AI382" s="18">
        <v>3472</v>
      </c>
      <c r="AJ382" s="18">
        <v>530207693</v>
      </c>
      <c r="AK382" s="18">
        <v>2235952301</v>
      </c>
      <c r="AL382" s="18">
        <v>1344068382</v>
      </c>
      <c r="AM382" s="18">
        <v>1559</v>
      </c>
      <c r="AN382" s="18">
        <v>374</v>
      </c>
      <c r="AO382" s="18">
        <v>184</v>
      </c>
      <c r="AP382" s="18">
        <v>457</v>
      </c>
      <c r="AQ382" s="18">
        <v>242</v>
      </c>
      <c r="AR382" s="18">
        <v>302</v>
      </c>
      <c r="AS382" s="18">
        <v>1113</v>
      </c>
      <c r="AT382" s="18">
        <v>270</v>
      </c>
      <c r="AU382" s="18">
        <v>114</v>
      </c>
      <c r="AV382" s="18">
        <v>378</v>
      </c>
      <c r="AW382" s="18">
        <v>158</v>
      </c>
      <c r="AX382" s="18">
        <v>193</v>
      </c>
      <c r="AY382" s="18">
        <v>446</v>
      </c>
      <c r="AZ382" s="18">
        <v>104</v>
      </c>
      <c r="BA382" s="18">
        <v>70</v>
      </c>
      <c r="BB382" s="18">
        <v>79</v>
      </c>
      <c r="BC382" s="25">
        <v>84</v>
      </c>
      <c r="BD382" s="25">
        <v>109</v>
      </c>
    </row>
    <row r="383" spans="1:56" x14ac:dyDescent="0.25">
      <c r="A383" s="14">
        <v>2011</v>
      </c>
      <c r="B383" s="14">
        <v>7</v>
      </c>
      <c r="C383" s="15">
        <v>4028593</v>
      </c>
      <c r="D383" s="15">
        <v>508810</v>
      </c>
      <c r="E383" s="15">
        <v>8696</v>
      </c>
      <c r="F383" s="15">
        <v>3371</v>
      </c>
      <c r="G383" s="16">
        <v>189</v>
      </c>
      <c r="H383" s="16">
        <v>23</v>
      </c>
      <c r="I383" s="16">
        <v>5</v>
      </c>
      <c r="J383" s="15">
        <f t="shared" si="14"/>
        <v>4549687</v>
      </c>
      <c r="K383" s="17">
        <v>5462625.2979999995</v>
      </c>
      <c r="L383" s="17">
        <v>4084168.5460000001</v>
      </c>
      <c r="M383" s="17">
        <v>257480.44500000001</v>
      </c>
      <c r="N383" s="17">
        <v>35654.584000000003</v>
      </c>
      <c r="O383" s="17">
        <v>2234.6860000000001</v>
      </c>
      <c r="P383" s="17">
        <v>7255.7039999999997</v>
      </c>
      <c r="Q383" s="17">
        <v>202217.81099999999</v>
      </c>
      <c r="R383" s="17">
        <v>10051637.074000003</v>
      </c>
      <c r="S383" s="18">
        <v>11211614</v>
      </c>
      <c r="T383" s="18">
        <f t="shared" si="16"/>
        <v>11079537.232195094</v>
      </c>
      <c r="U383" s="18">
        <v>10831587.262999998</v>
      </c>
      <c r="V383" s="32">
        <f t="shared" si="18"/>
        <v>2380.7350190628704</v>
      </c>
      <c r="W383" s="18">
        <v>19284.562804906418</v>
      </c>
      <c r="X383" s="42">
        <v>112792.205</v>
      </c>
      <c r="Y383" s="32"/>
      <c r="Z383" s="32"/>
      <c r="AG383" s="18">
        <v>396690</v>
      </c>
      <c r="AH383" s="18">
        <v>100310</v>
      </c>
      <c r="AI383" s="18">
        <v>3455</v>
      </c>
      <c r="AJ383" s="18">
        <v>530461828</v>
      </c>
      <c r="AK383" s="18">
        <v>2226995863</v>
      </c>
      <c r="AL383" s="18">
        <v>1312713086</v>
      </c>
      <c r="AM383" s="18">
        <v>1945</v>
      </c>
      <c r="AN383" s="18">
        <v>450</v>
      </c>
      <c r="AO383" s="18">
        <v>153</v>
      </c>
      <c r="AP383" s="18">
        <v>472</v>
      </c>
      <c r="AQ383" s="18">
        <v>201</v>
      </c>
      <c r="AR383" s="18">
        <v>669</v>
      </c>
      <c r="AS383" s="18">
        <v>1500</v>
      </c>
      <c r="AT383" s="18">
        <v>348</v>
      </c>
      <c r="AU383" s="18">
        <v>101</v>
      </c>
      <c r="AV383" s="18">
        <v>376</v>
      </c>
      <c r="AW383" s="18">
        <v>116</v>
      </c>
      <c r="AX383" s="18">
        <v>559</v>
      </c>
      <c r="AY383" s="18">
        <v>445</v>
      </c>
      <c r="AZ383" s="18">
        <v>102</v>
      </c>
      <c r="BA383" s="18">
        <v>52</v>
      </c>
      <c r="BB383" s="18">
        <v>96</v>
      </c>
      <c r="BC383" s="25">
        <v>85</v>
      </c>
      <c r="BD383" s="25">
        <v>110</v>
      </c>
    </row>
    <row r="384" spans="1:56" x14ac:dyDescent="0.25">
      <c r="A384" s="14">
        <v>2011</v>
      </c>
      <c r="B384" s="14">
        <v>8</v>
      </c>
      <c r="C384" s="15">
        <v>4028766</v>
      </c>
      <c r="D384" s="15">
        <v>509275</v>
      </c>
      <c r="E384" s="15">
        <v>8694</v>
      </c>
      <c r="F384" s="15">
        <v>3376</v>
      </c>
      <c r="G384" s="16">
        <v>189</v>
      </c>
      <c r="H384" s="16">
        <v>23</v>
      </c>
      <c r="I384" s="16">
        <v>5</v>
      </c>
      <c r="J384" s="15">
        <f t="shared" si="14"/>
        <v>4550328</v>
      </c>
      <c r="K384" s="17">
        <v>5792965.8959999997</v>
      </c>
      <c r="L384" s="17">
        <v>4165023.1719999993</v>
      </c>
      <c r="M384" s="17">
        <v>268786.46399999998</v>
      </c>
      <c r="N384" s="17">
        <v>37182.097999999998</v>
      </c>
      <c r="O384" s="17">
        <v>2483.62</v>
      </c>
      <c r="P384" s="17">
        <v>6716.85</v>
      </c>
      <c r="Q384" s="17">
        <v>215964.36600000001</v>
      </c>
      <c r="R384" s="17">
        <v>10489122.465999998</v>
      </c>
      <c r="S384" s="18">
        <v>11325605</v>
      </c>
      <c r="T384" s="18">
        <f t="shared" si="16"/>
        <v>11195658.470209366</v>
      </c>
      <c r="U384" s="18">
        <v>10352319.1</v>
      </c>
      <c r="V384" s="32">
        <f t="shared" si="18"/>
        <v>2275.0734618179849</v>
      </c>
      <c r="W384" s="18">
        <v>15878.613790634903</v>
      </c>
      <c r="X384" s="42">
        <v>114067.916</v>
      </c>
      <c r="Y384" s="32"/>
      <c r="Z384" s="32"/>
      <c r="AG384" s="18">
        <v>397227</v>
      </c>
      <c r="AH384" s="18">
        <v>100232</v>
      </c>
      <c r="AI384" s="18">
        <v>3460</v>
      </c>
      <c r="AJ384" s="18">
        <v>545125752</v>
      </c>
      <c r="AK384" s="18">
        <v>2259666299</v>
      </c>
      <c r="AL384" s="18">
        <v>1346323032</v>
      </c>
      <c r="AM384" s="18">
        <v>1923</v>
      </c>
      <c r="AN384" s="18">
        <v>475</v>
      </c>
      <c r="AO384" s="18">
        <v>203</v>
      </c>
      <c r="AP384" s="18">
        <v>544</v>
      </c>
      <c r="AQ384" s="18">
        <v>178</v>
      </c>
      <c r="AR384" s="18">
        <v>523</v>
      </c>
      <c r="AS384" s="18">
        <v>1397</v>
      </c>
      <c r="AT384" s="18">
        <v>342</v>
      </c>
      <c r="AU384" s="18">
        <v>132</v>
      </c>
      <c r="AV384" s="18">
        <v>417</v>
      </c>
      <c r="AW384" s="18">
        <v>97</v>
      </c>
      <c r="AX384" s="18">
        <v>409</v>
      </c>
      <c r="AY384" s="18">
        <v>526</v>
      </c>
      <c r="AZ384" s="18">
        <v>133</v>
      </c>
      <c r="BA384" s="18">
        <v>71</v>
      </c>
      <c r="BB384" s="18">
        <v>127</v>
      </c>
      <c r="BC384" s="25">
        <v>81</v>
      </c>
      <c r="BD384" s="25">
        <v>114</v>
      </c>
    </row>
    <row r="385" spans="1:56" x14ac:dyDescent="0.25">
      <c r="A385" s="14">
        <v>2011</v>
      </c>
      <c r="B385" s="14">
        <v>9</v>
      </c>
      <c r="C385" s="15">
        <v>4024718</v>
      </c>
      <c r="D385" s="15">
        <v>508922</v>
      </c>
      <c r="E385" s="15">
        <v>8758</v>
      </c>
      <c r="F385" s="15">
        <v>3381</v>
      </c>
      <c r="G385" s="16">
        <v>188</v>
      </c>
      <c r="H385" s="16">
        <v>23</v>
      </c>
      <c r="I385" s="16">
        <v>5</v>
      </c>
      <c r="J385" s="15">
        <f t="shared" si="14"/>
        <v>4545995</v>
      </c>
      <c r="K385" s="17">
        <v>5823651.9369999999</v>
      </c>
      <c r="L385" s="17">
        <v>4401250.5339999991</v>
      </c>
      <c r="M385" s="17">
        <v>263514.65600000002</v>
      </c>
      <c r="N385" s="17">
        <v>35526.294999999998</v>
      </c>
      <c r="O385" s="17">
        <v>2399.837</v>
      </c>
      <c r="P385" s="17">
        <v>7992.25</v>
      </c>
      <c r="Q385" s="17">
        <v>214171.87100000001</v>
      </c>
      <c r="R385" s="17">
        <v>10748507.379999997</v>
      </c>
      <c r="S385" s="18">
        <v>10530592</v>
      </c>
      <c r="T385" s="18">
        <f t="shared" si="16"/>
        <v>10407010.31634509</v>
      </c>
      <c r="U385" s="18">
        <v>9673442</v>
      </c>
      <c r="V385" s="32">
        <f t="shared" si="18"/>
        <v>2127.906572605747</v>
      </c>
      <c r="W385" s="18">
        <v>16351.208654909053</v>
      </c>
      <c r="X385" s="42">
        <v>107230.47500000001</v>
      </c>
      <c r="Y385" s="32"/>
      <c r="Z385" s="32"/>
      <c r="AG385" s="18">
        <v>397085</v>
      </c>
      <c r="AH385" s="18">
        <v>100044</v>
      </c>
      <c r="AI385" s="18">
        <v>3446</v>
      </c>
      <c r="AJ385" s="18">
        <v>565641536</v>
      </c>
      <c r="AK385" s="18">
        <v>2388994583</v>
      </c>
      <c r="AL385" s="18">
        <v>1432741068</v>
      </c>
      <c r="AM385" s="18">
        <v>2126</v>
      </c>
      <c r="AN385" s="18">
        <v>502</v>
      </c>
      <c r="AO385" s="18">
        <v>172</v>
      </c>
      <c r="AP385" s="18">
        <v>580</v>
      </c>
      <c r="AQ385" s="18">
        <v>297</v>
      </c>
      <c r="AR385" s="18">
        <v>575</v>
      </c>
      <c r="AS385" s="18">
        <v>1636</v>
      </c>
      <c r="AT385" s="18">
        <v>385</v>
      </c>
      <c r="AU385" s="18">
        <v>125</v>
      </c>
      <c r="AV385" s="18">
        <v>449</v>
      </c>
      <c r="AW385" s="18">
        <v>222</v>
      </c>
      <c r="AX385" s="18">
        <v>455</v>
      </c>
      <c r="AY385" s="18">
        <v>490</v>
      </c>
      <c r="AZ385" s="18">
        <v>117</v>
      </c>
      <c r="BA385" s="18">
        <v>47</v>
      </c>
      <c r="BB385" s="18">
        <v>131</v>
      </c>
      <c r="BC385" s="25">
        <v>75</v>
      </c>
      <c r="BD385" s="25">
        <v>120</v>
      </c>
    </row>
    <row r="386" spans="1:56" x14ac:dyDescent="0.25">
      <c r="A386" s="14">
        <v>2011</v>
      </c>
      <c r="B386" s="14">
        <v>10</v>
      </c>
      <c r="C386" s="15">
        <v>4025416</v>
      </c>
      <c r="D386" s="15">
        <v>509101</v>
      </c>
      <c r="E386" s="15">
        <v>8714</v>
      </c>
      <c r="F386" s="15">
        <v>3393</v>
      </c>
      <c r="G386" s="16">
        <v>188</v>
      </c>
      <c r="H386" s="16">
        <v>23</v>
      </c>
      <c r="I386" s="16">
        <v>6</v>
      </c>
      <c r="J386" s="15">
        <f t="shared" si="14"/>
        <v>4546841</v>
      </c>
      <c r="K386" s="17">
        <v>4694929.7560000001</v>
      </c>
      <c r="L386" s="17">
        <v>3896890.9369999999</v>
      </c>
      <c r="M386" s="17">
        <v>249877.32700000002</v>
      </c>
      <c r="N386" s="17">
        <v>36848.504000000001</v>
      </c>
      <c r="O386" s="17">
        <v>2212.721</v>
      </c>
      <c r="P386" s="17">
        <v>6802.25</v>
      </c>
      <c r="Q386" s="17">
        <v>198021.58</v>
      </c>
      <c r="R386" s="17">
        <v>9085583.0750000011</v>
      </c>
      <c r="S386" s="18">
        <v>9050810</v>
      </c>
      <c r="T386" s="18">
        <f t="shared" si="16"/>
        <v>8941322.970402129</v>
      </c>
      <c r="U386" s="18">
        <v>8313026.4949999992</v>
      </c>
      <c r="V386" s="32">
        <f t="shared" si="18"/>
        <v>1828.3105709795932</v>
      </c>
      <c r="W386" s="18">
        <v>12755.715597871713</v>
      </c>
      <c r="X386" s="42">
        <v>91884.466</v>
      </c>
      <c r="Y386" s="32"/>
      <c r="Z386" s="52">
        <v>4846.848</v>
      </c>
      <c r="AG386" s="18">
        <v>397365</v>
      </c>
      <c r="AH386" s="18">
        <v>99977</v>
      </c>
      <c r="AI386" s="18">
        <v>3412</v>
      </c>
      <c r="AJ386" s="18">
        <v>492945330</v>
      </c>
      <c r="AK386" s="18">
        <v>2103088935</v>
      </c>
      <c r="AL386" s="18">
        <v>1286943586</v>
      </c>
      <c r="AM386" s="18">
        <v>2010</v>
      </c>
      <c r="AN386" s="18">
        <v>508</v>
      </c>
      <c r="AO386" s="18">
        <v>159</v>
      </c>
      <c r="AP386" s="18">
        <v>630</v>
      </c>
      <c r="AQ386" s="18">
        <v>280</v>
      </c>
      <c r="AR386" s="18">
        <v>433</v>
      </c>
      <c r="AS386" s="18">
        <v>1561</v>
      </c>
      <c r="AT386" s="18">
        <v>380</v>
      </c>
      <c r="AU386" s="18">
        <v>119</v>
      </c>
      <c r="AV386" s="18">
        <v>535</v>
      </c>
      <c r="AW386" s="18">
        <v>205</v>
      </c>
      <c r="AX386" s="18">
        <v>322</v>
      </c>
      <c r="AY386" s="18">
        <v>449</v>
      </c>
      <c r="AZ386" s="18">
        <v>128</v>
      </c>
      <c r="BA386" s="18">
        <v>40</v>
      </c>
      <c r="BB386" s="18">
        <v>95</v>
      </c>
      <c r="BC386" s="25">
        <v>75</v>
      </c>
      <c r="BD386" s="25">
        <v>111</v>
      </c>
    </row>
    <row r="387" spans="1:56" x14ac:dyDescent="0.25">
      <c r="A387" s="14">
        <v>2011</v>
      </c>
      <c r="B387" s="14">
        <v>11</v>
      </c>
      <c r="C387" s="15">
        <v>4027556</v>
      </c>
      <c r="D387" s="15">
        <v>509402</v>
      </c>
      <c r="E387" s="15">
        <v>8673</v>
      </c>
      <c r="F387" s="15">
        <v>3409</v>
      </c>
      <c r="G387" s="16">
        <v>188</v>
      </c>
      <c r="H387" s="16">
        <v>23</v>
      </c>
      <c r="I387" s="16">
        <v>6</v>
      </c>
      <c r="J387" s="15">
        <f t="shared" si="14"/>
        <v>4549257</v>
      </c>
      <c r="K387" s="17">
        <v>3596927.3229999999</v>
      </c>
      <c r="L387" s="17">
        <v>3478005.8690000004</v>
      </c>
      <c r="M387" s="17">
        <v>249411.87800000003</v>
      </c>
      <c r="N387" s="17">
        <v>36740.578000000001</v>
      </c>
      <c r="O387" s="17">
        <v>2254.8040000000001</v>
      </c>
      <c r="P387" s="17">
        <v>6546.4</v>
      </c>
      <c r="Q387" s="17">
        <v>174416.89799999999</v>
      </c>
      <c r="R387" s="17">
        <v>7544303.75</v>
      </c>
      <c r="S387" s="18">
        <v>8021393</v>
      </c>
      <c r="T387" s="18">
        <f t="shared" si="16"/>
        <v>7918437.2956457427</v>
      </c>
      <c r="U387" s="18">
        <v>7423424</v>
      </c>
      <c r="V387" s="32">
        <f t="shared" si="18"/>
        <v>1631.7903760421223</v>
      </c>
      <c r="W387" s="18">
        <v>14107.922354256938</v>
      </c>
      <c r="X387" s="42">
        <v>84513.237999999998</v>
      </c>
      <c r="Y387" s="32"/>
      <c r="Z387" s="52">
        <v>4334.5439999999999</v>
      </c>
      <c r="AG387" s="18">
        <v>397732</v>
      </c>
      <c r="AH387" s="18">
        <v>99929</v>
      </c>
      <c r="AI387" s="18">
        <v>3407</v>
      </c>
      <c r="AJ387" s="18">
        <v>426622732</v>
      </c>
      <c r="AK387" s="18">
        <v>1871850449</v>
      </c>
      <c r="AL387" s="18">
        <v>1165764772</v>
      </c>
      <c r="AM387" s="18">
        <v>2077</v>
      </c>
      <c r="AN387" s="18">
        <v>608</v>
      </c>
      <c r="AO387" s="18">
        <v>168</v>
      </c>
      <c r="AP387" s="18">
        <v>526</v>
      </c>
      <c r="AQ387" s="18">
        <v>275</v>
      </c>
      <c r="AR387" s="18">
        <v>500</v>
      </c>
      <c r="AS387" s="18">
        <v>1648</v>
      </c>
      <c r="AT387" s="18">
        <v>452</v>
      </c>
      <c r="AU387" s="18">
        <v>125</v>
      </c>
      <c r="AV387" s="18">
        <v>449</v>
      </c>
      <c r="AW387" s="18">
        <v>224</v>
      </c>
      <c r="AX387" s="18">
        <v>398</v>
      </c>
      <c r="AY387" s="18">
        <v>429</v>
      </c>
      <c r="AZ387" s="18">
        <v>156</v>
      </c>
      <c r="BA387" s="18">
        <v>43</v>
      </c>
      <c r="BB387" s="18">
        <v>77</v>
      </c>
      <c r="BC387" s="25">
        <v>51</v>
      </c>
      <c r="BD387" s="25">
        <v>102</v>
      </c>
    </row>
    <row r="388" spans="1:56" x14ac:dyDescent="0.25">
      <c r="A388" s="14">
        <v>2011</v>
      </c>
      <c r="B388" s="14">
        <v>12</v>
      </c>
      <c r="C388" s="15">
        <v>4032352</v>
      </c>
      <c r="D388" s="15">
        <v>509489</v>
      </c>
      <c r="E388" s="15">
        <v>8633</v>
      </c>
      <c r="F388" s="15">
        <v>3417</v>
      </c>
      <c r="G388" s="16">
        <v>187</v>
      </c>
      <c r="H388" s="16">
        <v>23</v>
      </c>
      <c r="I388" s="16">
        <v>6</v>
      </c>
      <c r="J388" s="15">
        <f t="shared" si="14"/>
        <v>4554107</v>
      </c>
      <c r="K388" s="17">
        <v>3630694.0980000002</v>
      </c>
      <c r="L388" s="17">
        <v>3515879.8470000001</v>
      </c>
      <c r="M388" s="17">
        <v>246572.20699999999</v>
      </c>
      <c r="N388" s="17">
        <v>36609.113999999994</v>
      </c>
      <c r="O388" s="17">
        <v>2149.3069999999998</v>
      </c>
      <c r="P388" s="17">
        <v>6652.45</v>
      </c>
      <c r="Q388" s="17">
        <v>157438.016</v>
      </c>
      <c r="R388" s="17">
        <v>7595995.0390000008</v>
      </c>
      <c r="S388" s="18">
        <v>7931422</v>
      </c>
      <c r="T388" s="18">
        <f t="shared" si="16"/>
        <v>7824793.5099332891</v>
      </c>
      <c r="U388" s="18">
        <v>7404061.023</v>
      </c>
      <c r="V388" s="32">
        <f t="shared" si="18"/>
        <v>1625.8007942731178</v>
      </c>
      <c r="W388" s="18">
        <v>16621.992066710773</v>
      </c>
      <c r="X388" s="42">
        <v>85559.115000000005</v>
      </c>
      <c r="Y388" s="32"/>
      <c r="Z388" s="52">
        <v>4447.3829999999998</v>
      </c>
      <c r="AG388" s="18">
        <v>398205</v>
      </c>
      <c r="AH388" s="18">
        <v>99576</v>
      </c>
      <c r="AI388" s="18">
        <v>3371</v>
      </c>
      <c r="AJ388" s="18">
        <v>432211614</v>
      </c>
      <c r="AK388" s="18">
        <v>1900274928</v>
      </c>
      <c r="AL388" s="18">
        <v>1169301389</v>
      </c>
      <c r="AM388" s="18">
        <v>2270</v>
      </c>
      <c r="AN388" s="18">
        <v>604</v>
      </c>
      <c r="AO388" s="18">
        <v>219</v>
      </c>
      <c r="AP388" s="18">
        <v>499</v>
      </c>
      <c r="AQ388" s="18">
        <v>316</v>
      </c>
      <c r="AR388" s="18">
        <v>632</v>
      </c>
      <c r="AS388" s="18">
        <v>1766</v>
      </c>
      <c r="AT388" s="18">
        <v>484</v>
      </c>
      <c r="AU388" s="18">
        <v>144</v>
      </c>
      <c r="AV388" s="18">
        <v>405</v>
      </c>
      <c r="AW388" s="18">
        <v>247</v>
      </c>
      <c r="AX388" s="18">
        <v>486</v>
      </c>
      <c r="AY388" s="18">
        <v>504</v>
      </c>
      <c r="AZ388" s="18">
        <v>120</v>
      </c>
      <c r="BA388" s="18">
        <v>75</v>
      </c>
      <c r="BB388" s="18">
        <v>94</v>
      </c>
      <c r="BC388" s="25">
        <v>69</v>
      </c>
      <c r="BD388" s="25">
        <v>146</v>
      </c>
    </row>
    <row r="389" spans="1:56" x14ac:dyDescent="0.25">
      <c r="A389" s="14">
        <v>2012</v>
      </c>
      <c r="B389" s="14">
        <v>1</v>
      </c>
      <c r="C389" s="15">
        <v>4037796</v>
      </c>
      <c r="D389" s="15">
        <v>510021</v>
      </c>
      <c r="E389" s="15">
        <v>8580</v>
      </c>
      <c r="F389" s="15">
        <v>3403</v>
      </c>
      <c r="G389" s="16">
        <v>186</v>
      </c>
      <c r="H389" s="16">
        <v>23</v>
      </c>
      <c r="I389" s="16">
        <v>6</v>
      </c>
      <c r="J389" s="15">
        <f t="shared" si="14"/>
        <v>4560015</v>
      </c>
      <c r="K389" s="17">
        <v>4000847.4709999999</v>
      </c>
      <c r="L389" s="17">
        <v>3546422.6980000003</v>
      </c>
      <c r="M389" s="17">
        <v>249295.88699999999</v>
      </c>
      <c r="N389" s="17">
        <v>35939.107000000004</v>
      </c>
      <c r="O389" s="17">
        <v>1022.726</v>
      </c>
      <c r="P389" s="17">
        <v>6876.8</v>
      </c>
      <c r="Q389" s="17">
        <v>157971.01</v>
      </c>
      <c r="R389" s="17">
        <v>7998375.6989999991</v>
      </c>
      <c r="S389" s="18">
        <v>7979304</v>
      </c>
      <c r="T389" s="18">
        <f t="shared" si="16"/>
        <v>7867107.3898004051</v>
      </c>
      <c r="U389" s="18">
        <v>7358778.4931979077</v>
      </c>
      <c r="V389" s="32">
        <f t="shared" si="18"/>
        <v>1613.7640283600115</v>
      </c>
      <c r="W389" s="18">
        <v>17507.983199594906</v>
      </c>
      <c r="X389" s="42">
        <v>89991.824999999997</v>
      </c>
      <c r="Y389" s="32"/>
      <c r="Z389" s="52">
        <v>4696.8019999999997</v>
      </c>
      <c r="AG389" s="18">
        <v>399384</v>
      </c>
      <c r="AH389" s="18">
        <v>98952</v>
      </c>
      <c r="AI389" s="18">
        <v>3347</v>
      </c>
      <c r="AJ389" s="18">
        <v>441420001</v>
      </c>
      <c r="AK389" s="18">
        <v>1919176155</v>
      </c>
      <c r="AL389" s="18">
        <v>1171930014</v>
      </c>
      <c r="AM389" s="18">
        <v>2057</v>
      </c>
      <c r="AN389" s="18">
        <v>431</v>
      </c>
      <c r="AO389" s="18">
        <v>231</v>
      </c>
      <c r="AP389" s="18">
        <v>443</v>
      </c>
      <c r="AQ389" s="18">
        <v>385</v>
      </c>
      <c r="AR389" s="18">
        <v>567</v>
      </c>
      <c r="AS389" s="18">
        <v>1642</v>
      </c>
      <c r="AT389" s="18">
        <v>326</v>
      </c>
      <c r="AU389" s="18">
        <v>178</v>
      </c>
      <c r="AV389" s="18">
        <v>342</v>
      </c>
      <c r="AW389" s="18">
        <v>311</v>
      </c>
      <c r="AX389" s="18">
        <v>485</v>
      </c>
      <c r="AY389" s="18">
        <v>415</v>
      </c>
      <c r="AZ389" s="18">
        <v>105</v>
      </c>
      <c r="BA389" s="18">
        <v>53</v>
      </c>
      <c r="BB389" s="18">
        <v>101</v>
      </c>
      <c r="BC389" s="25">
        <v>74</v>
      </c>
      <c r="BD389" s="25">
        <v>82</v>
      </c>
    </row>
    <row r="390" spans="1:56" x14ac:dyDescent="0.25">
      <c r="A390" s="14">
        <v>2012</v>
      </c>
      <c r="B390" s="14">
        <v>2</v>
      </c>
      <c r="C390" s="15">
        <v>4043285</v>
      </c>
      <c r="D390" s="15">
        <v>510239</v>
      </c>
      <c r="E390" s="15">
        <v>8567</v>
      </c>
      <c r="F390" s="15">
        <v>3401</v>
      </c>
      <c r="G390" s="16">
        <v>186</v>
      </c>
      <c r="H390" s="16">
        <v>23</v>
      </c>
      <c r="I390" s="16">
        <v>6</v>
      </c>
      <c r="J390" s="15">
        <f t="shared" ref="J390:J396" si="20">SUM(C390:I390)</f>
        <v>4565707</v>
      </c>
      <c r="K390" s="17">
        <v>3390701.44</v>
      </c>
      <c r="L390" s="17">
        <v>3282168.5829999996</v>
      </c>
      <c r="M390" s="17">
        <v>246026.51200000005</v>
      </c>
      <c r="N390" s="17">
        <v>36489.045999999995</v>
      </c>
      <c r="O390" s="17">
        <v>3134.7599999999993</v>
      </c>
      <c r="P390" s="17">
        <v>6484.1</v>
      </c>
      <c r="Q390" s="17">
        <v>162071.60399999999</v>
      </c>
      <c r="R390" s="17">
        <v>7127076.0449999999</v>
      </c>
      <c r="S390" s="18">
        <v>7702146</v>
      </c>
      <c r="T390" s="18">
        <f t="shared" si="16"/>
        <v>7595276.076424934</v>
      </c>
      <c r="U390" s="18">
        <v>7121778.1245228592</v>
      </c>
      <c r="V390" s="32">
        <f t="shared" si="18"/>
        <v>1559.8433021616745</v>
      </c>
      <c r="W390" s="18">
        <v>15597.838575066075</v>
      </c>
      <c r="X390" s="42">
        <v>86884.248000000007</v>
      </c>
      <c r="Y390" s="32"/>
      <c r="Z390" s="52">
        <v>4387.8370000000004</v>
      </c>
      <c r="AG390" s="18">
        <v>399887</v>
      </c>
      <c r="AH390" s="18">
        <v>98678</v>
      </c>
      <c r="AI390" s="18">
        <v>3341</v>
      </c>
      <c r="AJ390" s="18">
        <v>405204132</v>
      </c>
      <c r="AK390" s="18">
        <v>1765499227</v>
      </c>
      <c r="AL390" s="18">
        <v>1097765748</v>
      </c>
      <c r="AM390" s="18">
        <v>2525</v>
      </c>
      <c r="AN390" s="18">
        <v>595</v>
      </c>
      <c r="AO390" s="18">
        <v>184</v>
      </c>
      <c r="AP390" s="18">
        <v>459</v>
      </c>
      <c r="AQ390" s="18">
        <v>249</v>
      </c>
      <c r="AR390" s="18">
        <v>1038</v>
      </c>
      <c r="AS390" s="18">
        <v>2038</v>
      </c>
      <c r="AT390" s="18">
        <v>450</v>
      </c>
      <c r="AU390" s="18">
        <v>131</v>
      </c>
      <c r="AV390" s="18">
        <v>359</v>
      </c>
      <c r="AW390" s="18">
        <v>184</v>
      </c>
      <c r="AX390" s="18">
        <v>914</v>
      </c>
      <c r="AY390" s="18">
        <v>487</v>
      </c>
      <c r="AZ390" s="18">
        <v>145</v>
      </c>
      <c r="BA390" s="18">
        <v>53</v>
      </c>
      <c r="BB390" s="18">
        <v>100</v>
      </c>
      <c r="BC390" s="25">
        <v>65</v>
      </c>
      <c r="BD390" s="25">
        <v>124</v>
      </c>
    </row>
    <row r="391" spans="1:56" x14ac:dyDescent="0.25">
      <c r="A391" s="14">
        <v>2012</v>
      </c>
      <c r="B391" s="14">
        <v>3</v>
      </c>
      <c r="C391" s="15">
        <v>4051099</v>
      </c>
      <c r="D391" s="15">
        <v>510602</v>
      </c>
      <c r="E391" s="15">
        <v>8611</v>
      </c>
      <c r="F391" s="15">
        <v>3403</v>
      </c>
      <c r="G391" s="16">
        <v>186</v>
      </c>
      <c r="H391" s="16">
        <v>23</v>
      </c>
      <c r="I391" s="16">
        <v>6</v>
      </c>
      <c r="J391" s="15">
        <f t="shared" si="20"/>
        <v>4573930</v>
      </c>
      <c r="K391" s="17">
        <v>3701820.5419999999</v>
      </c>
      <c r="L391" s="17">
        <v>3475976.682</v>
      </c>
      <c r="M391" s="17">
        <v>241875.84500000003</v>
      </c>
      <c r="N391" s="17">
        <v>37109.509000000005</v>
      </c>
      <c r="O391" s="17">
        <v>2251.5309999999999</v>
      </c>
      <c r="P391" s="17">
        <v>6335.35</v>
      </c>
      <c r="Q391" s="17">
        <v>159613.859</v>
      </c>
      <c r="R391" s="17">
        <v>7624983.317999999</v>
      </c>
      <c r="S391" s="18">
        <v>8639929</v>
      </c>
      <c r="T391" s="18">
        <f t="shared" si="16"/>
        <v>8516028.2767353263</v>
      </c>
      <c r="U391" s="18">
        <v>7968720.2680297131</v>
      </c>
      <c r="V391" s="32">
        <f t="shared" si="18"/>
        <v>1742.2065316410403</v>
      </c>
      <c r="W391" s="18">
        <v>21447.194264674428</v>
      </c>
      <c r="X391" s="42">
        <v>97530.347999999998</v>
      </c>
      <c r="Y391" s="32"/>
      <c r="Z391" s="52">
        <v>4923.1809999999996</v>
      </c>
      <c r="AG391" s="18">
        <v>400249</v>
      </c>
      <c r="AH391" s="18">
        <v>98668</v>
      </c>
      <c r="AI391" s="18">
        <v>3355</v>
      </c>
      <c r="AJ391" s="18">
        <v>438220866</v>
      </c>
      <c r="AK391" s="18">
        <v>1883833515</v>
      </c>
      <c r="AL391" s="18">
        <v>1139870122</v>
      </c>
      <c r="AM391" s="18">
        <v>1800</v>
      </c>
      <c r="AN391" s="18">
        <v>408</v>
      </c>
      <c r="AO391" s="18">
        <v>218</v>
      </c>
      <c r="AP391" s="18">
        <v>460</v>
      </c>
      <c r="AQ391" s="18">
        <v>376</v>
      </c>
      <c r="AR391" s="18">
        <v>338</v>
      </c>
      <c r="AS391" s="18">
        <v>1384</v>
      </c>
      <c r="AT391" s="18">
        <v>312</v>
      </c>
      <c r="AU391" s="18">
        <v>169</v>
      </c>
      <c r="AV391" s="18">
        <v>338</v>
      </c>
      <c r="AW391" s="18">
        <v>303</v>
      </c>
      <c r="AX391" s="18">
        <v>262</v>
      </c>
      <c r="AY391" s="18">
        <v>416</v>
      </c>
      <c r="AZ391" s="18">
        <v>96</v>
      </c>
      <c r="BA391" s="18">
        <v>49</v>
      </c>
      <c r="BB391" s="18">
        <v>122</v>
      </c>
      <c r="BC391" s="25">
        <v>73</v>
      </c>
      <c r="BD391" s="25">
        <v>76</v>
      </c>
    </row>
    <row r="392" spans="1:56" x14ac:dyDescent="0.25">
      <c r="A392" s="14">
        <v>2012</v>
      </c>
      <c r="B392" s="14">
        <v>4</v>
      </c>
      <c r="C392" s="15">
        <v>4053654</v>
      </c>
      <c r="D392" s="15">
        <v>511111</v>
      </c>
      <c r="E392" s="15">
        <v>8652</v>
      </c>
      <c r="F392" s="15">
        <v>3407</v>
      </c>
      <c r="G392" s="16">
        <v>185</v>
      </c>
      <c r="H392" s="16">
        <v>23</v>
      </c>
      <c r="I392" s="16">
        <v>6</v>
      </c>
      <c r="J392" s="15">
        <f t="shared" si="20"/>
        <v>4577038</v>
      </c>
      <c r="K392" s="17">
        <v>4090949.5469999998</v>
      </c>
      <c r="L392" s="17">
        <v>3670592.2630000003</v>
      </c>
      <c r="M392" s="17">
        <v>250375.51299999998</v>
      </c>
      <c r="N392" s="17">
        <v>36995.852999999996</v>
      </c>
      <c r="O392" s="17">
        <v>2041.96</v>
      </c>
      <c r="P392" s="17">
        <v>6652.45</v>
      </c>
      <c r="Q392" s="17">
        <v>179548.94899999999</v>
      </c>
      <c r="R392" s="17">
        <v>8237156.5350000011</v>
      </c>
      <c r="S392" s="18">
        <v>8509236</v>
      </c>
      <c r="T392" s="18">
        <f t="shared" si="16"/>
        <v>8397670.4176824372</v>
      </c>
      <c r="U392" s="18">
        <v>7842299.5860000001</v>
      </c>
      <c r="V392" s="32">
        <f t="shared" si="18"/>
        <v>1713.4028309175028</v>
      </c>
      <c r="W392" s="18">
        <v>11492.489827480276</v>
      </c>
      <c r="X392" s="42">
        <v>95089.768262941448</v>
      </c>
      <c r="Y392" s="32"/>
      <c r="Z392" s="52">
        <v>4983.3242271417157</v>
      </c>
      <c r="AG392" s="18">
        <v>400745</v>
      </c>
      <c r="AH392" s="18">
        <v>98665</v>
      </c>
      <c r="AI392" s="18">
        <v>3376</v>
      </c>
      <c r="AJ392" s="18">
        <v>469557906</v>
      </c>
      <c r="AK392" s="18">
        <v>1986918835</v>
      </c>
      <c r="AL392" s="18">
        <v>1200258099</v>
      </c>
      <c r="AM392" s="18">
        <v>1875</v>
      </c>
      <c r="AN392" s="18">
        <v>379</v>
      </c>
      <c r="AO392" s="18">
        <v>197</v>
      </c>
      <c r="AP392" s="18">
        <v>527</v>
      </c>
      <c r="AQ392" s="18">
        <v>362</v>
      </c>
      <c r="AR392" s="18">
        <v>410</v>
      </c>
      <c r="AS392" s="18">
        <v>1476</v>
      </c>
      <c r="AT392" s="18">
        <v>293</v>
      </c>
      <c r="AU392" s="18">
        <v>138</v>
      </c>
      <c r="AV392" s="18">
        <v>410</v>
      </c>
      <c r="AW392" s="18">
        <v>306</v>
      </c>
      <c r="AX392" s="18">
        <v>329</v>
      </c>
      <c r="AY392" s="18">
        <v>399</v>
      </c>
      <c r="AZ392" s="18">
        <v>86</v>
      </c>
      <c r="BA392" s="18">
        <v>59</v>
      </c>
      <c r="BB392" s="18">
        <v>117</v>
      </c>
      <c r="BC392" s="25">
        <v>56</v>
      </c>
      <c r="BD392" s="25">
        <v>81</v>
      </c>
    </row>
    <row r="393" spans="1:56" x14ac:dyDescent="0.25">
      <c r="A393" s="14">
        <v>2012</v>
      </c>
      <c r="B393" s="14">
        <v>5</v>
      </c>
      <c r="C393" s="15">
        <v>4052782</v>
      </c>
      <c r="D393" s="15">
        <v>511689</v>
      </c>
      <c r="E393" s="15">
        <v>8653</v>
      </c>
      <c r="F393" s="15">
        <v>3413</v>
      </c>
      <c r="G393" s="16">
        <v>185</v>
      </c>
      <c r="H393" s="16">
        <v>23</v>
      </c>
      <c r="I393" s="16">
        <v>6</v>
      </c>
      <c r="J393" s="15">
        <f t="shared" si="20"/>
        <v>4576751</v>
      </c>
      <c r="K393" s="17">
        <v>4194019.9430000004</v>
      </c>
      <c r="L393" s="17">
        <v>3715830.8440000005</v>
      </c>
      <c r="M393" s="17">
        <v>253145.568</v>
      </c>
      <c r="N393" s="17">
        <v>35900.342000000004</v>
      </c>
      <c r="O393" s="17">
        <v>2135.6769999999997</v>
      </c>
      <c r="P393" s="17">
        <v>6435.8</v>
      </c>
      <c r="Q393" s="17">
        <v>174621.68100000001</v>
      </c>
      <c r="R393" s="17">
        <v>8382089.8550000004</v>
      </c>
      <c r="S393" s="18">
        <v>9894790</v>
      </c>
      <c r="T393" s="18">
        <f t="shared" si="16"/>
        <v>9759816.0684961397</v>
      </c>
      <c r="U393" s="18">
        <v>9116431.287363667</v>
      </c>
      <c r="V393" s="32">
        <f t="shared" si="18"/>
        <v>1991.902823374181</v>
      </c>
      <c r="W393" s="18">
        <v>15998.882900420627</v>
      </c>
      <c r="X393" s="18">
        <v>109264.15473627282</v>
      </c>
      <c r="Y393" s="52">
        <v>3589.85</v>
      </c>
      <c r="Z393" s="52">
        <v>6121.0438671659167</v>
      </c>
      <c r="AG393" s="18">
        <v>401269</v>
      </c>
      <c r="AH393" s="18">
        <v>98702</v>
      </c>
      <c r="AI393" s="18">
        <v>3392</v>
      </c>
      <c r="AJ393" s="18">
        <v>471378704</v>
      </c>
      <c r="AK393" s="18">
        <v>1994967548</v>
      </c>
      <c r="AL393" s="18">
        <v>1235811060</v>
      </c>
      <c r="AM393" s="18">
        <v>2167</v>
      </c>
      <c r="AN393" s="18">
        <v>466</v>
      </c>
      <c r="AO393" s="18">
        <v>248</v>
      </c>
      <c r="AP393" s="18">
        <v>516</v>
      </c>
      <c r="AQ393" s="18">
        <v>515</v>
      </c>
      <c r="AR393" s="18">
        <v>422</v>
      </c>
      <c r="AS393" s="18">
        <v>1703</v>
      </c>
      <c r="AT393" s="18">
        <v>361</v>
      </c>
      <c r="AU393" s="18">
        <v>181</v>
      </c>
      <c r="AV393" s="18">
        <v>398</v>
      </c>
      <c r="AW393" s="18">
        <v>441</v>
      </c>
      <c r="AX393" s="18">
        <v>322</v>
      </c>
      <c r="AY393" s="18">
        <v>464</v>
      </c>
      <c r="AZ393" s="18">
        <v>105</v>
      </c>
      <c r="BA393" s="18">
        <v>67</v>
      </c>
      <c r="BB393" s="18">
        <v>118</v>
      </c>
      <c r="BC393" s="25">
        <v>74</v>
      </c>
      <c r="BD393" s="25">
        <v>100</v>
      </c>
    </row>
    <row r="394" spans="1:56" x14ac:dyDescent="0.25">
      <c r="A394" s="14">
        <v>2012</v>
      </c>
      <c r="B394" s="14">
        <v>6</v>
      </c>
      <c r="C394" s="15">
        <v>4051323</v>
      </c>
      <c r="D394" s="15">
        <v>511685</v>
      </c>
      <c r="E394" s="15">
        <v>8698</v>
      </c>
      <c r="F394" s="15">
        <v>3426</v>
      </c>
      <c r="G394" s="16">
        <v>185</v>
      </c>
      <c r="H394" s="16">
        <v>23</v>
      </c>
      <c r="I394" s="16">
        <v>7</v>
      </c>
      <c r="J394" s="15">
        <f t="shared" si="20"/>
        <v>4575347</v>
      </c>
      <c r="K394" s="17">
        <v>5175282.5779999997</v>
      </c>
      <c r="L394" s="17">
        <v>4061134.4630000005</v>
      </c>
      <c r="M394" s="17">
        <v>270547.38899999997</v>
      </c>
      <c r="N394" s="17">
        <v>38643.218000000001</v>
      </c>
      <c r="O394" s="17">
        <v>1994.8690000000004</v>
      </c>
      <c r="P394" s="17">
        <v>7466.2</v>
      </c>
      <c r="Q394" s="17">
        <v>205372.965</v>
      </c>
      <c r="R394" s="17">
        <v>9760441.6820000019</v>
      </c>
      <c r="S394" s="18">
        <v>10242699</v>
      </c>
      <c r="T394" s="18">
        <f t="shared" si="16"/>
        <v>10113171.644553751</v>
      </c>
      <c r="U394" s="18">
        <v>9440381.8751888722</v>
      </c>
      <c r="V394" s="32">
        <f t="shared" si="18"/>
        <v>2063.3181086408599</v>
      </c>
      <c r="W394" s="18">
        <v>14927.317446248984</v>
      </c>
      <c r="X394" s="18">
        <v>105197.076</v>
      </c>
      <c r="Y394" s="52">
        <v>3674.2170000000001</v>
      </c>
      <c r="Z394" s="52">
        <v>5728.7449999999999</v>
      </c>
      <c r="AG394" s="18">
        <v>400872</v>
      </c>
      <c r="AH394" s="18">
        <v>99084</v>
      </c>
      <c r="AI394" s="18">
        <v>3399</v>
      </c>
      <c r="AJ394" s="18">
        <v>530876665</v>
      </c>
      <c r="AK394" s="18">
        <v>2209106116</v>
      </c>
      <c r="AL394" s="18">
        <v>1306982393</v>
      </c>
      <c r="AM394" s="18">
        <v>1893</v>
      </c>
      <c r="AN394" s="18">
        <v>482</v>
      </c>
      <c r="AO394" s="18">
        <v>227</v>
      </c>
      <c r="AP394" s="18">
        <v>479</v>
      </c>
      <c r="AQ394" s="18">
        <v>300</v>
      </c>
      <c r="AR394" s="18">
        <v>405</v>
      </c>
      <c r="AS394" s="18">
        <v>1481</v>
      </c>
      <c r="AT394" s="18">
        <v>374</v>
      </c>
      <c r="AU394" s="18">
        <v>156</v>
      </c>
      <c r="AV394" s="18">
        <v>393</v>
      </c>
      <c r="AW394" s="18">
        <v>241</v>
      </c>
      <c r="AX394" s="18">
        <v>317</v>
      </c>
      <c r="AY394" s="18">
        <v>412</v>
      </c>
      <c r="AZ394" s="18">
        <v>108</v>
      </c>
      <c r="BA394" s="18">
        <v>71</v>
      </c>
      <c r="BB394" s="18">
        <v>86</v>
      </c>
      <c r="BC394" s="25">
        <v>59</v>
      </c>
      <c r="BD394" s="25">
        <v>88</v>
      </c>
    </row>
    <row r="395" spans="1:56" x14ac:dyDescent="0.25">
      <c r="A395" s="14">
        <v>2012</v>
      </c>
      <c r="B395" s="14">
        <v>7</v>
      </c>
      <c r="C395" s="15">
        <v>4052570</v>
      </c>
      <c r="D395" s="15">
        <v>512215</v>
      </c>
      <c r="E395" s="15">
        <v>8690</v>
      </c>
      <c r="F395" s="15">
        <v>3433</v>
      </c>
      <c r="G395" s="16">
        <v>185</v>
      </c>
      <c r="H395" s="16">
        <v>23</v>
      </c>
      <c r="I395" s="16">
        <v>7</v>
      </c>
      <c r="J395" s="15">
        <f t="shared" si="20"/>
        <v>4577123</v>
      </c>
      <c r="K395" s="17">
        <v>5521777.0530000003</v>
      </c>
      <c r="L395" s="17">
        <v>4139492.0020000003</v>
      </c>
      <c r="M395" s="17">
        <v>251873.13699999999</v>
      </c>
      <c r="N395" s="17">
        <v>34816.790999999997</v>
      </c>
      <c r="O395" s="17">
        <v>2088.7359999999999</v>
      </c>
      <c r="P395" s="17">
        <v>6688.85</v>
      </c>
      <c r="Q395" s="17">
        <v>205879.92</v>
      </c>
      <c r="R395" s="17">
        <v>10162616.488999998</v>
      </c>
      <c r="S395" s="18">
        <v>11225750</v>
      </c>
      <c r="T395" s="18">
        <f t="shared" si="16"/>
        <v>11087876.412496708</v>
      </c>
      <c r="U395" s="18">
        <v>10318818.687670443</v>
      </c>
      <c r="V395" s="32">
        <f t="shared" ref="V395:V430" si="21">U395/(J395-I395)*1000</f>
        <v>2254.4367867605806</v>
      </c>
      <c r="W395" s="18">
        <v>14419.00495158448</v>
      </c>
      <c r="X395" s="18">
        <v>113099.62346554556</v>
      </c>
      <c r="Y395" s="52">
        <v>4116.0389621796339</v>
      </c>
      <c r="Z395" s="52">
        <v>6238.9201239816821</v>
      </c>
      <c r="AG395" s="18">
        <v>401089</v>
      </c>
      <c r="AH395" s="18">
        <v>99355</v>
      </c>
      <c r="AI395" s="18">
        <v>3434</v>
      </c>
      <c r="AJ395" s="18">
        <v>541393604</v>
      </c>
      <c r="AK395" s="18">
        <v>2241375944</v>
      </c>
      <c r="AL395" s="18">
        <v>1342816985</v>
      </c>
      <c r="AM395" s="18">
        <v>2131</v>
      </c>
      <c r="AN395" s="18">
        <v>536</v>
      </c>
      <c r="AO395" s="18">
        <v>291</v>
      </c>
      <c r="AP395" s="18">
        <v>502</v>
      </c>
      <c r="AQ395" s="18">
        <v>332</v>
      </c>
      <c r="AR395" s="18">
        <v>470</v>
      </c>
      <c r="AS395" s="18">
        <v>1654</v>
      </c>
      <c r="AT395" s="18">
        <v>434</v>
      </c>
      <c r="AU395" s="18">
        <v>204</v>
      </c>
      <c r="AV395" s="18">
        <v>406</v>
      </c>
      <c r="AW395" s="18">
        <v>254</v>
      </c>
      <c r="AX395" s="18">
        <v>356</v>
      </c>
      <c r="AY395" s="18">
        <v>477</v>
      </c>
      <c r="AZ395" s="18">
        <v>102</v>
      </c>
      <c r="BA395" s="18">
        <v>87</v>
      </c>
      <c r="BB395" s="18">
        <v>96</v>
      </c>
      <c r="BC395" s="25">
        <v>78</v>
      </c>
      <c r="BD395" s="25">
        <v>114</v>
      </c>
    </row>
    <row r="396" spans="1:56" s="21" customFormat="1" x14ac:dyDescent="0.25">
      <c r="A396" s="14">
        <v>2012</v>
      </c>
      <c r="B396" s="14">
        <v>8</v>
      </c>
      <c r="C396" s="15">
        <v>4054570</v>
      </c>
      <c r="D396" s="15">
        <v>512613</v>
      </c>
      <c r="E396" s="15">
        <v>8749</v>
      </c>
      <c r="F396" s="15">
        <v>3438</v>
      </c>
      <c r="G396" s="16">
        <v>185</v>
      </c>
      <c r="H396" s="16">
        <v>23</v>
      </c>
      <c r="I396" s="16">
        <v>7</v>
      </c>
      <c r="J396" s="15">
        <f t="shared" si="20"/>
        <v>4579585</v>
      </c>
      <c r="K396" s="17">
        <v>5763728.2009999994</v>
      </c>
      <c r="L396" s="17">
        <v>4184881.2320000003</v>
      </c>
      <c r="M396" s="17">
        <v>262783.84700000001</v>
      </c>
      <c r="N396" s="17">
        <v>38284.356</v>
      </c>
      <c r="O396" s="17">
        <v>2088.9009999999998</v>
      </c>
      <c r="P396" s="17">
        <v>6947.15</v>
      </c>
      <c r="Q396" s="17">
        <v>223288.742</v>
      </c>
      <c r="R396" s="17">
        <v>10482002.429000001</v>
      </c>
      <c r="S396" s="25">
        <v>11202980</v>
      </c>
      <c r="T396" s="18">
        <f t="shared" si="16"/>
        <v>11059636.31893691</v>
      </c>
      <c r="U396" s="25">
        <v>10288183.238910183</v>
      </c>
      <c r="V396" s="34">
        <f t="shared" si="21"/>
        <v>2246.5352132685989</v>
      </c>
      <c r="W396" s="18">
        <v>17685.742063088728</v>
      </c>
      <c r="X396" s="25">
        <v>115345.071</v>
      </c>
      <c r="Y396" s="52">
        <v>3897.069</v>
      </c>
      <c r="Z396" s="52">
        <v>6415.799</v>
      </c>
      <c r="AG396" s="25">
        <v>401236</v>
      </c>
      <c r="AH396" s="25">
        <v>99619</v>
      </c>
      <c r="AI396" s="25">
        <v>3420</v>
      </c>
      <c r="AJ396" s="25">
        <v>557661462</v>
      </c>
      <c r="AK396" s="25">
        <v>2277432267</v>
      </c>
      <c r="AL396" s="25">
        <v>1335833878</v>
      </c>
      <c r="AM396" s="18">
        <v>2345</v>
      </c>
      <c r="AN396" s="18">
        <v>427</v>
      </c>
      <c r="AO396" s="18">
        <v>450</v>
      </c>
      <c r="AP396" s="18">
        <v>653</v>
      </c>
      <c r="AQ396" s="18">
        <v>236</v>
      </c>
      <c r="AR396" s="18">
        <v>579</v>
      </c>
      <c r="AS396" s="18">
        <v>1907</v>
      </c>
      <c r="AT396" s="18">
        <v>326</v>
      </c>
      <c r="AU396" s="18">
        <v>314</v>
      </c>
      <c r="AV396" s="18">
        <v>570</v>
      </c>
      <c r="AW396" s="18">
        <v>178</v>
      </c>
      <c r="AX396" s="18">
        <v>519</v>
      </c>
      <c r="AY396" s="18">
        <v>438</v>
      </c>
      <c r="AZ396" s="18">
        <v>101</v>
      </c>
      <c r="BA396" s="18">
        <v>136</v>
      </c>
      <c r="BB396" s="18">
        <v>83</v>
      </c>
      <c r="BC396" s="25">
        <v>58</v>
      </c>
      <c r="BD396" s="25">
        <v>60</v>
      </c>
    </row>
    <row r="397" spans="1:56" s="21" customFormat="1" x14ac:dyDescent="0.25">
      <c r="A397" s="14">
        <v>2012</v>
      </c>
      <c r="B397" s="14">
        <v>9</v>
      </c>
      <c r="C397" s="15">
        <v>4053644</v>
      </c>
      <c r="D397" s="15">
        <v>512887</v>
      </c>
      <c r="E397" s="15">
        <v>8788</v>
      </c>
      <c r="F397" s="15">
        <v>3439</v>
      </c>
      <c r="G397" s="16">
        <v>185</v>
      </c>
      <c r="H397" s="16">
        <v>26</v>
      </c>
      <c r="I397" s="16">
        <v>7</v>
      </c>
      <c r="J397" s="15">
        <f t="shared" ref="J397:J400" si="22">SUM(C397:I397)</f>
        <v>4578976</v>
      </c>
      <c r="K397" s="17">
        <v>5422319.6639999999</v>
      </c>
      <c r="L397" s="17">
        <v>4147214.2620000001</v>
      </c>
      <c r="M397" s="17">
        <v>232463.45400000003</v>
      </c>
      <c r="N397" s="17">
        <v>36862.557000000001</v>
      </c>
      <c r="O397" s="17">
        <v>2034.3620000000001</v>
      </c>
      <c r="P397" s="17">
        <v>6337.45</v>
      </c>
      <c r="Q397" s="17">
        <v>226481.851</v>
      </c>
      <c r="R397" s="17">
        <v>10073713.599999998</v>
      </c>
      <c r="S397" s="25">
        <v>10233593</v>
      </c>
      <c r="T397" s="18">
        <f t="shared" si="16"/>
        <v>10104139.146198809</v>
      </c>
      <c r="U397" s="25">
        <v>9373916.1858759075</v>
      </c>
      <c r="V397" s="34">
        <f t="shared" si="21"/>
        <v>2047.1674269635605</v>
      </c>
      <c r="W397" s="18">
        <v>15230.644684148312</v>
      </c>
      <c r="X397" s="25">
        <v>104983.170117042</v>
      </c>
      <c r="Y397" s="52">
        <v>3490.9690000000001</v>
      </c>
      <c r="Z397" s="52">
        <v>5749.07</v>
      </c>
      <c r="AG397" s="25">
        <v>401430</v>
      </c>
      <c r="AH397" s="25">
        <v>99732</v>
      </c>
      <c r="AI397" s="25">
        <v>3389</v>
      </c>
      <c r="AJ397" s="25">
        <v>537502307</v>
      </c>
      <c r="AK397" s="25">
        <v>2257796761</v>
      </c>
      <c r="AL397" s="25">
        <v>1337985222</v>
      </c>
      <c r="AM397" s="18">
        <v>2065</v>
      </c>
      <c r="AN397" s="18">
        <v>456</v>
      </c>
      <c r="AO397" s="18">
        <v>294</v>
      </c>
      <c r="AP397" s="18">
        <v>629</v>
      </c>
      <c r="AQ397" s="18">
        <v>234</v>
      </c>
      <c r="AR397" s="18">
        <v>452</v>
      </c>
      <c r="AS397" s="18">
        <v>1625</v>
      </c>
      <c r="AT397" s="18">
        <v>344</v>
      </c>
      <c r="AU397" s="18">
        <v>224</v>
      </c>
      <c r="AV397" s="18">
        <v>533</v>
      </c>
      <c r="AW397" s="18">
        <v>175</v>
      </c>
      <c r="AX397" s="18">
        <v>349</v>
      </c>
      <c r="AY397" s="18">
        <v>440</v>
      </c>
      <c r="AZ397" s="18">
        <v>112</v>
      </c>
      <c r="BA397" s="18">
        <v>70</v>
      </c>
      <c r="BB397" s="18">
        <v>96</v>
      </c>
      <c r="BC397" s="25">
        <v>59</v>
      </c>
      <c r="BD397" s="25">
        <v>103</v>
      </c>
    </row>
    <row r="398" spans="1:56" s="21" customFormat="1" x14ac:dyDescent="0.25">
      <c r="A398" s="14">
        <v>2012</v>
      </c>
      <c r="B398" s="14">
        <v>10</v>
      </c>
      <c r="C398" s="15">
        <v>4055163</v>
      </c>
      <c r="D398" s="15">
        <v>512980</v>
      </c>
      <c r="E398" s="15">
        <v>8937</v>
      </c>
      <c r="F398" s="15">
        <v>3454</v>
      </c>
      <c r="G398" s="16">
        <v>185</v>
      </c>
      <c r="H398" s="16">
        <v>26</v>
      </c>
      <c r="I398" s="16">
        <v>7</v>
      </c>
      <c r="J398" s="15">
        <f t="shared" si="22"/>
        <v>4580752</v>
      </c>
      <c r="K398" s="17">
        <v>4950073.585</v>
      </c>
      <c r="L398" s="17">
        <v>4033820.1740000001</v>
      </c>
      <c r="M398" s="17">
        <v>274164.516</v>
      </c>
      <c r="N398" s="17">
        <v>31463.822999999997</v>
      </c>
      <c r="O398" s="17">
        <v>2361.4110000000001</v>
      </c>
      <c r="P398" s="17">
        <v>6850.55</v>
      </c>
      <c r="Q398" s="17">
        <v>202962.894</v>
      </c>
      <c r="R398" s="17">
        <v>9501696.9530000016</v>
      </c>
      <c r="S398" s="25">
        <v>9654295</v>
      </c>
      <c r="T398" s="18">
        <f t="shared" si="16"/>
        <v>9531412.4428442102</v>
      </c>
      <c r="U398" s="25">
        <v>8914044.0984483454</v>
      </c>
      <c r="V398" s="34">
        <f t="shared" si="21"/>
        <v>1945.9812974632612</v>
      </c>
      <c r="W398" s="18">
        <v>14497.092587650812</v>
      </c>
      <c r="X398" s="25">
        <v>100007.63579220197</v>
      </c>
      <c r="Y398" s="52">
        <v>3039.8842042482142</v>
      </c>
      <c r="Z398" s="52">
        <v>5337.9445716882938</v>
      </c>
      <c r="AG398" s="25">
        <v>401582</v>
      </c>
      <c r="AH398" s="25">
        <v>99715</v>
      </c>
      <c r="AI398" s="25">
        <v>3355</v>
      </c>
      <c r="AJ398" s="25">
        <v>513587434</v>
      </c>
      <c r="AK398" s="25">
        <v>2189313164</v>
      </c>
      <c r="AL398" s="25">
        <v>1316916798</v>
      </c>
      <c r="AM398" s="18">
        <v>3156</v>
      </c>
      <c r="AN398" s="18">
        <v>587</v>
      </c>
      <c r="AO398" s="18">
        <v>352</v>
      </c>
      <c r="AP398" s="18">
        <v>792</v>
      </c>
      <c r="AQ398" s="18">
        <v>451</v>
      </c>
      <c r="AR398" s="18">
        <v>974</v>
      </c>
      <c r="AS398" s="18">
        <v>2629</v>
      </c>
      <c r="AT398" s="18">
        <v>470</v>
      </c>
      <c r="AU398" s="18">
        <v>284</v>
      </c>
      <c r="AV398" s="18">
        <v>683</v>
      </c>
      <c r="AW398" s="18">
        <v>353</v>
      </c>
      <c r="AX398" s="18">
        <v>839</v>
      </c>
      <c r="AY398" s="18">
        <v>527</v>
      </c>
      <c r="AZ398" s="18">
        <v>117</v>
      </c>
      <c r="BA398" s="18">
        <v>68</v>
      </c>
      <c r="BB398" s="18">
        <v>109</v>
      </c>
      <c r="BC398" s="25">
        <v>98</v>
      </c>
      <c r="BD398" s="25">
        <v>135</v>
      </c>
    </row>
    <row r="399" spans="1:56" s="21" customFormat="1" x14ac:dyDescent="0.25">
      <c r="A399" s="14">
        <v>2012</v>
      </c>
      <c r="B399" s="14">
        <v>11</v>
      </c>
      <c r="C399" s="15">
        <v>4058216</v>
      </c>
      <c r="D399" s="15">
        <v>513162</v>
      </c>
      <c r="E399" s="15">
        <v>8979</v>
      </c>
      <c r="F399" s="15">
        <v>3466</v>
      </c>
      <c r="G399" s="16">
        <v>185</v>
      </c>
      <c r="H399" s="16">
        <v>26</v>
      </c>
      <c r="I399" s="16">
        <v>7</v>
      </c>
      <c r="J399" s="15">
        <f t="shared" si="22"/>
        <v>4584041</v>
      </c>
      <c r="K399" s="17">
        <v>3733524.7489999998</v>
      </c>
      <c r="L399" s="17">
        <v>3536667.7380000004</v>
      </c>
      <c r="M399" s="17">
        <v>253289.383</v>
      </c>
      <c r="N399" s="17">
        <v>42016.519</v>
      </c>
      <c r="O399" s="17">
        <v>2105.7750000000001</v>
      </c>
      <c r="P399" s="17">
        <v>6909.7</v>
      </c>
      <c r="Q399" s="17">
        <v>190442.03700000001</v>
      </c>
      <c r="R399" s="17">
        <v>7764955.9010000005</v>
      </c>
      <c r="S399" s="25">
        <v>7423333</v>
      </c>
      <c r="T399" s="18">
        <f t="shared" si="16"/>
        <v>7320049.4846454943</v>
      </c>
      <c r="U399" s="25">
        <v>6871525.0036185598</v>
      </c>
      <c r="V399" s="34">
        <f t="shared" si="21"/>
        <v>1499.0126608176465</v>
      </c>
      <c r="W399" s="18">
        <v>16931.794490381784</v>
      </c>
      <c r="X399" s="25">
        <v>79468.151715833839</v>
      </c>
      <c r="Y399" s="52">
        <v>2761.0590672933672</v>
      </c>
      <c r="Z399" s="52">
        <v>4122.5100809971245</v>
      </c>
      <c r="AG399" s="25">
        <v>401884</v>
      </c>
      <c r="AH399" s="25">
        <v>99617</v>
      </c>
      <c r="AI399" s="25">
        <v>3328</v>
      </c>
      <c r="AJ399" s="25">
        <v>441098312</v>
      </c>
      <c r="AK399" s="25">
        <v>1924466750</v>
      </c>
      <c r="AL399" s="25">
        <v>1157122708</v>
      </c>
      <c r="AM399" s="18">
        <v>2801</v>
      </c>
      <c r="AN399" s="18">
        <v>567</v>
      </c>
      <c r="AO399" s="18">
        <v>638</v>
      </c>
      <c r="AP399" s="18">
        <v>764</v>
      </c>
      <c r="AQ399" s="18">
        <v>245</v>
      </c>
      <c r="AR399" s="18">
        <v>587</v>
      </c>
      <c r="AS399" s="18">
        <v>2314</v>
      </c>
      <c r="AT399" s="18">
        <v>462</v>
      </c>
      <c r="AU399" s="18">
        <v>572</v>
      </c>
      <c r="AV399" s="18">
        <v>655</v>
      </c>
      <c r="AW399" s="18">
        <v>156</v>
      </c>
      <c r="AX399" s="18">
        <v>469</v>
      </c>
      <c r="AY399" s="18">
        <v>487</v>
      </c>
      <c r="AZ399" s="18">
        <v>105</v>
      </c>
      <c r="BA399" s="18">
        <v>66</v>
      </c>
      <c r="BB399" s="18">
        <v>109</v>
      </c>
      <c r="BC399" s="25">
        <v>89</v>
      </c>
      <c r="BD399" s="25">
        <v>118</v>
      </c>
    </row>
    <row r="400" spans="1:56" s="21" customFormat="1" x14ac:dyDescent="0.25">
      <c r="A400" s="14">
        <v>2012</v>
      </c>
      <c r="B400" s="14">
        <v>12</v>
      </c>
      <c r="C400" s="15">
        <v>4061984</v>
      </c>
      <c r="D400" s="15">
        <v>513438</v>
      </c>
      <c r="E400" s="15">
        <v>9007</v>
      </c>
      <c r="F400" s="15">
        <v>3471</v>
      </c>
      <c r="G400" s="16">
        <v>186</v>
      </c>
      <c r="H400" s="16">
        <v>26</v>
      </c>
      <c r="I400" s="16">
        <v>7</v>
      </c>
      <c r="J400" s="15">
        <f t="shared" si="22"/>
        <v>4588119</v>
      </c>
      <c r="K400" s="17">
        <v>3489144.7859999998</v>
      </c>
      <c r="L400" s="17">
        <v>3426057.7950000004</v>
      </c>
      <c r="M400" s="17">
        <v>237968.49</v>
      </c>
      <c r="N400" s="17">
        <v>36809.243999999999</v>
      </c>
      <c r="O400" s="17">
        <v>2100.884</v>
      </c>
      <c r="P400" s="17">
        <v>6613.95</v>
      </c>
      <c r="Q400" s="17">
        <v>148917.33100000001</v>
      </c>
      <c r="R400" s="17">
        <v>7347612.4800000004</v>
      </c>
      <c r="S400" s="25">
        <v>8157450</v>
      </c>
      <c r="T400" s="18">
        <f t="shared" si="16"/>
        <v>8048674.3188810144</v>
      </c>
      <c r="U400" s="25">
        <v>7513052.7083483301</v>
      </c>
      <c r="V400" s="34">
        <f t="shared" si="21"/>
        <v>1637.50420834285</v>
      </c>
      <c r="W400" s="18">
        <v>13645.9011226945</v>
      </c>
      <c r="X400" s="25">
        <v>87506.641904509233</v>
      </c>
      <c r="Y400" s="52">
        <v>3043.755076468025</v>
      </c>
      <c r="Z400" s="52">
        <v>4579.3830153135004</v>
      </c>
      <c r="AG400" s="25">
        <v>402147</v>
      </c>
      <c r="AH400" s="25">
        <v>99620</v>
      </c>
      <c r="AI400" s="25">
        <v>3328</v>
      </c>
      <c r="AJ400" s="25">
        <v>421129568</v>
      </c>
      <c r="AK400" s="25">
        <v>1857222312</v>
      </c>
      <c r="AL400" s="25">
        <v>1133644693</v>
      </c>
      <c r="AM400" s="18">
        <v>2354</v>
      </c>
      <c r="AN400" s="18">
        <v>642</v>
      </c>
      <c r="AO400" s="18">
        <v>325</v>
      </c>
      <c r="AP400" s="18">
        <v>648</v>
      </c>
      <c r="AQ400" s="18">
        <v>242</v>
      </c>
      <c r="AR400" s="18">
        <v>497</v>
      </c>
      <c r="AS400" s="18">
        <v>1860</v>
      </c>
      <c r="AT400" s="18">
        <v>524</v>
      </c>
      <c r="AU400" s="18">
        <v>239</v>
      </c>
      <c r="AV400" s="18">
        <v>530</v>
      </c>
      <c r="AW400" s="18">
        <v>173</v>
      </c>
      <c r="AX400" s="18">
        <v>394</v>
      </c>
      <c r="AY400" s="18">
        <v>494</v>
      </c>
      <c r="AZ400" s="18">
        <v>118</v>
      </c>
      <c r="BA400" s="18">
        <v>86</v>
      </c>
      <c r="BB400" s="18">
        <v>118</v>
      </c>
      <c r="BC400" s="25">
        <v>69</v>
      </c>
      <c r="BD400" s="25">
        <v>103</v>
      </c>
    </row>
    <row r="401" spans="1:56" s="21" customFormat="1" x14ac:dyDescent="0.25">
      <c r="A401" s="14">
        <v>2013</v>
      </c>
      <c r="B401" s="14">
        <v>1</v>
      </c>
      <c r="C401" s="15">
        <v>4068399</v>
      </c>
      <c r="D401" s="15">
        <v>513848</v>
      </c>
      <c r="E401" s="15">
        <v>9017</v>
      </c>
      <c r="F401" s="15">
        <v>3486</v>
      </c>
      <c r="G401" s="16">
        <v>186</v>
      </c>
      <c r="H401" s="16">
        <v>26</v>
      </c>
      <c r="I401" s="16">
        <v>7</v>
      </c>
      <c r="J401" s="15">
        <f t="shared" ref="J401:J405" si="23">SUM(C401:I401)</f>
        <v>4594969</v>
      </c>
      <c r="K401" s="17">
        <v>3857663.4589999998</v>
      </c>
      <c r="L401" s="17">
        <v>3534822.719</v>
      </c>
      <c r="M401" s="17">
        <v>246714.03700000001</v>
      </c>
      <c r="N401" s="17">
        <v>36038.112999999998</v>
      </c>
      <c r="O401" s="17">
        <v>2003.6630000000002</v>
      </c>
      <c r="P401" s="17">
        <v>7170.1</v>
      </c>
      <c r="Q401" s="17">
        <v>164806.54999999999</v>
      </c>
      <c r="R401" s="17">
        <v>7849218.6409999989</v>
      </c>
      <c r="S401" s="25">
        <v>8088864</v>
      </c>
      <c r="T401" s="18">
        <f t="shared" si="16"/>
        <v>7970672.4984466443</v>
      </c>
      <c r="U401" s="25">
        <v>7440640.8571988074</v>
      </c>
      <c r="V401" s="34">
        <f t="shared" si="21"/>
        <v>1619.3041111545226</v>
      </c>
      <c r="W401" s="18">
        <v>21029.314356725183</v>
      </c>
      <c r="X401" s="25">
        <v>89786.426392106048</v>
      </c>
      <c r="Y401" s="52">
        <v>2945.2308177473742</v>
      </c>
      <c r="Z401" s="52">
        <v>4430.5299867769299</v>
      </c>
      <c r="AG401" s="25">
        <v>402950</v>
      </c>
      <c r="AH401" s="25">
        <v>99238</v>
      </c>
      <c r="AI401" s="25">
        <v>3328</v>
      </c>
      <c r="AJ401" s="25">
        <v>436704286</v>
      </c>
      <c r="AK401" s="25">
        <v>1916584794</v>
      </c>
      <c r="AL401" s="25">
        <v>1167695638</v>
      </c>
      <c r="AM401" s="18">
        <v>2650</v>
      </c>
      <c r="AN401" s="18">
        <v>573</v>
      </c>
      <c r="AO401" s="18">
        <v>447</v>
      </c>
      <c r="AP401" s="18">
        <v>709</v>
      </c>
      <c r="AQ401" s="18">
        <v>325</v>
      </c>
      <c r="AR401" s="18">
        <v>596</v>
      </c>
      <c r="AS401" s="18">
        <v>2091</v>
      </c>
      <c r="AT401" s="18">
        <v>448</v>
      </c>
      <c r="AU401" s="18">
        <v>352</v>
      </c>
      <c r="AV401" s="18">
        <v>614</v>
      </c>
      <c r="AW401" s="18">
        <v>216</v>
      </c>
      <c r="AX401" s="18">
        <v>461</v>
      </c>
      <c r="AY401" s="18">
        <v>559</v>
      </c>
      <c r="AZ401" s="18">
        <v>125</v>
      </c>
      <c r="BA401" s="18">
        <v>95</v>
      </c>
      <c r="BB401" s="18">
        <v>95</v>
      </c>
      <c r="BC401" s="25">
        <v>109</v>
      </c>
      <c r="BD401" s="25">
        <v>135</v>
      </c>
    </row>
    <row r="402" spans="1:56" s="21" customFormat="1" x14ac:dyDescent="0.25">
      <c r="A402" s="14">
        <v>2013</v>
      </c>
      <c r="B402" s="14">
        <v>2</v>
      </c>
      <c r="C402" s="15">
        <v>4072597</v>
      </c>
      <c r="D402" s="15">
        <v>513851</v>
      </c>
      <c r="E402" s="15">
        <v>9111</v>
      </c>
      <c r="F402" s="15">
        <v>3487</v>
      </c>
      <c r="G402" s="16">
        <v>186</v>
      </c>
      <c r="H402" s="16">
        <v>26</v>
      </c>
      <c r="I402" s="16">
        <v>7</v>
      </c>
      <c r="J402" s="15">
        <f t="shared" si="23"/>
        <v>4599265</v>
      </c>
      <c r="K402" s="17">
        <v>3479223.6909999996</v>
      </c>
      <c r="L402" s="17">
        <v>3346761.4930000002</v>
      </c>
      <c r="M402" s="17">
        <v>236444.28600000002</v>
      </c>
      <c r="N402" s="17">
        <v>37883.864999999998</v>
      </c>
      <c r="O402" s="17">
        <v>1981.19</v>
      </c>
      <c r="P402" s="17">
        <v>6622.35</v>
      </c>
      <c r="Q402" s="17">
        <v>169045.981</v>
      </c>
      <c r="R402" s="17">
        <v>7277962.8560000006</v>
      </c>
      <c r="S402" s="25">
        <v>7467802</v>
      </c>
      <c r="T402" s="18">
        <f t="shared" ref="T402:T426" si="24">S402-SUM(W402:AF402)</f>
        <v>7361431.8600852508</v>
      </c>
      <c r="U402" s="25">
        <v>6896297.8034819067</v>
      </c>
      <c r="V402" s="34">
        <f t="shared" si="21"/>
        <v>1499.437040383885</v>
      </c>
      <c r="W402" s="18">
        <v>14537.614888569733</v>
      </c>
      <c r="X402" s="25">
        <v>84958.675088521297</v>
      </c>
      <c r="Y402" s="52">
        <v>2657.6967411061955</v>
      </c>
      <c r="Z402" s="52">
        <v>4216.1531965523254</v>
      </c>
      <c r="AG402" s="25">
        <v>403255</v>
      </c>
      <c r="AH402" s="25">
        <v>98937</v>
      </c>
      <c r="AI402" s="25">
        <v>3320</v>
      </c>
      <c r="AJ402" s="25">
        <v>417321658</v>
      </c>
      <c r="AK402" s="25">
        <v>1812622408</v>
      </c>
      <c r="AL402" s="25">
        <v>1102833973</v>
      </c>
      <c r="AM402" s="18">
        <v>2601</v>
      </c>
      <c r="AN402" s="18">
        <v>531</v>
      </c>
      <c r="AO402" s="18">
        <v>496</v>
      </c>
      <c r="AP402" s="18">
        <v>593</v>
      </c>
      <c r="AQ402" s="18">
        <v>487</v>
      </c>
      <c r="AR402" s="18">
        <v>494</v>
      </c>
      <c r="AS402" s="18">
        <v>2115</v>
      </c>
      <c r="AT402" s="18">
        <v>442</v>
      </c>
      <c r="AU402" s="18">
        <v>436</v>
      </c>
      <c r="AV402" s="18">
        <v>496</v>
      </c>
      <c r="AW402" s="18">
        <v>376</v>
      </c>
      <c r="AX402" s="18">
        <v>365</v>
      </c>
      <c r="AY402" s="18">
        <v>486</v>
      </c>
      <c r="AZ402" s="18">
        <v>89</v>
      </c>
      <c r="BA402" s="18">
        <v>60</v>
      </c>
      <c r="BB402" s="18">
        <v>97</v>
      </c>
      <c r="BC402" s="25">
        <v>111</v>
      </c>
      <c r="BD402" s="25">
        <v>129</v>
      </c>
    </row>
    <row r="403" spans="1:56" s="21" customFormat="1" x14ac:dyDescent="0.25">
      <c r="A403" s="14">
        <v>2013</v>
      </c>
      <c r="B403" s="14">
        <v>3</v>
      </c>
      <c r="C403" s="15">
        <v>4078650</v>
      </c>
      <c r="D403" s="15">
        <v>514302</v>
      </c>
      <c r="E403" s="15">
        <v>9107</v>
      </c>
      <c r="F403" s="15">
        <v>3493</v>
      </c>
      <c r="G403" s="16">
        <v>186</v>
      </c>
      <c r="H403" s="16">
        <v>26</v>
      </c>
      <c r="I403" s="16">
        <v>7</v>
      </c>
      <c r="J403" s="15">
        <f t="shared" si="23"/>
        <v>4605771</v>
      </c>
      <c r="K403" s="17">
        <v>3505055.7479999997</v>
      </c>
      <c r="L403" s="17">
        <v>3193801.7309999997</v>
      </c>
      <c r="M403" s="17">
        <v>233708.72600000002</v>
      </c>
      <c r="N403" s="17">
        <v>36347.867999999995</v>
      </c>
      <c r="O403" s="17">
        <v>2008.7249999999999</v>
      </c>
      <c r="P403" s="17">
        <v>6370</v>
      </c>
      <c r="Q403" s="17">
        <v>158679.345</v>
      </c>
      <c r="R403" s="17">
        <v>7135972.1429999983</v>
      </c>
      <c r="S403" s="25">
        <v>7936038</v>
      </c>
      <c r="T403" s="18">
        <f t="shared" si="24"/>
        <v>7827105.1253846083</v>
      </c>
      <c r="U403" s="25">
        <v>7318867.8091589771</v>
      </c>
      <c r="V403" s="34">
        <f t="shared" si="21"/>
        <v>1589.0670492797672</v>
      </c>
      <c r="W403" s="18">
        <v>8810.5860584931434</v>
      </c>
      <c r="X403" s="25">
        <v>92662.203695956079</v>
      </c>
      <c r="Y403" s="52">
        <v>2948.5339202169525</v>
      </c>
      <c r="Z403" s="52">
        <v>4511.5509407255704</v>
      </c>
      <c r="AG403" s="25">
        <v>403445</v>
      </c>
      <c r="AH403" s="25">
        <v>99191</v>
      </c>
      <c r="AI403" s="25">
        <v>3324</v>
      </c>
      <c r="AJ403" s="25">
        <v>398998326</v>
      </c>
      <c r="AK403" s="25">
        <v>1726944454</v>
      </c>
      <c r="AL403" s="25">
        <v>1053803129</v>
      </c>
      <c r="AM403" s="18">
        <v>2815</v>
      </c>
      <c r="AN403" s="18">
        <v>667</v>
      </c>
      <c r="AO403" s="18">
        <v>484</v>
      </c>
      <c r="AP403" s="18">
        <v>663</v>
      </c>
      <c r="AQ403" s="18">
        <v>434</v>
      </c>
      <c r="AR403" s="18">
        <v>567</v>
      </c>
      <c r="AS403" s="18">
        <v>2327</v>
      </c>
      <c r="AT403" s="18">
        <v>568</v>
      </c>
      <c r="AU403" s="18">
        <v>413</v>
      </c>
      <c r="AV403" s="18">
        <v>550</v>
      </c>
      <c r="AW403" s="18">
        <v>345</v>
      </c>
      <c r="AX403" s="18">
        <v>451</v>
      </c>
      <c r="AY403" s="18">
        <v>488</v>
      </c>
      <c r="AZ403" s="18">
        <v>99</v>
      </c>
      <c r="BA403" s="18">
        <v>71</v>
      </c>
      <c r="BB403" s="18">
        <v>113</v>
      </c>
      <c r="BC403" s="25">
        <v>89</v>
      </c>
      <c r="BD403" s="25">
        <v>116</v>
      </c>
    </row>
    <row r="404" spans="1:56" s="21" customFormat="1" x14ac:dyDescent="0.25">
      <c r="A404" s="14">
        <v>2013</v>
      </c>
      <c r="B404" s="14">
        <v>4</v>
      </c>
      <c r="C404" s="15">
        <v>4081968</v>
      </c>
      <c r="D404" s="15">
        <v>514643</v>
      </c>
      <c r="E404" s="15">
        <v>9185</v>
      </c>
      <c r="F404" s="15">
        <v>3494</v>
      </c>
      <c r="G404" s="16">
        <v>186</v>
      </c>
      <c r="H404" s="16">
        <v>26</v>
      </c>
      <c r="I404" s="16">
        <v>7</v>
      </c>
      <c r="J404" s="15">
        <f t="shared" si="23"/>
        <v>4609509</v>
      </c>
      <c r="K404" s="17">
        <v>3880757.199</v>
      </c>
      <c r="L404" s="17">
        <v>3498692.5439999998</v>
      </c>
      <c r="M404" s="17">
        <v>247596.07799999998</v>
      </c>
      <c r="N404" s="17">
        <v>36330.392</v>
      </c>
      <c r="O404" s="17">
        <v>1828.3850000000002</v>
      </c>
      <c r="P404" s="17">
        <v>6767.6</v>
      </c>
      <c r="Q404" s="17">
        <v>170695.63500000001</v>
      </c>
      <c r="R404" s="17">
        <v>7842667.8329999987</v>
      </c>
      <c r="S404" s="25">
        <v>8967220</v>
      </c>
      <c r="T404" s="18">
        <f t="shared" si="24"/>
        <v>8841667.0201823059</v>
      </c>
      <c r="U404" s="25">
        <v>8270589.6580165066</v>
      </c>
      <c r="V404" s="34">
        <f t="shared" si="21"/>
        <v>1794.247981238864</v>
      </c>
      <c r="W404" s="18">
        <v>16244.454151475045</v>
      </c>
      <c r="X404" s="25">
        <v>101520.4838824886</v>
      </c>
      <c r="Y404" s="52">
        <v>2772.4259640793093</v>
      </c>
      <c r="Z404" s="52">
        <v>5015.6158196515544</v>
      </c>
      <c r="AG404" s="25">
        <v>403662</v>
      </c>
      <c r="AH404" s="25">
        <v>99326</v>
      </c>
      <c r="AI404" s="25">
        <v>3324</v>
      </c>
      <c r="AJ404" s="25">
        <v>439655575</v>
      </c>
      <c r="AK404" s="25">
        <v>1903686442</v>
      </c>
      <c r="AL404" s="25">
        <v>1141367681</v>
      </c>
      <c r="AM404" s="18">
        <v>3007</v>
      </c>
      <c r="AN404" s="18">
        <v>602</v>
      </c>
      <c r="AO404" s="18">
        <v>402</v>
      </c>
      <c r="AP404" s="18">
        <v>725</v>
      </c>
      <c r="AQ404" s="18">
        <v>695</v>
      </c>
      <c r="AR404" s="18">
        <v>583</v>
      </c>
      <c r="AS404" s="18">
        <v>2553</v>
      </c>
      <c r="AT404" s="18">
        <v>462</v>
      </c>
      <c r="AU404" s="18">
        <v>316</v>
      </c>
      <c r="AV404" s="18">
        <v>646</v>
      </c>
      <c r="AW404" s="18">
        <v>623</v>
      </c>
      <c r="AX404" s="18">
        <v>506</v>
      </c>
      <c r="AY404" s="18">
        <v>454</v>
      </c>
      <c r="AZ404" s="18">
        <v>140</v>
      </c>
      <c r="BA404" s="18">
        <v>86</v>
      </c>
      <c r="BB404" s="18">
        <v>79</v>
      </c>
      <c r="BC404" s="25">
        <v>72</v>
      </c>
      <c r="BD404" s="25">
        <v>77</v>
      </c>
    </row>
    <row r="405" spans="1:56" s="21" customFormat="1" x14ac:dyDescent="0.25">
      <c r="A405" s="14">
        <v>2013</v>
      </c>
      <c r="B405" s="14">
        <v>5</v>
      </c>
      <c r="C405" s="15">
        <v>4083253</v>
      </c>
      <c r="D405" s="15">
        <v>515192</v>
      </c>
      <c r="E405" s="15">
        <v>9390</v>
      </c>
      <c r="F405" s="15">
        <v>3499</v>
      </c>
      <c r="G405" s="16">
        <v>186</v>
      </c>
      <c r="H405" s="16">
        <v>26</v>
      </c>
      <c r="I405" s="16">
        <v>7</v>
      </c>
      <c r="J405" s="15">
        <f t="shared" si="23"/>
        <v>4611553</v>
      </c>
      <c r="K405" s="17">
        <v>4441924.2300000004</v>
      </c>
      <c r="L405" s="17">
        <v>3863495.466</v>
      </c>
      <c r="M405" s="17">
        <v>263381.35200000001</v>
      </c>
      <c r="N405" s="17">
        <v>37607.400999999998</v>
      </c>
      <c r="O405" s="17">
        <v>1850.8129999999999</v>
      </c>
      <c r="P405" s="17">
        <v>8004.5</v>
      </c>
      <c r="Q405" s="17">
        <v>189027.467</v>
      </c>
      <c r="R405" s="17">
        <v>8805291.2290000003</v>
      </c>
      <c r="S405" s="25">
        <v>9493988</v>
      </c>
      <c r="T405" s="18">
        <f t="shared" si="24"/>
        <v>9369837.8752543721</v>
      </c>
      <c r="U405" s="25">
        <v>8748504.383058114</v>
      </c>
      <c r="V405" s="34">
        <f t="shared" si="21"/>
        <v>1897.0870903289513</v>
      </c>
      <c r="W405" s="18">
        <v>12600.433575158357</v>
      </c>
      <c r="X405" s="25">
        <v>102931.97379565096</v>
      </c>
      <c r="Y405" s="52">
        <v>3201.016648104046</v>
      </c>
      <c r="Z405" s="52">
        <v>5416.7007267145045</v>
      </c>
      <c r="AG405" s="25">
        <v>404071</v>
      </c>
      <c r="AH405" s="25">
        <v>99476</v>
      </c>
      <c r="AI405" s="25">
        <v>3318</v>
      </c>
      <c r="AJ405" s="25">
        <v>491631084</v>
      </c>
      <c r="AK405" s="25">
        <v>2102638607</v>
      </c>
      <c r="AL405" s="25">
        <v>1255413624</v>
      </c>
      <c r="AM405" s="18">
        <v>3474</v>
      </c>
      <c r="AN405" s="18">
        <v>645</v>
      </c>
      <c r="AO405" s="18">
        <v>537</v>
      </c>
      <c r="AP405" s="18">
        <v>770</v>
      </c>
      <c r="AQ405" s="18">
        <v>587</v>
      </c>
      <c r="AR405" s="18">
        <v>935</v>
      </c>
      <c r="AS405" s="18">
        <v>2908</v>
      </c>
      <c r="AT405" s="18">
        <v>517</v>
      </c>
      <c r="AU405" s="18">
        <v>455</v>
      </c>
      <c r="AV405" s="18">
        <v>638</v>
      </c>
      <c r="AW405" s="18">
        <v>473</v>
      </c>
      <c r="AX405" s="18">
        <v>825</v>
      </c>
      <c r="AY405" s="18">
        <v>566</v>
      </c>
      <c r="AZ405" s="18">
        <v>128</v>
      </c>
      <c r="BA405" s="18">
        <v>82</v>
      </c>
      <c r="BB405" s="18">
        <v>132</v>
      </c>
      <c r="BC405" s="25">
        <v>114</v>
      </c>
      <c r="BD405" s="25">
        <v>110</v>
      </c>
    </row>
    <row r="406" spans="1:56" x14ac:dyDescent="0.25">
      <c r="A406" s="26">
        <v>2013</v>
      </c>
      <c r="B406" s="26">
        <v>6</v>
      </c>
      <c r="C406" s="39">
        <v>4084806</v>
      </c>
      <c r="D406" s="39">
        <v>515687</v>
      </c>
      <c r="E406" s="39">
        <v>9527</v>
      </c>
      <c r="F406" s="39">
        <v>3501</v>
      </c>
      <c r="G406" s="41">
        <v>185</v>
      </c>
      <c r="H406" s="41">
        <v>26</v>
      </c>
      <c r="I406" s="41">
        <v>7</v>
      </c>
      <c r="J406" s="39">
        <f t="shared" ref="J406:J408" si="25">SUM(C406:I406)</f>
        <v>4613739</v>
      </c>
      <c r="K406" s="27">
        <v>4885839.4479999999</v>
      </c>
      <c r="L406" s="27">
        <v>3924772.2429999998</v>
      </c>
      <c r="M406" s="27">
        <v>253963.98199999999</v>
      </c>
      <c r="N406" s="27">
        <v>36329.947</v>
      </c>
      <c r="O406" s="27">
        <v>1728.335</v>
      </c>
      <c r="P406" s="27">
        <v>7429.45</v>
      </c>
      <c r="Q406" s="27">
        <v>196428.367</v>
      </c>
      <c r="R406" s="27">
        <v>9306491.7720000017</v>
      </c>
      <c r="S406" s="40">
        <v>10459525</v>
      </c>
      <c r="T406" s="18">
        <f t="shared" si="24"/>
        <v>10348772.929152222</v>
      </c>
      <c r="U406" s="42">
        <v>9638808.6484932285</v>
      </c>
      <c r="V406" s="43">
        <f t="shared" si="21"/>
        <v>2089.1565978460017</v>
      </c>
      <c r="W406" s="18">
        <v>14963.912018876043</v>
      </c>
      <c r="X406" s="40">
        <v>107378.41511970102</v>
      </c>
      <c r="Y406" s="52">
        <v>3746.2911983350436</v>
      </c>
      <c r="Z406" s="52">
        <v>5723.4525108652842</v>
      </c>
      <c r="AE406" s="18"/>
      <c r="AF406" s="62">
        <v>-21060</v>
      </c>
      <c r="AG406" s="18">
        <v>404492</v>
      </c>
      <c r="AH406" s="18">
        <v>99559</v>
      </c>
      <c r="AI406" s="18">
        <v>3315</v>
      </c>
      <c r="AJ406" s="18">
        <v>508131853</v>
      </c>
      <c r="AK406" s="18">
        <v>2146905687</v>
      </c>
      <c r="AL406" s="18">
        <v>1255679946</v>
      </c>
      <c r="AM406" s="18">
        <v>3221</v>
      </c>
      <c r="AN406" s="18">
        <v>616</v>
      </c>
      <c r="AO406" s="18">
        <v>667</v>
      </c>
      <c r="AP406" s="18">
        <v>838</v>
      </c>
      <c r="AQ406" s="18">
        <v>542</v>
      </c>
      <c r="AR406" s="18">
        <v>558</v>
      </c>
      <c r="AS406" s="18">
        <v>2716</v>
      </c>
      <c r="AT406" s="18">
        <v>465</v>
      </c>
      <c r="AU406" s="18">
        <v>584</v>
      </c>
      <c r="AV406" s="18">
        <v>721</v>
      </c>
      <c r="AW406" s="18">
        <v>462</v>
      </c>
      <c r="AX406" s="18">
        <v>484</v>
      </c>
      <c r="AY406" s="18">
        <v>505</v>
      </c>
      <c r="AZ406" s="18">
        <v>151</v>
      </c>
      <c r="BA406" s="18">
        <v>83</v>
      </c>
      <c r="BB406" s="18">
        <v>117</v>
      </c>
      <c r="BC406" s="25">
        <v>80</v>
      </c>
      <c r="BD406" s="25">
        <v>74</v>
      </c>
    </row>
    <row r="407" spans="1:56" x14ac:dyDescent="0.25">
      <c r="A407" s="26">
        <v>2013</v>
      </c>
      <c r="B407" s="26">
        <v>7</v>
      </c>
      <c r="C407" s="39">
        <v>4091309</v>
      </c>
      <c r="D407" s="39">
        <v>516272</v>
      </c>
      <c r="E407" s="39">
        <v>9640</v>
      </c>
      <c r="F407" s="39">
        <v>3504</v>
      </c>
      <c r="G407" s="41">
        <v>185</v>
      </c>
      <c r="H407" s="41">
        <v>26</v>
      </c>
      <c r="I407" s="41">
        <v>7</v>
      </c>
      <c r="J407" s="39">
        <f t="shared" si="25"/>
        <v>4620943</v>
      </c>
      <c r="K407" s="27">
        <v>5403323.0259999996</v>
      </c>
      <c r="L407" s="27">
        <v>4031954.55</v>
      </c>
      <c r="M407" s="27">
        <v>247801.628</v>
      </c>
      <c r="N407" s="27">
        <v>30546.677</v>
      </c>
      <c r="O407" s="27">
        <v>3175.1680000000001</v>
      </c>
      <c r="P407" s="27">
        <v>7465.5</v>
      </c>
      <c r="Q407" s="27">
        <v>189064.62400000001</v>
      </c>
      <c r="R407" s="27">
        <v>9913331.1729999986</v>
      </c>
      <c r="S407" s="40">
        <v>10649066</v>
      </c>
      <c r="T407" s="18">
        <f t="shared" si="24"/>
        <v>10539843.909006393</v>
      </c>
      <c r="U407" s="42">
        <v>9814502.6103855316</v>
      </c>
      <c r="V407" s="43">
        <f t="shared" si="21"/>
        <v>2123.9209135087635</v>
      </c>
      <c r="W407" s="18">
        <v>12996.798085414412</v>
      </c>
      <c r="X407" s="40">
        <v>108944.62694622365</v>
      </c>
      <c r="Y407" s="52">
        <v>3766.6253020786016</v>
      </c>
      <c r="Z407" s="52">
        <v>5654.0406598902682</v>
      </c>
      <c r="AE407" s="18"/>
      <c r="AF407" s="62">
        <v>-22140</v>
      </c>
      <c r="AG407" s="18">
        <v>404978</v>
      </c>
      <c r="AH407" s="18">
        <v>99665</v>
      </c>
      <c r="AI407" s="18">
        <v>3301</v>
      </c>
      <c r="AJ407" s="18">
        <v>533410633</v>
      </c>
      <c r="AK407" s="18">
        <v>2218917357</v>
      </c>
      <c r="AL407" s="18">
        <v>1265588700</v>
      </c>
      <c r="AM407" s="18">
        <v>3258</v>
      </c>
      <c r="AN407" s="18">
        <v>740</v>
      </c>
      <c r="AO407" s="18">
        <v>513</v>
      </c>
      <c r="AP407" s="18">
        <v>677</v>
      </c>
      <c r="AQ407" s="18">
        <v>476</v>
      </c>
      <c r="AR407" s="18">
        <v>852</v>
      </c>
      <c r="AS407" s="18">
        <v>2790</v>
      </c>
      <c r="AT407" s="18">
        <v>622</v>
      </c>
      <c r="AU407" s="18">
        <v>431</v>
      </c>
      <c r="AV407" s="18">
        <v>584</v>
      </c>
      <c r="AW407" s="18">
        <v>393</v>
      </c>
      <c r="AX407" s="18">
        <v>760</v>
      </c>
      <c r="AY407" s="18">
        <v>468</v>
      </c>
      <c r="AZ407" s="18">
        <v>118</v>
      </c>
      <c r="BA407" s="18">
        <v>82</v>
      </c>
      <c r="BB407" s="18">
        <v>93</v>
      </c>
      <c r="BC407" s="25">
        <v>83</v>
      </c>
      <c r="BD407" s="25">
        <v>92</v>
      </c>
    </row>
    <row r="408" spans="1:56" x14ac:dyDescent="0.25">
      <c r="A408" s="26">
        <v>2013</v>
      </c>
      <c r="B408" s="26">
        <v>8</v>
      </c>
      <c r="C408" s="39">
        <v>4100454</v>
      </c>
      <c r="D408" s="39">
        <v>516921</v>
      </c>
      <c r="E408" s="39">
        <v>9654</v>
      </c>
      <c r="F408" s="39">
        <v>3504</v>
      </c>
      <c r="G408" s="41">
        <v>185</v>
      </c>
      <c r="H408" s="41">
        <v>26</v>
      </c>
      <c r="I408" s="41">
        <v>7</v>
      </c>
      <c r="J408" s="39">
        <f t="shared" si="25"/>
        <v>4630751</v>
      </c>
      <c r="K408" s="27">
        <v>5719661.9309999999</v>
      </c>
      <c r="L408" s="27">
        <v>4234305.7750000004</v>
      </c>
      <c r="M408" s="27">
        <v>253986.46799999999</v>
      </c>
      <c r="N408" s="27">
        <v>42849.17</v>
      </c>
      <c r="O408" s="27">
        <v>2817.857</v>
      </c>
      <c r="P408" s="27">
        <v>8147.65</v>
      </c>
      <c r="Q408" s="27">
        <v>194252.476</v>
      </c>
      <c r="R408" s="27">
        <v>10456021.327000001</v>
      </c>
      <c r="S408" s="40">
        <v>11392218</v>
      </c>
      <c r="T408" s="18">
        <f t="shared" si="24"/>
        <v>11270157.902927477</v>
      </c>
      <c r="U408" s="42">
        <v>10530133.33790097</v>
      </c>
      <c r="V408" s="43">
        <f t="shared" si="21"/>
        <v>2273.9614493699005</v>
      </c>
      <c r="W408" s="18">
        <v>18469.422669866006</v>
      </c>
      <c r="X408" s="40">
        <v>116066.39817520851</v>
      </c>
      <c r="Y408" s="52">
        <v>3922.965878606436</v>
      </c>
      <c r="Z408" s="52">
        <v>6416.3103488429579</v>
      </c>
      <c r="AE408" s="18"/>
      <c r="AF408" s="62">
        <v>-22815</v>
      </c>
      <c r="AG408" s="18">
        <v>405577</v>
      </c>
      <c r="AH408" s="18">
        <v>99723</v>
      </c>
      <c r="AI408" s="18">
        <v>3292</v>
      </c>
      <c r="AJ408" s="18">
        <v>562486017</v>
      </c>
      <c r="AK408" s="18">
        <v>2326227149</v>
      </c>
      <c r="AL408" s="18">
        <v>1331440858</v>
      </c>
      <c r="AM408" s="18">
        <v>3275</v>
      </c>
      <c r="AN408" s="18">
        <v>768</v>
      </c>
      <c r="AO408" s="18">
        <v>457</v>
      </c>
      <c r="AP408" s="18">
        <v>848</v>
      </c>
      <c r="AQ408" s="18">
        <v>711</v>
      </c>
      <c r="AR408" s="18">
        <v>491</v>
      </c>
      <c r="AS408" s="18">
        <v>2685</v>
      </c>
      <c r="AT408" s="18">
        <v>659</v>
      </c>
      <c r="AU408" s="18">
        <v>373</v>
      </c>
      <c r="AV408" s="18">
        <v>699</v>
      </c>
      <c r="AW408" s="18">
        <v>603</v>
      </c>
      <c r="AX408" s="18">
        <v>351</v>
      </c>
      <c r="AY408" s="18">
        <v>590</v>
      </c>
      <c r="AZ408" s="18">
        <v>109</v>
      </c>
      <c r="BA408" s="18">
        <v>84</v>
      </c>
      <c r="BB408" s="18">
        <v>149</v>
      </c>
      <c r="BC408" s="25">
        <v>108</v>
      </c>
      <c r="BD408" s="25">
        <v>140</v>
      </c>
    </row>
    <row r="409" spans="1:56" x14ac:dyDescent="0.25">
      <c r="A409" s="14">
        <v>2013</v>
      </c>
      <c r="B409" s="14">
        <v>9</v>
      </c>
      <c r="C409" s="39">
        <v>4112677</v>
      </c>
      <c r="D409" s="39">
        <v>518073</v>
      </c>
      <c r="E409" s="39">
        <v>9824</v>
      </c>
      <c r="F409" s="39">
        <v>3504</v>
      </c>
      <c r="G409" s="41">
        <v>185</v>
      </c>
      <c r="H409" s="41">
        <v>26</v>
      </c>
      <c r="I409" s="41">
        <v>7</v>
      </c>
      <c r="J409" s="39">
        <f t="shared" ref="J409:J415" si="26">SUM(C409:I409)</f>
        <v>4644296</v>
      </c>
      <c r="K409" s="27">
        <v>5725031.9720000001</v>
      </c>
      <c r="L409" s="27">
        <v>4360095.1730000004</v>
      </c>
      <c r="M409" s="27">
        <v>257020.31900000002</v>
      </c>
      <c r="N409" s="27">
        <v>37543.434000000001</v>
      </c>
      <c r="O409" s="27">
        <v>3082.674</v>
      </c>
      <c r="P409" s="27">
        <v>7973.35</v>
      </c>
      <c r="Q409" s="27">
        <v>204570.26</v>
      </c>
      <c r="R409" s="27">
        <v>10595317.182</v>
      </c>
      <c r="S409" s="40">
        <v>10228764</v>
      </c>
      <c r="T409" s="18">
        <f t="shared" si="24"/>
        <v>10122076.439011298</v>
      </c>
      <c r="U409" s="42">
        <v>9450097.6733469889</v>
      </c>
      <c r="V409" s="43">
        <f t="shared" si="21"/>
        <v>2034.778127146478</v>
      </c>
      <c r="W409" s="18">
        <v>13485.024141473194</v>
      </c>
      <c r="X409" s="40">
        <v>104907.72481492419</v>
      </c>
      <c r="Y409" s="52">
        <v>3620.5108547538325</v>
      </c>
      <c r="Z409" s="52">
        <v>5734.3011775500026</v>
      </c>
      <c r="AE409" s="18"/>
      <c r="AF409" s="62">
        <v>-21060</v>
      </c>
      <c r="AG409" s="18">
        <v>406896</v>
      </c>
      <c r="AH409" s="18">
        <v>99563</v>
      </c>
      <c r="AI409" s="18">
        <v>3294</v>
      </c>
      <c r="AJ409" s="18">
        <v>571604110</v>
      </c>
      <c r="AK409" s="18">
        <v>2389024044</v>
      </c>
      <c r="AL409" s="18">
        <v>1385413160</v>
      </c>
      <c r="AM409" s="18">
        <v>3508</v>
      </c>
      <c r="AN409" s="18">
        <v>719</v>
      </c>
      <c r="AO409" s="18">
        <v>538</v>
      </c>
      <c r="AP409" s="18">
        <v>897</v>
      </c>
      <c r="AQ409" s="18">
        <v>389</v>
      </c>
      <c r="AR409" s="18">
        <v>965</v>
      </c>
      <c r="AS409" s="18">
        <v>2910</v>
      </c>
      <c r="AT409" s="18">
        <v>576</v>
      </c>
      <c r="AU409" s="18">
        <v>445</v>
      </c>
      <c r="AV409" s="18">
        <v>767</v>
      </c>
      <c r="AW409" s="18">
        <v>291</v>
      </c>
      <c r="AX409" s="18">
        <v>831</v>
      </c>
      <c r="AY409" s="18">
        <v>598</v>
      </c>
      <c r="AZ409" s="18">
        <v>143</v>
      </c>
      <c r="BA409" s="18">
        <v>93</v>
      </c>
      <c r="BB409" s="18">
        <v>130</v>
      </c>
      <c r="BC409" s="25">
        <v>98</v>
      </c>
      <c r="BD409" s="25">
        <v>134</v>
      </c>
    </row>
    <row r="410" spans="1:56" x14ac:dyDescent="0.25">
      <c r="A410" s="14">
        <v>2013</v>
      </c>
      <c r="B410" s="14">
        <v>10</v>
      </c>
      <c r="C410" s="39">
        <v>4124489</v>
      </c>
      <c r="D410" s="39">
        <v>517247</v>
      </c>
      <c r="E410" s="39">
        <v>9951</v>
      </c>
      <c r="F410" s="39">
        <v>3508</v>
      </c>
      <c r="G410" s="41">
        <v>186</v>
      </c>
      <c r="H410" s="41">
        <v>26</v>
      </c>
      <c r="I410" s="41">
        <v>7</v>
      </c>
      <c r="J410" s="39">
        <f t="shared" si="26"/>
        <v>4655414</v>
      </c>
      <c r="K410" s="27">
        <v>4867808.8760000002</v>
      </c>
      <c r="L410" s="27">
        <v>3926697.514</v>
      </c>
      <c r="M410" s="27">
        <v>236061.527</v>
      </c>
      <c r="N410" s="27">
        <v>36856.234000000004</v>
      </c>
      <c r="O410" s="27">
        <v>1023.1399999999999</v>
      </c>
      <c r="P410" s="27">
        <v>7749.0060000000003</v>
      </c>
      <c r="Q410" s="27">
        <v>183181.514</v>
      </c>
      <c r="R410" s="27">
        <v>9259377.8110000007</v>
      </c>
      <c r="S410" s="40">
        <v>9968681</v>
      </c>
      <c r="T410" s="18">
        <f t="shared" si="24"/>
        <v>9857267.7190715075</v>
      </c>
      <c r="U410" s="42">
        <v>9211276.8499156088</v>
      </c>
      <c r="V410" s="43">
        <f t="shared" si="21"/>
        <v>1978.6190229802914</v>
      </c>
      <c r="W410" s="18">
        <v>16027.422461138485</v>
      </c>
      <c r="X410" s="40">
        <v>106317.40680019959</v>
      </c>
      <c r="Y410" s="52">
        <v>2964.0968759488965</v>
      </c>
      <c r="Z410" s="52">
        <v>5499.3547912053045</v>
      </c>
      <c r="AE410" s="18"/>
      <c r="AF410" s="62">
        <v>-19395</v>
      </c>
      <c r="AG410" s="18">
        <v>406265</v>
      </c>
      <c r="AH410" s="18">
        <v>99406</v>
      </c>
      <c r="AI410" s="18">
        <v>3272</v>
      </c>
      <c r="AJ410" s="18">
        <v>511375907</v>
      </c>
      <c r="AK410" s="18">
        <v>2147756446</v>
      </c>
      <c r="AL410" s="18">
        <v>1254152645</v>
      </c>
      <c r="AM410" s="18">
        <v>3974</v>
      </c>
      <c r="AN410" s="18">
        <v>858</v>
      </c>
      <c r="AO410" s="18">
        <v>681</v>
      </c>
      <c r="AP410" s="18">
        <v>1065</v>
      </c>
      <c r="AQ410" s="18">
        <v>462</v>
      </c>
      <c r="AR410" s="18">
        <v>908</v>
      </c>
      <c r="AS410" s="18">
        <v>3385</v>
      </c>
      <c r="AT410" s="18">
        <v>716</v>
      </c>
      <c r="AU410" s="18">
        <v>593</v>
      </c>
      <c r="AV410" s="18">
        <v>905</v>
      </c>
      <c r="AW410" s="18">
        <v>357</v>
      </c>
      <c r="AX410" s="18">
        <v>814</v>
      </c>
      <c r="AY410" s="18">
        <v>589</v>
      </c>
      <c r="AZ410" s="18">
        <v>142</v>
      </c>
      <c r="BA410" s="18">
        <v>88</v>
      </c>
      <c r="BB410" s="18">
        <v>160</v>
      </c>
      <c r="BC410" s="25">
        <v>105</v>
      </c>
      <c r="BD410" s="25">
        <v>94</v>
      </c>
    </row>
    <row r="411" spans="1:56" x14ac:dyDescent="0.25">
      <c r="A411" s="14">
        <v>2013</v>
      </c>
      <c r="B411" s="14">
        <v>11</v>
      </c>
      <c r="C411" s="39">
        <v>4130692</v>
      </c>
      <c r="D411" s="39">
        <v>520689</v>
      </c>
      <c r="E411" s="39">
        <v>10016</v>
      </c>
      <c r="F411" s="39">
        <v>3526</v>
      </c>
      <c r="G411" s="41">
        <v>186</v>
      </c>
      <c r="H411" s="41">
        <v>27</v>
      </c>
      <c r="I411" s="41">
        <v>7</v>
      </c>
      <c r="J411" s="39">
        <f t="shared" si="26"/>
        <v>4665143</v>
      </c>
      <c r="K411" s="27">
        <v>4222466.6050000004</v>
      </c>
      <c r="L411" s="27">
        <v>3723069.6520000002</v>
      </c>
      <c r="M411" s="27">
        <v>234074.99099999998</v>
      </c>
      <c r="N411" s="27">
        <v>36583.656000000003</v>
      </c>
      <c r="O411" s="27">
        <v>4110.4480000000003</v>
      </c>
      <c r="P411" s="27">
        <v>7145.9979999999996</v>
      </c>
      <c r="Q411" s="27">
        <v>181301.03400000001</v>
      </c>
      <c r="R411" s="27">
        <v>8408752.3840000015</v>
      </c>
      <c r="S411" s="40">
        <v>8505690</v>
      </c>
      <c r="T411" s="18">
        <f t="shared" si="24"/>
        <v>8407479.1763416678</v>
      </c>
      <c r="U411" s="42">
        <v>7856953.0761444457</v>
      </c>
      <c r="V411" s="43">
        <f t="shared" si="21"/>
        <v>1684.1852147814009</v>
      </c>
      <c r="W411" s="18">
        <v>13965.769665153552</v>
      </c>
      <c r="X411" s="40">
        <v>93649.224565440978</v>
      </c>
      <c r="Y411" s="52">
        <v>2661.8907088192309</v>
      </c>
      <c r="Z411" s="52">
        <v>4493.9387189187546</v>
      </c>
      <c r="AE411" s="18"/>
      <c r="AF411" s="62">
        <v>-16560</v>
      </c>
      <c r="AG411" s="18">
        <v>409844</v>
      </c>
      <c r="AH411" s="18">
        <v>99298</v>
      </c>
      <c r="AI411" s="18">
        <v>3258</v>
      </c>
      <c r="AJ411" s="18">
        <v>479045623</v>
      </c>
      <c r="AK411" s="18">
        <v>2035490551</v>
      </c>
      <c r="AL411" s="18">
        <v>1193871187</v>
      </c>
      <c r="AM411" s="18">
        <v>3340</v>
      </c>
      <c r="AN411" s="18">
        <v>692</v>
      </c>
      <c r="AO411" s="18">
        <v>481</v>
      </c>
      <c r="AP411" s="18">
        <v>948</v>
      </c>
      <c r="AQ411" s="18">
        <v>378</v>
      </c>
      <c r="AR411" s="18">
        <v>841</v>
      </c>
      <c r="AS411" s="18">
        <v>2810</v>
      </c>
      <c r="AT411" s="18">
        <v>569</v>
      </c>
      <c r="AU411" s="18">
        <v>398</v>
      </c>
      <c r="AV411" s="18">
        <v>806</v>
      </c>
      <c r="AW411" s="18">
        <v>297</v>
      </c>
      <c r="AX411" s="18">
        <v>740</v>
      </c>
      <c r="AY411" s="18">
        <v>530</v>
      </c>
      <c r="AZ411" s="18">
        <v>123</v>
      </c>
      <c r="BA411" s="18">
        <v>83</v>
      </c>
      <c r="BB411" s="18">
        <v>142</v>
      </c>
      <c r="BC411" s="25">
        <v>81</v>
      </c>
      <c r="BD411" s="25">
        <v>101</v>
      </c>
    </row>
    <row r="412" spans="1:56" x14ac:dyDescent="0.25">
      <c r="A412" s="14">
        <v>2013</v>
      </c>
      <c r="B412" s="14">
        <v>12</v>
      </c>
      <c r="C412" s="39">
        <v>4136766</v>
      </c>
      <c r="D412" s="39">
        <v>521269</v>
      </c>
      <c r="E412" s="39">
        <v>10069</v>
      </c>
      <c r="F412" s="39">
        <v>3535</v>
      </c>
      <c r="G412" s="41">
        <v>186</v>
      </c>
      <c r="H412" s="41">
        <v>27</v>
      </c>
      <c r="I412" s="41">
        <v>7</v>
      </c>
      <c r="J412" s="39">
        <f t="shared" si="26"/>
        <v>4671859</v>
      </c>
      <c r="K412" s="27">
        <v>3941257.7549999999</v>
      </c>
      <c r="L412" s="27">
        <v>3702863.96</v>
      </c>
      <c r="M412" s="27">
        <v>244751.20200000002</v>
      </c>
      <c r="N412" s="27">
        <v>36612.731</v>
      </c>
      <c r="O412" s="27">
        <v>2019.5149999999999</v>
      </c>
      <c r="P412" s="27">
        <v>7001.05</v>
      </c>
      <c r="Q412" s="27">
        <v>157135.77600000001</v>
      </c>
      <c r="R412" s="27">
        <v>8091641.9889999982</v>
      </c>
      <c r="S412" s="40">
        <v>8497355</v>
      </c>
      <c r="T412" s="18">
        <f t="shared" si="24"/>
        <v>8396243.2710607424</v>
      </c>
      <c r="U412" s="42">
        <v>7881915.9252643762</v>
      </c>
      <c r="V412" s="43">
        <f t="shared" si="21"/>
        <v>1687.1073666854979</v>
      </c>
      <c r="W412" s="18">
        <v>16881.150946553484</v>
      </c>
      <c r="X412" s="40">
        <v>93356.393389203993</v>
      </c>
      <c r="Y412" s="52">
        <v>2936.5061938137978</v>
      </c>
      <c r="Z412" s="52">
        <v>4642.2964096855567</v>
      </c>
      <c r="AE412" s="18"/>
      <c r="AF412" s="62">
        <v>-16704.617999999999</v>
      </c>
      <c r="AG412" s="18">
        <v>410429</v>
      </c>
      <c r="AH412" s="18">
        <v>99301</v>
      </c>
      <c r="AI412" s="18">
        <v>3253</v>
      </c>
      <c r="AJ412" s="18">
        <v>461505817</v>
      </c>
      <c r="AK412" s="18">
        <v>2023194714</v>
      </c>
      <c r="AL412" s="18">
        <v>1204120111</v>
      </c>
      <c r="AM412" s="18">
        <v>3367</v>
      </c>
      <c r="AN412" s="18">
        <v>780</v>
      </c>
      <c r="AO412" s="18">
        <v>571</v>
      </c>
      <c r="AP412" s="18">
        <v>887</v>
      </c>
      <c r="AQ412" s="18">
        <v>474</v>
      </c>
      <c r="AR412" s="18">
        <v>655</v>
      </c>
      <c r="AS412" s="18">
        <v>2770</v>
      </c>
      <c r="AT412" s="18">
        <v>635</v>
      </c>
      <c r="AU412" s="18">
        <v>410</v>
      </c>
      <c r="AV412" s="18">
        <v>782</v>
      </c>
      <c r="AW412" s="18">
        <v>395</v>
      </c>
      <c r="AX412" s="18">
        <v>548</v>
      </c>
      <c r="AY412" s="18">
        <v>597</v>
      </c>
      <c r="AZ412" s="18">
        <v>145</v>
      </c>
      <c r="BA412" s="18">
        <v>161</v>
      </c>
      <c r="BB412" s="18">
        <v>105</v>
      </c>
      <c r="BC412" s="25">
        <v>79</v>
      </c>
      <c r="BD412" s="25">
        <v>107</v>
      </c>
    </row>
    <row r="413" spans="1:56" x14ac:dyDescent="0.25">
      <c r="A413" s="14">
        <v>2014</v>
      </c>
      <c r="B413" s="14">
        <v>1</v>
      </c>
      <c r="C413" s="39">
        <v>4143809</v>
      </c>
      <c r="D413" s="39">
        <v>522012</v>
      </c>
      <c r="E413" s="39">
        <v>9969</v>
      </c>
      <c r="F413" s="39">
        <v>3545</v>
      </c>
      <c r="G413" s="41">
        <v>186</v>
      </c>
      <c r="H413" s="41">
        <v>27</v>
      </c>
      <c r="I413" s="41">
        <v>8</v>
      </c>
      <c r="J413" s="39">
        <f t="shared" si="26"/>
        <v>4679556</v>
      </c>
      <c r="K413" s="27">
        <v>4251593.2759999996</v>
      </c>
      <c r="L413" s="27">
        <v>3646147.2830000003</v>
      </c>
      <c r="M413" s="27">
        <v>244554.533</v>
      </c>
      <c r="N413" s="27">
        <v>34628.398999999998</v>
      </c>
      <c r="O413" s="27">
        <v>1708.3420000000001</v>
      </c>
      <c r="P413" s="27">
        <v>7818.3</v>
      </c>
      <c r="Q413" s="27">
        <v>159075.37599999999</v>
      </c>
      <c r="R413" s="27">
        <v>8345525.5090000005</v>
      </c>
      <c r="S413" s="40">
        <v>8633765</v>
      </c>
      <c r="T413" s="18">
        <f t="shared" si="24"/>
        <v>8310205.0910487054</v>
      </c>
      <c r="U413" s="25">
        <v>7722287.132680011</v>
      </c>
      <c r="V413" s="43">
        <f t="shared" si="21"/>
        <v>1650.2207334298123</v>
      </c>
      <c r="W413" s="18">
        <v>12241.274595710456</v>
      </c>
      <c r="X413" s="40">
        <v>302663.98175208498</v>
      </c>
      <c r="Y413" s="52">
        <v>3598.7401938137978</v>
      </c>
      <c r="Z413" s="52">
        <v>5124.569409685555</v>
      </c>
      <c r="AA413" s="18">
        <v>16537</v>
      </c>
      <c r="AB413" s="18"/>
      <c r="AC413" s="18">
        <v>0</v>
      </c>
      <c r="AD413" s="18"/>
      <c r="AE413" s="18"/>
      <c r="AF413" s="62">
        <v>-16605.656999999999</v>
      </c>
      <c r="AG413" s="18">
        <v>410838</v>
      </c>
      <c r="AH413" s="18">
        <v>99624</v>
      </c>
      <c r="AI413" s="18">
        <v>3258</v>
      </c>
      <c r="AJ413" s="18">
        <v>457667787</v>
      </c>
      <c r="AK413" s="18">
        <v>1994903495</v>
      </c>
      <c r="AL413" s="18">
        <v>1179470737</v>
      </c>
      <c r="AM413" s="18">
        <v>3428</v>
      </c>
      <c r="AN413" s="18">
        <v>790</v>
      </c>
      <c r="AO413" s="18">
        <v>467</v>
      </c>
      <c r="AP413" s="18">
        <v>763</v>
      </c>
      <c r="AQ413" s="18">
        <v>447</v>
      </c>
      <c r="AR413" s="18">
        <v>961</v>
      </c>
      <c r="AS413" s="18">
        <v>2898</v>
      </c>
      <c r="AT413" s="18">
        <v>655</v>
      </c>
      <c r="AU413" s="18">
        <v>366</v>
      </c>
      <c r="AV413" s="18">
        <v>650</v>
      </c>
      <c r="AW413" s="18">
        <v>365</v>
      </c>
      <c r="AX413" s="18">
        <v>862</v>
      </c>
      <c r="AY413" s="18">
        <v>530</v>
      </c>
      <c r="AZ413" s="18">
        <v>135</v>
      </c>
      <c r="BA413" s="18">
        <v>101</v>
      </c>
      <c r="BB413" s="18">
        <v>113</v>
      </c>
      <c r="BC413" s="25">
        <v>82</v>
      </c>
      <c r="BD413" s="25">
        <v>99</v>
      </c>
    </row>
    <row r="414" spans="1:56" x14ac:dyDescent="0.25">
      <c r="A414" s="14">
        <v>2014</v>
      </c>
      <c r="B414" s="14">
        <v>2</v>
      </c>
      <c r="C414" s="39">
        <v>4150625</v>
      </c>
      <c r="D414" s="39">
        <v>522533</v>
      </c>
      <c r="E414" s="39">
        <v>10149</v>
      </c>
      <c r="F414" s="39">
        <v>3559</v>
      </c>
      <c r="G414" s="41">
        <v>186</v>
      </c>
      <c r="H414" s="41">
        <v>27</v>
      </c>
      <c r="I414" s="41">
        <v>10</v>
      </c>
      <c r="J414" s="39">
        <f t="shared" si="26"/>
        <v>4687089</v>
      </c>
      <c r="K414" s="27">
        <v>3846219.983</v>
      </c>
      <c r="L414" s="27">
        <v>3369095.1440000003</v>
      </c>
      <c r="M414" s="27">
        <v>231192.41800000001</v>
      </c>
      <c r="N414" s="27">
        <v>33826.311000000002</v>
      </c>
      <c r="O414" s="27">
        <v>1801.4769999999999</v>
      </c>
      <c r="P414" s="27">
        <v>7222.95</v>
      </c>
      <c r="Q414" s="27">
        <v>379930.80099999998</v>
      </c>
      <c r="R414" s="27">
        <v>7869289.0839999998</v>
      </c>
      <c r="S414" s="40">
        <v>7957338</v>
      </c>
      <c r="T414" s="18">
        <f t="shared" si="24"/>
        <v>7667353.4700438483</v>
      </c>
      <c r="U414" s="25">
        <v>7222438.7404026352</v>
      </c>
      <c r="V414" s="43">
        <f t="shared" si="21"/>
        <v>1540.9253269259245</v>
      </c>
      <c r="W414" s="18">
        <v>16859.972017714004</v>
      </c>
      <c r="X414" s="40">
        <v>247855.38629166124</v>
      </c>
      <c r="Y414" s="42">
        <v>2923.0439027417733</v>
      </c>
      <c r="Z414" s="42">
        <v>4132.2357440350515</v>
      </c>
      <c r="AA414" s="18">
        <v>15456</v>
      </c>
      <c r="AB414" s="18">
        <v>18635</v>
      </c>
      <c r="AC414" s="18">
        <v>0</v>
      </c>
      <c r="AD414" s="18"/>
      <c r="AE414" s="18"/>
      <c r="AF414" s="62">
        <v>-15877.108</v>
      </c>
      <c r="AG414" s="18">
        <v>411113</v>
      </c>
      <c r="AH414" s="18">
        <v>99864</v>
      </c>
      <c r="AI414" s="18">
        <v>3261</v>
      </c>
      <c r="AJ414" s="18">
        <v>423420032</v>
      </c>
      <c r="AK414" s="18">
        <v>1833260064</v>
      </c>
      <c r="AL414" s="18">
        <v>1098323665</v>
      </c>
      <c r="AM414" s="18">
        <v>3563</v>
      </c>
      <c r="AN414" s="18">
        <v>880</v>
      </c>
      <c r="AO414" s="18">
        <v>357</v>
      </c>
      <c r="AP414" s="18">
        <v>991</v>
      </c>
      <c r="AQ414" s="18">
        <v>416</v>
      </c>
      <c r="AR414" s="18">
        <v>919</v>
      </c>
      <c r="AS414" s="18">
        <v>2913</v>
      </c>
      <c r="AT414" s="18">
        <v>740</v>
      </c>
      <c r="AU414" s="18">
        <v>279</v>
      </c>
      <c r="AV414" s="18">
        <v>804</v>
      </c>
      <c r="AW414" s="18">
        <v>311</v>
      </c>
      <c r="AX414" s="18">
        <v>779</v>
      </c>
      <c r="AY414" s="18">
        <v>650</v>
      </c>
      <c r="AZ414" s="18">
        <v>140</v>
      </c>
      <c r="BA414" s="18">
        <v>78</v>
      </c>
      <c r="BB414" s="18">
        <v>187</v>
      </c>
      <c r="BC414" s="25">
        <v>105</v>
      </c>
      <c r="BD414" s="25">
        <v>140</v>
      </c>
    </row>
    <row r="415" spans="1:56" x14ac:dyDescent="0.25">
      <c r="A415" s="14">
        <v>2014</v>
      </c>
      <c r="B415" s="14">
        <v>3</v>
      </c>
      <c r="C415" s="39">
        <v>4157504</v>
      </c>
      <c r="D415" s="39">
        <v>523273</v>
      </c>
      <c r="E415" s="39">
        <v>10279</v>
      </c>
      <c r="F415" s="39">
        <v>3565</v>
      </c>
      <c r="G415" s="41">
        <v>186</v>
      </c>
      <c r="H415" s="41">
        <v>27</v>
      </c>
      <c r="I415" s="41">
        <v>11</v>
      </c>
      <c r="J415" s="39">
        <f t="shared" si="26"/>
        <v>4694845</v>
      </c>
      <c r="K415" s="27">
        <v>3620058.202</v>
      </c>
      <c r="L415" s="27">
        <v>3372432.9349999996</v>
      </c>
      <c r="M415" s="27">
        <v>221663.62200000003</v>
      </c>
      <c r="N415" s="27">
        <v>43198.112000000001</v>
      </c>
      <c r="O415" s="27">
        <v>1864.6670000000001</v>
      </c>
      <c r="P415" s="27">
        <v>6524.7</v>
      </c>
      <c r="Q415" s="27">
        <v>355050.30300000001</v>
      </c>
      <c r="R415" s="27">
        <v>7620792.5410000011</v>
      </c>
      <c r="S415" s="40">
        <v>8490634</v>
      </c>
      <c r="T415" s="18">
        <f t="shared" si="24"/>
        <v>8175916.728169295</v>
      </c>
      <c r="U415" s="42">
        <v>7659978.4882180374</v>
      </c>
      <c r="V415" s="43">
        <f t="shared" si="21"/>
        <v>1631.5760020946509</v>
      </c>
      <c r="W415" s="18">
        <v>16087.525375764963</v>
      </c>
      <c r="X415" s="40">
        <v>277647.81523986027</v>
      </c>
      <c r="Y415" s="42">
        <v>2594.3847094808966</v>
      </c>
      <c r="Z415" s="42">
        <v>4021.6145055988081</v>
      </c>
      <c r="AA415" s="18">
        <v>16997</v>
      </c>
      <c r="AB415" s="18">
        <v>14868</v>
      </c>
      <c r="AC415" s="18">
        <v>0</v>
      </c>
      <c r="AD415" s="18"/>
      <c r="AE415" s="18"/>
      <c r="AF415" s="62">
        <v>-17499.067999999999</v>
      </c>
      <c r="AG415" s="40">
        <v>412126</v>
      </c>
      <c r="AH415" s="40">
        <v>99598</v>
      </c>
      <c r="AI415" s="40">
        <v>3262</v>
      </c>
      <c r="AJ415" s="40">
        <v>426460338</v>
      </c>
      <c r="AK415" s="40">
        <v>1834076011</v>
      </c>
      <c r="AL415" s="40">
        <v>1097824456</v>
      </c>
      <c r="AM415" s="18">
        <v>3594</v>
      </c>
      <c r="AN415" s="18">
        <v>827</v>
      </c>
      <c r="AO415" s="18">
        <v>561</v>
      </c>
      <c r="AP415" s="18">
        <v>1094</v>
      </c>
      <c r="AQ415" s="18">
        <v>455</v>
      </c>
      <c r="AR415" s="18">
        <v>657</v>
      </c>
      <c r="AS415" s="18">
        <v>2920</v>
      </c>
      <c r="AT415" s="18">
        <v>682</v>
      </c>
      <c r="AU415" s="18">
        <v>466</v>
      </c>
      <c r="AV415" s="18">
        <v>896</v>
      </c>
      <c r="AW415" s="18">
        <v>354</v>
      </c>
      <c r="AX415" s="18">
        <v>522</v>
      </c>
      <c r="AY415" s="18">
        <v>674</v>
      </c>
      <c r="AZ415" s="18">
        <v>145</v>
      </c>
      <c r="BA415" s="18">
        <v>95</v>
      </c>
      <c r="BB415" s="18">
        <v>198</v>
      </c>
      <c r="BC415" s="25">
        <v>101</v>
      </c>
      <c r="BD415" s="25">
        <v>135</v>
      </c>
    </row>
    <row r="416" spans="1:56" x14ac:dyDescent="0.25">
      <c r="A416" s="14">
        <v>2014</v>
      </c>
      <c r="B416" s="14">
        <v>4</v>
      </c>
      <c r="C416" s="39">
        <v>4161055</v>
      </c>
      <c r="D416" s="39">
        <v>524403</v>
      </c>
      <c r="E416" s="39">
        <v>10335</v>
      </c>
      <c r="F416" s="39">
        <v>3565</v>
      </c>
      <c r="G416" s="41">
        <v>186</v>
      </c>
      <c r="H416" s="41">
        <v>27</v>
      </c>
      <c r="I416" s="41">
        <v>11</v>
      </c>
      <c r="J416" s="39">
        <f t="shared" ref="J416:J424" si="27">SUM(C416:I416)</f>
        <v>4699582</v>
      </c>
      <c r="K416" s="27">
        <v>3866194.7549999999</v>
      </c>
      <c r="L416" s="27">
        <v>3509142.321</v>
      </c>
      <c r="M416" s="27">
        <v>241605.75</v>
      </c>
      <c r="N416" s="27">
        <v>36794.230000000003</v>
      </c>
      <c r="O416" s="27">
        <v>1847.7900000000002</v>
      </c>
      <c r="P416" s="27">
        <v>7231</v>
      </c>
      <c r="Q416" s="27">
        <v>379293.9</v>
      </c>
      <c r="R416" s="27">
        <v>8042109.7460000003</v>
      </c>
      <c r="S416" s="40">
        <v>9229956</v>
      </c>
      <c r="T416" s="18">
        <f t="shared" si="24"/>
        <v>8891171.3934370577</v>
      </c>
      <c r="U416" s="42">
        <v>8341756.4463813454</v>
      </c>
      <c r="V416" s="43">
        <f t="shared" si="21"/>
        <v>1775.0038134079355</v>
      </c>
      <c r="W416" s="18">
        <v>14522.368186200525</v>
      </c>
      <c r="X416" s="40">
        <v>311518.40575135191</v>
      </c>
      <c r="Y416" s="42">
        <v>2558.409262151109</v>
      </c>
      <c r="Z416" s="42">
        <v>5396.7403632383848</v>
      </c>
      <c r="AA416" s="18">
        <v>15387</v>
      </c>
      <c r="AB416" s="18">
        <v>7200</v>
      </c>
      <c r="AC416" s="18">
        <v>0</v>
      </c>
      <c r="AD416" s="18"/>
      <c r="AE416" s="18"/>
      <c r="AF416" s="62">
        <v>-17798.316999999999</v>
      </c>
      <c r="AG416" s="54">
        <v>413364</v>
      </c>
      <c r="AH416" s="54">
        <v>99493</v>
      </c>
      <c r="AI416" s="54">
        <v>3255</v>
      </c>
      <c r="AJ416" s="54">
        <v>450017684</v>
      </c>
      <c r="AK416" s="54">
        <v>1918733997</v>
      </c>
      <c r="AL416" s="54">
        <v>1126278371</v>
      </c>
      <c r="AM416" s="18">
        <v>3833</v>
      </c>
      <c r="AN416" s="18">
        <v>943</v>
      </c>
      <c r="AO416" s="18">
        <v>496</v>
      </c>
      <c r="AP416" s="18">
        <v>1122</v>
      </c>
      <c r="AQ416" s="18">
        <v>658</v>
      </c>
      <c r="AR416" s="18">
        <v>614</v>
      </c>
      <c r="AS416" s="18">
        <v>3183</v>
      </c>
      <c r="AT416" s="18">
        <v>781</v>
      </c>
      <c r="AU416" s="18">
        <v>408</v>
      </c>
      <c r="AV416" s="18">
        <v>963</v>
      </c>
      <c r="AW416" s="18">
        <v>530</v>
      </c>
      <c r="AX416" s="18">
        <v>501</v>
      </c>
      <c r="AY416" s="18">
        <v>650</v>
      </c>
      <c r="AZ416" s="18">
        <v>162</v>
      </c>
      <c r="BA416" s="18">
        <v>88</v>
      </c>
      <c r="BB416" s="18">
        <v>159</v>
      </c>
      <c r="BC416" s="25">
        <v>128</v>
      </c>
      <c r="BD416" s="25">
        <v>113</v>
      </c>
    </row>
    <row r="417" spans="1:56" x14ac:dyDescent="0.25">
      <c r="A417" s="14">
        <v>2014</v>
      </c>
      <c r="B417" s="14">
        <v>5</v>
      </c>
      <c r="C417" s="39">
        <v>4163079</v>
      </c>
      <c r="D417" s="39">
        <v>525113</v>
      </c>
      <c r="E417" s="39">
        <v>10421</v>
      </c>
      <c r="F417" s="39">
        <v>3577</v>
      </c>
      <c r="G417" s="41">
        <v>186</v>
      </c>
      <c r="H417" s="41">
        <v>27</v>
      </c>
      <c r="I417" s="41">
        <v>11</v>
      </c>
      <c r="J417" s="39">
        <f t="shared" si="27"/>
        <v>4702414</v>
      </c>
      <c r="K417" s="27">
        <v>4759680.67</v>
      </c>
      <c r="L417" s="27">
        <v>3935076.0459999992</v>
      </c>
      <c r="M417" s="27">
        <v>255167.56200000001</v>
      </c>
      <c r="N417" s="27">
        <v>37910.372000000003</v>
      </c>
      <c r="O417" s="27">
        <v>2649.4090000000001</v>
      </c>
      <c r="P417" s="27">
        <v>8336.65</v>
      </c>
      <c r="Q417" s="27">
        <v>394998.17</v>
      </c>
      <c r="R417" s="27">
        <v>9393818.8789999988</v>
      </c>
      <c r="S417" s="40">
        <v>10400290</v>
      </c>
      <c r="T417" s="18">
        <f t="shared" si="24"/>
        <v>10014677.969558861</v>
      </c>
      <c r="U417" s="42">
        <v>9394723.2679032832</v>
      </c>
      <c r="V417" s="43">
        <f t="shared" si="21"/>
        <v>1997.8558341135974</v>
      </c>
      <c r="W417" s="18">
        <v>19624.092896408438</v>
      </c>
      <c r="X417" s="40">
        <v>346316.90070568124</v>
      </c>
      <c r="Y417" s="42">
        <v>2856.3084321532915</v>
      </c>
      <c r="Z417" s="42">
        <v>5912.6414068960285</v>
      </c>
      <c r="AA417" s="18">
        <v>16790</v>
      </c>
      <c r="AB417" s="18">
        <v>14775</v>
      </c>
      <c r="AC417" s="18">
        <v>0</v>
      </c>
      <c r="AD417" s="18"/>
      <c r="AE417" s="18"/>
      <c r="AF417" s="62">
        <v>-20662.913</v>
      </c>
      <c r="AG417" s="54">
        <v>413835</v>
      </c>
      <c r="AH417" s="54">
        <v>99731</v>
      </c>
      <c r="AI417" s="54">
        <v>3258</v>
      </c>
      <c r="AJ417" s="54">
        <v>515542528</v>
      </c>
      <c r="AK417" s="54">
        <v>2156836329</v>
      </c>
      <c r="AL417" s="54">
        <v>1248656875</v>
      </c>
      <c r="AM417" s="18">
        <v>3603</v>
      </c>
      <c r="AN417" s="18">
        <v>959</v>
      </c>
      <c r="AO417" s="18">
        <v>369</v>
      </c>
      <c r="AP417" s="18">
        <v>990</v>
      </c>
      <c r="AQ417" s="18">
        <v>640</v>
      </c>
      <c r="AR417" s="18">
        <v>645</v>
      </c>
      <c r="AS417" s="18">
        <v>2981</v>
      </c>
      <c r="AT417" s="18">
        <v>811</v>
      </c>
      <c r="AU417" s="18">
        <v>300</v>
      </c>
      <c r="AV417" s="18">
        <v>839</v>
      </c>
      <c r="AW417" s="18">
        <v>515</v>
      </c>
      <c r="AX417" s="18">
        <v>516</v>
      </c>
      <c r="AY417" s="18">
        <v>622</v>
      </c>
      <c r="AZ417" s="18">
        <v>148</v>
      </c>
      <c r="BA417" s="18">
        <v>69</v>
      </c>
      <c r="BB417" s="18">
        <v>151</v>
      </c>
      <c r="BC417" s="25">
        <v>125</v>
      </c>
      <c r="BD417" s="25">
        <v>129</v>
      </c>
    </row>
    <row r="418" spans="1:56" x14ac:dyDescent="0.25">
      <c r="A418" s="14">
        <v>2014</v>
      </c>
      <c r="B418" s="14">
        <v>6</v>
      </c>
      <c r="C418" s="39">
        <v>4165874</v>
      </c>
      <c r="D418" s="39">
        <v>525359</v>
      </c>
      <c r="E418" s="39">
        <v>10458</v>
      </c>
      <c r="F418" s="39">
        <v>3578</v>
      </c>
      <c r="G418" s="41">
        <v>186</v>
      </c>
      <c r="H418" s="41">
        <v>27</v>
      </c>
      <c r="I418" s="41">
        <v>12</v>
      </c>
      <c r="J418" s="39">
        <f t="shared" si="27"/>
        <v>4705494</v>
      </c>
      <c r="K418" s="27">
        <v>5069974.3910000008</v>
      </c>
      <c r="L418" s="27">
        <v>3987306.6740000001</v>
      </c>
      <c r="M418" s="27">
        <v>261200.00900000002</v>
      </c>
      <c r="N418" s="27">
        <v>25050.665000000005</v>
      </c>
      <c r="O418" s="27">
        <v>2068.2869999999998</v>
      </c>
      <c r="P418" s="27">
        <v>7799.75</v>
      </c>
      <c r="Q418" s="27">
        <v>454639.06</v>
      </c>
      <c r="R418" s="27">
        <v>9808038.8360000011</v>
      </c>
      <c r="S418" s="27">
        <v>10437993</v>
      </c>
      <c r="T418" s="18">
        <f t="shared" si="24"/>
        <v>9952124.0741636492</v>
      </c>
      <c r="U418" s="42">
        <v>9342340.8031526133</v>
      </c>
      <c r="V418" s="43">
        <f t="shared" si="21"/>
        <v>1985.4163299642021</v>
      </c>
      <c r="W418" s="18">
        <v>14165.697559536791</v>
      </c>
      <c r="X418" s="27">
        <v>361951.71226013481</v>
      </c>
      <c r="Y418" s="42">
        <v>4003.3649859109446</v>
      </c>
      <c r="Z418" s="42">
        <v>5789.2380307687336</v>
      </c>
      <c r="AA418" s="18">
        <v>16560</v>
      </c>
      <c r="AB418" s="18">
        <v>23090</v>
      </c>
      <c r="AC418" s="18">
        <v>81900</v>
      </c>
      <c r="AD418" s="18"/>
      <c r="AE418" s="18"/>
      <c r="AF418" s="62">
        <v>-21591.087</v>
      </c>
      <c r="AG418" s="54">
        <v>413828</v>
      </c>
      <c r="AH418" s="54">
        <v>99966</v>
      </c>
      <c r="AI418" s="54">
        <v>3270</v>
      </c>
      <c r="AJ418" s="54">
        <v>528635676</v>
      </c>
      <c r="AK418" s="54">
        <v>2200295694</v>
      </c>
      <c r="AL418" s="54">
        <v>1244085811</v>
      </c>
      <c r="AM418" s="18">
        <v>3691</v>
      </c>
      <c r="AN418" s="18">
        <v>738</v>
      </c>
      <c r="AO418" s="18">
        <v>399</v>
      </c>
      <c r="AP418" s="18">
        <v>1102</v>
      </c>
      <c r="AQ418" s="18">
        <v>520</v>
      </c>
      <c r="AR418" s="18">
        <v>932</v>
      </c>
      <c r="AS418" s="18">
        <v>3106</v>
      </c>
      <c r="AT418" s="18">
        <v>637</v>
      </c>
      <c r="AU418" s="18">
        <v>322</v>
      </c>
      <c r="AV418" s="18">
        <v>934</v>
      </c>
      <c r="AW418" s="18">
        <v>414</v>
      </c>
      <c r="AX418" s="18">
        <v>799</v>
      </c>
      <c r="AY418" s="18">
        <v>585</v>
      </c>
      <c r="AZ418" s="18">
        <v>101</v>
      </c>
      <c r="BA418" s="18">
        <v>77</v>
      </c>
      <c r="BB418" s="18">
        <v>168</v>
      </c>
      <c r="BC418" s="25">
        <v>106</v>
      </c>
      <c r="BD418" s="25">
        <v>133</v>
      </c>
    </row>
    <row r="419" spans="1:56" x14ac:dyDescent="0.25">
      <c r="A419" s="14">
        <v>2014</v>
      </c>
      <c r="B419" s="14">
        <v>7</v>
      </c>
      <c r="C419" s="39">
        <v>4169041</v>
      </c>
      <c r="D419" s="39">
        <v>525938</v>
      </c>
      <c r="E419" s="39">
        <v>10457</v>
      </c>
      <c r="F419" s="39">
        <v>3579</v>
      </c>
      <c r="G419" s="41">
        <v>186</v>
      </c>
      <c r="H419" s="41">
        <v>27</v>
      </c>
      <c r="I419" s="41">
        <v>11</v>
      </c>
      <c r="J419" s="39">
        <f t="shared" si="27"/>
        <v>4709239</v>
      </c>
      <c r="K419" s="27">
        <v>5464416.2750000004</v>
      </c>
      <c r="L419" s="27">
        <v>4124777.6409999998</v>
      </c>
      <c r="M419" s="27">
        <v>251413.05100000001</v>
      </c>
      <c r="N419" s="27">
        <v>48367.955999999998</v>
      </c>
      <c r="O419" s="27">
        <v>2018.951</v>
      </c>
      <c r="P419" s="27">
        <v>8283.5319999999992</v>
      </c>
      <c r="Q419" s="27">
        <v>566197.56200000003</v>
      </c>
      <c r="R419" s="27">
        <v>10465474.968000002</v>
      </c>
      <c r="S419" s="27">
        <v>11387222</v>
      </c>
      <c r="T419" s="18">
        <f t="shared" si="24"/>
        <v>10908041.319147376</v>
      </c>
      <c r="U419" s="42">
        <v>10283164.695867747</v>
      </c>
      <c r="V419" s="43">
        <f>U419/(J419-I419)*1000</f>
        <v>2183.6200531950772</v>
      </c>
      <c r="W419" s="18">
        <v>16726.17075992233</v>
      </c>
      <c r="X419" s="27">
        <v>342204.55535516626</v>
      </c>
      <c r="Y419" s="42">
        <v>3991.8651475950396</v>
      </c>
      <c r="Z419" s="42">
        <v>6401.7082499392218</v>
      </c>
      <c r="AA419" s="18">
        <v>17112</v>
      </c>
      <c r="AB419" s="18">
        <v>24575</v>
      </c>
      <c r="AC419" s="18">
        <v>90850</v>
      </c>
      <c r="AD419" s="18"/>
      <c r="AE419" s="18"/>
      <c r="AF419" s="62">
        <v>-22680.61866</v>
      </c>
      <c r="AG419" s="54">
        <v>413999</v>
      </c>
      <c r="AH419" s="54">
        <v>100368</v>
      </c>
      <c r="AI419" s="54">
        <v>3272</v>
      </c>
      <c r="AJ419" s="54">
        <v>548212845</v>
      </c>
      <c r="AK419" s="54">
        <v>2265362254</v>
      </c>
      <c r="AL419" s="54">
        <v>1297087539</v>
      </c>
      <c r="AM419" s="18">
        <v>4079</v>
      </c>
      <c r="AN419" s="18">
        <v>835</v>
      </c>
      <c r="AO419" s="18">
        <v>493</v>
      </c>
      <c r="AP419" s="18">
        <v>1164</v>
      </c>
      <c r="AQ419" s="18">
        <v>619</v>
      </c>
      <c r="AR419" s="18">
        <v>968</v>
      </c>
      <c r="AS419" s="18">
        <v>3461</v>
      </c>
      <c r="AT419" s="18">
        <v>700</v>
      </c>
      <c r="AU419" s="18">
        <v>394</v>
      </c>
      <c r="AV419" s="18">
        <v>993</v>
      </c>
      <c r="AW419" s="18">
        <v>533</v>
      </c>
      <c r="AX419" s="18">
        <v>841</v>
      </c>
      <c r="AY419" s="18">
        <v>618</v>
      </c>
      <c r="AZ419" s="18">
        <v>135</v>
      </c>
      <c r="BA419" s="18">
        <v>99</v>
      </c>
      <c r="BB419" s="18">
        <v>171</v>
      </c>
      <c r="BC419" s="25">
        <v>86</v>
      </c>
      <c r="BD419" s="25">
        <v>127</v>
      </c>
    </row>
    <row r="420" spans="1:56" x14ac:dyDescent="0.25">
      <c r="A420" s="14">
        <v>2014</v>
      </c>
      <c r="B420" s="14">
        <v>8</v>
      </c>
      <c r="C420" s="39">
        <v>4172469</v>
      </c>
      <c r="D420" s="39">
        <v>526058</v>
      </c>
      <c r="E420" s="39">
        <v>10620</v>
      </c>
      <c r="F420" s="39">
        <v>3555</v>
      </c>
      <c r="G420" s="41">
        <v>186</v>
      </c>
      <c r="H420" s="41">
        <v>27</v>
      </c>
      <c r="I420" s="41">
        <v>11</v>
      </c>
      <c r="J420" s="39">
        <f t="shared" si="27"/>
        <v>4712926</v>
      </c>
      <c r="K420" s="39">
        <v>5890546.4800000004</v>
      </c>
      <c r="L420" s="27">
        <v>4286915.9270000001</v>
      </c>
      <c r="M420" s="27">
        <v>257328.12099999998</v>
      </c>
      <c r="N420" s="27">
        <v>36996.050000000003</v>
      </c>
      <c r="O420" s="27">
        <v>1931.1019999999999</v>
      </c>
      <c r="P420" s="27">
        <v>7994.35</v>
      </c>
      <c r="Q420" s="27">
        <v>601597.15800000005</v>
      </c>
      <c r="R420" s="27">
        <v>11083309.188000001</v>
      </c>
      <c r="S420" s="27">
        <v>12124907</v>
      </c>
      <c r="T420" s="18">
        <f t="shared" si="24"/>
        <v>11561450.394748023</v>
      </c>
      <c r="U420" s="25">
        <v>10862430.091974344</v>
      </c>
      <c r="V420" s="43">
        <f t="shared" si="21"/>
        <v>2304.8219821436082</v>
      </c>
      <c r="W420" s="18">
        <v>18986.674385346152</v>
      </c>
      <c r="X420" s="27">
        <v>419564.14984265558</v>
      </c>
      <c r="Y420" s="42">
        <v>3823.33904429315</v>
      </c>
      <c r="Z420" s="42">
        <v>6197.4538796816068</v>
      </c>
      <c r="AA420" s="18">
        <v>17112</v>
      </c>
      <c r="AB420" s="18">
        <v>25040</v>
      </c>
      <c r="AC420" s="18">
        <v>96050</v>
      </c>
      <c r="AD420" s="18"/>
      <c r="AE420" s="18"/>
      <c r="AF420" s="62">
        <v>-23317.011900000001</v>
      </c>
      <c r="AG420" s="54">
        <v>413689</v>
      </c>
      <c r="AH420" s="54">
        <v>100781</v>
      </c>
      <c r="AI420" s="54">
        <v>3294</v>
      </c>
      <c r="AJ420" s="54">
        <v>575517692</v>
      </c>
      <c r="AK420" s="54">
        <v>2359697302</v>
      </c>
      <c r="AL420" s="54">
        <v>1337700322</v>
      </c>
      <c r="AM420" s="18">
        <v>3751</v>
      </c>
      <c r="AN420" s="18">
        <v>922</v>
      </c>
      <c r="AO420" s="18">
        <v>567</v>
      </c>
      <c r="AP420" s="18">
        <v>1002</v>
      </c>
      <c r="AQ420" s="18">
        <v>478</v>
      </c>
      <c r="AR420" s="18">
        <v>782</v>
      </c>
      <c r="AS420" s="18">
        <v>2976</v>
      </c>
      <c r="AT420" s="18">
        <v>780</v>
      </c>
      <c r="AU420" s="18">
        <v>492</v>
      </c>
      <c r="AV420" s="18">
        <v>846</v>
      </c>
      <c r="AW420" s="18">
        <v>382</v>
      </c>
      <c r="AX420" s="18">
        <v>476</v>
      </c>
      <c r="AY420" s="18">
        <v>775</v>
      </c>
      <c r="AZ420" s="18">
        <v>142</v>
      </c>
      <c r="BA420" s="18">
        <v>75</v>
      </c>
      <c r="BB420" s="18">
        <v>156</v>
      </c>
      <c r="BC420" s="25">
        <v>96</v>
      </c>
      <c r="BD420" s="25">
        <v>306</v>
      </c>
    </row>
    <row r="421" spans="1:56" x14ac:dyDescent="0.25">
      <c r="A421" s="14">
        <v>2014</v>
      </c>
      <c r="B421" s="14">
        <v>9</v>
      </c>
      <c r="C421" s="39">
        <v>4177177</v>
      </c>
      <c r="D421" s="39">
        <v>527211</v>
      </c>
      <c r="E421" s="39">
        <v>10569</v>
      </c>
      <c r="F421" s="39">
        <v>3553</v>
      </c>
      <c r="G421" s="41">
        <v>186</v>
      </c>
      <c r="H421" s="41">
        <v>27</v>
      </c>
      <c r="I421" s="41">
        <v>11</v>
      </c>
      <c r="J421" s="39">
        <f t="shared" si="27"/>
        <v>4718734</v>
      </c>
      <c r="K421" s="39">
        <v>5886305.0329999998</v>
      </c>
      <c r="L421" s="27">
        <v>4355915.716</v>
      </c>
      <c r="M421" s="27">
        <v>257152.57</v>
      </c>
      <c r="N421" s="27">
        <v>37347.159999999996</v>
      </c>
      <c r="O421" s="27">
        <v>2191.076</v>
      </c>
      <c r="P421" s="27">
        <v>7991.2</v>
      </c>
      <c r="Q421" s="27">
        <v>640703.93799999997</v>
      </c>
      <c r="R421" s="27">
        <v>11187606.692999998</v>
      </c>
      <c r="S421" s="70">
        <v>10640900</v>
      </c>
      <c r="T421" s="18">
        <f t="shared" si="24"/>
        <v>10169067.731156789</v>
      </c>
      <c r="U421" s="25">
        <v>9565930.3535074405</v>
      </c>
      <c r="V421" s="43">
        <f t="shared" si="21"/>
        <v>2027.2286280647202</v>
      </c>
      <c r="W421" s="18">
        <v>11421.213367948825</v>
      </c>
      <c r="X421" s="42">
        <v>345805.26331882627</v>
      </c>
      <c r="Y421" s="42">
        <v>3785.5901196064347</v>
      </c>
      <c r="Z421" s="42">
        <v>6805.4888168294692</v>
      </c>
      <c r="AA421" s="18">
        <v>16560</v>
      </c>
      <c r="AB421" s="18">
        <v>17885</v>
      </c>
      <c r="AC421" s="18">
        <v>91130</v>
      </c>
      <c r="AD421" s="18"/>
      <c r="AE421" s="18"/>
      <c r="AF421" s="62">
        <v>-21560.286779999999</v>
      </c>
      <c r="AG421" s="54">
        <v>414607</v>
      </c>
      <c r="AH421" s="54">
        <v>100991</v>
      </c>
      <c r="AI421" s="54">
        <v>3310</v>
      </c>
      <c r="AJ421" s="54">
        <v>577272798</v>
      </c>
      <c r="AK421" s="54">
        <v>2392156899</v>
      </c>
      <c r="AL421" s="54">
        <v>1372231532</v>
      </c>
      <c r="AM421" s="18">
        <v>4474</v>
      </c>
      <c r="AN421" s="18">
        <v>809</v>
      </c>
      <c r="AO421" s="18">
        <v>610</v>
      </c>
      <c r="AP421" s="18">
        <v>1143</v>
      </c>
      <c r="AQ421" s="18">
        <v>452</v>
      </c>
      <c r="AR421" s="18">
        <v>1460</v>
      </c>
      <c r="AS421" s="18">
        <v>3801</v>
      </c>
      <c r="AT421" s="18">
        <v>692</v>
      </c>
      <c r="AU421" s="18">
        <v>532</v>
      </c>
      <c r="AV421" s="18">
        <v>939</v>
      </c>
      <c r="AW421" s="18">
        <v>355</v>
      </c>
      <c r="AX421" s="18">
        <v>1283</v>
      </c>
      <c r="AY421" s="18">
        <v>673</v>
      </c>
      <c r="AZ421" s="18">
        <v>117</v>
      </c>
      <c r="BA421" s="18">
        <v>78</v>
      </c>
      <c r="BB421" s="18">
        <v>204</v>
      </c>
      <c r="BC421" s="25">
        <v>97</v>
      </c>
      <c r="BD421" s="25">
        <v>177</v>
      </c>
    </row>
    <row r="422" spans="1:56" x14ac:dyDescent="0.25">
      <c r="A422" s="14">
        <v>2014</v>
      </c>
      <c r="B422" s="14">
        <v>10</v>
      </c>
      <c r="C422" s="39">
        <v>4182719</v>
      </c>
      <c r="D422" s="39">
        <v>527791</v>
      </c>
      <c r="E422" s="39">
        <v>10599</v>
      </c>
      <c r="F422" s="39">
        <v>3577</v>
      </c>
      <c r="G422" s="41">
        <v>186</v>
      </c>
      <c r="H422" s="41">
        <v>27</v>
      </c>
      <c r="I422" s="41">
        <v>11</v>
      </c>
      <c r="J422" s="39">
        <f t="shared" si="27"/>
        <v>4724910</v>
      </c>
      <c r="K422" s="39">
        <v>4873631.1229999997</v>
      </c>
      <c r="L422" s="27">
        <v>3971901.9890000001</v>
      </c>
      <c r="M422" s="27">
        <v>244905.08499999999</v>
      </c>
      <c r="N422" s="27">
        <v>31885.576999999997</v>
      </c>
      <c r="O422" s="27">
        <v>2047.4370000000001</v>
      </c>
      <c r="P422" s="27">
        <v>7990.15</v>
      </c>
      <c r="Q422" s="27">
        <v>544003.34499999997</v>
      </c>
      <c r="R422" s="27">
        <v>9676364.7060000021</v>
      </c>
      <c r="S422" s="40">
        <v>10073732</v>
      </c>
      <c r="T422" s="18">
        <f t="shared" si="24"/>
        <v>9633034.1231163237</v>
      </c>
      <c r="U422" s="25">
        <v>9035791.3832478598</v>
      </c>
      <c r="V422" s="43">
        <f t="shared" si="21"/>
        <v>1912.3776790250668</v>
      </c>
      <c r="W422" s="18">
        <v>10916.758989529197</v>
      </c>
      <c r="X422" s="42">
        <v>322850.12587526627</v>
      </c>
      <c r="Y422" s="42">
        <v>3217.6337529843995</v>
      </c>
      <c r="Z422" s="42">
        <v>5315.6805058958926</v>
      </c>
      <c r="AA422" s="18">
        <v>16583</v>
      </c>
      <c r="AB422" s="18">
        <v>14590</v>
      </c>
      <c r="AC422" s="18">
        <v>87075</v>
      </c>
      <c r="AD422" s="18"/>
      <c r="AE422" s="18"/>
      <c r="AF422" s="62">
        <v>-19850.322240000001</v>
      </c>
      <c r="AG422" s="54">
        <v>415085</v>
      </c>
      <c r="AH422" s="54">
        <v>101109</v>
      </c>
      <c r="AI422" s="54">
        <v>3294</v>
      </c>
      <c r="AJ422" s="54">
        <v>515061683</v>
      </c>
      <c r="AK422" s="54">
        <v>2176731407</v>
      </c>
      <c r="AL422" s="54">
        <v>1265870250</v>
      </c>
      <c r="AM422" s="18">
        <v>4602</v>
      </c>
      <c r="AN422" s="18">
        <v>816</v>
      </c>
      <c r="AO422" s="18">
        <v>665</v>
      </c>
      <c r="AP422" s="18">
        <v>1117</v>
      </c>
      <c r="AQ422" s="18">
        <v>764</v>
      </c>
      <c r="AR422" s="18">
        <v>1240</v>
      </c>
      <c r="AS422" s="18">
        <v>3962</v>
      </c>
      <c r="AT422" s="18">
        <v>687</v>
      </c>
      <c r="AU422" s="18">
        <v>585</v>
      </c>
      <c r="AV422" s="18">
        <v>913</v>
      </c>
      <c r="AW422" s="18">
        <v>661</v>
      </c>
      <c r="AX422" s="18">
        <v>1116</v>
      </c>
      <c r="AY422" s="18">
        <v>640</v>
      </c>
      <c r="AZ422" s="18">
        <v>129</v>
      </c>
      <c r="BA422" s="18">
        <v>80</v>
      </c>
      <c r="BB422" s="18">
        <v>204</v>
      </c>
      <c r="BC422" s="25">
        <v>103</v>
      </c>
      <c r="BD422" s="25">
        <v>124</v>
      </c>
    </row>
    <row r="423" spans="1:56" x14ac:dyDescent="0.25">
      <c r="A423" s="14">
        <v>2014</v>
      </c>
      <c r="B423" s="14">
        <v>11</v>
      </c>
      <c r="C423" s="39">
        <v>4189026</v>
      </c>
      <c r="D423" s="39">
        <v>528488</v>
      </c>
      <c r="E423" s="39">
        <v>10554</v>
      </c>
      <c r="F423" s="39">
        <v>3595</v>
      </c>
      <c r="G423" s="41">
        <v>186</v>
      </c>
      <c r="H423" s="41">
        <v>27</v>
      </c>
      <c r="I423" s="41">
        <v>11</v>
      </c>
      <c r="J423" s="39">
        <f t="shared" si="27"/>
        <v>4731887</v>
      </c>
      <c r="K423" s="39">
        <v>3922850.9570000004</v>
      </c>
      <c r="L423" s="27">
        <v>3645600.4910000004</v>
      </c>
      <c r="M423" s="27">
        <v>237296.85399999999</v>
      </c>
      <c r="N423" s="27">
        <v>36774.741000000002</v>
      </c>
      <c r="O423" s="27">
        <v>2010.2929999999999</v>
      </c>
      <c r="P423" s="27">
        <v>7327.95</v>
      </c>
      <c r="Q423" s="27">
        <v>514076.11099999998</v>
      </c>
      <c r="R423" s="27">
        <v>8365937.3970000008</v>
      </c>
      <c r="S423" s="40">
        <v>8128958</v>
      </c>
      <c r="T423" s="18">
        <f t="shared" si="24"/>
        <v>7826547.6804617336</v>
      </c>
      <c r="U423" s="25">
        <v>7358859.4206027668</v>
      </c>
      <c r="V423" s="43">
        <f t="shared" si="21"/>
        <v>1555.1674263236753</v>
      </c>
      <c r="W423" s="18">
        <v>9429.4411721800061</v>
      </c>
      <c r="X423" s="42">
        <v>236602.42883206101</v>
      </c>
      <c r="Y423" s="42">
        <v>2410.9527906332833</v>
      </c>
      <c r="Z423" s="42">
        <v>3679.2900633923027</v>
      </c>
      <c r="AA423" s="18">
        <v>16077</v>
      </c>
      <c r="AB423" s="18">
        <v>7205</v>
      </c>
      <c r="AC423" s="18">
        <v>44020</v>
      </c>
      <c r="AD423" s="18"/>
      <c r="AE423" s="18"/>
      <c r="AF423" s="62">
        <v>-17013.793320000001</v>
      </c>
      <c r="AG423" s="54">
        <v>415761</v>
      </c>
      <c r="AH423" s="54">
        <v>101134</v>
      </c>
      <c r="AI423" s="54">
        <v>3292</v>
      </c>
      <c r="AJ423" s="54">
        <v>463529599</v>
      </c>
      <c r="AK423" s="54">
        <v>1997972445</v>
      </c>
      <c r="AL423" s="54">
        <v>1169965794</v>
      </c>
      <c r="AM423" s="18">
        <v>3794</v>
      </c>
      <c r="AN423" s="18">
        <v>742</v>
      </c>
      <c r="AO423" s="18">
        <v>519</v>
      </c>
      <c r="AP423" s="18">
        <v>1082</v>
      </c>
      <c r="AQ423" s="18">
        <v>533</v>
      </c>
      <c r="AR423" s="18">
        <v>918</v>
      </c>
      <c r="AS423" s="18">
        <v>3311</v>
      </c>
      <c r="AT423" s="18">
        <v>624</v>
      </c>
      <c r="AU423" s="18">
        <v>459</v>
      </c>
      <c r="AV423" s="18">
        <v>943</v>
      </c>
      <c r="AW423" s="18">
        <v>459</v>
      </c>
      <c r="AX423" s="18">
        <v>826</v>
      </c>
      <c r="AY423" s="18">
        <v>483</v>
      </c>
      <c r="AZ423" s="18">
        <v>118</v>
      </c>
      <c r="BA423" s="18">
        <v>60</v>
      </c>
      <c r="BB423" s="18">
        <v>139</v>
      </c>
      <c r="BC423" s="25">
        <v>74</v>
      </c>
      <c r="BD423" s="25">
        <v>92</v>
      </c>
    </row>
    <row r="424" spans="1:56" x14ac:dyDescent="0.25">
      <c r="A424" s="14">
        <v>2014</v>
      </c>
      <c r="B424" s="14">
        <v>12</v>
      </c>
      <c r="C424" s="39">
        <v>4195956</v>
      </c>
      <c r="D424" s="39">
        <v>528916</v>
      </c>
      <c r="E424" s="39">
        <v>10571</v>
      </c>
      <c r="F424" s="39">
        <v>3610</v>
      </c>
      <c r="G424" s="41">
        <v>185</v>
      </c>
      <c r="H424" s="41">
        <v>27</v>
      </c>
      <c r="I424" s="41">
        <v>11</v>
      </c>
      <c r="J424" s="39">
        <f t="shared" si="27"/>
        <v>4739276</v>
      </c>
      <c r="K424" s="39">
        <v>3750951.9330000002</v>
      </c>
      <c r="L424" s="27">
        <v>3479710.4250000003</v>
      </c>
      <c r="M424" s="27">
        <v>237721.842</v>
      </c>
      <c r="N424" s="27">
        <v>43167.759999999995</v>
      </c>
      <c r="O424" s="27">
        <v>1913.1129999999998</v>
      </c>
      <c r="P424" s="27">
        <v>6884.85</v>
      </c>
      <c r="Q424" s="27">
        <v>385273.61499999999</v>
      </c>
      <c r="R424" s="27">
        <v>7905623.5380000006</v>
      </c>
      <c r="S424" s="40">
        <v>8457394</v>
      </c>
      <c r="T424" s="18">
        <f t="shared" si="24"/>
        <v>8096478.2647496806</v>
      </c>
      <c r="U424" s="25">
        <v>7641396.3037575698</v>
      </c>
      <c r="V424" s="43">
        <f t="shared" si="21"/>
        <v>1612.3589425274954</v>
      </c>
      <c r="W424" s="18">
        <v>10031.810451224672</v>
      </c>
      <c r="X424" s="42">
        <v>316442.92193695024</v>
      </c>
      <c r="Y424" s="42">
        <v>2923.9965997321551</v>
      </c>
      <c r="Z424" s="42">
        <v>4424.6242624126007</v>
      </c>
      <c r="AA424" s="18">
        <v>15847</v>
      </c>
      <c r="AB424" s="18">
        <v>14375</v>
      </c>
      <c r="AC424" s="18">
        <v>13575</v>
      </c>
      <c r="AD424" s="18"/>
      <c r="AE424" s="18"/>
      <c r="AF424" s="62">
        <v>-16704.617999999999</v>
      </c>
      <c r="AG424" s="54">
        <v>416022</v>
      </c>
      <c r="AH424" s="54">
        <v>101288</v>
      </c>
      <c r="AI424" s="54">
        <v>3299</v>
      </c>
      <c r="AJ424" s="54">
        <v>430393805</v>
      </c>
      <c r="AK424" s="54">
        <v>1897906161</v>
      </c>
      <c r="AL424" s="54">
        <v>1137173761</v>
      </c>
      <c r="AM424" s="18">
        <v>4258</v>
      </c>
      <c r="AN424" s="18">
        <v>721</v>
      </c>
      <c r="AO424" s="18">
        <v>524</v>
      </c>
      <c r="AP424" s="18">
        <v>1248</v>
      </c>
      <c r="AQ424" s="18">
        <v>549</v>
      </c>
      <c r="AR424" s="18">
        <v>1216</v>
      </c>
      <c r="AS424" s="18">
        <v>3749</v>
      </c>
      <c r="AT424" s="18">
        <v>627</v>
      </c>
      <c r="AU424" s="18">
        <v>463</v>
      </c>
      <c r="AV424" s="18">
        <v>1123</v>
      </c>
      <c r="AW424" s="18">
        <v>458</v>
      </c>
      <c r="AX424" s="18">
        <v>1078</v>
      </c>
      <c r="AY424" s="18">
        <v>509</v>
      </c>
      <c r="AZ424" s="18">
        <v>94</v>
      </c>
      <c r="BA424" s="18">
        <v>61</v>
      </c>
      <c r="BB424" s="18">
        <v>125</v>
      </c>
      <c r="BC424" s="25">
        <v>91</v>
      </c>
      <c r="BD424" s="25">
        <v>138</v>
      </c>
    </row>
    <row r="425" spans="1:56" x14ac:dyDescent="0.25">
      <c r="A425" s="14">
        <v>2015</v>
      </c>
      <c r="B425" s="14">
        <v>1</v>
      </c>
      <c r="C425" s="39">
        <v>4202391</v>
      </c>
      <c r="D425" s="39">
        <v>529310</v>
      </c>
      <c r="E425" s="39">
        <v>10674</v>
      </c>
      <c r="F425" s="39">
        <v>3614</v>
      </c>
      <c r="G425" s="41">
        <v>185</v>
      </c>
      <c r="H425" s="41">
        <v>27</v>
      </c>
      <c r="I425" s="41">
        <v>11</v>
      </c>
      <c r="J425" s="39">
        <f t="shared" ref="J425:J427" si="28">SUM(C425:I425)</f>
        <v>4746212</v>
      </c>
      <c r="K425" s="39">
        <v>4058057.6329999999</v>
      </c>
      <c r="L425" s="27">
        <v>3601099.3030000003</v>
      </c>
      <c r="M425" s="27">
        <v>248965.85900000003</v>
      </c>
      <c r="N425" s="27">
        <v>36914.300000000003</v>
      </c>
      <c r="O425" s="27">
        <v>1685.4070000000002</v>
      </c>
      <c r="P425" s="27">
        <v>7690.55</v>
      </c>
      <c r="Q425" s="27">
        <v>385765.41800000001</v>
      </c>
      <c r="R425" s="27">
        <v>8340178.4699999997</v>
      </c>
      <c r="S425" s="18">
        <v>8447758</v>
      </c>
      <c r="T425" s="18">
        <f t="shared" si="24"/>
        <v>8062710.3014251916</v>
      </c>
      <c r="U425" s="25">
        <v>7569769.2782006413</v>
      </c>
      <c r="V425" s="43">
        <f t="shared" si="21"/>
        <v>1594.9112307297228</v>
      </c>
      <c r="W425" s="18">
        <v>14523.854673747381</v>
      </c>
      <c r="X425" s="42">
        <v>270576.53929652547</v>
      </c>
      <c r="Y425" s="42">
        <v>2854.7034059911311</v>
      </c>
      <c r="Z425" s="42">
        <v>4758.6501985440973</v>
      </c>
      <c r="AA425" s="18">
        <v>12284.608</v>
      </c>
      <c r="AB425" s="18">
        <v>23405</v>
      </c>
      <c r="AC425" s="18">
        <v>73250</v>
      </c>
      <c r="AD425" s="18"/>
      <c r="AE425" s="18"/>
      <c r="AF425" s="62">
        <f>AF413</f>
        <v>-16605.656999999999</v>
      </c>
      <c r="AG425" s="54">
        <v>416439</v>
      </c>
      <c r="AH425" s="54">
        <v>101257</v>
      </c>
      <c r="AI425" s="54">
        <v>3300</v>
      </c>
      <c r="AJ425" s="54">
        <v>449117829</v>
      </c>
      <c r="AK425" s="54">
        <v>1972051074</v>
      </c>
      <c r="AL425" s="54">
        <v>1165616578</v>
      </c>
      <c r="AM425" s="18">
        <v>3039</v>
      </c>
      <c r="AN425" s="18">
        <v>636</v>
      </c>
      <c r="AO425" s="18">
        <v>368</v>
      </c>
      <c r="AP425" s="18">
        <v>788</v>
      </c>
      <c r="AQ425" s="18">
        <v>605</v>
      </c>
      <c r="AR425" s="18">
        <v>642</v>
      </c>
      <c r="AS425" s="18">
        <v>2598</v>
      </c>
      <c r="AT425" s="18">
        <v>563</v>
      </c>
      <c r="AU425" s="18">
        <v>322</v>
      </c>
      <c r="AV425" s="18">
        <v>699</v>
      </c>
      <c r="AW425" s="18">
        <v>491</v>
      </c>
      <c r="AX425" s="18">
        <v>523</v>
      </c>
      <c r="AY425" s="18">
        <v>441</v>
      </c>
      <c r="AZ425" s="18">
        <v>73</v>
      </c>
      <c r="BA425" s="18">
        <v>46</v>
      </c>
      <c r="BB425" s="18">
        <v>89</v>
      </c>
      <c r="BC425" s="25">
        <v>114</v>
      </c>
      <c r="BD425" s="25">
        <v>119</v>
      </c>
    </row>
    <row r="426" spans="1:56" x14ac:dyDescent="0.25">
      <c r="A426" s="14">
        <v>2015</v>
      </c>
      <c r="B426" s="14">
        <v>2</v>
      </c>
      <c r="C426" s="39">
        <v>4209051</v>
      </c>
      <c r="D426" s="39">
        <v>529706</v>
      </c>
      <c r="E426" s="39">
        <v>10753</v>
      </c>
      <c r="F426" s="39">
        <v>3618</v>
      </c>
      <c r="G426" s="41">
        <v>185</v>
      </c>
      <c r="H426" s="41">
        <v>27</v>
      </c>
      <c r="I426" s="41">
        <v>11</v>
      </c>
      <c r="J426" s="39">
        <f t="shared" si="28"/>
        <v>4753351</v>
      </c>
      <c r="K426" s="39">
        <v>3583164.74</v>
      </c>
      <c r="L426" s="27">
        <v>3255922.3749999995</v>
      </c>
      <c r="M426" s="27">
        <v>228273.97200000001</v>
      </c>
      <c r="N426" s="27">
        <v>37100.618000000002</v>
      </c>
      <c r="O426" s="27">
        <v>1743.1680000000001</v>
      </c>
      <c r="P426" s="27">
        <v>6969.9</v>
      </c>
      <c r="Q426" s="27">
        <v>453052.19900000002</v>
      </c>
      <c r="R426" s="27">
        <v>7566226.9720000001</v>
      </c>
      <c r="S426" s="18">
        <v>7676502</v>
      </c>
      <c r="T426" s="18">
        <f t="shared" si="24"/>
        <v>7254933.5945420852</v>
      </c>
      <c r="U426" s="25">
        <v>6776322.0433878656</v>
      </c>
      <c r="V426" s="43">
        <f t="shared" si="21"/>
        <v>1425.5916983400862</v>
      </c>
      <c r="W426" s="18">
        <v>9515.9240514139601</v>
      </c>
      <c r="X426" s="42">
        <v>301035.69455627701</v>
      </c>
      <c r="Y426" s="42">
        <v>3125.6857217388688</v>
      </c>
      <c r="Z426" s="42">
        <v>1891.0991284847378</v>
      </c>
      <c r="AA426" s="18">
        <v>14177.11</v>
      </c>
      <c r="AB426" s="18">
        <v>21900</v>
      </c>
      <c r="AC426" s="18">
        <v>85800</v>
      </c>
      <c r="AD426" s="18"/>
      <c r="AE426" s="18"/>
      <c r="AF426" s="62">
        <f t="shared" ref="AF426:AF431" si="29">AF414</f>
        <v>-15877.108</v>
      </c>
      <c r="AG426" s="54">
        <v>416916</v>
      </c>
      <c r="AH426" s="54">
        <v>101177</v>
      </c>
      <c r="AI426" s="54">
        <v>3291</v>
      </c>
      <c r="AJ426" s="54">
        <v>410516396</v>
      </c>
      <c r="AK426" s="54">
        <v>1782088136</v>
      </c>
      <c r="AL426" s="54">
        <v>1049229433</v>
      </c>
      <c r="AM426" s="18">
        <v>3955</v>
      </c>
      <c r="AN426" s="18">
        <v>887</v>
      </c>
      <c r="AO426" s="18">
        <v>657</v>
      </c>
      <c r="AP426" s="18">
        <v>1059</v>
      </c>
      <c r="AQ426" s="18">
        <v>485</v>
      </c>
      <c r="AR426" s="18">
        <v>867</v>
      </c>
      <c r="AS426" s="18">
        <v>3311</v>
      </c>
      <c r="AT426" s="18">
        <v>755</v>
      </c>
      <c r="AU426" s="18">
        <v>561</v>
      </c>
      <c r="AV426" s="18">
        <v>897</v>
      </c>
      <c r="AW426" s="18">
        <v>387</v>
      </c>
      <c r="AX426" s="18">
        <v>711</v>
      </c>
      <c r="AY426" s="18">
        <v>644</v>
      </c>
      <c r="AZ426" s="18">
        <v>132</v>
      </c>
      <c r="BA426" s="18">
        <v>96</v>
      </c>
      <c r="BB426" s="18">
        <v>162</v>
      </c>
      <c r="BC426" s="25">
        <v>98</v>
      </c>
      <c r="BD426" s="25">
        <v>156</v>
      </c>
    </row>
    <row r="427" spans="1:56" x14ac:dyDescent="0.25">
      <c r="A427" s="14">
        <v>2015</v>
      </c>
      <c r="B427" s="14">
        <v>3</v>
      </c>
      <c r="C427" s="39">
        <v>4216219</v>
      </c>
      <c r="D427" s="39">
        <v>530218</v>
      </c>
      <c r="E427" s="39">
        <v>10893</v>
      </c>
      <c r="F427" s="39">
        <v>3633</v>
      </c>
      <c r="G427" s="41">
        <v>185</v>
      </c>
      <c r="H427" s="41">
        <v>27</v>
      </c>
      <c r="I427" s="41">
        <v>11</v>
      </c>
      <c r="J427" s="39">
        <f t="shared" si="28"/>
        <v>4761186</v>
      </c>
      <c r="K427" s="39">
        <v>3997462.8099999996</v>
      </c>
      <c r="L427" s="27">
        <v>3467997.2549999999</v>
      </c>
      <c r="M427" s="27">
        <v>241643.027</v>
      </c>
      <c r="N427" s="27">
        <v>37088.447999999997</v>
      </c>
      <c r="O427" s="27">
        <v>2034.6749999999997</v>
      </c>
      <c r="P427" s="27">
        <v>6698.3</v>
      </c>
      <c r="Q427" s="27">
        <v>446421.902</v>
      </c>
      <c r="R427" s="27">
        <v>8199346.4169999985</v>
      </c>
      <c r="S427" s="18">
        <v>9442613</v>
      </c>
      <c r="T427" s="18">
        <f>S427-SUM(W427:AF427)</f>
        <v>8987326.5576227549</v>
      </c>
      <c r="U427" s="25">
        <v>8477643.4214381725</v>
      </c>
      <c r="V427" s="43">
        <f t="shared" si="21"/>
        <v>1780.5779920793022</v>
      </c>
      <c r="W427" s="18">
        <v>17813.810228425617</v>
      </c>
      <c r="X427" s="42">
        <v>304886.05383588315</v>
      </c>
      <c r="Y427" s="42">
        <v>3177.2140875774903</v>
      </c>
      <c r="Z427" s="42">
        <v>7271.0262253584497</v>
      </c>
      <c r="AA427" s="18">
        <v>13087.405999999997</v>
      </c>
      <c r="AB427" s="18">
        <v>14690</v>
      </c>
      <c r="AC427" s="18">
        <v>111860</v>
      </c>
      <c r="AD427" s="18"/>
      <c r="AE427" s="18"/>
      <c r="AF427" s="62">
        <f t="shared" si="29"/>
        <v>-17499.067999999999</v>
      </c>
      <c r="AG427" s="54">
        <v>416824</v>
      </c>
      <c r="AH427" s="54">
        <v>101760</v>
      </c>
      <c r="AI427" s="54">
        <v>3300</v>
      </c>
      <c r="AJ427" s="54">
        <v>440905424</v>
      </c>
      <c r="AK427" s="54">
        <v>1898863064</v>
      </c>
      <c r="AL427" s="54">
        <v>1114081165</v>
      </c>
      <c r="AM427" s="18">
        <v>4739</v>
      </c>
      <c r="AN427" s="18">
        <v>879</v>
      </c>
      <c r="AO427" s="18">
        <v>516</v>
      </c>
      <c r="AP427" s="18">
        <v>1296</v>
      </c>
      <c r="AQ427" s="18">
        <v>552</v>
      </c>
      <c r="AR427" s="18">
        <v>1496</v>
      </c>
      <c r="AS427" s="18">
        <v>4082</v>
      </c>
      <c r="AT427" s="18">
        <v>749</v>
      </c>
      <c r="AU427" s="18">
        <v>432</v>
      </c>
      <c r="AV427" s="18">
        <v>1091</v>
      </c>
      <c r="AW427" s="18">
        <v>450</v>
      </c>
      <c r="AX427" s="18">
        <v>1360</v>
      </c>
      <c r="AY427" s="18">
        <v>657</v>
      </c>
      <c r="AZ427" s="18">
        <v>130</v>
      </c>
      <c r="BA427" s="18">
        <v>84</v>
      </c>
      <c r="BB427" s="18">
        <v>205</v>
      </c>
      <c r="BC427" s="25">
        <v>102</v>
      </c>
      <c r="BD427" s="25">
        <v>136</v>
      </c>
    </row>
    <row r="428" spans="1:56" x14ac:dyDescent="0.25">
      <c r="A428" s="14">
        <v>2015</v>
      </c>
      <c r="B428" s="14">
        <v>4</v>
      </c>
      <c r="C428" s="39">
        <v>4219370</v>
      </c>
      <c r="D428" s="39">
        <v>531182</v>
      </c>
      <c r="E428" s="39">
        <v>11171</v>
      </c>
      <c r="F428" s="39">
        <v>3643</v>
      </c>
      <c r="G428" s="41">
        <v>185</v>
      </c>
      <c r="H428" s="41">
        <v>27</v>
      </c>
      <c r="I428" s="41">
        <v>11</v>
      </c>
      <c r="J428" s="39">
        <f t="shared" ref="J428" si="30">SUM(C428:I428)</f>
        <v>4765589</v>
      </c>
      <c r="K428" s="39">
        <v>4513542.71</v>
      </c>
      <c r="L428" s="27">
        <v>3817917.105</v>
      </c>
      <c r="M428" s="27">
        <v>252586.63200000001</v>
      </c>
      <c r="N428" s="27">
        <v>40805.003000000004</v>
      </c>
      <c r="O428" s="27">
        <v>1994.345</v>
      </c>
      <c r="P428" s="27">
        <v>7953.05</v>
      </c>
      <c r="Q428" s="27">
        <v>534432.56799999997</v>
      </c>
      <c r="R428" s="27">
        <v>9169231.4130000006</v>
      </c>
      <c r="S428" s="18">
        <v>10158631</v>
      </c>
      <c r="T428" s="18">
        <f>S428-SUM(W428:AF428)</f>
        <v>9662074.7885625232</v>
      </c>
      <c r="U428" s="25">
        <v>9129379.7947578803</v>
      </c>
      <c r="V428" s="43">
        <f t="shared" si="21"/>
        <v>1915.6920303807597</v>
      </c>
      <c r="W428" s="18">
        <v>14060.922309519206</v>
      </c>
      <c r="X428" s="42">
        <v>335684.37210155645</v>
      </c>
      <c r="Y428" s="42">
        <v>2118.9420340686947</v>
      </c>
      <c r="Z428" s="42">
        <v>5562.312992333108</v>
      </c>
      <c r="AA428" s="18">
        <v>16697.978999999999</v>
      </c>
      <c r="AB428" s="18">
        <v>14400</v>
      </c>
      <c r="AC428" s="18">
        <v>125830</v>
      </c>
      <c r="AD428" s="18"/>
      <c r="AE428" s="18"/>
      <c r="AF428" s="62">
        <f t="shared" si="29"/>
        <v>-17798.316999999999</v>
      </c>
      <c r="AG428" s="54">
        <v>417535</v>
      </c>
      <c r="AH428" s="54">
        <v>101994</v>
      </c>
      <c r="AI428" s="54">
        <v>3296</v>
      </c>
      <c r="AJ428" s="54">
        <v>496201588</v>
      </c>
      <c r="AK428" s="54">
        <v>2099405398</v>
      </c>
      <c r="AL428" s="54">
        <v>1207817557</v>
      </c>
      <c r="AM428" s="18">
        <v>3568</v>
      </c>
      <c r="AN428" s="18">
        <v>820</v>
      </c>
      <c r="AO428" s="18">
        <v>487</v>
      </c>
      <c r="AP428" s="18">
        <v>1253</v>
      </c>
      <c r="AQ428" s="18">
        <v>416</v>
      </c>
      <c r="AR428" s="18">
        <v>592</v>
      </c>
      <c r="AS428" s="18">
        <v>2990</v>
      </c>
      <c r="AT428" s="18">
        <v>690</v>
      </c>
      <c r="AU428" s="18">
        <v>422</v>
      </c>
      <c r="AV428" s="18">
        <v>1087</v>
      </c>
      <c r="AW428" s="18">
        <v>334</v>
      </c>
      <c r="AX428" s="18">
        <v>457</v>
      </c>
      <c r="AY428" s="18">
        <v>578</v>
      </c>
      <c r="AZ428" s="18">
        <v>130</v>
      </c>
      <c r="BA428" s="18">
        <v>65</v>
      </c>
      <c r="BB428" s="18">
        <v>166</v>
      </c>
      <c r="BC428" s="25">
        <v>82</v>
      </c>
      <c r="BD428" s="25">
        <v>135</v>
      </c>
    </row>
    <row r="429" spans="1:56" x14ac:dyDescent="0.25">
      <c r="A429" s="14">
        <v>2015</v>
      </c>
      <c r="B429" s="14">
        <v>5</v>
      </c>
      <c r="C429" s="39">
        <v>4220764</v>
      </c>
      <c r="D429" s="39">
        <v>532013</v>
      </c>
      <c r="E429" s="39">
        <v>11203</v>
      </c>
      <c r="F429" s="39">
        <v>3663</v>
      </c>
      <c r="G429" s="41">
        <v>185</v>
      </c>
      <c r="H429" s="41">
        <v>27</v>
      </c>
      <c r="I429" s="41">
        <v>11</v>
      </c>
      <c r="J429" s="39">
        <f t="shared" ref="J429" si="31">SUM(C429:I429)</f>
        <v>4767866</v>
      </c>
      <c r="K429" s="39">
        <v>5017343.8650000002</v>
      </c>
      <c r="L429" s="27">
        <v>4049038.4580000006</v>
      </c>
      <c r="M429" s="27">
        <v>267532.576</v>
      </c>
      <c r="N429" s="27">
        <v>36798.815999999999</v>
      </c>
      <c r="O429" s="27">
        <v>1941.8700000000001</v>
      </c>
      <c r="P429" s="27">
        <v>7576.45</v>
      </c>
      <c r="Q429" s="27">
        <v>588536.33799999999</v>
      </c>
      <c r="R429" s="27">
        <v>9968768.3729999978</v>
      </c>
      <c r="S429" s="40">
        <v>10806023</v>
      </c>
      <c r="T429" s="18">
        <f>S429-SUM(W429:AF429)</f>
        <v>10284807.301506756</v>
      </c>
      <c r="U429" s="25">
        <v>9735085.1057484709</v>
      </c>
      <c r="V429" s="43">
        <f t="shared" si="21"/>
        <v>2041.8165203741455</v>
      </c>
      <c r="W429" s="18">
        <v>17136.834574265136</v>
      </c>
      <c r="X429" s="42">
        <v>363433.20049330872</v>
      </c>
      <c r="Y429" s="42">
        <v>3481.674325252809</v>
      </c>
      <c r="Z429" s="42">
        <v>6014.8991004178788</v>
      </c>
      <c r="AA429" s="18">
        <v>20002.003000000004</v>
      </c>
      <c r="AB429" s="18">
        <v>18285</v>
      </c>
      <c r="AC429" s="18">
        <v>113525</v>
      </c>
      <c r="AD429" s="18"/>
      <c r="AE429" s="18"/>
      <c r="AF429" s="62">
        <f t="shared" si="29"/>
        <v>-20662.913</v>
      </c>
      <c r="AG429" s="54">
        <v>418034</v>
      </c>
      <c r="AH429" s="54">
        <v>102312</v>
      </c>
      <c r="AI429" s="54">
        <v>3298</v>
      </c>
      <c r="AJ429" s="54">
        <v>531931778</v>
      </c>
      <c r="AK429" s="54">
        <v>2226414866</v>
      </c>
      <c r="AL429" s="54">
        <v>1276286719</v>
      </c>
      <c r="AM429" s="18">
        <v>3941</v>
      </c>
      <c r="AN429" s="18">
        <v>922</v>
      </c>
      <c r="AO429" s="18">
        <v>558</v>
      </c>
      <c r="AP429" s="18">
        <v>1233</v>
      </c>
      <c r="AQ429" s="18">
        <v>330</v>
      </c>
      <c r="AR429" s="18">
        <v>898</v>
      </c>
      <c r="AS429" s="18">
        <v>3340</v>
      </c>
      <c r="AT429" s="18">
        <v>778</v>
      </c>
      <c r="AU429" s="18">
        <v>468</v>
      </c>
      <c r="AV429" s="18">
        <v>1103</v>
      </c>
      <c r="AW429" s="18">
        <v>266</v>
      </c>
      <c r="AX429" s="18">
        <v>725</v>
      </c>
      <c r="AY429" s="18">
        <v>601</v>
      </c>
      <c r="AZ429" s="18">
        <v>144</v>
      </c>
      <c r="BA429" s="18">
        <v>90</v>
      </c>
      <c r="BB429" s="18">
        <v>130</v>
      </c>
      <c r="BC429" s="25">
        <v>64</v>
      </c>
      <c r="BD429" s="25">
        <v>173</v>
      </c>
    </row>
    <row r="430" spans="1:56" ht="14.25" customHeight="1" x14ac:dyDescent="0.25">
      <c r="A430" s="14">
        <f>+A429</f>
        <v>2015</v>
      </c>
      <c r="B430" s="14">
        <v>6</v>
      </c>
      <c r="C430" s="39">
        <v>4224554</v>
      </c>
      <c r="D430" s="39">
        <v>532775</v>
      </c>
      <c r="E430" s="39">
        <v>11241</v>
      </c>
      <c r="F430" s="39">
        <v>3705</v>
      </c>
      <c r="G430" s="41">
        <v>185</v>
      </c>
      <c r="H430" s="41">
        <v>27</v>
      </c>
      <c r="I430" s="41">
        <v>11</v>
      </c>
      <c r="J430" s="39">
        <f t="shared" ref="J430" si="32">SUM(C430:I430)</f>
        <v>4772498</v>
      </c>
      <c r="K430" s="39">
        <v>5525875.8029999994</v>
      </c>
      <c r="L430" s="27">
        <v>4168269.1400000006</v>
      </c>
      <c r="M430" s="27">
        <v>261715.533</v>
      </c>
      <c r="N430" s="27">
        <v>36067.892999999996</v>
      </c>
      <c r="O430" s="27">
        <v>2036.1959999999999</v>
      </c>
      <c r="P430" s="27">
        <v>7674.45</v>
      </c>
      <c r="Q430" s="27">
        <v>590679.24100000004</v>
      </c>
      <c r="R430" s="27">
        <v>10592318.255999999</v>
      </c>
      <c r="S430" s="40">
        <v>11385195</v>
      </c>
      <c r="T430" s="18">
        <f>S430-SUM(W430:AF430)</f>
        <v>10855642.545641026</v>
      </c>
      <c r="U430" s="25">
        <v>10263481.310760314</v>
      </c>
      <c r="V430" s="43">
        <f t="shared" si="21"/>
        <v>2150.5519681374331</v>
      </c>
      <c r="W430" s="18">
        <v>13989.395513546442</v>
      </c>
      <c r="X430" s="42">
        <v>363754.52057248855</v>
      </c>
      <c r="Y430" s="42">
        <v>3690.9136656444712</v>
      </c>
      <c r="Z430" s="42">
        <v>6068.0906072946518</v>
      </c>
      <c r="AA430" s="18">
        <v>21595.621000000006</v>
      </c>
      <c r="AB430" s="18">
        <v>26070</v>
      </c>
      <c r="AC430" s="18">
        <v>115975</v>
      </c>
      <c r="AD430" s="18"/>
      <c r="AE430" s="18"/>
      <c r="AF430" s="62">
        <f t="shared" si="29"/>
        <v>-21591.087</v>
      </c>
      <c r="AG430" s="54">
        <v>418467</v>
      </c>
      <c r="AH430" s="54">
        <v>102644</v>
      </c>
      <c r="AI430" s="54">
        <v>3297</v>
      </c>
      <c r="AJ430" s="54">
        <v>559759058</v>
      </c>
      <c r="AK430" s="54">
        <v>2307330747</v>
      </c>
      <c r="AL430" s="54">
        <v>1286854805</v>
      </c>
      <c r="AM430" s="18">
        <v>4977</v>
      </c>
      <c r="AN430" s="18">
        <v>905</v>
      </c>
      <c r="AO430" s="18">
        <v>629</v>
      </c>
      <c r="AP430" s="18">
        <v>1374</v>
      </c>
      <c r="AQ430" s="18">
        <v>445</v>
      </c>
      <c r="AR430" s="18">
        <v>1624</v>
      </c>
      <c r="AS430" s="18">
        <v>4338</v>
      </c>
      <c r="AT430" s="18">
        <v>760</v>
      </c>
      <c r="AU430" s="18">
        <v>555</v>
      </c>
      <c r="AV430" s="18">
        <v>1206</v>
      </c>
      <c r="AW430" s="18">
        <v>358</v>
      </c>
      <c r="AX430" s="18">
        <v>1459</v>
      </c>
      <c r="AY430" s="18">
        <v>639</v>
      </c>
      <c r="AZ430" s="18">
        <v>145</v>
      </c>
      <c r="BA430" s="18">
        <v>74</v>
      </c>
      <c r="BB430" s="18">
        <v>168</v>
      </c>
      <c r="BC430" s="25">
        <v>87</v>
      </c>
      <c r="BD430" s="25">
        <v>165</v>
      </c>
    </row>
    <row r="431" spans="1:56" x14ac:dyDescent="0.25">
      <c r="A431" s="14">
        <f t="shared" ref="A431:A436" si="33">+A430</f>
        <v>2015</v>
      </c>
      <c r="B431" s="14">
        <v>7</v>
      </c>
      <c r="C431" s="39">
        <v>4227891</v>
      </c>
      <c r="D431" s="39">
        <v>533418</v>
      </c>
      <c r="E431" s="39">
        <v>11319</v>
      </c>
      <c r="F431" s="39">
        <v>3706</v>
      </c>
      <c r="G431" s="41">
        <v>185</v>
      </c>
      <c r="H431" s="41">
        <v>27</v>
      </c>
      <c r="I431" s="41">
        <v>11</v>
      </c>
      <c r="J431" s="39">
        <f t="shared" ref="J431" si="34">SUM(C431:I431)</f>
        <v>4776557</v>
      </c>
      <c r="K431" s="39">
        <v>6116245.6370000001</v>
      </c>
      <c r="L431" s="27">
        <v>4340772.2010000004</v>
      </c>
      <c r="M431" s="27">
        <v>258418.84599999999</v>
      </c>
      <c r="N431" s="27">
        <v>38002.673999999999</v>
      </c>
      <c r="O431" s="27">
        <v>1898.4189999999999</v>
      </c>
      <c r="P431" s="27">
        <v>8353.7999999999993</v>
      </c>
      <c r="Q431" s="27">
        <v>620086.67299999995</v>
      </c>
      <c r="R431" s="27">
        <v>11383778.250000002</v>
      </c>
      <c r="S431" s="40">
        <v>11894253</v>
      </c>
      <c r="T431" s="18">
        <f>S431-SUM(W431:AF431)</f>
        <v>11299892.34348888</v>
      </c>
      <c r="U431" s="25">
        <v>10656448.845201142</v>
      </c>
      <c r="V431" s="43">
        <f t="shared" ref="V431" si="35">U431/(J431-I431)*1000</f>
        <v>2230.9947073054759</v>
      </c>
      <c r="W431" s="18">
        <v>20869.569670553174</v>
      </c>
      <c r="X431" s="42">
        <v>389609.56643043342</v>
      </c>
      <c r="Y431" s="42">
        <v>3999.2680194534855</v>
      </c>
      <c r="Z431" s="42">
        <v>6157.5820506803384</v>
      </c>
      <c r="AA431" s="18">
        <v>22495.288999999997</v>
      </c>
      <c r="AB431" s="18">
        <v>29660</v>
      </c>
      <c r="AC431" s="18">
        <v>144250</v>
      </c>
      <c r="AD431" s="18"/>
      <c r="AE431" s="18"/>
      <c r="AF431" s="62">
        <f t="shared" si="29"/>
        <v>-22680.61866</v>
      </c>
      <c r="AG431" s="54">
        <v>418817</v>
      </c>
      <c r="AH431" s="54">
        <v>102929</v>
      </c>
      <c r="AI431" s="54">
        <v>3306</v>
      </c>
      <c r="AJ431" s="54">
        <v>592113222</v>
      </c>
      <c r="AK431" s="54">
        <v>2410833986</v>
      </c>
      <c r="AL431" s="54">
        <v>1323443744</v>
      </c>
      <c r="AM431" s="18">
        <v>3749</v>
      </c>
      <c r="AN431" s="18">
        <v>1024</v>
      </c>
      <c r="AO431" s="18">
        <v>505</v>
      </c>
      <c r="AP431" s="18">
        <v>1228</v>
      </c>
      <c r="AQ431" s="18">
        <v>332</v>
      </c>
      <c r="AR431" s="18">
        <v>660</v>
      </c>
      <c r="AS431" s="18">
        <v>3201</v>
      </c>
      <c r="AT431" s="18">
        <v>877</v>
      </c>
      <c r="AU431" s="18">
        <v>438</v>
      </c>
      <c r="AV431" s="18">
        <v>1082</v>
      </c>
      <c r="AW431" s="18">
        <v>261</v>
      </c>
      <c r="AX431" s="18">
        <v>543</v>
      </c>
      <c r="AY431" s="18">
        <v>548</v>
      </c>
      <c r="AZ431" s="18">
        <v>147</v>
      </c>
      <c r="BA431" s="18">
        <v>67</v>
      </c>
      <c r="BB431" s="18">
        <v>146</v>
      </c>
      <c r="BC431" s="25">
        <v>71</v>
      </c>
      <c r="BD431" s="25">
        <v>117</v>
      </c>
    </row>
    <row r="432" spans="1:56" x14ac:dyDescent="0.25">
      <c r="A432" s="14">
        <f t="shared" si="33"/>
        <v>2015</v>
      </c>
      <c r="B432" s="14">
        <v>8</v>
      </c>
      <c r="G432" s="16"/>
      <c r="H432" s="16"/>
      <c r="I432" s="16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5">
      <c r="A433" s="14">
        <f t="shared" si="33"/>
        <v>2015</v>
      </c>
      <c r="B433" s="14">
        <v>9</v>
      </c>
      <c r="G433" s="16"/>
      <c r="H433" s="16"/>
      <c r="I433" s="16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5">
      <c r="A434" s="14">
        <f t="shared" si="33"/>
        <v>2015</v>
      </c>
      <c r="B434" s="14">
        <v>10</v>
      </c>
      <c r="G434" s="16"/>
      <c r="H434" s="16"/>
      <c r="I434" s="16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5">
      <c r="A435" s="14">
        <f t="shared" si="33"/>
        <v>2015</v>
      </c>
      <c r="B435" s="14">
        <v>11</v>
      </c>
      <c r="G435" s="16"/>
      <c r="H435" s="16"/>
      <c r="I435" s="16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5">
      <c r="A436" s="14">
        <f t="shared" si="33"/>
        <v>2015</v>
      </c>
      <c r="B436" s="14">
        <v>12</v>
      </c>
      <c r="G436" s="16"/>
      <c r="H436" s="16"/>
      <c r="I436" s="16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5">
      <c r="A437" s="14"/>
      <c r="B437" s="14"/>
      <c r="G437" s="16"/>
      <c r="H437" s="16"/>
      <c r="I437" s="16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5">
      <c r="A438" s="14"/>
      <c r="B438" s="14"/>
      <c r="G438" s="16"/>
      <c r="H438" s="16"/>
      <c r="I438" s="16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5">
      <c r="A439" s="14"/>
      <c r="B439" s="14"/>
      <c r="G439" s="16"/>
      <c r="H439" s="16"/>
      <c r="I439" s="16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5">
      <c r="A440" s="14"/>
      <c r="B440" s="14"/>
      <c r="G440" s="16"/>
      <c r="H440" s="16"/>
      <c r="I440" s="16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5">
      <c r="A441" s="14"/>
      <c r="B441" s="14"/>
      <c r="G441" s="16"/>
      <c r="H441" s="16"/>
      <c r="I441" s="16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5">
      <c r="A442" s="14"/>
      <c r="B442" s="14"/>
      <c r="G442" s="16"/>
      <c r="H442" s="16"/>
      <c r="I442" s="16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5">
      <c r="A443" s="14"/>
      <c r="B443" s="14"/>
      <c r="G443" s="16"/>
      <c r="H443" s="16"/>
      <c r="I443" s="16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5">
      <c r="A444" s="14"/>
      <c r="B444" s="14"/>
      <c r="G444" s="16"/>
      <c r="H444" s="16"/>
      <c r="I444" s="16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5">
      <c r="A445" s="14"/>
      <c r="B445" s="14"/>
      <c r="G445" s="16"/>
      <c r="H445" s="16"/>
      <c r="I445" s="16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5">
      <c r="A446" s="14"/>
      <c r="B446" s="14"/>
      <c r="G446" s="16"/>
      <c r="H446" s="16"/>
      <c r="I446" s="16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5">
      <c r="A447" s="14"/>
      <c r="B447" s="14"/>
      <c r="G447" s="16"/>
      <c r="H447" s="16"/>
      <c r="I447" s="16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5">
      <c r="A448" s="14"/>
      <c r="B448" s="14"/>
      <c r="G448" s="16"/>
      <c r="H448" s="16"/>
      <c r="I448" s="16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5">
      <c r="A449" s="14"/>
      <c r="B449" s="14"/>
      <c r="G449" s="16"/>
      <c r="H449" s="16"/>
      <c r="I449" s="16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5">
      <c r="A450" s="14"/>
      <c r="B450" s="14"/>
      <c r="G450" s="16"/>
      <c r="H450" s="16"/>
      <c r="I450" s="16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5">
      <c r="A451" s="14"/>
      <c r="B451" s="14"/>
      <c r="G451" s="16"/>
      <c r="H451" s="16"/>
      <c r="I451" s="16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5">
      <c r="A452" s="14"/>
      <c r="B452" s="14"/>
      <c r="G452" s="23"/>
      <c r="H452" s="23"/>
      <c r="I452" s="23"/>
      <c r="K452" s="28"/>
      <c r="L452" s="28"/>
      <c r="M452" s="28"/>
      <c r="N452" s="28"/>
      <c r="O452" s="28"/>
      <c r="P452" s="28"/>
      <c r="Q452" s="28"/>
      <c r="R452" s="28"/>
    </row>
    <row r="453" spans="1:18" x14ac:dyDescent="0.25">
      <c r="A453" s="14"/>
      <c r="B453" s="14"/>
      <c r="G453" s="23"/>
      <c r="H453" s="23"/>
      <c r="I453" s="23"/>
      <c r="K453" s="28"/>
      <c r="L453" s="28"/>
      <c r="M453" s="28"/>
      <c r="N453" s="28"/>
      <c r="O453" s="28"/>
      <c r="P453" s="28"/>
      <c r="Q453" s="28"/>
      <c r="R453" s="28"/>
    </row>
    <row r="454" spans="1:18" x14ac:dyDescent="0.25">
      <c r="A454" s="14"/>
      <c r="B454" s="14"/>
      <c r="G454" s="23"/>
      <c r="H454" s="23"/>
      <c r="I454" s="23"/>
      <c r="K454" s="28"/>
      <c r="L454" s="28"/>
      <c r="M454" s="28"/>
      <c r="N454" s="28"/>
      <c r="O454" s="28"/>
      <c r="P454" s="28"/>
      <c r="Q454" s="28"/>
      <c r="R454" s="28"/>
    </row>
    <row r="455" spans="1:18" x14ac:dyDescent="0.25">
      <c r="A455" s="14"/>
      <c r="B455" s="14"/>
      <c r="G455" s="23"/>
      <c r="H455" s="23"/>
      <c r="I455" s="23"/>
      <c r="K455" s="28"/>
      <c r="L455" s="28"/>
      <c r="M455" s="28"/>
      <c r="N455" s="28"/>
      <c r="O455" s="28"/>
      <c r="P455" s="28"/>
      <c r="Q455" s="28"/>
      <c r="R455" s="28"/>
    </row>
    <row r="456" spans="1:18" x14ac:dyDescent="0.25">
      <c r="A456" s="14"/>
      <c r="B456" s="14"/>
      <c r="G456" s="23"/>
      <c r="H456" s="23"/>
      <c r="I456" s="23"/>
      <c r="K456" s="28"/>
      <c r="L456" s="28"/>
      <c r="M456" s="28"/>
      <c r="N456" s="28"/>
      <c r="O456" s="28"/>
      <c r="P456" s="28"/>
      <c r="Q456" s="28"/>
      <c r="R456" s="28"/>
    </row>
    <row r="457" spans="1:18" x14ac:dyDescent="0.25">
      <c r="A457" s="14"/>
      <c r="B457" s="14"/>
      <c r="G457" s="23"/>
      <c r="H457" s="23"/>
      <c r="I457" s="23"/>
      <c r="K457" s="28"/>
      <c r="L457" s="28"/>
      <c r="M457" s="28"/>
      <c r="N457" s="28"/>
      <c r="O457" s="28"/>
      <c r="P457" s="28"/>
      <c r="Q457" s="28"/>
      <c r="R457" s="28"/>
    </row>
    <row r="458" spans="1:18" x14ac:dyDescent="0.25">
      <c r="A458" s="14"/>
      <c r="B458" s="14"/>
      <c r="G458" s="23"/>
      <c r="H458" s="23"/>
      <c r="I458" s="23"/>
      <c r="K458" s="28"/>
      <c r="L458" s="28"/>
      <c r="M458" s="28"/>
      <c r="N458" s="28"/>
      <c r="O458" s="28"/>
      <c r="P458" s="28"/>
      <c r="Q458" s="28"/>
      <c r="R458" s="28"/>
    </row>
    <row r="459" spans="1:18" x14ac:dyDescent="0.25">
      <c r="A459" s="14"/>
      <c r="B459" s="14"/>
      <c r="G459" s="23"/>
      <c r="H459" s="23"/>
      <c r="I459" s="23"/>
      <c r="K459" s="28"/>
      <c r="L459" s="28"/>
      <c r="M459" s="28"/>
      <c r="N459" s="28"/>
      <c r="O459" s="28"/>
      <c r="P459" s="28"/>
      <c r="Q459" s="28"/>
      <c r="R459" s="28"/>
    </row>
    <row r="460" spans="1:18" x14ac:dyDescent="0.25">
      <c r="A460" s="14"/>
      <c r="B460" s="14"/>
      <c r="G460" s="23"/>
      <c r="H460" s="23"/>
      <c r="I460" s="23"/>
      <c r="K460" s="28"/>
      <c r="L460" s="28"/>
      <c r="M460" s="28"/>
      <c r="N460" s="28"/>
      <c r="O460" s="28"/>
      <c r="P460" s="28"/>
      <c r="Q460" s="28"/>
      <c r="R460" s="28"/>
    </row>
    <row r="461" spans="1:18" x14ac:dyDescent="0.25">
      <c r="A461" s="14"/>
      <c r="B461" s="14"/>
      <c r="G461" s="23"/>
      <c r="H461" s="23"/>
      <c r="I461" s="23"/>
      <c r="K461" s="28"/>
      <c r="L461" s="28"/>
      <c r="M461" s="28"/>
      <c r="N461" s="28"/>
      <c r="O461" s="28"/>
      <c r="P461" s="28"/>
      <c r="Q461" s="28"/>
      <c r="R461" s="28"/>
    </row>
    <row r="462" spans="1:18" x14ac:dyDescent="0.25">
      <c r="A462" s="14"/>
      <c r="B462" s="14"/>
      <c r="G462" s="23"/>
      <c r="H462" s="23"/>
      <c r="I462" s="23"/>
      <c r="K462" s="28"/>
      <c r="L462" s="28"/>
      <c r="M462" s="28"/>
      <c r="N462" s="28"/>
      <c r="O462" s="28"/>
      <c r="P462" s="28"/>
      <c r="Q462" s="28"/>
      <c r="R462" s="28"/>
    </row>
    <row r="463" spans="1:18" x14ac:dyDescent="0.25">
      <c r="A463" s="14"/>
      <c r="B463" s="14"/>
      <c r="G463" s="23"/>
      <c r="H463" s="23"/>
      <c r="I463" s="23"/>
      <c r="K463" s="28"/>
      <c r="L463" s="28"/>
      <c r="M463" s="28"/>
      <c r="N463" s="28"/>
      <c r="O463" s="28"/>
      <c r="P463" s="28"/>
      <c r="Q463" s="28"/>
      <c r="R463" s="28"/>
    </row>
    <row r="464" spans="1:18" x14ac:dyDescent="0.25">
      <c r="A464" s="14"/>
      <c r="B464" s="14"/>
      <c r="G464" s="23"/>
      <c r="H464" s="23"/>
      <c r="I464" s="23"/>
      <c r="K464" s="28"/>
      <c r="L464" s="28"/>
      <c r="M464" s="28"/>
      <c r="N464" s="28"/>
      <c r="O464" s="28"/>
      <c r="P464" s="28"/>
      <c r="Q464" s="28"/>
      <c r="R464" s="28"/>
    </row>
    <row r="465" spans="1:18" x14ac:dyDescent="0.25">
      <c r="A465" s="14"/>
      <c r="B465" s="14"/>
      <c r="G465" s="23"/>
      <c r="H465" s="23"/>
      <c r="I465" s="23"/>
      <c r="K465" s="28"/>
      <c r="L465" s="28"/>
      <c r="M465" s="28"/>
      <c r="N465" s="28"/>
      <c r="O465" s="28"/>
      <c r="P465" s="28"/>
      <c r="Q465" s="28"/>
      <c r="R465" s="28"/>
    </row>
    <row r="466" spans="1:18" x14ac:dyDescent="0.25">
      <c r="A466" s="14"/>
      <c r="B466" s="14"/>
      <c r="G466" s="23"/>
      <c r="H466" s="23"/>
      <c r="I466" s="23"/>
      <c r="K466" s="28"/>
      <c r="L466" s="28"/>
      <c r="M466" s="28"/>
      <c r="N466" s="28"/>
      <c r="O466" s="28"/>
      <c r="P466" s="28"/>
      <c r="Q466" s="28"/>
      <c r="R466" s="28"/>
    </row>
    <row r="467" spans="1:18" x14ac:dyDescent="0.25">
      <c r="A467" s="14"/>
      <c r="B467" s="14"/>
      <c r="G467" s="23"/>
      <c r="H467" s="23"/>
      <c r="I467" s="23"/>
      <c r="K467" s="28"/>
      <c r="L467" s="28"/>
      <c r="M467" s="28"/>
      <c r="N467" s="28"/>
      <c r="O467" s="28"/>
      <c r="P467" s="28"/>
      <c r="Q467" s="28"/>
      <c r="R467" s="28"/>
    </row>
    <row r="468" spans="1:18" x14ac:dyDescent="0.25">
      <c r="A468" s="14"/>
      <c r="B468" s="14"/>
      <c r="G468" s="23"/>
      <c r="H468" s="23"/>
      <c r="I468" s="23"/>
      <c r="K468" s="28"/>
      <c r="L468" s="28"/>
      <c r="M468" s="28"/>
      <c r="N468" s="28"/>
      <c r="O468" s="28"/>
      <c r="P468" s="28"/>
      <c r="Q468" s="28"/>
      <c r="R468" s="28"/>
    </row>
    <row r="469" spans="1:18" x14ac:dyDescent="0.25">
      <c r="A469" s="14"/>
      <c r="B469" s="14"/>
      <c r="G469" s="23"/>
      <c r="H469" s="23"/>
      <c r="I469" s="23"/>
      <c r="K469" s="28"/>
      <c r="L469" s="28"/>
      <c r="M469" s="28"/>
      <c r="N469" s="28"/>
      <c r="O469" s="28"/>
      <c r="P469" s="28"/>
      <c r="Q469" s="28"/>
      <c r="R469" s="28"/>
    </row>
    <row r="470" spans="1:18" x14ac:dyDescent="0.25">
      <c r="A470" s="14"/>
      <c r="B470" s="14"/>
      <c r="G470" s="23"/>
      <c r="H470" s="23"/>
      <c r="I470" s="23"/>
      <c r="K470" s="28"/>
      <c r="L470" s="28"/>
      <c r="M470" s="28"/>
      <c r="N470" s="28"/>
      <c r="O470" s="28"/>
      <c r="P470" s="28"/>
      <c r="Q470" s="28"/>
      <c r="R470" s="28"/>
    </row>
    <row r="471" spans="1:18" x14ac:dyDescent="0.25">
      <c r="A471" s="14"/>
      <c r="B471" s="14"/>
      <c r="G471" s="23"/>
      <c r="H471" s="23"/>
      <c r="I471" s="23"/>
      <c r="K471" s="28"/>
      <c r="L471" s="28"/>
      <c r="M471" s="28"/>
      <c r="N471" s="28"/>
      <c r="O471" s="28"/>
      <c r="P471" s="28"/>
      <c r="Q471" s="28"/>
      <c r="R471" s="28"/>
    </row>
    <row r="472" spans="1:18" x14ac:dyDescent="0.25">
      <c r="A472" s="14"/>
      <c r="B472" s="14"/>
      <c r="G472" s="23"/>
      <c r="H472" s="23"/>
      <c r="I472" s="23"/>
      <c r="K472" s="28"/>
      <c r="L472" s="28"/>
      <c r="M472" s="28"/>
      <c r="N472" s="28"/>
      <c r="O472" s="28"/>
      <c r="P472" s="28"/>
      <c r="Q472" s="28"/>
      <c r="R472" s="28"/>
    </row>
    <row r="473" spans="1:18" x14ac:dyDescent="0.25">
      <c r="A473" s="14"/>
      <c r="B473" s="14"/>
      <c r="G473" s="23"/>
      <c r="H473" s="23"/>
      <c r="I473" s="23"/>
      <c r="K473" s="28"/>
      <c r="L473" s="28"/>
      <c r="M473" s="28"/>
      <c r="N473" s="28"/>
      <c r="O473" s="28"/>
      <c r="P473" s="28"/>
      <c r="Q473" s="28"/>
      <c r="R473" s="28"/>
    </row>
    <row r="474" spans="1:18" x14ac:dyDescent="0.25">
      <c r="A474" s="14"/>
      <c r="B474" s="14"/>
      <c r="G474" s="23"/>
      <c r="H474" s="23"/>
      <c r="I474" s="23"/>
      <c r="K474" s="28"/>
      <c r="L474" s="28"/>
      <c r="M474" s="28"/>
      <c r="N474" s="28"/>
      <c r="O474" s="28"/>
      <c r="P474" s="28"/>
      <c r="Q474" s="28"/>
      <c r="R474" s="28"/>
    </row>
    <row r="475" spans="1:18" x14ac:dyDescent="0.25">
      <c r="A475" s="14"/>
      <c r="B475" s="14"/>
      <c r="G475" s="23"/>
      <c r="H475" s="23"/>
      <c r="I475" s="23"/>
      <c r="K475" s="28"/>
      <c r="L475" s="28"/>
      <c r="M475" s="28"/>
      <c r="N475" s="28"/>
      <c r="O475" s="28"/>
      <c r="P475" s="28"/>
      <c r="Q475" s="28"/>
      <c r="R475" s="28"/>
    </row>
    <row r="476" spans="1:18" x14ac:dyDescent="0.25">
      <c r="A476" s="14"/>
      <c r="B476" s="14"/>
      <c r="G476" s="23"/>
      <c r="H476" s="23"/>
      <c r="I476" s="23"/>
      <c r="K476" s="28"/>
      <c r="L476" s="28"/>
      <c r="M476" s="28"/>
      <c r="N476" s="28"/>
      <c r="O476" s="28"/>
      <c r="P476" s="28"/>
      <c r="Q476" s="28"/>
      <c r="R476" s="28"/>
    </row>
    <row r="477" spans="1:18" x14ac:dyDescent="0.25">
      <c r="A477" s="14"/>
      <c r="B477" s="14"/>
      <c r="G477" s="23"/>
      <c r="H477" s="23"/>
      <c r="I477" s="23"/>
      <c r="K477" s="28"/>
      <c r="L477" s="28"/>
      <c r="M477" s="28"/>
      <c r="N477" s="28"/>
      <c r="O477" s="28"/>
      <c r="P477" s="28"/>
      <c r="Q477" s="28"/>
      <c r="R477" s="28"/>
    </row>
    <row r="478" spans="1:18" x14ac:dyDescent="0.25">
      <c r="A478" s="14"/>
      <c r="B478" s="14"/>
      <c r="G478" s="23"/>
      <c r="H478" s="23"/>
      <c r="I478" s="23"/>
      <c r="K478" s="28"/>
      <c r="L478" s="28"/>
      <c r="M478" s="28"/>
      <c r="N478" s="28"/>
      <c r="O478" s="28"/>
      <c r="P478" s="28"/>
      <c r="Q478" s="28"/>
      <c r="R478" s="28"/>
    </row>
    <row r="479" spans="1:18" x14ac:dyDescent="0.25">
      <c r="A479" s="14"/>
      <c r="B479" s="14"/>
      <c r="G479" s="23"/>
      <c r="H479" s="23"/>
      <c r="I479" s="23"/>
      <c r="K479" s="28"/>
      <c r="L479" s="28"/>
      <c r="M479" s="28"/>
      <c r="N479" s="28"/>
      <c r="O479" s="28"/>
      <c r="P479" s="28"/>
      <c r="Q479" s="28"/>
      <c r="R479" s="28"/>
    </row>
    <row r="480" spans="1:18" x14ac:dyDescent="0.25">
      <c r="A480" s="14"/>
      <c r="B480" s="14"/>
      <c r="G480" s="23"/>
      <c r="H480" s="23"/>
      <c r="I480" s="23"/>
      <c r="K480" s="28"/>
      <c r="L480" s="28"/>
      <c r="M480" s="28"/>
      <c r="N480" s="28"/>
      <c r="O480" s="28"/>
      <c r="P480" s="28"/>
      <c r="Q480" s="28"/>
      <c r="R480" s="28"/>
    </row>
    <row r="481" spans="1:18" x14ac:dyDescent="0.25">
      <c r="A481" s="14"/>
      <c r="B481" s="14"/>
      <c r="G481" s="23"/>
      <c r="H481" s="23"/>
      <c r="I481" s="23"/>
      <c r="K481" s="28"/>
      <c r="L481" s="28"/>
      <c r="M481" s="28"/>
      <c r="N481" s="28"/>
      <c r="O481" s="28"/>
      <c r="P481" s="28"/>
      <c r="Q481" s="28"/>
      <c r="R481" s="28"/>
    </row>
    <row r="482" spans="1:18" x14ac:dyDescent="0.25">
      <c r="A482" s="14"/>
      <c r="B482" s="14"/>
      <c r="G482" s="23"/>
      <c r="H482" s="23"/>
      <c r="I482" s="23"/>
      <c r="K482" s="28"/>
      <c r="L482" s="28"/>
      <c r="M482" s="28"/>
      <c r="N482" s="28"/>
      <c r="O482" s="28"/>
      <c r="P482" s="28"/>
      <c r="Q482" s="28"/>
      <c r="R482" s="28"/>
    </row>
    <row r="483" spans="1:18" x14ac:dyDescent="0.25">
      <c r="A483" s="14"/>
      <c r="B483" s="14"/>
      <c r="G483" s="23"/>
      <c r="H483" s="23"/>
      <c r="I483" s="23"/>
      <c r="K483" s="28"/>
      <c r="L483" s="28"/>
      <c r="M483" s="28"/>
      <c r="N483" s="28"/>
      <c r="O483" s="28"/>
      <c r="P483" s="28"/>
      <c r="Q483" s="28"/>
      <c r="R483" s="28"/>
    </row>
    <row r="484" spans="1:18" x14ac:dyDescent="0.25">
      <c r="A484" s="14"/>
      <c r="B484" s="14"/>
      <c r="G484" s="23"/>
      <c r="H484" s="23"/>
      <c r="I484" s="23"/>
      <c r="K484" s="28"/>
      <c r="L484" s="28"/>
      <c r="M484" s="28"/>
      <c r="N484" s="28"/>
      <c r="O484" s="28"/>
      <c r="P484" s="28"/>
      <c r="Q484" s="28"/>
      <c r="R484" s="28"/>
    </row>
    <row r="485" spans="1:18" x14ac:dyDescent="0.25">
      <c r="A485" s="14"/>
      <c r="B485" s="14"/>
      <c r="G485" s="23"/>
      <c r="H485" s="23"/>
      <c r="I485" s="23"/>
      <c r="K485" s="28"/>
      <c r="L485" s="28"/>
      <c r="M485" s="28"/>
      <c r="N485" s="28"/>
      <c r="O485" s="28"/>
      <c r="P485" s="28"/>
      <c r="Q485" s="28"/>
      <c r="R485" s="28"/>
    </row>
    <row r="486" spans="1:18" x14ac:dyDescent="0.25">
      <c r="A486" s="14"/>
      <c r="B486" s="14"/>
      <c r="G486" s="23"/>
      <c r="H486" s="23"/>
      <c r="I486" s="23"/>
      <c r="K486" s="28"/>
      <c r="L486" s="28"/>
      <c r="M486" s="28"/>
      <c r="N486" s="28"/>
      <c r="O486" s="28"/>
      <c r="P486" s="28"/>
      <c r="Q486" s="28"/>
      <c r="R486" s="28"/>
    </row>
    <row r="487" spans="1:18" x14ac:dyDescent="0.25">
      <c r="A487" s="14"/>
      <c r="B487" s="14"/>
      <c r="G487" s="23"/>
      <c r="H487" s="23"/>
      <c r="I487" s="23"/>
      <c r="K487" s="28"/>
      <c r="L487" s="28"/>
      <c r="M487" s="28"/>
      <c r="N487" s="28"/>
      <c r="O487" s="28"/>
      <c r="P487" s="28"/>
      <c r="Q487" s="28"/>
      <c r="R487" s="28"/>
    </row>
    <row r="488" spans="1:18" x14ac:dyDescent="0.25">
      <c r="A488" s="14"/>
      <c r="B488" s="14"/>
      <c r="G488" s="23"/>
      <c r="H488" s="23"/>
      <c r="I488" s="23"/>
      <c r="K488" s="28"/>
      <c r="L488" s="28"/>
      <c r="M488" s="28"/>
      <c r="N488" s="28"/>
      <c r="O488" s="28"/>
      <c r="P488" s="28"/>
      <c r="Q488" s="28"/>
      <c r="R488" s="28"/>
    </row>
    <row r="489" spans="1:18" x14ac:dyDescent="0.25">
      <c r="A489" s="14"/>
      <c r="B489" s="14"/>
      <c r="G489" s="23"/>
      <c r="H489" s="23"/>
      <c r="I489" s="23"/>
      <c r="K489" s="28"/>
      <c r="L489" s="28"/>
      <c r="M489" s="28"/>
      <c r="N489" s="28"/>
      <c r="O489" s="28"/>
      <c r="P489" s="28"/>
      <c r="Q489" s="28"/>
      <c r="R489" s="28"/>
    </row>
    <row r="490" spans="1:18" x14ac:dyDescent="0.25">
      <c r="A490" s="14"/>
      <c r="B490" s="14"/>
      <c r="G490" s="23"/>
      <c r="H490" s="23"/>
      <c r="I490" s="23"/>
      <c r="K490" s="28"/>
      <c r="L490" s="28"/>
      <c r="M490" s="28"/>
      <c r="N490" s="28"/>
      <c r="O490" s="28"/>
      <c r="P490" s="28"/>
      <c r="Q490" s="28"/>
      <c r="R490" s="28"/>
    </row>
    <row r="491" spans="1:18" x14ac:dyDescent="0.25">
      <c r="A491" s="14"/>
      <c r="B491" s="14"/>
      <c r="G491" s="23"/>
      <c r="H491" s="23"/>
      <c r="I491" s="23"/>
      <c r="K491" s="28"/>
      <c r="L491" s="28"/>
      <c r="M491" s="28"/>
      <c r="N491" s="28"/>
      <c r="O491" s="28"/>
      <c r="P491" s="28"/>
      <c r="Q491" s="28"/>
      <c r="R491" s="28"/>
    </row>
    <row r="492" spans="1:18" x14ac:dyDescent="0.25">
      <c r="A492" s="14"/>
      <c r="B492" s="14"/>
      <c r="G492" s="23"/>
      <c r="H492" s="23"/>
      <c r="I492" s="23"/>
      <c r="K492" s="28"/>
      <c r="L492" s="28"/>
      <c r="M492" s="28"/>
      <c r="N492" s="28"/>
      <c r="O492" s="28"/>
      <c r="P492" s="28"/>
      <c r="Q492" s="28"/>
      <c r="R492" s="28"/>
    </row>
    <row r="493" spans="1:18" x14ac:dyDescent="0.25">
      <c r="A493" s="14"/>
      <c r="B493" s="14"/>
      <c r="G493" s="23"/>
      <c r="H493" s="23"/>
      <c r="I493" s="23"/>
      <c r="K493" s="28"/>
      <c r="L493" s="28"/>
      <c r="M493" s="28"/>
      <c r="N493" s="28"/>
      <c r="O493" s="28"/>
      <c r="P493" s="28"/>
      <c r="Q493" s="28"/>
      <c r="R493" s="28"/>
    </row>
    <row r="494" spans="1:18" x14ac:dyDescent="0.25">
      <c r="A494" s="14"/>
      <c r="B494" s="14"/>
      <c r="G494" s="23"/>
      <c r="H494" s="23"/>
      <c r="I494" s="23"/>
      <c r="K494" s="28"/>
      <c r="L494" s="28"/>
      <c r="M494" s="28"/>
      <c r="N494" s="28"/>
      <c r="O494" s="28"/>
      <c r="P494" s="28"/>
      <c r="Q494" s="28"/>
      <c r="R494" s="28"/>
    </row>
    <row r="495" spans="1:18" x14ac:dyDescent="0.25">
      <c r="A495" s="14"/>
      <c r="B495" s="14"/>
      <c r="G495" s="23"/>
      <c r="H495" s="23"/>
      <c r="I495" s="23"/>
      <c r="K495" s="28"/>
      <c r="L495" s="28"/>
      <c r="M495" s="28"/>
      <c r="N495" s="28"/>
      <c r="O495" s="28"/>
      <c r="P495" s="28"/>
      <c r="Q495" s="28"/>
      <c r="R495" s="28"/>
    </row>
    <row r="496" spans="1:18" x14ac:dyDescent="0.25">
      <c r="A496" s="14"/>
      <c r="B496" s="14"/>
      <c r="G496" s="23"/>
      <c r="H496" s="23"/>
      <c r="I496" s="23"/>
      <c r="K496" s="28"/>
      <c r="L496" s="28"/>
      <c r="M496" s="28"/>
      <c r="N496" s="28"/>
      <c r="O496" s="28"/>
      <c r="P496" s="28"/>
      <c r="Q496" s="28"/>
      <c r="R496" s="28"/>
    </row>
    <row r="497" spans="1:18" x14ac:dyDescent="0.25">
      <c r="A497" s="14"/>
      <c r="B497" s="14"/>
      <c r="G497" s="23"/>
      <c r="H497" s="23"/>
      <c r="I497" s="23"/>
      <c r="K497" s="28"/>
      <c r="L497" s="28"/>
      <c r="M497" s="28"/>
      <c r="N497" s="28"/>
      <c r="O497" s="28"/>
      <c r="P497" s="28"/>
      <c r="Q497" s="28"/>
      <c r="R497" s="28"/>
    </row>
    <row r="498" spans="1:18" x14ac:dyDescent="0.25">
      <c r="A498" s="14"/>
      <c r="B498" s="14"/>
      <c r="G498" s="23"/>
      <c r="H498" s="23"/>
      <c r="I498" s="23"/>
      <c r="K498" s="28"/>
      <c r="L498" s="28"/>
      <c r="M498" s="28"/>
      <c r="N498" s="28"/>
      <c r="O498" s="28"/>
      <c r="P498" s="28"/>
      <c r="Q498" s="28"/>
      <c r="R498" s="28"/>
    </row>
    <row r="499" spans="1:18" x14ac:dyDescent="0.25">
      <c r="A499" s="14"/>
      <c r="B499" s="14"/>
      <c r="G499" s="23"/>
      <c r="H499" s="23"/>
      <c r="I499" s="23"/>
      <c r="K499" s="28"/>
      <c r="L499" s="28"/>
      <c r="M499" s="28"/>
      <c r="N499" s="28"/>
      <c r="O499" s="28"/>
      <c r="P499" s="28"/>
      <c r="Q499" s="28"/>
      <c r="R499" s="28"/>
    </row>
    <row r="500" spans="1:18" x14ac:dyDescent="0.25">
      <c r="A500" s="14"/>
      <c r="B500" s="14"/>
      <c r="G500" s="23"/>
      <c r="H500" s="23"/>
      <c r="I500" s="23"/>
      <c r="K500" s="28"/>
      <c r="L500" s="28"/>
      <c r="M500" s="28"/>
      <c r="N500" s="28"/>
      <c r="O500" s="28"/>
      <c r="P500" s="28"/>
      <c r="Q500" s="28"/>
      <c r="R500" s="28"/>
    </row>
    <row r="501" spans="1:18" x14ac:dyDescent="0.25">
      <c r="A501" s="14"/>
      <c r="B501" s="14"/>
      <c r="G501" s="23"/>
      <c r="H501" s="23"/>
      <c r="I501" s="23"/>
      <c r="K501" s="28"/>
      <c r="L501" s="28"/>
      <c r="M501" s="28"/>
      <c r="N501" s="28"/>
      <c r="O501" s="28"/>
      <c r="P501" s="28"/>
      <c r="Q501" s="28"/>
      <c r="R501" s="28"/>
    </row>
    <row r="502" spans="1:18" x14ac:dyDescent="0.25">
      <c r="A502" s="14"/>
      <c r="B502" s="14"/>
      <c r="G502" s="23"/>
      <c r="H502" s="23"/>
      <c r="I502" s="23"/>
      <c r="K502" s="28"/>
      <c r="L502" s="28"/>
      <c r="M502" s="28"/>
      <c r="N502" s="28"/>
      <c r="O502" s="28"/>
      <c r="P502" s="28"/>
      <c r="Q502" s="28"/>
      <c r="R502" s="28"/>
    </row>
    <row r="503" spans="1:18" x14ac:dyDescent="0.25">
      <c r="A503" s="14"/>
      <c r="B503" s="14"/>
      <c r="G503" s="23"/>
      <c r="H503" s="23"/>
      <c r="I503" s="23"/>
      <c r="K503" s="28"/>
      <c r="L503" s="28"/>
      <c r="M503" s="28"/>
      <c r="N503" s="28"/>
      <c r="O503" s="28"/>
      <c r="P503" s="28"/>
      <c r="Q503" s="28"/>
      <c r="R503" s="28"/>
    </row>
    <row r="504" spans="1:18" x14ac:dyDescent="0.25">
      <c r="A504" s="14"/>
      <c r="B504" s="14"/>
      <c r="G504" s="23"/>
      <c r="H504" s="23"/>
      <c r="I504" s="23"/>
      <c r="K504" s="28"/>
      <c r="L504" s="28"/>
      <c r="M504" s="28"/>
      <c r="N504" s="28"/>
      <c r="O504" s="28"/>
      <c r="P504" s="28"/>
      <c r="Q504" s="28"/>
      <c r="R504" s="28"/>
    </row>
    <row r="505" spans="1:18" x14ac:dyDescent="0.25">
      <c r="A505" s="14"/>
      <c r="B505" s="14"/>
      <c r="G505" s="23"/>
      <c r="H505" s="23"/>
      <c r="I505" s="23"/>
      <c r="K505" s="28"/>
      <c r="L505" s="28"/>
      <c r="M505" s="28"/>
      <c r="N505" s="28"/>
      <c r="O505" s="28"/>
      <c r="P505" s="28"/>
      <c r="Q505" s="28"/>
      <c r="R505" s="28"/>
    </row>
    <row r="506" spans="1:18" x14ac:dyDescent="0.25">
      <c r="A506" s="14"/>
      <c r="B506" s="14"/>
      <c r="G506" s="23"/>
      <c r="H506" s="23"/>
      <c r="I506" s="23"/>
      <c r="K506" s="28"/>
      <c r="L506" s="28"/>
      <c r="M506" s="28"/>
      <c r="N506" s="28"/>
      <c r="O506" s="28"/>
      <c r="P506" s="28"/>
      <c r="Q506" s="28"/>
      <c r="R506" s="28"/>
    </row>
    <row r="507" spans="1:18" x14ac:dyDescent="0.25">
      <c r="A507" s="14"/>
      <c r="B507" s="14"/>
      <c r="G507" s="23"/>
      <c r="H507" s="23"/>
      <c r="I507" s="23"/>
      <c r="K507" s="28"/>
      <c r="L507" s="28"/>
      <c r="M507" s="28"/>
      <c r="N507" s="28"/>
      <c r="O507" s="28"/>
      <c r="P507" s="28"/>
      <c r="Q507" s="28"/>
      <c r="R507" s="28"/>
    </row>
    <row r="508" spans="1:18" x14ac:dyDescent="0.25">
      <c r="A508" s="14"/>
      <c r="B508" s="14"/>
      <c r="G508" s="23"/>
      <c r="H508" s="23"/>
      <c r="I508" s="23"/>
      <c r="K508" s="28"/>
      <c r="L508" s="28"/>
      <c r="M508" s="28"/>
      <c r="N508" s="28"/>
      <c r="O508" s="28"/>
      <c r="P508" s="28"/>
      <c r="Q508" s="28"/>
      <c r="R508" s="28"/>
    </row>
    <row r="509" spans="1:18" x14ac:dyDescent="0.25">
      <c r="A509" s="14"/>
      <c r="B509" s="14"/>
      <c r="G509" s="23"/>
      <c r="H509" s="23"/>
      <c r="I509" s="23"/>
      <c r="K509" s="28"/>
      <c r="L509" s="28"/>
      <c r="M509" s="28"/>
      <c r="N509" s="28"/>
      <c r="O509" s="28"/>
      <c r="P509" s="28"/>
      <c r="Q509" s="28"/>
      <c r="R509" s="28"/>
    </row>
    <row r="510" spans="1:18" x14ac:dyDescent="0.25">
      <c r="A510" s="14"/>
      <c r="B510" s="14"/>
      <c r="G510" s="23"/>
      <c r="H510" s="23"/>
      <c r="I510" s="23"/>
      <c r="K510" s="28"/>
      <c r="L510" s="28"/>
      <c r="M510" s="28"/>
      <c r="N510" s="28"/>
      <c r="O510" s="28"/>
      <c r="P510" s="28"/>
      <c r="Q510" s="28"/>
      <c r="R510" s="28"/>
    </row>
    <row r="511" spans="1:18" x14ac:dyDescent="0.25">
      <c r="A511" s="14"/>
      <c r="B511" s="14"/>
      <c r="G511" s="23"/>
      <c r="H511" s="23"/>
      <c r="I511" s="23"/>
      <c r="K511" s="28"/>
      <c r="L511" s="28"/>
      <c r="M511" s="28"/>
      <c r="N511" s="28"/>
      <c r="O511" s="28"/>
      <c r="P511" s="28"/>
      <c r="Q511" s="28"/>
      <c r="R511" s="28"/>
    </row>
    <row r="512" spans="1:18" x14ac:dyDescent="0.25">
      <c r="A512" s="14"/>
      <c r="B512" s="14"/>
      <c r="G512" s="23"/>
      <c r="H512" s="23"/>
      <c r="I512" s="23"/>
      <c r="K512" s="28"/>
      <c r="L512" s="28"/>
      <c r="M512" s="28"/>
      <c r="N512" s="28"/>
      <c r="O512" s="28"/>
      <c r="P512" s="28"/>
      <c r="Q512" s="28"/>
      <c r="R512" s="28"/>
    </row>
    <row r="513" spans="1:18" x14ac:dyDescent="0.25">
      <c r="A513" s="14"/>
      <c r="B513" s="14"/>
      <c r="G513" s="23"/>
      <c r="H513" s="23"/>
      <c r="I513" s="23"/>
      <c r="K513" s="28"/>
      <c r="L513" s="28"/>
      <c r="M513" s="28"/>
      <c r="N513" s="28"/>
      <c r="O513" s="28"/>
      <c r="P513" s="28"/>
      <c r="Q513" s="28"/>
      <c r="R513" s="28"/>
    </row>
    <row r="514" spans="1:18" x14ac:dyDescent="0.25">
      <c r="A514" s="14"/>
      <c r="B514" s="14"/>
      <c r="G514" s="23"/>
      <c r="H514" s="23"/>
      <c r="I514" s="23"/>
      <c r="K514" s="28"/>
      <c r="L514" s="28"/>
      <c r="M514" s="28"/>
      <c r="N514" s="28"/>
      <c r="O514" s="28"/>
      <c r="P514" s="28"/>
      <c r="Q514" s="28"/>
      <c r="R514" s="28"/>
    </row>
    <row r="515" spans="1:18" x14ac:dyDescent="0.25">
      <c r="A515" s="14"/>
      <c r="B515" s="14"/>
      <c r="G515" s="23"/>
      <c r="H515" s="23"/>
      <c r="I515" s="23"/>
      <c r="K515" s="28"/>
      <c r="L515" s="28"/>
      <c r="M515" s="28"/>
      <c r="N515" s="28"/>
      <c r="O515" s="28"/>
      <c r="P515" s="28"/>
      <c r="Q515" s="28"/>
      <c r="R515" s="28"/>
    </row>
    <row r="516" spans="1:18" x14ac:dyDescent="0.25">
      <c r="A516" s="14"/>
      <c r="B516" s="14"/>
      <c r="G516" s="23"/>
      <c r="H516" s="23"/>
      <c r="I516" s="23"/>
      <c r="K516" s="28"/>
      <c r="L516" s="28"/>
      <c r="M516" s="28"/>
      <c r="N516" s="28"/>
      <c r="O516" s="28"/>
      <c r="P516" s="28"/>
      <c r="Q516" s="28"/>
      <c r="R516" s="28"/>
    </row>
    <row r="517" spans="1:18" x14ac:dyDescent="0.25">
      <c r="A517" s="14"/>
      <c r="B517" s="14"/>
      <c r="G517" s="23"/>
      <c r="H517" s="23"/>
      <c r="I517" s="23"/>
      <c r="K517" s="28"/>
      <c r="L517" s="28"/>
      <c r="M517" s="28"/>
      <c r="N517" s="28"/>
      <c r="O517" s="28"/>
      <c r="P517" s="28"/>
      <c r="Q517" s="28"/>
      <c r="R517" s="28"/>
    </row>
    <row r="518" spans="1:18" x14ac:dyDescent="0.25">
      <c r="A518" s="14"/>
      <c r="B518" s="14"/>
      <c r="G518" s="23"/>
      <c r="H518" s="23"/>
      <c r="I518" s="23"/>
      <c r="K518" s="28"/>
      <c r="L518" s="28"/>
      <c r="M518" s="28"/>
      <c r="N518" s="28"/>
      <c r="O518" s="28"/>
      <c r="P518" s="28"/>
      <c r="Q518" s="28"/>
      <c r="R518" s="28"/>
    </row>
    <row r="519" spans="1:18" x14ac:dyDescent="0.25">
      <c r="A519" s="14"/>
      <c r="B519" s="14"/>
      <c r="G519" s="23"/>
      <c r="H519" s="23"/>
      <c r="I519" s="23"/>
      <c r="K519" s="28"/>
      <c r="L519" s="28"/>
      <c r="M519" s="28"/>
      <c r="N519" s="28"/>
      <c r="O519" s="28"/>
      <c r="P519" s="28"/>
      <c r="Q519" s="28"/>
      <c r="R519" s="28"/>
    </row>
    <row r="520" spans="1:18" x14ac:dyDescent="0.25">
      <c r="A520" s="14"/>
      <c r="B520" s="14"/>
      <c r="G520" s="23"/>
      <c r="H520" s="23"/>
      <c r="I520" s="23"/>
      <c r="K520" s="28"/>
      <c r="L520" s="28"/>
      <c r="M520" s="28"/>
      <c r="N520" s="28"/>
      <c r="O520" s="28"/>
      <c r="P520" s="28"/>
      <c r="Q520" s="28"/>
      <c r="R520" s="28"/>
    </row>
    <row r="521" spans="1:18" x14ac:dyDescent="0.25">
      <c r="A521" s="14"/>
      <c r="B521" s="14"/>
      <c r="G521" s="23"/>
      <c r="H521" s="23"/>
      <c r="I521" s="23"/>
      <c r="K521" s="28"/>
      <c r="L521" s="28"/>
      <c r="M521" s="28"/>
      <c r="N521" s="28"/>
      <c r="O521" s="28"/>
      <c r="P521" s="28"/>
      <c r="Q521" s="28"/>
      <c r="R521" s="28"/>
    </row>
    <row r="522" spans="1:18" x14ac:dyDescent="0.25">
      <c r="A522" s="14"/>
      <c r="B522" s="14"/>
      <c r="G522" s="23"/>
      <c r="H522" s="23"/>
      <c r="I522" s="23"/>
      <c r="K522" s="28"/>
      <c r="L522" s="28"/>
      <c r="M522" s="28"/>
      <c r="N522" s="28"/>
      <c r="O522" s="28"/>
      <c r="P522" s="28"/>
      <c r="Q522" s="28"/>
      <c r="R522" s="28"/>
    </row>
    <row r="523" spans="1:18" x14ac:dyDescent="0.25">
      <c r="A523" s="14"/>
      <c r="B523" s="14"/>
      <c r="G523" s="23"/>
      <c r="H523" s="23"/>
      <c r="I523" s="23"/>
      <c r="K523" s="28"/>
      <c r="L523" s="28"/>
      <c r="M523" s="28"/>
      <c r="N523" s="28"/>
      <c r="O523" s="28"/>
      <c r="P523" s="28"/>
      <c r="Q523" s="28"/>
      <c r="R523" s="28"/>
    </row>
    <row r="524" spans="1:18" x14ac:dyDescent="0.25">
      <c r="A524" s="14"/>
      <c r="B524" s="14"/>
      <c r="G524" s="23"/>
      <c r="H524" s="23"/>
      <c r="I524" s="23"/>
      <c r="K524" s="28"/>
      <c r="L524" s="28"/>
      <c r="M524" s="28"/>
      <c r="N524" s="28"/>
      <c r="O524" s="28"/>
      <c r="P524" s="28"/>
      <c r="Q524" s="28"/>
      <c r="R524" s="28"/>
    </row>
    <row r="525" spans="1:18" x14ac:dyDescent="0.25">
      <c r="A525" s="14"/>
      <c r="B525" s="14"/>
      <c r="G525" s="23"/>
      <c r="H525" s="23"/>
      <c r="I525" s="23"/>
      <c r="K525" s="28"/>
      <c r="L525" s="28"/>
      <c r="M525" s="28"/>
      <c r="N525" s="28"/>
      <c r="O525" s="28"/>
      <c r="P525" s="28"/>
      <c r="Q525" s="28"/>
      <c r="R525" s="28"/>
    </row>
    <row r="526" spans="1:18" x14ac:dyDescent="0.25">
      <c r="A526" s="14"/>
      <c r="B526" s="14"/>
      <c r="G526" s="23"/>
      <c r="H526" s="23"/>
      <c r="I526" s="23"/>
      <c r="K526" s="28"/>
      <c r="L526" s="28"/>
      <c r="M526" s="28"/>
      <c r="N526" s="28"/>
      <c r="O526" s="28"/>
      <c r="P526" s="28"/>
      <c r="Q526" s="28"/>
      <c r="R526" s="28"/>
    </row>
    <row r="527" spans="1:18" x14ac:dyDescent="0.25">
      <c r="A527" s="14"/>
      <c r="B527" s="14"/>
      <c r="G527" s="23"/>
      <c r="H527" s="23"/>
      <c r="I527" s="23"/>
      <c r="K527" s="28"/>
      <c r="L527" s="28"/>
      <c r="M527" s="28"/>
      <c r="N527" s="28"/>
      <c r="O527" s="28"/>
      <c r="P527" s="28"/>
      <c r="Q527" s="28"/>
      <c r="R527" s="28"/>
    </row>
    <row r="528" spans="1:18" x14ac:dyDescent="0.25">
      <c r="A528" s="14"/>
      <c r="B528" s="14"/>
      <c r="G528" s="23"/>
      <c r="H528" s="23"/>
      <c r="I528" s="23"/>
      <c r="K528" s="28"/>
      <c r="L528" s="28"/>
      <c r="M528" s="28"/>
      <c r="N528" s="28"/>
      <c r="O528" s="28"/>
      <c r="P528" s="28"/>
      <c r="Q528" s="28"/>
      <c r="R528" s="28"/>
    </row>
    <row r="529" spans="1:18" x14ac:dyDescent="0.25">
      <c r="A529" s="14"/>
      <c r="B529" s="14"/>
      <c r="G529" s="23"/>
      <c r="H529" s="23"/>
      <c r="I529" s="23"/>
      <c r="K529" s="28"/>
      <c r="L529" s="28"/>
      <c r="M529" s="28"/>
      <c r="N529" s="28"/>
      <c r="O529" s="28"/>
      <c r="P529" s="28"/>
      <c r="Q529" s="28"/>
      <c r="R529" s="28"/>
    </row>
    <row r="530" spans="1:18" x14ac:dyDescent="0.25">
      <c r="A530" s="14"/>
      <c r="B530" s="14"/>
      <c r="G530" s="23"/>
      <c r="H530" s="23"/>
      <c r="I530" s="23"/>
      <c r="K530" s="28"/>
      <c r="L530" s="28"/>
      <c r="M530" s="28"/>
      <c r="N530" s="28"/>
      <c r="O530" s="28"/>
      <c r="P530" s="28"/>
      <c r="Q530" s="28"/>
      <c r="R530" s="28"/>
    </row>
    <row r="531" spans="1:18" x14ac:dyDescent="0.25">
      <c r="A531" s="14"/>
      <c r="B531" s="14"/>
      <c r="G531" s="23"/>
      <c r="H531" s="23"/>
      <c r="I531" s="23"/>
      <c r="K531" s="28"/>
      <c r="L531" s="28"/>
      <c r="M531" s="28"/>
      <c r="N531" s="28"/>
      <c r="O531" s="28"/>
      <c r="P531" s="28"/>
      <c r="Q531" s="28"/>
      <c r="R531" s="28"/>
    </row>
    <row r="532" spans="1:18" x14ac:dyDescent="0.25">
      <c r="A532" s="14"/>
      <c r="B532" s="14"/>
      <c r="G532" s="23"/>
      <c r="H532" s="23"/>
      <c r="I532" s="23"/>
      <c r="K532" s="28"/>
      <c r="L532" s="28"/>
      <c r="M532" s="28"/>
      <c r="N532" s="28"/>
      <c r="O532" s="28"/>
      <c r="P532" s="28"/>
      <c r="Q532" s="28"/>
      <c r="R532" s="28"/>
    </row>
    <row r="533" spans="1:18" x14ac:dyDescent="0.25">
      <c r="A533" s="14"/>
      <c r="B533" s="14"/>
      <c r="G533" s="23"/>
      <c r="H533" s="23"/>
      <c r="I533" s="23"/>
      <c r="K533" s="28"/>
      <c r="L533" s="28"/>
      <c r="M533" s="28"/>
      <c r="N533" s="28"/>
      <c r="O533" s="28"/>
      <c r="P533" s="28"/>
      <c r="Q533" s="28"/>
      <c r="R533" s="28"/>
    </row>
    <row r="534" spans="1:18" x14ac:dyDescent="0.25">
      <c r="A534" s="14"/>
      <c r="B534" s="14"/>
      <c r="G534" s="23"/>
      <c r="H534" s="23"/>
      <c r="I534" s="23"/>
      <c r="K534" s="28"/>
      <c r="L534" s="28"/>
      <c r="M534" s="28"/>
      <c r="N534" s="28"/>
      <c r="O534" s="28"/>
      <c r="P534" s="28"/>
      <c r="Q534" s="28"/>
      <c r="R534" s="28"/>
    </row>
    <row r="535" spans="1:18" x14ac:dyDescent="0.25">
      <c r="A535" s="14"/>
      <c r="B535" s="14"/>
      <c r="G535" s="23"/>
      <c r="H535" s="23"/>
      <c r="I535" s="23"/>
      <c r="K535" s="28"/>
      <c r="L535" s="28"/>
      <c r="M535" s="28"/>
      <c r="N535" s="28"/>
      <c r="O535" s="28"/>
      <c r="P535" s="28"/>
      <c r="Q535" s="28"/>
      <c r="R535" s="28"/>
    </row>
    <row r="536" spans="1:18" x14ac:dyDescent="0.25">
      <c r="A536" s="14"/>
      <c r="B536" s="14"/>
      <c r="G536" s="23"/>
      <c r="H536" s="23"/>
      <c r="I536" s="23"/>
      <c r="K536" s="28"/>
      <c r="L536" s="28"/>
      <c r="M536" s="28"/>
      <c r="N536" s="28"/>
      <c r="O536" s="28"/>
      <c r="P536" s="28"/>
      <c r="Q536" s="28"/>
      <c r="R536" s="28"/>
    </row>
    <row r="537" spans="1:18" x14ac:dyDescent="0.25">
      <c r="A537" s="14"/>
      <c r="B537" s="14"/>
      <c r="G537" s="23"/>
      <c r="H537" s="23"/>
      <c r="I537" s="23"/>
      <c r="K537" s="28"/>
      <c r="L537" s="28"/>
      <c r="M537" s="28"/>
      <c r="N537" s="28"/>
      <c r="O537" s="28"/>
      <c r="P537" s="28"/>
      <c r="Q537" s="28"/>
      <c r="R537" s="28"/>
    </row>
    <row r="538" spans="1:18" x14ac:dyDescent="0.25">
      <c r="A538" s="14"/>
      <c r="B538" s="14"/>
      <c r="G538" s="23"/>
      <c r="H538" s="23"/>
      <c r="I538" s="23"/>
      <c r="K538" s="28"/>
      <c r="L538" s="28"/>
      <c r="M538" s="28"/>
      <c r="N538" s="28"/>
      <c r="O538" s="28"/>
      <c r="P538" s="28"/>
      <c r="Q538" s="28"/>
      <c r="R538" s="28"/>
    </row>
    <row r="539" spans="1:18" x14ac:dyDescent="0.25">
      <c r="A539" s="14"/>
      <c r="B539" s="14"/>
      <c r="G539" s="23"/>
      <c r="H539" s="23"/>
      <c r="I539" s="23"/>
      <c r="K539" s="28"/>
      <c r="L539" s="28"/>
      <c r="M539" s="28"/>
      <c r="N539" s="28"/>
      <c r="O539" s="28"/>
      <c r="P539" s="28"/>
      <c r="Q539" s="28"/>
      <c r="R539" s="28"/>
    </row>
    <row r="540" spans="1:18" x14ac:dyDescent="0.25">
      <c r="A540" s="14"/>
      <c r="B540" s="14"/>
      <c r="G540" s="23"/>
      <c r="H540" s="23"/>
      <c r="I540" s="23"/>
      <c r="K540" s="28"/>
      <c r="L540" s="28"/>
      <c r="M540" s="28"/>
      <c r="N540" s="28"/>
      <c r="O540" s="28"/>
      <c r="P540" s="28"/>
      <c r="Q540" s="28"/>
      <c r="R540" s="28"/>
    </row>
    <row r="541" spans="1:18" x14ac:dyDescent="0.25">
      <c r="A541" s="14"/>
      <c r="B541" s="14"/>
      <c r="G541" s="23"/>
      <c r="H541" s="23"/>
      <c r="I541" s="23"/>
      <c r="K541" s="28"/>
      <c r="L541" s="28"/>
      <c r="M541" s="28"/>
      <c r="N541" s="28"/>
      <c r="O541" s="28"/>
      <c r="P541" s="28"/>
      <c r="Q541" s="28"/>
      <c r="R541" s="28"/>
    </row>
    <row r="542" spans="1:18" x14ac:dyDescent="0.25">
      <c r="A542" s="14"/>
      <c r="B542" s="14"/>
      <c r="G542" s="23"/>
      <c r="H542" s="23"/>
      <c r="I542" s="23"/>
      <c r="K542" s="28"/>
      <c r="L542" s="28"/>
      <c r="M542" s="28"/>
      <c r="N542" s="28"/>
      <c r="O542" s="28"/>
      <c r="P542" s="28"/>
      <c r="Q542" s="28"/>
      <c r="R542" s="28"/>
    </row>
    <row r="543" spans="1:18" x14ac:dyDescent="0.25">
      <c r="A543" s="14"/>
      <c r="B543" s="14"/>
      <c r="G543" s="23"/>
      <c r="H543" s="23"/>
      <c r="I543" s="23"/>
      <c r="K543" s="28"/>
      <c r="L543" s="28"/>
      <c r="M543" s="28"/>
      <c r="N543" s="28"/>
      <c r="O543" s="28"/>
      <c r="P543" s="28"/>
      <c r="Q543" s="28"/>
      <c r="R543" s="28"/>
    </row>
    <row r="544" spans="1:18" x14ac:dyDescent="0.25">
      <c r="A544" s="14"/>
      <c r="B544" s="14"/>
      <c r="G544" s="23"/>
      <c r="H544" s="23"/>
      <c r="I544" s="23"/>
      <c r="K544" s="28"/>
      <c r="L544" s="28"/>
      <c r="M544" s="28"/>
      <c r="N544" s="28"/>
      <c r="O544" s="28"/>
      <c r="P544" s="28"/>
      <c r="Q544" s="28"/>
      <c r="R544" s="28"/>
    </row>
    <row r="545" spans="1:18" x14ac:dyDescent="0.25">
      <c r="A545" s="14"/>
      <c r="B545" s="14"/>
      <c r="G545" s="23"/>
      <c r="H545" s="23"/>
      <c r="I545" s="23"/>
      <c r="K545" s="28"/>
      <c r="L545" s="28"/>
      <c r="M545" s="28"/>
      <c r="N545" s="28"/>
      <c r="O545" s="28"/>
      <c r="P545" s="28"/>
      <c r="Q545" s="28"/>
      <c r="R545" s="28"/>
    </row>
    <row r="546" spans="1:18" x14ac:dyDescent="0.25">
      <c r="A546" s="14"/>
      <c r="B546" s="14"/>
      <c r="G546" s="23"/>
      <c r="H546" s="23"/>
      <c r="I546" s="23"/>
      <c r="K546" s="28"/>
      <c r="L546" s="28"/>
      <c r="M546" s="28"/>
      <c r="N546" s="28"/>
      <c r="O546" s="28"/>
      <c r="P546" s="28"/>
      <c r="Q546" s="28"/>
      <c r="R546" s="28"/>
    </row>
    <row r="547" spans="1:18" x14ac:dyDescent="0.25">
      <c r="A547" s="14"/>
      <c r="B547" s="14"/>
      <c r="G547" s="23"/>
      <c r="H547" s="23"/>
      <c r="I547" s="23"/>
      <c r="K547" s="28"/>
      <c r="L547" s="28"/>
      <c r="M547" s="28"/>
      <c r="N547" s="28"/>
      <c r="O547" s="28"/>
      <c r="P547" s="28"/>
      <c r="Q547" s="28"/>
      <c r="R547" s="28"/>
    </row>
    <row r="548" spans="1:18" x14ac:dyDescent="0.25">
      <c r="A548" s="14"/>
      <c r="B548" s="14"/>
      <c r="G548" s="23"/>
      <c r="H548" s="23"/>
      <c r="I548" s="23"/>
      <c r="K548" s="28"/>
      <c r="L548" s="28"/>
      <c r="M548" s="28"/>
      <c r="N548" s="28"/>
      <c r="O548" s="28"/>
      <c r="P548" s="28"/>
      <c r="Q548" s="28"/>
      <c r="R548" s="28"/>
    </row>
    <row r="549" spans="1:18" x14ac:dyDescent="0.25">
      <c r="A549" s="14"/>
      <c r="B549" s="14"/>
      <c r="G549" s="23"/>
      <c r="H549" s="23"/>
      <c r="I549" s="23"/>
      <c r="K549" s="28"/>
      <c r="L549" s="28"/>
      <c r="M549" s="28"/>
      <c r="N549" s="28"/>
      <c r="O549" s="28"/>
      <c r="P549" s="28"/>
      <c r="Q549" s="28"/>
      <c r="R549" s="28"/>
    </row>
    <row r="550" spans="1:18" x14ac:dyDescent="0.25">
      <c r="A550" s="14"/>
      <c r="B550" s="14"/>
      <c r="G550" s="23"/>
      <c r="H550" s="23"/>
      <c r="I550" s="23"/>
      <c r="K550" s="28"/>
      <c r="L550" s="28"/>
      <c r="M550" s="28"/>
      <c r="N550" s="28"/>
      <c r="O550" s="28"/>
      <c r="P550" s="28"/>
      <c r="Q550" s="28"/>
      <c r="R550" s="28"/>
    </row>
    <row r="551" spans="1:18" x14ac:dyDescent="0.25">
      <c r="A551" s="14"/>
      <c r="B551" s="14"/>
      <c r="G551" s="23"/>
      <c r="H551" s="23"/>
      <c r="I551" s="23"/>
      <c r="K551" s="28"/>
      <c r="L551" s="28"/>
      <c r="M551" s="28"/>
      <c r="N551" s="28"/>
      <c r="O551" s="28"/>
      <c r="P551" s="28"/>
      <c r="Q551" s="28"/>
      <c r="R551" s="28"/>
    </row>
    <row r="552" spans="1:18" x14ac:dyDescent="0.25">
      <c r="A552" s="14"/>
      <c r="B552" s="14"/>
      <c r="G552" s="23"/>
      <c r="H552" s="23"/>
      <c r="I552" s="23"/>
      <c r="K552" s="28"/>
      <c r="L552" s="28"/>
      <c r="M552" s="28"/>
      <c r="N552" s="28"/>
      <c r="O552" s="28"/>
      <c r="P552" s="28"/>
      <c r="Q552" s="28"/>
      <c r="R552" s="28"/>
    </row>
    <row r="553" spans="1:18" x14ac:dyDescent="0.25">
      <c r="A553" s="14"/>
      <c r="B553" s="14"/>
      <c r="G553" s="23"/>
      <c r="H553" s="23"/>
      <c r="I553" s="23"/>
      <c r="K553" s="28"/>
      <c r="L553" s="28"/>
      <c r="M553" s="28"/>
      <c r="N553" s="28"/>
      <c r="O553" s="28"/>
      <c r="P553" s="28"/>
      <c r="Q553" s="28"/>
      <c r="R553" s="28"/>
    </row>
    <row r="554" spans="1:18" x14ac:dyDescent="0.25">
      <c r="A554" s="14"/>
      <c r="B554" s="14"/>
      <c r="G554" s="23"/>
      <c r="H554" s="23"/>
      <c r="I554" s="23"/>
      <c r="K554" s="28"/>
      <c r="L554" s="28"/>
      <c r="M554" s="28"/>
      <c r="N554" s="28"/>
      <c r="O554" s="28"/>
      <c r="P554" s="28"/>
      <c r="Q554" s="28"/>
      <c r="R554" s="28"/>
    </row>
    <row r="555" spans="1:18" x14ac:dyDescent="0.25">
      <c r="A555" s="14"/>
      <c r="B555" s="14"/>
      <c r="G555" s="23"/>
      <c r="H555" s="23"/>
      <c r="I555" s="23"/>
      <c r="K555" s="28"/>
      <c r="L555" s="28"/>
      <c r="M555" s="28"/>
      <c r="N555" s="28"/>
      <c r="O555" s="28"/>
      <c r="P555" s="28"/>
      <c r="Q555" s="28"/>
      <c r="R555" s="28"/>
    </row>
    <row r="556" spans="1:18" x14ac:dyDescent="0.25">
      <c r="A556" s="14"/>
      <c r="B556" s="14"/>
      <c r="G556" s="23"/>
      <c r="H556" s="23"/>
      <c r="I556" s="23"/>
      <c r="K556" s="28"/>
      <c r="L556" s="28"/>
      <c r="M556" s="28"/>
      <c r="N556" s="28"/>
      <c r="O556" s="28"/>
      <c r="P556" s="28"/>
      <c r="Q556" s="28"/>
      <c r="R556" s="28"/>
    </row>
    <row r="557" spans="1:18" x14ac:dyDescent="0.25">
      <c r="A557" s="14"/>
      <c r="B557" s="14"/>
      <c r="G557" s="23"/>
      <c r="H557" s="23"/>
      <c r="I557" s="23"/>
      <c r="K557" s="28"/>
      <c r="L557" s="28"/>
      <c r="M557" s="28"/>
      <c r="N557" s="28"/>
      <c r="O557" s="28"/>
      <c r="P557" s="28"/>
      <c r="Q557" s="28"/>
      <c r="R557" s="28"/>
    </row>
    <row r="558" spans="1:18" x14ac:dyDescent="0.25">
      <c r="A558" s="14"/>
      <c r="B558" s="14"/>
      <c r="G558" s="23"/>
      <c r="H558" s="23"/>
      <c r="I558" s="23"/>
      <c r="K558" s="28"/>
      <c r="L558" s="28"/>
      <c r="M558" s="28"/>
      <c r="N558" s="28"/>
      <c r="O558" s="28"/>
      <c r="P558" s="28"/>
      <c r="Q558" s="28"/>
      <c r="R558" s="28"/>
    </row>
    <row r="559" spans="1:18" x14ac:dyDescent="0.25">
      <c r="A559" s="14"/>
      <c r="B559" s="14"/>
      <c r="G559" s="23"/>
      <c r="H559" s="23"/>
      <c r="I559" s="23"/>
      <c r="K559" s="28"/>
      <c r="L559" s="28"/>
      <c r="M559" s="28"/>
      <c r="N559" s="28"/>
      <c r="O559" s="28"/>
      <c r="P559" s="28"/>
      <c r="Q559" s="28"/>
      <c r="R559" s="28"/>
    </row>
    <row r="560" spans="1:18" x14ac:dyDescent="0.25">
      <c r="A560" s="14"/>
      <c r="B560" s="14"/>
      <c r="G560" s="23"/>
      <c r="H560" s="23"/>
      <c r="I560" s="23"/>
      <c r="K560" s="28"/>
      <c r="L560" s="28"/>
      <c r="M560" s="28"/>
      <c r="N560" s="28"/>
      <c r="O560" s="28"/>
      <c r="P560" s="28"/>
      <c r="Q560" s="28"/>
      <c r="R560" s="28"/>
    </row>
    <row r="561" spans="1:18" x14ac:dyDescent="0.25">
      <c r="A561" s="14"/>
      <c r="B561" s="14"/>
      <c r="G561" s="23"/>
      <c r="H561" s="23"/>
      <c r="I561" s="23"/>
      <c r="K561" s="28"/>
      <c r="L561" s="28"/>
      <c r="M561" s="28"/>
      <c r="N561" s="28"/>
      <c r="O561" s="28"/>
      <c r="P561" s="28"/>
      <c r="Q561" s="28"/>
      <c r="R561" s="28"/>
    </row>
    <row r="562" spans="1:18" x14ac:dyDescent="0.25">
      <c r="A562" s="14"/>
      <c r="B562" s="14"/>
      <c r="G562" s="23"/>
      <c r="H562" s="23"/>
      <c r="I562" s="23"/>
      <c r="K562" s="28"/>
      <c r="L562" s="28"/>
      <c r="M562" s="28"/>
      <c r="N562" s="28"/>
      <c r="O562" s="28"/>
      <c r="P562" s="28"/>
      <c r="Q562" s="28"/>
      <c r="R562" s="28"/>
    </row>
    <row r="563" spans="1:18" x14ac:dyDescent="0.25">
      <c r="A563" s="14"/>
      <c r="B563" s="14"/>
      <c r="G563" s="23"/>
      <c r="H563" s="23"/>
      <c r="I563" s="23"/>
      <c r="K563" s="28"/>
      <c r="L563" s="28"/>
      <c r="M563" s="28"/>
      <c r="N563" s="28"/>
      <c r="O563" s="28"/>
      <c r="P563" s="28"/>
      <c r="Q563" s="28"/>
      <c r="R563" s="28"/>
    </row>
    <row r="564" spans="1:18" x14ac:dyDescent="0.25">
      <c r="A564" s="14"/>
      <c r="B564" s="14"/>
      <c r="G564" s="23"/>
      <c r="H564" s="23"/>
      <c r="I564" s="23"/>
      <c r="K564" s="28"/>
      <c r="L564" s="28"/>
      <c r="M564" s="28"/>
      <c r="N564" s="28"/>
      <c r="O564" s="28"/>
      <c r="P564" s="28"/>
      <c r="Q564" s="28"/>
      <c r="R564" s="28"/>
    </row>
    <row r="565" spans="1:18" x14ac:dyDescent="0.25">
      <c r="A565" s="14"/>
      <c r="B565" s="14"/>
      <c r="G565" s="23"/>
      <c r="H565" s="23"/>
      <c r="I565" s="23"/>
      <c r="K565" s="28"/>
      <c r="L565" s="28"/>
      <c r="M565" s="28"/>
      <c r="N565" s="28"/>
      <c r="O565" s="28"/>
      <c r="P565" s="28"/>
      <c r="Q565" s="28"/>
      <c r="R565" s="28"/>
    </row>
    <row r="566" spans="1:18" x14ac:dyDescent="0.25">
      <c r="A566" s="14"/>
      <c r="B566" s="14"/>
      <c r="G566" s="23"/>
      <c r="H566" s="23"/>
      <c r="I566" s="23"/>
      <c r="K566" s="28"/>
      <c r="L566" s="28"/>
      <c r="M566" s="28"/>
      <c r="N566" s="28"/>
      <c r="O566" s="28"/>
      <c r="P566" s="28"/>
      <c r="Q566" s="28"/>
      <c r="R566" s="28"/>
    </row>
    <row r="567" spans="1:18" x14ac:dyDescent="0.25">
      <c r="A567" s="14"/>
      <c r="B567" s="14"/>
      <c r="G567" s="23"/>
      <c r="H567" s="23"/>
      <c r="I567" s="23"/>
      <c r="K567" s="28"/>
      <c r="L567" s="28"/>
      <c r="M567" s="28"/>
      <c r="N567" s="28"/>
      <c r="O567" s="28"/>
      <c r="P567" s="28"/>
      <c r="Q567" s="28"/>
      <c r="R567" s="28"/>
    </row>
    <row r="568" spans="1:18" x14ac:dyDescent="0.25">
      <c r="A568" s="14"/>
      <c r="B568" s="14"/>
      <c r="G568" s="23"/>
      <c r="H568" s="23"/>
      <c r="I568" s="23"/>
      <c r="K568" s="28"/>
      <c r="L568" s="28"/>
      <c r="M568" s="28"/>
      <c r="N568" s="28"/>
      <c r="O568" s="28"/>
      <c r="P568" s="28"/>
      <c r="Q568" s="28"/>
      <c r="R568" s="28"/>
    </row>
    <row r="569" spans="1:18" x14ac:dyDescent="0.25">
      <c r="A569" s="14"/>
      <c r="B569" s="14"/>
      <c r="G569" s="23"/>
      <c r="H569" s="23"/>
      <c r="I569" s="23"/>
      <c r="K569" s="28"/>
      <c r="L569" s="28"/>
      <c r="M569" s="28"/>
      <c r="N569" s="28"/>
      <c r="O569" s="28"/>
      <c r="P569" s="28"/>
      <c r="Q569" s="28"/>
      <c r="R569" s="28"/>
    </row>
    <row r="570" spans="1:18" x14ac:dyDescent="0.25">
      <c r="A570" s="14"/>
      <c r="B570" s="14"/>
      <c r="G570" s="23"/>
      <c r="H570" s="23"/>
      <c r="I570" s="23"/>
      <c r="K570" s="28"/>
      <c r="L570" s="28"/>
      <c r="M570" s="28"/>
      <c r="N570" s="28"/>
      <c r="O570" s="28"/>
      <c r="P570" s="28"/>
      <c r="Q570" s="28"/>
      <c r="R570" s="28"/>
    </row>
    <row r="571" spans="1:18" x14ac:dyDescent="0.25">
      <c r="A571" s="14"/>
      <c r="B571" s="14"/>
      <c r="G571" s="23"/>
      <c r="H571" s="23"/>
      <c r="I571" s="23"/>
      <c r="K571" s="28"/>
      <c r="L571" s="28"/>
      <c r="M571" s="28"/>
      <c r="N571" s="28"/>
      <c r="O571" s="28"/>
      <c r="P571" s="28"/>
      <c r="Q571" s="28"/>
      <c r="R571" s="28"/>
    </row>
    <row r="572" spans="1:18" x14ac:dyDescent="0.25">
      <c r="A572" s="14"/>
      <c r="B572" s="14"/>
      <c r="G572" s="23"/>
      <c r="H572" s="23"/>
      <c r="I572" s="23"/>
      <c r="K572" s="28"/>
      <c r="L572" s="28"/>
      <c r="M572" s="28"/>
      <c r="N572" s="28"/>
      <c r="O572" s="28"/>
      <c r="P572" s="28"/>
      <c r="Q572" s="28"/>
      <c r="R572" s="28"/>
    </row>
    <row r="573" spans="1:18" x14ac:dyDescent="0.25">
      <c r="A573" s="14"/>
      <c r="B573" s="14"/>
      <c r="G573" s="23"/>
      <c r="H573" s="23"/>
      <c r="I573" s="23"/>
      <c r="K573" s="28"/>
      <c r="L573" s="28"/>
      <c r="M573" s="28"/>
      <c r="N573" s="28"/>
      <c r="O573" s="28"/>
      <c r="P573" s="28"/>
      <c r="Q573" s="28"/>
      <c r="R573" s="28"/>
    </row>
    <row r="574" spans="1:18" x14ac:dyDescent="0.25">
      <c r="A574" s="14"/>
      <c r="B574" s="14"/>
      <c r="G574" s="23"/>
      <c r="H574" s="23"/>
      <c r="I574" s="23"/>
      <c r="K574" s="28"/>
      <c r="L574" s="28"/>
      <c r="M574" s="28"/>
      <c r="N574" s="28"/>
      <c r="O574" s="28"/>
      <c r="P574" s="28"/>
      <c r="Q574" s="28"/>
      <c r="R574" s="28"/>
    </row>
    <row r="575" spans="1:18" x14ac:dyDescent="0.25">
      <c r="A575" s="14"/>
      <c r="B575" s="14"/>
      <c r="G575" s="23"/>
      <c r="H575" s="23"/>
      <c r="I575" s="23"/>
      <c r="K575" s="28"/>
      <c r="L575" s="28"/>
      <c r="M575" s="28"/>
      <c r="N575" s="28"/>
      <c r="O575" s="28"/>
      <c r="P575" s="28"/>
      <c r="Q575" s="28"/>
      <c r="R575" s="28"/>
    </row>
    <row r="576" spans="1:18" x14ac:dyDescent="0.25">
      <c r="A576" s="14"/>
      <c r="B576" s="14"/>
      <c r="G576" s="23"/>
      <c r="H576" s="23"/>
      <c r="I576" s="23"/>
      <c r="K576" s="28"/>
      <c r="L576" s="28"/>
      <c r="M576" s="28"/>
      <c r="N576" s="28"/>
      <c r="O576" s="28"/>
      <c r="P576" s="28"/>
      <c r="Q576" s="28"/>
      <c r="R576" s="28"/>
    </row>
    <row r="577" spans="1:18" x14ac:dyDescent="0.25">
      <c r="A577" s="14"/>
      <c r="B577" s="14"/>
      <c r="G577" s="23"/>
      <c r="H577" s="23"/>
      <c r="I577" s="23"/>
      <c r="K577" s="28"/>
      <c r="L577" s="28"/>
      <c r="M577" s="28"/>
      <c r="N577" s="28"/>
      <c r="O577" s="28"/>
      <c r="P577" s="28"/>
      <c r="Q577" s="28"/>
      <c r="R577" s="28"/>
    </row>
    <row r="578" spans="1:18" x14ac:dyDescent="0.25">
      <c r="A578" s="14"/>
      <c r="B578" s="14"/>
      <c r="G578" s="23"/>
      <c r="H578" s="23"/>
      <c r="I578" s="23"/>
      <c r="K578" s="28"/>
      <c r="L578" s="28"/>
      <c r="M578" s="28"/>
      <c r="N578" s="28"/>
      <c r="O578" s="28"/>
      <c r="P578" s="28"/>
      <c r="Q578" s="28"/>
      <c r="R578" s="28"/>
    </row>
    <row r="579" spans="1:18" x14ac:dyDescent="0.25">
      <c r="A579" s="14"/>
      <c r="B579" s="14"/>
      <c r="G579" s="23"/>
      <c r="H579" s="23"/>
      <c r="I579" s="23"/>
      <c r="K579" s="28"/>
      <c r="L579" s="28"/>
      <c r="M579" s="28"/>
      <c r="N579" s="28"/>
      <c r="O579" s="28"/>
      <c r="P579" s="28"/>
      <c r="Q579" s="28"/>
      <c r="R579" s="28"/>
    </row>
    <row r="580" spans="1:18" x14ac:dyDescent="0.25">
      <c r="A580" s="14"/>
      <c r="B580" s="14"/>
      <c r="G580" s="23"/>
      <c r="H580" s="23"/>
      <c r="I580" s="23"/>
      <c r="K580" s="28"/>
      <c r="L580" s="28"/>
      <c r="M580" s="28"/>
      <c r="N580" s="28"/>
      <c r="O580" s="28"/>
      <c r="P580" s="28"/>
      <c r="Q580" s="28"/>
      <c r="R580" s="28"/>
    </row>
    <row r="581" spans="1:18" x14ac:dyDescent="0.25">
      <c r="A581" s="14"/>
      <c r="B581" s="14"/>
      <c r="G581" s="23"/>
      <c r="H581" s="23"/>
      <c r="I581" s="23"/>
      <c r="K581" s="28"/>
      <c r="L581" s="28"/>
      <c r="M581" s="28"/>
      <c r="N581" s="28"/>
      <c r="O581" s="28"/>
      <c r="P581" s="28"/>
      <c r="Q581" s="28"/>
      <c r="R581" s="28"/>
    </row>
    <row r="582" spans="1:18" x14ac:dyDescent="0.25">
      <c r="A582" s="14"/>
      <c r="B582" s="14"/>
      <c r="G582" s="23"/>
      <c r="H582" s="23"/>
      <c r="I582" s="23"/>
      <c r="K582" s="28"/>
      <c r="L582" s="28"/>
      <c r="M582" s="28"/>
      <c r="N582" s="28"/>
      <c r="O582" s="28"/>
      <c r="P582" s="28"/>
      <c r="Q582" s="28"/>
      <c r="R582" s="28"/>
    </row>
    <row r="583" spans="1:18" x14ac:dyDescent="0.25">
      <c r="A583" s="14"/>
      <c r="B583" s="14"/>
      <c r="G583" s="23"/>
      <c r="H583" s="23"/>
      <c r="I583" s="23"/>
      <c r="K583" s="28"/>
      <c r="L583" s="28"/>
      <c r="M583" s="28"/>
      <c r="N583" s="28"/>
      <c r="O583" s="28"/>
      <c r="P583" s="28"/>
      <c r="Q583" s="28"/>
      <c r="R583" s="28"/>
    </row>
    <row r="584" spans="1:18" x14ac:dyDescent="0.25">
      <c r="A584" s="14"/>
      <c r="B584" s="14"/>
      <c r="G584" s="23"/>
      <c r="H584" s="23"/>
      <c r="I584" s="23"/>
      <c r="K584" s="28"/>
      <c r="L584" s="28"/>
      <c r="M584" s="28"/>
      <c r="N584" s="28"/>
      <c r="O584" s="28"/>
      <c r="P584" s="28"/>
      <c r="Q584" s="28"/>
      <c r="R584" s="28"/>
    </row>
    <row r="585" spans="1:18" x14ac:dyDescent="0.25">
      <c r="A585" s="14"/>
      <c r="B585" s="14"/>
      <c r="G585" s="23"/>
      <c r="H585" s="23"/>
      <c r="I585" s="23"/>
      <c r="K585" s="28"/>
      <c r="L585" s="28"/>
      <c r="M585" s="28"/>
      <c r="N585" s="28"/>
      <c r="O585" s="28"/>
      <c r="P585" s="28"/>
      <c r="Q585" s="28"/>
      <c r="R585" s="28"/>
    </row>
    <row r="586" spans="1:18" x14ac:dyDescent="0.25">
      <c r="A586" s="14"/>
      <c r="B586" s="14"/>
      <c r="G586" s="23"/>
      <c r="H586" s="23"/>
      <c r="I586" s="23"/>
      <c r="K586" s="28"/>
      <c r="L586" s="28"/>
      <c r="M586" s="28"/>
      <c r="N586" s="28"/>
      <c r="O586" s="28"/>
      <c r="P586" s="28"/>
      <c r="Q586" s="28"/>
      <c r="R586" s="28"/>
    </row>
    <row r="587" spans="1:18" x14ac:dyDescent="0.25">
      <c r="A587" s="14"/>
      <c r="B587" s="14"/>
      <c r="G587" s="23"/>
      <c r="H587" s="23"/>
      <c r="I587" s="23"/>
      <c r="K587" s="28"/>
      <c r="L587" s="28"/>
      <c r="M587" s="28"/>
      <c r="N587" s="28"/>
      <c r="O587" s="28"/>
      <c r="P587" s="28"/>
      <c r="Q587" s="28"/>
      <c r="R587" s="28"/>
    </row>
    <row r="588" spans="1:18" x14ac:dyDescent="0.25">
      <c r="A588" s="14"/>
      <c r="B588" s="14"/>
      <c r="G588" s="23"/>
      <c r="H588" s="23"/>
      <c r="I588" s="23"/>
      <c r="K588" s="28"/>
      <c r="L588" s="28"/>
      <c r="M588" s="28"/>
      <c r="N588" s="28"/>
      <c r="O588" s="28"/>
      <c r="P588" s="28"/>
      <c r="Q588" s="28"/>
      <c r="R588" s="28"/>
    </row>
    <row r="589" spans="1:18" x14ac:dyDescent="0.25">
      <c r="A589" s="14"/>
      <c r="B589" s="14"/>
      <c r="G589" s="23"/>
      <c r="H589" s="23"/>
      <c r="I589" s="23"/>
      <c r="K589" s="28"/>
      <c r="L589" s="28"/>
      <c r="M589" s="28"/>
      <c r="N589" s="28"/>
      <c r="O589" s="28"/>
      <c r="P589" s="28"/>
      <c r="Q589" s="28"/>
      <c r="R589" s="28"/>
    </row>
    <row r="590" spans="1:18" x14ac:dyDescent="0.25">
      <c r="A590" s="14"/>
      <c r="B590" s="14"/>
      <c r="G590" s="23"/>
      <c r="H590" s="23"/>
      <c r="I590" s="23"/>
      <c r="K590" s="28"/>
      <c r="L590" s="28"/>
      <c r="M590" s="28"/>
      <c r="N590" s="28"/>
      <c r="O590" s="28"/>
      <c r="P590" s="28"/>
      <c r="Q590" s="28"/>
      <c r="R590" s="28"/>
    </row>
    <row r="591" spans="1:18" x14ac:dyDescent="0.25">
      <c r="A591" s="14"/>
      <c r="B591" s="14"/>
      <c r="G591" s="23"/>
      <c r="H591" s="23"/>
      <c r="I591" s="23"/>
      <c r="K591" s="28"/>
      <c r="L591" s="28"/>
      <c r="M591" s="28"/>
      <c r="N591" s="28"/>
      <c r="O591" s="28"/>
      <c r="P591" s="28"/>
      <c r="Q591" s="28"/>
      <c r="R591" s="28"/>
    </row>
    <row r="592" spans="1:18" x14ac:dyDescent="0.25">
      <c r="A592" s="14"/>
      <c r="B592" s="14"/>
      <c r="G592" s="23"/>
      <c r="H592" s="23"/>
      <c r="I592" s="23"/>
      <c r="K592" s="28"/>
      <c r="L592" s="28"/>
      <c r="M592" s="28"/>
      <c r="N592" s="28"/>
      <c r="O592" s="28"/>
      <c r="P592" s="28"/>
      <c r="Q592" s="28"/>
      <c r="R592" s="28"/>
    </row>
    <row r="593" spans="1:18" x14ac:dyDescent="0.25">
      <c r="A593" s="14"/>
      <c r="B593" s="14"/>
      <c r="G593" s="23"/>
      <c r="H593" s="23"/>
      <c r="I593" s="23"/>
      <c r="K593" s="28"/>
      <c r="L593" s="28"/>
      <c r="M593" s="28"/>
      <c r="N593" s="28"/>
      <c r="O593" s="28"/>
      <c r="P593" s="28"/>
      <c r="Q593" s="28"/>
      <c r="R593" s="28"/>
    </row>
    <row r="594" spans="1:18" x14ac:dyDescent="0.25">
      <c r="A594" s="14"/>
      <c r="B594" s="14"/>
      <c r="G594" s="23"/>
      <c r="H594" s="23"/>
      <c r="I594" s="23"/>
      <c r="K594" s="28"/>
      <c r="L594" s="28"/>
      <c r="M594" s="28"/>
      <c r="N594" s="28"/>
      <c r="O594" s="28"/>
      <c r="P594" s="28"/>
      <c r="Q594" s="28"/>
      <c r="R594" s="28"/>
    </row>
    <row r="595" spans="1:18" x14ac:dyDescent="0.25">
      <c r="A595" s="14"/>
      <c r="B595" s="14"/>
      <c r="G595" s="23"/>
      <c r="H595" s="23"/>
      <c r="I595" s="23"/>
      <c r="K595" s="28"/>
      <c r="L595" s="28"/>
      <c r="M595" s="28"/>
      <c r="N595" s="28"/>
      <c r="O595" s="28"/>
      <c r="P595" s="28"/>
      <c r="Q595" s="28"/>
      <c r="R595" s="28"/>
    </row>
    <row r="596" spans="1:18" x14ac:dyDescent="0.25">
      <c r="A596" s="14"/>
      <c r="B596" s="14"/>
      <c r="G596" s="23"/>
      <c r="H596" s="23"/>
      <c r="I596" s="23"/>
      <c r="K596" s="28"/>
      <c r="L596" s="28"/>
      <c r="M596" s="28"/>
      <c r="N596" s="28"/>
      <c r="O596" s="28"/>
      <c r="P596" s="28"/>
      <c r="Q596" s="28"/>
      <c r="R596" s="28"/>
    </row>
    <row r="597" spans="1:18" x14ac:dyDescent="0.25">
      <c r="A597" s="14"/>
      <c r="B597" s="14"/>
      <c r="G597" s="23"/>
      <c r="H597" s="23"/>
      <c r="I597" s="23"/>
      <c r="K597" s="28"/>
      <c r="L597" s="28"/>
      <c r="M597" s="28"/>
      <c r="N597" s="28"/>
      <c r="O597" s="28"/>
      <c r="P597" s="28"/>
      <c r="Q597" s="28"/>
      <c r="R597" s="28"/>
    </row>
    <row r="598" spans="1:18" x14ac:dyDescent="0.25">
      <c r="A598" s="14"/>
      <c r="B598" s="14"/>
      <c r="G598" s="23"/>
      <c r="H598" s="23"/>
      <c r="I598" s="23"/>
      <c r="K598" s="28"/>
      <c r="L598" s="28"/>
      <c r="M598" s="28"/>
      <c r="N598" s="28"/>
      <c r="O598" s="28"/>
      <c r="P598" s="28"/>
      <c r="Q598" s="28"/>
      <c r="R598" s="28"/>
    </row>
    <row r="599" spans="1:18" x14ac:dyDescent="0.25">
      <c r="A599" s="14"/>
      <c r="B599" s="14"/>
      <c r="G599" s="23"/>
      <c r="H599" s="23"/>
      <c r="I599" s="23"/>
      <c r="K599" s="28"/>
      <c r="L599" s="28"/>
      <c r="M599" s="28"/>
      <c r="N599" s="28"/>
      <c r="O599" s="28"/>
      <c r="P599" s="28"/>
      <c r="Q599" s="28"/>
      <c r="R599" s="28"/>
    </row>
    <row r="600" spans="1:18" x14ac:dyDescent="0.25">
      <c r="A600" s="14"/>
      <c r="B600" s="14"/>
      <c r="G600" s="23"/>
      <c r="H600" s="23"/>
      <c r="I600" s="23"/>
      <c r="K600" s="28"/>
      <c r="L600" s="28"/>
      <c r="M600" s="28"/>
      <c r="N600" s="28"/>
      <c r="O600" s="28"/>
      <c r="P600" s="28"/>
      <c r="Q600" s="28"/>
      <c r="R600" s="28"/>
    </row>
    <row r="601" spans="1:18" x14ac:dyDescent="0.25">
      <c r="A601" s="14"/>
      <c r="B601" s="14"/>
      <c r="G601" s="23"/>
      <c r="H601" s="23"/>
      <c r="I601" s="23"/>
      <c r="K601" s="28"/>
      <c r="L601" s="28"/>
      <c r="M601" s="28"/>
      <c r="N601" s="28"/>
      <c r="O601" s="28"/>
      <c r="P601" s="28"/>
      <c r="Q601" s="28"/>
      <c r="R601" s="28"/>
    </row>
    <row r="602" spans="1:18" x14ac:dyDescent="0.25">
      <c r="A602" s="14"/>
      <c r="B602" s="14"/>
      <c r="G602" s="23"/>
      <c r="H602" s="23"/>
      <c r="I602" s="23"/>
      <c r="K602" s="28"/>
      <c r="L602" s="28"/>
      <c r="M602" s="28"/>
      <c r="N602" s="28"/>
      <c r="O602" s="28"/>
      <c r="P602" s="28"/>
      <c r="Q602" s="28"/>
      <c r="R602" s="28"/>
    </row>
    <row r="603" spans="1:18" x14ac:dyDescent="0.25">
      <c r="A603" s="14"/>
      <c r="B603" s="14"/>
      <c r="G603" s="23"/>
      <c r="H603" s="23"/>
      <c r="I603" s="23"/>
      <c r="K603" s="28"/>
      <c r="L603" s="28"/>
      <c r="M603" s="28"/>
      <c r="N603" s="28"/>
      <c r="O603" s="28"/>
      <c r="P603" s="28"/>
      <c r="Q603" s="28"/>
      <c r="R603" s="28"/>
    </row>
    <row r="604" spans="1:18" x14ac:dyDescent="0.25">
      <c r="A604" s="14"/>
      <c r="B604" s="14"/>
      <c r="G604" s="23"/>
      <c r="H604" s="23"/>
      <c r="I604" s="23"/>
      <c r="K604" s="28"/>
      <c r="L604" s="28"/>
      <c r="M604" s="28"/>
      <c r="N604" s="28"/>
      <c r="O604" s="28"/>
      <c r="P604" s="28"/>
      <c r="Q604" s="28"/>
      <c r="R604" s="28"/>
    </row>
    <row r="605" spans="1:18" x14ac:dyDescent="0.25">
      <c r="A605" s="14"/>
      <c r="B605" s="14"/>
      <c r="G605" s="23"/>
      <c r="H605" s="23"/>
      <c r="I605" s="23"/>
      <c r="K605" s="28"/>
      <c r="L605" s="28"/>
      <c r="M605" s="28"/>
      <c r="N605" s="28"/>
      <c r="O605" s="28"/>
      <c r="P605" s="28"/>
      <c r="Q605" s="28"/>
      <c r="R605" s="28"/>
    </row>
    <row r="606" spans="1:18" x14ac:dyDescent="0.25">
      <c r="A606" s="14"/>
      <c r="B606" s="14"/>
      <c r="G606" s="23"/>
      <c r="H606" s="23"/>
      <c r="I606" s="23"/>
      <c r="K606" s="28"/>
      <c r="L606" s="28"/>
      <c r="M606" s="28"/>
      <c r="N606" s="28"/>
      <c r="O606" s="28"/>
      <c r="P606" s="28"/>
      <c r="Q606" s="28"/>
      <c r="R606" s="28"/>
    </row>
    <row r="607" spans="1:18" x14ac:dyDescent="0.25">
      <c r="A607" s="14"/>
      <c r="B607" s="14"/>
      <c r="G607" s="23"/>
      <c r="H607" s="23"/>
      <c r="I607" s="23"/>
      <c r="K607" s="28"/>
      <c r="L607" s="28"/>
      <c r="M607" s="28"/>
      <c r="N607" s="28"/>
      <c r="O607" s="28"/>
      <c r="P607" s="28"/>
      <c r="Q607" s="28"/>
      <c r="R607" s="28"/>
    </row>
    <row r="608" spans="1:18" x14ac:dyDescent="0.25">
      <c r="A608" s="14"/>
      <c r="B608" s="14"/>
      <c r="G608" s="23"/>
      <c r="H608" s="23"/>
      <c r="I608" s="23"/>
      <c r="K608" s="28"/>
      <c r="L608" s="28"/>
      <c r="M608" s="28"/>
      <c r="N608" s="28"/>
      <c r="O608" s="28"/>
      <c r="P608" s="28"/>
      <c r="Q608" s="28"/>
      <c r="R608" s="28"/>
    </row>
    <row r="609" spans="1:18" x14ac:dyDescent="0.25">
      <c r="A609" s="14"/>
      <c r="B609" s="14"/>
      <c r="G609" s="23"/>
      <c r="H609" s="23"/>
      <c r="I609" s="23"/>
      <c r="K609" s="28"/>
      <c r="L609" s="28"/>
      <c r="M609" s="28"/>
      <c r="N609" s="28"/>
      <c r="O609" s="28"/>
      <c r="P609" s="28"/>
      <c r="Q609" s="28"/>
      <c r="R609" s="28"/>
    </row>
    <row r="610" spans="1:18" x14ac:dyDescent="0.25">
      <c r="A610" s="14"/>
      <c r="B610" s="14"/>
      <c r="G610" s="23"/>
      <c r="H610" s="23"/>
      <c r="I610" s="23"/>
      <c r="K610" s="28"/>
      <c r="L610" s="28"/>
      <c r="M610" s="28"/>
      <c r="N610" s="28"/>
      <c r="O610" s="28"/>
      <c r="P610" s="28"/>
      <c r="Q610" s="28"/>
      <c r="R610" s="28"/>
    </row>
    <row r="611" spans="1:18" x14ac:dyDescent="0.25">
      <c r="A611" s="14"/>
      <c r="B611" s="14"/>
      <c r="G611" s="23"/>
      <c r="H611" s="23"/>
      <c r="I611" s="23"/>
      <c r="K611" s="28"/>
      <c r="L611" s="28"/>
      <c r="M611" s="28"/>
      <c r="N611" s="28"/>
      <c r="O611" s="28"/>
      <c r="P611" s="28"/>
      <c r="Q611" s="28"/>
      <c r="R611" s="28"/>
    </row>
    <row r="612" spans="1:18" x14ac:dyDescent="0.25">
      <c r="A612" s="14"/>
      <c r="B612" s="14"/>
      <c r="G612" s="23"/>
      <c r="H612" s="23"/>
      <c r="I612" s="23"/>
      <c r="K612" s="28"/>
      <c r="L612" s="28"/>
      <c r="M612" s="28"/>
      <c r="N612" s="28"/>
      <c r="O612" s="28"/>
      <c r="P612" s="28"/>
      <c r="Q612" s="28"/>
      <c r="R612" s="28"/>
    </row>
    <row r="613" spans="1:18" x14ac:dyDescent="0.25">
      <c r="A613" s="14"/>
      <c r="B613" s="14"/>
      <c r="G613" s="23"/>
      <c r="H613" s="23"/>
      <c r="I613" s="23"/>
      <c r="K613" s="28"/>
      <c r="L613" s="28"/>
      <c r="M613" s="28"/>
      <c r="N613" s="28"/>
      <c r="O613" s="28"/>
      <c r="P613" s="28"/>
      <c r="Q613" s="28"/>
      <c r="R613" s="28"/>
    </row>
    <row r="614" spans="1:18" x14ac:dyDescent="0.25">
      <c r="A614" s="14"/>
      <c r="B614" s="14"/>
      <c r="G614" s="23"/>
      <c r="H614" s="23"/>
      <c r="I614" s="23"/>
      <c r="K614" s="28"/>
      <c r="L614" s="28"/>
      <c r="M614" s="28"/>
      <c r="N614" s="28"/>
      <c r="O614" s="28"/>
      <c r="P614" s="28"/>
      <c r="Q614" s="28"/>
      <c r="R614" s="28"/>
    </row>
    <row r="615" spans="1:18" x14ac:dyDescent="0.25">
      <c r="A615" s="14"/>
      <c r="B615" s="14"/>
      <c r="G615" s="23"/>
      <c r="H615" s="23"/>
      <c r="I615" s="23"/>
      <c r="K615" s="28"/>
      <c r="L615" s="28"/>
      <c r="M615" s="28"/>
      <c r="N615" s="28"/>
      <c r="O615" s="28"/>
      <c r="P615" s="28"/>
      <c r="Q615" s="28"/>
      <c r="R615" s="28"/>
    </row>
    <row r="616" spans="1:18" x14ac:dyDescent="0.25">
      <c r="A616" s="14"/>
      <c r="B616" s="14"/>
      <c r="G616" s="23"/>
      <c r="H616" s="23"/>
      <c r="I616" s="23"/>
      <c r="K616" s="28"/>
      <c r="L616" s="28"/>
      <c r="M616" s="28"/>
      <c r="N616" s="28"/>
      <c r="O616" s="28"/>
      <c r="P616" s="28"/>
      <c r="Q616" s="28"/>
      <c r="R616" s="28"/>
    </row>
    <row r="617" spans="1:18" x14ac:dyDescent="0.25">
      <c r="A617" s="14"/>
      <c r="B617" s="14"/>
      <c r="G617" s="23"/>
      <c r="H617" s="23"/>
      <c r="I617" s="23"/>
      <c r="K617" s="28"/>
      <c r="L617" s="28"/>
      <c r="M617" s="28"/>
      <c r="N617" s="28"/>
      <c r="O617" s="28"/>
      <c r="P617" s="28"/>
      <c r="Q617" s="28"/>
      <c r="R617" s="28"/>
    </row>
    <row r="618" spans="1:18" x14ac:dyDescent="0.25">
      <c r="A618" s="14"/>
      <c r="B618" s="14"/>
      <c r="G618" s="23"/>
      <c r="H618" s="23"/>
      <c r="I618" s="23"/>
      <c r="K618" s="28"/>
      <c r="L618" s="28"/>
      <c r="M618" s="28"/>
      <c r="N618" s="28"/>
      <c r="O618" s="28"/>
      <c r="P618" s="28"/>
      <c r="Q618" s="28"/>
      <c r="R618" s="28"/>
    </row>
    <row r="619" spans="1:18" x14ac:dyDescent="0.25">
      <c r="A619" s="14"/>
      <c r="B619" s="14"/>
      <c r="G619" s="23"/>
      <c r="H619" s="23"/>
      <c r="I619" s="23"/>
      <c r="K619" s="28"/>
      <c r="L619" s="28"/>
      <c r="M619" s="28"/>
      <c r="N619" s="28"/>
      <c r="O619" s="28"/>
      <c r="P619" s="28"/>
      <c r="Q619" s="28"/>
      <c r="R619" s="28"/>
    </row>
    <row r="620" spans="1:18" x14ac:dyDescent="0.25">
      <c r="A620" s="14"/>
      <c r="B620" s="14"/>
      <c r="G620" s="23"/>
      <c r="H620" s="23"/>
      <c r="I620" s="23"/>
      <c r="K620" s="28"/>
      <c r="L620" s="28"/>
      <c r="M620" s="28"/>
      <c r="N620" s="28"/>
      <c r="O620" s="28"/>
      <c r="P620" s="28"/>
      <c r="Q620" s="28"/>
      <c r="R620" s="28"/>
    </row>
    <row r="621" spans="1:18" x14ac:dyDescent="0.25">
      <c r="A621" s="14"/>
      <c r="B621" s="14"/>
      <c r="G621" s="23"/>
      <c r="H621" s="23"/>
      <c r="I621" s="23"/>
      <c r="K621" s="28"/>
      <c r="L621" s="28"/>
      <c r="M621" s="28"/>
      <c r="N621" s="28"/>
      <c r="O621" s="28"/>
      <c r="P621" s="28"/>
      <c r="Q621" s="28"/>
      <c r="R621" s="28"/>
    </row>
    <row r="622" spans="1:18" x14ac:dyDescent="0.25">
      <c r="A622" s="14"/>
      <c r="B622" s="14"/>
      <c r="G622" s="23"/>
      <c r="H622" s="23"/>
      <c r="I622" s="23"/>
      <c r="K622" s="28"/>
      <c r="L622" s="28"/>
      <c r="M622" s="28"/>
      <c r="N622" s="28"/>
      <c r="O622" s="28"/>
      <c r="P622" s="28"/>
      <c r="Q622" s="28"/>
      <c r="R622" s="28"/>
    </row>
    <row r="623" spans="1:18" x14ac:dyDescent="0.25">
      <c r="A623" s="14"/>
      <c r="B623" s="14"/>
      <c r="G623" s="23"/>
      <c r="H623" s="23"/>
      <c r="I623" s="23"/>
      <c r="K623" s="28"/>
      <c r="L623" s="28"/>
      <c r="M623" s="28"/>
      <c r="N623" s="28"/>
      <c r="O623" s="28"/>
      <c r="P623" s="28"/>
      <c r="Q623" s="28"/>
      <c r="R623" s="28"/>
    </row>
    <row r="624" spans="1:18" x14ac:dyDescent="0.25">
      <c r="A624" s="14"/>
      <c r="B624" s="14"/>
      <c r="G624" s="23"/>
      <c r="H624" s="23"/>
      <c r="I624" s="23"/>
      <c r="K624" s="28"/>
      <c r="L624" s="28"/>
      <c r="M624" s="28"/>
      <c r="N624" s="28"/>
      <c r="O624" s="28"/>
      <c r="P624" s="28"/>
      <c r="Q624" s="28"/>
      <c r="R624" s="28"/>
    </row>
    <row r="625" spans="1:18" x14ac:dyDescent="0.25">
      <c r="A625" s="14"/>
      <c r="B625" s="14"/>
      <c r="G625" s="23"/>
      <c r="H625" s="23"/>
      <c r="I625" s="23"/>
      <c r="K625" s="28"/>
      <c r="L625" s="28"/>
      <c r="M625" s="28"/>
      <c r="N625" s="28"/>
      <c r="O625" s="28"/>
      <c r="P625" s="28"/>
      <c r="Q625" s="28"/>
      <c r="R625" s="28"/>
    </row>
    <row r="626" spans="1:18" x14ac:dyDescent="0.25">
      <c r="A626" s="14"/>
      <c r="B626" s="14"/>
      <c r="G626" s="23"/>
      <c r="H626" s="23"/>
      <c r="I626" s="23"/>
      <c r="K626" s="28"/>
      <c r="L626" s="28"/>
      <c r="M626" s="28"/>
      <c r="N626" s="28"/>
      <c r="O626" s="28"/>
      <c r="P626" s="28"/>
      <c r="Q626" s="28"/>
      <c r="R626" s="28"/>
    </row>
    <row r="627" spans="1:18" x14ac:dyDescent="0.25">
      <c r="A627" s="14"/>
      <c r="B627" s="14"/>
      <c r="G627" s="23"/>
      <c r="H627" s="23"/>
      <c r="I627" s="23"/>
      <c r="K627" s="28"/>
      <c r="L627" s="28"/>
      <c r="M627" s="28"/>
      <c r="N627" s="28"/>
      <c r="O627" s="28"/>
      <c r="P627" s="28"/>
      <c r="Q627" s="28"/>
      <c r="R627" s="28"/>
    </row>
    <row r="628" spans="1:18" x14ac:dyDescent="0.25">
      <c r="A628" s="14"/>
      <c r="B628" s="14"/>
      <c r="G628" s="23"/>
      <c r="H628" s="23"/>
      <c r="I628" s="23"/>
      <c r="K628" s="28"/>
      <c r="L628" s="28"/>
      <c r="M628" s="28"/>
      <c r="N628" s="28"/>
      <c r="O628" s="28"/>
      <c r="P628" s="28"/>
      <c r="Q628" s="28"/>
      <c r="R628" s="28"/>
    </row>
    <row r="629" spans="1:18" x14ac:dyDescent="0.25">
      <c r="A629" s="14"/>
      <c r="B629" s="14"/>
      <c r="G629" s="23"/>
      <c r="H629" s="23"/>
      <c r="I629" s="23"/>
      <c r="K629" s="28"/>
      <c r="L629" s="28"/>
      <c r="M629" s="28"/>
      <c r="N629" s="28"/>
      <c r="O629" s="28"/>
      <c r="P629" s="28"/>
      <c r="Q629" s="28"/>
      <c r="R629" s="28"/>
    </row>
    <row r="630" spans="1:18" x14ac:dyDescent="0.25">
      <c r="A630" s="14"/>
      <c r="B630" s="14"/>
      <c r="G630" s="23"/>
      <c r="H630" s="23"/>
      <c r="I630" s="23"/>
      <c r="K630" s="28"/>
      <c r="L630" s="28"/>
      <c r="M630" s="28"/>
      <c r="N630" s="28"/>
      <c r="O630" s="28"/>
      <c r="P630" s="28"/>
      <c r="Q630" s="28"/>
      <c r="R630" s="28"/>
    </row>
    <row r="631" spans="1:18" x14ac:dyDescent="0.25">
      <c r="A631" s="14"/>
      <c r="B631" s="14"/>
      <c r="G631" s="23"/>
      <c r="H631" s="23"/>
      <c r="I631" s="23"/>
      <c r="K631" s="28"/>
      <c r="L631" s="28"/>
      <c r="M631" s="28"/>
      <c r="N631" s="28"/>
      <c r="O631" s="28"/>
      <c r="P631" s="28"/>
      <c r="Q631" s="28"/>
      <c r="R631" s="28"/>
    </row>
    <row r="632" spans="1:18" x14ac:dyDescent="0.25">
      <c r="A632" s="14"/>
      <c r="B632" s="14"/>
      <c r="G632" s="23"/>
      <c r="H632" s="23"/>
      <c r="I632" s="23"/>
      <c r="K632" s="28"/>
      <c r="L632" s="28"/>
      <c r="M632" s="28"/>
      <c r="N632" s="28"/>
      <c r="O632" s="28"/>
      <c r="P632" s="28"/>
      <c r="Q632" s="28"/>
      <c r="R632" s="28"/>
    </row>
    <row r="633" spans="1:18" x14ac:dyDescent="0.25">
      <c r="A633" s="14"/>
      <c r="B633" s="14"/>
      <c r="G633" s="23"/>
      <c r="H633" s="23"/>
      <c r="I633" s="23"/>
      <c r="K633" s="28"/>
      <c r="L633" s="28"/>
      <c r="M633" s="28"/>
      <c r="N633" s="28"/>
      <c r="O633" s="28"/>
      <c r="P633" s="28"/>
      <c r="Q633" s="28"/>
      <c r="R633" s="28"/>
    </row>
    <row r="634" spans="1:18" x14ac:dyDescent="0.25">
      <c r="A634" s="14"/>
      <c r="B634" s="14"/>
      <c r="G634" s="23"/>
      <c r="H634" s="23"/>
      <c r="I634" s="23"/>
      <c r="K634" s="28"/>
      <c r="L634" s="28"/>
      <c r="M634" s="28"/>
      <c r="N634" s="28"/>
      <c r="O634" s="28"/>
      <c r="P634" s="28"/>
      <c r="Q634" s="28"/>
      <c r="R634" s="28"/>
    </row>
    <row r="635" spans="1:18" x14ac:dyDescent="0.25">
      <c r="A635" s="14"/>
      <c r="B635" s="14"/>
      <c r="G635" s="23"/>
      <c r="H635" s="23"/>
      <c r="I635" s="23"/>
      <c r="K635" s="28"/>
      <c r="L635" s="28"/>
      <c r="M635" s="28"/>
      <c r="N635" s="28"/>
      <c r="O635" s="28"/>
      <c r="P635" s="28"/>
      <c r="Q635" s="28"/>
      <c r="R635" s="28"/>
    </row>
    <row r="636" spans="1:18" x14ac:dyDescent="0.25">
      <c r="A636" s="14"/>
      <c r="B636" s="14"/>
      <c r="G636" s="23"/>
      <c r="H636" s="23"/>
      <c r="I636" s="23"/>
      <c r="K636" s="28"/>
      <c r="L636" s="28"/>
      <c r="M636" s="28"/>
      <c r="N636" s="28"/>
      <c r="O636" s="28"/>
      <c r="P636" s="28"/>
      <c r="Q636" s="28"/>
      <c r="R636" s="28"/>
    </row>
    <row r="637" spans="1:18" x14ac:dyDescent="0.25">
      <c r="A637" s="14"/>
      <c r="B637" s="14"/>
      <c r="G637" s="23"/>
      <c r="H637" s="23"/>
      <c r="I637" s="23"/>
      <c r="K637" s="28"/>
      <c r="L637" s="28"/>
      <c r="M637" s="28"/>
      <c r="N637" s="28"/>
      <c r="O637" s="28"/>
      <c r="P637" s="28"/>
      <c r="Q637" s="28"/>
      <c r="R637" s="28"/>
    </row>
    <row r="638" spans="1:18" x14ac:dyDescent="0.25">
      <c r="A638" s="14"/>
      <c r="B638" s="14"/>
      <c r="G638" s="23"/>
      <c r="H638" s="23"/>
      <c r="I638" s="23"/>
      <c r="K638" s="28"/>
      <c r="L638" s="28"/>
      <c r="M638" s="28"/>
      <c r="N638" s="28"/>
      <c r="O638" s="28"/>
      <c r="P638" s="28"/>
      <c r="Q638" s="28"/>
      <c r="R638" s="28"/>
    </row>
    <row r="639" spans="1:18" x14ac:dyDescent="0.25">
      <c r="A639" s="14"/>
      <c r="B639" s="14"/>
      <c r="G639" s="23"/>
      <c r="H639" s="23"/>
      <c r="I639" s="23"/>
      <c r="K639" s="28"/>
      <c r="L639" s="28"/>
      <c r="M639" s="28"/>
      <c r="N639" s="28"/>
      <c r="O639" s="28"/>
      <c r="P639" s="28"/>
      <c r="Q639" s="28"/>
      <c r="R639" s="28"/>
    </row>
    <row r="640" spans="1:18" x14ac:dyDescent="0.25">
      <c r="A640" s="14"/>
      <c r="B640" s="14"/>
      <c r="G640" s="23"/>
      <c r="H640" s="23"/>
      <c r="I640" s="23"/>
      <c r="K640" s="28"/>
      <c r="L640" s="28"/>
      <c r="M640" s="28"/>
      <c r="N640" s="28"/>
      <c r="O640" s="28"/>
      <c r="P640" s="28"/>
      <c r="Q640" s="28"/>
      <c r="R640" s="28"/>
    </row>
    <row r="641" spans="1:18" x14ac:dyDescent="0.25">
      <c r="A641" s="14"/>
      <c r="B641" s="14"/>
      <c r="G641" s="23"/>
      <c r="H641" s="23"/>
      <c r="I641" s="23"/>
      <c r="K641" s="28"/>
      <c r="L641" s="28"/>
      <c r="M641" s="28"/>
      <c r="N641" s="28"/>
      <c r="O641" s="28"/>
      <c r="P641" s="28"/>
      <c r="Q641" s="28"/>
      <c r="R641" s="28"/>
    </row>
    <row r="642" spans="1:18" x14ac:dyDescent="0.25">
      <c r="A642" s="14"/>
      <c r="B642" s="14"/>
      <c r="G642" s="23"/>
      <c r="H642" s="23"/>
      <c r="I642" s="23"/>
      <c r="K642" s="28"/>
      <c r="L642" s="28"/>
      <c r="M642" s="28"/>
      <c r="N642" s="28"/>
      <c r="O642" s="28"/>
      <c r="P642" s="28"/>
      <c r="Q642" s="28"/>
      <c r="R642" s="28"/>
    </row>
    <row r="643" spans="1:18" x14ac:dyDescent="0.25">
      <c r="A643" s="14"/>
      <c r="B643" s="14"/>
      <c r="G643" s="23"/>
      <c r="H643" s="23"/>
      <c r="I643" s="23"/>
      <c r="K643" s="28"/>
      <c r="L643" s="28"/>
      <c r="M643" s="28"/>
      <c r="N643" s="28"/>
      <c r="O643" s="28"/>
      <c r="P643" s="28"/>
      <c r="Q643" s="28"/>
      <c r="R643" s="28"/>
    </row>
    <row r="644" spans="1:18" x14ac:dyDescent="0.25">
      <c r="A644" s="14"/>
      <c r="B644" s="14"/>
      <c r="G644" s="23"/>
      <c r="H644" s="23"/>
      <c r="I644" s="23"/>
      <c r="K644" s="28"/>
      <c r="L644" s="28"/>
      <c r="M644" s="28"/>
      <c r="N644" s="28"/>
      <c r="O644" s="28"/>
      <c r="P644" s="28"/>
      <c r="Q644" s="28"/>
      <c r="R644" s="28"/>
    </row>
    <row r="645" spans="1:18" x14ac:dyDescent="0.25">
      <c r="A645" s="14"/>
      <c r="B645" s="14"/>
      <c r="G645" s="23"/>
      <c r="H645" s="23"/>
      <c r="I645" s="23"/>
      <c r="K645" s="28"/>
      <c r="L645" s="28"/>
      <c r="M645" s="28"/>
      <c r="N645" s="28"/>
      <c r="O645" s="28"/>
      <c r="P645" s="28"/>
      <c r="Q645" s="28"/>
      <c r="R645" s="28"/>
    </row>
    <row r="646" spans="1:18" x14ac:dyDescent="0.25">
      <c r="A646" s="14"/>
      <c r="B646" s="14"/>
      <c r="G646" s="23"/>
      <c r="H646" s="23"/>
      <c r="I646" s="23"/>
      <c r="K646" s="28"/>
      <c r="L646" s="28"/>
      <c r="M646" s="28"/>
      <c r="N646" s="28"/>
      <c r="O646" s="28"/>
      <c r="P646" s="28"/>
      <c r="Q646" s="28"/>
      <c r="R646" s="28"/>
    </row>
    <row r="647" spans="1:18" x14ac:dyDescent="0.25">
      <c r="A647" s="14"/>
      <c r="B647" s="14"/>
      <c r="G647" s="23"/>
      <c r="H647" s="23"/>
      <c r="I647" s="23"/>
      <c r="K647" s="28"/>
      <c r="L647" s="28"/>
      <c r="M647" s="28"/>
      <c r="N647" s="28"/>
      <c r="O647" s="28"/>
      <c r="P647" s="28"/>
      <c r="Q647" s="28"/>
      <c r="R647" s="28"/>
    </row>
    <row r="648" spans="1:18" x14ac:dyDescent="0.25">
      <c r="A648" s="14"/>
      <c r="B648" s="14"/>
      <c r="G648" s="23"/>
      <c r="H648" s="23"/>
      <c r="I648" s="23"/>
      <c r="K648" s="28"/>
      <c r="L648" s="28"/>
      <c r="M648" s="28"/>
      <c r="N648" s="28"/>
      <c r="O648" s="28"/>
      <c r="P648" s="28"/>
      <c r="Q648" s="28"/>
      <c r="R648" s="28"/>
    </row>
    <row r="649" spans="1:18" x14ac:dyDescent="0.25">
      <c r="A649" s="14"/>
      <c r="B649" s="14"/>
      <c r="G649" s="23"/>
      <c r="H649" s="23"/>
      <c r="I649" s="23"/>
      <c r="K649" s="28"/>
      <c r="L649" s="28"/>
      <c r="M649" s="28"/>
      <c r="N649" s="28"/>
      <c r="O649" s="28"/>
      <c r="P649" s="28"/>
      <c r="Q649" s="28"/>
      <c r="R649" s="28"/>
    </row>
    <row r="650" spans="1:18" x14ac:dyDescent="0.25">
      <c r="A650" s="14"/>
      <c r="B650" s="14"/>
      <c r="G650" s="23"/>
      <c r="H650" s="23"/>
      <c r="I650" s="23"/>
      <c r="K650" s="28"/>
      <c r="L650" s="28"/>
      <c r="M650" s="28"/>
      <c r="N650" s="28"/>
      <c r="O650" s="28"/>
      <c r="P650" s="28"/>
      <c r="Q650" s="28"/>
      <c r="R650" s="28"/>
    </row>
    <row r="651" spans="1:18" x14ac:dyDescent="0.25">
      <c r="A651" s="14"/>
      <c r="B651" s="14"/>
      <c r="G651" s="23"/>
      <c r="H651" s="23"/>
      <c r="I651" s="23"/>
      <c r="K651" s="28"/>
      <c r="L651" s="28"/>
      <c r="M651" s="28"/>
      <c r="N651" s="28"/>
      <c r="O651" s="28"/>
      <c r="P651" s="28"/>
      <c r="Q651" s="28"/>
      <c r="R651" s="28"/>
    </row>
    <row r="652" spans="1:18" x14ac:dyDescent="0.25">
      <c r="A652" s="14"/>
      <c r="B652" s="14"/>
      <c r="G652" s="23"/>
      <c r="H652" s="23"/>
      <c r="I652" s="23"/>
      <c r="K652" s="28"/>
      <c r="L652" s="28"/>
      <c r="M652" s="28"/>
      <c r="N652" s="28"/>
      <c r="O652" s="28"/>
      <c r="P652" s="28"/>
      <c r="Q652" s="28"/>
      <c r="R652" s="28"/>
    </row>
    <row r="653" spans="1:18" x14ac:dyDescent="0.25">
      <c r="A653" s="14"/>
      <c r="B653" s="14"/>
      <c r="G653" s="23"/>
      <c r="H653" s="23"/>
      <c r="I653" s="23"/>
      <c r="K653" s="28"/>
      <c r="L653" s="28"/>
      <c r="M653" s="28"/>
      <c r="N653" s="28"/>
      <c r="O653" s="28"/>
      <c r="P653" s="28"/>
      <c r="Q653" s="28"/>
      <c r="R653" s="28"/>
    </row>
    <row r="654" spans="1:18" x14ac:dyDescent="0.25">
      <c r="A654" s="14"/>
      <c r="B654" s="14"/>
      <c r="G654" s="23"/>
      <c r="H654" s="23"/>
      <c r="I654" s="23"/>
      <c r="K654" s="28"/>
      <c r="L654" s="28"/>
      <c r="M654" s="28"/>
      <c r="N654" s="28"/>
      <c r="O654" s="28"/>
      <c r="P654" s="28"/>
      <c r="Q654" s="28"/>
      <c r="R654" s="28"/>
    </row>
    <row r="655" spans="1:18" x14ac:dyDescent="0.25">
      <c r="A655" s="14"/>
      <c r="B655" s="14"/>
      <c r="G655" s="23"/>
      <c r="H655" s="23"/>
      <c r="I655" s="23"/>
      <c r="K655" s="28"/>
      <c r="L655" s="28"/>
      <c r="M655" s="28"/>
      <c r="N655" s="28"/>
      <c r="O655" s="28"/>
      <c r="P655" s="28"/>
      <c r="Q655" s="28"/>
      <c r="R655" s="28"/>
    </row>
    <row r="656" spans="1:18" x14ac:dyDescent="0.25">
      <c r="A656" s="14"/>
      <c r="B656" s="14"/>
      <c r="G656" s="23"/>
      <c r="H656" s="23"/>
      <c r="I656" s="23"/>
      <c r="K656" s="28"/>
      <c r="L656" s="28"/>
      <c r="M656" s="28"/>
      <c r="N656" s="28"/>
      <c r="O656" s="28"/>
      <c r="P656" s="28"/>
      <c r="Q656" s="28"/>
      <c r="R656" s="28"/>
    </row>
    <row r="657" spans="1:18" x14ac:dyDescent="0.25">
      <c r="A657" s="14"/>
      <c r="B657" s="14"/>
      <c r="G657" s="23"/>
      <c r="H657" s="23"/>
      <c r="I657" s="23"/>
      <c r="K657" s="28"/>
      <c r="L657" s="28"/>
      <c r="M657" s="28"/>
      <c r="N657" s="28"/>
      <c r="O657" s="28"/>
      <c r="P657" s="28"/>
      <c r="Q657" s="28"/>
      <c r="R657" s="28"/>
    </row>
    <row r="658" spans="1:18" x14ac:dyDescent="0.25">
      <c r="A658" s="14"/>
      <c r="B658" s="14"/>
      <c r="G658" s="23"/>
      <c r="H658" s="23"/>
      <c r="I658" s="23"/>
      <c r="K658" s="28"/>
      <c r="L658" s="28"/>
      <c r="M658" s="28"/>
      <c r="N658" s="28"/>
      <c r="O658" s="28"/>
      <c r="P658" s="28"/>
      <c r="Q658" s="28"/>
      <c r="R658" s="28"/>
    </row>
    <row r="659" spans="1:18" x14ac:dyDescent="0.25">
      <c r="A659" s="14"/>
      <c r="B659" s="14"/>
      <c r="G659" s="23"/>
      <c r="H659" s="23"/>
      <c r="I659" s="23"/>
      <c r="K659" s="28"/>
      <c r="L659" s="28"/>
      <c r="M659" s="28"/>
      <c r="N659" s="28"/>
      <c r="O659" s="28"/>
      <c r="P659" s="28"/>
      <c r="Q659" s="28"/>
      <c r="R659" s="28"/>
    </row>
    <row r="660" spans="1:18" x14ac:dyDescent="0.25">
      <c r="A660" s="14"/>
      <c r="B660" s="14"/>
      <c r="G660" s="23"/>
      <c r="H660" s="23"/>
      <c r="I660" s="23"/>
      <c r="K660" s="28"/>
      <c r="L660" s="28"/>
      <c r="M660" s="28"/>
      <c r="N660" s="28"/>
      <c r="O660" s="28"/>
      <c r="P660" s="28"/>
      <c r="Q660" s="28"/>
      <c r="R660" s="28"/>
    </row>
    <row r="661" spans="1:18" x14ac:dyDescent="0.25">
      <c r="A661" s="14"/>
      <c r="B661" s="14"/>
      <c r="G661" s="23"/>
      <c r="H661" s="23"/>
      <c r="I661" s="23"/>
      <c r="K661" s="28"/>
      <c r="L661" s="28"/>
      <c r="M661" s="28"/>
      <c r="N661" s="28"/>
      <c r="O661" s="28"/>
      <c r="P661" s="28"/>
      <c r="Q661" s="28"/>
      <c r="R661" s="28"/>
    </row>
    <row r="662" spans="1:18" x14ac:dyDescent="0.25">
      <c r="A662" s="14"/>
      <c r="B662" s="14"/>
      <c r="G662" s="23"/>
      <c r="H662" s="23"/>
      <c r="I662" s="23"/>
      <c r="K662" s="28"/>
      <c r="L662" s="28"/>
      <c r="M662" s="28"/>
      <c r="N662" s="28"/>
      <c r="O662" s="28"/>
      <c r="P662" s="28"/>
      <c r="Q662" s="28"/>
      <c r="R662" s="28"/>
    </row>
    <row r="663" spans="1:18" x14ac:dyDescent="0.25">
      <c r="A663" s="14"/>
      <c r="B663" s="14"/>
      <c r="G663" s="23"/>
      <c r="H663" s="23"/>
      <c r="I663" s="23"/>
    </row>
    <row r="664" spans="1:18" x14ac:dyDescent="0.25">
      <c r="A664" s="14"/>
      <c r="B664" s="14"/>
      <c r="G664" s="23"/>
      <c r="H664" s="23"/>
      <c r="I664" s="23"/>
    </row>
    <row r="665" spans="1:18" x14ac:dyDescent="0.25">
      <c r="A665" s="14"/>
      <c r="B665" s="14"/>
      <c r="G665" s="23"/>
      <c r="H665" s="23"/>
      <c r="I665" s="23"/>
    </row>
    <row r="666" spans="1:18" x14ac:dyDescent="0.25">
      <c r="A666" s="14"/>
      <c r="B666" s="14"/>
      <c r="G666" s="23"/>
      <c r="H666" s="23"/>
      <c r="I666" s="23"/>
    </row>
    <row r="667" spans="1:18" x14ac:dyDescent="0.25">
      <c r="A667" s="14"/>
      <c r="B667" s="14"/>
      <c r="G667" s="23"/>
      <c r="H667" s="23"/>
      <c r="I667" s="23"/>
    </row>
    <row r="668" spans="1:18" x14ac:dyDescent="0.25">
      <c r="A668" s="14"/>
      <c r="B668" s="14"/>
      <c r="G668" s="23"/>
      <c r="H668" s="23"/>
      <c r="I668" s="23"/>
    </row>
    <row r="669" spans="1:18" x14ac:dyDescent="0.25">
      <c r="A669" s="14"/>
      <c r="B669" s="14"/>
      <c r="G669" s="23"/>
      <c r="H669" s="23"/>
      <c r="I669" s="23"/>
    </row>
    <row r="670" spans="1:18" x14ac:dyDescent="0.25">
      <c r="A670" s="14"/>
      <c r="B670" s="14"/>
      <c r="G670" s="23"/>
      <c r="H670" s="23"/>
      <c r="I670" s="23"/>
    </row>
    <row r="671" spans="1:18" x14ac:dyDescent="0.25">
      <c r="A671" s="14"/>
      <c r="B671" s="14"/>
      <c r="G671" s="23"/>
      <c r="H671" s="23"/>
      <c r="I671" s="23"/>
    </row>
    <row r="672" spans="1:18" x14ac:dyDescent="0.25">
      <c r="A672" s="14"/>
      <c r="B672" s="14"/>
      <c r="G672" s="23"/>
      <c r="H672" s="23"/>
      <c r="I672" s="23"/>
    </row>
    <row r="673" spans="1:9" x14ac:dyDescent="0.25">
      <c r="A673" s="14"/>
      <c r="B673" s="14"/>
      <c r="G673" s="23"/>
      <c r="H673" s="23"/>
      <c r="I673" s="23"/>
    </row>
    <row r="674" spans="1:9" x14ac:dyDescent="0.25">
      <c r="A674" s="14"/>
      <c r="B674" s="14"/>
      <c r="G674" s="23"/>
      <c r="H674" s="23"/>
      <c r="I674" s="23"/>
    </row>
    <row r="675" spans="1:9" x14ac:dyDescent="0.25">
      <c r="A675" s="14"/>
      <c r="B675" s="14"/>
      <c r="G675" s="23"/>
      <c r="H675" s="23"/>
      <c r="I675" s="23"/>
    </row>
    <row r="676" spans="1:9" x14ac:dyDescent="0.25">
      <c r="A676" s="14"/>
      <c r="B676" s="14"/>
      <c r="G676" s="23"/>
      <c r="H676" s="23"/>
      <c r="I676" s="23"/>
    </row>
    <row r="677" spans="1:9" x14ac:dyDescent="0.25">
      <c r="A677" s="14"/>
      <c r="B677" s="14"/>
      <c r="G677" s="23"/>
      <c r="H677" s="23"/>
      <c r="I677" s="23"/>
    </row>
    <row r="678" spans="1:9" x14ac:dyDescent="0.25">
      <c r="A678" s="14"/>
      <c r="B678" s="14"/>
      <c r="G678" s="23"/>
      <c r="H678" s="23"/>
      <c r="I678" s="23"/>
    </row>
    <row r="679" spans="1:9" x14ac:dyDescent="0.25">
      <c r="A679" s="14"/>
      <c r="B679" s="14"/>
      <c r="G679" s="23"/>
      <c r="H679" s="23"/>
      <c r="I679" s="23"/>
    </row>
    <row r="680" spans="1:9" x14ac:dyDescent="0.25">
      <c r="A680" s="14"/>
      <c r="B680" s="14"/>
      <c r="G680" s="23"/>
      <c r="H680" s="23"/>
      <c r="I680" s="23"/>
    </row>
    <row r="681" spans="1:9" x14ac:dyDescent="0.25">
      <c r="A681" s="14"/>
      <c r="B681" s="14"/>
      <c r="G681" s="23"/>
      <c r="H681" s="23"/>
      <c r="I681" s="23"/>
    </row>
    <row r="682" spans="1:9" x14ac:dyDescent="0.25">
      <c r="A682" s="14"/>
      <c r="B682" s="14"/>
      <c r="G682" s="23"/>
      <c r="H682" s="23"/>
      <c r="I682" s="23"/>
    </row>
    <row r="683" spans="1:9" x14ac:dyDescent="0.25">
      <c r="A683" s="14"/>
      <c r="B683" s="14"/>
      <c r="G683" s="23"/>
      <c r="H683" s="23"/>
      <c r="I683" s="23"/>
    </row>
    <row r="684" spans="1:9" x14ac:dyDescent="0.25">
      <c r="A684" s="14"/>
      <c r="B684" s="14"/>
      <c r="G684" s="23"/>
      <c r="H684" s="23"/>
      <c r="I684" s="23"/>
    </row>
    <row r="685" spans="1:9" x14ac:dyDescent="0.25">
      <c r="A685" s="14"/>
      <c r="B685" s="14"/>
      <c r="G685" s="23"/>
      <c r="H685" s="23"/>
      <c r="I685" s="23"/>
    </row>
    <row r="686" spans="1:9" x14ac:dyDescent="0.25">
      <c r="A686" s="14"/>
      <c r="B686" s="14"/>
      <c r="G686" s="23"/>
      <c r="H686" s="23"/>
      <c r="I686" s="23"/>
    </row>
    <row r="687" spans="1:9" x14ac:dyDescent="0.25">
      <c r="A687" s="14"/>
      <c r="B687" s="14"/>
      <c r="G687" s="23"/>
      <c r="H687" s="23"/>
      <c r="I687" s="23"/>
    </row>
    <row r="688" spans="1:9" x14ac:dyDescent="0.25">
      <c r="A688" s="14"/>
      <c r="B688" s="14"/>
      <c r="G688" s="23"/>
      <c r="H688" s="23"/>
      <c r="I688" s="23"/>
    </row>
    <row r="689" spans="1:9" x14ac:dyDescent="0.25">
      <c r="A689" s="14"/>
      <c r="B689" s="14"/>
      <c r="G689" s="23"/>
      <c r="H689" s="23"/>
      <c r="I689" s="23"/>
    </row>
    <row r="690" spans="1:9" x14ac:dyDescent="0.25">
      <c r="A690" s="14"/>
      <c r="B690" s="14"/>
      <c r="G690" s="23"/>
      <c r="H690" s="23"/>
      <c r="I690" s="23"/>
    </row>
    <row r="691" spans="1:9" x14ac:dyDescent="0.25">
      <c r="A691" s="14"/>
      <c r="B691" s="14"/>
      <c r="G691" s="23"/>
      <c r="H691" s="23"/>
      <c r="I691" s="23"/>
    </row>
    <row r="692" spans="1:9" x14ac:dyDescent="0.25">
      <c r="A692" s="14"/>
      <c r="B692" s="14"/>
      <c r="G692" s="23"/>
      <c r="H692" s="23"/>
      <c r="I692" s="23"/>
    </row>
    <row r="693" spans="1:9" x14ac:dyDescent="0.25">
      <c r="A693" s="14"/>
      <c r="B693" s="14"/>
      <c r="G693" s="23"/>
      <c r="H693" s="23"/>
      <c r="I693" s="23"/>
    </row>
    <row r="694" spans="1:9" x14ac:dyDescent="0.25">
      <c r="A694" s="14"/>
      <c r="B694" s="14"/>
      <c r="G694" s="23"/>
      <c r="H694" s="23"/>
      <c r="I694" s="23"/>
    </row>
    <row r="695" spans="1:9" x14ac:dyDescent="0.25">
      <c r="A695" s="14"/>
      <c r="B695" s="14"/>
      <c r="G695" s="23"/>
      <c r="H695" s="23"/>
      <c r="I695" s="23"/>
    </row>
    <row r="696" spans="1:9" x14ac:dyDescent="0.25">
      <c r="A696" s="14"/>
      <c r="B696" s="14"/>
      <c r="G696" s="23"/>
      <c r="H696" s="23"/>
      <c r="I696" s="23"/>
    </row>
    <row r="697" spans="1:9" x14ac:dyDescent="0.25">
      <c r="A697" s="14"/>
      <c r="B697" s="14"/>
      <c r="G697" s="23"/>
      <c r="H697" s="23"/>
      <c r="I697" s="23"/>
    </row>
    <row r="698" spans="1:9" x14ac:dyDescent="0.25">
      <c r="A698" s="14"/>
      <c r="B698" s="14"/>
      <c r="G698" s="23"/>
      <c r="H698" s="23"/>
      <c r="I698" s="23"/>
    </row>
    <row r="699" spans="1:9" x14ac:dyDescent="0.25">
      <c r="A699" s="14"/>
      <c r="B699" s="14"/>
      <c r="G699" s="23"/>
      <c r="H699" s="23"/>
      <c r="I699" s="23"/>
    </row>
    <row r="700" spans="1:9" x14ac:dyDescent="0.25">
      <c r="A700" s="14"/>
      <c r="B700" s="14"/>
      <c r="G700" s="23"/>
      <c r="H700" s="23"/>
      <c r="I700" s="23"/>
    </row>
    <row r="701" spans="1:9" x14ac:dyDescent="0.25">
      <c r="A701" s="14"/>
      <c r="B701" s="14"/>
      <c r="G701" s="23"/>
      <c r="H701" s="23"/>
      <c r="I701" s="23"/>
    </row>
    <row r="702" spans="1:9" x14ac:dyDescent="0.25">
      <c r="A702" s="14"/>
      <c r="B702" s="14"/>
      <c r="G702" s="23"/>
      <c r="H702" s="23"/>
      <c r="I702" s="23"/>
    </row>
    <row r="703" spans="1:9" x14ac:dyDescent="0.25">
      <c r="A703" s="14"/>
      <c r="B703" s="14"/>
      <c r="G703" s="23"/>
      <c r="H703" s="23"/>
      <c r="I703" s="23"/>
    </row>
    <row r="704" spans="1:9" x14ac:dyDescent="0.25">
      <c r="A704" s="14"/>
      <c r="B704" s="14"/>
      <c r="G704" s="23"/>
      <c r="H704" s="23"/>
      <c r="I704" s="23"/>
    </row>
    <row r="705" spans="1:9" x14ac:dyDescent="0.25">
      <c r="A705" s="14"/>
      <c r="B705" s="14"/>
      <c r="G705" s="23"/>
      <c r="H705" s="23"/>
      <c r="I705" s="23"/>
    </row>
    <row r="706" spans="1:9" x14ac:dyDescent="0.25">
      <c r="A706" s="14"/>
      <c r="B706" s="14"/>
      <c r="G706" s="23"/>
      <c r="H706" s="23"/>
      <c r="I706" s="23"/>
    </row>
    <row r="707" spans="1:9" x14ac:dyDescent="0.25">
      <c r="A707" s="14"/>
      <c r="B707" s="14"/>
      <c r="G707" s="23"/>
      <c r="H707" s="23"/>
      <c r="I707" s="23"/>
    </row>
    <row r="708" spans="1:9" x14ac:dyDescent="0.25">
      <c r="A708" s="14"/>
      <c r="B708" s="14"/>
      <c r="G708" s="23"/>
      <c r="H708" s="23"/>
      <c r="I708" s="23"/>
    </row>
    <row r="709" spans="1:9" x14ac:dyDescent="0.25">
      <c r="A709" s="14"/>
      <c r="B709" s="14"/>
      <c r="G709" s="23"/>
      <c r="H709" s="23"/>
      <c r="I709" s="23"/>
    </row>
    <row r="710" spans="1:9" x14ac:dyDescent="0.25">
      <c r="A710" s="14"/>
      <c r="B710" s="14"/>
      <c r="G710" s="23"/>
      <c r="H710" s="23"/>
      <c r="I710" s="23"/>
    </row>
    <row r="711" spans="1:9" x14ac:dyDescent="0.25">
      <c r="A711" s="14"/>
      <c r="B711" s="14"/>
      <c r="G711" s="23"/>
      <c r="H711" s="23"/>
      <c r="I711" s="23"/>
    </row>
    <row r="712" spans="1:9" x14ac:dyDescent="0.25">
      <c r="A712" s="14"/>
      <c r="B712" s="14"/>
      <c r="G712" s="23"/>
      <c r="H712" s="23"/>
      <c r="I712" s="23"/>
    </row>
    <row r="713" spans="1:9" x14ac:dyDescent="0.25">
      <c r="A713" s="14"/>
      <c r="B713" s="14"/>
      <c r="G713" s="23"/>
      <c r="H713" s="23"/>
      <c r="I713" s="23"/>
    </row>
    <row r="714" spans="1:9" x14ac:dyDescent="0.25">
      <c r="A714" s="14"/>
      <c r="B714" s="14"/>
      <c r="G714" s="23"/>
      <c r="H714" s="23"/>
      <c r="I714" s="23"/>
    </row>
    <row r="715" spans="1:9" x14ac:dyDescent="0.25">
      <c r="A715" s="14"/>
      <c r="B715" s="14"/>
      <c r="G715" s="23"/>
      <c r="H715" s="23"/>
      <c r="I715" s="23"/>
    </row>
    <row r="716" spans="1:9" x14ac:dyDescent="0.25">
      <c r="A716" s="14"/>
      <c r="B716" s="14"/>
      <c r="G716" s="23"/>
      <c r="H716" s="23"/>
      <c r="I716" s="23"/>
    </row>
    <row r="717" spans="1:9" x14ac:dyDescent="0.25">
      <c r="A717" s="14"/>
      <c r="B717" s="14"/>
      <c r="G717" s="23"/>
      <c r="H717" s="23"/>
      <c r="I717" s="23"/>
    </row>
    <row r="718" spans="1:9" x14ac:dyDescent="0.25">
      <c r="A718" s="14"/>
      <c r="B718" s="14"/>
      <c r="G718" s="23"/>
      <c r="H718" s="23"/>
      <c r="I718" s="23"/>
    </row>
    <row r="719" spans="1:9" x14ac:dyDescent="0.25">
      <c r="A719" s="14"/>
      <c r="B719" s="14"/>
      <c r="G719" s="23"/>
      <c r="H719" s="23"/>
      <c r="I719" s="23"/>
    </row>
    <row r="720" spans="1:9" x14ac:dyDescent="0.25">
      <c r="A720" s="14"/>
      <c r="B720" s="14"/>
      <c r="G720" s="23"/>
      <c r="H720" s="23"/>
      <c r="I720" s="23"/>
    </row>
    <row r="721" spans="1:9" x14ac:dyDescent="0.25">
      <c r="A721" s="14"/>
      <c r="B721" s="14"/>
      <c r="G721" s="23"/>
      <c r="H721" s="23"/>
      <c r="I721" s="23"/>
    </row>
    <row r="722" spans="1:9" x14ac:dyDescent="0.25">
      <c r="A722" s="14"/>
      <c r="B722" s="14"/>
      <c r="G722" s="23"/>
      <c r="H722" s="23"/>
      <c r="I722" s="23"/>
    </row>
    <row r="723" spans="1:9" x14ac:dyDescent="0.25">
      <c r="A723" s="14"/>
      <c r="B723" s="14"/>
      <c r="G723" s="23"/>
      <c r="H723" s="23"/>
      <c r="I723" s="23"/>
    </row>
    <row r="724" spans="1:9" x14ac:dyDescent="0.25">
      <c r="A724" s="14"/>
      <c r="B724" s="14"/>
      <c r="G724" s="23"/>
      <c r="H724" s="23"/>
      <c r="I724" s="23"/>
    </row>
    <row r="725" spans="1:9" x14ac:dyDescent="0.25">
      <c r="A725" s="14"/>
      <c r="B725" s="14"/>
      <c r="G725" s="23"/>
      <c r="H725" s="23"/>
      <c r="I725" s="23"/>
    </row>
    <row r="726" spans="1:9" x14ac:dyDescent="0.25">
      <c r="A726" s="14"/>
      <c r="B726" s="14"/>
      <c r="G726" s="23"/>
      <c r="H726" s="23"/>
      <c r="I726" s="23"/>
    </row>
    <row r="727" spans="1:9" x14ac:dyDescent="0.25">
      <c r="A727" s="14"/>
      <c r="B727" s="14"/>
      <c r="G727" s="23"/>
      <c r="H727" s="23"/>
      <c r="I727" s="23"/>
    </row>
    <row r="728" spans="1:9" x14ac:dyDescent="0.25">
      <c r="A728" s="14"/>
      <c r="B728" s="14"/>
      <c r="G728" s="23"/>
      <c r="H728" s="23"/>
      <c r="I728" s="23"/>
    </row>
    <row r="729" spans="1:9" x14ac:dyDescent="0.25">
      <c r="A729" s="14"/>
      <c r="B729" s="14"/>
      <c r="G729" s="23"/>
      <c r="H729" s="23"/>
      <c r="I729" s="23"/>
    </row>
    <row r="730" spans="1:9" x14ac:dyDescent="0.25">
      <c r="A730" s="14"/>
      <c r="B730" s="14"/>
      <c r="G730" s="23"/>
      <c r="H730" s="23"/>
      <c r="I730" s="23"/>
    </row>
    <row r="731" spans="1:9" x14ac:dyDescent="0.25">
      <c r="A731" s="14"/>
      <c r="B731" s="14"/>
      <c r="G731" s="23"/>
      <c r="H731" s="23"/>
      <c r="I731" s="23"/>
    </row>
    <row r="732" spans="1:9" x14ac:dyDescent="0.25">
      <c r="A732" s="14"/>
      <c r="B732" s="14"/>
      <c r="G732" s="23"/>
      <c r="H732" s="23"/>
      <c r="I732" s="23"/>
    </row>
    <row r="733" spans="1:9" x14ac:dyDescent="0.25">
      <c r="A733" s="14"/>
      <c r="B733" s="14"/>
      <c r="G733" s="23"/>
      <c r="H733" s="23"/>
      <c r="I733" s="23"/>
    </row>
    <row r="734" spans="1:9" x14ac:dyDescent="0.25">
      <c r="A734" s="14"/>
      <c r="B734" s="14"/>
      <c r="G734" s="23"/>
      <c r="H734" s="23"/>
      <c r="I734" s="23"/>
    </row>
    <row r="735" spans="1:9" x14ac:dyDescent="0.25">
      <c r="A735" s="14"/>
      <c r="B735" s="14"/>
      <c r="G735" s="23"/>
      <c r="H735" s="23"/>
      <c r="I735" s="23"/>
    </row>
    <row r="736" spans="1:9" x14ac:dyDescent="0.25">
      <c r="A736" s="14"/>
      <c r="B736" s="14"/>
      <c r="G736" s="23"/>
      <c r="H736" s="23"/>
      <c r="I736" s="23"/>
    </row>
    <row r="737" spans="7:9" x14ac:dyDescent="0.25">
      <c r="G737" s="23"/>
      <c r="H737" s="23"/>
      <c r="I737" s="23"/>
    </row>
    <row r="738" spans="7:9" x14ac:dyDescent="0.25">
      <c r="G738" s="23"/>
      <c r="H738" s="23"/>
      <c r="I738" s="23"/>
    </row>
    <row r="739" spans="7:9" x14ac:dyDescent="0.25">
      <c r="G739" s="23"/>
      <c r="H739" s="23"/>
      <c r="I739" s="23"/>
    </row>
    <row r="740" spans="7:9" x14ac:dyDescent="0.25">
      <c r="G740" s="23"/>
      <c r="H740" s="23"/>
      <c r="I740" s="23"/>
    </row>
    <row r="741" spans="7:9" x14ac:dyDescent="0.25">
      <c r="G741" s="23"/>
      <c r="H741" s="23"/>
      <c r="I741" s="23"/>
    </row>
    <row r="742" spans="7:9" x14ac:dyDescent="0.25">
      <c r="G742" s="23"/>
      <c r="H742" s="23"/>
      <c r="I742" s="23"/>
    </row>
    <row r="743" spans="7:9" x14ac:dyDescent="0.25">
      <c r="G743" s="23"/>
      <c r="H743" s="23"/>
      <c r="I743" s="23"/>
    </row>
    <row r="744" spans="7:9" x14ac:dyDescent="0.25">
      <c r="G744" s="23"/>
      <c r="H744" s="23"/>
      <c r="I744" s="23"/>
    </row>
    <row r="745" spans="7:9" x14ac:dyDescent="0.25">
      <c r="G745" s="23"/>
      <c r="H745" s="23"/>
      <c r="I745" s="23"/>
    </row>
    <row r="746" spans="7:9" x14ac:dyDescent="0.25">
      <c r="G746" s="23"/>
      <c r="H746" s="23"/>
      <c r="I746" s="23"/>
    </row>
    <row r="747" spans="7:9" x14ac:dyDescent="0.25">
      <c r="G747" s="23"/>
      <c r="H747" s="23"/>
      <c r="I747" s="23"/>
    </row>
    <row r="748" spans="7:9" x14ac:dyDescent="0.25">
      <c r="G748" s="23"/>
      <c r="H748" s="23"/>
      <c r="I748" s="23"/>
    </row>
    <row r="749" spans="7:9" x14ac:dyDescent="0.25">
      <c r="G749" s="23"/>
      <c r="H749" s="23"/>
      <c r="I749" s="23"/>
    </row>
    <row r="750" spans="7:9" x14ac:dyDescent="0.25">
      <c r="G750" s="23"/>
      <c r="H750" s="23"/>
      <c r="I750" s="23"/>
    </row>
    <row r="751" spans="7:9" x14ac:dyDescent="0.25">
      <c r="G751" s="23"/>
      <c r="H751" s="23"/>
      <c r="I751" s="23"/>
    </row>
    <row r="752" spans="7:9" x14ac:dyDescent="0.25">
      <c r="G752" s="23"/>
      <c r="H752" s="23"/>
      <c r="I752" s="23"/>
    </row>
    <row r="753" spans="7:9" x14ac:dyDescent="0.25">
      <c r="G753" s="23"/>
      <c r="H753" s="23"/>
      <c r="I753" s="23"/>
    </row>
    <row r="754" spans="7:9" x14ac:dyDescent="0.25">
      <c r="G754" s="23"/>
      <c r="H754" s="23"/>
      <c r="I754" s="23"/>
    </row>
    <row r="755" spans="7:9" x14ac:dyDescent="0.25">
      <c r="G755" s="23"/>
      <c r="H755" s="23"/>
      <c r="I755" s="23"/>
    </row>
    <row r="756" spans="7:9" x14ac:dyDescent="0.25">
      <c r="G756" s="23"/>
      <c r="H756" s="23"/>
      <c r="I756" s="23"/>
    </row>
    <row r="757" spans="7:9" x14ac:dyDescent="0.25">
      <c r="G757" s="23"/>
      <c r="H757" s="23"/>
      <c r="I757" s="23"/>
    </row>
    <row r="758" spans="7:9" x14ac:dyDescent="0.25">
      <c r="G758" s="23"/>
      <c r="H758" s="23"/>
      <c r="I758" s="23"/>
    </row>
    <row r="759" spans="7:9" x14ac:dyDescent="0.25">
      <c r="G759" s="23"/>
      <c r="H759" s="23"/>
      <c r="I759" s="23"/>
    </row>
    <row r="760" spans="7:9" x14ac:dyDescent="0.25">
      <c r="G760" s="23"/>
      <c r="H760" s="23"/>
      <c r="I760" s="23"/>
    </row>
    <row r="761" spans="7:9" x14ac:dyDescent="0.25">
      <c r="G761" s="23"/>
      <c r="H761" s="23"/>
      <c r="I761" s="23"/>
    </row>
    <row r="762" spans="7:9" x14ac:dyDescent="0.25">
      <c r="G762" s="23"/>
      <c r="H762" s="23"/>
      <c r="I762" s="23"/>
    </row>
    <row r="763" spans="7:9" x14ac:dyDescent="0.25">
      <c r="G763" s="23"/>
      <c r="H763" s="23"/>
      <c r="I763" s="23"/>
    </row>
    <row r="764" spans="7:9" x14ac:dyDescent="0.25">
      <c r="G764" s="23"/>
      <c r="H764" s="23"/>
      <c r="I764" s="23"/>
    </row>
    <row r="765" spans="7:9" x14ac:dyDescent="0.25">
      <c r="G765" s="23"/>
      <c r="H765" s="23"/>
      <c r="I765" s="23"/>
    </row>
    <row r="766" spans="7:9" x14ac:dyDescent="0.25">
      <c r="G766" s="23"/>
      <c r="H766" s="23"/>
      <c r="I766" s="23"/>
    </row>
    <row r="767" spans="7:9" x14ac:dyDescent="0.25">
      <c r="G767" s="23"/>
      <c r="H767" s="23"/>
      <c r="I767" s="23"/>
    </row>
    <row r="768" spans="7:9" x14ac:dyDescent="0.25">
      <c r="G768" s="23"/>
      <c r="H768" s="23"/>
      <c r="I768" s="23"/>
    </row>
    <row r="769" spans="7:9" x14ac:dyDescent="0.25">
      <c r="G769" s="23"/>
      <c r="H769" s="23"/>
      <c r="I769" s="23"/>
    </row>
    <row r="770" spans="7:9" x14ac:dyDescent="0.25">
      <c r="G770" s="23"/>
      <c r="H770" s="23"/>
      <c r="I770" s="23"/>
    </row>
    <row r="771" spans="7:9" x14ac:dyDescent="0.25">
      <c r="G771" s="23"/>
      <c r="H771" s="23"/>
      <c r="I771" s="23"/>
    </row>
    <row r="772" spans="7:9" x14ac:dyDescent="0.25">
      <c r="G772" s="23"/>
      <c r="H772" s="23"/>
      <c r="I772" s="23"/>
    </row>
    <row r="773" spans="7:9" x14ac:dyDescent="0.25">
      <c r="G773" s="23"/>
      <c r="H773" s="23"/>
      <c r="I773" s="23"/>
    </row>
    <row r="774" spans="7:9" x14ac:dyDescent="0.25">
      <c r="G774" s="23"/>
      <c r="H774" s="23"/>
      <c r="I774" s="23"/>
    </row>
    <row r="775" spans="7:9" x14ac:dyDescent="0.25">
      <c r="G775" s="23"/>
      <c r="H775" s="23"/>
      <c r="I775" s="23"/>
    </row>
    <row r="776" spans="7:9" x14ac:dyDescent="0.25">
      <c r="G776" s="23"/>
      <c r="H776" s="23"/>
      <c r="I776" s="23"/>
    </row>
    <row r="777" spans="7:9" x14ac:dyDescent="0.25">
      <c r="G777" s="23"/>
      <c r="H777" s="23"/>
      <c r="I777" s="23"/>
    </row>
    <row r="778" spans="7:9" x14ac:dyDescent="0.25">
      <c r="G778" s="23"/>
      <c r="H778" s="23"/>
      <c r="I778" s="23"/>
    </row>
    <row r="779" spans="7:9" x14ac:dyDescent="0.25">
      <c r="G779" s="23"/>
      <c r="H779" s="23"/>
      <c r="I779" s="23"/>
    </row>
    <row r="780" spans="7:9" x14ac:dyDescent="0.25">
      <c r="G780" s="23"/>
      <c r="H780" s="23"/>
      <c r="I780" s="23"/>
    </row>
    <row r="781" spans="7:9" x14ac:dyDescent="0.25">
      <c r="G781" s="23"/>
      <c r="H781" s="23"/>
      <c r="I781" s="23"/>
    </row>
    <row r="782" spans="7:9" x14ac:dyDescent="0.25">
      <c r="G782" s="23"/>
      <c r="H782" s="23"/>
      <c r="I782" s="23"/>
    </row>
    <row r="783" spans="7:9" x14ac:dyDescent="0.25">
      <c r="G783" s="23"/>
      <c r="H783" s="23"/>
      <c r="I783" s="23"/>
    </row>
    <row r="784" spans="7:9" x14ac:dyDescent="0.25">
      <c r="G784" s="23"/>
      <c r="H784" s="23"/>
      <c r="I784" s="23"/>
    </row>
    <row r="785" spans="7:9" x14ac:dyDescent="0.25">
      <c r="G785" s="23"/>
      <c r="H785" s="23"/>
      <c r="I785" s="23"/>
    </row>
    <row r="786" spans="7:9" x14ac:dyDescent="0.25">
      <c r="G786" s="23"/>
      <c r="H786" s="23"/>
      <c r="I786" s="23"/>
    </row>
    <row r="787" spans="7:9" x14ac:dyDescent="0.25">
      <c r="G787" s="23"/>
      <c r="H787" s="23"/>
      <c r="I787" s="23"/>
    </row>
    <row r="788" spans="7:9" x14ac:dyDescent="0.25">
      <c r="G788" s="23"/>
      <c r="H788" s="23"/>
      <c r="I788" s="23"/>
    </row>
    <row r="789" spans="7:9" x14ac:dyDescent="0.25">
      <c r="G789" s="23"/>
      <c r="H789" s="23"/>
      <c r="I789" s="23"/>
    </row>
    <row r="790" spans="7:9" x14ac:dyDescent="0.25">
      <c r="G790" s="23"/>
      <c r="H790" s="23"/>
      <c r="I790" s="23"/>
    </row>
    <row r="791" spans="7:9" x14ac:dyDescent="0.25">
      <c r="G791" s="23"/>
      <c r="H791" s="23"/>
      <c r="I791" s="23"/>
    </row>
    <row r="792" spans="7:9" x14ac:dyDescent="0.25">
      <c r="G792" s="23"/>
      <c r="H792" s="23"/>
      <c r="I792" s="23"/>
    </row>
    <row r="793" spans="7:9" x14ac:dyDescent="0.25">
      <c r="G793" s="23"/>
      <c r="H793" s="23"/>
      <c r="I793" s="23"/>
    </row>
    <row r="794" spans="7:9" x14ac:dyDescent="0.25">
      <c r="G794" s="23"/>
      <c r="H794" s="23"/>
      <c r="I794" s="23"/>
    </row>
    <row r="795" spans="7:9" x14ac:dyDescent="0.25">
      <c r="G795" s="23"/>
      <c r="H795" s="23"/>
      <c r="I795" s="23"/>
    </row>
    <row r="796" spans="7:9" x14ac:dyDescent="0.25">
      <c r="G796" s="23"/>
      <c r="H796" s="23"/>
      <c r="I796" s="23"/>
    </row>
    <row r="797" spans="7:9" x14ac:dyDescent="0.25">
      <c r="G797" s="23"/>
      <c r="H797" s="23"/>
      <c r="I797" s="23"/>
    </row>
    <row r="798" spans="7:9" x14ac:dyDescent="0.25">
      <c r="G798" s="23"/>
      <c r="H798" s="23"/>
      <c r="I798" s="23"/>
    </row>
    <row r="799" spans="7:9" x14ac:dyDescent="0.25">
      <c r="G799" s="23"/>
      <c r="H799" s="23"/>
      <c r="I799" s="23"/>
    </row>
    <row r="800" spans="7:9" x14ac:dyDescent="0.25">
      <c r="G800" s="23"/>
      <c r="H800" s="23"/>
      <c r="I800" s="23"/>
    </row>
    <row r="801" spans="7:9" x14ac:dyDescent="0.25">
      <c r="G801" s="23"/>
      <c r="H801" s="23"/>
      <c r="I801" s="23"/>
    </row>
    <row r="802" spans="7:9" x14ac:dyDescent="0.25">
      <c r="G802" s="23"/>
      <c r="H802" s="23"/>
      <c r="I802" s="23"/>
    </row>
    <row r="803" spans="7:9" x14ac:dyDescent="0.25">
      <c r="G803" s="23"/>
      <c r="H803" s="23"/>
      <c r="I803" s="23"/>
    </row>
    <row r="804" spans="7:9" x14ac:dyDescent="0.25">
      <c r="G804" s="23"/>
      <c r="H804" s="23"/>
      <c r="I804" s="23"/>
    </row>
    <row r="805" spans="7:9" x14ac:dyDescent="0.25">
      <c r="G805" s="23"/>
      <c r="H805" s="23"/>
      <c r="I805" s="23"/>
    </row>
    <row r="806" spans="7:9" x14ac:dyDescent="0.25">
      <c r="G806" s="23"/>
      <c r="H806" s="23"/>
      <c r="I806" s="23"/>
    </row>
    <row r="807" spans="7:9" x14ac:dyDescent="0.25">
      <c r="G807" s="23"/>
      <c r="H807" s="23"/>
      <c r="I807" s="23"/>
    </row>
    <row r="808" spans="7:9" x14ac:dyDescent="0.25">
      <c r="G808" s="23"/>
      <c r="H808" s="23"/>
      <c r="I808" s="23"/>
    </row>
    <row r="809" spans="7:9" x14ac:dyDescent="0.25">
      <c r="G809" s="23"/>
      <c r="H809" s="23"/>
      <c r="I809" s="23"/>
    </row>
    <row r="810" spans="7:9" x14ac:dyDescent="0.25">
      <c r="G810" s="23"/>
      <c r="H810" s="23"/>
      <c r="I810" s="23"/>
    </row>
    <row r="811" spans="7:9" x14ac:dyDescent="0.25">
      <c r="G811" s="23"/>
      <c r="H811" s="23"/>
      <c r="I811" s="23"/>
    </row>
    <row r="812" spans="7:9" x14ac:dyDescent="0.25">
      <c r="G812" s="23"/>
      <c r="H812" s="23"/>
      <c r="I812" s="23"/>
    </row>
    <row r="813" spans="7:9" x14ac:dyDescent="0.25">
      <c r="G813" s="23"/>
      <c r="H813" s="23"/>
      <c r="I813" s="23"/>
    </row>
    <row r="814" spans="7:9" x14ac:dyDescent="0.25">
      <c r="G814" s="23"/>
      <c r="H814" s="23"/>
      <c r="I814" s="23"/>
    </row>
    <row r="815" spans="7:9" x14ac:dyDescent="0.25">
      <c r="G815" s="23"/>
      <c r="H815" s="23"/>
      <c r="I815" s="23"/>
    </row>
    <row r="816" spans="7:9" x14ac:dyDescent="0.25">
      <c r="G816" s="23"/>
      <c r="H816" s="23"/>
      <c r="I816" s="23"/>
    </row>
    <row r="817" spans="7:9" x14ac:dyDescent="0.25">
      <c r="G817" s="23"/>
      <c r="H817" s="23"/>
      <c r="I817" s="23"/>
    </row>
    <row r="818" spans="7:9" x14ac:dyDescent="0.25">
      <c r="G818" s="23"/>
      <c r="H818" s="23"/>
      <c r="I818" s="23"/>
    </row>
    <row r="819" spans="7:9" x14ac:dyDescent="0.25">
      <c r="G819" s="23"/>
      <c r="H819" s="23"/>
      <c r="I819" s="23"/>
    </row>
    <row r="820" spans="7:9" x14ac:dyDescent="0.25">
      <c r="G820" s="23"/>
      <c r="H820" s="23"/>
      <c r="I820" s="23"/>
    </row>
    <row r="821" spans="7:9" x14ac:dyDescent="0.25">
      <c r="G821" s="23"/>
      <c r="H821" s="23"/>
      <c r="I821" s="23"/>
    </row>
    <row r="822" spans="7:9" x14ac:dyDescent="0.25">
      <c r="G822" s="23"/>
      <c r="H822" s="23"/>
      <c r="I822" s="23"/>
    </row>
    <row r="823" spans="7:9" x14ac:dyDescent="0.25">
      <c r="G823" s="23"/>
      <c r="H823" s="23"/>
      <c r="I823" s="23"/>
    </row>
    <row r="824" spans="7:9" x14ac:dyDescent="0.25">
      <c r="G824" s="23"/>
      <c r="H824" s="23"/>
      <c r="I824" s="23"/>
    </row>
    <row r="825" spans="7:9" x14ac:dyDescent="0.25">
      <c r="G825" s="23"/>
      <c r="H825" s="23"/>
      <c r="I825" s="23"/>
    </row>
    <row r="826" spans="7:9" x14ac:dyDescent="0.25">
      <c r="G826" s="23"/>
      <c r="H826" s="23"/>
      <c r="I826" s="23"/>
    </row>
    <row r="827" spans="7:9" x14ac:dyDescent="0.25">
      <c r="G827" s="23"/>
      <c r="H827" s="23"/>
      <c r="I827" s="23"/>
    </row>
    <row r="828" spans="7:9" x14ac:dyDescent="0.25">
      <c r="G828" s="23"/>
      <c r="H828" s="23"/>
      <c r="I828" s="23"/>
    </row>
    <row r="829" spans="7:9" x14ac:dyDescent="0.25">
      <c r="G829" s="23"/>
      <c r="H829" s="23"/>
      <c r="I829" s="23"/>
    </row>
    <row r="830" spans="7:9" x14ac:dyDescent="0.25">
      <c r="G830" s="23"/>
      <c r="H830" s="23"/>
      <c r="I830" s="23"/>
    </row>
    <row r="831" spans="7:9" x14ac:dyDescent="0.25">
      <c r="G831" s="23"/>
      <c r="H831" s="23"/>
      <c r="I831" s="23"/>
    </row>
    <row r="832" spans="7:9" x14ac:dyDescent="0.25">
      <c r="G832" s="23"/>
      <c r="H832" s="23"/>
      <c r="I832" s="23"/>
    </row>
    <row r="833" spans="7:9" x14ac:dyDescent="0.25">
      <c r="G833" s="23"/>
      <c r="H833" s="23"/>
      <c r="I833" s="23"/>
    </row>
    <row r="834" spans="7:9" x14ac:dyDescent="0.25">
      <c r="G834" s="23"/>
      <c r="H834" s="23"/>
      <c r="I834" s="23"/>
    </row>
    <row r="835" spans="7:9" x14ac:dyDescent="0.25">
      <c r="G835" s="23"/>
      <c r="H835" s="23"/>
      <c r="I835" s="23"/>
    </row>
    <row r="836" spans="7:9" x14ac:dyDescent="0.25">
      <c r="G836" s="23"/>
      <c r="H836" s="23"/>
      <c r="I836" s="23"/>
    </row>
    <row r="837" spans="7:9" x14ac:dyDescent="0.25">
      <c r="G837" s="23"/>
      <c r="H837" s="23"/>
      <c r="I837" s="23"/>
    </row>
    <row r="838" spans="7:9" x14ac:dyDescent="0.25">
      <c r="G838" s="23"/>
      <c r="H838" s="23"/>
      <c r="I838" s="23"/>
    </row>
    <row r="839" spans="7:9" x14ac:dyDescent="0.25">
      <c r="G839" s="23"/>
      <c r="H839" s="23"/>
      <c r="I839" s="23"/>
    </row>
    <row r="840" spans="7:9" x14ac:dyDescent="0.25">
      <c r="G840" s="23"/>
      <c r="H840" s="23"/>
      <c r="I840" s="23"/>
    </row>
    <row r="841" spans="7:9" x14ac:dyDescent="0.25">
      <c r="G841" s="23"/>
      <c r="H841" s="23"/>
      <c r="I841" s="23"/>
    </row>
    <row r="842" spans="7:9" x14ac:dyDescent="0.25">
      <c r="G842" s="23"/>
      <c r="H842" s="23"/>
      <c r="I842" s="23"/>
    </row>
    <row r="843" spans="7:9" x14ac:dyDescent="0.25">
      <c r="G843" s="23"/>
      <c r="H843" s="23"/>
      <c r="I843" s="23"/>
    </row>
    <row r="844" spans="7:9" x14ac:dyDescent="0.25">
      <c r="G844" s="23"/>
      <c r="H844" s="23"/>
      <c r="I844" s="23"/>
    </row>
    <row r="845" spans="7:9" x14ac:dyDescent="0.25">
      <c r="G845" s="23"/>
      <c r="H845" s="23"/>
      <c r="I845" s="23"/>
    </row>
    <row r="846" spans="7:9" x14ac:dyDescent="0.25">
      <c r="G846" s="23"/>
      <c r="H846" s="23"/>
      <c r="I846" s="23"/>
    </row>
    <row r="847" spans="7:9" x14ac:dyDescent="0.25">
      <c r="G847" s="23"/>
      <c r="H847" s="23"/>
      <c r="I847" s="23"/>
    </row>
    <row r="848" spans="7:9" x14ac:dyDescent="0.25">
      <c r="G848" s="23"/>
      <c r="H848" s="23"/>
      <c r="I848" s="23"/>
    </row>
    <row r="849" spans="7:9" x14ac:dyDescent="0.25">
      <c r="G849" s="23"/>
      <c r="H849" s="23"/>
      <c r="I849" s="23"/>
    </row>
    <row r="850" spans="7:9" x14ac:dyDescent="0.25">
      <c r="G850" s="23"/>
      <c r="H850" s="23"/>
      <c r="I850" s="23"/>
    </row>
    <row r="851" spans="7:9" x14ac:dyDescent="0.25">
      <c r="G851" s="23"/>
      <c r="H851" s="23"/>
      <c r="I851" s="23"/>
    </row>
    <row r="852" spans="7:9" x14ac:dyDescent="0.25">
      <c r="G852" s="23"/>
      <c r="H852" s="23"/>
      <c r="I852" s="23"/>
    </row>
    <row r="853" spans="7:9" x14ac:dyDescent="0.25">
      <c r="G853" s="23"/>
      <c r="H853" s="23"/>
      <c r="I853" s="23"/>
    </row>
    <row r="854" spans="7:9" x14ac:dyDescent="0.25">
      <c r="G854" s="23"/>
      <c r="H854" s="23"/>
      <c r="I854" s="23"/>
    </row>
    <row r="855" spans="7:9" x14ac:dyDescent="0.25">
      <c r="G855" s="23"/>
      <c r="H855" s="23"/>
      <c r="I855" s="23"/>
    </row>
    <row r="856" spans="7:9" x14ac:dyDescent="0.25">
      <c r="G856" s="23"/>
      <c r="H856" s="23"/>
      <c r="I856" s="23"/>
    </row>
    <row r="857" spans="7:9" x14ac:dyDescent="0.25">
      <c r="G857" s="23"/>
      <c r="H857" s="23"/>
      <c r="I857" s="23"/>
    </row>
    <row r="858" spans="7:9" x14ac:dyDescent="0.25">
      <c r="G858" s="23"/>
      <c r="H858" s="23"/>
      <c r="I858" s="23"/>
    </row>
    <row r="859" spans="7:9" x14ac:dyDescent="0.25">
      <c r="G859" s="23"/>
      <c r="H859" s="23"/>
      <c r="I859" s="23"/>
    </row>
  </sheetData>
  <phoneticPr fontId="2" type="noConversion"/>
  <printOptions horizontalCentered="1" headings="1" gridLines="1"/>
  <pageMargins left="0.25" right="0.25" top="1" bottom="1" header="0.5" footer="0.5"/>
  <pageSetup pageOrder="overThenDown" orientation="landscape" r:id="rId1"/>
  <headerFooter alignWithMargins="0"/>
  <colBreaks count="1" manualBreakCount="1">
    <brk id="9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workbookViewId="0">
      <pane xSplit="1" ySplit="4" topLeftCell="B5" activePane="bottomRight" state="frozen"/>
      <selection activeCell="J42" sqref="J42"/>
      <selection pane="topRight" activeCell="J42" sqref="J42"/>
      <selection pane="bottomLeft" activeCell="J42" sqref="J42"/>
      <selection pane="bottomRight" sqref="A1:A2"/>
    </sheetView>
  </sheetViews>
  <sheetFormatPr defaultColWidth="9.109375" defaultRowHeight="11.4" x14ac:dyDescent="0.2"/>
  <cols>
    <col min="1" max="1" width="5" style="250" bestFit="1" customWidth="1"/>
    <col min="2" max="2" width="22.6640625" style="256" customWidth="1"/>
    <col min="3" max="3" width="14.44140625" style="257" bestFit="1" customWidth="1"/>
    <col min="4" max="4" width="15" style="258" bestFit="1" customWidth="1"/>
    <col min="5" max="5" width="11.6640625" style="254" customWidth="1"/>
    <col min="6" max="6" width="5" style="254" bestFit="1" customWidth="1"/>
    <col min="7" max="7" width="13.88671875" style="254" customWidth="1"/>
    <col min="8" max="8" width="14.44140625" style="254" bestFit="1" customWidth="1"/>
    <col min="9" max="9" width="15" style="254" bestFit="1" customWidth="1"/>
    <col min="10" max="65" width="11.6640625" style="254" customWidth="1"/>
    <col min="66" max="16384" width="9.109375" style="254"/>
  </cols>
  <sheetData>
    <row r="1" spans="1:9" ht="13.2" x14ac:dyDescent="0.25">
      <c r="A1" s="314" t="s">
        <v>351</v>
      </c>
    </row>
    <row r="2" spans="1:9" ht="13.2" x14ac:dyDescent="0.25">
      <c r="A2" s="314" t="s">
        <v>342</v>
      </c>
    </row>
    <row r="4" spans="1:9" ht="24" x14ac:dyDescent="0.25">
      <c r="A4" s="250" t="s">
        <v>15</v>
      </c>
      <c r="B4" s="251" t="s">
        <v>305</v>
      </c>
      <c r="C4" s="252" t="s">
        <v>60</v>
      </c>
      <c r="D4" s="253" t="s">
        <v>59</v>
      </c>
      <c r="F4" s="254" t="s">
        <v>15</v>
      </c>
      <c r="G4" s="255" t="s">
        <v>225</v>
      </c>
      <c r="H4" s="252" t="s">
        <v>60</v>
      </c>
      <c r="I4" s="253" t="s">
        <v>59</v>
      </c>
    </row>
    <row r="5" spans="1:9" x14ac:dyDescent="0.2">
      <c r="A5" s="250">
        <v>1970</v>
      </c>
      <c r="B5" s="256">
        <v>6789437</v>
      </c>
      <c r="G5" s="258"/>
      <c r="H5" s="258"/>
    </row>
    <row r="6" spans="1:9" x14ac:dyDescent="0.2">
      <c r="A6" s="250">
        <v>1971</v>
      </c>
      <c r="B6" s="256">
        <v>7078464</v>
      </c>
      <c r="C6" s="259">
        <f t="shared" ref="C6:C69" si="0">(B6/B5)-1</f>
        <v>4.2570098227584952E-2</v>
      </c>
      <c r="D6" s="258">
        <f t="shared" ref="D6:D69" si="1">+(B6-B5)/12</f>
        <v>24085.583333333332</v>
      </c>
      <c r="G6" s="258"/>
      <c r="H6" s="258"/>
    </row>
    <row r="7" spans="1:9" x14ac:dyDescent="0.2">
      <c r="A7" s="250">
        <v>1972</v>
      </c>
      <c r="B7" s="256">
        <v>7426239</v>
      </c>
      <c r="C7" s="259">
        <f t="shared" si="0"/>
        <v>4.9131421732172331E-2</v>
      </c>
      <c r="D7" s="258">
        <f t="shared" si="1"/>
        <v>28981.25</v>
      </c>
      <c r="G7" s="258"/>
      <c r="H7" s="258"/>
    </row>
    <row r="8" spans="1:9" x14ac:dyDescent="0.2">
      <c r="A8" s="250">
        <v>1973</v>
      </c>
      <c r="B8" s="256">
        <v>7821400</v>
      </c>
      <c r="C8" s="259">
        <f t="shared" si="0"/>
        <v>5.3211457374318316E-2</v>
      </c>
      <c r="D8" s="258">
        <f t="shared" si="1"/>
        <v>32930.083333333336</v>
      </c>
      <c r="G8" s="258"/>
      <c r="H8" s="258"/>
    </row>
    <row r="9" spans="1:9" x14ac:dyDescent="0.2">
      <c r="A9" s="250">
        <v>1974</v>
      </c>
      <c r="B9" s="256">
        <v>8230992</v>
      </c>
      <c r="C9" s="259">
        <f t="shared" si="0"/>
        <v>5.2368118239701333E-2</v>
      </c>
      <c r="D9" s="258">
        <f t="shared" si="1"/>
        <v>34132.666666666664</v>
      </c>
      <c r="G9" s="258"/>
      <c r="H9" s="258"/>
    </row>
    <row r="10" spans="1:9" x14ac:dyDescent="0.2">
      <c r="A10" s="250">
        <v>1975</v>
      </c>
      <c r="B10" s="256">
        <v>8497226</v>
      </c>
      <c r="C10" s="259">
        <f t="shared" si="0"/>
        <v>3.2345311476429606E-2</v>
      </c>
      <c r="D10" s="258">
        <f t="shared" si="1"/>
        <v>22186.166666666668</v>
      </c>
      <c r="G10" s="258"/>
      <c r="H10" s="258"/>
    </row>
    <row r="11" spans="1:9" x14ac:dyDescent="0.2">
      <c r="A11" s="250">
        <v>1976</v>
      </c>
      <c r="B11" s="256">
        <v>8654477</v>
      </c>
      <c r="C11" s="259">
        <f t="shared" si="0"/>
        <v>1.8506157185886218E-2</v>
      </c>
      <c r="D11" s="258">
        <f t="shared" si="1"/>
        <v>13104.25</v>
      </c>
      <c r="G11" s="258"/>
      <c r="H11" s="258"/>
    </row>
    <row r="12" spans="1:9" x14ac:dyDescent="0.2">
      <c r="A12" s="250">
        <v>1977</v>
      </c>
      <c r="B12" s="256">
        <v>8835157</v>
      </c>
      <c r="C12" s="259">
        <f t="shared" si="0"/>
        <v>2.0877055886797002E-2</v>
      </c>
      <c r="D12" s="258">
        <f t="shared" si="1"/>
        <v>15056.666666666666</v>
      </c>
      <c r="G12" s="258"/>
      <c r="H12" s="258"/>
    </row>
    <row r="13" spans="1:9" x14ac:dyDescent="0.2">
      <c r="A13" s="250">
        <v>1978</v>
      </c>
      <c r="B13" s="256">
        <v>9060887</v>
      </c>
      <c r="C13" s="259">
        <f t="shared" si="0"/>
        <v>2.5549064945874722E-2</v>
      </c>
      <c r="D13" s="258">
        <f t="shared" si="1"/>
        <v>18810.833333333332</v>
      </c>
      <c r="F13" s="250"/>
      <c r="G13" s="258"/>
      <c r="H13" s="258"/>
    </row>
    <row r="14" spans="1:9" x14ac:dyDescent="0.2">
      <c r="A14" s="250">
        <v>1979</v>
      </c>
      <c r="B14" s="256">
        <v>9378279</v>
      </c>
      <c r="C14" s="259">
        <f t="shared" si="0"/>
        <v>3.5028800160514129E-2</v>
      </c>
      <c r="D14" s="258">
        <f t="shared" si="1"/>
        <v>26449.333333333332</v>
      </c>
      <c r="F14" s="250"/>
      <c r="G14" s="258"/>
      <c r="H14" s="258"/>
    </row>
    <row r="15" spans="1:9" x14ac:dyDescent="0.2">
      <c r="A15" s="250">
        <v>1980</v>
      </c>
      <c r="B15" s="256">
        <v>9746961</v>
      </c>
      <c r="C15" s="259">
        <f t="shared" si="0"/>
        <v>3.9312330119417371E-2</v>
      </c>
      <c r="D15" s="258">
        <f t="shared" si="1"/>
        <v>30723.5</v>
      </c>
      <c r="F15" s="250">
        <v>1980</v>
      </c>
      <c r="G15" s="258"/>
      <c r="H15" s="258"/>
    </row>
    <row r="16" spans="1:9" x14ac:dyDescent="0.2">
      <c r="A16" s="250">
        <v>1981</v>
      </c>
      <c r="B16" s="256">
        <v>10110616</v>
      </c>
      <c r="C16" s="259">
        <f t="shared" si="0"/>
        <v>3.7309577826360352E-2</v>
      </c>
      <c r="D16" s="258">
        <f t="shared" si="1"/>
        <v>30304.583333333332</v>
      </c>
      <c r="F16" s="250">
        <v>1981</v>
      </c>
      <c r="G16" s="258"/>
      <c r="H16" s="258"/>
    </row>
    <row r="17" spans="1:9" x14ac:dyDescent="0.2">
      <c r="A17" s="250">
        <v>1982</v>
      </c>
      <c r="B17" s="256">
        <v>10403778</v>
      </c>
      <c r="C17" s="259">
        <f t="shared" si="0"/>
        <v>2.8995463777874653E-2</v>
      </c>
      <c r="D17" s="258">
        <f t="shared" si="1"/>
        <v>24430.166666666668</v>
      </c>
      <c r="F17" s="250">
        <v>1982</v>
      </c>
      <c r="G17" s="258"/>
      <c r="H17" s="258"/>
    </row>
    <row r="18" spans="1:9" x14ac:dyDescent="0.2">
      <c r="A18" s="250">
        <v>1983</v>
      </c>
      <c r="B18" s="256">
        <v>10678494</v>
      </c>
      <c r="C18" s="259">
        <f t="shared" si="0"/>
        <v>2.6405407727846608E-2</v>
      </c>
      <c r="D18" s="258">
        <f t="shared" si="1"/>
        <v>22893</v>
      </c>
      <c r="F18" s="250">
        <v>1983</v>
      </c>
      <c r="G18" s="258"/>
      <c r="H18" s="258"/>
    </row>
    <row r="19" spans="1:9" x14ac:dyDescent="0.2">
      <c r="A19" s="250">
        <v>1984</v>
      </c>
      <c r="B19" s="256">
        <v>10965170</v>
      </c>
      <c r="C19" s="259">
        <f t="shared" si="0"/>
        <v>2.6846107700205568E-2</v>
      </c>
      <c r="D19" s="258">
        <f t="shared" si="1"/>
        <v>23889.666666666668</v>
      </c>
      <c r="F19" s="250">
        <v>1984</v>
      </c>
      <c r="G19" s="258"/>
      <c r="H19" s="258"/>
    </row>
    <row r="20" spans="1:9" x14ac:dyDescent="0.2">
      <c r="A20" s="250">
        <v>1985</v>
      </c>
      <c r="B20" s="256">
        <v>11272327</v>
      </c>
      <c r="C20" s="259">
        <f t="shared" si="0"/>
        <v>2.8012060004541706E-2</v>
      </c>
      <c r="D20" s="258">
        <f t="shared" si="1"/>
        <v>25596.416666666668</v>
      </c>
      <c r="F20" s="250">
        <v>1985</v>
      </c>
      <c r="G20" s="258"/>
      <c r="H20" s="258"/>
    </row>
    <row r="21" spans="1:9" x14ac:dyDescent="0.2">
      <c r="A21" s="250">
        <v>1986</v>
      </c>
      <c r="B21" s="256">
        <v>11587219</v>
      </c>
      <c r="C21" s="259">
        <f t="shared" si="0"/>
        <v>2.7934959658285186E-2</v>
      </c>
      <c r="D21" s="258">
        <f t="shared" si="1"/>
        <v>26241</v>
      </c>
      <c r="F21" s="250">
        <v>1986</v>
      </c>
      <c r="G21" s="258"/>
      <c r="H21" s="258"/>
    </row>
    <row r="22" spans="1:9" x14ac:dyDescent="0.2">
      <c r="A22" s="250">
        <v>1987</v>
      </c>
      <c r="B22" s="256">
        <v>11916377</v>
      </c>
      <c r="C22" s="259">
        <f t="shared" si="0"/>
        <v>2.840698876926373E-2</v>
      </c>
      <c r="D22" s="258">
        <f t="shared" si="1"/>
        <v>27429.833333333332</v>
      </c>
      <c r="F22" s="250">
        <v>1987</v>
      </c>
      <c r="G22" s="258"/>
      <c r="H22" s="258"/>
    </row>
    <row r="23" spans="1:9" x14ac:dyDescent="0.2">
      <c r="A23" s="250">
        <v>1988</v>
      </c>
      <c r="B23" s="256">
        <v>12231270</v>
      </c>
      <c r="C23" s="259">
        <f t="shared" si="0"/>
        <v>2.6425229748941348E-2</v>
      </c>
      <c r="D23" s="258">
        <f t="shared" si="1"/>
        <v>26241.083333333332</v>
      </c>
      <c r="F23" s="250">
        <v>1988</v>
      </c>
      <c r="G23" s="258"/>
      <c r="H23" s="258"/>
    </row>
    <row r="24" spans="1:9" x14ac:dyDescent="0.2">
      <c r="A24" s="250">
        <v>1989</v>
      </c>
      <c r="B24" s="256">
        <v>12547730</v>
      </c>
      <c r="C24" s="259">
        <f t="shared" si="0"/>
        <v>2.5873028720647895E-2</v>
      </c>
      <c r="D24" s="258">
        <f t="shared" si="1"/>
        <v>26371.666666666668</v>
      </c>
      <c r="F24" s="250">
        <v>1989</v>
      </c>
      <c r="G24" s="258">
        <v>12690310.755678</v>
      </c>
      <c r="H24" s="258"/>
    </row>
    <row r="25" spans="1:9" x14ac:dyDescent="0.2">
      <c r="A25" s="250">
        <v>1990</v>
      </c>
      <c r="B25" s="256">
        <v>12938071</v>
      </c>
      <c r="C25" s="259">
        <f t="shared" si="0"/>
        <v>3.1108495321464424E-2</v>
      </c>
      <c r="D25" s="258">
        <f t="shared" si="1"/>
        <v>32528.416666666668</v>
      </c>
      <c r="F25" s="250">
        <v>1990</v>
      </c>
      <c r="G25" s="258">
        <v>13070919.6146517</v>
      </c>
      <c r="H25" s="259">
        <f t="shared" ref="H25:H64" si="2">(G25/G24)-1</f>
        <v>2.9992083432898164E-2</v>
      </c>
      <c r="I25" s="258">
        <f t="shared" ref="I25:I64" si="3">+(G25-G24)/12</f>
        <v>31717.404914475046</v>
      </c>
    </row>
    <row r="26" spans="1:9" x14ac:dyDescent="0.2">
      <c r="A26" s="250">
        <v>1991</v>
      </c>
      <c r="B26" s="256">
        <v>13258732</v>
      </c>
      <c r="C26" s="259">
        <f t="shared" si="0"/>
        <v>2.4784297442794978E-2</v>
      </c>
      <c r="D26" s="258">
        <f t="shared" si="1"/>
        <v>26721.75</v>
      </c>
      <c r="F26" s="250">
        <v>1991</v>
      </c>
      <c r="G26" s="258">
        <v>13400888.582721399</v>
      </c>
      <c r="H26" s="259">
        <f t="shared" si="2"/>
        <v>2.5244510546895471E-2</v>
      </c>
      <c r="I26" s="258">
        <f t="shared" si="3"/>
        <v>27497.414005808223</v>
      </c>
    </row>
    <row r="27" spans="1:9" x14ac:dyDescent="0.2">
      <c r="A27" s="250">
        <v>1992</v>
      </c>
      <c r="B27" s="256">
        <v>13497541</v>
      </c>
      <c r="C27" s="259">
        <f t="shared" si="0"/>
        <v>1.8011450868755885E-2</v>
      </c>
      <c r="D27" s="258">
        <f t="shared" si="1"/>
        <v>19900.75</v>
      </c>
      <c r="F27" s="250">
        <v>1992</v>
      </c>
      <c r="G27" s="258">
        <v>13684434.034299999</v>
      </c>
      <c r="H27" s="259">
        <f t="shared" si="2"/>
        <v>2.1158705247664944E-2</v>
      </c>
      <c r="I27" s="258">
        <f t="shared" si="3"/>
        <v>23628.787631550029</v>
      </c>
    </row>
    <row r="28" spans="1:9" x14ac:dyDescent="0.2">
      <c r="A28" s="250">
        <v>1993</v>
      </c>
      <c r="B28" s="256">
        <v>13730115</v>
      </c>
      <c r="C28" s="259">
        <f t="shared" si="0"/>
        <v>1.7230842269714275E-2</v>
      </c>
      <c r="D28" s="258">
        <f t="shared" si="1"/>
        <v>19381.166666666668</v>
      </c>
      <c r="F28" s="250">
        <v>1993</v>
      </c>
      <c r="G28" s="258">
        <v>13967935.427838299</v>
      </c>
      <c r="H28" s="259">
        <f t="shared" si="2"/>
        <v>2.0717071150162525E-2</v>
      </c>
      <c r="I28" s="258">
        <f t="shared" si="3"/>
        <v>23625.116128191661</v>
      </c>
    </row>
    <row r="29" spans="1:9" x14ac:dyDescent="0.2">
      <c r="A29" s="250">
        <v>1994</v>
      </c>
      <c r="B29" s="256">
        <v>14043757</v>
      </c>
      <c r="C29" s="259">
        <f t="shared" si="0"/>
        <v>2.2843362928861133E-2</v>
      </c>
      <c r="D29" s="258">
        <f t="shared" si="1"/>
        <v>26136.833333333332</v>
      </c>
      <c r="F29" s="250">
        <v>1994</v>
      </c>
      <c r="G29" s="258">
        <v>14275382.794184199</v>
      </c>
      <c r="H29" s="259">
        <f t="shared" si="2"/>
        <v>2.2010938404909197E-2</v>
      </c>
      <c r="I29" s="258">
        <f t="shared" si="3"/>
        <v>25620.613862158265</v>
      </c>
    </row>
    <row r="30" spans="1:9" x14ac:dyDescent="0.2">
      <c r="A30" s="250">
        <v>1995</v>
      </c>
      <c r="B30" s="256">
        <v>14335992</v>
      </c>
      <c r="C30" s="259">
        <f t="shared" si="0"/>
        <v>2.080889038453182E-2</v>
      </c>
      <c r="D30" s="258">
        <f t="shared" si="1"/>
        <v>24352.916666666668</v>
      </c>
      <c r="F30" s="250">
        <v>1995</v>
      </c>
      <c r="G30" s="258">
        <v>14577861.0589245</v>
      </c>
      <c r="H30" s="259">
        <f t="shared" si="2"/>
        <v>2.1188802367074322E-2</v>
      </c>
      <c r="I30" s="258">
        <f t="shared" si="3"/>
        <v>25206.522061691776</v>
      </c>
    </row>
    <row r="31" spans="1:9" x14ac:dyDescent="0.2">
      <c r="A31" s="250">
        <v>1996</v>
      </c>
      <c r="B31" s="256">
        <v>14623421</v>
      </c>
      <c r="C31" s="259">
        <f t="shared" si="0"/>
        <v>2.0049467103497198E-2</v>
      </c>
      <c r="D31" s="258">
        <f t="shared" si="1"/>
        <v>23952.416666666668</v>
      </c>
      <c r="F31" s="250">
        <v>1996</v>
      </c>
      <c r="G31" s="258">
        <v>14895506.854052601</v>
      </c>
      <c r="H31" s="259">
        <f t="shared" si="2"/>
        <v>2.178960231848559E-2</v>
      </c>
      <c r="I31" s="258">
        <f t="shared" si="3"/>
        <v>26470.482927341789</v>
      </c>
    </row>
    <row r="32" spans="1:9" x14ac:dyDescent="0.2">
      <c r="A32" s="250">
        <v>1997</v>
      </c>
      <c r="B32" s="256">
        <v>14938314</v>
      </c>
      <c r="C32" s="259">
        <f t="shared" si="0"/>
        <v>2.1533470177737435E-2</v>
      </c>
      <c r="D32" s="258">
        <f t="shared" si="1"/>
        <v>26241.083333333332</v>
      </c>
      <c r="F32" s="250">
        <v>1997</v>
      </c>
      <c r="G32" s="258">
        <v>15221298.254099401</v>
      </c>
      <c r="H32" s="259">
        <f t="shared" si="2"/>
        <v>2.1871790147118153E-2</v>
      </c>
      <c r="I32" s="258">
        <f t="shared" si="3"/>
        <v>27149.283337233279</v>
      </c>
    </row>
    <row r="33" spans="1:11" x14ac:dyDescent="0.2">
      <c r="A33" s="250">
        <v>1998</v>
      </c>
      <c r="B33" s="256">
        <v>15230421</v>
      </c>
      <c r="C33" s="259">
        <f t="shared" si="0"/>
        <v>1.9554214752749211E-2</v>
      </c>
      <c r="D33" s="258">
        <f t="shared" si="1"/>
        <v>24342.25</v>
      </c>
      <c r="F33" s="250">
        <v>1998</v>
      </c>
      <c r="G33" s="258">
        <v>15518556.2211252</v>
      </c>
      <c r="H33" s="259">
        <f t="shared" si="2"/>
        <v>1.9529081032607865E-2</v>
      </c>
      <c r="I33" s="258">
        <f t="shared" si="3"/>
        <v>24771.497252149973</v>
      </c>
    </row>
    <row r="34" spans="1:11" x14ac:dyDescent="0.2">
      <c r="A34" s="250">
        <v>1999</v>
      </c>
      <c r="B34" s="256">
        <v>15580244</v>
      </c>
      <c r="C34" s="259">
        <f t="shared" si="0"/>
        <v>2.2968701915725198E-2</v>
      </c>
      <c r="D34" s="258">
        <f t="shared" si="1"/>
        <v>29151.916666666668</v>
      </c>
      <c r="F34" s="250">
        <v>1999</v>
      </c>
      <c r="G34" s="258">
        <v>15798042.765244599</v>
      </c>
      <c r="H34" s="259">
        <f t="shared" si="2"/>
        <v>1.8009829016112811E-2</v>
      </c>
      <c r="I34" s="258">
        <f t="shared" si="3"/>
        <v>23290.545343283255</v>
      </c>
    </row>
    <row r="35" spans="1:11" x14ac:dyDescent="0.2">
      <c r="A35" s="250">
        <v>2000</v>
      </c>
      <c r="B35" s="256">
        <v>15982824</v>
      </c>
      <c r="C35" s="259">
        <f t="shared" si="0"/>
        <v>2.5839133199711206E-2</v>
      </c>
      <c r="D35" s="258">
        <f t="shared" si="1"/>
        <v>33548.333333333336</v>
      </c>
      <c r="F35" s="250">
        <v>2000</v>
      </c>
      <c r="G35" s="258">
        <v>16088978.0564302</v>
      </c>
      <c r="H35" s="259">
        <f t="shared" si="2"/>
        <v>1.8415907306293278E-2</v>
      </c>
      <c r="I35" s="258">
        <f t="shared" si="3"/>
        <v>24244.607598800056</v>
      </c>
      <c r="J35" s="256"/>
      <c r="K35" s="258"/>
    </row>
    <row r="36" spans="1:11" x14ac:dyDescent="0.2">
      <c r="A36" s="250">
        <v>2001</v>
      </c>
      <c r="B36" s="256">
        <v>16305100</v>
      </c>
      <c r="C36" s="259">
        <f t="shared" si="0"/>
        <v>2.0163895942294063E-2</v>
      </c>
      <c r="D36" s="258">
        <f t="shared" si="1"/>
        <v>26856.333333333332</v>
      </c>
      <c r="F36" s="250">
        <v>2001</v>
      </c>
      <c r="G36" s="258">
        <v>16399446.867467901</v>
      </c>
      <c r="H36" s="259">
        <f t="shared" si="2"/>
        <v>1.9296987661290066E-2</v>
      </c>
      <c r="I36" s="258">
        <f t="shared" si="3"/>
        <v>25872.400919808384</v>
      </c>
      <c r="J36" s="256"/>
      <c r="K36" s="258"/>
    </row>
    <row r="37" spans="1:11" x14ac:dyDescent="0.2">
      <c r="A37" s="250">
        <v>2002</v>
      </c>
      <c r="B37" s="256">
        <v>16634256</v>
      </c>
      <c r="C37" s="259">
        <f t="shared" si="0"/>
        <v>2.0187303359071596E-2</v>
      </c>
      <c r="D37" s="258">
        <f t="shared" si="1"/>
        <v>27429.666666666668</v>
      </c>
      <c r="F37" s="250">
        <v>2002</v>
      </c>
      <c r="G37" s="258">
        <v>16727125.5037427</v>
      </c>
      <c r="H37" s="259">
        <f t="shared" si="2"/>
        <v>1.9981078564596411E-2</v>
      </c>
      <c r="I37" s="258">
        <f t="shared" si="3"/>
        <v>27306.553022899974</v>
      </c>
      <c r="J37" s="256"/>
      <c r="K37" s="258"/>
    </row>
    <row r="38" spans="1:11" x14ac:dyDescent="0.2">
      <c r="A38" s="250">
        <v>2003</v>
      </c>
      <c r="B38" s="256">
        <v>16979706</v>
      </c>
      <c r="C38" s="259">
        <f t="shared" si="0"/>
        <v>2.0767385087737011E-2</v>
      </c>
      <c r="D38" s="258">
        <f t="shared" si="1"/>
        <v>28787.5</v>
      </c>
      <c r="F38" s="250">
        <v>2003</v>
      </c>
      <c r="G38" s="258">
        <v>17060846.5355873</v>
      </c>
      <c r="H38" s="259">
        <f t="shared" si="2"/>
        <v>1.9950889456166854E-2</v>
      </c>
      <c r="I38" s="258">
        <f t="shared" si="3"/>
        <v>27810.08598704993</v>
      </c>
      <c r="J38" s="256"/>
      <c r="K38" s="258"/>
    </row>
    <row r="39" spans="1:11" x14ac:dyDescent="0.2">
      <c r="A39" s="250">
        <v>2004</v>
      </c>
      <c r="B39" s="256">
        <v>17374824</v>
      </c>
      <c r="C39" s="259">
        <f t="shared" si="0"/>
        <v>2.3270014215793777E-2</v>
      </c>
      <c r="D39" s="258">
        <f t="shared" si="1"/>
        <v>32926.5</v>
      </c>
      <c r="F39" s="250">
        <v>2004</v>
      </c>
      <c r="G39" s="258">
        <v>17468830.748769499</v>
      </c>
      <c r="H39" s="259">
        <f t="shared" si="2"/>
        <v>2.3913480045153923E-2</v>
      </c>
      <c r="I39" s="258">
        <f t="shared" si="3"/>
        <v>33998.684431849979</v>
      </c>
      <c r="J39" s="256"/>
      <c r="K39" s="258"/>
    </row>
    <row r="40" spans="1:11" x14ac:dyDescent="0.2">
      <c r="A40" s="250">
        <v>2005</v>
      </c>
      <c r="B40" s="256">
        <v>17778156</v>
      </c>
      <c r="C40" s="259">
        <f t="shared" si="0"/>
        <v>2.3213587659938417E-2</v>
      </c>
      <c r="D40" s="258">
        <f t="shared" si="1"/>
        <v>33611</v>
      </c>
      <c r="F40" s="250">
        <v>2005</v>
      </c>
      <c r="G40" s="258">
        <v>17875733.377551101</v>
      </c>
      <c r="H40" s="259">
        <f t="shared" si="2"/>
        <v>2.3293066069133728E-2</v>
      </c>
      <c r="I40" s="258">
        <f t="shared" si="3"/>
        <v>33908.552398466818</v>
      </c>
      <c r="J40" s="256"/>
      <c r="K40" s="258"/>
    </row>
    <row r="41" spans="1:11" x14ac:dyDescent="0.2">
      <c r="A41" s="250">
        <v>2006</v>
      </c>
      <c r="B41" s="256">
        <v>18154475</v>
      </c>
      <c r="C41" s="259">
        <f t="shared" si="0"/>
        <v>2.1167493411577754E-2</v>
      </c>
      <c r="D41" s="258">
        <f t="shared" si="1"/>
        <v>31359.916666666668</v>
      </c>
      <c r="F41" s="250">
        <v>2006</v>
      </c>
      <c r="G41" s="258">
        <v>18184081.8580704</v>
      </c>
      <c r="H41" s="259">
        <f t="shared" si="2"/>
        <v>1.7249556927635412E-2</v>
      </c>
      <c r="I41" s="258">
        <f t="shared" si="3"/>
        <v>25695.70670994154</v>
      </c>
      <c r="J41" s="256"/>
      <c r="K41" s="258"/>
    </row>
    <row r="42" spans="1:11" x14ac:dyDescent="0.2">
      <c r="A42" s="250">
        <v>2007</v>
      </c>
      <c r="B42" s="256">
        <v>18446768</v>
      </c>
      <c r="C42" s="259">
        <f t="shared" si="0"/>
        <v>1.6100327880591347E-2</v>
      </c>
      <c r="D42" s="258">
        <f t="shared" si="1"/>
        <v>24357.75</v>
      </c>
      <c r="F42" s="250">
        <v>2007</v>
      </c>
      <c r="G42" s="258">
        <v>18385060.896307603</v>
      </c>
      <c r="H42" s="259">
        <f t="shared" si="2"/>
        <v>1.1052471046153256E-2</v>
      </c>
      <c r="I42" s="258">
        <f t="shared" si="3"/>
        <v>16748.253186433576</v>
      </c>
      <c r="J42" s="256"/>
      <c r="K42" s="258"/>
    </row>
    <row r="43" spans="1:11" x14ac:dyDescent="0.2">
      <c r="A43" s="250">
        <v>2008</v>
      </c>
      <c r="B43" s="256">
        <v>18613905</v>
      </c>
      <c r="C43" s="259">
        <f t="shared" si="0"/>
        <v>9.0605031732386987E-3</v>
      </c>
      <c r="D43" s="258">
        <f t="shared" si="1"/>
        <v>13928.083333333334</v>
      </c>
      <c r="F43" s="250">
        <v>2008</v>
      </c>
      <c r="G43" s="258">
        <v>18540761.091040101</v>
      </c>
      <c r="H43" s="259">
        <f t="shared" si="2"/>
        <v>8.4688430248152091E-3</v>
      </c>
      <c r="I43" s="258">
        <f t="shared" si="3"/>
        <v>12975.016227708198</v>
      </c>
      <c r="J43" s="256"/>
      <c r="K43" s="258"/>
    </row>
    <row r="44" spans="1:11" x14ac:dyDescent="0.2">
      <c r="A44" s="250">
        <v>2009</v>
      </c>
      <c r="B44" s="256">
        <v>18687425</v>
      </c>
      <c r="C44" s="259">
        <f t="shared" si="0"/>
        <v>3.9497354262847395E-3</v>
      </c>
      <c r="D44" s="258">
        <f t="shared" si="1"/>
        <v>6126.666666666667</v>
      </c>
      <c r="F44" s="250">
        <v>2009</v>
      </c>
      <c r="G44" s="258">
        <v>18682785.244938098</v>
      </c>
      <c r="H44" s="259">
        <f t="shared" si="2"/>
        <v>7.6601037681582884E-3</v>
      </c>
      <c r="I44" s="258">
        <f t="shared" si="3"/>
        <v>11835.346158166416</v>
      </c>
      <c r="J44" s="256"/>
      <c r="K44" s="258"/>
    </row>
    <row r="45" spans="1:11" x14ac:dyDescent="0.2">
      <c r="A45" s="260">
        <v>2010</v>
      </c>
      <c r="B45" s="256">
        <v>18801332</v>
      </c>
      <c r="C45" s="259">
        <f t="shared" si="0"/>
        <v>6.0953823226046477E-3</v>
      </c>
      <c r="D45" s="258">
        <f t="shared" si="1"/>
        <v>9492.25</v>
      </c>
      <c r="F45" s="260">
        <v>2010</v>
      </c>
      <c r="G45" s="258">
        <v>18888260.75</v>
      </c>
      <c r="H45" s="259">
        <f t="shared" si="2"/>
        <v>1.0998119518478733E-2</v>
      </c>
      <c r="I45" s="258">
        <f t="shared" si="3"/>
        <v>17122.95875515851</v>
      </c>
      <c r="J45" s="256"/>
      <c r="K45" s="258"/>
    </row>
    <row r="46" spans="1:11" x14ac:dyDescent="0.2">
      <c r="A46" s="260">
        <v>2011</v>
      </c>
      <c r="B46" s="256">
        <v>18905070</v>
      </c>
      <c r="C46" s="259">
        <f t="shared" si="0"/>
        <v>5.5175877964390718E-3</v>
      </c>
      <c r="D46" s="258">
        <f t="shared" si="1"/>
        <v>8644.8333333333339</v>
      </c>
      <c r="F46" s="260">
        <v>2011</v>
      </c>
      <c r="G46" s="258">
        <v>19138125.526659403</v>
      </c>
      <c r="H46" s="259">
        <f t="shared" si="2"/>
        <v>1.3228575143394483E-2</v>
      </c>
      <c r="I46" s="258">
        <f t="shared" si="3"/>
        <v>20822.064721616916</v>
      </c>
      <c r="J46" s="256"/>
      <c r="K46" s="258"/>
    </row>
    <row r="47" spans="1:11" x14ac:dyDescent="0.2">
      <c r="A47" s="260">
        <v>2012</v>
      </c>
      <c r="B47" s="256">
        <v>19074434</v>
      </c>
      <c r="C47" s="259">
        <f t="shared" si="0"/>
        <v>8.9586550063025516E-3</v>
      </c>
      <c r="D47" s="258">
        <f t="shared" si="1"/>
        <v>14113.666666666666</v>
      </c>
      <c r="F47" s="260">
        <v>2012</v>
      </c>
      <c r="G47" s="258">
        <v>19385501.633453403</v>
      </c>
      <c r="H47" s="259">
        <f t="shared" si="2"/>
        <v>1.2925827372665344E-2</v>
      </c>
      <c r="I47" s="258">
        <f t="shared" si="3"/>
        <v>20614.675566166639</v>
      </c>
      <c r="J47" s="256"/>
      <c r="K47" s="258"/>
    </row>
    <row r="48" spans="1:11" ht="12" thickBot="1" x14ac:dyDescent="0.25">
      <c r="A48" s="260">
        <v>2013</v>
      </c>
      <c r="B48" s="256">
        <v>19259543</v>
      </c>
      <c r="C48" s="261">
        <f t="shared" si="0"/>
        <v>9.7045605652046341E-3</v>
      </c>
      <c r="D48" s="262">
        <f t="shared" si="1"/>
        <v>15425.75</v>
      </c>
      <c r="F48" s="263">
        <v>2013</v>
      </c>
      <c r="G48" s="264">
        <v>19639620.0559421</v>
      </c>
      <c r="H48" s="265">
        <f t="shared" si="2"/>
        <v>1.31086843814332E-2</v>
      </c>
      <c r="I48" s="264">
        <f t="shared" si="3"/>
        <v>21176.535207391407</v>
      </c>
      <c r="J48" s="256"/>
      <c r="K48" s="258"/>
    </row>
    <row r="49" spans="1:16" ht="12" thickBot="1" x14ac:dyDescent="0.25">
      <c r="A49" s="263">
        <v>2014</v>
      </c>
      <c r="B49" s="266">
        <v>19507369</v>
      </c>
      <c r="C49" s="265">
        <f t="shared" si="0"/>
        <v>1.2867698885690171E-2</v>
      </c>
      <c r="D49" s="264">
        <f t="shared" si="1"/>
        <v>20652.166666666668</v>
      </c>
      <c r="F49" s="260">
        <v>2014</v>
      </c>
      <c r="G49" s="258">
        <v>19929392.635744702</v>
      </c>
      <c r="H49" s="259">
        <f t="shared" si="2"/>
        <v>1.4754490106081652E-2</v>
      </c>
      <c r="I49" s="258">
        <f t="shared" si="3"/>
        <v>24147.71498355021</v>
      </c>
      <c r="J49" s="256"/>
      <c r="K49" s="258"/>
    </row>
    <row r="50" spans="1:16" x14ac:dyDescent="0.2">
      <c r="A50" s="260">
        <v>2015</v>
      </c>
      <c r="B50" s="256">
        <v>19817596</v>
      </c>
      <c r="C50" s="259">
        <f t="shared" si="0"/>
        <v>1.5903067194761089E-2</v>
      </c>
      <c r="D50" s="258">
        <f t="shared" si="1"/>
        <v>25852.25</v>
      </c>
      <c r="F50" s="260">
        <v>2015</v>
      </c>
      <c r="G50" s="258">
        <v>20220997.203213099</v>
      </c>
      <c r="H50" s="259">
        <f t="shared" si="2"/>
        <v>1.4631884312690246E-2</v>
      </c>
      <c r="I50" s="258">
        <f t="shared" si="3"/>
        <v>24300.380622366443</v>
      </c>
      <c r="J50" s="256"/>
      <c r="K50" s="258"/>
    </row>
    <row r="51" spans="1:16" x14ac:dyDescent="0.2">
      <c r="A51" s="260">
        <v>2016</v>
      </c>
      <c r="B51" s="256">
        <v>20127723</v>
      </c>
      <c r="C51" s="259">
        <f t="shared" si="0"/>
        <v>1.5649072672588638E-2</v>
      </c>
      <c r="D51" s="258">
        <f t="shared" si="1"/>
        <v>25843.916666666668</v>
      </c>
      <c r="F51" s="260">
        <v>2016</v>
      </c>
      <c r="G51" s="258">
        <v>20509577.018241301</v>
      </c>
      <c r="H51" s="259">
        <f t="shared" si="2"/>
        <v>1.4271294938033252E-2</v>
      </c>
      <c r="I51" s="258">
        <f t="shared" si="3"/>
        <v>24048.317919016816</v>
      </c>
      <c r="J51" s="256"/>
      <c r="K51" s="258"/>
      <c r="L51" s="267"/>
    </row>
    <row r="52" spans="1:16" x14ac:dyDescent="0.2">
      <c r="A52" s="260">
        <v>2017</v>
      </c>
      <c r="B52" s="256">
        <v>20434731</v>
      </c>
      <c r="C52" s="259">
        <f t="shared" si="0"/>
        <v>1.5252992104471952E-2</v>
      </c>
      <c r="D52" s="258">
        <f t="shared" si="1"/>
        <v>25584</v>
      </c>
      <c r="F52" s="260">
        <v>2017</v>
      </c>
      <c r="G52" s="258">
        <v>20801743.420607302</v>
      </c>
      <c r="H52" s="259">
        <f t="shared" si="2"/>
        <v>1.4245364597531562E-2</v>
      </c>
      <c r="I52" s="258">
        <f t="shared" si="3"/>
        <v>24347.200197166763</v>
      </c>
      <c r="J52" s="256"/>
      <c r="K52" s="258"/>
      <c r="L52" s="267"/>
    </row>
    <row r="53" spans="1:16" x14ac:dyDescent="0.2">
      <c r="A53" s="260">
        <v>2018</v>
      </c>
      <c r="B53" s="256">
        <v>20738328</v>
      </c>
      <c r="C53" s="259">
        <f t="shared" si="0"/>
        <v>1.4856911989690413E-2</v>
      </c>
      <c r="D53" s="258">
        <f t="shared" si="1"/>
        <v>25299.75</v>
      </c>
      <c r="F53" s="260">
        <v>2018</v>
      </c>
      <c r="G53" s="258">
        <v>21097166.2787138</v>
      </c>
      <c r="H53" s="259">
        <f t="shared" si="2"/>
        <v>1.4201831650987318E-2</v>
      </c>
      <c r="I53" s="258">
        <f t="shared" si="3"/>
        <v>24618.571508874807</v>
      </c>
      <c r="J53" s="256"/>
      <c r="K53" s="258"/>
      <c r="L53" s="267"/>
    </row>
    <row r="54" spans="1:16" x14ac:dyDescent="0.2">
      <c r="A54" s="260">
        <v>2019</v>
      </c>
      <c r="B54" s="256">
        <v>21039709</v>
      </c>
      <c r="C54" s="259">
        <f t="shared" si="0"/>
        <v>1.4532560194823851E-2</v>
      </c>
      <c r="D54" s="258">
        <f t="shared" si="1"/>
        <v>25115.083333333332</v>
      </c>
      <c r="F54" s="260">
        <v>2019</v>
      </c>
      <c r="G54" s="258">
        <v>21391948.767460901</v>
      </c>
      <c r="H54" s="259">
        <f t="shared" si="2"/>
        <v>1.3972610579674249E-2</v>
      </c>
      <c r="I54" s="258">
        <f t="shared" si="3"/>
        <v>24565.207395591773</v>
      </c>
      <c r="J54" s="256"/>
      <c r="K54" s="258"/>
      <c r="L54" s="267"/>
    </row>
    <row r="55" spans="1:16" x14ac:dyDescent="0.2">
      <c r="A55" s="260">
        <v>2020</v>
      </c>
      <c r="B55" s="256">
        <v>21337694</v>
      </c>
      <c r="C55" s="259">
        <f t="shared" si="0"/>
        <v>1.4162981056439428E-2</v>
      </c>
      <c r="D55" s="258">
        <f t="shared" si="1"/>
        <v>24832.083333333332</v>
      </c>
      <c r="F55" s="260">
        <v>2020</v>
      </c>
      <c r="G55" s="258">
        <v>21685773.5906648</v>
      </c>
      <c r="H55" s="259">
        <f t="shared" si="2"/>
        <v>1.3735299499727294E-2</v>
      </c>
      <c r="I55" s="258">
        <f t="shared" si="3"/>
        <v>24485.401933658246</v>
      </c>
      <c r="J55" s="256"/>
      <c r="K55" s="258"/>
      <c r="L55" s="267"/>
      <c r="N55" s="268"/>
      <c r="O55" s="269"/>
      <c r="P55" s="258"/>
    </row>
    <row r="56" spans="1:16" x14ac:dyDescent="0.2">
      <c r="A56" s="260">
        <v>2021</v>
      </c>
      <c r="B56" s="256">
        <v>21625240.529022686</v>
      </c>
      <c r="C56" s="259">
        <f t="shared" si="0"/>
        <v>1.3475988971567654E-2</v>
      </c>
      <c r="D56" s="258">
        <f t="shared" si="1"/>
        <v>23962.210751890514</v>
      </c>
      <c r="F56" s="260">
        <v>2021</v>
      </c>
      <c r="G56" s="258">
        <v>21979644.702117998</v>
      </c>
      <c r="H56" s="259">
        <f t="shared" si="2"/>
        <v>1.3551331716370241E-2</v>
      </c>
      <c r="I56" s="258">
        <f t="shared" si="3"/>
        <v>24489.25928776649</v>
      </c>
      <c r="J56" s="256"/>
      <c r="K56" s="258"/>
      <c r="L56" s="267"/>
      <c r="N56" s="256"/>
      <c r="O56" s="258"/>
      <c r="P56" s="258"/>
    </row>
    <row r="57" spans="1:16" x14ac:dyDescent="0.2">
      <c r="A57" s="260">
        <v>2022</v>
      </c>
      <c r="B57" s="256">
        <v>21909093.197714139</v>
      </c>
      <c r="C57" s="259">
        <f t="shared" si="0"/>
        <v>1.3125988971567804E-2</v>
      </c>
      <c r="D57" s="258">
        <f t="shared" si="1"/>
        <v>23654.389057621051</v>
      </c>
      <c r="F57" s="260">
        <v>2022</v>
      </c>
      <c r="G57" s="258">
        <v>22275004.462918099</v>
      </c>
      <c r="H57" s="259">
        <f t="shared" si="2"/>
        <v>1.3437876944918825E-2</v>
      </c>
      <c r="I57" s="258">
        <f t="shared" si="3"/>
        <v>24613.313400008406</v>
      </c>
      <c r="J57" s="256"/>
      <c r="K57" s="258"/>
      <c r="L57" s="267"/>
      <c r="N57" s="256"/>
      <c r="O57" s="258"/>
      <c r="P57" s="258"/>
    </row>
    <row r="58" spans="1:16" x14ac:dyDescent="0.2">
      <c r="A58" s="260">
        <v>2023</v>
      </c>
      <c r="B58" s="256">
        <v>22190098.985445067</v>
      </c>
      <c r="C58" s="259">
        <f t="shared" si="0"/>
        <v>1.2825988971567615E-2</v>
      </c>
      <c r="D58" s="258">
        <f t="shared" si="1"/>
        <v>23417.148977577377</v>
      </c>
      <c r="F58" s="260">
        <v>2023</v>
      </c>
      <c r="G58" s="258">
        <v>22571875.916455001</v>
      </c>
      <c r="H58" s="259">
        <f t="shared" si="2"/>
        <v>1.3327559778096187E-2</v>
      </c>
      <c r="I58" s="258">
        <f t="shared" si="3"/>
        <v>24739.287794741802</v>
      </c>
      <c r="J58" s="256"/>
      <c r="K58" s="258"/>
      <c r="L58" s="267"/>
      <c r="N58" s="256"/>
      <c r="O58" s="258"/>
      <c r="P58" s="258"/>
    </row>
    <row r="59" spans="1:16" x14ac:dyDescent="0.2">
      <c r="A59" s="260">
        <v>2024</v>
      </c>
      <c r="B59" s="256">
        <v>22469161.425564021</v>
      </c>
      <c r="C59" s="259">
        <f t="shared" si="0"/>
        <v>1.2575988971567753E-2</v>
      </c>
      <c r="D59" s="258">
        <f t="shared" si="1"/>
        <v>23255.203343246132</v>
      </c>
      <c r="F59" s="260">
        <v>2024</v>
      </c>
      <c r="G59" s="258">
        <v>22870141.151020203</v>
      </c>
      <c r="H59" s="259">
        <f t="shared" si="2"/>
        <v>1.3214020654249925E-2</v>
      </c>
      <c r="I59" s="258">
        <f t="shared" si="3"/>
        <v>24855.436213766847</v>
      </c>
      <c r="J59" s="256"/>
      <c r="K59" s="258"/>
      <c r="L59" s="267"/>
      <c r="N59" s="256"/>
      <c r="O59" s="258"/>
      <c r="P59" s="258"/>
    </row>
    <row r="60" spans="1:16" x14ac:dyDescent="0.2">
      <c r="A60" s="260">
        <v>2025</v>
      </c>
      <c r="B60" s="256">
        <v>22747248</v>
      </c>
      <c r="C60" s="259">
        <f t="shared" si="0"/>
        <v>1.2376366396993799E-2</v>
      </c>
      <c r="D60" s="258">
        <f t="shared" si="1"/>
        <v>23173.881202998262</v>
      </c>
      <c r="F60" s="260">
        <v>2025</v>
      </c>
      <c r="G60" s="258">
        <v>23169697.5723598</v>
      </c>
      <c r="H60" s="259">
        <f t="shared" si="2"/>
        <v>1.3098144841411807E-2</v>
      </c>
      <c r="I60" s="258">
        <f t="shared" si="3"/>
        <v>24963.035111633129</v>
      </c>
      <c r="J60" s="256"/>
      <c r="K60" s="258"/>
      <c r="L60" s="267"/>
      <c r="N60" s="268"/>
      <c r="O60" s="270"/>
      <c r="P60" s="258"/>
    </row>
    <row r="61" spans="1:16" ht="12" customHeight="1" x14ac:dyDescent="0.2">
      <c r="A61" s="260">
        <v>2026</v>
      </c>
      <c r="B61" s="256">
        <v>23010339.701383796</v>
      </c>
      <c r="C61" s="259">
        <f t="shared" si="0"/>
        <v>1.1565869479411184E-2</v>
      </c>
      <c r="D61" s="258">
        <f t="shared" si="1"/>
        <v>21924.308448649634</v>
      </c>
      <c r="F61" s="260">
        <v>2026</v>
      </c>
      <c r="G61" s="258">
        <v>23470576.452498898</v>
      </c>
      <c r="H61" s="259">
        <f t="shared" si="2"/>
        <v>1.2985878611468271E-2</v>
      </c>
      <c r="I61" s="258">
        <f t="shared" si="3"/>
        <v>25073.240011591464</v>
      </c>
      <c r="J61" s="256"/>
      <c r="K61" s="258"/>
      <c r="L61" s="271"/>
      <c r="M61" s="271"/>
      <c r="N61" s="271"/>
      <c r="O61" s="271"/>
      <c r="P61" s="258"/>
    </row>
    <row r="62" spans="1:16" ht="12" x14ac:dyDescent="0.2">
      <c r="A62" s="260">
        <v>2027</v>
      </c>
      <c r="B62" s="256">
        <v>23268420.668151435</v>
      </c>
      <c r="C62" s="259">
        <f t="shared" si="0"/>
        <v>1.1215869479411333E-2</v>
      </c>
      <c r="D62" s="258">
        <f t="shared" si="1"/>
        <v>21506.747230636578</v>
      </c>
      <c r="F62" s="260">
        <v>2027</v>
      </c>
      <c r="G62" s="258">
        <v>23772640.755478799</v>
      </c>
      <c r="H62" s="259">
        <f t="shared" si="2"/>
        <v>1.286991410676408E-2</v>
      </c>
      <c r="I62" s="258">
        <f t="shared" si="3"/>
        <v>25172.025248325121</v>
      </c>
      <c r="J62" s="256"/>
      <c r="K62" s="258"/>
      <c r="L62" s="271"/>
      <c r="M62" s="271"/>
      <c r="N62" s="271"/>
      <c r="O62" s="271"/>
      <c r="P62" s="258"/>
    </row>
    <row r="63" spans="1:16" ht="12" x14ac:dyDescent="0.2">
      <c r="A63" s="260">
        <v>2028</v>
      </c>
      <c r="B63" s="256">
        <v>23522415.711157009</v>
      </c>
      <c r="C63" s="259">
        <f t="shared" si="0"/>
        <v>1.0915869479411144E-2</v>
      </c>
      <c r="D63" s="258">
        <f t="shared" si="1"/>
        <v>21166.253583797876</v>
      </c>
      <c r="F63" s="260">
        <v>2028</v>
      </c>
      <c r="G63" s="258">
        <v>24075870.615580503</v>
      </c>
      <c r="H63" s="259">
        <f t="shared" si="2"/>
        <v>1.2755413385524772E-2</v>
      </c>
      <c r="I63" s="258">
        <f t="shared" si="3"/>
        <v>25269.155008475296</v>
      </c>
      <c r="J63" s="256"/>
      <c r="K63" s="258"/>
      <c r="L63" s="272"/>
      <c r="M63" s="272"/>
      <c r="N63" s="272"/>
      <c r="O63" s="272"/>
      <c r="P63" s="258"/>
    </row>
    <row r="64" spans="1:16" ht="12" x14ac:dyDescent="0.2">
      <c r="A64" s="260">
        <v>2029</v>
      </c>
      <c r="B64" s="256">
        <v>23773302.726972662</v>
      </c>
      <c r="C64" s="259">
        <f t="shared" si="0"/>
        <v>1.0665869479411283E-2</v>
      </c>
      <c r="D64" s="258">
        <f t="shared" si="1"/>
        <v>20907.251317971077</v>
      </c>
      <c r="F64" s="260">
        <v>2029</v>
      </c>
      <c r="G64" s="258">
        <v>24378748.8007701</v>
      </c>
      <c r="H64" s="259">
        <f t="shared" si="2"/>
        <v>1.25801550450928E-2</v>
      </c>
      <c r="I64" s="258">
        <f t="shared" si="3"/>
        <v>25239.848765799776</v>
      </c>
      <c r="J64" s="256"/>
      <c r="K64" s="258"/>
      <c r="L64" s="272"/>
      <c r="M64" s="272"/>
      <c r="N64" s="272"/>
      <c r="O64" s="272"/>
      <c r="P64" s="258"/>
    </row>
    <row r="65" spans="1:16" x14ac:dyDescent="0.2">
      <c r="A65" s="260">
        <v>2030</v>
      </c>
      <c r="B65" s="256">
        <v>24022120</v>
      </c>
      <c r="C65" s="259">
        <f t="shared" si="0"/>
        <v>1.0466247617544333E-2</v>
      </c>
      <c r="D65" s="258">
        <f t="shared" si="1"/>
        <v>20734.772752278175</v>
      </c>
      <c r="F65" s="260">
        <v>2030</v>
      </c>
      <c r="G65" s="258">
        <v>24680873.3704766</v>
      </c>
      <c r="H65" s="259">
        <f>(G65/G64)-1</f>
        <v>1.2392948144121174E-2</v>
      </c>
      <c r="I65" s="258">
        <f>+(G65-G64)/12</f>
        <v>25177.047475541633</v>
      </c>
      <c r="J65" s="256"/>
      <c r="K65" s="258"/>
      <c r="L65" s="267"/>
      <c r="N65" s="268"/>
      <c r="O65" s="270"/>
      <c r="P65" s="258"/>
    </row>
    <row r="66" spans="1:16" x14ac:dyDescent="0.2">
      <c r="A66" s="260">
        <v>2031</v>
      </c>
      <c r="B66" s="256">
        <v>24261326.978019636</v>
      </c>
      <c r="C66" s="259">
        <f t="shared" si="0"/>
        <v>9.9577796638945504E-3</v>
      </c>
      <c r="D66" s="258">
        <f t="shared" si="1"/>
        <v>19933.914834969677</v>
      </c>
      <c r="F66" s="260">
        <v>2031</v>
      </c>
      <c r="G66" s="258">
        <f>Pop_Monthly_Jul2015!$H$743</f>
        <v>24982997.940183099</v>
      </c>
      <c r="H66" s="259">
        <f>(G66/G65)-1</f>
        <v>1.2241243053736639E-2</v>
      </c>
      <c r="I66" s="258">
        <f>+(G66-G65)/12</f>
        <v>25177.047475541633</v>
      </c>
    </row>
    <row r="67" spans="1:16" x14ac:dyDescent="0.2">
      <c r="A67" s="260">
        <v>2032</v>
      </c>
      <c r="B67" s="256">
        <v>24494424.461978152</v>
      </c>
      <c r="C67" s="259">
        <f t="shared" si="0"/>
        <v>9.6077796638947E-3</v>
      </c>
      <c r="D67" s="258">
        <f t="shared" si="1"/>
        <v>19424.790329876356</v>
      </c>
      <c r="F67" s="260">
        <v>2032</v>
      </c>
      <c r="G67" s="258">
        <f>Pop_Monthly_Jul2015!$H$755</f>
        <v>25285122.509889599</v>
      </c>
      <c r="H67" s="259">
        <f t="shared" ref="H67:H75" si="4">(G67/G66)-1</f>
        <v>1.20932071655242E-2</v>
      </c>
      <c r="I67" s="258">
        <f t="shared" ref="I67:I75" si="5">+(G67-G66)/12</f>
        <v>25177.047475541633</v>
      </c>
    </row>
    <row r="68" spans="1:16" x14ac:dyDescent="0.2">
      <c r="A68" s="260">
        <v>2033</v>
      </c>
      <c r="B68" s="256">
        <v>24722413.167864151</v>
      </c>
      <c r="C68" s="259">
        <f t="shared" si="0"/>
        <v>9.3077796638945109E-3</v>
      </c>
      <c r="D68" s="258">
        <f t="shared" si="1"/>
        <v>18999.058823833242</v>
      </c>
      <c r="F68" s="260">
        <v>2033</v>
      </c>
      <c r="G68" s="258">
        <f>Pop_Monthly_Jul2015!$H$767</f>
        <v>25587247.079596099</v>
      </c>
      <c r="H68" s="259">
        <f t="shared" si="4"/>
        <v>1.1948708952797427E-2</v>
      </c>
      <c r="I68" s="258">
        <f t="shared" si="5"/>
        <v>25177.047475541633</v>
      </c>
    </row>
    <row r="69" spans="1:16" x14ac:dyDescent="0.2">
      <c r="A69" s="260">
        <v>2034</v>
      </c>
      <c r="B69" s="256">
        <v>24946343.339098431</v>
      </c>
      <c r="C69" s="259">
        <f t="shared" si="0"/>
        <v>9.0577796638946495E-3</v>
      </c>
      <c r="D69" s="258">
        <f t="shared" si="1"/>
        <v>18660.847602856655</v>
      </c>
      <c r="F69" s="260">
        <v>2034</v>
      </c>
      <c r="G69" s="258">
        <f>Pop_Monthly_Jul2015!$H$779</f>
        <v>25889371.649302598</v>
      </c>
      <c r="H69" s="259">
        <f t="shared" si="4"/>
        <v>1.1807623100940079E-2</v>
      </c>
      <c r="I69" s="258">
        <f t="shared" si="5"/>
        <v>25177.047475541633</v>
      </c>
    </row>
    <row r="70" spans="1:16" x14ac:dyDescent="0.2">
      <c r="A70" s="260">
        <v>2035</v>
      </c>
      <c r="B70" s="256">
        <v>25167322</v>
      </c>
      <c r="C70" s="259">
        <f t="shared" ref="C70:C75" si="6">(B70/B69)-1</f>
        <v>8.8581584041309558E-3</v>
      </c>
      <c r="D70" s="258">
        <f t="shared" ref="D70:D75" si="7">+(B70-B69)/12</f>
        <v>18414.88840846407</v>
      </c>
      <c r="F70" s="260">
        <v>2035</v>
      </c>
      <c r="G70" s="258">
        <f>Pop_Monthly_Jul2015!$H$791</f>
        <v>26191496.219009098</v>
      </c>
      <c r="H70" s="259">
        <f t="shared" si="4"/>
        <v>1.1669830144936721E-2</v>
      </c>
      <c r="I70" s="258">
        <f t="shared" si="5"/>
        <v>25177.047475541633</v>
      </c>
    </row>
    <row r="71" spans="1:16" x14ac:dyDescent="0.2">
      <c r="A71" s="260">
        <v>2036</v>
      </c>
      <c r="B71" s="256">
        <v>25382730.685257006</v>
      </c>
      <c r="C71" s="259">
        <f t="shared" si="6"/>
        <v>8.5590626311773388E-3</v>
      </c>
      <c r="D71" s="258">
        <f t="shared" si="7"/>
        <v>17950.723771417204</v>
      </c>
      <c r="F71" s="260">
        <v>2036</v>
      </c>
      <c r="G71" s="258">
        <f>Pop_Monthly_Jul2015!$H$803</f>
        <v>26493620.788715597</v>
      </c>
      <c r="H71" s="259">
        <f t="shared" si="4"/>
        <v>1.1535216131991266E-2</v>
      </c>
      <c r="I71" s="258">
        <f t="shared" si="5"/>
        <v>25177.047475541633</v>
      </c>
    </row>
    <row r="72" spans="1:16" x14ac:dyDescent="0.2">
      <c r="A72" s="260">
        <v>2037</v>
      </c>
      <c r="B72" s="256">
        <v>25596150.008525632</v>
      </c>
      <c r="C72" s="259">
        <f t="shared" si="6"/>
        <v>8.4080521483287374E-3</v>
      </c>
      <c r="D72" s="258">
        <f t="shared" si="7"/>
        <v>17784.943605718825</v>
      </c>
      <c r="F72" s="260">
        <v>2037</v>
      </c>
      <c r="G72" s="258">
        <f>Pop_Monthly_Jul2015!$H$815</f>
        <v>26795745.358422097</v>
      </c>
      <c r="H72" s="259">
        <f t="shared" si="4"/>
        <v>1.1403672307228829E-2</v>
      </c>
      <c r="I72" s="258">
        <f t="shared" si="5"/>
        <v>25177.047475541633</v>
      </c>
    </row>
    <row r="73" spans="1:16" x14ac:dyDescent="0.2">
      <c r="A73" s="260">
        <v>2038</v>
      </c>
      <c r="B73" s="256">
        <v>25806014.445562545</v>
      </c>
      <c r="C73" s="259">
        <f t="shared" si="6"/>
        <v>8.1990626311774228E-3</v>
      </c>
      <c r="D73" s="258">
        <f t="shared" si="7"/>
        <v>17488.703086409409</v>
      </c>
      <c r="F73" s="260">
        <v>2038</v>
      </c>
      <c r="G73" s="258">
        <f>Pop_Monthly_Jul2015!$H$827</f>
        <v>27097869.928128596</v>
      </c>
      <c r="H73" s="259">
        <f t="shared" si="4"/>
        <v>1.1275094820661025E-2</v>
      </c>
      <c r="I73" s="258">
        <f t="shared" si="5"/>
        <v>25177.047475541633</v>
      </c>
    </row>
    <row r="74" spans="1:16" x14ac:dyDescent="0.2">
      <c r="A74" s="260">
        <v>2039</v>
      </c>
      <c r="B74" s="256">
        <v>26011406.130795848</v>
      </c>
      <c r="C74" s="259">
        <f t="shared" si="6"/>
        <v>7.9590626311774049E-3</v>
      </c>
      <c r="D74" s="258">
        <f t="shared" si="7"/>
        <v>17115.973769441869</v>
      </c>
      <c r="F74" s="260">
        <v>2039</v>
      </c>
      <c r="G74" s="258">
        <f>Pop_Monthly_Jul2015!$H$839</f>
        <v>27399994.497835096</v>
      </c>
      <c r="H74" s="259">
        <f t="shared" si="4"/>
        <v>1.1149384453753131E-2</v>
      </c>
      <c r="I74" s="258">
        <f t="shared" si="5"/>
        <v>25177.047475541633</v>
      </c>
    </row>
    <row r="75" spans="1:16" x14ac:dyDescent="0.2">
      <c r="A75" s="260">
        <v>2040</v>
      </c>
      <c r="B75" s="256">
        <v>26210922</v>
      </c>
      <c r="C75" s="259">
        <f t="shared" si="6"/>
        <v>7.6703223270939702E-3</v>
      </c>
      <c r="D75" s="258">
        <f t="shared" si="7"/>
        <v>16626.322433679365</v>
      </c>
      <c r="F75" s="260">
        <v>2040</v>
      </c>
      <c r="G75" s="258">
        <f>Pop_Monthly_Jul2015!$H$851</f>
        <v>27702119.067541596</v>
      </c>
      <c r="H75" s="259">
        <f t="shared" si="4"/>
        <v>1.1026446364081233E-2</v>
      </c>
      <c r="I75" s="258">
        <f t="shared" si="5"/>
        <v>25177.047475541633</v>
      </c>
    </row>
    <row r="76" spans="1:16" x14ac:dyDescent="0.2">
      <c r="C76" s="273"/>
      <c r="G76" s="258"/>
      <c r="H76" s="258"/>
    </row>
    <row r="77" spans="1:16" x14ac:dyDescent="0.2">
      <c r="G77" s="258"/>
      <c r="H77" s="258"/>
    </row>
    <row r="78" spans="1:16" x14ac:dyDescent="0.2">
      <c r="G78" s="258"/>
      <c r="H78" s="258"/>
    </row>
    <row r="79" spans="1:16" x14ac:dyDescent="0.2">
      <c r="A79" s="274"/>
      <c r="C79" s="275"/>
      <c r="G79" s="258"/>
      <c r="H79" s="258"/>
    </row>
    <row r="80" spans="1:16" x14ac:dyDescent="0.2">
      <c r="G80" s="258"/>
      <c r="H80" s="258"/>
    </row>
    <row r="81" spans="1:8" x14ac:dyDescent="0.2">
      <c r="G81" s="258"/>
      <c r="H81" s="258"/>
    </row>
    <row r="82" spans="1:8" x14ac:dyDescent="0.2">
      <c r="G82" s="258"/>
      <c r="H82" s="258"/>
    </row>
    <row r="83" spans="1:8" x14ac:dyDescent="0.2">
      <c r="A83" s="274"/>
      <c r="B83" s="276"/>
      <c r="G83" s="258"/>
      <c r="H83" s="258"/>
    </row>
    <row r="84" spans="1:8" x14ac:dyDescent="0.2">
      <c r="G84" s="258"/>
      <c r="H84" s="258"/>
    </row>
    <row r="85" spans="1:8" x14ac:dyDescent="0.2">
      <c r="A85" s="274"/>
      <c r="B85" s="276"/>
      <c r="G85" s="258"/>
      <c r="H85" s="258"/>
    </row>
    <row r="86" spans="1:8" x14ac:dyDescent="0.2">
      <c r="G86" s="258"/>
      <c r="H86" s="258"/>
    </row>
    <row r="87" spans="1:8" ht="12" x14ac:dyDescent="0.2">
      <c r="A87" s="274"/>
      <c r="B87" s="277"/>
      <c r="G87" s="258"/>
      <c r="H87" s="258"/>
    </row>
    <row r="88" spans="1:8" ht="12" x14ac:dyDescent="0.2">
      <c r="G88" s="258"/>
      <c r="H88" s="258"/>
    </row>
    <row r="89" spans="1:8" x14ac:dyDescent="0.2">
      <c r="G89" s="258"/>
      <c r="H89" s="25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64"/>
  <sheetViews>
    <sheetView zoomScaleNormal="100" workbookViewId="0">
      <pane xSplit="2" ySplit="4" topLeftCell="C5" activePane="bottomRight" state="frozen"/>
      <selection activeCell="J42" sqref="J42"/>
      <selection pane="topRight" activeCell="J42" sqref="J42"/>
      <selection pane="bottomLeft" activeCell="J42" sqref="J42"/>
      <selection pane="bottomRight" activeCell="A2" sqref="A1:A2"/>
    </sheetView>
  </sheetViews>
  <sheetFormatPr defaultColWidth="9.109375" defaultRowHeight="13.2" x14ac:dyDescent="0.25"/>
  <cols>
    <col min="1" max="1" width="5" style="217" bestFit="1" customWidth="1"/>
    <col min="2" max="2" width="6" style="217" bestFit="1" customWidth="1"/>
    <col min="3" max="3" width="29.44140625" style="249" bestFit="1" customWidth="1"/>
    <col min="4" max="4" width="10.109375" style="217" bestFit="1" customWidth="1"/>
    <col min="5" max="5" width="10.109375" style="217" customWidth="1"/>
    <col min="6" max="6" width="5" style="217" bestFit="1" customWidth="1"/>
    <col min="7" max="7" width="6" style="217" bestFit="1" customWidth="1"/>
    <col min="8" max="8" width="31.33203125" style="249" bestFit="1" customWidth="1"/>
    <col min="9" max="9" width="10.109375" style="217" bestFit="1" customWidth="1"/>
    <col min="10" max="10" width="11.88671875" style="217" customWidth="1"/>
    <col min="11" max="16384" width="9.109375" style="217"/>
  </cols>
  <sheetData>
    <row r="1" spans="1:11" x14ac:dyDescent="0.25">
      <c r="A1" s="314" t="s">
        <v>352</v>
      </c>
    </row>
    <row r="2" spans="1:11" x14ac:dyDescent="0.25">
      <c r="A2" s="314" t="s">
        <v>342</v>
      </c>
    </row>
    <row r="4" spans="1:11" x14ac:dyDescent="0.25">
      <c r="A4" s="239" t="s">
        <v>15</v>
      </c>
      <c r="B4" s="239" t="s">
        <v>8</v>
      </c>
      <c r="C4" s="240" t="s">
        <v>306</v>
      </c>
      <c r="D4" s="241" t="s">
        <v>267</v>
      </c>
      <c r="F4" s="239" t="s">
        <v>15</v>
      </c>
      <c r="G4" s="239" t="s">
        <v>8</v>
      </c>
      <c r="H4" s="240" t="s">
        <v>288</v>
      </c>
      <c r="K4" s="242" t="s">
        <v>261</v>
      </c>
    </row>
    <row r="5" spans="1:11" x14ac:dyDescent="0.25">
      <c r="A5" s="243">
        <v>1970</v>
      </c>
      <c r="B5" s="243">
        <v>1</v>
      </c>
      <c r="C5" s="244">
        <v>0</v>
      </c>
      <c r="F5" s="243">
        <v>1970</v>
      </c>
      <c r="G5" s="243">
        <v>1</v>
      </c>
      <c r="H5" s="240"/>
    </row>
    <row r="6" spans="1:11" x14ac:dyDescent="0.25">
      <c r="A6" s="243">
        <f t="shared" ref="A6:A16" si="0">+A5</f>
        <v>1970</v>
      </c>
      <c r="B6" s="243">
        <v>2</v>
      </c>
      <c r="C6" s="244">
        <v>0</v>
      </c>
      <c r="F6" s="243">
        <v>1970</v>
      </c>
      <c r="G6" s="243">
        <v>2</v>
      </c>
      <c r="H6" s="240"/>
    </row>
    <row r="7" spans="1:11" x14ac:dyDescent="0.25">
      <c r="A7" s="243">
        <f t="shared" si="0"/>
        <v>1970</v>
      </c>
      <c r="B7" s="243">
        <v>3</v>
      </c>
      <c r="C7" s="245">
        <v>0</v>
      </c>
      <c r="F7" s="243">
        <v>1970</v>
      </c>
      <c r="G7" s="243">
        <v>3</v>
      </c>
      <c r="H7" s="240"/>
    </row>
    <row r="8" spans="1:11" x14ac:dyDescent="0.25">
      <c r="A8" s="243">
        <f t="shared" si="0"/>
        <v>1970</v>
      </c>
      <c r="B8" s="243">
        <v>4</v>
      </c>
      <c r="C8" s="245">
        <v>6789437</v>
      </c>
      <c r="F8" s="243">
        <v>1970</v>
      </c>
      <c r="G8" s="243">
        <v>4</v>
      </c>
      <c r="H8" s="240"/>
    </row>
    <row r="9" spans="1:11" x14ac:dyDescent="0.25">
      <c r="A9" s="243">
        <f t="shared" si="0"/>
        <v>1970</v>
      </c>
      <c r="B9" s="243">
        <v>5</v>
      </c>
      <c r="C9" s="245">
        <v>6813522.583333333</v>
      </c>
      <c r="F9" s="243">
        <v>1970</v>
      </c>
      <c r="G9" s="243">
        <v>5</v>
      </c>
      <c r="H9" s="240"/>
    </row>
    <row r="10" spans="1:11" x14ac:dyDescent="0.25">
      <c r="A10" s="243">
        <f t="shared" si="0"/>
        <v>1970</v>
      </c>
      <c r="B10" s="243">
        <v>6</v>
      </c>
      <c r="C10" s="245">
        <v>6837608.166666666</v>
      </c>
      <c r="F10" s="243">
        <v>1970</v>
      </c>
      <c r="G10" s="243">
        <v>6</v>
      </c>
      <c r="H10" s="240"/>
    </row>
    <row r="11" spans="1:11" x14ac:dyDescent="0.25">
      <c r="A11" s="243">
        <f t="shared" si="0"/>
        <v>1970</v>
      </c>
      <c r="B11" s="243">
        <v>7</v>
      </c>
      <c r="C11" s="245">
        <v>6861693.7499999991</v>
      </c>
      <c r="F11" s="243">
        <v>1970</v>
      </c>
      <c r="G11" s="243">
        <v>7</v>
      </c>
      <c r="H11" s="240"/>
    </row>
    <row r="12" spans="1:11" x14ac:dyDescent="0.25">
      <c r="A12" s="243">
        <f t="shared" si="0"/>
        <v>1970</v>
      </c>
      <c r="B12" s="243">
        <v>8</v>
      </c>
      <c r="C12" s="245">
        <v>6885779.3333333321</v>
      </c>
      <c r="F12" s="243">
        <v>1970</v>
      </c>
      <c r="G12" s="243">
        <v>8</v>
      </c>
      <c r="H12" s="240"/>
    </row>
    <row r="13" spans="1:11" x14ac:dyDescent="0.25">
      <c r="A13" s="243">
        <f t="shared" si="0"/>
        <v>1970</v>
      </c>
      <c r="B13" s="243">
        <v>9</v>
      </c>
      <c r="C13" s="245">
        <v>6909864.9166666651</v>
      </c>
      <c r="F13" s="243">
        <v>1970</v>
      </c>
      <c r="G13" s="243">
        <v>9</v>
      </c>
      <c r="H13" s="240"/>
    </row>
    <row r="14" spans="1:11" x14ac:dyDescent="0.25">
      <c r="A14" s="243">
        <f t="shared" si="0"/>
        <v>1970</v>
      </c>
      <c r="B14" s="243">
        <v>10</v>
      </c>
      <c r="C14" s="245">
        <v>6933950.4999999981</v>
      </c>
      <c r="F14" s="243">
        <v>1970</v>
      </c>
      <c r="G14" s="243">
        <v>10</v>
      </c>
      <c r="H14" s="240"/>
    </row>
    <row r="15" spans="1:11" x14ac:dyDescent="0.25">
      <c r="A15" s="243">
        <f t="shared" si="0"/>
        <v>1970</v>
      </c>
      <c r="B15" s="243">
        <v>11</v>
      </c>
      <c r="C15" s="245">
        <v>6958036.0833333312</v>
      </c>
      <c r="F15" s="243">
        <v>1970</v>
      </c>
      <c r="G15" s="243">
        <v>11</v>
      </c>
      <c r="H15" s="240"/>
    </row>
    <row r="16" spans="1:11" x14ac:dyDescent="0.25">
      <c r="A16" s="243">
        <f t="shared" si="0"/>
        <v>1970</v>
      </c>
      <c r="B16" s="243">
        <v>12</v>
      </c>
      <c r="C16" s="245">
        <v>6982121.6666666642</v>
      </c>
      <c r="F16" s="243">
        <v>1970</v>
      </c>
      <c r="G16" s="243">
        <v>12</v>
      </c>
      <c r="H16" s="240"/>
    </row>
    <row r="17" spans="1:8" x14ac:dyDescent="0.25">
      <c r="A17" s="243">
        <f t="shared" ref="A17:A80" si="1">+A5+1</f>
        <v>1971</v>
      </c>
      <c r="B17" s="243">
        <f t="shared" ref="B17:B80" si="2">+B5</f>
        <v>1</v>
      </c>
      <c r="C17" s="245">
        <v>7006207.2499999972</v>
      </c>
      <c r="F17" s="243">
        <v>1971</v>
      </c>
      <c r="G17" s="243">
        <v>1</v>
      </c>
      <c r="H17" s="240"/>
    </row>
    <row r="18" spans="1:8" x14ac:dyDescent="0.25">
      <c r="A18" s="243">
        <f t="shared" si="1"/>
        <v>1971</v>
      </c>
      <c r="B18" s="243">
        <f t="shared" si="2"/>
        <v>2</v>
      </c>
      <c r="C18" s="245">
        <v>7030292.8333333302</v>
      </c>
      <c r="F18" s="243">
        <v>1971</v>
      </c>
      <c r="G18" s="243">
        <v>2</v>
      </c>
      <c r="H18" s="240"/>
    </row>
    <row r="19" spans="1:8" x14ac:dyDescent="0.25">
      <c r="A19" s="243">
        <f t="shared" si="1"/>
        <v>1971</v>
      </c>
      <c r="B19" s="243">
        <f t="shared" si="2"/>
        <v>3</v>
      </c>
      <c r="C19" s="245">
        <v>7054378.4166666633</v>
      </c>
      <c r="F19" s="243">
        <v>1971</v>
      </c>
      <c r="G19" s="243">
        <v>3</v>
      </c>
      <c r="H19" s="240"/>
    </row>
    <row r="20" spans="1:8" x14ac:dyDescent="0.25">
      <c r="A20" s="243">
        <f t="shared" si="1"/>
        <v>1971</v>
      </c>
      <c r="B20" s="243">
        <f t="shared" si="2"/>
        <v>4</v>
      </c>
      <c r="C20" s="245">
        <v>7078464</v>
      </c>
      <c r="F20" s="243">
        <v>1971</v>
      </c>
      <c r="G20" s="243">
        <v>4</v>
      </c>
      <c r="H20" s="240"/>
    </row>
    <row r="21" spans="1:8" x14ac:dyDescent="0.25">
      <c r="A21" s="243">
        <f t="shared" si="1"/>
        <v>1971</v>
      </c>
      <c r="B21" s="243">
        <f t="shared" si="2"/>
        <v>5</v>
      </c>
      <c r="C21" s="245">
        <v>7107445.25</v>
      </c>
      <c r="F21" s="243">
        <v>1971</v>
      </c>
      <c r="G21" s="243">
        <v>5</v>
      </c>
      <c r="H21" s="240"/>
    </row>
    <row r="22" spans="1:8" x14ac:dyDescent="0.25">
      <c r="A22" s="243">
        <f t="shared" si="1"/>
        <v>1971</v>
      </c>
      <c r="B22" s="243">
        <f t="shared" si="2"/>
        <v>6</v>
      </c>
      <c r="C22" s="245">
        <v>7136426.5</v>
      </c>
      <c r="F22" s="243">
        <v>1971</v>
      </c>
      <c r="G22" s="243">
        <v>6</v>
      </c>
      <c r="H22" s="240"/>
    </row>
    <row r="23" spans="1:8" x14ac:dyDescent="0.25">
      <c r="A23" s="243">
        <f t="shared" si="1"/>
        <v>1971</v>
      </c>
      <c r="B23" s="243">
        <f t="shared" si="2"/>
        <v>7</v>
      </c>
      <c r="C23" s="245">
        <v>7165407.75</v>
      </c>
      <c r="F23" s="243">
        <v>1971</v>
      </c>
      <c r="G23" s="243">
        <v>7</v>
      </c>
      <c r="H23" s="240"/>
    </row>
    <row r="24" spans="1:8" x14ac:dyDescent="0.25">
      <c r="A24" s="243">
        <f t="shared" si="1"/>
        <v>1971</v>
      </c>
      <c r="B24" s="243">
        <f t="shared" si="2"/>
        <v>8</v>
      </c>
      <c r="C24" s="245">
        <v>7194389</v>
      </c>
      <c r="F24" s="243">
        <v>1971</v>
      </c>
      <c r="G24" s="243">
        <v>8</v>
      </c>
      <c r="H24" s="240"/>
    </row>
    <row r="25" spans="1:8" x14ac:dyDescent="0.25">
      <c r="A25" s="243">
        <f t="shared" si="1"/>
        <v>1971</v>
      </c>
      <c r="B25" s="243">
        <f t="shared" si="2"/>
        <v>9</v>
      </c>
      <c r="C25" s="245">
        <v>7223370.25</v>
      </c>
      <c r="F25" s="243">
        <v>1971</v>
      </c>
      <c r="G25" s="243">
        <v>9</v>
      </c>
      <c r="H25" s="240"/>
    </row>
    <row r="26" spans="1:8" x14ac:dyDescent="0.25">
      <c r="A26" s="243">
        <f t="shared" si="1"/>
        <v>1971</v>
      </c>
      <c r="B26" s="243">
        <f t="shared" si="2"/>
        <v>10</v>
      </c>
      <c r="C26" s="245">
        <v>7252351.5</v>
      </c>
      <c r="F26" s="243">
        <v>1971</v>
      </c>
      <c r="G26" s="243">
        <v>10</v>
      </c>
      <c r="H26" s="240"/>
    </row>
    <row r="27" spans="1:8" x14ac:dyDescent="0.25">
      <c r="A27" s="243">
        <f t="shared" si="1"/>
        <v>1971</v>
      </c>
      <c r="B27" s="243">
        <f t="shared" si="2"/>
        <v>11</v>
      </c>
      <c r="C27" s="245">
        <v>7281332.75</v>
      </c>
      <c r="F27" s="243">
        <v>1971</v>
      </c>
      <c r="G27" s="243">
        <v>11</v>
      </c>
      <c r="H27" s="240"/>
    </row>
    <row r="28" spans="1:8" x14ac:dyDescent="0.25">
      <c r="A28" s="243">
        <f t="shared" si="1"/>
        <v>1971</v>
      </c>
      <c r="B28" s="243">
        <f t="shared" si="2"/>
        <v>12</v>
      </c>
      <c r="C28" s="245">
        <v>7310314</v>
      </c>
      <c r="F28" s="243">
        <v>1971</v>
      </c>
      <c r="G28" s="243">
        <v>12</v>
      </c>
      <c r="H28" s="240"/>
    </row>
    <row r="29" spans="1:8" x14ac:dyDescent="0.25">
      <c r="A29" s="243">
        <f t="shared" si="1"/>
        <v>1972</v>
      </c>
      <c r="B29" s="243">
        <f t="shared" si="2"/>
        <v>1</v>
      </c>
      <c r="C29" s="245">
        <v>7339295.25</v>
      </c>
      <c r="F29" s="243">
        <v>1972</v>
      </c>
      <c r="G29" s="243">
        <v>1</v>
      </c>
      <c r="H29" s="240"/>
    </row>
    <row r="30" spans="1:8" x14ac:dyDescent="0.25">
      <c r="A30" s="243">
        <f t="shared" si="1"/>
        <v>1972</v>
      </c>
      <c r="B30" s="243">
        <f t="shared" si="2"/>
        <v>2</v>
      </c>
      <c r="C30" s="245">
        <v>7368276.5</v>
      </c>
      <c r="F30" s="243">
        <v>1972</v>
      </c>
      <c r="G30" s="243">
        <v>2</v>
      </c>
      <c r="H30" s="240"/>
    </row>
    <row r="31" spans="1:8" x14ac:dyDescent="0.25">
      <c r="A31" s="243">
        <f t="shared" si="1"/>
        <v>1972</v>
      </c>
      <c r="B31" s="243">
        <f t="shared" si="2"/>
        <v>3</v>
      </c>
      <c r="C31" s="245">
        <v>7397257.75</v>
      </c>
      <c r="F31" s="243">
        <v>1972</v>
      </c>
      <c r="G31" s="243">
        <v>3</v>
      </c>
      <c r="H31" s="240"/>
    </row>
    <row r="32" spans="1:8" x14ac:dyDescent="0.25">
      <c r="A32" s="243">
        <f t="shared" si="1"/>
        <v>1972</v>
      </c>
      <c r="B32" s="243">
        <f t="shared" si="2"/>
        <v>4</v>
      </c>
      <c r="C32" s="245">
        <v>7426239</v>
      </c>
      <c r="F32" s="243">
        <v>1972</v>
      </c>
      <c r="G32" s="243">
        <v>4</v>
      </c>
      <c r="H32" s="240"/>
    </row>
    <row r="33" spans="1:8" x14ac:dyDescent="0.25">
      <c r="A33" s="243">
        <f t="shared" si="1"/>
        <v>1972</v>
      </c>
      <c r="B33" s="243">
        <f t="shared" si="2"/>
        <v>5</v>
      </c>
      <c r="C33" s="245">
        <v>7459169.083333333</v>
      </c>
      <c r="F33" s="243">
        <v>1972</v>
      </c>
      <c r="G33" s="243">
        <v>5</v>
      </c>
      <c r="H33" s="240"/>
    </row>
    <row r="34" spans="1:8" x14ac:dyDescent="0.25">
      <c r="A34" s="243">
        <f t="shared" si="1"/>
        <v>1972</v>
      </c>
      <c r="B34" s="243">
        <f t="shared" si="2"/>
        <v>6</v>
      </c>
      <c r="C34" s="245">
        <v>7492099.166666666</v>
      </c>
      <c r="F34" s="243">
        <v>1972</v>
      </c>
      <c r="G34" s="243">
        <v>6</v>
      </c>
      <c r="H34" s="240"/>
    </row>
    <row r="35" spans="1:8" x14ac:dyDescent="0.25">
      <c r="A35" s="243">
        <f t="shared" si="1"/>
        <v>1972</v>
      </c>
      <c r="B35" s="243">
        <f t="shared" si="2"/>
        <v>7</v>
      </c>
      <c r="C35" s="245">
        <v>7525029.2499999991</v>
      </c>
      <c r="F35" s="243">
        <v>1972</v>
      </c>
      <c r="G35" s="243">
        <v>7</v>
      </c>
      <c r="H35" s="240"/>
    </row>
    <row r="36" spans="1:8" x14ac:dyDescent="0.25">
      <c r="A36" s="243">
        <f t="shared" si="1"/>
        <v>1972</v>
      </c>
      <c r="B36" s="243">
        <f t="shared" si="2"/>
        <v>8</v>
      </c>
      <c r="C36" s="245">
        <v>7557959.3333333321</v>
      </c>
      <c r="F36" s="243">
        <v>1972</v>
      </c>
      <c r="G36" s="243">
        <v>8</v>
      </c>
      <c r="H36" s="240"/>
    </row>
    <row r="37" spans="1:8" x14ac:dyDescent="0.25">
      <c r="A37" s="243">
        <f t="shared" si="1"/>
        <v>1972</v>
      </c>
      <c r="B37" s="243">
        <f t="shared" si="2"/>
        <v>9</v>
      </c>
      <c r="C37" s="245">
        <v>7590889.4166666651</v>
      </c>
      <c r="F37" s="243">
        <v>1972</v>
      </c>
      <c r="G37" s="243">
        <v>9</v>
      </c>
      <c r="H37" s="240"/>
    </row>
    <row r="38" spans="1:8" x14ac:dyDescent="0.25">
      <c r="A38" s="243">
        <f t="shared" si="1"/>
        <v>1972</v>
      </c>
      <c r="B38" s="243">
        <f t="shared" si="2"/>
        <v>10</v>
      </c>
      <c r="C38" s="245">
        <v>7623819.4999999981</v>
      </c>
      <c r="F38" s="243">
        <v>1972</v>
      </c>
      <c r="G38" s="243">
        <v>10</v>
      </c>
      <c r="H38" s="240"/>
    </row>
    <row r="39" spans="1:8" x14ac:dyDescent="0.25">
      <c r="A39" s="243">
        <f t="shared" si="1"/>
        <v>1972</v>
      </c>
      <c r="B39" s="243">
        <f t="shared" si="2"/>
        <v>11</v>
      </c>
      <c r="C39" s="245">
        <v>7656749.5833333312</v>
      </c>
      <c r="F39" s="243">
        <v>1972</v>
      </c>
      <c r="G39" s="243">
        <v>11</v>
      </c>
      <c r="H39" s="240"/>
    </row>
    <row r="40" spans="1:8" x14ac:dyDescent="0.25">
      <c r="A40" s="243">
        <f t="shared" si="1"/>
        <v>1972</v>
      </c>
      <c r="B40" s="243">
        <f t="shared" si="2"/>
        <v>12</v>
      </c>
      <c r="C40" s="245">
        <v>7689679.6666666642</v>
      </c>
      <c r="F40" s="243">
        <v>1972</v>
      </c>
      <c r="G40" s="243">
        <v>12</v>
      </c>
      <c r="H40" s="240"/>
    </row>
    <row r="41" spans="1:8" x14ac:dyDescent="0.25">
      <c r="A41" s="243">
        <f t="shared" si="1"/>
        <v>1973</v>
      </c>
      <c r="B41" s="243">
        <f t="shared" si="2"/>
        <v>1</v>
      </c>
      <c r="C41" s="245">
        <v>7722609.7499999972</v>
      </c>
      <c r="F41" s="243">
        <v>1973</v>
      </c>
      <c r="G41" s="243">
        <v>1</v>
      </c>
      <c r="H41" s="240"/>
    </row>
    <row r="42" spans="1:8" x14ac:dyDescent="0.25">
      <c r="A42" s="243">
        <f t="shared" si="1"/>
        <v>1973</v>
      </c>
      <c r="B42" s="243">
        <f t="shared" si="2"/>
        <v>2</v>
      </c>
      <c r="C42" s="245">
        <v>7755539.8333333302</v>
      </c>
      <c r="F42" s="243">
        <v>1973</v>
      </c>
      <c r="G42" s="243">
        <v>2</v>
      </c>
      <c r="H42" s="240"/>
    </row>
    <row r="43" spans="1:8" x14ac:dyDescent="0.25">
      <c r="A43" s="243">
        <f t="shared" si="1"/>
        <v>1973</v>
      </c>
      <c r="B43" s="243">
        <f t="shared" si="2"/>
        <v>3</v>
      </c>
      <c r="C43" s="245">
        <v>7788469.9166666633</v>
      </c>
      <c r="F43" s="243">
        <v>1973</v>
      </c>
      <c r="G43" s="243">
        <v>3</v>
      </c>
      <c r="H43" s="240"/>
    </row>
    <row r="44" spans="1:8" x14ac:dyDescent="0.25">
      <c r="A44" s="243">
        <f t="shared" si="1"/>
        <v>1973</v>
      </c>
      <c r="B44" s="243">
        <f t="shared" si="2"/>
        <v>4</v>
      </c>
      <c r="C44" s="245">
        <v>7821400</v>
      </c>
      <c r="F44" s="243">
        <v>1973</v>
      </c>
      <c r="G44" s="243">
        <v>4</v>
      </c>
      <c r="H44" s="240"/>
    </row>
    <row r="45" spans="1:8" x14ac:dyDescent="0.25">
      <c r="A45" s="243">
        <f t="shared" si="1"/>
        <v>1973</v>
      </c>
      <c r="B45" s="243">
        <f t="shared" si="2"/>
        <v>5</v>
      </c>
      <c r="C45" s="245">
        <v>7855532.666666667</v>
      </c>
      <c r="F45" s="243">
        <v>1973</v>
      </c>
      <c r="G45" s="243">
        <v>5</v>
      </c>
      <c r="H45" s="240"/>
    </row>
    <row r="46" spans="1:8" x14ac:dyDescent="0.25">
      <c r="A46" s="243">
        <f t="shared" si="1"/>
        <v>1973</v>
      </c>
      <c r="B46" s="243">
        <f t="shared" si="2"/>
        <v>6</v>
      </c>
      <c r="C46" s="245">
        <v>7889665.333333334</v>
      </c>
      <c r="F46" s="243">
        <v>1973</v>
      </c>
      <c r="G46" s="243">
        <v>6</v>
      </c>
      <c r="H46" s="240"/>
    </row>
    <row r="47" spans="1:8" x14ac:dyDescent="0.25">
      <c r="A47" s="243">
        <f t="shared" si="1"/>
        <v>1973</v>
      </c>
      <c r="B47" s="243">
        <f t="shared" si="2"/>
        <v>7</v>
      </c>
      <c r="C47" s="245">
        <v>7923798.0000000009</v>
      </c>
      <c r="F47" s="243">
        <v>1973</v>
      </c>
      <c r="G47" s="243">
        <v>7</v>
      </c>
      <c r="H47" s="240"/>
    </row>
    <row r="48" spans="1:8" x14ac:dyDescent="0.25">
      <c r="A48" s="243">
        <f t="shared" si="1"/>
        <v>1973</v>
      </c>
      <c r="B48" s="243">
        <f t="shared" si="2"/>
        <v>8</v>
      </c>
      <c r="C48" s="245">
        <v>7957930.6666666679</v>
      </c>
      <c r="F48" s="243">
        <v>1973</v>
      </c>
      <c r="G48" s="243">
        <v>8</v>
      </c>
      <c r="H48" s="240"/>
    </row>
    <row r="49" spans="1:8" x14ac:dyDescent="0.25">
      <c r="A49" s="243">
        <f t="shared" si="1"/>
        <v>1973</v>
      </c>
      <c r="B49" s="243">
        <f t="shared" si="2"/>
        <v>9</v>
      </c>
      <c r="C49" s="245">
        <v>7992063.3333333349</v>
      </c>
      <c r="F49" s="243">
        <v>1973</v>
      </c>
      <c r="G49" s="243">
        <v>9</v>
      </c>
      <c r="H49" s="240"/>
    </row>
    <row r="50" spans="1:8" x14ac:dyDescent="0.25">
      <c r="A50" s="243">
        <f t="shared" si="1"/>
        <v>1973</v>
      </c>
      <c r="B50" s="243">
        <f t="shared" si="2"/>
        <v>10</v>
      </c>
      <c r="C50" s="245">
        <v>8026196.0000000019</v>
      </c>
      <c r="F50" s="243">
        <v>1973</v>
      </c>
      <c r="G50" s="243">
        <v>10</v>
      </c>
      <c r="H50" s="240"/>
    </row>
    <row r="51" spans="1:8" x14ac:dyDescent="0.25">
      <c r="A51" s="243">
        <f t="shared" si="1"/>
        <v>1973</v>
      </c>
      <c r="B51" s="243">
        <f t="shared" si="2"/>
        <v>11</v>
      </c>
      <c r="C51" s="245">
        <v>8060328.6666666688</v>
      </c>
      <c r="F51" s="243">
        <v>1973</v>
      </c>
      <c r="G51" s="243">
        <v>11</v>
      </c>
      <c r="H51" s="240"/>
    </row>
    <row r="52" spans="1:8" x14ac:dyDescent="0.25">
      <c r="A52" s="243">
        <f t="shared" si="1"/>
        <v>1973</v>
      </c>
      <c r="B52" s="243">
        <f t="shared" si="2"/>
        <v>12</v>
      </c>
      <c r="C52" s="245">
        <v>8094461.3333333358</v>
      </c>
      <c r="F52" s="243">
        <v>1973</v>
      </c>
      <c r="G52" s="243">
        <v>12</v>
      </c>
      <c r="H52" s="240"/>
    </row>
    <row r="53" spans="1:8" x14ac:dyDescent="0.25">
      <c r="A53" s="243">
        <f t="shared" si="1"/>
        <v>1974</v>
      </c>
      <c r="B53" s="243">
        <f t="shared" si="2"/>
        <v>1</v>
      </c>
      <c r="C53" s="245">
        <v>8128594.0000000028</v>
      </c>
      <c r="F53" s="243">
        <v>1974</v>
      </c>
      <c r="G53" s="243">
        <v>1</v>
      </c>
      <c r="H53" s="240"/>
    </row>
    <row r="54" spans="1:8" x14ac:dyDescent="0.25">
      <c r="A54" s="243">
        <f t="shared" si="1"/>
        <v>1974</v>
      </c>
      <c r="B54" s="243">
        <f t="shared" si="2"/>
        <v>2</v>
      </c>
      <c r="C54" s="245">
        <v>8162726.6666666698</v>
      </c>
      <c r="F54" s="243">
        <v>1974</v>
      </c>
      <c r="G54" s="243">
        <v>2</v>
      </c>
      <c r="H54" s="240"/>
    </row>
    <row r="55" spans="1:8" x14ac:dyDescent="0.25">
      <c r="A55" s="243">
        <f t="shared" si="1"/>
        <v>1974</v>
      </c>
      <c r="B55" s="243">
        <f t="shared" si="2"/>
        <v>3</v>
      </c>
      <c r="C55" s="245">
        <v>8196859.3333333367</v>
      </c>
      <c r="F55" s="243">
        <v>1974</v>
      </c>
      <c r="G55" s="243">
        <v>3</v>
      </c>
      <c r="H55" s="240"/>
    </row>
    <row r="56" spans="1:8" x14ac:dyDescent="0.25">
      <c r="A56" s="243">
        <f t="shared" si="1"/>
        <v>1974</v>
      </c>
      <c r="B56" s="243">
        <f t="shared" si="2"/>
        <v>4</v>
      </c>
      <c r="C56" s="245">
        <v>8230992</v>
      </c>
      <c r="F56" s="243">
        <v>1974</v>
      </c>
      <c r="G56" s="243">
        <v>4</v>
      </c>
      <c r="H56" s="240"/>
    </row>
    <row r="57" spans="1:8" x14ac:dyDescent="0.25">
      <c r="A57" s="243">
        <f t="shared" si="1"/>
        <v>1974</v>
      </c>
      <c r="B57" s="243">
        <f t="shared" si="2"/>
        <v>5</v>
      </c>
      <c r="C57" s="245">
        <v>8253178.166666667</v>
      </c>
      <c r="F57" s="243">
        <v>1974</v>
      </c>
      <c r="G57" s="243">
        <v>5</v>
      </c>
      <c r="H57" s="240"/>
    </row>
    <row r="58" spans="1:8" x14ac:dyDescent="0.25">
      <c r="A58" s="243">
        <f t="shared" si="1"/>
        <v>1974</v>
      </c>
      <c r="B58" s="243">
        <f t="shared" si="2"/>
        <v>6</v>
      </c>
      <c r="C58" s="245">
        <v>8275364.333333334</v>
      </c>
      <c r="F58" s="243">
        <v>1974</v>
      </c>
      <c r="G58" s="243">
        <v>6</v>
      </c>
      <c r="H58" s="240"/>
    </row>
    <row r="59" spans="1:8" x14ac:dyDescent="0.25">
      <c r="A59" s="243">
        <f t="shared" si="1"/>
        <v>1974</v>
      </c>
      <c r="B59" s="243">
        <f t="shared" si="2"/>
        <v>7</v>
      </c>
      <c r="C59" s="245">
        <v>8297550.5000000009</v>
      </c>
      <c r="F59" s="243">
        <v>1974</v>
      </c>
      <c r="G59" s="243">
        <v>7</v>
      </c>
      <c r="H59" s="240"/>
    </row>
    <row r="60" spans="1:8" x14ac:dyDescent="0.25">
      <c r="A60" s="243">
        <f t="shared" si="1"/>
        <v>1974</v>
      </c>
      <c r="B60" s="243">
        <f t="shared" si="2"/>
        <v>8</v>
      </c>
      <c r="C60" s="245">
        <v>8319736.6666666679</v>
      </c>
      <c r="F60" s="243">
        <v>1974</v>
      </c>
      <c r="G60" s="243">
        <v>8</v>
      </c>
      <c r="H60" s="240"/>
    </row>
    <row r="61" spans="1:8" x14ac:dyDescent="0.25">
      <c r="A61" s="243">
        <f t="shared" si="1"/>
        <v>1974</v>
      </c>
      <c r="B61" s="243">
        <f t="shared" si="2"/>
        <v>9</v>
      </c>
      <c r="C61" s="245">
        <v>8341922.8333333349</v>
      </c>
      <c r="F61" s="243">
        <v>1974</v>
      </c>
      <c r="G61" s="243">
        <v>9</v>
      </c>
      <c r="H61" s="240"/>
    </row>
    <row r="62" spans="1:8" x14ac:dyDescent="0.25">
      <c r="A62" s="243">
        <f t="shared" si="1"/>
        <v>1974</v>
      </c>
      <c r="B62" s="243">
        <f t="shared" si="2"/>
        <v>10</v>
      </c>
      <c r="C62" s="245">
        <v>8364109.0000000019</v>
      </c>
      <c r="F62" s="243">
        <v>1974</v>
      </c>
      <c r="G62" s="243">
        <v>10</v>
      </c>
      <c r="H62" s="240"/>
    </row>
    <row r="63" spans="1:8" x14ac:dyDescent="0.25">
      <c r="A63" s="243">
        <f t="shared" si="1"/>
        <v>1974</v>
      </c>
      <c r="B63" s="243">
        <f t="shared" si="2"/>
        <v>11</v>
      </c>
      <c r="C63" s="245">
        <v>8386295.1666666688</v>
      </c>
      <c r="F63" s="243">
        <v>1974</v>
      </c>
      <c r="G63" s="243">
        <v>11</v>
      </c>
      <c r="H63" s="240"/>
    </row>
    <row r="64" spans="1:8" x14ac:dyDescent="0.25">
      <c r="A64" s="243">
        <f t="shared" si="1"/>
        <v>1974</v>
      </c>
      <c r="B64" s="243">
        <f t="shared" si="2"/>
        <v>12</v>
      </c>
      <c r="C64" s="245">
        <v>8408481.3333333358</v>
      </c>
      <c r="F64" s="243">
        <v>1974</v>
      </c>
      <c r="G64" s="243">
        <v>12</v>
      </c>
      <c r="H64" s="240"/>
    </row>
    <row r="65" spans="1:8" x14ac:dyDescent="0.25">
      <c r="A65" s="243">
        <f t="shared" si="1"/>
        <v>1975</v>
      </c>
      <c r="B65" s="243">
        <f t="shared" si="2"/>
        <v>1</v>
      </c>
      <c r="C65" s="245">
        <v>8430667.5000000019</v>
      </c>
      <c r="F65" s="243">
        <v>1975</v>
      </c>
      <c r="G65" s="243">
        <v>1</v>
      </c>
      <c r="H65" s="240"/>
    </row>
    <row r="66" spans="1:8" x14ac:dyDescent="0.25">
      <c r="A66" s="243">
        <f t="shared" si="1"/>
        <v>1975</v>
      </c>
      <c r="B66" s="243">
        <f t="shared" si="2"/>
        <v>2</v>
      </c>
      <c r="C66" s="245">
        <v>8452853.6666666679</v>
      </c>
      <c r="F66" s="243">
        <v>1975</v>
      </c>
      <c r="G66" s="243">
        <v>2</v>
      </c>
      <c r="H66" s="240"/>
    </row>
    <row r="67" spans="1:8" x14ac:dyDescent="0.25">
      <c r="A67" s="243">
        <f t="shared" si="1"/>
        <v>1975</v>
      </c>
      <c r="B67" s="243">
        <f t="shared" si="2"/>
        <v>3</v>
      </c>
      <c r="C67" s="245">
        <v>8475039.833333334</v>
      </c>
      <c r="F67" s="243">
        <v>1975</v>
      </c>
      <c r="G67" s="243">
        <v>3</v>
      </c>
      <c r="H67" s="240"/>
    </row>
    <row r="68" spans="1:8" x14ac:dyDescent="0.25">
      <c r="A68" s="243">
        <f t="shared" si="1"/>
        <v>1975</v>
      </c>
      <c r="B68" s="243">
        <f t="shared" si="2"/>
        <v>4</v>
      </c>
      <c r="C68" s="245">
        <v>8497226</v>
      </c>
      <c r="F68" s="243">
        <v>1975</v>
      </c>
      <c r="G68" s="243">
        <v>4</v>
      </c>
      <c r="H68" s="240"/>
    </row>
    <row r="69" spans="1:8" x14ac:dyDescent="0.25">
      <c r="A69" s="243">
        <f t="shared" si="1"/>
        <v>1975</v>
      </c>
      <c r="B69" s="243">
        <f t="shared" si="2"/>
        <v>5</v>
      </c>
      <c r="C69" s="245">
        <v>8510330.25</v>
      </c>
      <c r="F69" s="243">
        <v>1975</v>
      </c>
      <c r="G69" s="243">
        <v>5</v>
      </c>
      <c r="H69" s="240"/>
    </row>
    <row r="70" spans="1:8" x14ac:dyDescent="0.25">
      <c r="A70" s="243">
        <f t="shared" si="1"/>
        <v>1975</v>
      </c>
      <c r="B70" s="243">
        <f t="shared" si="2"/>
        <v>6</v>
      </c>
      <c r="C70" s="245">
        <v>8523434.5</v>
      </c>
      <c r="F70" s="243">
        <v>1975</v>
      </c>
      <c r="G70" s="243">
        <v>6</v>
      </c>
      <c r="H70" s="240"/>
    </row>
    <row r="71" spans="1:8" x14ac:dyDescent="0.25">
      <c r="A71" s="243">
        <f t="shared" si="1"/>
        <v>1975</v>
      </c>
      <c r="B71" s="243">
        <f t="shared" si="2"/>
        <v>7</v>
      </c>
      <c r="C71" s="245">
        <v>8536538.75</v>
      </c>
      <c r="F71" s="243">
        <v>1975</v>
      </c>
      <c r="G71" s="243">
        <v>7</v>
      </c>
      <c r="H71" s="240"/>
    </row>
    <row r="72" spans="1:8" x14ac:dyDescent="0.25">
      <c r="A72" s="243">
        <f t="shared" si="1"/>
        <v>1975</v>
      </c>
      <c r="B72" s="243">
        <f t="shared" si="2"/>
        <v>8</v>
      </c>
      <c r="C72" s="245">
        <v>8549643</v>
      </c>
      <c r="F72" s="243">
        <v>1975</v>
      </c>
      <c r="G72" s="243">
        <v>8</v>
      </c>
      <c r="H72" s="240"/>
    </row>
    <row r="73" spans="1:8" x14ac:dyDescent="0.25">
      <c r="A73" s="243">
        <f t="shared" si="1"/>
        <v>1975</v>
      </c>
      <c r="B73" s="243">
        <f t="shared" si="2"/>
        <v>9</v>
      </c>
      <c r="C73" s="245">
        <v>8562747.25</v>
      </c>
      <c r="F73" s="243">
        <v>1975</v>
      </c>
      <c r="G73" s="243">
        <v>9</v>
      </c>
      <c r="H73" s="240"/>
    </row>
    <row r="74" spans="1:8" x14ac:dyDescent="0.25">
      <c r="A74" s="243">
        <f t="shared" si="1"/>
        <v>1975</v>
      </c>
      <c r="B74" s="243">
        <f t="shared" si="2"/>
        <v>10</v>
      </c>
      <c r="C74" s="245">
        <v>8575851.5</v>
      </c>
      <c r="F74" s="243">
        <v>1975</v>
      </c>
      <c r="G74" s="243">
        <v>10</v>
      </c>
      <c r="H74" s="240"/>
    </row>
    <row r="75" spans="1:8" x14ac:dyDescent="0.25">
      <c r="A75" s="243">
        <f t="shared" si="1"/>
        <v>1975</v>
      </c>
      <c r="B75" s="243">
        <f t="shared" si="2"/>
        <v>11</v>
      </c>
      <c r="C75" s="245">
        <v>8588955.75</v>
      </c>
      <c r="F75" s="243">
        <v>1975</v>
      </c>
      <c r="G75" s="243">
        <v>11</v>
      </c>
      <c r="H75" s="240"/>
    </row>
    <row r="76" spans="1:8" x14ac:dyDescent="0.25">
      <c r="A76" s="243">
        <f t="shared" si="1"/>
        <v>1975</v>
      </c>
      <c r="B76" s="243">
        <f t="shared" si="2"/>
        <v>12</v>
      </c>
      <c r="C76" s="245">
        <v>8602060</v>
      </c>
      <c r="D76" s="222">
        <f>AVERAGE(C65:C76)</f>
        <v>8525445.666666666</v>
      </c>
      <c r="E76" s="222"/>
      <c r="F76" s="243">
        <v>1975</v>
      </c>
      <c r="G76" s="243">
        <v>12</v>
      </c>
      <c r="H76" s="240"/>
    </row>
    <row r="77" spans="1:8" x14ac:dyDescent="0.25">
      <c r="A77" s="243">
        <f t="shared" si="1"/>
        <v>1976</v>
      </c>
      <c r="B77" s="243">
        <f t="shared" si="2"/>
        <v>1</v>
      </c>
      <c r="C77" s="245">
        <v>8615164.25</v>
      </c>
      <c r="F77" s="243">
        <v>1976</v>
      </c>
      <c r="G77" s="243">
        <v>1</v>
      </c>
      <c r="H77" s="240"/>
    </row>
    <row r="78" spans="1:8" x14ac:dyDescent="0.25">
      <c r="A78" s="243">
        <f t="shared" si="1"/>
        <v>1976</v>
      </c>
      <c r="B78" s="243">
        <f t="shared" si="2"/>
        <v>2</v>
      </c>
      <c r="C78" s="245">
        <v>8628268.5</v>
      </c>
      <c r="F78" s="243">
        <v>1976</v>
      </c>
      <c r="G78" s="243">
        <v>2</v>
      </c>
      <c r="H78" s="240"/>
    </row>
    <row r="79" spans="1:8" x14ac:dyDescent="0.25">
      <c r="A79" s="243">
        <f t="shared" si="1"/>
        <v>1976</v>
      </c>
      <c r="B79" s="243">
        <f t="shared" si="2"/>
        <v>3</v>
      </c>
      <c r="C79" s="245">
        <v>8641372.75</v>
      </c>
      <c r="F79" s="243">
        <v>1976</v>
      </c>
      <c r="G79" s="243">
        <v>3</v>
      </c>
      <c r="H79" s="240"/>
    </row>
    <row r="80" spans="1:8" x14ac:dyDescent="0.25">
      <c r="A80" s="243">
        <f t="shared" si="1"/>
        <v>1976</v>
      </c>
      <c r="B80" s="243">
        <f t="shared" si="2"/>
        <v>4</v>
      </c>
      <c r="C80" s="245">
        <v>8654477</v>
      </c>
      <c r="F80" s="243">
        <v>1976</v>
      </c>
      <c r="G80" s="243">
        <v>4</v>
      </c>
      <c r="H80" s="240"/>
    </row>
    <row r="81" spans="1:8" x14ac:dyDescent="0.25">
      <c r="A81" s="243">
        <f t="shared" ref="A81:A144" si="3">+A69+1</f>
        <v>1976</v>
      </c>
      <c r="B81" s="243">
        <f t="shared" ref="B81:B144" si="4">+B69</f>
        <v>5</v>
      </c>
      <c r="C81" s="245">
        <v>8669533.666666666</v>
      </c>
      <c r="F81" s="243">
        <v>1976</v>
      </c>
      <c r="G81" s="243">
        <v>5</v>
      </c>
      <c r="H81" s="240"/>
    </row>
    <row r="82" spans="1:8" x14ac:dyDescent="0.25">
      <c r="A82" s="243">
        <f t="shared" si="3"/>
        <v>1976</v>
      </c>
      <c r="B82" s="243">
        <f t="shared" si="4"/>
        <v>6</v>
      </c>
      <c r="C82" s="245">
        <v>8684590.3333333321</v>
      </c>
      <c r="F82" s="243">
        <v>1976</v>
      </c>
      <c r="G82" s="243">
        <v>6</v>
      </c>
      <c r="H82" s="240"/>
    </row>
    <row r="83" spans="1:8" x14ac:dyDescent="0.25">
      <c r="A83" s="243">
        <f t="shared" si="3"/>
        <v>1976</v>
      </c>
      <c r="B83" s="243">
        <f t="shared" si="4"/>
        <v>7</v>
      </c>
      <c r="C83" s="245">
        <v>8699646.9999999981</v>
      </c>
      <c r="F83" s="243">
        <v>1976</v>
      </c>
      <c r="G83" s="243">
        <v>7</v>
      </c>
      <c r="H83" s="240"/>
    </row>
    <row r="84" spans="1:8" x14ac:dyDescent="0.25">
      <c r="A84" s="243">
        <f t="shared" si="3"/>
        <v>1976</v>
      </c>
      <c r="B84" s="243">
        <f t="shared" si="4"/>
        <v>8</v>
      </c>
      <c r="C84" s="245">
        <v>8714703.6666666642</v>
      </c>
      <c r="F84" s="243">
        <v>1976</v>
      </c>
      <c r="G84" s="243">
        <v>8</v>
      </c>
      <c r="H84" s="240"/>
    </row>
    <row r="85" spans="1:8" x14ac:dyDescent="0.25">
      <c r="A85" s="243">
        <f t="shared" si="3"/>
        <v>1976</v>
      </c>
      <c r="B85" s="243">
        <f t="shared" si="4"/>
        <v>9</v>
      </c>
      <c r="C85" s="245">
        <v>8729760.3333333302</v>
      </c>
      <c r="F85" s="243">
        <v>1976</v>
      </c>
      <c r="G85" s="243">
        <v>9</v>
      </c>
      <c r="H85" s="240"/>
    </row>
    <row r="86" spans="1:8" x14ac:dyDescent="0.25">
      <c r="A86" s="243">
        <f t="shared" si="3"/>
        <v>1976</v>
      </c>
      <c r="B86" s="243">
        <f t="shared" si="4"/>
        <v>10</v>
      </c>
      <c r="C86" s="245">
        <v>8744816.9999999963</v>
      </c>
      <c r="F86" s="243">
        <v>1976</v>
      </c>
      <c r="G86" s="243">
        <v>10</v>
      </c>
      <c r="H86" s="240"/>
    </row>
    <row r="87" spans="1:8" x14ac:dyDescent="0.25">
      <c r="A87" s="243">
        <f t="shared" si="3"/>
        <v>1976</v>
      </c>
      <c r="B87" s="243">
        <f t="shared" si="4"/>
        <v>11</v>
      </c>
      <c r="C87" s="245">
        <v>8759873.6666666623</v>
      </c>
      <c r="F87" s="243">
        <v>1976</v>
      </c>
      <c r="G87" s="243">
        <v>11</v>
      </c>
      <c r="H87" s="240"/>
    </row>
    <row r="88" spans="1:8" x14ac:dyDescent="0.25">
      <c r="A88" s="243">
        <f t="shared" si="3"/>
        <v>1976</v>
      </c>
      <c r="B88" s="243">
        <f t="shared" si="4"/>
        <v>12</v>
      </c>
      <c r="C88" s="245">
        <v>8774930.3333333284</v>
      </c>
      <c r="D88" s="222">
        <f>AVERAGE(C77:C88)</f>
        <v>8693094.8749999981</v>
      </c>
      <c r="E88" s="222"/>
      <c r="F88" s="243">
        <v>1976</v>
      </c>
      <c r="G88" s="243">
        <v>12</v>
      </c>
      <c r="H88" s="240"/>
    </row>
    <row r="89" spans="1:8" x14ac:dyDescent="0.25">
      <c r="A89" s="243">
        <f t="shared" si="3"/>
        <v>1977</v>
      </c>
      <c r="B89" s="243">
        <f t="shared" si="4"/>
        <v>1</v>
      </c>
      <c r="C89" s="245">
        <v>8789986.9999999944</v>
      </c>
      <c r="F89" s="243">
        <v>1977</v>
      </c>
      <c r="G89" s="243">
        <v>1</v>
      </c>
      <c r="H89" s="240"/>
    </row>
    <row r="90" spans="1:8" x14ac:dyDescent="0.25">
      <c r="A90" s="243">
        <f t="shared" si="3"/>
        <v>1977</v>
      </c>
      <c r="B90" s="243">
        <f t="shared" si="4"/>
        <v>2</v>
      </c>
      <c r="C90" s="245">
        <v>8805043.6666666605</v>
      </c>
      <c r="F90" s="243">
        <v>1977</v>
      </c>
      <c r="G90" s="243">
        <v>2</v>
      </c>
      <c r="H90" s="240"/>
    </row>
    <row r="91" spans="1:8" x14ac:dyDescent="0.25">
      <c r="A91" s="243">
        <f t="shared" si="3"/>
        <v>1977</v>
      </c>
      <c r="B91" s="243">
        <f t="shared" si="4"/>
        <v>3</v>
      </c>
      <c r="C91" s="245">
        <v>8820100.3333333265</v>
      </c>
      <c r="F91" s="243">
        <v>1977</v>
      </c>
      <c r="G91" s="243">
        <v>3</v>
      </c>
      <c r="H91" s="240"/>
    </row>
    <row r="92" spans="1:8" x14ac:dyDescent="0.25">
      <c r="A92" s="243">
        <f t="shared" si="3"/>
        <v>1977</v>
      </c>
      <c r="B92" s="243">
        <f t="shared" si="4"/>
        <v>4</v>
      </c>
      <c r="C92" s="245">
        <v>8835157</v>
      </c>
      <c r="F92" s="243">
        <v>1977</v>
      </c>
      <c r="G92" s="243">
        <v>4</v>
      </c>
      <c r="H92" s="240"/>
    </row>
    <row r="93" spans="1:8" x14ac:dyDescent="0.25">
      <c r="A93" s="243">
        <f t="shared" si="3"/>
        <v>1977</v>
      </c>
      <c r="B93" s="243">
        <f t="shared" si="4"/>
        <v>5</v>
      </c>
      <c r="C93" s="245">
        <v>8853967.833333334</v>
      </c>
      <c r="F93" s="243">
        <v>1977</v>
      </c>
      <c r="G93" s="243">
        <v>5</v>
      </c>
      <c r="H93" s="240"/>
    </row>
    <row r="94" spans="1:8" x14ac:dyDescent="0.25">
      <c r="A94" s="243">
        <f t="shared" si="3"/>
        <v>1977</v>
      </c>
      <c r="B94" s="243">
        <f t="shared" si="4"/>
        <v>6</v>
      </c>
      <c r="C94" s="245">
        <v>8872778.6666666679</v>
      </c>
      <c r="F94" s="243">
        <v>1977</v>
      </c>
      <c r="G94" s="243">
        <v>6</v>
      </c>
      <c r="H94" s="240"/>
    </row>
    <row r="95" spans="1:8" x14ac:dyDescent="0.25">
      <c r="A95" s="243">
        <f t="shared" si="3"/>
        <v>1977</v>
      </c>
      <c r="B95" s="243">
        <f t="shared" si="4"/>
        <v>7</v>
      </c>
      <c r="C95" s="245">
        <v>8891589.5000000019</v>
      </c>
      <c r="F95" s="243">
        <v>1977</v>
      </c>
      <c r="G95" s="243">
        <v>7</v>
      </c>
      <c r="H95" s="240"/>
    </row>
    <row r="96" spans="1:8" x14ac:dyDescent="0.25">
      <c r="A96" s="243">
        <f t="shared" si="3"/>
        <v>1977</v>
      </c>
      <c r="B96" s="243">
        <f t="shared" si="4"/>
        <v>8</v>
      </c>
      <c r="C96" s="245">
        <v>8910400.3333333358</v>
      </c>
      <c r="F96" s="243">
        <v>1977</v>
      </c>
      <c r="G96" s="243">
        <v>8</v>
      </c>
      <c r="H96" s="240"/>
    </row>
    <row r="97" spans="1:8" x14ac:dyDescent="0.25">
      <c r="A97" s="243">
        <f t="shared" si="3"/>
        <v>1977</v>
      </c>
      <c r="B97" s="243">
        <f t="shared" si="4"/>
        <v>9</v>
      </c>
      <c r="C97" s="245">
        <v>8929211.1666666698</v>
      </c>
      <c r="F97" s="243">
        <v>1977</v>
      </c>
      <c r="G97" s="243">
        <v>9</v>
      </c>
      <c r="H97" s="240"/>
    </row>
    <row r="98" spans="1:8" x14ac:dyDescent="0.25">
      <c r="A98" s="243">
        <f t="shared" si="3"/>
        <v>1977</v>
      </c>
      <c r="B98" s="243">
        <f t="shared" si="4"/>
        <v>10</v>
      </c>
      <c r="C98" s="245">
        <v>8948022.0000000037</v>
      </c>
      <c r="F98" s="243">
        <v>1977</v>
      </c>
      <c r="G98" s="243">
        <v>10</v>
      </c>
      <c r="H98" s="240"/>
    </row>
    <row r="99" spans="1:8" x14ac:dyDescent="0.25">
      <c r="A99" s="243">
        <f t="shared" si="3"/>
        <v>1977</v>
      </c>
      <c r="B99" s="243">
        <f t="shared" si="4"/>
        <v>11</v>
      </c>
      <c r="C99" s="245">
        <v>8966832.8333333377</v>
      </c>
      <c r="F99" s="243">
        <v>1977</v>
      </c>
      <c r="G99" s="243">
        <v>11</v>
      </c>
      <c r="H99" s="240"/>
    </row>
    <row r="100" spans="1:8" x14ac:dyDescent="0.25">
      <c r="A100" s="243">
        <f t="shared" si="3"/>
        <v>1977</v>
      </c>
      <c r="B100" s="243">
        <f t="shared" si="4"/>
        <v>12</v>
      </c>
      <c r="C100" s="245">
        <v>8985643.6666666716</v>
      </c>
      <c r="D100" s="222">
        <f>AVERAGE(C89:C100)</f>
        <v>8884061.166666666</v>
      </c>
      <c r="E100" s="222"/>
      <c r="F100" s="243">
        <v>1977</v>
      </c>
      <c r="G100" s="243">
        <v>12</v>
      </c>
      <c r="H100" s="240"/>
    </row>
    <row r="101" spans="1:8" x14ac:dyDescent="0.25">
      <c r="A101" s="243">
        <f t="shared" si="3"/>
        <v>1978</v>
      </c>
      <c r="B101" s="243">
        <f t="shared" si="4"/>
        <v>1</v>
      </c>
      <c r="C101" s="245">
        <v>9004454.5000000056</v>
      </c>
      <c r="F101" s="243">
        <v>1978</v>
      </c>
      <c r="G101" s="243">
        <v>1</v>
      </c>
      <c r="H101" s="240"/>
    </row>
    <row r="102" spans="1:8" x14ac:dyDescent="0.25">
      <c r="A102" s="243">
        <f t="shared" si="3"/>
        <v>1978</v>
      </c>
      <c r="B102" s="243">
        <f t="shared" si="4"/>
        <v>2</v>
      </c>
      <c r="C102" s="245">
        <v>9023265.3333333395</v>
      </c>
      <c r="F102" s="243">
        <v>1978</v>
      </c>
      <c r="G102" s="243">
        <v>2</v>
      </c>
      <c r="H102" s="240"/>
    </row>
    <row r="103" spans="1:8" x14ac:dyDescent="0.25">
      <c r="A103" s="243">
        <f t="shared" si="3"/>
        <v>1978</v>
      </c>
      <c r="B103" s="243">
        <f t="shared" si="4"/>
        <v>3</v>
      </c>
      <c r="C103" s="245">
        <v>9042076.1666666735</v>
      </c>
      <c r="F103" s="243">
        <v>1978</v>
      </c>
      <c r="G103" s="243">
        <v>3</v>
      </c>
      <c r="H103" s="240"/>
    </row>
    <row r="104" spans="1:8" x14ac:dyDescent="0.25">
      <c r="A104" s="243">
        <f t="shared" si="3"/>
        <v>1978</v>
      </c>
      <c r="B104" s="243">
        <f t="shared" si="4"/>
        <v>4</v>
      </c>
      <c r="C104" s="245">
        <v>9060887</v>
      </c>
      <c r="F104" s="243">
        <v>1978</v>
      </c>
      <c r="G104" s="243">
        <v>4</v>
      </c>
      <c r="H104" s="240"/>
    </row>
    <row r="105" spans="1:8" x14ac:dyDescent="0.25">
      <c r="A105" s="243">
        <f t="shared" si="3"/>
        <v>1978</v>
      </c>
      <c r="B105" s="243">
        <f t="shared" si="4"/>
        <v>5</v>
      </c>
      <c r="C105" s="245">
        <v>9087336.333333334</v>
      </c>
      <c r="F105" s="243">
        <v>1978</v>
      </c>
      <c r="G105" s="243">
        <v>5</v>
      </c>
      <c r="H105" s="240"/>
    </row>
    <row r="106" spans="1:8" x14ac:dyDescent="0.25">
      <c r="A106" s="243">
        <f t="shared" si="3"/>
        <v>1978</v>
      </c>
      <c r="B106" s="243">
        <f t="shared" si="4"/>
        <v>6</v>
      </c>
      <c r="C106" s="245">
        <v>9113785.6666666679</v>
      </c>
      <c r="F106" s="243">
        <v>1978</v>
      </c>
      <c r="G106" s="243">
        <v>6</v>
      </c>
      <c r="H106" s="240"/>
    </row>
    <row r="107" spans="1:8" x14ac:dyDescent="0.25">
      <c r="A107" s="243">
        <f t="shared" si="3"/>
        <v>1978</v>
      </c>
      <c r="B107" s="243">
        <f t="shared" si="4"/>
        <v>7</v>
      </c>
      <c r="C107" s="245">
        <v>9140235.0000000019</v>
      </c>
      <c r="F107" s="243">
        <v>1978</v>
      </c>
      <c r="G107" s="243">
        <v>7</v>
      </c>
      <c r="H107" s="240"/>
    </row>
    <row r="108" spans="1:8" x14ac:dyDescent="0.25">
      <c r="A108" s="243">
        <f t="shared" si="3"/>
        <v>1978</v>
      </c>
      <c r="B108" s="243">
        <f t="shared" si="4"/>
        <v>8</v>
      </c>
      <c r="C108" s="245">
        <v>9166684.3333333358</v>
      </c>
      <c r="F108" s="243">
        <v>1978</v>
      </c>
      <c r="G108" s="243">
        <v>8</v>
      </c>
      <c r="H108" s="240"/>
    </row>
    <row r="109" spans="1:8" x14ac:dyDescent="0.25">
      <c r="A109" s="243">
        <f t="shared" si="3"/>
        <v>1978</v>
      </c>
      <c r="B109" s="243">
        <f t="shared" si="4"/>
        <v>9</v>
      </c>
      <c r="C109" s="245">
        <v>9193133.6666666698</v>
      </c>
      <c r="F109" s="243">
        <v>1978</v>
      </c>
      <c r="G109" s="243">
        <v>9</v>
      </c>
      <c r="H109" s="240"/>
    </row>
    <row r="110" spans="1:8" x14ac:dyDescent="0.25">
      <c r="A110" s="243">
        <f t="shared" si="3"/>
        <v>1978</v>
      </c>
      <c r="B110" s="243">
        <f t="shared" si="4"/>
        <v>10</v>
      </c>
      <c r="C110" s="245">
        <v>9219583.0000000037</v>
      </c>
      <c r="F110" s="243">
        <v>1978</v>
      </c>
      <c r="G110" s="243">
        <v>10</v>
      </c>
      <c r="H110" s="240"/>
    </row>
    <row r="111" spans="1:8" x14ac:dyDescent="0.25">
      <c r="A111" s="243">
        <f t="shared" si="3"/>
        <v>1978</v>
      </c>
      <c r="B111" s="243">
        <f t="shared" si="4"/>
        <v>11</v>
      </c>
      <c r="C111" s="245">
        <v>9246032.3333333377</v>
      </c>
      <c r="F111" s="243">
        <v>1978</v>
      </c>
      <c r="G111" s="243">
        <v>11</v>
      </c>
      <c r="H111" s="240"/>
    </row>
    <row r="112" spans="1:8" x14ac:dyDescent="0.25">
      <c r="A112" s="243">
        <f t="shared" si="3"/>
        <v>1978</v>
      </c>
      <c r="B112" s="243">
        <f t="shared" si="4"/>
        <v>12</v>
      </c>
      <c r="C112" s="245">
        <v>9272481.6666666716</v>
      </c>
      <c r="D112" s="222">
        <f>AVERAGE(C101:C112)</f>
        <v>9130829.5833333358</v>
      </c>
      <c r="E112" s="222"/>
      <c r="F112" s="243">
        <v>1978</v>
      </c>
      <c r="G112" s="243">
        <v>12</v>
      </c>
      <c r="H112" s="240"/>
    </row>
    <row r="113" spans="1:11" x14ac:dyDescent="0.25">
      <c r="A113" s="243">
        <f t="shared" si="3"/>
        <v>1979</v>
      </c>
      <c r="B113" s="243">
        <f t="shared" si="4"/>
        <v>1</v>
      </c>
      <c r="C113" s="245">
        <v>9298931.0000000056</v>
      </c>
      <c r="F113" s="243">
        <v>1979</v>
      </c>
      <c r="G113" s="243">
        <v>1</v>
      </c>
      <c r="H113" s="240"/>
    </row>
    <row r="114" spans="1:11" x14ac:dyDescent="0.25">
      <c r="A114" s="243">
        <f t="shared" si="3"/>
        <v>1979</v>
      </c>
      <c r="B114" s="243">
        <f t="shared" si="4"/>
        <v>2</v>
      </c>
      <c r="C114" s="245">
        <v>9325380.3333333395</v>
      </c>
      <c r="F114" s="243">
        <v>1979</v>
      </c>
      <c r="G114" s="243">
        <v>2</v>
      </c>
      <c r="H114" s="240"/>
    </row>
    <row r="115" spans="1:11" x14ac:dyDescent="0.25">
      <c r="A115" s="243">
        <f t="shared" si="3"/>
        <v>1979</v>
      </c>
      <c r="B115" s="243">
        <f t="shared" si="4"/>
        <v>3</v>
      </c>
      <c r="C115" s="245">
        <v>9351829.6666666735</v>
      </c>
      <c r="F115" s="243">
        <v>1979</v>
      </c>
      <c r="G115" s="243">
        <v>3</v>
      </c>
      <c r="H115" s="240"/>
    </row>
    <row r="116" spans="1:11" x14ac:dyDescent="0.25">
      <c r="A116" s="243">
        <f t="shared" si="3"/>
        <v>1979</v>
      </c>
      <c r="B116" s="243">
        <f t="shared" si="4"/>
        <v>4</v>
      </c>
      <c r="C116" s="245">
        <v>9378279</v>
      </c>
      <c r="F116" s="243">
        <v>1979</v>
      </c>
      <c r="G116" s="243">
        <v>4</v>
      </c>
      <c r="H116" s="240"/>
    </row>
    <row r="117" spans="1:11" x14ac:dyDescent="0.25">
      <c r="A117" s="243">
        <f t="shared" si="3"/>
        <v>1979</v>
      </c>
      <c r="B117" s="243">
        <f t="shared" si="4"/>
        <v>5</v>
      </c>
      <c r="C117" s="245">
        <v>9409002.5</v>
      </c>
      <c r="F117" s="243">
        <v>1979</v>
      </c>
      <c r="G117" s="243">
        <v>5</v>
      </c>
      <c r="H117" s="240"/>
    </row>
    <row r="118" spans="1:11" x14ac:dyDescent="0.25">
      <c r="A118" s="243">
        <f t="shared" si="3"/>
        <v>1979</v>
      </c>
      <c r="B118" s="243">
        <f t="shared" si="4"/>
        <v>6</v>
      </c>
      <c r="C118" s="245">
        <v>9439726</v>
      </c>
      <c r="F118" s="243">
        <v>1979</v>
      </c>
      <c r="G118" s="243">
        <v>6</v>
      </c>
      <c r="H118" s="240"/>
    </row>
    <row r="119" spans="1:11" x14ac:dyDescent="0.25">
      <c r="A119" s="243">
        <f t="shared" si="3"/>
        <v>1979</v>
      </c>
      <c r="B119" s="243">
        <f t="shared" si="4"/>
        <v>7</v>
      </c>
      <c r="C119" s="245">
        <v>9470449.5</v>
      </c>
      <c r="F119" s="243">
        <v>1979</v>
      </c>
      <c r="G119" s="243">
        <v>7</v>
      </c>
      <c r="H119" s="246">
        <v>9517568.1074617505</v>
      </c>
      <c r="K119" s="222">
        <f t="shared" ref="K119:K182" si="5">+H119-C119</f>
        <v>47118.607461750507</v>
      </c>
    </row>
    <row r="120" spans="1:11" x14ac:dyDescent="0.25">
      <c r="A120" s="243">
        <f t="shared" si="3"/>
        <v>1979</v>
      </c>
      <c r="B120" s="243">
        <f t="shared" si="4"/>
        <v>8</v>
      </c>
      <c r="C120" s="245">
        <v>9501173</v>
      </c>
      <c r="F120" s="243">
        <v>1979</v>
      </c>
      <c r="G120" s="243">
        <v>8</v>
      </c>
      <c r="H120" s="246">
        <v>9548370.5480344705</v>
      </c>
      <c r="K120" s="222">
        <f t="shared" si="5"/>
        <v>47197.548034470528</v>
      </c>
    </row>
    <row r="121" spans="1:11" x14ac:dyDescent="0.25">
      <c r="A121" s="243">
        <f t="shared" si="3"/>
        <v>1979</v>
      </c>
      <c r="B121" s="243">
        <f t="shared" si="4"/>
        <v>9</v>
      </c>
      <c r="C121" s="245">
        <v>9531896.5</v>
      </c>
      <c r="F121" s="243">
        <v>1979</v>
      </c>
      <c r="G121" s="243">
        <v>9</v>
      </c>
      <c r="H121" s="246">
        <v>9576282.5547401402</v>
      </c>
      <c r="K121" s="222">
        <f t="shared" si="5"/>
        <v>44386.054740140215</v>
      </c>
    </row>
    <row r="122" spans="1:11" x14ac:dyDescent="0.25">
      <c r="A122" s="243">
        <f t="shared" si="3"/>
        <v>1979</v>
      </c>
      <c r="B122" s="243">
        <f t="shared" si="4"/>
        <v>10</v>
      </c>
      <c r="C122" s="245">
        <v>9562620</v>
      </c>
      <c r="F122" s="243">
        <v>1979</v>
      </c>
      <c r="G122" s="243">
        <v>10</v>
      </c>
      <c r="H122" s="246">
        <v>9607263.2315073889</v>
      </c>
      <c r="K122" s="222">
        <f t="shared" si="5"/>
        <v>44643.231507388875</v>
      </c>
    </row>
    <row r="123" spans="1:11" x14ac:dyDescent="0.25">
      <c r="A123" s="243">
        <f t="shared" si="3"/>
        <v>1979</v>
      </c>
      <c r="B123" s="243">
        <f t="shared" si="4"/>
        <v>11</v>
      </c>
      <c r="C123" s="245">
        <v>9593343.5</v>
      </c>
      <c r="F123" s="243">
        <v>1979</v>
      </c>
      <c r="G123" s="243">
        <v>11</v>
      </c>
      <c r="H123" s="246">
        <v>9637300.86482995</v>
      </c>
      <c r="K123" s="222">
        <f t="shared" si="5"/>
        <v>43957.364829950035</v>
      </c>
    </row>
    <row r="124" spans="1:11" x14ac:dyDescent="0.25">
      <c r="A124" s="243">
        <f t="shared" si="3"/>
        <v>1979</v>
      </c>
      <c r="B124" s="243">
        <f t="shared" si="4"/>
        <v>12</v>
      </c>
      <c r="C124" s="245">
        <v>9624067</v>
      </c>
      <c r="D124" s="222">
        <f>AVERAGE(C113:C124)</f>
        <v>9457224.833333334</v>
      </c>
      <c r="E124" s="222"/>
      <c r="F124" s="243">
        <v>1979</v>
      </c>
      <c r="G124" s="243">
        <v>12</v>
      </c>
      <c r="H124" s="246">
        <v>9668374.6697106902</v>
      </c>
      <c r="K124" s="222">
        <f t="shared" si="5"/>
        <v>44307.669710690156</v>
      </c>
    </row>
    <row r="125" spans="1:11" x14ac:dyDescent="0.25">
      <c r="A125" s="243">
        <f t="shared" si="3"/>
        <v>1980</v>
      </c>
      <c r="B125" s="243">
        <f t="shared" si="4"/>
        <v>1</v>
      </c>
      <c r="C125" s="245">
        <v>9654790.5</v>
      </c>
      <c r="F125" s="243">
        <v>1980</v>
      </c>
      <c r="G125" s="243">
        <v>1</v>
      </c>
      <c r="H125" s="246">
        <v>9698457.5871016197</v>
      </c>
      <c r="K125" s="222">
        <f t="shared" si="5"/>
        <v>43667.087101619691</v>
      </c>
    </row>
    <row r="126" spans="1:11" x14ac:dyDescent="0.25">
      <c r="A126" s="243">
        <f t="shared" si="3"/>
        <v>1980</v>
      </c>
      <c r="B126" s="243">
        <f t="shared" si="4"/>
        <v>2</v>
      </c>
      <c r="C126" s="245">
        <v>9685514</v>
      </c>
      <c r="F126" s="243">
        <v>1980</v>
      </c>
      <c r="G126" s="243">
        <v>2</v>
      </c>
      <c r="H126" s="246">
        <v>9729531.8509435002</v>
      </c>
      <c r="K126" s="222">
        <f t="shared" si="5"/>
        <v>44017.850943500176</v>
      </c>
    </row>
    <row r="127" spans="1:11" x14ac:dyDescent="0.25">
      <c r="A127" s="243">
        <f t="shared" si="3"/>
        <v>1980</v>
      </c>
      <c r="B127" s="243">
        <f t="shared" si="4"/>
        <v>3</v>
      </c>
      <c r="C127" s="245">
        <v>9716237.5</v>
      </c>
      <c r="F127" s="243">
        <v>1980</v>
      </c>
      <c r="G127" s="243">
        <v>3</v>
      </c>
      <c r="H127" s="246">
        <v>9760570.8343995195</v>
      </c>
      <c r="K127" s="222">
        <f t="shared" si="5"/>
        <v>44333.334399519488</v>
      </c>
    </row>
    <row r="128" spans="1:11" x14ac:dyDescent="0.25">
      <c r="A128" s="243">
        <f t="shared" si="3"/>
        <v>1980</v>
      </c>
      <c r="B128" s="243">
        <f t="shared" si="4"/>
        <v>4</v>
      </c>
      <c r="C128" s="245">
        <v>9746961</v>
      </c>
      <c r="F128" s="243">
        <v>1980</v>
      </c>
      <c r="G128" s="243">
        <v>4</v>
      </c>
      <c r="H128" s="246">
        <v>9790552.4262285791</v>
      </c>
      <c r="K128" s="222">
        <f t="shared" si="5"/>
        <v>43591.426228579134</v>
      </c>
    </row>
    <row r="129" spans="1:11" x14ac:dyDescent="0.25">
      <c r="A129" s="243">
        <f t="shared" si="3"/>
        <v>1980</v>
      </c>
      <c r="B129" s="243">
        <f t="shared" si="4"/>
        <v>5</v>
      </c>
      <c r="C129" s="245">
        <v>9777265.583333334</v>
      </c>
      <c r="F129" s="243">
        <v>1980</v>
      </c>
      <c r="G129" s="243">
        <v>5</v>
      </c>
      <c r="H129" s="246">
        <v>9821452.1053339802</v>
      </c>
      <c r="K129" s="222">
        <f t="shared" si="5"/>
        <v>44186.522000646219</v>
      </c>
    </row>
    <row r="130" spans="1:11" x14ac:dyDescent="0.25">
      <c r="A130" s="243">
        <f t="shared" si="3"/>
        <v>1980</v>
      </c>
      <c r="B130" s="243">
        <f t="shared" si="4"/>
        <v>6</v>
      </c>
      <c r="C130" s="245">
        <v>9807570.1666666679</v>
      </c>
      <c r="F130" s="243">
        <v>1980</v>
      </c>
      <c r="G130" s="243">
        <v>6</v>
      </c>
      <c r="H130" s="246">
        <v>9851254.0465887003</v>
      </c>
      <c r="K130" s="222">
        <f t="shared" si="5"/>
        <v>43683.879922032356</v>
      </c>
    </row>
    <row r="131" spans="1:11" x14ac:dyDescent="0.25">
      <c r="A131" s="243">
        <f t="shared" si="3"/>
        <v>1980</v>
      </c>
      <c r="B131" s="243">
        <f t="shared" si="4"/>
        <v>7</v>
      </c>
      <c r="C131" s="245">
        <v>9837874.7500000019</v>
      </c>
      <c r="F131" s="243">
        <v>1980</v>
      </c>
      <c r="G131" s="243">
        <v>7</v>
      </c>
      <c r="H131" s="246">
        <v>9881921.7521911096</v>
      </c>
      <c r="K131" s="222">
        <f t="shared" si="5"/>
        <v>44047.00219110772</v>
      </c>
    </row>
    <row r="132" spans="1:11" x14ac:dyDescent="0.25">
      <c r="A132" s="243">
        <f t="shared" si="3"/>
        <v>1980</v>
      </c>
      <c r="B132" s="243">
        <f t="shared" si="4"/>
        <v>8</v>
      </c>
      <c r="C132" s="245">
        <v>9868179.3333333358</v>
      </c>
      <c r="F132" s="243">
        <v>1980</v>
      </c>
      <c r="G132" s="243">
        <v>8</v>
      </c>
      <c r="H132" s="246">
        <v>9912433.8517940789</v>
      </c>
      <c r="K132" s="222">
        <f t="shared" si="5"/>
        <v>44254.518460743129</v>
      </c>
    </row>
    <row r="133" spans="1:11" x14ac:dyDescent="0.25">
      <c r="A133" s="243">
        <f t="shared" si="3"/>
        <v>1980</v>
      </c>
      <c r="B133" s="243">
        <f t="shared" si="4"/>
        <v>9</v>
      </c>
      <c r="C133" s="245">
        <v>9898483.9166666698</v>
      </c>
      <c r="F133" s="243">
        <v>1980</v>
      </c>
      <c r="G133" s="243">
        <v>9</v>
      </c>
      <c r="H133" s="246">
        <v>9940805.63690296</v>
      </c>
      <c r="K133" s="222">
        <f t="shared" si="5"/>
        <v>42321.720236290246</v>
      </c>
    </row>
    <row r="134" spans="1:11" x14ac:dyDescent="0.25">
      <c r="A134" s="243">
        <f t="shared" si="3"/>
        <v>1980</v>
      </c>
      <c r="B134" s="243">
        <f t="shared" si="4"/>
        <v>10</v>
      </c>
      <c r="C134" s="245">
        <v>9928788.5000000037</v>
      </c>
      <c r="F134" s="243">
        <v>1980</v>
      </c>
      <c r="G134" s="243">
        <v>10</v>
      </c>
      <c r="H134" s="246">
        <v>9970915.2708857693</v>
      </c>
      <c r="K134" s="222">
        <f t="shared" si="5"/>
        <v>42126.770885765553</v>
      </c>
    </row>
    <row r="135" spans="1:11" x14ac:dyDescent="0.25">
      <c r="A135" s="243">
        <f t="shared" si="3"/>
        <v>1980</v>
      </c>
      <c r="B135" s="243">
        <f t="shared" si="4"/>
        <v>11</v>
      </c>
      <c r="C135" s="245">
        <v>9959093.0833333377</v>
      </c>
      <c r="F135" s="243">
        <v>1980</v>
      </c>
      <c r="G135" s="243">
        <v>11</v>
      </c>
      <c r="H135" s="246">
        <v>9999804.09148781</v>
      </c>
      <c r="K135" s="222">
        <f t="shared" si="5"/>
        <v>40711.008154472336</v>
      </c>
    </row>
    <row r="136" spans="1:11" x14ac:dyDescent="0.25">
      <c r="A136" s="243">
        <f t="shared" si="3"/>
        <v>1980</v>
      </c>
      <c r="B136" s="243">
        <f t="shared" si="4"/>
        <v>12</v>
      </c>
      <c r="C136" s="245">
        <v>9989397.6666666716</v>
      </c>
      <c r="D136" s="222">
        <f>AVERAGE(C125:C136)</f>
        <v>9822513.0000000019</v>
      </c>
      <c r="E136" s="222"/>
      <c r="F136" s="243">
        <v>1980</v>
      </c>
      <c r="G136" s="243">
        <v>12</v>
      </c>
      <c r="H136" s="246">
        <v>10029361.854234999</v>
      </c>
      <c r="I136" s="222">
        <f>AVERAGE(H125:H136)</f>
        <v>9865588.442341052</v>
      </c>
      <c r="K136" s="222">
        <f t="shared" si="5"/>
        <v>39964.187568327412</v>
      </c>
    </row>
    <row r="137" spans="1:11" x14ac:dyDescent="0.25">
      <c r="A137" s="243">
        <f t="shared" si="3"/>
        <v>1981</v>
      </c>
      <c r="B137" s="243">
        <f t="shared" si="4"/>
        <v>1</v>
      </c>
      <c r="C137" s="245">
        <v>10019702.250000006</v>
      </c>
      <c r="F137" s="243">
        <v>1981</v>
      </c>
      <c r="G137" s="243">
        <v>1</v>
      </c>
      <c r="H137" s="246">
        <v>10057646.987910802</v>
      </c>
      <c r="K137" s="222">
        <f t="shared" si="5"/>
        <v>37944.737910795957</v>
      </c>
    </row>
    <row r="138" spans="1:11" x14ac:dyDescent="0.25">
      <c r="A138" s="243">
        <f t="shared" si="3"/>
        <v>1981</v>
      </c>
      <c r="B138" s="243">
        <f t="shared" si="4"/>
        <v>2</v>
      </c>
      <c r="C138" s="245">
        <v>10050006.83333334</v>
      </c>
      <c r="F138" s="243">
        <v>1981</v>
      </c>
      <c r="G138" s="243">
        <v>2</v>
      </c>
      <c r="H138" s="246">
        <v>10086509.0022461</v>
      </c>
      <c r="K138" s="222">
        <f t="shared" si="5"/>
        <v>36502.168912760913</v>
      </c>
    </row>
    <row r="139" spans="1:11" x14ac:dyDescent="0.25">
      <c r="A139" s="243">
        <f t="shared" si="3"/>
        <v>1981</v>
      </c>
      <c r="B139" s="243">
        <f t="shared" si="4"/>
        <v>3</v>
      </c>
      <c r="C139" s="245">
        <v>10080311.416666673</v>
      </c>
      <c r="F139" s="243">
        <v>1981</v>
      </c>
      <c r="G139" s="243">
        <v>3</v>
      </c>
      <c r="H139" s="246">
        <v>10114962.301424</v>
      </c>
      <c r="K139" s="222">
        <f t="shared" si="5"/>
        <v>34650.884757326916</v>
      </c>
    </row>
    <row r="140" spans="1:11" x14ac:dyDescent="0.25">
      <c r="A140" s="243">
        <f t="shared" si="3"/>
        <v>1981</v>
      </c>
      <c r="B140" s="243">
        <f t="shared" si="4"/>
        <v>4</v>
      </c>
      <c r="C140" s="245">
        <v>10110616</v>
      </c>
      <c r="F140" s="243">
        <v>1981</v>
      </c>
      <c r="G140" s="243">
        <v>4</v>
      </c>
      <c r="H140" s="246">
        <v>10142073.6017657</v>
      </c>
      <c r="K140" s="222">
        <f t="shared" si="5"/>
        <v>31457.601765699685</v>
      </c>
    </row>
    <row r="141" spans="1:11" x14ac:dyDescent="0.25">
      <c r="A141" s="243">
        <f t="shared" si="3"/>
        <v>1981</v>
      </c>
      <c r="B141" s="243">
        <f t="shared" si="4"/>
        <v>5</v>
      </c>
      <c r="C141" s="245">
        <v>10135046.166666666</v>
      </c>
      <c r="F141" s="243">
        <v>1981</v>
      </c>
      <c r="G141" s="243">
        <v>5</v>
      </c>
      <c r="H141" s="246">
        <v>10169614.157446301</v>
      </c>
      <c r="K141" s="222">
        <f t="shared" si="5"/>
        <v>34567.990779634565</v>
      </c>
    </row>
    <row r="142" spans="1:11" x14ac:dyDescent="0.25">
      <c r="A142" s="243">
        <f t="shared" si="3"/>
        <v>1981</v>
      </c>
      <c r="B142" s="243">
        <f t="shared" si="4"/>
        <v>6</v>
      </c>
      <c r="C142" s="245">
        <v>10159476.333333332</v>
      </c>
      <c r="F142" s="243">
        <v>1981</v>
      </c>
      <c r="G142" s="243">
        <v>6</v>
      </c>
      <c r="H142" s="246">
        <v>10195772.539640801</v>
      </c>
      <c r="K142" s="222">
        <f t="shared" si="5"/>
        <v>36296.206307468936</v>
      </c>
    </row>
    <row r="143" spans="1:11" x14ac:dyDescent="0.25">
      <c r="A143" s="243">
        <f t="shared" si="3"/>
        <v>1981</v>
      </c>
      <c r="B143" s="243">
        <f t="shared" si="4"/>
        <v>7</v>
      </c>
      <c r="C143" s="245">
        <v>10183906.499999998</v>
      </c>
      <c r="F143" s="243">
        <v>1981</v>
      </c>
      <c r="G143" s="243">
        <v>7</v>
      </c>
      <c r="H143" s="246">
        <v>10222256.474647701</v>
      </c>
      <c r="K143" s="222">
        <f t="shared" si="5"/>
        <v>38349.974647702649</v>
      </c>
    </row>
    <row r="144" spans="1:11" x14ac:dyDescent="0.25">
      <c r="A144" s="243">
        <f t="shared" si="3"/>
        <v>1981</v>
      </c>
      <c r="B144" s="243">
        <f t="shared" si="4"/>
        <v>8</v>
      </c>
      <c r="C144" s="245">
        <v>10208336.666666664</v>
      </c>
      <c r="F144" s="243">
        <v>1981</v>
      </c>
      <c r="G144" s="243">
        <v>8</v>
      </c>
      <c r="H144" s="246">
        <v>10248164.292703999</v>
      </c>
      <c r="K144" s="222">
        <f t="shared" si="5"/>
        <v>39827.626037335023</v>
      </c>
    </row>
    <row r="145" spans="1:11" x14ac:dyDescent="0.25">
      <c r="A145" s="243">
        <f t="shared" ref="A145:A208" si="6">+A133+1</f>
        <v>1981</v>
      </c>
      <c r="B145" s="243">
        <f t="shared" ref="B145:B208" si="7">+B133</f>
        <v>9</v>
      </c>
      <c r="C145" s="245">
        <v>10232766.83333333</v>
      </c>
      <c r="F145" s="243">
        <v>1981</v>
      </c>
      <c r="G145" s="243">
        <v>9</v>
      </c>
      <c r="H145" s="246">
        <v>10271104.877866602</v>
      </c>
      <c r="K145" s="222">
        <f t="shared" si="5"/>
        <v>38338.044533271343</v>
      </c>
    </row>
    <row r="146" spans="1:11" x14ac:dyDescent="0.25">
      <c r="A146" s="243">
        <f t="shared" si="6"/>
        <v>1981</v>
      </c>
      <c r="B146" s="243">
        <f t="shared" si="7"/>
        <v>10</v>
      </c>
      <c r="C146" s="245">
        <v>10257196.999999996</v>
      </c>
      <c r="F146" s="243">
        <v>1981</v>
      </c>
      <c r="G146" s="243">
        <v>10</v>
      </c>
      <c r="H146" s="246">
        <v>10296048.215567701</v>
      </c>
      <c r="K146" s="222">
        <f t="shared" si="5"/>
        <v>38851.21556770429</v>
      </c>
    </row>
    <row r="147" spans="1:11" x14ac:dyDescent="0.25">
      <c r="A147" s="243">
        <f t="shared" si="6"/>
        <v>1981</v>
      </c>
      <c r="B147" s="243">
        <f t="shared" si="7"/>
        <v>11</v>
      </c>
      <c r="C147" s="245">
        <v>10281627.166666662</v>
      </c>
      <c r="F147" s="243">
        <v>1981</v>
      </c>
      <c r="G147" s="243">
        <v>11</v>
      </c>
      <c r="H147" s="246">
        <v>10319785.086720699</v>
      </c>
      <c r="K147" s="222">
        <f t="shared" si="5"/>
        <v>38157.920054037124</v>
      </c>
    </row>
    <row r="148" spans="1:11" x14ac:dyDescent="0.25">
      <c r="A148" s="243">
        <f t="shared" si="6"/>
        <v>1981</v>
      </c>
      <c r="B148" s="243">
        <f t="shared" si="7"/>
        <v>12</v>
      </c>
      <c r="C148" s="245">
        <v>10306057.333333328</v>
      </c>
      <c r="D148" s="222">
        <f>AVERAGE(C137:C148)</f>
        <v>10168754.208333334</v>
      </c>
      <c r="E148" s="222"/>
      <c r="F148" s="243">
        <v>1981</v>
      </c>
      <c r="G148" s="243">
        <v>12</v>
      </c>
      <c r="H148" s="246">
        <v>10343955.174633101</v>
      </c>
      <c r="I148" s="222">
        <f>AVERAGE(H137:H148)</f>
        <v>10205657.726047793</v>
      </c>
      <c r="K148" s="222">
        <f t="shared" si="5"/>
        <v>37897.841299772263</v>
      </c>
    </row>
    <row r="149" spans="1:11" x14ac:dyDescent="0.25">
      <c r="A149" s="243">
        <f t="shared" si="6"/>
        <v>1982</v>
      </c>
      <c r="B149" s="243">
        <f t="shared" si="7"/>
        <v>1</v>
      </c>
      <c r="C149" s="245">
        <v>10330487.499999994</v>
      </c>
      <c r="F149" s="243">
        <v>1982</v>
      </c>
      <c r="G149" s="243">
        <v>1</v>
      </c>
      <c r="H149" s="246">
        <v>10367053.896101698</v>
      </c>
      <c r="K149" s="222">
        <f t="shared" si="5"/>
        <v>36566.396101703867</v>
      </c>
    </row>
    <row r="150" spans="1:11" x14ac:dyDescent="0.25">
      <c r="A150" s="243">
        <f t="shared" si="6"/>
        <v>1982</v>
      </c>
      <c r="B150" s="243">
        <f t="shared" si="7"/>
        <v>2</v>
      </c>
      <c r="C150" s="245">
        <v>10354917.66666666</v>
      </c>
      <c r="F150" s="243">
        <v>1982</v>
      </c>
      <c r="G150" s="243">
        <v>2</v>
      </c>
      <c r="H150" s="246">
        <v>10390678.391121501</v>
      </c>
      <c r="K150" s="222">
        <f t="shared" si="5"/>
        <v>35760.724454840645</v>
      </c>
    </row>
    <row r="151" spans="1:11" x14ac:dyDescent="0.25">
      <c r="A151" s="243">
        <f t="shared" si="6"/>
        <v>1982</v>
      </c>
      <c r="B151" s="243">
        <f t="shared" si="7"/>
        <v>3</v>
      </c>
      <c r="C151" s="245">
        <v>10379347.833333327</v>
      </c>
      <c r="F151" s="243">
        <v>1982</v>
      </c>
      <c r="G151" s="243">
        <v>3</v>
      </c>
      <c r="H151" s="246">
        <v>10414112.862646099</v>
      </c>
      <c r="K151" s="222">
        <f t="shared" si="5"/>
        <v>34765.029312772676</v>
      </c>
    </row>
    <row r="152" spans="1:11" x14ac:dyDescent="0.25">
      <c r="A152" s="243">
        <f t="shared" si="6"/>
        <v>1982</v>
      </c>
      <c r="B152" s="243">
        <f t="shared" si="7"/>
        <v>4</v>
      </c>
      <c r="C152" s="245">
        <v>10403778</v>
      </c>
      <c r="F152" s="243">
        <v>1982</v>
      </c>
      <c r="G152" s="243">
        <v>4</v>
      </c>
      <c r="H152" s="246">
        <v>10436665.8350542</v>
      </c>
      <c r="K152" s="222">
        <f t="shared" si="5"/>
        <v>32887.835054200143</v>
      </c>
    </row>
    <row r="153" spans="1:11" x14ac:dyDescent="0.25">
      <c r="A153" s="243">
        <f t="shared" si="6"/>
        <v>1982</v>
      </c>
      <c r="B153" s="243">
        <f t="shared" si="7"/>
        <v>5</v>
      </c>
      <c r="C153" s="245">
        <v>10426671</v>
      </c>
      <c r="F153" s="243">
        <v>1982</v>
      </c>
      <c r="G153" s="243">
        <v>5</v>
      </c>
      <c r="H153" s="246">
        <v>10459898.065070501</v>
      </c>
      <c r="K153" s="222">
        <f t="shared" si="5"/>
        <v>33227.065070500597</v>
      </c>
    </row>
    <row r="154" spans="1:11" x14ac:dyDescent="0.25">
      <c r="A154" s="243">
        <f t="shared" si="6"/>
        <v>1982</v>
      </c>
      <c r="B154" s="243">
        <f t="shared" si="7"/>
        <v>6</v>
      </c>
      <c r="C154" s="245">
        <v>10449564</v>
      </c>
      <c r="F154" s="243">
        <v>1982</v>
      </c>
      <c r="G154" s="243">
        <v>6</v>
      </c>
      <c r="H154" s="246">
        <v>10482365.4764526</v>
      </c>
      <c r="K154" s="222">
        <f t="shared" si="5"/>
        <v>32801.476452600211</v>
      </c>
    </row>
    <row r="155" spans="1:11" x14ac:dyDescent="0.25">
      <c r="A155" s="243">
        <f t="shared" si="6"/>
        <v>1982</v>
      </c>
      <c r="B155" s="243">
        <f t="shared" si="7"/>
        <v>7</v>
      </c>
      <c r="C155" s="245">
        <v>10472457</v>
      </c>
      <c r="F155" s="243">
        <v>1982</v>
      </c>
      <c r="G155" s="243">
        <v>7</v>
      </c>
      <c r="H155" s="246">
        <v>10505623.121856701</v>
      </c>
      <c r="K155" s="222">
        <f t="shared" si="5"/>
        <v>33166.121856700629</v>
      </c>
    </row>
    <row r="156" spans="1:11" x14ac:dyDescent="0.25">
      <c r="A156" s="243">
        <f t="shared" si="6"/>
        <v>1982</v>
      </c>
      <c r="B156" s="243">
        <f t="shared" si="7"/>
        <v>8</v>
      </c>
      <c r="C156" s="245">
        <v>10495350</v>
      </c>
      <c r="F156" s="243">
        <v>1982</v>
      </c>
      <c r="G156" s="243">
        <v>8</v>
      </c>
      <c r="H156" s="246">
        <v>10528970.7380007</v>
      </c>
      <c r="K156" s="222">
        <f t="shared" si="5"/>
        <v>33620.73800070025</v>
      </c>
    </row>
    <row r="157" spans="1:11" x14ac:dyDescent="0.25">
      <c r="A157" s="243">
        <f t="shared" si="6"/>
        <v>1982</v>
      </c>
      <c r="B157" s="243">
        <f t="shared" si="7"/>
        <v>9</v>
      </c>
      <c r="C157" s="245">
        <v>10518243</v>
      </c>
      <c r="F157" s="243">
        <v>1982</v>
      </c>
      <c r="G157" s="243">
        <v>9</v>
      </c>
      <c r="H157" s="246">
        <v>10550143.0463781</v>
      </c>
      <c r="K157" s="222">
        <f t="shared" si="5"/>
        <v>31900.046378100291</v>
      </c>
    </row>
    <row r="158" spans="1:11" x14ac:dyDescent="0.25">
      <c r="A158" s="243">
        <f t="shared" si="6"/>
        <v>1982</v>
      </c>
      <c r="B158" s="243">
        <f t="shared" si="7"/>
        <v>10</v>
      </c>
      <c r="C158" s="245">
        <v>10541136</v>
      </c>
      <c r="F158" s="243">
        <v>1982</v>
      </c>
      <c r="G158" s="243">
        <v>10</v>
      </c>
      <c r="H158" s="246">
        <v>10573674.809519</v>
      </c>
      <c r="K158" s="222">
        <f t="shared" si="5"/>
        <v>32538.809519000351</v>
      </c>
    </row>
    <row r="159" spans="1:11" x14ac:dyDescent="0.25">
      <c r="A159" s="243">
        <f t="shared" si="6"/>
        <v>1982</v>
      </c>
      <c r="B159" s="243">
        <f t="shared" si="7"/>
        <v>11</v>
      </c>
      <c r="C159" s="245">
        <v>10564029</v>
      </c>
      <c r="F159" s="243">
        <v>1982</v>
      </c>
      <c r="G159" s="243">
        <v>11</v>
      </c>
      <c r="H159" s="246">
        <v>10596536.388574101</v>
      </c>
      <c r="K159" s="222">
        <f t="shared" si="5"/>
        <v>32507.388574101031</v>
      </c>
    </row>
    <row r="160" spans="1:11" x14ac:dyDescent="0.25">
      <c r="A160" s="243">
        <f t="shared" si="6"/>
        <v>1982</v>
      </c>
      <c r="B160" s="243">
        <f t="shared" si="7"/>
        <v>12</v>
      </c>
      <c r="C160" s="245">
        <v>10586922</v>
      </c>
      <c r="D160" s="222">
        <f>AVERAGE(C149:C160)</f>
        <v>10460241.916666666</v>
      </c>
      <c r="E160" s="222"/>
      <c r="F160" s="243">
        <v>1982</v>
      </c>
      <c r="G160" s="243">
        <v>12</v>
      </c>
      <c r="H160" s="246">
        <v>10620249.6052335</v>
      </c>
      <c r="I160" s="222">
        <f>AVERAGE(H149:H160)</f>
        <v>10493831.019667393</v>
      </c>
      <c r="K160" s="222">
        <f t="shared" si="5"/>
        <v>33327.60523349978</v>
      </c>
    </row>
    <row r="161" spans="1:11" x14ac:dyDescent="0.25">
      <c r="A161" s="243">
        <f t="shared" si="6"/>
        <v>1983</v>
      </c>
      <c r="B161" s="243">
        <f t="shared" si="7"/>
        <v>1</v>
      </c>
      <c r="C161" s="245">
        <v>10609815</v>
      </c>
      <c r="F161" s="243">
        <v>1983</v>
      </c>
      <c r="G161" s="243">
        <v>1</v>
      </c>
      <c r="H161" s="246">
        <v>10643282.388655599</v>
      </c>
      <c r="K161" s="222">
        <f t="shared" si="5"/>
        <v>33467.388655599207</v>
      </c>
    </row>
    <row r="162" spans="1:11" x14ac:dyDescent="0.25">
      <c r="A162" s="243">
        <f t="shared" si="6"/>
        <v>1983</v>
      </c>
      <c r="B162" s="243">
        <f t="shared" si="7"/>
        <v>2</v>
      </c>
      <c r="C162" s="245">
        <v>10632708</v>
      </c>
      <c r="F162" s="243">
        <v>1983</v>
      </c>
      <c r="G162" s="243">
        <v>2</v>
      </c>
      <c r="H162" s="246">
        <v>10667167.974154999</v>
      </c>
      <c r="K162" s="222">
        <f t="shared" si="5"/>
        <v>34459.97415499948</v>
      </c>
    </row>
    <row r="163" spans="1:11" x14ac:dyDescent="0.25">
      <c r="A163" s="243">
        <f t="shared" si="6"/>
        <v>1983</v>
      </c>
      <c r="B163" s="243">
        <f t="shared" si="7"/>
        <v>3</v>
      </c>
      <c r="C163" s="245">
        <v>10655601</v>
      </c>
      <c r="F163" s="243">
        <v>1983</v>
      </c>
      <c r="G163" s="243">
        <v>3</v>
      </c>
      <c r="H163" s="246">
        <v>10691137.675409399</v>
      </c>
      <c r="K163" s="222">
        <f t="shared" si="5"/>
        <v>35536.675409398973</v>
      </c>
    </row>
    <row r="164" spans="1:11" x14ac:dyDescent="0.25">
      <c r="A164" s="243">
        <f t="shared" si="6"/>
        <v>1983</v>
      </c>
      <c r="B164" s="243">
        <f t="shared" si="7"/>
        <v>4</v>
      </c>
      <c r="C164" s="245">
        <v>10678494</v>
      </c>
      <c r="F164" s="243">
        <v>1983</v>
      </c>
      <c r="G164" s="243">
        <v>4</v>
      </c>
      <c r="H164" s="246">
        <v>10714412.0399804</v>
      </c>
      <c r="K164" s="222">
        <f t="shared" si="5"/>
        <v>35918.039980400354</v>
      </c>
    </row>
    <row r="165" spans="1:11" x14ac:dyDescent="0.25">
      <c r="A165" s="243">
        <f t="shared" si="6"/>
        <v>1983</v>
      </c>
      <c r="B165" s="243">
        <f t="shared" si="7"/>
        <v>5</v>
      </c>
      <c r="C165" s="245">
        <v>10702383.666666666</v>
      </c>
      <c r="F165" s="243">
        <v>1983</v>
      </c>
      <c r="G165" s="243">
        <v>5</v>
      </c>
      <c r="H165" s="246">
        <v>10738540.408592399</v>
      </c>
      <c r="K165" s="222">
        <f t="shared" si="5"/>
        <v>36156.741925733164</v>
      </c>
    </row>
    <row r="166" spans="1:11" x14ac:dyDescent="0.25">
      <c r="A166" s="243">
        <f t="shared" si="6"/>
        <v>1983</v>
      </c>
      <c r="B166" s="243">
        <f t="shared" si="7"/>
        <v>6</v>
      </c>
      <c r="C166" s="245">
        <v>10726273.333333332</v>
      </c>
      <c r="F166" s="243">
        <v>1983</v>
      </c>
      <c r="G166" s="243">
        <v>6</v>
      </c>
      <c r="H166" s="246">
        <v>10761963.926406899</v>
      </c>
      <c r="K166" s="222">
        <f t="shared" si="5"/>
        <v>35690.593073567376</v>
      </c>
    </row>
    <row r="167" spans="1:11" x14ac:dyDescent="0.25">
      <c r="A167" s="243">
        <f t="shared" si="6"/>
        <v>1983</v>
      </c>
      <c r="B167" s="243">
        <f t="shared" si="7"/>
        <v>7</v>
      </c>
      <c r="C167" s="245">
        <v>10750162.999999998</v>
      </c>
      <c r="F167" s="243">
        <v>1983</v>
      </c>
      <c r="G167" s="243">
        <v>7</v>
      </c>
      <c r="H167" s="246">
        <v>10786241.877697799</v>
      </c>
      <c r="K167" s="222">
        <f t="shared" si="5"/>
        <v>36078.877697801217</v>
      </c>
    </row>
    <row r="168" spans="1:11" x14ac:dyDescent="0.25">
      <c r="A168" s="243">
        <f t="shared" si="6"/>
        <v>1983</v>
      </c>
      <c r="B168" s="243">
        <f t="shared" si="7"/>
        <v>8</v>
      </c>
      <c r="C168" s="245">
        <v>10774052.666666664</v>
      </c>
      <c r="F168" s="243">
        <v>1983</v>
      </c>
      <c r="G168" s="243">
        <v>8</v>
      </c>
      <c r="H168" s="246">
        <v>10810593.9417562</v>
      </c>
      <c r="K168" s="222">
        <f t="shared" si="5"/>
        <v>36541.275089535862</v>
      </c>
    </row>
    <row r="169" spans="1:11" x14ac:dyDescent="0.25">
      <c r="A169" s="243">
        <f t="shared" si="6"/>
        <v>1983</v>
      </c>
      <c r="B169" s="243">
        <f t="shared" si="7"/>
        <v>9</v>
      </c>
      <c r="C169" s="245">
        <v>10797942.33333333</v>
      </c>
      <c r="F169" s="243">
        <v>1983</v>
      </c>
      <c r="G169" s="243">
        <v>9</v>
      </c>
      <c r="H169" s="246">
        <v>10832657.6187831</v>
      </c>
      <c r="K169" s="222">
        <f t="shared" si="5"/>
        <v>34715.285449769348</v>
      </c>
    </row>
    <row r="170" spans="1:11" x14ac:dyDescent="0.25">
      <c r="A170" s="243">
        <f t="shared" si="6"/>
        <v>1983</v>
      </c>
      <c r="B170" s="243">
        <f t="shared" si="7"/>
        <v>10</v>
      </c>
      <c r="C170" s="245">
        <v>10821831.999999996</v>
      </c>
      <c r="F170" s="243">
        <v>1983</v>
      </c>
      <c r="G170" s="243">
        <v>10</v>
      </c>
      <c r="H170" s="246">
        <v>10857167.391833199</v>
      </c>
      <c r="K170" s="222">
        <f t="shared" si="5"/>
        <v>35335.391833202913</v>
      </c>
    </row>
    <row r="171" spans="1:11" x14ac:dyDescent="0.25">
      <c r="A171" s="243">
        <f t="shared" si="6"/>
        <v>1983</v>
      </c>
      <c r="B171" s="243">
        <f t="shared" si="7"/>
        <v>11</v>
      </c>
      <c r="C171" s="245">
        <v>10845721.666666662</v>
      </c>
      <c r="F171" s="243">
        <v>1983</v>
      </c>
      <c r="G171" s="243">
        <v>11</v>
      </c>
      <c r="H171" s="246">
        <v>10880975.1855781</v>
      </c>
      <c r="K171" s="222">
        <f t="shared" si="5"/>
        <v>35253.518911438063</v>
      </c>
    </row>
    <row r="172" spans="1:11" x14ac:dyDescent="0.25">
      <c r="A172" s="243">
        <f t="shared" si="6"/>
        <v>1983</v>
      </c>
      <c r="B172" s="243">
        <f t="shared" si="7"/>
        <v>12</v>
      </c>
      <c r="C172" s="245">
        <v>10869611.333333328</v>
      </c>
      <c r="D172" s="222">
        <f>AVERAGE(C161:C172)</f>
        <v>10738716.499999998</v>
      </c>
      <c r="E172" s="222"/>
      <c r="F172" s="243">
        <v>1983</v>
      </c>
      <c r="G172" s="243">
        <v>12</v>
      </c>
      <c r="H172" s="246">
        <v>10905675.111182699</v>
      </c>
      <c r="I172" s="222">
        <f>AVERAGE(H161:H172)</f>
        <v>10774151.295002569</v>
      </c>
      <c r="K172" s="222">
        <f t="shared" si="5"/>
        <v>36063.777849370614</v>
      </c>
    </row>
    <row r="173" spans="1:11" x14ac:dyDescent="0.25">
      <c r="A173" s="243">
        <f t="shared" si="6"/>
        <v>1984</v>
      </c>
      <c r="B173" s="243">
        <f t="shared" si="7"/>
        <v>1</v>
      </c>
      <c r="C173" s="245">
        <v>10893500.999999994</v>
      </c>
      <c r="F173" s="243">
        <v>1984</v>
      </c>
      <c r="G173" s="243">
        <v>1</v>
      </c>
      <c r="H173" s="246">
        <v>10929680.2537481</v>
      </c>
      <c r="K173" s="222">
        <f t="shared" si="5"/>
        <v>36179.253748105839</v>
      </c>
    </row>
    <row r="174" spans="1:11" x14ac:dyDescent="0.25">
      <c r="A174" s="243">
        <f t="shared" si="6"/>
        <v>1984</v>
      </c>
      <c r="B174" s="243">
        <f t="shared" si="7"/>
        <v>2</v>
      </c>
      <c r="C174" s="245">
        <v>10917390.66666666</v>
      </c>
      <c r="F174" s="243">
        <v>1984</v>
      </c>
      <c r="G174" s="243">
        <v>2</v>
      </c>
      <c r="H174" s="246">
        <v>10954597.881027399</v>
      </c>
      <c r="K174" s="222">
        <f t="shared" si="5"/>
        <v>37207.214360738173</v>
      </c>
    </row>
    <row r="175" spans="1:11" x14ac:dyDescent="0.25">
      <c r="A175" s="243">
        <f t="shared" si="6"/>
        <v>1984</v>
      </c>
      <c r="B175" s="243">
        <f t="shared" si="7"/>
        <v>3</v>
      </c>
      <c r="C175" s="245">
        <v>10941280.333333327</v>
      </c>
      <c r="F175" s="243">
        <v>1984</v>
      </c>
      <c r="G175" s="243">
        <v>3</v>
      </c>
      <c r="H175" s="246">
        <v>10979636.701242</v>
      </c>
      <c r="K175" s="222">
        <f t="shared" si="5"/>
        <v>38356.367908673361</v>
      </c>
    </row>
    <row r="176" spans="1:11" x14ac:dyDescent="0.25">
      <c r="A176" s="243">
        <f t="shared" si="6"/>
        <v>1984</v>
      </c>
      <c r="B176" s="243">
        <f t="shared" si="7"/>
        <v>4</v>
      </c>
      <c r="C176" s="245">
        <v>10965170</v>
      </c>
      <c r="F176" s="243">
        <v>1984</v>
      </c>
      <c r="G176" s="243">
        <v>4</v>
      </c>
      <c r="H176" s="246">
        <v>11003989.9109265</v>
      </c>
      <c r="K176" s="222">
        <f t="shared" si="5"/>
        <v>38819.910926500335</v>
      </c>
    </row>
    <row r="177" spans="1:11" x14ac:dyDescent="0.25">
      <c r="A177" s="243">
        <f t="shared" si="6"/>
        <v>1984</v>
      </c>
      <c r="B177" s="243">
        <f t="shared" si="7"/>
        <v>5</v>
      </c>
      <c r="C177" s="245">
        <v>10990766.416666666</v>
      </c>
      <c r="F177" s="243">
        <v>1984</v>
      </c>
      <c r="G177" s="243">
        <v>5</v>
      </c>
      <c r="H177" s="246">
        <v>11029287.9823085</v>
      </c>
      <c r="K177" s="222">
        <f t="shared" si="5"/>
        <v>38521.565641833469</v>
      </c>
    </row>
    <row r="178" spans="1:11" x14ac:dyDescent="0.25">
      <c r="A178" s="243">
        <f t="shared" si="6"/>
        <v>1984</v>
      </c>
      <c r="B178" s="243">
        <f t="shared" si="7"/>
        <v>6</v>
      </c>
      <c r="C178" s="245">
        <v>11016362.833333332</v>
      </c>
      <c r="F178" s="243">
        <v>1984</v>
      </c>
      <c r="G178" s="243">
        <v>6</v>
      </c>
      <c r="H178" s="246">
        <v>11053905.410439</v>
      </c>
      <c r="K178" s="222">
        <f t="shared" si="5"/>
        <v>37542.577105667442</v>
      </c>
    </row>
    <row r="179" spans="1:11" x14ac:dyDescent="0.25">
      <c r="A179" s="243">
        <f t="shared" si="6"/>
        <v>1984</v>
      </c>
      <c r="B179" s="243">
        <f t="shared" si="7"/>
        <v>7</v>
      </c>
      <c r="C179" s="245">
        <v>11041959.249999998</v>
      </c>
      <c r="F179" s="243">
        <v>1984</v>
      </c>
      <c r="G179" s="243">
        <v>7</v>
      </c>
      <c r="H179" s="246">
        <v>11079490.2821087</v>
      </c>
      <c r="K179" s="222">
        <f t="shared" si="5"/>
        <v>37531.032108701766</v>
      </c>
    </row>
    <row r="180" spans="1:11" x14ac:dyDescent="0.25">
      <c r="A180" s="243">
        <f t="shared" si="6"/>
        <v>1984</v>
      </c>
      <c r="B180" s="243">
        <f t="shared" si="7"/>
        <v>8</v>
      </c>
      <c r="C180" s="245">
        <v>11067555.666666664</v>
      </c>
      <c r="F180" s="243">
        <v>1984</v>
      </c>
      <c r="G180" s="243">
        <v>8</v>
      </c>
      <c r="H180" s="246">
        <v>11105228.4257633</v>
      </c>
      <c r="K180" s="222">
        <f t="shared" si="5"/>
        <v>37672.759096635506</v>
      </c>
    </row>
    <row r="181" spans="1:11" x14ac:dyDescent="0.25">
      <c r="A181" s="243">
        <f t="shared" si="6"/>
        <v>1984</v>
      </c>
      <c r="B181" s="243">
        <f t="shared" si="7"/>
        <v>9</v>
      </c>
      <c r="C181" s="245">
        <v>11093152.08333333</v>
      </c>
      <c r="F181" s="243">
        <v>1984</v>
      </c>
      <c r="G181" s="243">
        <v>9</v>
      </c>
      <c r="H181" s="246">
        <v>11129437.714173801</v>
      </c>
      <c r="K181" s="222">
        <f t="shared" si="5"/>
        <v>36285.630840471014</v>
      </c>
    </row>
    <row r="182" spans="1:11" x14ac:dyDescent="0.25">
      <c r="A182" s="243">
        <f t="shared" si="6"/>
        <v>1984</v>
      </c>
      <c r="B182" s="243">
        <f t="shared" si="7"/>
        <v>10</v>
      </c>
      <c r="C182" s="245">
        <v>11118748.499999996</v>
      </c>
      <c r="F182" s="243">
        <v>1984</v>
      </c>
      <c r="G182" s="243">
        <v>10</v>
      </c>
      <c r="H182" s="246">
        <v>11155446.8439778</v>
      </c>
      <c r="K182" s="222">
        <f t="shared" si="5"/>
        <v>36698.343977803364</v>
      </c>
    </row>
    <row r="183" spans="1:11" x14ac:dyDescent="0.25">
      <c r="A183" s="243">
        <f t="shared" si="6"/>
        <v>1984</v>
      </c>
      <c r="B183" s="243">
        <f t="shared" si="7"/>
        <v>11</v>
      </c>
      <c r="C183" s="245">
        <v>11144344.916666662</v>
      </c>
      <c r="F183" s="243">
        <v>1984</v>
      </c>
      <c r="G183" s="243">
        <v>11</v>
      </c>
      <c r="H183" s="246">
        <v>11180734.8720621</v>
      </c>
      <c r="K183" s="222">
        <f t="shared" ref="K183:K232" si="8">+H183-C183</f>
        <v>36389.955395437777</v>
      </c>
    </row>
    <row r="184" spans="1:11" x14ac:dyDescent="0.25">
      <c r="A184" s="243">
        <f t="shared" si="6"/>
        <v>1984</v>
      </c>
      <c r="B184" s="243">
        <f t="shared" si="7"/>
        <v>12</v>
      </c>
      <c r="C184" s="245">
        <v>11169941.333333328</v>
      </c>
      <c r="D184" s="222">
        <f>AVERAGE(C173:C184)</f>
        <v>11030014.416666664</v>
      </c>
      <c r="E184" s="222"/>
      <c r="F184" s="243">
        <v>1984</v>
      </c>
      <c r="G184" s="243">
        <v>12</v>
      </c>
      <c r="H184" s="246">
        <v>11206976.858667901</v>
      </c>
      <c r="I184" s="222">
        <f>AVERAGE(H173:H184)</f>
        <v>11067367.761370424</v>
      </c>
      <c r="K184" s="222">
        <f t="shared" si="8"/>
        <v>37035.52533457242</v>
      </c>
    </row>
    <row r="185" spans="1:11" x14ac:dyDescent="0.25">
      <c r="A185" s="243">
        <f t="shared" si="6"/>
        <v>1985</v>
      </c>
      <c r="B185" s="243">
        <f t="shared" si="7"/>
        <v>1</v>
      </c>
      <c r="C185" s="245">
        <v>11195537.749999994</v>
      </c>
      <c r="F185" s="243">
        <v>1985</v>
      </c>
      <c r="G185" s="243">
        <v>1</v>
      </c>
      <c r="H185" s="246">
        <v>11232469.4264501</v>
      </c>
      <c r="K185" s="222">
        <f t="shared" si="8"/>
        <v>36931.676450105384</v>
      </c>
    </row>
    <row r="186" spans="1:11" x14ac:dyDescent="0.25">
      <c r="A186" s="243">
        <f t="shared" si="6"/>
        <v>1985</v>
      </c>
      <c r="B186" s="243">
        <f t="shared" si="7"/>
        <v>2</v>
      </c>
      <c r="C186" s="245">
        <v>11221134.16666666</v>
      </c>
      <c r="F186" s="243">
        <v>1985</v>
      </c>
      <c r="G186" s="243">
        <v>2</v>
      </c>
      <c r="H186" s="246">
        <v>11258901.2716296</v>
      </c>
      <c r="K186" s="222">
        <f t="shared" si="8"/>
        <v>37767.104962939397</v>
      </c>
    </row>
    <row r="187" spans="1:11" x14ac:dyDescent="0.25">
      <c r="A187" s="243">
        <f t="shared" si="6"/>
        <v>1985</v>
      </c>
      <c r="B187" s="243">
        <f t="shared" si="7"/>
        <v>3</v>
      </c>
      <c r="C187" s="245">
        <v>11246730.583333327</v>
      </c>
      <c r="F187" s="243">
        <v>1985</v>
      </c>
      <c r="G187" s="243">
        <v>3</v>
      </c>
      <c r="H187" s="246">
        <v>11285413.124089401</v>
      </c>
      <c r="K187" s="222">
        <f t="shared" si="8"/>
        <v>38682.540756074712</v>
      </c>
    </row>
    <row r="188" spans="1:11" x14ac:dyDescent="0.25">
      <c r="A188" s="243">
        <f t="shared" si="6"/>
        <v>1985</v>
      </c>
      <c r="B188" s="243">
        <f t="shared" si="7"/>
        <v>4</v>
      </c>
      <c r="C188" s="245">
        <v>11272327</v>
      </c>
      <c r="F188" s="243">
        <v>1985</v>
      </c>
      <c r="G188" s="243">
        <v>4</v>
      </c>
      <c r="H188" s="246">
        <v>11311135.4734465</v>
      </c>
      <c r="K188" s="222">
        <f t="shared" si="8"/>
        <v>38808.473446499556</v>
      </c>
    </row>
    <row r="189" spans="1:11" x14ac:dyDescent="0.25">
      <c r="A189" s="243">
        <f t="shared" si="6"/>
        <v>1985</v>
      </c>
      <c r="B189" s="243">
        <f t="shared" si="7"/>
        <v>5</v>
      </c>
      <c r="C189" s="245">
        <v>11298568</v>
      </c>
      <c r="F189" s="243">
        <v>1985</v>
      </c>
      <c r="G189" s="243">
        <v>5</v>
      </c>
      <c r="H189" s="246">
        <v>11337772.334693599</v>
      </c>
      <c r="K189" s="222">
        <f t="shared" si="8"/>
        <v>39204.334693599492</v>
      </c>
    </row>
    <row r="190" spans="1:11" x14ac:dyDescent="0.25">
      <c r="A190" s="243">
        <f t="shared" si="6"/>
        <v>1985</v>
      </c>
      <c r="B190" s="243">
        <f t="shared" si="7"/>
        <v>6</v>
      </c>
      <c r="C190" s="245">
        <v>11324809</v>
      </c>
      <c r="F190" s="243">
        <v>1985</v>
      </c>
      <c r="G190" s="243">
        <v>6</v>
      </c>
      <c r="H190" s="246">
        <v>11363594.854702201</v>
      </c>
      <c r="K190" s="222">
        <f t="shared" si="8"/>
        <v>38785.854702200741</v>
      </c>
    </row>
    <row r="191" spans="1:11" x14ac:dyDescent="0.25">
      <c r="A191" s="243">
        <f t="shared" si="6"/>
        <v>1985</v>
      </c>
      <c r="B191" s="243">
        <f t="shared" si="7"/>
        <v>7</v>
      </c>
      <c r="C191" s="245">
        <v>11351050</v>
      </c>
      <c r="F191" s="243">
        <v>1985</v>
      </c>
      <c r="G191" s="243">
        <v>7</v>
      </c>
      <c r="H191" s="246">
        <v>11390313.726508601</v>
      </c>
      <c r="K191" s="222">
        <f t="shared" si="8"/>
        <v>39263.726508600637</v>
      </c>
    </row>
    <row r="192" spans="1:11" x14ac:dyDescent="0.25">
      <c r="A192" s="243">
        <f t="shared" si="6"/>
        <v>1985</v>
      </c>
      <c r="B192" s="243">
        <f t="shared" si="7"/>
        <v>8</v>
      </c>
      <c r="C192" s="245">
        <v>11377291</v>
      </c>
      <c r="F192" s="243">
        <v>1985</v>
      </c>
      <c r="G192" s="243">
        <v>8</v>
      </c>
      <c r="H192" s="246">
        <v>11417060.893531399</v>
      </c>
      <c r="K192" s="222">
        <f t="shared" si="8"/>
        <v>39769.893531398848</v>
      </c>
    </row>
    <row r="193" spans="1:11" x14ac:dyDescent="0.25">
      <c r="A193" s="243">
        <f t="shared" si="6"/>
        <v>1985</v>
      </c>
      <c r="B193" s="243">
        <f t="shared" si="7"/>
        <v>9</v>
      </c>
      <c r="C193" s="245">
        <v>11403532</v>
      </c>
      <c r="F193" s="243">
        <v>1985</v>
      </c>
      <c r="G193" s="243">
        <v>9</v>
      </c>
      <c r="H193" s="246">
        <v>11441247.498497099</v>
      </c>
      <c r="K193" s="222">
        <f t="shared" si="8"/>
        <v>37715.498497098684</v>
      </c>
    </row>
    <row r="194" spans="1:11" x14ac:dyDescent="0.25">
      <c r="A194" s="243">
        <f t="shared" si="6"/>
        <v>1985</v>
      </c>
      <c r="B194" s="243">
        <f t="shared" si="7"/>
        <v>10</v>
      </c>
      <c r="C194" s="245">
        <v>11429773</v>
      </c>
      <c r="F194" s="243">
        <v>1985</v>
      </c>
      <c r="G194" s="243">
        <v>10</v>
      </c>
      <c r="H194" s="246">
        <v>11468063.265277101</v>
      </c>
      <c r="K194" s="222">
        <f t="shared" si="8"/>
        <v>38290.265277100727</v>
      </c>
    </row>
    <row r="195" spans="1:11" x14ac:dyDescent="0.25">
      <c r="A195" s="243">
        <f t="shared" si="6"/>
        <v>1985</v>
      </c>
      <c r="B195" s="243">
        <f t="shared" si="7"/>
        <v>11</v>
      </c>
      <c r="C195" s="245">
        <v>11456014</v>
      </c>
      <c r="F195" s="243">
        <v>1985</v>
      </c>
      <c r="G195" s="243">
        <v>11</v>
      </c>
      <c r="H195" s="246">
        <v>11494058.5750363</v>
      </c>
      <c r="K195" s="222">
        <f t="shared" si="8"/>
        <v>38044.575036300346</v>
      </c>
    </row>
    <row r="196" spans="1:11" x14ac:dyDescent="0.25">
      <c r="A196" s="243">
        <f t="shared" si="6"/>
        <v>1985</v>
      </c>
      <c r="B196" s="243">
        <f t="shared" si="7"/>
        <v>12</v>
      </c>
      <c r="C196" s="245">
        <v>11482255</v>
      </c>
      <c r="D196" s="222">
        <f>AVERAGE(C185:C196)</f>
        <v>11338251.791666666</v>
      </c>
      <c r="E196" s="222"/>
      <c r="F196" s="243">
        <v>1985</v>
      </c>
      <c r="G196" s="243">
        <v>12</v>
      </c>
      <c r="H196" s="246">
        <v>11520973.7196647</v>
      </c>
      <c r="I196" s="222">
        <f>AVERAGE(H185:H196)</f>
        <v>11376750.34696055</v>
      </c>
      <c r="K196" s="222">
        <f t="shared" si="8"/>
        <v>38718.719664700329</v>
      </c>
    </row>
    <row r="197" spans="1:11" x14ac:dyDescent="0.25">
      <c r="A197" s="243">
        <f t="shared" si="6"/>
        <v>1986</v>
      </c>
      <c r="B197" s="243">
        <f t="shared" si="7"/>
        <v>1</v>
      </c>
      <c r="C197" s="245">
        <v>11508496</v>
      </c>
      <c r="F197" s="243">
        <v>1986</v>
      </c>
      <c r="G197" s="243">
        <v>1</v>
      </c>
      <c r="H197" s="246">
        <v>11547079.1984159</v>
      </c>
      <c r="K197" s="222">
        <f t="shared" si="8"/>
        <v>38583.198415899649</v>
      </c>
    </row>
    <row r="198" spans="1:11" x14ac:dyDescent="0.25">
      <c r="A198" s="243">
        <f t="shared" si="6"/>
        <v>1986</v>
      </c>
      <c r="B198" s="243">
        <f t="shared" si="7"/>
        <v>2</v>
      </c>
      <c r="C198" s="245">
        <v>11534737</v>
      </c>
      <c r="F198" s="243">
        <v>1986</v>
      </c>
      <c r="G198" s="243">
        <v>2</v>
      </c>
      <c r="H198" s="246">
        <v>11574122.6477795</v>
      </c>
      <c r="K198" s="222">
        <f t="shared" si="8"/>
        <v>39385.647779500112</v>
      </c>
    </row>
    <row r="199" spans="1:11" x14ac:dyDescent="0.25">
      <c r="A199" s="243">
        <f t="shared" si="6"/>
        <v>1986</v>
      </c>
      <c r="B199" s="243">
        <f t="shared" si="7"/>
        <v>3</v>
      </c>
      <c r="C199" s="245">
        <v>11560978</v>
      </c>
      <c r="F199" s="243">
        <v>1986</v>
      </c>
      <c r="G199" s="243">
        <v>3</v>
      </c>
      <c r="H199" s="246">
        <v>11601242.3868488</v>
      </c>
      <c r="K199" s="222">
        <f t="shared" si="8"/>
        <v>40264.386848799884</v>
      </c>
    </row>
    <row r="200" spans="1:11" x14ac:dyDescent="0.25">
      <c r="A200" s="243">
        <f t="shared" si="6"/>
        <v>1986</v>
      </c>
      <c r="B200" s="243">
        <f t="shared" si="7"/>
        <v>4</v>
      </c>
      <c r="C200" s="245">
        <v>11587219</v>
      </c>
      <c r="F200" s="243">
        <v>1986</v>
      </c>
      <c r="G200" s="243">
        <v>4</v>
      </c>
      <c r="H200" s="246">
        <v>11627566.97027</v>
      </c>
      <c r="K200" s="222">
        <f t="shared" si="8"/>
        <v>40347.970270000398</v>
      </c>
    </row>
    <row r="201" spans="1:11" x14ac:dyDescent="0.25">
      <c r="A201" s="243">
        <f t="shared" si="6"/>
        <v>1986</v>
      </c>
      <c r="B201" s="243">
        <f t="shared" si="7"/>
        <v>5</v>
      </c>
      <c r="C201" s="245">
        <v>11614648.833333334</v>
      </c>
      <c r="F201" s="243">
        <v>1986</v>
      </c>
      <c r="G201" s="243">
        <v>5</v>
      </c>
      <c r="H201" s="246">
        <v>11654858.641510401</v>
      </c>
      <c r="K201" s="222">
        <f t="shared" si="8"/>
        <v>40209.808177066967</v>
      </c>
    </row>
    <row r="202" spans="1:11" x14ac:dyDescent="0.25">
      <c r="A202" s="243">
        <f t="shared" si="6"/>
        <v>1986</v>
      </c>
      <c r="B202" s="243">
        <f t="shared" si="7"/>
        <v>6</v>
      </c>
      <c r="C202" s="245">
        <v>11642078.666666668</v>
      </c>
      <c r="F202" s="243">
        <v>1986</v>
      </c>
      <c r="G202" s="243">
        <v>6</v>
      </c>
      <c r="H202" s="246">
        <v>11681363.6077844</v>
      </c>
      <c r="K202" s="222">
        <f t="shared" si="8"/>
        <v>39284.941117731854</v>
      </c>
    </row>
    <row r="203" spans="1:11" x14ac:dyDescent="0.25">
      <c r="A203" s="243">
        <f t="shared" si="6"/>
        <v>1986</v>
      </c>
      <c r="B203" s="243">
        <f t="shared" si="7"/>
        <v>7</v>
      </c>
      <c r="C203" s="245">
        <v>11669508.500000002</v>
      </c>
      <c r="F203" s="243">
        <v>1986</v>
      </c>
      <c r="G203" s="243">
        <v>7</v>
      </c>
      <c r="H203" s="246">
        <v>11708856.138082899</v>
      </c>
      <c r="K203" s="222">
        <f t="shared" si="8"/>
        <v>39347.638082897291</v>
      </c>
    </row>
    <row r="204" spans="1:11" x14ac:dyDescent="0.25">
      <c r="A204" s="243">
        <f t="shared" si="6"/>
        <v>1986</v>
      </c>
      <c r="B204" s="243">
        <f t="shared" si="7"/>
        <v>8</v>
      </c>
      <c r="C204" s="245">
        <v>11696938.333333336</v>
      </c>
      <c r="F204" s="243">
        <v>1986</v>
      </c>
      <c r="G204" s="243">
        <v>8</v>
      </c>
      <c r="H204" s="246">
        <v>11736456.254016601</v>
      </c>
      <c r="K204" s="222">
        <f t="shared" si="8"/>
        <v>39517.920683264732</v>
      </c>
    </row>
    <row r="205" spans="1:11" x14ac:dyDescent="0.25">
      <c r="A205" s="243">
        <f t="shared" si="6"/>
        <v>1986</v>
      </c>
      <c r="B205" s="243">
        <f t="shared" si="7"/>
        <v>9</v>
      </c>
      <c r="C205" s="245">
        <v>11724368.16666667</v>
      </c>
      <c r="F205" s="243">
        <v>1986</v>
      </c>
      <c r="G205" s="243">
        <v>9</v>
      </c>
      <c r="H205" s="246">
        <v>11761461.0416993</v>
      </c>
      <c r="K205" s="222">
        <f t="shared" si="8"/>
        <v>37092.875032629818</v>
      </c>
    </row>
    <row r="206" spans="1:11" x14ac:dyDescent="0.25">
      <c r="A206" s="243">
        <f t="shared" si="6"/>
        <v>1986</v>
      </c>
      <c r="B206" s="243">
        <f t="shared" si="7"/>
        <v>10</v>
      </c>
      <c r="C206" s="245">
        <v>11751798.000000004</v>
      </c>
      <c r="F206" s="243">
        <v>1986</v>
      </c>
      <c r="G206" s="243">
        <v>10</v>
      </c>
      <c r="H206" s="246">
        <v>11789204.740048802</v>
      </c>
      <c r="K206" s="222">
        <f t="shared" si="8"/>
        <v>37406.740048797801</v>
      </c>
    </row>
    <row r="207" spans="1:11" x14ac:dyDescent="0.25">
      <c r="A207" s="243">
        <f t="shared" si="6"/>
        <v>1986</v>
      </c>
      <c r="B207" s="243">
        <f t="shared" si="7"/>
        <v>11</v>
      </c>
      <c r="C207" s="245">
        <v>11779227.833333338</v>
      </c>
      <c r="F207" s="243">
        <v>1986</v>
      </c>
      <c r="G207" s="243">
        <v>11</v>
      </c>
      <c r="H207" s="246">
        <v>11816089.6624474</v>
      </c>
      <c r="K207" s="222">
        <f t="shared" si="8"/>
        <v>36861.829114062712</v>
      </c>
    </row>
    <row r="208" spans="1:11" x14ac:dyDescent="0.25">
      <c r="A208" s="243">
        <f t="shared" si="6"/>
        <v>1986</v>
      </c>
      <c r="B208" s="243">
        <f t="shared" si="7"/>
        <v>12</v>
      </c>
      <c r="C208" s="245">
        <v>11806657.666666672</v>
      </c>
      <c r="D208" s="222">
        <f>AVERAGE(C197:C208)</f>
        <v>11656388.000000002</v>
      </c>
      <c r="E208" s="222"/>
      <c r="F208" s="243">
        <v>1986</v>
      </c>
      <c r="G208" s="243">
        <v>12</v>
      </c>
      <c r="H208" s="246">
        <v>11843882.846200401</v>
      </c>
      <c r="I208" s="222">
        <f>AVERAGE(H197:H208)</f>
        <v>11695182.011258701</v>
      </c>
      <c r="K208" s="222">
        <f t="shared" si="8"/>
        <v>37225.17953372933</v>
      </c>
    </row>
    <row r="209" spans="1:11" x14ac:dyDescent="0.25">
      <c r="A209" s="243">
        <f t="shared" ref="A209:A244" si="9">+A197+1</f>
        <v>1987</v>
      </c>
      <c r="B209" s="243">
        <f t="shared" ref="B209:B244" si="10">+B197</f>
        <v>1</v>
      </c>
      <c r="C209" s="245">
        <v>11834087.500000006</v>
      </c>
      <c r="F209" s="243">
        <v>1987</v>
      </c>
      <c r="G209" s="243">
        <v>1</v>
      </c>
      <c r="H209" s="246">
        <v>11870766.9736911</v>
      </c>
      <c r="K209" s="222">
        <f t="shared" si="8"/>
        <v>36679.473691094667</v>
      </c>
    </row>
    <row r="210" spans="1:11" x14ac:dyDescent="0.25">
      <c r="A210" s="243">
        <f t="shared" si="9"/>
        <v>1987</v>
      </c>
      <c r="B210" s="243">
        <f t="shared" si="10"/>
        <v>2</v>
      </c>
      <c r="C210" s="245">
        <v>11861517.33333334</v>
      </c>
      <c r="F210" s="243">
        <v>1987</v>
      </c>
      <c r="G210" s="243">
        <v>2</v>
      </c>
      <c r="H210" s="246">
        <v>11898509.029231099</v>
      </c>
      <c r="K210" s="222">
        <f t="shared" si="8"/>
        <v>36991.69589775987</v>
      </c>
    </row>
    <row r="211" spans="1:11" x14ac:dyDescent="0.25">
      <c r="A211" s="243">
        <f t="shared" si="9"/>
        <v>1987</v>
      </c>
      <c r="B211" s="243">
        <f t="shared" si="10"/>
        <v>3</v>
      </c>
      <c r="C211" s="245">
        <v>11888947.166666673</v>
      </c>
      <c r="F211" s="243">
        <v>1987</v>
      </c>
      <c r="G211" s="243">
        <v>3</v>
      </c>
      <c r="H211" s="246">
        <v>11926186.5433931</v>
      </c>
      <c r="K211" s="222">
        <f t="shared" si="8"/>
        <v>37239.376726426184</v>
      </c>
    </row>
    <row r="212" spans="1:11" x14ac:dyDescent="0.25">
      <c r="A212" s="243">
        <f t="shared" si="9"/>
        <v>1987</v>
      </c>
      <c r="B212" s="243">
        <f t="shared" si="10"/>
        <v>4</v>
      </c>
      <c r="C212" s="245">
        <v>11916377</v>
      </c>
      <c r="F212" s="243">
        <v>1987</v>
      </c>
      <c r="G212" s="243">
        <v>4</v>
      </c>
      <c r="H212" s="246">
        <v>11952885.3075088</v>
      </c>
      <c r="K212" s="222">
        <f t="shared" si="8"/>
        <v>36508.307508800179</v>
      </c>
    </row>
    <row r="213" spans="1:11" x14ac:dyDescent="0.25">
      <c r="A213" s="243">
        <f t="shared" si="9"/>
        <v>1987</v>
      </c>
      <c r="B213" s="243">
        <f t="shared" si="10"/>
        <v>5</v>
      </c>
      <c r="C213" s="245">
        <v>11942618.083333334</v>
      </c>
      <c r="F213" s="243">
        <v>1987</v>
      </c>
      <c r="G213" s="243">
        <v>5</v>
      </c>
      <c r="H213" s="246">
        <v>11980359.948331499</v>
      </c>
      <c r="K213" s="222">
        <f t="shared" si="8"/>
        <v>37741.864998165518</v>
      </c>
    </row>
    <row r="214" spans="1:11" x14ac:dyDescent="0.25">
      <c r="A214" s="243">
        <f t="shared" si="9"/>
        <v>1987</v>
      </c>
      <c r="B214" s="243">
        <f t="shared" si="10"/>
        <v>6</v>
      </c>
      <c r="C214" s="245">
        <v>11968859.166666668</v>
      </c>
      <c r="F214" s="243">
        <v>1987</v>
      </c>
      <c r="G214" s="243">
        <v>6</v>
      </c>
      <c r="H214" s="246">
        <v>12006813.699401099</v>
      </c>
      <c r="K214" s="222">
        <f t="shared" si="8"/>
        <v>37954.532734431326</v>
      </c>
    </row>
    <row r="215" spans="1:11" x14ac:dyDescent="0.25">
      <c r="A215" s="243">
        <f t="shared" si="9"/>
        <v>1987</v>
      </c>
      <c r="B215" s="243">
        <f t="shared" si="10"/>
        <v>7</v>
      </c>
      <c r="C215" s="245">
        <v>11995100.250000002</v>
      </c>
      <c r="F215" s="243">
        <v>1987</v>
      </c>
      <c r="G215" s="243">
        <v>7</v>
      </c>
      <c r="H215" s="246">
        <v>12033984.853268001</v>
      </c>
      <c r="K215" s="222">
        <f t="shared" si="8"/>
        <v>38884.603267999366</v>
      </c>
    </row>
    <row r="216" spans="1:11" x14ac:dyDescent="0.25">
      <c r="A216" s="243">
        <f t="shared" si="9"/>
        <v>1987</v>
      </c>
      <c r="B216" s="243">
        <f t="shared" si="10"/>
        <v>8</v>
      </c>
      <c r="C216" s="245">
        <v>12021341.333333336</v>
      </c>
      <c r="F216" s="243">
        <v>1987</v>
      </c>
      <c r="G216" s="243">
        <v>8</v>
      </c>
      <c r="H216" s="246">
        <v>12060973.111901099</v>
      </c>
      <c r="K216" s="222">
        <f t="shared" si="8"/>
        <v>39631.778567763045</v>
      </c>
    </row>
    <row r="217" spans="1:11" x14ac:dyDescent="0.25">
      <c r="A217" s="243">
        <f t="shared" si="9"/>
        <v>1987</v>
      </c>
      <c r="B217" s="243">
        <f t="shared" si="10"/>
        <v>9</v>
      </c>
      <c r="C217" s="245">
        <v>12047582.41666667</v>
      </c>
      <c r="F217" s="243">
        <v>1987</v>
      </c>
      <c r="G217" s="243">
        <v>9</v>
      </c>
      <c r="H217" s="246">
        <v>12085211.661826001</v>
      </c>
      <c r="K217" s="222">
        <f t="shared" si="8"/>
        <v>37629.245159331709</v>
      </c>
    </row>
    <row r="218" spans="1:11" x14ac:dyDescent="0.25">
      <c r="A218" s="243">
        <f t="shared" si="9"/>
        <v>1987</v>
      </c>
      <c r="B218" s="243">
        <f t="shared" si="10"/>
        <v>10</v>
      </c>
      <c r="C218" s="245">
        <v>12073823.500000004</v>
      </c>
      <c r="F218" s="243">
        <v>1987</v>
      </c>
      <c r="G218" s="243">
        <v>10</v>
      </c>
      <c r="H218" s="246">
        <v>12111925.217561301</v>
      </c>
      <c r="K218" s="222">
        <f t="shared" si="8"/>
        <v>38101.717561297119</v>
      </c>
    </row>
    <row r="219" spans="1:11" x14ac:dyDescent="0.25">
      <c r="A219" s="243">
        <f t="shared" si="9"/>
        <v>1987</v>
      </c>
      <c r="B219" s="243">
        <f t="shared" si="10"/>
        <v>11</v>
      </c>
      <c r="C219" s="245">
        <v>12100064.583333338</v>
      </c>
      <c r="F219" s="243">
        <v>1987</v>
      </c>
      <c r="G219" s="243">
        <v>11</v>
      </c>
      <c r="H219" s="246">
        <v>12137685.4119219</v>
      </c>
      <c r="K219" s="222">
        <f t="shared" si="8"/>
        <v>37620.828588562086</v>
      </c>
    </row>
    <row r="220" spans="1:11" x14ac:dyDescent="0.25">
      <c r="A220" s="243">
        <f t="shared" si="9"/>
        <v>1987</v>
      </c>
      <c r="B220" s="243">
        <f t="shared" si="10"/>
        <v>12</v>
      </c>
      <c r="C220" s="245">
        <v>12126305.666666672</v>
      </c>
      <c r="D220" s="222">
        <f>AVERAGE(C209:C220)</f>
        <v>11981385.333333336</v>
      </c>
      <c r="E220" s="222"/>
      <c r="F220" s="243">
        <v>1987</v>
      </c>
      <c r="G220" s="243">
        <v>12</v>
      </c>
      <c r="H220" s="246">
        <v>12164242.079008199</v>
      </c>
      <c r="I220" s="222">
        <f>AVERAGE(H209:H220)</f>
        <v>12019128.653086932</v>
      </c>
      <c r="K220" s="222">
        <f t="shared" si="8"/>
        <v>37936.412341527641</v>
      </c>
    </row>
    <row r="221" spans="1:11" x14ac:dyDescent="0.25">
      <c r="A221" s="243">
        <f t="shared" si="9"/>
        <v>1988</v>
      </c>
      <c r="B221" s="243">
        <f t="shared" si="10"/>
        <v>1</v>
      </c>
      <c r="C221" s="245">
        <v>12152546.750000006</v>
      </c>
      <c r="F221" s="243">
        <v>1988</v>
      </c>
      <c r="G221" s="243">
        <v>1</v>
      </c>
      <c r="H221" s="246">
        <v>12189912.9835383</v>
      </c>
      <c r="K221" s="222">
        <f t="shared" si="8"/>
        <v>37366.233538294211</v>
      </c>
    </row>
    <row r="222" spans="1:11" x14ac:dyDescent="0.25">
      <c r="A222" s="243">
        <f t="shared" si="9"/>
        <v>1988</v>
      </c>
      <c r="B222" s="243">
        <f t="shared" si="10"/>
        <v>2</v>
      </c>
      <c r="C222" s="245">
        <v>12178787.83333334</v>
      </c>
      <c r="F222" s="243">
        <v>1988</v>
      </c>
      <c r="G222" s="243">
        <v>2</v>
      </c>
      <c r="H222" s="246">
        <v>12216442.006957201</v>
      </c>
      <c r="K222" s="222">
        <f t="shared" si="8"/>
        <v>37654.173623861745</v>
      </c>
    </row>
    <row r="223" spans="1:11" x14ac:dyDescent="0.25">
      <c r="A223" s="243">
        <f t="shared" si="9"/>
        <v>1988</v>
      </c>
      <c r="B223" s="243">
        <f t="shared" si="10"/>
        <v>3</v>
      </c>
      <c r="C223" s="245">
        <v>12205028.916666673</v>
      </c>
      <c r="F223" s="243">
        <v>1988</v>
      </c>
      <c r="G223" s="243">
        <v>3</v>
      </c>
      <c r="H223" s="246">
        <v>12243006.5125499</v>
      </c>
      <c r="K223" s="222">
        <f t="shared" si="8"/>
        <v>37977.595883226022</v>
      </c>
    </row>
    <row r="224" spans="1:11" x14ac:dyDescent="0.25">
      <c r="A224" s="243">
        <f t="shared" si="9"/>
        <v>1988</v>
      </c>
      <c r="B224" s="243">
        <f t="shared" si="10"/>
        <v>4</v>
      </c>
      <c r="C224" s="245">
        <v>12231270</v>
      </c>
      <c r="F224" s="243">
        <v>1988</v>
      </c>
      <c r="G224" s="243">
        <v>4</v>
      </c>
      <c r="H224" s="246">
        <v>12268779.3221786</v>
      </c>
      <c r="K224" s="222">
        <f t="shared" si="8"/>
        <v>37509.322178600356</v>
      </c>
    </row>
    <row r="225" spans="1:11" x14ac:dyDescent="0.25">
      <c r="A225" s="243">
        <f t="shared" si="9"/>
        <v>1988</v>
      </c>
      <c r="B225" s="243">
        <f t="shared" si="10"/>
        <v>5</v>
      </c>
      <c r="C225" s="245">
        <v>12257641.666666666</v>
      </c>
      <c r="F225" s="243">
        <v>1988</v>
      </c>
      <c r="G225" s="243">
        <v>5</v>
      </c>
      <c r="H225" s="246">
        <v>12295511.1109614</v>
      </c>
      <c r="K225" s="222">
        <f t="shared" si="8"/>
        <v>37869.444294733927</v>
      </c>
    </row>
    <row r="226" spans="1:11" x14ac:dyDescent="0.25">
      <c r="A226" s="243">
        <f t="shared" si="9"/>
        <v>1988</v>
      </c>
      <c r="B226" s="243">
        <f t="shared" si="10"/>
        <v>6</v>
      </c>
      <c r="C226" s="245">
        <v>12284013.333333332</v>
      </c>
      <c r="F226" s="243">
        <v>1988</v>
      </c>
      <c r="G226" s="243">
        <v>6</v>
      </c>
      <c r="H226" s="246">
        <v>12321508.345442601</v>
      </c>
      <c r="K226" s="222">
        <f t="shared" si="8"/>
        <v>37495.012109268457</v>
      </c>
    </row>
    <row r="227" spans="1:11" x14ac:dyDescent="0.25">
      <c r="A227" s="243">
        <f t="shared" si="9"/>
        <v>1988</v>
      </c>
      <c r="B227" s="243">
        <f t="shared" si="10"/>
        <v>7</v>
      </c>
      <c r="C227" s="245">
        <v>12310384.999999998</v>
      </c>
      <c r="F227" s="243">
        <v>1988</v>
      </c>
      <c r="G227" s="243">
        <v>7</v>
      </c>
      <c r="H227" s="246">
        <v>12348536.6623971</v>
      </c>
      <c r="K227" s="222">
        <f t="shared" si="8"/>
        <v>38151.662397101521</v>
      </c>
    </row>
    <row r="228" spans="1:11" x14ac:dyDescent="0.25">
      <c r="A228" s="243">
        <f t="shared" si="9"/>
        <v>1988</v>
      </c>
      <c r="B228" s="243">
        <f t="shared" si="10"/>
        <v>8</v>
      </c>
      <c r="C228" s="245">
        <v>12336756.666666664</v>
      </c>
      <c r="F228" s="243">
        <v>1988</v>
      </c>
      <c r="G228" s="243">
        <v>8</v>
      </c>
      <c r="H228" s="246">
        <v>12375764.255958401</v>
      </c>
      <c r="K228" s="222">
        <f t="shared" si="8"/>
        <v>39007.589291736484</v>
      </c>
    </row>
    <row r="229" spans="1:11" x14ac:dyDescent="0.25">
      <c r="A229" s="243">
        <f t="shared" si="9"/>
        <v>1988</v>
      </c>
      <c r="B229" s="243">
        <f t="shared" si="10"/>
        <v>9</v>
      </c>
      <c r="C229" s="245">
        <v>12363128.33333333</v>
      </c>
      <c r="F229" s="243">
        <v>1988</v>
      </c>
      <c r="G229" s="243">
        <v>9</v>
      </c>
      <c r="H229" s="246">
        <v>12401441.022540601</v>
      </c>
      <c r="K229" s="222">
        <f t="shared" si="8"/>
        <v>38312.689207270741</v>
      </c>
    </row>
    <row r="230" spans="1:11" x14ac:dyDescent="0.25">
      <c r="A230" s="243">
        <f t="shared" si="9"/>
        <v>1988</v>
      </c>
      <c r="B230" s="243">
        <f t="shared" si="10"/>
        <v>10</v>
      </c>
      <c r="C230" s="245">
        <v>12389499.999999996</v>
      </c>
      <c r="F230" s="243">
        <v>1988</v>
      </c>
      <c r="G230" s="243">
        <v>10</v>
      </c>
      <c r="H230" s="246">
        <v>12429134.803269001</v>
      </c>
      <c r="K230" s="222">
        <f t="shared" si="8"/>
        <v>39634.803269004449</v>
      </c>
    </row>
    <row r="231" spans="1:11" x14ac:dyDescent="0.25">
      <c r="A231" s="243">
        <f t="shared" si="9"/>
        <v>1988</v>
      </c>
      <c r="B231" s="243">
        <f t="shared" si="10"/>
        <v>11</v>
      </c>
      <c r="C231" s="245">
        <v>12415871.666666662</v>
      </c>
      <c r="F231" s="243">
        <v>1988</v>
      </c>
      <c r="G231" s="243">
        <v>11</v>
      </c>
      <c r="H231" s="246">
        <v>12456202.9796896</v>
      </c>
      <c r="K231" s="222">
        <f t="shared" si="8"/>
        <v>40331.313022937626</v>
      </c>
    </row>
    <row r="232" spans="1:11" x14ac:dyDescent="0.25">
      <c r="A232" s="243">
        <f t="shared" si="9"/>
        <v>1988</v>
      </c>
      <c r="B232" s="243">
        <f t="shared" si="10"/>
        <v>12</v>
      </c>
      <c r="C232" s="245">
        <v>12442243.333333328</v>
      </c>
      <c r="D232" s="222">
        <f>AVERAGE(C221:C232)</f>
        <v>12297264.458333334</v>
      </c>
      <c r="E232" s="222"/>
      <c r="F232" s="243">
        <v>1988</v>
      </c>
      <c r="G232" s="243">
        <v>12</v>
      </c>
      <c r="H232" s="246">
        <v>12484477.0449281</v>
      </c>
      <c r="I232" s="222">
        <f>AVERAGE(H221:H232)</f>
        <v>12335893.087534234</v>
      </c>
      <c r="K232" s="222">
        <f t="shared" si="8"/>
        <v>42233.711594771594</v>
      </c>
    </row>
    <row r="233" spans="1:11" x14ac:dyDescent="0.25">
      <c r="A233" s="243">
        <f t="shared" si="9"/>
        <v>1989</v>
      </c>
      <c r="B233" s="243">
        <f t="shared" si="10"/>
        <v>1</v>
      </c>
      <c r="C233" s="245">
        <v>12468614.999999994</v>
      </c>
      <c r="F233" s="243">
        <v>1989</v>
      </c>
      <c r="G233" s="243">
        <v>1</v>
      </c>
      <c r="H233" s="245">
        <v>12500006.326191146</v>
      </c>
      <c r="K233" s="222">
        <f t="shared" ref="K233:K235" si="11">+H233-C233</f>
        <v>31391.326191151515</v>
      </c>
    </row>
    <row r="234" spans="1:11" x14ac:dyDescent="0.25">
      <c r="A234" s="243">
        <f t="shared" si="9"/>
        <v>1989</v>
      </c>
      <c r="B234" s="243">
        <f t="shared" si="10"/>
        <v>2</v>
      </c>
      <c r="C234" s="245">
        <v>12494986.66666666</v>
      </c>
      <c r="F234" s="243">
        <v>1989</v>
      </c>
      <c r="G234" s="243">
        <v>2</v>
      </c>
      <c r="H234" s="245">
        <v>12531723.731105622</v>
      </c>
      <c r="K234" s="222">
        <f t="shared" si="11"/>
        <v>36737.064438961446</v>
      </c>
    </row>
    <row r="235" spans="1:11" x14ac:dyDescent="0.25">
      <c r="A235" s="243">
        <f t="shared" si="9"/>
        <v>1989</v>
      </c>
      <c r="B235" s="243">
        <f t="shared" si="10"/>
        <v>3</v>
      </c>
      <c r="C235" s="245">
        <v>12521358.333333327</v>
      </c>
      <c r="F235" s="243">
        <v>1989</v>
      </c>
      <c r="G235" s="243">
        <v>3</v>
      </c>
      <c r="H235" s="245">
        <v>12563441.136020098</v>
      </c>
      <c r="K235" s="222">
        <f t="shared" si="11"/>
        <v>42082.802686771378</v>
      </c>
    </row>
    <row r="236" spans="1:11" x14ac:dyDescent="0.25">
      <c r="A236" s="243">
        <f t="shared" si="9"/>
        <v>1989</v>
      </c>
      <c r="B236" s="243">
        <f t="shared" si="10"/>
        <v>4</v>
      </c>
      <c r="C236" s="245">
        <v>12547730</v>
      </c>
      <c r="F236" s="243">
        <v>1989</v>
      </c>
      <c r="G236" s="243">
        <v>4</v>
      </c>
      <c r="H236" s="245">
        <v>12595158.540934574</v>
      </c>
      <c r="J236" s="247"/>
      <c r="K236" s="222">
        <f>+H236-C236</f>
        <v>47428.540934573859</v>
      </c>
    </row>
    <row r="237" spans="1:11" x14ac:dyDescent="0.25">
      <c r="A237" s="243">
        <f t="shared" si="9"/>
        <v>1989</v>
      </c>
      <c r="B237" s="243">
        <f t="shared" si="10"/>
        <v>5</v>
      </c>
      <c r="C237" s="245">
        <v>12580258.416666666</v>
      </c>
      <c r="F237" s="243">
        <v>1989</v>
      </c>
      <c r="G237" s="243">
        <v>5</v>
      </c>
      <c r="H237" s="245">
        <v>12626875.94584905</v>
      </c>
      <c r="J237" s="247"/>
      <c r="K237" s="222">
        <f t="shared" ref="K237:K300" si="12">+H237-C237</f>
        <v>46617.529182383791</v>
      </c>
    </row>
    <row r="238" spans="1:11" x14ac:dyDescent="0.25">
      <c r="A238" s="243">
        <f t="shared" si="9"/>
        <v>1989</v>
      </c>
      <c r="B238" s="243">
        <f t="shared" si="10"/>
        <v>6</v>
      </c>
      <c r="C238" s="245">
        <v>12612786.833333332</v>
      </c>
      <c r="F238" s="243">
        <v>1989</v>
      </c>
      <c r="G238" s="243">
        <v>6</v>
      </c>
      <c r="H238" s="245">
        <v>12658593.350763526</v>
      </c>
      <c r="J238" s="247"/>
      <c r="K238" s="222">
        <f t="shared" si="12"/>
        <v>45806.517430193722</v>
      </c>
    </row>
    <row r="239" spans="1:11" x14ac:dyDescent="0.25">
      <c r="A239" s="243">
        <f t="shared" si="9"/>
        <v>1989</v>
      </c>
      <c r="B239" s="243">
        <f t="shared" si="10"/>
        <v>7</v>
      </c>
      <c r="C239" s="245">
        <v>12645315.249999998</v>
      </c>
      <c r="F239" s="243">
        <v>1989</v>
      </c>
      <c r="G239" s="243">
        <v>7</v>
      </c>
      <c r="H239" s="245">
        <v>12690310.755678</v>
      </c>
      <c r="J239" s="247"/>
      <c r="K239" s="222">
        <f t="shared" si="12"/>
        <v>44995.505678001791</v>
      </c>
    </row>
    <row r="240" spans="1:11" x14ac:dyDescent="0.25">
      <c r="A240" s="243">
        <f t="shared" si="9"/>
        <v>1989</v>
      </c>
      <c r="B240" s="243">
        <f t="shared" si="10"/>
        <v>8</v>
      </c>
      <c r="C240" s="245">
        <v>12677843.666666664</v>
      </c>
      <c r="F240" s="243">
        <v>1989</v>
      </c>
      <c r="G240" s="243">
        <v>8</v>
      </c>
      <c r="H240" s="245">
        <v>12722028.160592474</v>
      </c>
      <c r="J240" s="247"/>
      <c r="K240" s="222">
        <f t="shared" si="12"/>
        <v>44184.49392580986</v>
      </c>
    </row>
    <row r="241" spans="1:11" x14ac:dyDescent="0.25">
      <c r="A241" s="243">
        <f t="shared" si="9"/>
        <v>1989</v>
      </c>
      <c r="B241" s="243">
        <f t="shared" si="10"/>
        <v>9</v>
      </c>
      <c r="C241" s="245">
        <v>12710372.08333333</v>
      </c>
      <c r="F241" s="243">
        <v>1989</v>
      </c>
      <c r="G241" s="243">
        <v>9</v>
      </c>
      <c r="H241" s="245">
        <v>12753745.56550695</v>
      </c>
      <c r="J241" s="247"/>
      <c r="K241" s="222">
        <f t="shared" si="12"/>
        <v>43373.482173619792</v>
      </c>
    </row>
    <row r="242" spans="1:11" x14ac:dyDescent="0.25">
      <c r="A242" s="243">
        <f t="shared" si="9"/>
        <v>1989</v>
      </c>
      <c r="B242" s="243">
        <f t="shared" si="10"/>
        <v>10</v>
      </c>
      <c r="C242" s="245">
        <v>12742900.499999996</v>
      </c>
      <c r="F242" s="243">
        <v>1989</v>
      </c>
      <c r="G242" s="243">
        <v>10</v>
      </c>
      <c r="H242" s="245">
        <v>12785462.970421426</v>
      </c>
      <c r="J242" s="247"/>
      <c r="K242" s="222">
        <f t="shared" si="12"/>
        <v>42562.470421429724</v>
      </c>
    </row>
    <row r="243" spans="1:11" x14ac:dyDescent="0.25">
      <c r="A243" s="243">
        <f t="shared" si="9"/>
        <v>1989</v>
      </c>
      <c r="B243" s="243">
        <f t="shared" si="10"/>
        <v>11</v>
      </c>
      <c r="C243" s="245">
        <v>12775428.916666662</v>
      </c>
      <c r="F243" s="243">
        <v>1989</v>
      </c>
      <c r="G243" s="243">
        <v>11</v>
      </c>
      <c r="H243" s="245">
        <v>12817180.375335902</v>
      </c>
      <c r="J243" s="247"/>
      <c r="K243" s="222">
        <f t="shared" si="12"/>
        <v>41751.458669239655</v>
      </c>
    </row>
    <row r="244" spans="1:11" x14ac:dyDescent="0.25">
      <c r="A244" s="243">
        <f t="shared" si="9"/>
        <v>1989</v>
      </c>
      <c r="B244" s="243">
        <f t="shared" si="10"/>
        <v>12</v>
      </c>
      <c r="C244" s="245">
        <v>12807957.333333328</v>
      </c>
      <c r="D244" s="222">
        <f>AVERAGE(C233:C244)</f>
        <v>12632129.416666666</v>
      </c>
      <c r="E244" s="222"/>
      <c r="F244" s="243">
        <v>1989</v>
      </c>
      <c r="G244" s="243">
        <v>12</v>
      </c>
      <c r="H244" s="245">
        <v>12848897.780250378</v>
      </c>
      <c r="I244" s="222">
        <f>AVERAGE(H233:H244)</f>
        <v>12674452.053220762</v>
      </c>
      <c r="J244" s="247"/>
      <c r="K244" s="222">
        <f t="shared" si="12"/>
        <v>40940.446917049587</v>
      </c>
    </row>
    <row r="245" spans="1:11" x14ac:dyDescent="0.25">
      <c r="A245" s="248">
        <v>1990</v>
      </c>
      <c r="B245" s="248">
        <v>1</v>
      </c>
      <c r="C245" s="245">
        <v>12840485.749999994</v>
      </c>
      <c r="F245" s="248">
        <v>1990</v>
      </c>
      <c r="G245" s="248">
        <v>1</v>
      </c>
      <c r="H245" s="245">
        <v>12880615.185164854</v>
      </c>
      <c r="J245" s="247"/>
      <c r="K245" s="222">
        <f t="shared" si="12"/>
        <v>40129.435164859518</v>
      </c>
    </row>
    <row r="246" spans="1:11" x14ac:dyDescent="0.25">
      <c r="A246" s="248">
        <v>1990</v>
      </c>
      <c r="B246" s="248">
        <v>2</v>
      </c>
      <c r="C246" s="245">
        <v>12873014.16666666</v>
      </c>
      <c r="F246" s="248">
        <v>1990</v>
      </c>
      <c r="G246" s="248">
        <v>2</v>
      </c>
      <c r="H246" s="245">
        <v>12912332.59007933</v>
      </c>
      <c r="J246" s="247"/>
      <c r="K246" s="222">
        <f t="shared" si="12"/>
        <v>39318.42341266945</v>
      </c>
    </row>
    <row r="247" spans="1:11" x14ac:dyDescent="0.25">
      <c r="A247" s="248">
        <v>1990</v>
      </c>
      <c r="B247" s="248">
        <v>3</v>
      </c>
      <c r="C247" s="245">
        <v>12905542.583333327</v>
      </c>
      <c r="F247" s="248">
        <v>1990</v>
      </c>
      <c r="G247" s="248">
        <v>3</v>
      </c>
      <c r="H247" s="245">
        <v>12944049.994993806</v>
      </c>
      <c r="J247" s="247"/>
      <c r="K247" s="222">
        <f t="shared" si="12"/>
        <v>38507.411660479382</v>
      </c>
    </row>
    <row r="248" spans="1:11" x14ac:dyDescent="0.25">
      <c r="A248" s="248">
        <v>1990</v>
      </c>
      <c r="B248" s="248">
        <v>4</v>
      </c>
      <c r="C248" s="245">
        <v>12938071</v>
      </c>
      <c r="F248" s="248">
        <v>1990</v>
      </c>
      <c r="G248" s="248">
        <v>4</v>
      </c>
      <c r="H248" s="245">
        <v>12975767.399908282</v>
      </c>
      <c r="J248" s="247"/>
      <c r="K248" s="222">
        <f t="shared" si="12"/>
        <v>37696.399908281863</v>
      </c>
    </row>
    <row r="249" spans="1:11" x14ac:dyDescent="0.25">
      <c r="A249" s="248">
        <v>1990</v>
      </c>
      <c r="B249" s="248">
        <v>5</v>
      </c>
      <c r="C249" s="245">
        <v>12964792.75</v>
      </c>
      <c r="F249" s="248">
        <v>1990</v>
      </c>
      <c r="G249" s="248">
        <v>5</v>
      </c>
      <c r="H249" s="245">
        <v>13007484.804822758</v>
      </c>
      <c r="J249" s="247"/>
      <c r="K249" s="222">
        <f t="shared" si="12"/>
        <v>42692.05482275784</v>
      </c>
    </row>
    <row r="250" spans="1:11" x14ac:dyDescent="0.25">
      <c r="A250" s="248">
        <v>1990</v>
      </c>
      <c r="B250" s="248">
        <v>6</v>
      </c>
      <c r="C250" s="245">
        <v>12991514.5</v>
      </c>
      <c r="F250" s="248">
        <v>1990</v>
      </c>
      <c r="G250" s="248">
        <v>6</v>
      </c>
      <c r="H250" s="245">
        <v>13039202.209737234</v>
      </c>
      <c r="J250" s="247"/>
      <c r="K250" s="222">
        <f t="shared" si="12"/>
        <v>47687.709737233818</v>
      </c>
    </row>
    <row r="251" spans="1:11" x14ac:dyDescent="0.25">
      <c r="A251" s="248">
        <v>1990</v>
      </c>
      <c r="B251" s="248">
        <v>7</v>
      </c>
      <c r="C251" s="245">
        <v>13018236.25</v>
      </c>
      <c r="F251" s="248">
        <v>1990</v>
      </c>
      <c r="G251" s="248">
        <v>7</v>
      </c>
      <c r="H251" s="245">
        <v>13070919.6146517</v>
      </c>
      <c r="J251" s="247"/>
      <c r="K251" s="222">
        <f t="shared" si="12"/>
        <v>52683.364651700482</v>
      </c>
    </row>
    <row r="252" spans="1:11" x14ac:dyDescent="0.25">
      <c r="A252" s="248">
        <v>1990</v>
      </c>
      <c r="B252" s="248">
        <v>8</v>
      </c>
      <c r="C252" s="245">
        <v>13044958</v>
      </c>
      <c r="F252" s="248">
        <v>1990</v>
      </c>
      <c r="G252" s="248">
        <v>8</v>
      </c>
      <c r="H252" s="245">
        <v>13098417.028657509</v>
      </c>
      <c r="J252" s="247"/>
      <c r="K252" s="222">
        <f t="shared" si="12"/>
        <v>53459.028657509014</v>
      </c>
    </row>
    <row r="253" spans="1:11" x14ac:dyDescent="0.25">
      <c r="A253" s="248">
        <v>1990</v>
      </c>
      <c r="B253" s="248">
        <v>9</v>
      </c>
      <c r="C253" s="245">
        <v>13071679.75</v>
      </c>
      <c r="F253" s="248">
        <v>1990</v>
      </c>
      <c r="G253" s="248">
        <v>9</v>
      </c>
      <c r="H253" s="245">
        <v>13125914.442663318</v>
      </c>
      <c r="J253" s="247"/>
      <c r="K253" s="222">
        <f t="shared" si="12"/>
        <v>54234.692663317546</v>
      </c>
    </row>
    <row r="254" spans="1:11" x14ac:dyDescent="0.25">
      <c r="A254" s="248">
        <v>1990</v>
      </c>
      <c r="B254" s="248">
        <v>10</v>
      </c>
      <c r="C254" s="245">
        <v>13098401.5</v>
      </c>
      <c r="F254" s="248">
        <v>1990</v>
      </c>
      <c r="G254" s="248">
        <v>10</v>
      </c>
      <c r="H254" s="245">
        <v>13153411.856669126</v>
      </c>
      <c r="J254" s="247"/>
      <c r="K254" s="222">
        <f t="shared" si="12"/>
        <v>55010.356669126078</v>
      </c>
    </row>
    <row r="255" spans="1:11" x14ac:dyDescent="0.25">
      <c r="A255" s="248">
        <v>1990</v>
      </c>
      <c r="B255" s="248">
        <v>11</v>
      </c>
      <c r="C255" s="245">
        <v>13125123.25</v>
      </c>
      <c r="F255" s="248">
        <v>1990</v>
      </c>
      <c r="G255" s="248">
        <v>11</v>
      </c>
      <c r="H255" s="245">
        <v>13180909.270674935</v>
      </c>
      <c r="J255" s="247"/>
      <c r="K255" s="222">
        <f t="shared" si="12"/>
        <v>55786.020674934611</v>
      </c>
    </row>
    <row r="256" spans="1:11" x14ac:dyDescent="0.25">
      <c r="A256" s="248">
        <v>1990</v>
      </c>
      <c r="B256" s="248">
        <v>12</v>
      </c>
      <c r="C256" s="245">
        <v>13151845</v>
      </c>
      <c r="D256" s="222">
        <f>AVERAGE(C245:C256)</f>
        <v>13001972.041666666</v>
      </c>
      <c r="E256" s="222"/>
      <c r="F256" s="248">
        <v>1990</v>
      </c>
      <c r="G256" s="248">
        <v>12</v>
      </c>
      <c r="H256" s="245">
        <v>13208406.684680743</v>
      </c>
      <c r="I256" s="222">
        <f>AVERAGE(H245:H256)</f>
        <v>13049785.923558632</v>
      </c>
      <c r="J256" s="247"/>
      <c r="K256" s="222">
        <f t="shared" si="12"/>
        <v>56561.684680743143</v>
      </c>
    </row>
    <row r="257" spans="1:11" x14ac:dyDescent="0.25">
      <c r="A257" s="248">
        <v>1991</v>
      </c>
      <c r="B257" s="248">
        <v>1</v>
      </c>
      <c r="C257" s="245">
        <v>13178566.75</v>
      </c>
      <c r="F257" s="248">
        <v>1991</v>
      </c>
      <c r="G257" s="248">
        <v>1</v>
      </c>
      <c r="H257" s="245">
        <v>13235904.098686552</v>
      </c>
      <c r="J257" s="247"/>
      <c r="K257" s="222">
        <f t="shared" si="12"/>
        <v>57337.348686551675</v>
      </c>
    </row>
    <row r="258" spans="1:11" x14ac:dyDescent="0.25">
      <c r="A258" s="248">
        <v>1991</v>
      </c>
      <c r="B258" s="248">
        <v>2</v>
      </c>
      <c r="C258" s="245">
        <v>13205288.5</v>
      </c>
      <c r="F258" s="248">
        <v>1991</v>
      </c>
      <c r="G258" s="248">
        <v>2</v>
      </c>
      <c r="H258" s="245">
        <v>13263401.51269236</v>
      </c>
      <c r="J258" s="247"/>
      <c r="K258" s="222">
        <f t="shared" si="12"/>
        <v>58113.012692360207</v>
      </c>
    </row>
    <row r="259" spans="1:11" x14ac:dyDescent="0.25">
      <c r="A259" s="248">
        <v>1991</v>
      </c>
      <c r="B259" s="248">
        <v>3</v>
      </c>
      <c r="C259" s="245">
        <v>13232010.25</v>
      </c>
      <c r="F259" s="248">
        <v>1991</v>
      </c>
      <c r="G259" s="248">
        <v>3</v>
      </c>
      <c r="H259" s="245">
        <v>13290898.926698169</v>
      </c>
      <c r="J259" s="247"/>
      <c r="K259" s="222">
        <f t="shared" si="12"/>
        <v>58888.67669816874</v>
      </c>
    </row>
    <row r="260" spans="1:11" x14ac:dyDescent="0.25">
      <c r="A260" s="248">
        <v>1991</v>
      </c>
      <c r="B260" s="248">
        <v>4</v>
      </c>
      <c r="C260" s="245">
        <v>13258732</v>
      </c>
      <c r="F260" s="248">
        <v>1991</v>
      </c>
      <c r="G260" s="248">
        <v>4</v>
      </c>
      <c r="H260" s="245">
        <v>13318396.340703977</v>
      </c>
      <c r="J260" s="247"/>
      <c r="K260" s="222">
        <f t="shared" si="12"/>
        <v>59664.340703977272</v>
      </c>
    </row>
    <row r="261" spans="1:11" x14ac:dyDescent="0.25">
      <c r="A261" s="248">
        <v>1991</v>
      </c>
      <c r="B261" s="248">
        <v>5</v>
      </c>
      <c r="C261" s="245">
        <v>13278632.75</v>
      </c>
      <c r="F261" s="248">
        <v>1991</v>
      </c>
      <c r="G261" s="248">
        <v>5</v>
      </c>
      <c r="H261" s="245">
        <v>13345893.754709786</v>
      </c>
      <c r="J261" s="247"/>
      <c r="K261" s="222">
        <f t="shared" si="12"/>
        <v>67261.004709785804</v>
      </c>
    </row>
    <row r="262" spans="1:11" x14ac:dyDescent="0.25">
      <c r="A262" s="248">
        <v>1991</v>
      </c>
      <c r="B262" s="248">
        <v>6</v>
      </c>
      <c r="C262" s="245">
        <v>13298533.5</v>
      </c>
      <c r="F262" s="248">
        <v>1991</v>
      </c>
      <c r="G262" s="248">
        <v>6</v>
      </c>
      <c r="H262" s="245">
        <v>13373391.168715594</v>
      </c>
      <c r="J262" s="247"/>
      <c r="K262" s="222">
        <f t="shared" si="12"/>
        <v>74857.668715594336</v>
      </c>
    </row>
    <row r="263" spans="1:11" x14ac:dyDescent="0.25">
      <c r="A263" s="248">
        <v>1991</v>
      </c>
      <c r="B263" s="248">
        <v>7</v>
      </c>
      <c r="C263" s="245">
        <v>13318434.25</v>
      </c>
      <c r="F263" s="248">
        <v>1991</v>
      </c>
      <c r="G263" s="248">
        <v>7</v>
      </c>
      <c r="H263" s="245">
        <v>13400888.582721399</v>
      </c>
      <c r="J263" s="247"/>
      <c r="K263" s="222">
        <f t="shared" si="12"/>
        <v>82454.332721399143</v>
      </c>
    </row>
    <row r="264" spans="1:11" x14ac:dyDescent="0.25">
      <c r="A264" s="248">
        <v>1991</v>
      </c>
      <c r="B264" s="248">
        <v>8</v>
      </c>
      <c r="C264" s="245">
        <v>13338335</v>
      </c>
      <c r="F264" s="248">
        <v>1991</v>
      </c>
      <c r="G264" s="248">
        <v>8</v>
      </c>
      <c r="H264" s="245">
        <v>13424517.37035295</v>
      </c>
      <c r="J264" s="247"/>
      <c r="K264" s="222">
        <f t="shared" si="12"/>
        <v>86182.370352949947</v>
      </c>
    </row>
    <row r="265" spans="1:11" x14ac:dyDescent="0.25">
      <c r="A265" s="248">
        <v>1991</v>
      </c>
      <c r="B265" s="248">
        <v>9</v>
      </c>
      <c r="C265" s="245">
        <v>13358235.75</v>
      </c>
      <c r="F265" s="248">
        <v>1991</v>
      </c>
      <c r="G265" s="248">
        <v>9</v>
      </c>
      <c r="H265" s="245">
        <v>13448146.157984501</v>
      </c>
      <c r="J265" s="247"/>
      <c r="K265" s="222">
        <f t="shared" si="12"/>
        <v>89910.407984500751</v>
      </c>
    </row>
    <row r="266" spans="1:11" x14ac:dyDescent="0.25">
      <c r="A266" s="248">
        <v>1991</v>
      </c>
      <c r="B266" s="248">
        <v>10</v>
      </c>
      <c r="C266" s="245">
        <v>13378136.5</v>
      </c>
      <c r="F266" s="248">
        <v>1991</v>
      </c>
      <c r="G266" s="248">
        <v>10</v>
      </c>
      <c r="H266" s="245">
        <v>13471774.945616052</v>
      </c>
      <c r="J266" s="247"/>
      <c r="K266" s="222">
        <f t="shared" si="12"/>
        <v>93638.445616051555</v>
      </c>
    </row>
    <row r="267" spans="1:11" x14ac:dyDescent="0.25">
      <c r="A267" s="248">
        <v>1991</v>
      </c>
      <c r="B267" s="248">
        <v>11</v>
      </c>
      <c r="C267" s="245">
        <v>13398037.25</v>
      </c>
      <c r="F267" s="248">
        <v>1991</v>
      </c>
      <c r="G267" s="248">
        <v>11</v>
      </c>
      <c r="H267" s="245">
        <v>13495403.733247602</v>
      </c>
      <c r="J267" s="247"/>
      <c r="K267" s="222">
        <f t="shared" si="12"/>
        <v>97366.483247602358</v>
      </c>
    </row>
    <row r="268" spans="1:11" x14ac:dyDescent="0.25">
      <c r="A268" s="248">
        <v>1991</v>
      </c>
      <c r="B268" s="248">
        <v>12</v>
      </c>
      <c r="C268" s="245">
        <v>13417938</v>
      </c>
      <c r="D268" s="222">
        <f>AVERAGE(C257:C268)</f>
        <v>13305073.375</v>
      </c>
      <c r="E268" s="222"/>
      <c r="F268" s="248">
        <v>1991</v>
      </c>
      <c r="G268" s="248">
        <v>12</v>
      </c>
      <c r="H268" s="245">
        <v>13519032.520879153</v>
      </c>
      <c r="I268" s="222">
        <f>AVERAGE(H257:H268)</f>
        <v>13382304.092750674</v>
      </c>
      <c r="J268" s="247"/>
      <c r="K268" s="222">
        <f t="shared" si="12"/>
        <v>101094.52087915316</v>
      </c>
    </row>
    <row r="269" spans="1:11" x14ac:dyDescent="0.25">
      <c r="A269" s="248">
        <v>1992</v>
      </c>
      <c r="B269" s="248">
        <v>1</v>
      </c>
      <c r="C269" s="245">
        <v>13437838.75</v>
      </c>
      <c r="F269" s="248">
        <v>1992</v>
      </c>
      <c r="G269" s="248">
        <v>1</v>
      </c>
      <c r="H269" s="245">
        <v>13542661.308510704</v>
      </c>
      <c r="J269" s="247"/>
      <c r="K269" s="222">
        <f t="shared" si="12"/>
        <v>104822.55851070397</v>
      </c>
    </row>
    <row r="270" spans="1:11" x14ac:dyDescent="0.25">
      <c r="A270" s="248">
        <v>1992</v>
      </c>
      <c r="B270" s="248">
        <v>2</v>
      </c>
      <c r="C270" s="245">
        <v>13457739.5</v>
      </c>
      <c r="F270" s="248">
        <v>1992</v>
      </c>
      <c r="G270" s="248">
        <v>2</v>
      </c>
      <c r="H270" s="245">
        <v>13566290.096142255</v>
      </c>
      <c r="J270" s="247"/>
      <c r="K270" s="222">
        <f t="shared" si="12"/>
        <v>108550.59614225477</v>
      </c>
    </row>
    <row r="271" spans="1:11" x14ac:dyDescent="0.25">
      <c r="A271" s="248">
        <v>1992</v>
      </c>
      <c r="B271" s="248">
        <v>3</v>
      </c>
      <c r="C271" s="245">
        <v>13477640.25</v>
      </c>
      <c r="F271" s="248">
        <v>1992</v>
      </c>
      <c r="G271" s="248">
        <v>3</v>
      </c>
      <c r="H271" s="245">
        <v>13589918.883773806</v>
      </c>
      <c r="J271" s="247"/>
      <c r="K271" s="222">
        <f t="shared" si="12"/>
        <v>112278.63377380557</v>
      </c>
    </row>
    <row r="272" spans="1:11" x14ac:dyDescent="0.25">
      <c r="A272" s="248">
        <v>1992</v>
      </c>
      <c r="B272" s="248">
        <v>4</v>
      </c>
      <c r="C272" s="245">
        <v>13497541</v>
      </c>
      <c r="F272" s="248">
        <v>1992</v>
      </c>
      <c r="G272" s="248">
        <v>4</v>
      </c>
      <c r="H272" s="245">
        <v>13613547.671405356</v>
      </c>
      <c r="J272" s="247"/>
      <c r="K272" s="222">
        <f t="shared" si="12"/>
        <v>116006.67140535638</v>
      </c>
    </row>
    <row r="273" spans="1:11" x14ac:dyDescent="0.25">
      <c r="A273" s="248">
        <v>1992</v>
      </c>
      <c r="B273" s="248">
        <v>5</v>
      </c>
      <c r="C273" s="245">
        <v>13516922.166666666</v>
      </c>
      <c r="F273" s="248">
        <v>1992</v>
      </c>
      <c r="G273" s="248">
        <v>5</v>
      </c>
      <c r="H273" s="245">
        <v>13637176.459036907</v>
      </c>
      <c r="J273" s="247"/>
      <c r="K273" s="222">
        <f t="shared" si="12"/>
        <v>120254.29237024114</v>
      </c>
    </row>
    <row r="274" spans="1:11" x14ac:dyDescent="0.25">
      <c r="A274" s="248">
        <v>1992</v>
      </c>
      <c r="B274" s="248">
        <v>6</v>
      </c>
      <c r="C274" s="245">
        <v>13536303.333333332</v>
      </c>
      <c r="F274" s="248">
        <v>1992</v>
      </c>
      <c r="G274" s="248">
        <v>6</v>
      </c>
      <c r="H274" s="245">
        <v>13660805.246668458</v>
      </c>
      <c r="J274" s="247"/>
      <c r="K274" s="222">
        <f t="shared" si="12"/>
        <v>124501.91333512589</v>
      </c>
    </row>
    <row r="275" spans="1:11" x14ac:dyDescent="0.25">
      <c r="A275" s="248">
        <v>1992</v>
      </c>
      <c r="B275" s="248">
        <v>7</v>
      </c>
      <c r="C275" s="245">
        <v>13555684.499999998</v>
      </c>
      <c r="F275" s="248">
        <v>1992</v>
      </c>
      <c r="G275" s="248">
        <v>7</v>
      </c>
      <c r="H275" s="245">
        <v>13684434.034299999</v>
      </c>
      <c r="J275" s="247"/>
      <c r="K275" s="222">
        <f t="shared" si="12"/>
        <v>128749.53430000134</v>
      </c>
    </row>
    <row r="276" spans="1:11" x14ac:dyDescent="0.25">
      <c r="A276" s="248">
        <v>1992</v>
      </c>
      <c r="B276" s="248">
        <v>8</v>
      </c>
      <c r="C276" s="245">
        <v>13575065.666666664</v>
      </c>
      <c r="F276" s="248">
        <v>1992</v>
      </c>
      <c r="G276" s="248">
        <v>8</v>
      </c>
      <c r="H276" s="245">
        <v>13708059.150428191</v>
      </c>
      <c r="J276" s="247"/>
      <c r="K276" s="222">
        <f t="shared" si="12"/>
        <v>132993.48376152664</v>
      </c>
    </row>
    <row r="277" spans="1:11" x14ac:dyDescent="0.25">
      <c r="A277" s="248">
        <v>1992</v>
      </c>
      <c r="B277" s="248">
        <v>9</v>
      </c>
      <c r="C277" s="245">
        <v>13594446.83333333</v>
      </c>
      <c r="F277" s="248">
        <v>1992</v>
      </c>
      <c r="G277" s="248">
        <v>9</v>
      </c>
      <c r="H277" s="245">
        <v>13731684.266556382</v>
      </c>
      <c r="J277" s="247"/>
      <c r="K277" s="222">
        <f t="shared" si="12"/>
        <v>137237.43322305195</v>
      </c>
    </row>
    <row r="278" spans="1:11" x14ac:dyDescent="0.25">
      <c r="A278" s="248">
        <v>1992</v>
      </c>
      <c r="B278" s="248">
        <v>10</v>
      </c>
      <c r="C278" s="245">
        <v>13613827.999999996</v>
      </c>
      <c r="F278" s="248">
        <v>1992</v>
      </c>
      <c r="G278" s="248">
        <v>10</v>
      </c>
      <c r="H278" s="245">
        <v>13755309.382684574</v>
      </c>
      <c r="J278" s="247"/>
      <c r="K278" s="222">
        <f t="shared" si="12"/>
        <v>141481.38268457726</v>
      </c>
    </row>
    <row r="279" spans="1:11" x14ac:dyDescent="0.25">
      <c r="A279" s="248">
        <v>1992</v>
      </c>
      <c r="B279" s="248">
        <v>11</v>
      </c>
      <c r="C279" s="245">
        <v>13633209.166666662</v>
      </c>
      <c r="F279" s="248">
        <v>1992</v>
      </c>
      <c r="G279" s="248">
        <v>11</v>
      </c>
      <c r="H279" s="245">
        <v>13778934.498812765</v>
      </c>
      <c r="J279" s="247"/>
      <c r="K279" s="222">
        <f t="shared" si="12"/>
        <v>145725.33214610256</v>
      </c>
    </row>
    <row r="280" spans="1:11" x14ac:dyDescent="0.25">
      <c r="A280" s="248">
        <v>1992</v>
      </c>
      <c r="B280" s="248">
        <v>12</v>
      </c>
      <c r="C280" s="245">
        <v>13652590.333333328</v>
      </c>
      <c r="D280" s="222">
        <f>AVERAGE(C269:C280)</f>
        <v>13545734.124999994</v>
      </c>
      <c r="E280" s="222"/>
      <c r="F280" s="248">
        <v>1992</v>
      </c>
      <c r="G280" s="248">
        <v>12</v>
      </c>
      <c r="H280" s="245">
        <v>13802559.614940956</v>
      </c>
      <c r="I280" s="222">
        <f>AVERAGE(H269:H280)</f>
        <v>13672615.051105028</v>
      </c>
      <c r="J280" s="247"/>
      <c r="K280" s="222">
        <f t="shared" si="12"/>
        <v>149969.28160762787</v>
      </c>
    </row>
    <row r="281" spans="1:11" x14ac:dyDescent="0.25">
      <c r="A281" s="248">
        <v>1993</v>
      </c>
      <c r="B281" s="248">
        <v>1</v>
      </c>
      <c r="C281" s="245">
        <v>13671971.499999994</v>
      </c>
      <c r="F281" s="248">
        <v>1993</v>
      </c>
      <c r="G281" s="248">
        <v>1</v>
      </c>
      <c r="H281" s="245">
        <v>13826184.731069148</v>
      </c>
      <c r="J281" s="247"/>
      <c r="K281" s="222">
        <f t="shared" si="12"/>
        <v>154213.23106915317</v>
      </c>
    </row>
    <row r="282" spans="1:11" x14ac:dyDescent="0.25">
      <c r="A282" s="248">
        <v>1993</v>
      </c>
      <c r="B282" s="248">
        <v>2</v>
      </c>
      <c r="C282" s="245">
        <v>13691352.66666666</v>
      </c>
      <c r="F282" s="248">
        <v>1993</v>
      </c>
      <c r="G282" s="248">
        <v>2</v>
      </c>
      <c r="H282" s="245">
        <v>13849809.847197339</v>
      </c>
      <c r="J282" s="247"/>
      <c r="K282" s="222">
        <f t="shared" si="12"/>
        <v>158457.18053067848</v>
      </c>
    </row>
    <row r="283" spans="1:11" x14ac:dyDescent="0.25">
      <c r="A283" s="248">
        <v>1993</v>
      </c>
      <c r="B283" s="248">
        <v>3</v>
      </c>
      <c r="C283" s="245">
        <v>13710733.833333327</v>
      </c>
      <c r="F283" s="248">
        <v>1993</v>
      </c>
      <c r="G283" s="248">
        <v>3</v>
      </c>
      <c r="H283" s="245">
        <v>13873434.96332553</v>
      </c>
      <c r="J283" s="247"/>
      <c r="K283" s="222">
        <f t="shared" si="12"/>
        <v>162701.12999220379</v>
      </c>
    </row>
    <row r="284" spans="1:11" x14ac:dyDescent="0.25">
      <c r="A284" s="248">
        <v>1993</v>
      </c>
      <c r="B284" s="248">
        <v>4</v>
      </c>
      <c r="C284" s="245">
        <v>13730115</v>
      </c>
      <c r="F284" s="248">
        <v>1993</v>
      </c>
      <c r="G284" s="248">
        <v>4</v>
      </c>
      <c r="H284" s="245">
        <v>13897060.079453722</v>
      </c>
      <c r="J284" s="247"/>
      <c r="K284" s="222">
        <f t="shared" si="12"/>
        <v>166945.07945372164</v>
      </c>
    </row>
    <row r="285" spans="1:11" x14ac:dyDescent="0.25">
      <c r="A285" s="248">
        <v>1993</v>
      </c>
      <c r="B285" s="248">
        <v>5</v>
      </c>
      <c r="C285" s="245">
        <v>13756251.833333334</v>
      </c>
      <c r="F285" s="248">
        <v>1993</v>
      </c>
      <c r="G285" s="248">
        <v>5</v>
      </c>
      <c r="H285" s="245">
        <v>13920685.195581913</v>
      </c>
      <c r="J285" s="247"/>
      <c r="K285" s="222">
        <f t="shared" si="12"/>
        <v>164433.36224857904</v>
      </c>
    </row>
    <row r="286" spans="1:11" x14ac:dyDescent="0.25">
      <c r="A286" s="248">
        <v>1993</v>
      </c>
      <c r="B286" s="248">
        <v>6</v>
      </c>
      <c r="C286" s="245">
        <v>13782388.666666668</v>
      </c>
      <c r="F286" s="248">
        <v>1993</v>
      </c>
      <c r="G286" s="248">
        <v>6</v>
      </c>
      <c r="H286" s="245">
        <v>13944310.311710104</v>
      </c>
      <c r="J286" s="247"/>
      <c r="K286" s="222">
        <f t="shared" si="12"/>
        <v>161921.64504343644</v>
      </c>
    </row>
    <row r="287" spans="1:11" x14ac:dyDescent="0.25">
      <c r="A287" s="248">
        <v>1993</v>
      </c>
      <c r="B287" s="248">
        <v>7</v>
      </c>
      <c r="C287" s="245">
        <v>13808525.500000002</v>
      </c>
      <c r="F287" s="248">
        <v>1993</v>
      </c>
      <c r="G287" s="248">
        <v>7</v>
      </c>
      <c r="H287" s="245">
        <v>13967935.427838299</v>
      </c>
      <c r="J287" s="247"/>
      <c r="K287" s="222">
        <f t="shared" si="12"/>
        <v>159409.92783829756</v>
      </c>
    </row>
    <row r="288" spans="1:11" x14ac:dyDescent="0.25">
      <c r="A288" s="248">
        <v>1993</v>
      </c>
      <c r="B288" s="248">
        <v>8</v>
      </c>
      <c r="C288" s="245">
        <v>13834662.333333336</v>
      </c>
      <c r="F288" s="248">
        <v>1993</v>
      </c>
      <c r="G288" s="248">
        <v>8</v>
      </c>
      <c r="H288" s="245">
        <v>13993556.041700458</v>
      </c>
      <c r="J288" s="247"/>
      <c r="K288" s="222">
        <f t="shared" si="12"/>
        <v>158893.70836712234</v>
      </c>
    </row>
    <row r="289" spans="1:11" x14ac:dyDescent="0.25">
      <c r="A289" s="248">
        <v>1993</v>
      </c>
      <c r="B289" s="248">
        <v>9</v>
      </c>
      <c r="C289" s="245">
        <v>13860799.16666667</v>
      </c>
      <c r="F289" s="248">
        <v>1993</v>
      </c>
      <c r="G289" s="248">
        <v>9</v>
      </c>
      <c r="H289" s="245">
        <v>14019176.655562617</v>
      </c>
      <c r="J289" s="247"/>
      <c r="K289" s="222">
        <f t="shared" si="12"/>
        <v>158377.48889594711</v>
      </c>
    </row>
    <row r="290" spans="1:11" x14ac:dyDescent="0.25">
      <c r="A290" s="248">
        <v>1993</v>
      </c>
      <c r="B290" s="248">
        <v>10</v>
      </c>
      <c r="C290" s="245">
        <v>13886936.000000004</v>
      </c>
      <c r="F290" s="248">
        <v>1993</v>
      </c>
      <c r="G290" s="248">
        <v>10</v>
      </c>
      <c r="H290" s="245">
        <v>14044797.269424776</v>
      </c>
      <c r="J290" s="247"/>
      <c r="K290" s="222">
        <f t="shared" si="12"/>
        <v>157861.26942477189</v>
      </c>
    </row>
    <row r="291" spans="1:11" x14ac:dyDescent="0.25">
      <c r="A291" s="248">
        <v>1993</v>
      </c>
      <c r="B291" s="248">
        <v>11</v>
      </c>
      <c r="C291" s="245">
        <v>13913072.833333338</v>
      </c>
      <c r="F291" s="248">
        <v>1993</v>
      </c>
      <c r="G291" s="248">
        <v>11</v>
      </c>
      <c r="H291" s="245">
        <v>14070417.883286934</v>
      </c>
      <c r="J291" s="247"/>
      <c r="K291" s="222">
        <f t="shared" si="12"/>
        <v>157345.04995359667</v>
      </c>
    </row>
    <row r="292" spans="1:11" x14ac:dyDescent="0.25">
      <c r="A292" s="248">
        <v>1993</v>
      </c>
      <c r="B292" s="248">
        <v>12</v>
      </c>
      <c r="C292" s="245">
        <v>13939209.666666672</v>
      </c>
      <c r="D292" s="222">
        <f>AVERAGE(C281:C292)</f>
        <v>13798834.916666666</v>
      </c>
      <c r="E292" s="222"/>
      <c r="F292" s="248">
        <v>1993</v>
      </c>
      <c r="G292" s="248">
        <v>12</v>
      </c>
      <c r="H292" s="245">
        <v>14096038.497149093</v>
      </c>
      <c r="I292" s="222">
        <f>AVERAGE(H281:H292)</f>
        <v>13958617.241941659</v>
      </c>
      <c r="J292" s="247"/>
      <c r="K292" s="222">
        <f t="shared" si="12"/>
        <v>156828.83048242144</v>
      </c>
    </row>
    <row r="293" spans="1:11" x14ac:dyDescent="0.25">
      <c r="A293" s="248">
        <v>1994</v>
      </c>
      <c r="B293" s="248">
        <v>1</v>
      </c>
      <c r="C293" s="245">
        <v>13965346.500000006</v>
      </c>
      <c r="F293" s="248">
        <v>1994</v>
      </c>
      <c r="G293" s="248">
        <v>1</v>
      </c>
      <c r="H293" s="245">
        <v>14121659.111011252</v>
      </c>
      <c r="J293" s="247"/>
      <c r="K293" s="222">
        <f t="shared" si="12"/>
        <v>156312.61101124622</v>
      </c>
    </row>
    <row r="294" spans="1:11" x14ac:dyDescent="0.25">
      <c r="A294" s="248">
        <v>1994</v>
      </c>
      <c r="B294" s="248">
        <v>2</v>
      </c>
      <c r="C294" s="245">
        <v>13991483.33333334</v>
      </c>
      <c r="F294" s="248">
        <v>1994</v>
      </c>
      <c r="G294" s="248">
        <v>2</v>
      </c>
      <c r="H294" s="245">
        <v>14147279.724873411</v>
      </c>
      <c r="J294" s="247"/>
      <c r="K294" s="222">
        <f t="shared" si="12"/>
        <v>155796.391540071</v>
      </c>
    </row>
    <row r="295" spans="1:11" x14ac:dyDescent="0.25">
      <c r="A295" s="248">
        <v>1994</v>
      </c>
      <c r="B295" s="248">
        <v>3</v>
      </c>
      <c r="C295" s="245">
        <v>14017620.166666673</v>
      </c>
      <c r="F295" s="248">
        <v>1994</v>
      </c>
      <c r="G295" s="248">
        <v>3</v>
      </c>
      <c r="H295" s="245">
        <v>14172900.338735569</v>
      </c>
      <c r="J295" s="247"/>
      <c r="K295" s="222">
        <f t="shared" si="12"/>
        <v>155280.17206889577</v>
      </c>
    </row>
    <row r="296" spans="1:11" x14ac:dyDescent="0.25">
      <c r="A296" s="248">
        <v>1994</v>
      </c>
      <c r="B296" s="248">
        <v>4</v>
      </c>
      <c r="C296" s="245">
        <v>14043757</v>
      </c>
      <c r="F296" s="248">
        <v>1994</v>
      </c>
      <c r="G296" s="248">
        <v>4</v>
      </c>
      <c r="H296" s="245">
        <v>14198520.952597728</v>
      </c>
      <c r="J296" s="247"/>
      <c r="K296" s="222">
        <f t="shared" si="12"/>
        <v>154763.952597728</v>
      </c>
    </row>
    <row r="297" spans="1:11" x14ac:dyDescent="0.25">
      <c r="A297" s="248">
        <v>1994</v>
      </c>
      <c r="B297" s="248">
        <v>5</v>
      </c>
      <c r="C297" s="245">
        <v>14068109.916666666</v>
      </c>
      <c r="F297" s="248">
        <v>1994</v>
      </c>
      <c r="G297" s="248">
        <v>5</v>
      </c>
      <c r="H297" s="245">
        <v>14224141.566459887</v>
      </c>
      <c r="J297" s="247"/>
      <c r="K297" s="222">
        <f t="shared" si="12"/>
        <v>156031.64979322068</v>
      </c>
    </row>
    <row r="298" spans="1:11" x14ac:dyDescent="0.25">
      <c r="A298" s="248">
        <v>1994</v>
      </c>
      <c r="B298" s="248">
        <v>6</v>
      </c>
      <c r="C298" s="245">
        <v>14092462.833333332</v>
      </c>
      <c r="F298" s="248">
        <v>1994</v>
      </c>
      <c r="G298" s="248">
        <v>6</v>
      </c>
      <c r="H298" s="245">
        <v>14249762.180322045</v>
      </c>
      <c r="J298" s="247"/>
      <c r="K298" s="222">
        <f t="shared" si="12"/>
        <v>157299.34698871337</v>
      </c>
    </row>
    <row r="299" spans="1:11" x14ac:dyDescent="0.25">
      <c r="A299" s="248">
        <v>1994</v>
      </c>
      <c r="B299" s="248">
        <v>7</v>
      </c>
      <c r="C299" s="245">
        <v>14116815.749999998</v>
      </c>
      <c r="F299" s="248">
        <v>1994</v>
      </c>
      <c r="G299" s="248">
        <v>7</v>
      </c>
      <c r="H299" s="245">
        <v>14275382.794184199</v>
      </c>
      <c r="J299" s="247"/>
      <c r="K299" s="222">
        <f t="shared" si="12"/>
        <v>158567.04418420047</v>
      </c>
    </row>
    <row r="300" spans="1:11" x14ac:dyDescent="0.25">
      <c r="A300" s="248">
        <v>1994</v>
      </c>
      <c r="B300" s="248">
        <v>8</v>
      </c>
      <c r="C300" s="245">
        <v>14141168.666666664</v>
      </c>
      <c r="F300" s="248">
        <v>1994</v>
      </c>
      <c r="G300" s="248">
        <v>8</v>
      </c>
      <c r="H300" s="245">
        <v>14300589.316245891</v>
      </c>
      <c r="J300" s="247"/>
      <c r="K300" s="222">
        <f t="shared" si="12"/>
        <v>159420.64957922697</v>
      </c>
    </row>
    <row r="301" spans="1:11" x14ac:dyDescent="0.25">
      <c r="A301" s="248">
        <v>1994</v>
      </c>
      <c r="B301" s="248">
        <v>9</v>
      </c>
      <c r="C301" s="245">
        <v>14165521.58333333</v>
      </c>
      <c r="F301" s="248">
        <v>1994</v>
      </c>
      <c r="G301" s="248">
        <v>9</v>
      </c>
      <c r="H301" s="245">
        <v>14325795.838307584</v>
      </c>
      <c r="J301" s="247"/>
      <c r="K301" s="222">
        <f t="shared" ref="K301:K364" si="13">+H301-C301</f>
        <v>160274.25497425348</v>
      </c>
    </row>
    <row r="302" spans="1:11" x14ac:dyDescent="0.25">
      <c r="A302" s="248">
        <v>1994</v>
      </c>
      <c r="B302" s="248">
        <v>10</v>
      </c>
      <c r="C302" s="245">
        <v>14189874.499999996</v>
      </c>
      <c r="F302" s="248">
        <v>1994</v>
      </c>
      <c r="G302" s="248">
        <v>10</v>
      </c>
      <c r="H302" s="245">
        <v>14351002.360369276</v>
      </c>
      <c r="J302" s="247"/>
      <c r="K302" s="222">
        <f t="shared" si="13"/>
        <v>161127.86036927998</v>
      </c>
    </row>
    <row r="303" spans="1:11" x14ac:dyDescent="0.25">
      <c r="A303" s="248">
        <v>1994</v>
      </c>
      <c r="B303" s="248">
        <v>11</v>
      </c>
      <c r="C303" s="245">
        <v>14214227.416666662</v>
      </c>
      <c r="F303" s="248">
        <v>1994</v>
      </c>
      <c r="G303" s="248">
        <v>11</v>
      </c>
      <c r="H303" s="245">
        <v>14376208.882430969</v>
      </c>
      <c r="J303" s="247"/>
      <c r="K303" s="222">
        <f t="shared" si="13"/>
        <v>161981.46576430649</v>
      </c>
    </row>
    <row r="304" spans="1:11" x14ac:dyDescent="0.25">
      <c r="A304" s="248">
        <v>1994</v>
      </c>
      <c r="B304" s="248">
        <v>12</v>
      </c>
      <c r="C304" s="245">
        <v>14238580.333333328</v>
      </c>
      <c r="D304" s="222">
        <f>AVERAGE(C293:C304)</f>
        <v>14103747.333333334</v>
      </c>
      <c r="E304" s="222"/>
      <c r="F304" s="248">
        <v>1994</v>
      </c>
      <c r="G304" s="248">
        <v>12</v>
      </c>
      <c r="H304" s="245">
        <v>14401415.404492661</v>
      </c>
      <c r="I304" s="222">
        <f>AVERAGE(H293:H304)</f>
        <v>14262054.872502541</v>
      </c>
      <c r="J304" s="247"/>
      <c r="K304" s="222">
        <f t="shared" si="13"/>
        <v>162835.07115933299</v>
      </c>
    </row>
    <row r="305" spans="1:11" x14ac:dyDescent="0.25">
      <c r="A305" s="248">
        <v>1995</v>
      </c>
      <c r="B305" s="248">
        <v>1</v>
      </c>
      <c r="C305" s="245">
        <v>14262933.249999994</v>
      </c>
      <c r="F305" s="248">
        <v>1995</v>
      </c>
      <c r="G305" s="248">
        <v>1</v>
      </c>
      <c r="H305" s="245">
        <v>14426621.926554354</v>
      </c>
      <c r="J305" s="247"/>
      <c r="K305" s="222">
        <f t="shared" si="13"/>
        <v>163688.6765543595</v>
      </c>
    </row>
    <row r="306" spans="1:11" x14ac:dyDescent="0.25">
      <c r="A306" s="248">
        <v>1995</v>
      </c>
      <c r="B306" s="248">
        <v>2</v>
      </c>
      <c r="C306" s="245">
        <v>14287286.16666666</v>
      </c>
      <c r="F306" s="248">
        <v>1995</v>
      </c>
      <c r="G306" s="248">
        <v>2</v>
      </c>
      <c r="H306" s="245">
        <v>14451828.448616046</v>
      </c>
      <c r="J306" s="247"/>
      <c r="K306" s="222">
        <f t="shared" si="13"/>
        <v>164542.281949386</v>
      </c>
    </row>
    <row r="307" spans="1:11" x14ac:dyDescent="0.25">
      <c r="A307" s="248">
        <v>1995</v>
      </c>
      <c r="B307" s="248">
        <v>3</v>
      </c>
      <c r="C307" s="245">
        <v>14311639.083333327</v>
      </c>
      <c r="F307" s="248">
        <v>1995</v>
      </c>
      <c r="G307" s="248">
        <v>3</v>
      </c>
      <c r="H307" s="245">
        <v>14477034.970677739</v>
      </c>
      <c r="J307" s="247"/>
      <c r="K307" s="222">
        <f t="shared" si="13"/>
        <v>165395.88734441251</v>
      </c>
    </row>
    <row r="308" spans="1:11" x14ac:dyDescent="0.25">
      <c r="A308" s="248">
        <v>1995</v>
      </c>
      <c r="B308" s="248">
        <v>4</v>
      </c>
      <c r="C308" s="245">
        <v>14335992</v>
      </c>
      <c r="F308" s="248">
        <v>1995</v>
      </c>
      <c r="G308" s="248">
        <v>4</v>
      </c>
      <c r="H308" s="245">
        <v>14502241.492739432</v>
      </c>
      <c r="J308" s="247"/>
      <c r="K308" s="222">
        <f t="shared" si="13"/>
        <v>166249.49273943156</v>
      </c>
    </row>
    <row r="309" spans="1:11" x14ac:dyDescent="0.25">
      <c r="A309" s="248">
        <v>1995</v>
      </c>
      <c r="B309" s="248">
        <v>5</v>
      </c>
      <c r="C309" s="245">
        <v>14359944.416666666</v>
      </c>
      <c r="F309" s="248">
        <v>1995</v>
      </c>
      <c r="G309" s="248">
        <v>5</v>
      </c>
      <c r="H309" s="245">
        <v>14527448.014801124</v>
      </c>
      <c r="J309" s="247"/>
      <c r="K309" s="222">
        <f t="shared" si="13"/>
        <v>167503.59813445807</v>
      </c>
    </row>
    <row r="310" spans="1:11" x14ac:dyDescent="0.25">
      <c r="A310" s="248">
        <v>1995</v>
      </c>
      <c r="B310" s="248">
        <v>6</v>
      </c>
      <c r="C310" s="245">
        <v>14383896.833333332</v>
      </c>
      <c r="F310" s="248">
        <v>1995</v>
      </c>
      <c r="G310" s="248">
        <v>6</v>
      </c>
      <c r="H310" s="245">
        <v>14552654.536862817</v>
      </c>
      <c r="J310" s="247"/>
      <c r="K310" s="222">
        <f t="shared" si="13"/>
        <v>168757.70352948457</v>
      </c>
    </row>
    <row r="311" spans="1:11" x14ac:dyDescent="0.25">
      <c r="A311" s="248">
        <v>1995</v>
      </c>
      <c r="B311" s="248">
        <v>7</v>
      </c>
      <c r="C311" s="245">
        <v>14407849.249999998</v>
      </c>
      <c r="F311" s="248">
        <v>1995</v>
      </c>
      <c r="G311" s="248">
        <v>7</v>
      </c>
      <c r="H311" s="245">
        <v>14577861.0589245</v>
      </c>
      <c r="J311" s="247"/>
      <c r="K311" s="222">
        <f t="shared" si="13"/>
        <v>170011.80892450176</v>
      </c>
    </row>
    <row r="312" spans="1:11" x14ac:dyDescent="0.25">
      <c r="A312" s="248">
        <v>1995</v>
      </c>
      <c r="B312" s="248">
        <v>8</v>
      </c>
      <c r="C312" s="245">
        <v>14431801.666666664</v>
      </c>
      <c r="F312" s="248">
        <v>1995</v>
      </c>
      <c r="G312" s="248">
        <v>8</v>
      </c>
      <c r="H312" s="245">
        <v>14604331.541851841</v>
      </c>
      <c r="J312" s="247"/>
      <c r="K312" s="222">
        <f t="shared" si="13"/>
        <v>172529.87518517673</v>
      </c>
    </row>
    <row r="313" spans="1:11" x14ac:dyDescent="0.25">
      <c r="A313" s="248">
        <v>1995</v>
      </c>
      <c r="B313" s="248">
        <v>9</v>
      </c>
      <c r="C313" s="245">
        <v>14455754.08333333</v>
      </c>
      <c r="F313" s="248">
        <v>1995</v>
      </c>
      <c r="G313" s="248">
        <v>9</v>
      </c>
      <c r="H313" s="245">
        <v>14630802.024779182</v>
      </c>
      <c r="J313" s="247"/>
      <c r="K313" s="222">
        <f t="shared" si="13"/>
        <v>175047.9414458517</v>
      </c>
    </row>
    <row r="314" spans="1:11" x14ac:dyDescent="0.25">
      <c r="A314" s="248">
        <v>1995</v>
      </c>
      <c r="B314" s="248">
        <v>10</v>
      </c>
      <c r="C314" s="245">
        <v>14479706.499999996</v>
      </c>
      <c r="F314" s="248">
        <v>1995</v>
      </c>
      <c r="G314" s="248">
        <v>10</v>
      </c>
      <c r="H314" s="245">
        <v>14657272.507706523</v>
      </c>
      <c r="J314" s="247"/>
      <c r="K314" s="222">
        <f t="shared" si="13"/>
        <v>177566.00770652667</v>
      </c>
    </row>
    <row r="315" spans="1:11" x14ac:dyDescent="0.25">
      <c r="A315" s="248">
        <v>1995</v>
      </c>
      <c r="B315" s="248">
        <v>11</v>
      </c>
      <c r="C315" s="245">
        <v>14503658.916666662</v>
      </c>
      <c r="F315" s="248">
        <v>1995</v>
      </c>
      <c r="G315" s="248">
        <v>11</v>
      </c>
      <c r="H315" s="245">
        <v>14683742.990633864</v>
      </c>
      <c r="J315" s="247"/>
      <c r="K315" s="222">
        <f t="shared" si="13"/>
        <v>180084.07396720164</v>
      </c>
    </row>
    <row r="316" spans="1:11" x14ac:dyDescent="0.25">
      <c r="A316" s="248">
        <v>1995</v>
      </c>
      <c r="B316" s="248">
        <v>12</v>
      </c>
      <c r="C316" s="245">
        <v>14527611.333333328</v>
      </c>
      <c r="D316" s="222">
        <f>AVERAGE(C305:C316)</f>
        <v>14395672.791666662</v>
      </c>
      <c r="E316" s="222"/>
      <c r="F316" s="248">
        <v>1995</v>
      </c>
      <c r="G316" s="248">
        <v>12</v>
      </c>
      <c r="H316" s="245">
        <v>14710213.473561205</v>
      </c>
      <c r="I316" s="222">
        <f>AVERAGE(H305:H316)</f>
        <v>14566837.748975718</v>
      </c>
      <c r="J316" s="247"/>
      <c r="K316" s="222">
        <f t="shared" si="13"/>
        <v>182602.1402278766</v>
      </c>
    </row>
    <row r="317" spans="1:11" x14ac:dyDescent="0.25">
      <c r="A317" s="248">
        <v>1996</v>
      </c>
      <c r="B317" s="248">
        <v>1</v>
      </c>
      <c r="C317" s="245">
        <v>14551563.749999994</v>
      </c>
      <c r="F317" s="248">
        <v>1996</v>
      </c>
      <c r="G317" s="248">
        <v>1</v>
      </c>
      <c r="H317" s="245">
        <v>14736683.956488546</v>
      </c>
      <c r="J317" s="247"/>
      <c r="K317" s="222">
        <f t="shared" si="13"/>
        <v>185120.20648855157</v>
      </c>
    </row>
    <row r="318" spans="1:11" x14ac:dyDescent="0.25">
      <c r="A318" s="248">
        <v>1996</v>
      </c>
      <c r="B318" s="248">
        <v>2</v>
      </c>
      <c r="C318" s="245">
        <v>14575516.16666666</v>
      </c>
      <c r="F318" s="248">
        <v>1996</v>
      </c>
      <c r="G318" s="248">
        <v>2</v>
      </c>
      <c r="H318" s="245">
        <v>14763154.439415887</v>
      </c>
      <c r="J318" s="247"/>
      <c r="K318" s="222">
        <f t="shared" si="13"/>
        <v>187638.27274922654</v>
      </c>
    </row>
    <row r="319" spans="1:11" x14ac:dyDescent="0.25">
      <c r="A319" s="248">
        <v>1996</v>
      </c>
      <c r="B319" s="248">
        <v>3</v>
      </c>
      <c r="C319" s="245">
        <v>14599468.583333327</v>
      </c>
      <c r="F319" s="248">
        <v>1996</v>
      </c>
      <c r="G319" s="248">
        <v>3</v>
      </c>
      <c r="H319" s="245">
        <v>14789624.922343228</v>
      </c>
      <c r="J319" s="247"/>
      <c r="K319" s="222">
        <f t="shared" si="13"/>
        <v>190156.33900990151</v>
      </c>
    </row>
    <row r="320" spans="1:11" x14ac:dyDescent="0.25">
      <c r="A320" s="248">
        <v>1996</v>
      </c>
      <c r="B320" s="248">
        <v>4</v>
      </c>
      <c r="C320" s="245">
        <v>14623421</v>
      </c>
      <c r="F320" s="248">
        <v>1996</v>
      </c>
      <c r="G320" s="248">
        <v>4</v>
      </c>
      <c r="H320" s="245">
        <v>14816095.405270569</v>
      </c>
      <c r="J320" s="247"/>
      <c r="K320" s="222">
        <f t="shared" si="13"/>
        <v>192674.40527056903</v>
      </c>
    </row>
    <row r="321" spans="1:11" x14ac:dyDescent="0.25">
      <c r="A321" s="248">
        <v>1996</v>
      </c>
      <c r="B321" s="248">
        <v>5</v>
      </c>
      <c r="C321" s="245">
        <v>14649662.083333334</v>
      </c>
      <c r="F321" s="248">
        <v>1996</v>
      </c>
      <c r="G321" s="248">
        <v>5</v>
      </c>
      <c r="H321" s="245">
        <v>14842565.88819791</v>
      </c>
      <c r="J321" s="247"/>
      <c r="K321" s="222">
        <f t="shared" si="13"/>
        <v>192903.80486457609</v>
      </c>
    </row>
    <row r="322" spans="1:11" x14ac:dyDescent="0.25">
      <c r="A322" s="248">
        <v>1996</v>
      </c>
      <c r="B322" s="248">
        <v>6</v>
      </c>
      <c r="C322" s="245">
        <v>14675903.166666668</v>
      </c>
      <c r="F322" s="248">
        <v>1996</v>
      </c>
      <c r="G322" s="248">
        <v>6</v>
      </c>
      <c r="H322" s="245">
        <v>14869036.371125251</v>
      </c>
      <c r="J322" s="247"/>
      <c r="K322" s="222">
        <f t="shared" si="13"/>
        <v>193133.20445858315</v>
      </c>
    </row>
    <row r="323" spans="1:11" x14ac:dyDescent="0.25">
      <c r="A323" s="248">
        <v>1996</v>
      </c>
      <c r="B323" s="248">
        <v>7</v>
      </c>
      <c r="C323" s="245">
        <v>14702144.250000002</v>
      </c>
      <c r="F323" s="248">
        <v>1996</v>
      </c>
      <c r="G323" s="248">
        <v>7</v>
      </c>
      <c r="H323" s="245">
        <v>14895506.854052601</v>
      </c>
      <c r="J323" s="247"/>
      <c r="K323" s="222">
        <f t="shared" si="13"/>
        <v>193362.60405259952</v>
      </c>
    </row>
    <row r="324" spans="1:11" x14ac:dyDescent="0.25">
      <c r="A324" s="248">
        <v>1996</v>
      </c>
      <c r="B324" s="248">
        <v>8</v>
      </c>
      <c r="C324" s="245">
        <v>14728385.333333336</v>
      </c>
      <c r="F324" s="248">
        <v>1996</v>
      </c>
      <c r="G324" s="248">
        <v>8</v>
      </c>
      <c r="H324" s="245">
        <v>14922656.137389835</v>
      </c>
      <c r="J324" s="247"/>
      <c r="K324" s="222">
        <f t="shared" si="13"/>
        <v>194270.80405649915</v>
      </c>
    </row>
    <row r="325" spans="1:11" x14ac:dyDescent="0.25">
      <c r="A325" s="248">
        <v>1996</v>
      </c>
      <c r="B325" s="248">
        <v>9</v>
      </c>
      <c r="C325" s="245">
        <v>14754626.41666667</v>
      </c>
      <c r="F325" s="248">
        <v>1996</v>
      </c>
      <c r="G325" s="248">
        <v>9</v>
      </c>
      <c r="H325" s="245">
        <v>14949805.420727069</v>
      </c>
      <c r="J325" s="247"/>
      <c r="K325" s="222">
        <f t="shared" si="13"/>
        <v>195179.00406039879</v>
      </c>
    </row>
    <row r="326" spans="1:11" x14ac:dyDescent="0.25">
      <c r="A326" s="248">
        <v>1996</v>
      </c>
      <c r="B326" s="248">
        <v>10</v>
      </c>
      <c r="C326" s="245">
        <v>14780867.500000004</v>
      </c>
      <c r="F326" s="248">
        <v>1996</v>
      </c>
      <c r="G326" s="248">
        <v>10</v>
      </c>
      <c r="H326" s="245">
        <v>14976954.704064302</v>
      </c>
      <c r="J326" s="247"/>
      <c r="K326" s="222">
        <f t="shared" si="13"/>
        <v>196087.20406429842</v>
      </c>
    </row>
    <row r="327" spans="1:11" x14ac:dyDescent="0.25">
      <c r="A327" s="248">
        <v>1996</v>
      </c>
      <c r="B327" s="248">
        <v>11</v>
      </c>
      <c r="C327" s="245">
        <v>14807108.583333338</v>
      </c>
      <c r="F327" s="248">
        <v>1996</v>
      </c>
      <c r="G327" s="248">
        <v>11</v>
      </c>
      <c r="H327" s="245">
        <v>15004103.987401536</v>
      </c>
      <c r="J327" s="247"/>
      <c r="K327" s="222">
        <f t="shared" si="13"/>
        <v>196995.40406819806</v>
      </c>
    </row>
    <row r="328" spans="1:11" x14ac:dyDescent="0.25">
      <c r="A328" s="248">
        <v>1996</v>
      </c>
      <c r="B328" s="248">
        <v>12</v>
      </c>
      <c r="C328" s="245">
        <v>14833349.666666672</v>
      </c>
      <c r="D328" s="222">
        <f>AVERAGE(C317:C328)</f>
        <v>14690168.041666666</v>
      </c>
      <c r="E328" s="222"/>
      <c r="F328" s="248">
        <v>1996</v>
      </c>
      <c r="G328" s="248">
        <v>12</v>
      </c>
      <c r="H328" s="245">
        <v>15031253.270738769</v>
      </c>
      <c r="I328" s="222">
        <f>AVERAGE(H317:H328)</f>
        <v>14883120.113101294</v>
      </c>
      <c r="J328" s="247"/>
      <c r="K328" s="222">
        <f t="shared" si="13"/>
        <v>197903.60407209769</v>
      </c>
    </row>
    <row r="329" spans="1:11" x14ac:dyDescent="0.25">
      <c r="A329" s="248">
        <v>1997</v>
      </c>
      <c r="B329" s="248">
        <v>1</v>
      </c>
      <c r="C329" s="245">
        <v>14859590.750000006</v>
      </c>
      <c r="F329" s="248">
        <v>1997</v>
      </c>
      <c r="G329" s="248">
        <v>1</v>
      </c>
      <c r="H329" s="245">
        <v>15058402.554076003</v>
      </c>
      <c r="J329" s="247"/>
      <c r="K329" s="222">
        <f t="shared" si="13"/>
        <v>198811.80407599732</v>
      </c>
    </row>
    <row r="330" spans="1:11" x14ac:dyDescent="0.25">
      <c r="A330" s="248">
        <v>1997</v>
      </c>
      <c r="B330" s="248">
        <v>2</v>
      </c>
      <c r="C330" s="245">
        <v>14885831.83333334</v>
      </c>
      <c r="F330" s="248">
        <v>1997</v>
      </c>
      <c r="G330" s="248">
        <v>2</v>
      </c>
      <c r="H330" s="245">
        <v>15085551.837413236</v>
      </c>
      <c r="J330" s="247"/>
      <c r="K330" s="222">
        <f t="shared" si="13"/>
        <v>199720.00407989696</v>
      </c>
    </row>
    <row r="331" spans="1:11" x14ac:dyDescent="0.25">
      <c r="A331" s="248">
        <v>1997</v>
      </c>
      <c r="B331" s="248">
        <v>3</v>
      </c>
      <c r="C331" s="245">
        <v>14912072.916666673</v>
      </c>
      <c r="F331" s="248">
        <v>1997</v>
      </c>
      <c r="G331" s="248">
        <v>3</v>
      </c>
      <c r="H331" s="245">
        <v>15112701.12075047</v>
      </c>
      <c r="J331" s="247"/>
      <c r="K331" s="222">
        <f t="shared" si="13"/>
        <v>200628.20408379659</v>
      </c>
    </row>
    <row r="332" spans="1:11" x14ac:dyDescent="0.25">
      <c r="A332" s="248">
        <v>1997</v>
      </c>
      <c r="B332" s="248">
        <v>4</v>
      </c>
      <c r="C332" s="245">
        <v>14938314</v>
      </c>
      <c r="F332" s="248">
        <v>1997</v>
      </c>
      <c r="G332" s="248">
        <v>4</v>
      </c>
      <c r="H332" s="245">
        <v>15139850.404087704</v>
      </c>
      <c r="J332" s="247"/>
      <c r="K332" s="222">
        <f t="shared" si="13"/>
        <v>201536.40408770368</v>
      </c>
    </row>
    <row r="333" spans="1:11" x14ac:dyDescent="0.25">
      <c r="A333" s="248">
        <v>1997</v>
      </c>
      <c r="B333" s="248">
        <v>5</v>
      </c>
      <c r="C333" s="245">
        <v>14962656.25</v>
      </c>
      <c r="F333" s="248">
        <v>1997</v>
      </c>
      <c r="G333" s="248">
        <v>5</v>
      </c>
      <c r="H333" s="245">
        <v>15166999.687424937</v>
      </c>
      <c r="J333" s="247"/>
      <c r="K333" s="222">
        <f t="shared" si="13"/>
        <v>204343.43742493726</v>
      </c>
    </row>
    <row r="334" spans="1:11" x14ac:dyDescent="0.25">
      <c r="A334" s="248">
        <v>1997</v>
      </c>
      <c r="B334" s="248">
        <v>6</v>
      </c>
      <c r="C334" s="245">
        <v>14986998.5</v>
      </c>
      <c r="F334" s="248">
        <v>1997</v>
      </c>
      <c r="G334" s="248">
        <v>6</v>
      </c>
      <c r="H334" s="245">
        <v>15194148.970762171</v>
      </c>
      <c r="J334" s="247"/>
      <c r="K334" s="222">
        <f t="shared" si="13"/>
        <v>207150.47076217085</v>
      </c>
    </row>
    <row r="335" spans="1:11" x14ac:dyDescent="0.25">
      <c r="A335" s="248">
        <v>1997</v>
      </c>
      <c r="B335" s="248">
        <v>7</v>
      </c>
      <c r="C335" s="245">
        <v>15011340.75</v>
      </c>
      <c r="F335" s="248">
        <v>1997</v>
      </c>
      <c r="G335" s="248">
        <v>7</v>
      </c>
      <c r="H335" s="245">
        <v>15221298.254099401</v>
      </c>
      <c r="J335" s="247"/>
      <c r="K335" s="222">
        <f t="shared" si="13"/>
        <v>209957.50409940071</v>
      </c>
    </row>
    <row r="336" spans="1:11" x14ac:dyDescent="0.25">
      <c r="A336" s="248">
        <v>1997</v>
      </c>
      <c r="B336" s="248">
        <v>8</v>
      </c>
      <c r="C336" s="245">
        <v>15035683</v>
      </c>
      <c r="F336" s="248">
        <v>1997</v>
      </c>
      <c r="G336" s="248">
        <v>8</v>
      </c>
      <c r="H336" s="245">
        <v>15246069.75135155</v>
      </c>
      <c r="J336" s="247"/>
      <c r="K336" s="222">
        <f t="shared" si="13"/>
        <v>210386.75135155022</v>
      </c>
    </row>
    <row r="337" spans="1:11" x14ac:dyDescent="0.25">
      <c r="A337" s="248">
        <v>1997</v>
      </c>
      <c r="B337" s="248">
        <v>9</v>
      </c>
      <c r="C337" s="245">
        <v>15060025.25</v>
      </c>
      <c r="F337" s="248">
        <v>1997</v>
      </c>
      <c r="G337" s="248">
        <v>9</v>
      </c>
      <c r="H337" s="245">
        <v>15270841.2486037</v>
      </c>
      <c r="J337" s="247"/>
      <c r="K337" s="222">
        <f t="shared" si="13"/>
        <v>210815.99860369973</v>
      </c>
    </row>
    <row r="338" spans="1:11" x14ac:dyDescent="0.25">
      <c r="A338" s="248">
        <v>1997</v>
      </c>
      <c r="B338" s="248">
        <v>10</v>
      </c>
      <c r="C338" s="245">
        <v>15084367.5</v>
      </c>
      <c r="F338" s="248">
        <v>1997</v>
      </c>
      <c r="G338" s="248">
        <v>10</v>
      </c>
      <c r="H338" s="245">
        <v>15295612.745855849</v>
      </c>
      <c r="J338" s="247"/>
      <c r="K338" s="222">
        <f t="shared" si="13"/>
        <v>211245.24585584924</v>
      </c>
    </row>
    <row r="339" spans="1:11" x14ac:dyDescent="0.25">
      <c r="A339" s="248">
        <v>1997</v>
      </c>
      <c r="B339" s="248">
        <v>11</v>
      </c>
      <c r="C339" s="245">
        <v>15108709.75</v>
      </c>
      <c r="F339" s="248">
        <v>1997</v>
      </c>
      <c r="G339" s="248">
        <v>11</v>
      </c>
      <c r="H339" s="245">
        <v>15320384.243107999</v>
      </c>
      <c r="J339" s="247"/>
      <c r="K339" s="222">
        <f t="shared" si="13"/>
        <v>211674.49310799874</v>
      </c>
    </row>
    <row r="340" spans="1:11" x14ac:dyDescent="0.25">
      <c r="A340" s="248">
        <v>1997</v>
      </c>
      <c r="B340" s="248">
        <v>12</v>
      </c>
      <c r="C340" s="245">
        <v>15133052</v>
      </c>
      <c r="D340" s="222">
        <f>AVERAGE(C329:C340)</f>
        <v>14998220.208333334</v>
      </c>
      <c r="E340" s="222"/>
      <c r="F340" s="248">
        <v>1997</v>
      </c>
      <c r="G340" s="248">
        <v>12</v>
      </c>
      <c r="H340" s="245">
        <v>15345155.740360148</v>
      </c>
      <c r="I340" s="222">
        <f>AVERAGE(H329:H340)</f>
        <v>15204751.37982443</v>
      </c>
      <c r="J340" s="247"/>
      <c r="K340" s="222">
        <f t="shared" si="13"/>
        <v>212103.74036014825</v>
      </c>
    </row>
    <row r="341" spans="1:11" x14ac:dyDescent="0.25">
      <c r="A341" s="248">
        <v>1998</v>
      </c>
      <c r="B341" s="248">
        <v>1</v>
      </c>
      <c r="C341" s="245">
        <v>15157394.25</v>
      </c>
      <c r="F341" s="248">
        <v>1998</v>
      </c>
      <c r="G341" s="248">
        <v>1</v>
      </c>
      <c r="H341" s="245">
        <v>15369927.237612298</v>
      </c>
      <c r="J341" s="247"/>
      <c r="K341" s="222">
        <f t="shared" si="13"/>
        <v>212532.98761229776</v>
      </c>
    </row>
    <row r="342" spans="1:11" x14ac:dyDescent="0.25">
      <c r="A342" s="248">
        <v>1998</v>
      </c>
      <c r="B342" s="248">
        <v>2</v>
      </c>
      <c r="C342" s="245">
        <v>15181736.5</v>
      </c>
      <c r="F342" s="248">
        <v>1998</v>
      </c>
      <c r="G342" s="248">
        <v>2</v>
      </c>
      <c r="H342" s="245">
        <v>15394698.734864447</v>
      </c>
      <c r="J342" s="247"/>
      <c r="K342" s="222">
        <f t="shared" si="13"/>
        <v>212962.23486444727</v>
      </c>
    </row>
    <row r="343" spans="1:11" x14ac:dyDescent="0.25">
      <c r="A343" s="248">
        <v>1998</v>
      </c>
      <c r="B343" s="248">
        <v>3</v>
      </c>
      <c r="C343" s="245">
        <v>15206078.75</v>
      </c>
      <c r="F343" s="248">
        <v>1998</v>
      </c>
      <c r="G343" s="248">
        <v>3</v>
      </c>
      <c r="H343" s="245">
        <v>15419470.232116597</v>
      </c>
      <c r="J343" s="247"/>
      <c r="K343" s="222">
        <f t="shared" si="13"/>
        <v>213391.48211659677</v>
      </c>
    </row>
    <row r="344" spans="1:11" x14ac:dyDescent="0.25">
      <c r="A344" s="248">
        <v>1998</v>
      </c>
      <c r="B344" s="248">
        <v>4</v>
      </c>
      <c r="C344" s="245">
        <v>15230421</v>
      </c>
      <c r="F344" s="248">
        <v>1998</v>
      </c>
      <c r="G344" s="248">
        <v>4</v>
      </c>
      <c r="H344" s="245">
        <v>15444241.729368746</v>
      </c>
      <c r="J344" s="247"/>
      <c r="K344" s="222">
        <f t="shared" si="13"/>
        <v>213820.72936874628</v>
      </c>
    </row>
    <row r="345" spans="1:11" x14ac:dyDescent="0.25">
      <c r="A345" s="248">
        <v>1998</v>
      </c>
      <c r="B345" s="248">
        <v>5</v>
      </c>
      <c r="C345" s="245">
        <v>15259572.916666666</v>
      </c>
      <c r="F345" s="248">
        <v>1998</v>
      </c>
      <c r="G345" s="248">
        <v>5</v>
      </c>
      <c r="H345" s="245">
        <v>15469013.226620896</v>
      </c>
      <c r="J345" s="247"/>
      <c r="K345" s="222">
        <f t="shared" si="13"/>
        <v>209440.30995422974</v>
      </c>
    </row>
    <row r="346" spans="1:11" x14ac:dyDescent="0.25">
      <c r="A346" s="248">
        <v>1998</v>
      </c>
      <c r="B346" s="248">
        <v>6</v>
      </c>
      <c r="C346" s="245">
        <v>15288724.833333332</v>
      </c>
      <c r="F346" s="248">
        <v>1998</v>
      </c>
      <c r="G346" s="248">
        <v>6</v>
      </c>
      <c r="H346" s="245">
        <v>15493784.723873045</v>
      </c>
      <c r="J346" s="247"/>
      <c r="K346" s="222">
        <f t="shared" si="13"/>
        <v>205059.8905397132</v>
      </c>
    </row>
    <row r="347" spans="1:11" x14ac:dyDescent="0.25">
      <c r="A347" s="248">
        <v>1998</v>
      </c>
      <c r="B347" s="248">
        <v>7</v>
      </c>
      <c r="C347" s="245">
        <v>15317876.749999998</v>
      </c>
      <c r="F347" s="248">
        <v>1998</v>
      </c>
      <c r="G347" s="248">
        <v>7</v>
      </c>
      <c r="H347" s="245">
        <v>15518556.2211252</v>
      </c>
      <c r="J347" s="247"/>
      <c r="K347" s="222">
        <f t="shared" si="13"/>
        <v>200679.47112520225</v>
      </c>
    </row>
    <row r="348" spans="1:11" x14ac:dyDescent="0.25">
      <c r="A348" s="248">
        <v>1998</v>
      </c>
      <c r="B348" s="248">
        <v>8</v>
      </c>
      <c r="C348" s="245">
        <v>15347028.666666664</v>
      </c>
      <c r="F348" s="248">
        <v>1998</v>
      </c>
      <c r="G348" s="248">
        <v>8</v>
      </c>
      <c r="H348" s="245">
        <v>15541846.766468484</v>
      </c>
      <c r="J348" s="247"/>
      <c r="K348" s="222">
        <f t="shared" si="13"/>
        <v>194818.09980181977</v>
      </c>
    </row>
    <row r="349" spans="1:11" x14ac:dyDescent="0.25">
      <c r="A349" s="248">
        <v>1998</v>
      </c>
      <c r="B349" s="248">
        <v>9</v>
      </c>
      <c r="C349" s="245">
        <v>15376180.58333333</v>
      </c>
      <c r="F349" s="248">
        <v>1998</v>
      </c>
      <c r="G349" s="248">
        <v>9</v>
      </c>
      <c r="H349" s="245">
        <v>15565137.311811768</v>
      </c>
      <c r="J349" s="247"/>
      <c r="K349" s="222">
        <f t="shared" si="13"/>
        <v>188956.72847843729</v>
      </c>
    </row>
    <row r="350" spans="1:11" x14ac:dyDescent="0.25">
      <c r="A350" s="248">
        <v>1998</v>
      </c>
      <c r="B350" s="248">
        <v>10</v>
      </c>
      <c r="C350" s="245">
        <v>15405332.499999996</v>
      </c>
      <c r="F350" s="248">
        <v>1998</v>
      </c>
      <c r="G350" s="248">
        <v>10</v>
      </c>
      <c r="H350" s="245">
        <v>15588427.857155051</v>
      </c>
      <c r="J350" s="247"/>
      <c r="K350" s="222">
        <f t="shared" si="13"/>
        <v>183095.35715505481</v>
      </c>
    </row>
    <row r="351" spans="1:11" x14ac:dyDescent="0.25">
      <c r="A351" s="248">
        <v>1998</v>
      </c>
      <c r="B351" s="248">
        <v>11</v>
      </c>
      <c r="C351" s="245">
        <v>15434484.416666662</v>
      </c>
      <c r="F351" s="248">
        <v>1998</v>
      </c>
      <c r="G351" s="248">
        <v>11</v>
      </c>
      <c r="H351" s="245">
        <v>15611718.402498335</v>
      </c>
      <c r="J351" s="247"/>
      <c r="K351" s="222">
        <f t="shared" si="13"/>
        <v>177233.98583167233</v>
      </c>
    </row>
    <row r="352" spans="1:11" x14ac:dyDescent="0.25">
      <c r="A352" s="248">
        <v>1998</v>
      </c>
      <c r="B352" s="248">
        <v>12</v>
      </c>
      <c r="C352" s="245">
        <v>15463636.333333328</v>
      </c>
      <c r="D352" s="222">
        <f>AVERAGE(C341:C352)</f>
        <v>15305705.625</v>
      </c>
      <c r="E352" s="222"/>
      <c r="F352" s="248">
        <v>1998</v>
      </c>
      <c r="G352" s="248">
        <v>12</v>
      </c>
      <c r="H352" s="245">
        <v>15635008.947841618</v>
      </c>
      <c r="I352" s="222">
        <f>AVERAGE(H341:H352)</f>
        <v>15504319.282613039</v>
      </c>
      <c r="J352" s="247"/>
      <c r="K352" s="222">
        <f t="shared" si="13"/>
        <v>171372.61450828984</v>
      </c>
    </row>
    <row r="353" spans="1:11" x14ac:dyDescent="0.25">
      <c r="A353" s="248">
        <v>1999</v>
      </c>
      <c r="B353" s="248">
        <v>1</v>
      </c>
      <c r="C353" s="245">
        <v>15492788.249999994</v>
      </c>
      <c r="F353" s="248">
        <v>1999</v>
      </c>
      <c r="G353" s="248">
        <v>1</v>
      </c>
      <c r="H353" s="245">
        <v>15658299.493184902</v>
      </c>
      <c r="J353" s="247"/>
      <c r="K353" s="222">
        <f t="shared" si="13"/>
        <v>165511.24318490736</v>
      </c>
    </row>
    <row r="354" spans="1:11" x14ac:dyDescent="0.25">
      <c r="A354" s="248">
        <v>1999</v>
      </c>
      <c r="B354" s="248">
        <v>2</v>
      </c>
      <c r="C354" s="245">
        <v>15521940.16666666</v>
      </c>
      <c r="F354" s="248">
        <v>1999</v>
      </c>
      <c r="G354" s="248">
        <v>2</v>
      </c>
      <c r="H354" s="245">
        <v>15681590.038528185</v>
      </c>
      <c r="J354" s="247"/>
      <c r="K354" s="222">
        <f t="shared" si="13"/>
        <v>159649.87186152488</v>
      </c>
    </row>
    <row r="355" spans="1:11" x14ac:dyDescent="0.25">
      <c r="A355" s="248">
        <v>1999</v>
      </c>
      <c r="B355" s="248">
        <v>3</v>
      </c>
      <c r="C355" s="245">
        <v>15551092.083333327</v>
      </c>
      <c r="F355" s="248">
        <v>1999</v>
      </c>
      <c r="G355" s="248">
        <v>3</v>
      </c>
      <c r="H355" s="245">
        <v>15704880.583871469</v>
      </c>
      <c r="J355" s="247"/>
      <c r="K355" s="222">
        <f t="shared" si="13"/>
        <v>153788.5005381424</v>
      </c>
    </row>
    <row r="356" spans="1:11" x14ac:dyDescent="0.25">
      <c r="A356" s="248">
        <v>1999</v>
      </c>
      <c r="B356" s="248">
        <v>4</v>
      </c>
      <c r="C356" s="245">
        <v>15580244</v>
      </c>
      <c r="F356" s="248">
        <v>1999</v>
      </c>
      <c r="G356" s="248">
        <v>4</v>
      </c>
      <c r="H356" s="245">
        <v>15728171.129214752</v>
      </c>
      <c r="J356" s="247"/>
      <c r="K356" s="222">
        <f t="shared" si="13"/>
        <v>147927.12921475247</v>
      </c>
    </row>
    <row r="357" spans="1:11" x14ac:dyDescent="0.25">
      <c r="A357" s="248">
        <v>1999</v>
      </c>
      <c r="B357" s="248">
        <v>5</v>
      </c>
      <c r="C357" s="245">
        <v>15613792.333333334</v>
      </c>
      <c r="F357" s="248">
        <v>1999</v>
      </c>
      <c r="G357" s="248">
        <v>5</v>
      </c>
      <c r="H357" s="245">
        <v>15751461.674558036</v>
      </c>
      <c r="J357" s="247"/>
      <c r="K357" s="222">
        <f t="shared" si="13"/>
        <v>137669.34122470208</v>
      </c>
    </row>
    <row r="358" spans="1:11" x14ac:dyDescent="0.25">
      <c r="A358" s="248">
        <v>1999</v>
      </c>
      <c r="B358" s="248">
        <v>6</v>
      </c>
      <c r="C358" s="245">
        <v>15647340.666666668</v>
      </c>
      <c r="F358" s="248">
        <v>1999</v>
      </c>
      <c r="G358" s="248">
        <v>6</v>
      </c>
      <c r="H358" s="245">
        <v>15774752.21990132</v>
      </c>
      <c r="J358" s="247"/>
      <c r="K358" s="222">
        <f t="shared" si="13"/>
        <v>127411.55323465168</v>
      </c>
    </row>
    <row r="359" spans="1:11" x14ac:dyDescent="0.25">
      <c r="A359" s="248">
        <v>1999</v>
      </c>
      <c r="B359" s="248">
        <v>7</v>
      </c>
      <c r="C359" s="245">
        <v>15680889.000000002</v>
      </c>
      <c r="F359" s="248">
        <v>1999</v>
      </c>
      <c r="G359" s="248">
        <v>7</v>
      </c>
      <c r="H359" s="245">
        <v>15798042.765244599</v>
      </c>
      <c r="J359" s="247"/>
      <c r="K359" s="222">
        <f t="shared" si="13"/>
        <v>117153.76524459757</v>
      </c>
    </row>
    <row r="360" spans="1:11" x14ac:dyDescent="0.25">
      <c r="A360" s="248">
        <v>1999</v>
      </c>
      <c r="B360" s="248">
        <v>8</v>
      </c>
      <c r="C360" s="245">
        <v>15714437.333333336</v>
      </c>
      <c r="F360" s="248">
        <v>1999</v>
      </c>
      <c r="G360" s="248">
        <v>8</v>
      </c>
      <c r="H360" s="245">
        <v>15822287.3728434</v>
      </c>
      <c r="J360" s="247"/>
      <c r="K360" s="222">
        <f t="shared" si="13"/>
        <v>107850.03951006383</v>
      </c>
    </row>
    <row r="361" spans="1:11" x14ac:dyDescent="0.25">
      <c r="A361" s="248">
        <v>1999</v>
      </c>
      <c r="B361" s="248">
        <v>9</v>
      </c>
      <c r="C361" s="245">
        <v>15747985.66666667</v>
      </c>
      <c r="F361" s="248">
        <v>1999</v>
      </c>
      <c r="G361" s="248">
        <v>9</v>
      </c>
      <c r="H361" s="245">
        <v>15846531.9804422</v>
      </c>
      <c r="J361" s="247"/>
      <c r="K361" s="222">
        <f t="shared" si="13"/>
        <v>98546.313775530085</v>
      </c>
    </row>
    <row r="362" spans="1:11" x14ac:dyDescent="0.25">
      <c r="A362" s="248">
        <v>1999</v>
      </c>
      <c r="B362" s="248">
        <v>10</v>
      </c>
      <c r="C362" s="245">
        <v>15781534.000000004</v>
      </c>
      <c r="F362" s="248">
        <v>1999</v>
      </c>
      <c r="G362" s="248">
        <v>10</v>
      </c>
      <c r="H362" s="245">
        <v>15870776.588041</v>
      </c>
      <c r="J362" s="247"/>
      <c r="K362" s="222">
        <f t="shared" si="13"/>
        <v>89242.588040996343</v>
      </c>
    </row>
    <row r="363" spans="1:11" x14ac:dyDescent="0.25">
      <c r="A363" s="248">
        <v>1999</v>
      </c>
      <c r="B363" s="248">
        <v>11</v>
      </c>
      <c r="C363" s="245">
        <v>15815082.333333338</v>
      </c>
      <c r="F363" s="248">
        <v>1999</v>
      </c>
      <c r="G363" s="248">
        <v>11</v>
      </c>
      <c r="H363" s="245">
        <v>15895021.1956398</v>
      </c>
      <c r="J363" s="247"/>
      <c r="K363" s="222">
        <f t="shared" si="13"/>
        <v>79938.862306462601</v>
      </c>
    </row>
    <row r="364" spans="1:11" x14ac:dyDescent="0.25">
      <c r="A364" s="248">
        <v>1999</v>
      </c>
      <c r="B364" s="248">
        <v>12</v>
      </c>
      <c r="C364" s="245">
        <v>15848630.666666672</v>
      </c>
      <c r="D364" s="222">
        <f>AVERAGE(C353:C364)</f>
        <v>15666313.041666666</v>
      </c>
      <c r="E364" s="222"/>
      <c r="F364" s="248">
        <v>1999</v>
      </c>
      <c r="G364" s="248">
        <v>12</v>
      </c>
      <c r="H364" s="245">
        <v>15919265.8032386</v>
      </c>
      <c r="I364" s="222">
        <f>AVERAGE(H353:H364)</f>
        <v>15787590.070392355</v>
      </c>
      <c r="J364" s="247"/>
      <c r="K364" s="222">
        <f t="shared" si="13"/>
        <v>70635.136571928859</v>
      </c>
    </row>
    <row r="365" spans="1:11" x14ac:dyDescent="0.25">
      <c r="A365" s="248">
        <v>2000</v>
      </c>
      <c r="B365" s="248">
        <v>1</v>
      </c>
      <c r="C365" s="245">
        <v>15882179.000000006</v>
      </c>
      <c r="F365" s="248">
        <v>2000</v>
      </c>
      <c r="G365" s="248">
        <v>1</v>
      </c>
      <c r="H365" s="245">
        <v>15943510.410837401</v>
      </c>
      <c r="J365" s="247"/>
      <c r="K365" s="222">
        <f t="shared" ref="K365:K428" si="14">+H365-C365</f>
        <v>61331.410837395117</v>
      </c>
    </row>
    <row r="366" spans="1:11" x14ac:dyDescent="0.25">
      <c r="A366" s="248">
        <v>2000</v>
      </c>
      <c r="B366" s="248">
        <v>2</v>
      </c>
      <c r="C366" s="245">
        <v>15915727.33333334</v>
      </c>
      <c r="F366" s="248">
        <v>2000</v>
      </c>
      <c r="G366" s="248">
        <v>2</v>
      </c>
      <c r="H366" s="245">
        <v>15967755.018436201</v>
      </c>
      <c r="J366" s="247"/>
      <c r="K366" s="222">
        <f t="shared" si="14"/>
        <v>52027.685102861375</v>
      </c>
    </row>
    <row r="367" spans="1:11" x14ac:dyDescent="0.25">
      <c r="A367" s="248">
        <v>2000</v>
      </c>
      <c r="B367" s="248">
        <v>3</v>
      </c>
      <c r="C367" s="245">
        <v>15949275.666666673</v>
      </c>
      <c r="F367" s="248">
        <v>2000</v>
      </c>
      <c r="G367" s="248">
        <v>3</v>
      </c>
      <c r="H367" s="245">
        <v>15991999.626035001</v>
      </c>
      <c r="J367" s="247"/>
      <c r="K367" s="222">
        <f t="shared" si="14"/>
        <v>42723.959368327633</v>
      </c>
    </row>
    <row r="368" spans="1:11" x14ac:dyDescent="0.25">
      <c r="A368" s="248">
        <v>2000</v>
      </c>
      <c r="B368" s="248">
        <v>4</v>
      </c>
      <c r="C368" s="245">
        <v>15982824</v>
      </c>
      <c r="F368" s="248">
        <v>2000</v>
      </c>
      <c r="G368" s="248">
        <v>4</v>
      </c>
      <c r="H368" s="245">
        <v>16016244.233633801</v>
      </c>
      <c r="J368" s="247"/>
      <c r="K368" s="222">
        <f t="shared" si="14"/>
        <v>33420.233633801341</v>
      </c>
    </row>
    <row r="369" spans="1:11" x14ac:dyDescent="0.25">
      <c r="A369" s="248">
        <v>2000</v>
      </c>
      <c r="B369" s="248">
        <v>5</v>
      </c>
      <c r="C369" s="245">
        <v>16009680.333333334</v>
      </c>
      <c r="F369" s="248">
        <v>2000</v>
      </c>
      <c r="G369" s="248">
        <v>5</v>
      </c>
      <c r="H369" s="245">
        <v>16040488.841232602</v>
      </c>
      <c r="J369" s="247"/>
      <c r="K369" s="222">
        <f t="shared" si="14"/>
        <v>30808.507899267599</v>
      </c>
    </row>
    <row r="370" spans="1:11" x14ac:dyDescent="0.25">
      <c r="A370" s="248">
        <v>2000</v>
      </c>
      <c r="B370" s="248">
        <v>6</v>
      </c>
      <c r="C370" s="245">
        <v>16036536.666666668</v>
      </c>
      <c r="F370" s="248">
        <v>2000</v>
      </c>
      <c r="G370" s="248">
        <v>6</v>
      </c>
      <c r="H370" s="245">
        <v>16064733.448831402</v>
      </c>
      <c r="J370" s="247"/>
      <c r="K370" s="222">
        <f t="shared" si="14"/>
        <v>28196.782164733857</v>
      </c>
    </row>
    <row r="371" spans="1:11" x14ac:dyDescent="0.25">
      <c r="A371" s="248">
        <v>2000</v>
      </c>
      <c r="B371" s="248">
        <v>7</v>
      </c>
      <c r="C371" s="245">
        <v>16063393.000000002</v>
      </c>
      <c r="F371" s="248">
        <v>2000</v>
      </c>
      <c r="G371" s="248">
        <v>7</v>
      </c>
      <c r="H371" s="245">
        <v>16088978.0564302</v>
      </c>
      <c r="J371" s="247"/>
      <c r="K371" s="222">
        <f t="shared" si="14"/>
        <v>25585.056430198252</v>
      </c>
    </row>
    <row r="372" spans="1:11" x14ac:dyDescent="0.25">
      <c r="A372" s="248">
        <v>2000</v>
      </c>
      <c r="B372" s="248">
        <v>8</v>
      </c>
      <c r="C372" s="245">
        <v>16090249.333333336</v>
      </c>
      <c r="F372" s="248">
        <v>2000</v>
      </c>
      <c r="G372" s="248">
        <v>8</v>
      </c>
      <c r="H372" s="245">
        <v>16114850.457350008</v>
      </c>
      <c r="J372" s="247"/>
      <c r="K372" s="222">
        <f t="shared" si="14"/>
        <v>24601.124016672373</v>
      </c>
    </row>
    <row r="373" spans="1:11" x14ac:dyDescent="0.25">
      <c r="A373" s="248">
        <v>2000</v>
      </c>
      <c r="B373" s="248">
        <v>9</v>
      </c>
      <c r="C373" s="245">
        <v>16117105.66666667</v>
      </c>
      <c r="F373" s="248">
        <v>2000</v>
      </c>
      <c r="G373" s="248">
        <v>9</v>
      </c>
      <c r="H373" s="245">
        <v>16140722.858269816</v>
      </c>
      <c r="J373" s="247"/>
      <c r="K373" s="222">
        <f t="shared" si="14"/>
        <v>23617.191603146493</v>
      </c>
    </row>
    <row r="374" spans="1:11" x14ac:dyDescent="0.25">
      <c r="A374" s="248">
        <v>2000</v>
      </c>
      <c r="B374" s="248">
        <v>10</v>
      </c>
      <c r="C374" s="245">
        <v>16143962.000000004</v>
      </c>
      <c r="F374" s="248">
        <v>2000</v>
      </c>
      <c r="G374" s="248">
        <v>10</v>
      </c>
      <c r="H374" s="245">
        <v>16166595.259189624</v>
      </c>
      <c r="J374" s="247"/>
      <c r="K374" s="222">
        <f t="shared" si="14"/>
        <v>22633.259189620614</v>
      </c>
    </row>
    <row r="375" spans="1:11" x14ac:dyDescent="0.25">
      <c r="A375" s="248">
        <v>2000</v>
      </c>
      <c r="B375" s="248">
        <v>11</v>
      </c>
      <c r="C375" s="245">
        <v>16170818.333333338</v>
      </c>
      <c r="F375" s="248">
        <v>2000</v>
      </c>
      <c r="G375" s="248">
        <v>11</v>
      </c>
      <c r="H375" s="245">
        <v>16192467.660109432</v>
      </c>
      <c r="J375" s="247"/>
      <c r="K375" s="222">
        <f t="shared" si="14"/>
        <v>21649.326776094735</v>
      </c>
    </row>
    <row r="376" spans="1:11" x14ac:dyDescent="0.25">
      <c r="A376" s="248">
        <v>2000</v>
      </c>
      <c r="B376" s="248">
        <v>12</v>
      </c>
      <c r="C376" s="245">
        <v>16197674.666666672</v>
      </c>
      <c r="D376" s="222">
        <f>AVERAGE(C365:C376)</f>
        <v>16046618.833333334</v>
      </c>
      <c r="E376" s="222"/>
      <c r="F376" s="248">
        <v>2000</v>
      </c>
      <c r="G376" s="248">
        <v>12</v>
      </c>
      <c r="H376" s="245">
        <v>16218340.06102924</v>
      </c>
      <c r="I376" s="222">
        <f>AVERAGE(H365:H376)</f>
        <v>16078890.494282061</v>
      </c>
      <c r="J376" s="247"/>
      <c r="K376" s="222">
        <f t="shared" si="14"/>
        <v>20665.394362568855</v>
      </c>
    </row>
    <row r="377" spans="1:11" x14ac:dyDescent="0.25">
      <c r="A377" s="248">
        <v>2001</v>
      </c>
      <c r="B377" s="248">
        <v>1</v>
      </c>
      <c r="C377" s="245">
        <v>16224531.000000006</v>
      </c>
      <c r="F377" s="248">
        <v>2001</v>
      </c>
      <c r="G377" s="248">
        <v>1</v>
      </c>
      <c r="H377" s="245">
        <v>16244212.461949049</v>
      </c>
      <c r="J377" s="247"/>
      <c r="K377" s="222">
        <f t="shared" si="14"/>
        <v>19681.461949042976</v>
      </c>
    </row>
    <row r="378" spans="1:11" x14ac:dyDescent="0.25">
      <c r="A378" s="248">
        <v>2001</v>
      </c>
      <c r="B378" s="248">
        <v>2</v>
      </c>
      <c r="C378" s="245">
        <v>16251387.33333334</v>
      </c>
      <c r="F378" s="248">
        <v>2001</v>
      </c>
      <c r="G378" s="248">
        <v>2</v>
      </c>
      <c r="H378" s="245">
        <v>16270084.862868857</v>
      </c>
      <c r="J378" s="247"/>
      <c r="K378" s="222">
        <f t="shared" si="14"/>
        <v>18697.529535517097</v>
      </c>
    </row>
    <row r="379" spans="1:11" x14ac:dyDescent="0.25">
      <c r="A379" s="248">
        <v>2001</v>
      </c>
      <c r="B379" s="248">
        <v>3</v>
      </c>
      <c r="C379" s="245">
        <v>16278243.666666673</v>
      </c>
      <c r="F379" s="248">
        <v>2001</v>
      </c>
      <c r="G379" s="248">
        <v>3</v>
      </c>
      <c r="H379" s="245">
        <v>16295957.263788665</v>
      </c>
      <c r="J379" s="247"/>
      <c r="K379" s="222">
        <f t="shared" si="14"/>
        <v>17713.597121991217</v>
      </c>
    </row>
    <row r="380" spans="1:11" x14ac:dyDescent="0.25">
      <c r="A380" s="248">
        <v>2001</v>
      </c>
      <c r="B380" s="248">
        <v>4</v>
      </c>
      <c r="C380" s="245">
        <v>16305100</v>
      </c>
      <c r="F380" s="248">
        <v>2001</v>
      </c>
      <c r="G380" s="248">
        <v>4</v>
      </c>
      <c r="H380" s="245">
        <v>16321829.664708473</v>
      </c>
      <c r="J380" s="247"/>
      <c r="K380" s="222">
        <f t="shared" si="14"/>
        <v>16729.664708472788</v>
      </c>
    </row>
    <row r="381" spans="1:11" x14ac:dyDescent="0.25">
      <c r="A381" s="248">
        <v>2001</v>
      </c>
      <c r="B381" s="248">
        <v>5</v>
      </c>
      <c r="C381" s="245">
        <v>16332529.666666666</v>
      </c>
      <c r="F381" s="248">
        <v>2001</v>
      </c>
      <c r="G381" s="248">
        <v>5</v>
      </c>
      <c r="H381" s="245">
        <v>16347702.065628281</v>
      </c>
      <c r="J381" s="247"/>
      <c r="K381" s="222">
        <f t="shared" si="14"/>
        <v>15172.398961614817</v>
      </c>
    </row>
    <row r="382" spans="1:11" x14ac:dyDescent="0.25">
      <c r="A382" s="248">
        <v>2001</v>
      </c>
      <c r="B382" s="248">
        <v>6</v>
      </c>
      <c r="C382" s="245">
        <v>16359959.333333332</v>
      </c>
      <c r="F382" s="248">
        <v>2001</v>
      </c>
      <c r="G382" s="248">
        <v>6</v>
      </c>
      <c r="H382" s="245">
        <v>16373574.466548089</v>
      </c>
      <c r="J382" s="247"/>
      <c r="K382" s="222">
        <f t="shared" si="14"/>
        <v>13615.133214756846</v>
      </c>
    </row>
    <row r="383" spans="1:11" x14ac:dyDescent="0.25">
      <c r="A383" s="248">
        <v>2001</v>
      </c>
      <c r="B383" s="248">
        <v>7</v>
      </c>
      <c r="C383" s="245">
        <v>16387388.999999998</v>
      </c>
      <c r="F383" s="248">
        <v>2001</v>
      </c>
      <c r="G383" s="248">
        <v>7</v>
      </c>
      <c r="H383" s="245">
        <v>16399446.867467901</v>
      </c>
      <c r="J383" s="247"/>
      <c r="K383" s="222">
        <f t="shared" si="14"/>
        <v>12057.867467902601</v>
      </c>
    </row>
    <row r="384" spans="1:11" x14ac:dyDescent="0.25">
      <c r="A384" s="248">
        <v>2001</v>
      </c>
      <c r="B384" s="248">
        <v>8</v>
      </c>
      <c r="C384" s="245">
        <v>16414818.666666664</v>
      </c>
      <c r="F384" s="248">
        <v>2001</v>
      </c>
      <c r="G384" s="248">
        <v>8</v>
      </c>
      <c r="H384" s="245">
        <v>16426753.420490801</v>
      </c>
      <c r="J384" s="247"/>
      <c r="K384" s="222">
        <f t="shared" si="14"/>
        <v>11934.753824137151</v>
      </c>
    </row>
    <row r="385" spans="1:11" x14ac:dyDescent="0.25">
      <c r="A385" s="248">
        <v>2001</v>
      </c>
      <c r="B385" s="248">
        <v>9</v>
      </c>
      <c r="C385" s="245">
        <v>16442248.33333333</v>
      </c>
      <c r="F385" s="248">
        <v>2001</v>
      </c>
      <c r="G385" s="248">
        <v>9</v>
      </c>
      <c r="H385" s="245">
        <v>16454059.973513702</v>
      </c>
      <c r="J385" s="247"/>
      <c r="K385" s="222">
        <f t="shared" si="14"/>
        <v>11811.640180371702</v>
      </c>
    </row>
    <row r="386" spans="1:11" x14ac:dyDescent="0.25">
      <c r="A386" s="248">
        <v>2001</v>
      </c>
      <c r="B386" s="248">
        <v>10</v>
      </c>
      <c r="C386" s="245">
        <v>16469677.999999996</v>
      </c>
      <c r="F386" s="248">
        <v>2001</v>
      </c>
      <c r="G386" s="248">
        <v>10</v>
      </c>
      <c r="H386" s="245">
        <v>16481366.526536603</v>
      </c>
      <c r="J386" s="247"/>
      <c r="K386" s="222">
        <f t="shared" si="14"/>
        <v>11688.526536606252</v>
      </c>
    </row>
    <row r="387" spans="1:11" x14ac:dyDescent="0.25">
      <c r="A387" s="248">
        <v>2001</v>
      </c>
      <c r="B387" s="248">
        <v>11</v>
      </c>
      <c r="C387" s="245">
        <v>16497107.666666662</v>
      </c>
      <c r="F387" s="248">
        <v>2001</v>
      </c>
      <c r="G387" s="248">
        <v>11</v>
      </c>
      <c r="H387" s="245">
        <v>16508673.079559503</v>
      </c>
      <c r="J387" s="247"/>
      <c r="K387" s="222">
        <f t="shared" si="14"/>
        <v>11565.412892840803</v>
      </c>
    </row>
    <row r="388" spans="1:11" x14ac:dyDescent="0.25">
      <c r="A388" s="248">
        <v>2001</v>
      </c>
      <c r="B388" s="248">
        <v>12</v>
      </c>
      <c r="C388" s="245">
        <v>16524537.333333328</v>
      </c>
      <c r="D388" s="222">
        <f>AVERAGE(C377:C388)</f>
        <v>16373960.833333334</v>
      </c>
      <c r="E388" s="222"/>
      <c r="F388" s="248">
        <v>2001</v>
      </c>
      <c r="G388" s="248">
        <v>12</v>
      </c>
      <c r="H388" s="245">
        <v>16535979.632582404</v>
      </c>
      <c r="I388" s="222">
        <f>AVERAGE(H377:H388)</f>
        <v>16388303.35713686</v>
      </c>
      <c r="J388" s="247"/>
      <c r="K388" s="222">
        <f t="shared" si="14"/>
        <v>11442.299249075353</v>
      </c>
    </row>
    <row r="389" spans="1:11" x14ac:dyDescent="0.25">
      <c r="A389" s="248">
        <v>2002</v>
      </c>
      <c r="B389" s="248">
        <v>1</v>
      </c>
      <c r="C389" s="245">
        <v>16551966.999999994</v>
      </c>
      <c r="F389" s="248">
        <v>2002</v>
      </c>
      <c r="G389" s="248">
        <v>1</v>
      </c>
      <c r="H389" s="245">
        <v>16563286.185605304</v>
      </c>
      <c r="J389" s="247"/>
      <c r="K389" s="222">
        <f t="shared" si="14"/>
        <v>11319.185605309904</v>
      </c>
    </row>
    <row r="390" spans="1:11" x14ac:dyDescent="0.25">
      <c r="A390" s="248">
        <v>2002</v>
      </c>
      <c r="B390" s="248">
        <v>2</v>
      </c>
      <c r="C390" s="245">
        <v>16579396.66666666</v>
      </c>
      <c r="F390" s="248">
        <v>2002</v>
      </c>
      <c r="G390" s="248">
        <v>2</v>
      </c>
      <c r="H390" s="245">
        <v>16590592.738628205</v>
      </c>
      <c r="J390" s="247"/>
      <c r="K390" s="222">
        <f t="shared" si="14"/>
        <v>11196.071961544454</v>
      </c>
    </row>
    <row r="391" spans="1:11" x14ac:dyDescent="0.25">
      <c r="A391" s="248">
        <v>2002</v>
      </c>
      <c r="B391" s="248">
        <v>3</v>
      </c>
      <c r="C391" s="245">
        <v>16606826.333333327</v>
      </c>
      <c r="F391" s="248">
        <v>2002</v>
      </c>
      <c r="G391" s="248">
        <v>3</v>
      </c>
      <c r="H391" s="245">
        <v>16617899.291651106</v>
      </c>
      <c r="J391" s="247"/>
      <c r="K391" s="222">
        <f t="shared" si="14"/>
        <v>11072.958317779005</v>
      </c>
    </row>
    <row r="392" spans="1:11" x14ac:dyDescent="0.25">
      <c r="A392" s="248">
        <v>2002</v>
      </c>
      <c r="B392" s="248">
        <v>4</v>
      </c>
      <c r="C392" s="245">
        <v>16634256</v>
      </c>
      <c r="F392" s="248">
        <v>2002</v>
      </c>
      <c r="G392" s="248">
        <v>4</v>
      </c>
      <c r="H392" s="245">
        <v>16645205.844674006</v>
      </c>
      <c r="J392" s="247"/>
      <c r="K392" s="222">
        <f t="shared" si="14"/>
        <v>10949.844674006104</v>
      </c>
    </row>
    <row r="393" spans="1:11" x14ac:dyDescent="0.25">
      <c r="A393" s="248">
        <v>2002</v>
      </c>
      <c r="B393" s="248">
        <v>5</v>
      </c>
      <c r="C393" s="245">
        <v>16663043.5</v>
      </c>
      <c r="F393" s="248">
        <v>2002</v>
      </c>
      <c r="G393" s="248">
        <v>5</v>
      </c>
      <c r="H393" s="245">
        <v>16672512.397696907</v>
      </c>
      <c r="J393" s="247"/>
      <c r="K393" s="222">
        <f t="shared" si="14"/>
        <v>9468.8976969067007</v>
      </c>
    </row>
    <row r="394" spans="1:11" x14ac:dyDescent="0.25">
      <c r="A394" s="248">
        <v>2002</v>
      </c>
      <c r="B394" s="248">
        <v>6</v>
      </c>
      <c r="C394" s="245">
        <v>16691831</v>
      </c>
      <c r="F394" s="248">
        <v>2002</v>
      </c>
      <c r="G394" s="248">
        <v>6</v>
      </c>
      <c r="H394" s="245">
        <v>16699818.950719807</v>
      </c>
      <c r="J394" s="247"/>
      <c r="K394" s="222">
        <f t="shared" si="14"/>
        <v>7987.950719807297</v>
      </c>
    </row>
    <row r="395" spans="1:11" x14ac:dyDescent="0.25">
      <c r="A395" s="248">
        <v>2002</v>
      </c>
      <c r="B395" s="248">
        <v>7</v>
      </c>
      <c r="C395" s="245">
        <v>16720618.5</v>
      </c>
      <c r="F395" s="248">
        <v>2002</v>
      </c>
      <c r="G395" s="248">
        <v>7</v>
      </c>
      <c r="H395" s="245">
        <v>16727125.5037427</v>
      </c>
      <c r="J395" s="247"/>
      <c r="K395" s="222">
        <f t="shared" si="14"/>
        <v>6507.0037427004427</v>
      </c>
    </row>
    <row r="396" spans="1:11" x14ac:dyDescent="0.25">
      <c r="A396" s="248">
        <v>2002</v>
      </c>
      <c r="B396" s="248">
        <v>8</v>
      </c>
      <c r="C396" s="245">
        <v>16749406</v>
      </c>
      <c r="F396" s="248">
        <v>2002</v>
      </c>
      <c r="G396" s="248">
        <v>8</v>
      </c>
      <c r="H396" s="245">
        <v>16754935.589729751</v>
      </c>
      <c r="J396" s="247"/>
      <c r="K396" s="222">
        <f t="shared" si="14"/>
        <v>5529.5897297505289</v>
      </c>
    </row>
    <row r="397" spans="1:11" x14ac:dyDescent="0.25">
      <c r="A397" s="248">
        <v>2002</v>
      </c>
      <c r="B397" s="248">
        <v>9</v>
      </c>
      <c r="C397" s="245">
        <v>16778193.5</v>
      </c>
      <c r="F397" s="248">
        <v>2002</v>
      </c>
      <c r="G397" s="248">
        <v>9</v>
      </c>
      <c r="H397" s="245">
        <v>16782745.675716799</v>
      </c>
      <c r="J397" s="247"/>
      <c r="K397" s="222">
        <f t="shared" si="14"/>
        <v>4552.1757167987525</v>
      </c>
    </row>
    <row r="398" spans="1:11" x14ac:dyDescent="0.25">
      <c r="A398" s="248">
        <v>2002</v>
      </c>
      <c r="B398" s="248">
        <v>10</v>
      </c>
      <c r="C398" s="245">
        <v>16806981</v>
      </c>
      <c r="F398" s="248">
        <v>2002</v>
      </c>
      <c r="G398" s="248">
        <v>10</v>
      </c>
      <c r="H398" s="245">
        <v>16810555.761703849</v>
      </c>
      <c r="J398" s="247"/>
      <c r="K398" s="222">
        <f t="shared" si="14"/>
        <v>3574.7617038488388</v>
      </c>
    </row>
    <row r="399" spans="1:11" x14ac:dyDescent="0.25">
      <c r="A399" s="248">
        <v>2002</v>
      </c>
      <c r="B399" s="248">
        <v>11</v>
      </c>
      <c r="C399" s="245">
        <v>16835768.5</v>
      </c>
      <c r="F399" s="248">
        <v>2002</v>
      </c>
      <c r="G399" s="248">
        <v>11</v>
      </c>
      <c r="H399" s="245">
        <v>16838365.847690899</v>
      </c>
      <c r="J399" s="247"/>
      <c r="K399" s="222">
        <f t="shared" si="14"/>
        <v>2597.3476908989251</v>
      </c>
    </row>
    <row r="400" spans="1:11" x14ac:dyDescent="0.25">
      <c r="A400" s="248">
        <v>2002</v>
      </c>
      <c r="B400" s="248">
        <v>12</v>
      </c>
      <c r="C400" s="245">
        <v>16864556</v>
      </c>
      <c r="D400" s="222">
        <f>AVERAGE(C389:C400)</f>
        <v>16706903.666666666</v>
      </c>
      <c r="E400" s="222"/>
      <c r="F400" s="248">
        <v>2002</v>
      </c>
      <c r="G400" s="248">
        <v>12</v>
      </c>
      <c r="H400" s="245">
        <v>16866175.933677949</v>
      </c>
      <c r="I400" s="222">
        <f>AVERAGE(H389:H400)</f>
        <v>16714101.643436439</v>
      </c>
      <c r="J400" s="247"/>
      <c r="K400" s="222">
        <f t="shared" si="14"/>
        <v>1619.9336779490113</v>
      </c>
    </row>
    <row r="401" spans="1:11" x14ac:dyDescent="0.25">
      <c r="A401" s="248">
        <v>2003</v>
      </c>
      <c r="B401" s="248">
        <v>1</v>
      </c>
      <c r="C401" s="245">
        <v>16893343.5</v>
      </c>
      <c r="F401" s="248">
        <v>2003</v>
      </c>
      <c r="G401" s="248">
        <v>1</v>
      </c>
      <c r="H401" s="245">
        <v>16893986.019664999</v>
      </c>
      <c r="J401" s="247"/>
      <c r="K401" s="222">
        <f t="shared" si="14"/>
        <v>642.51966499909759</v>
      </c>
    </row>
    <row r="402" spans="1:11" x14ac:dyDescent="0.25">
      <c r="A402" s="248">
        <v>2003</v>
      </c>
      <c r="B402" s="248">
        <v>2</v>
      </c>
      <c r="C402" s="245">
        <v>16922131</v>
      </c>
      <c r="F402" s="248">
        <v>2003</v>
      </c>
      <c r="G402" s="248">
        <v>2</v>
      </c>
      <c r="H402" s="245">
        <v>16921796.105652049</v>
      </c>
      <c r="J402" s="247"/>
      <c r="K402" s="222">
        <f t="shared" si="14"/>
        <v>-334.89434795081615</v>
      </c>
    </row>
    <row r="403" spans="1:11" x14ac:dyDescent="0.25">
      <c r="A403" s="248">
        <v>2003</v>
      </c>
      <c r="B403" s="248">
        <v>3</v>
      </c>
      <c r="C403" s="245">
        <v>16950918.5</v>
      </c>
      <c r="F403" s="248">
        <v>2003</v>
      </c>
      <c r="G403" s="248">
        <v>3</v>
      </c>
      <c r="H403" s="245">
        <v>16949606.191639099</v>
      </c>
      <c r="J403" s="247"/>
      <c r="K403" s="222">
        <f t="shared" si="14"/>
        <v>-1312.3083609007299</v>
      </c>
    </row>
    <row r="404" spans="1:11" x14ac:dyDescent="0.25">
      <c r="A404" s="248">
        <v>2003</v>
      </c>
      <c r="B404" s="248">
        <v>4</v>
      </c>
      <c r="C404" s="245">
        <v>16979706</v>
      </c>
      <c r="F404" s="248">
        <v>2003</v>
      </c>
      <c r="G404" s="248">
        <v>4</v>
      </c>
      <c r="H404" s="245">
        <v>16977416.277626149</v>
      </c>
      <c r="J404" s="247"/>
      <c r="K404" s="222">
        <f t="shared" si="14"/>
        <v>-2289.7223738506436</v>
      </c>
    </row>
    <row r="405" spans="1:11" x14ac:dyDescent="0.25">
      <c r="A405" s="248">
        <v>2003</v>
      </c>
      <c r="B405" s="248">
        <v>5</v>
      </c>
      <c r="C405" s="245">
        <v>17012632.5</v>
      </c>
      <c r="F405" s="248">
        <v>2003</v>
      </c>
      <c r="G405" s="248">
        <v>5</v>
      </c>
      <c r="H405" s="245">
        <v>17005226.363613199</v>
      </c>
      <c r="J405" s="247"/>
      <c r="K405" s="222">
        <f t="shared" si="14"/>
        <v>-7406.1363868005574</v>
      </c>
    </row>
    <row r="406" spans="1:11" x14ac:dyDescent="0.25">
      <c r="A406" s="248">
        <v>2003</v>
      </c>
      <c r="B406" s="248">
        <v>6</v>
      </c>
      <c r="C406" s="245">
        <v>17045559</v>
      </c>
      <c r="F406" s="248">
        <v>2003</v>
      </c>
      <c r="G406" s="248">
        <v>6</v>
      </c>
      <c r="H406" s="245">
        <v>17033036.44960025</v>
      </c>
      <c r="J406" s="247"/>
      <c r="K406" s="222">
        <f t="shared" si="14"/>
        <v>-12522.550399750471</v>
      </c>
    </row>
    <row r="407" spans="1:11" x14ac:dyDescent="0.25">
      <c r="A407" s="248">
        <v>2003</v>
      </c>
      <c r="B407" s="248">
        <v>7</v>
      </c>
      <c r="C407" s="245">
        <v>17078485.5</v>
      </c>
      <c r="F407" s="248">
        <v>2003</v>
      </c>
      <c r="G407" s="248">
        <v>7</v>
      </c>
      <c r="H407" s="245">
        <v>17060846.5355873</v>
      </c>
      <c r="J407" s="247"/>
      <c r="K407" s="222">
        <f t="shared" si="14"/>
        <v>-17638.964412700385</v>
      </c>
    </row>
    <row r="408" spans="1:11" x14ac:dyDescent="0.25">
      <c r="A408" s="248">
        <v>2003</v>
      </c>
      <c r="B408" s="248">
        <v>8</v>
      </c>
      <c r="C408" s="245">
        <v>17111412</v>
      </c>
      <c r="F408" s="248">
        <v>2003</v>
      </c>
      <c r="G408" s="248">
        <v>8</v>
      </c>
      <c r="H408" s="245">
        <v>17094845.220019151</v>
      </c>
      <c r="J408" s="247"/>
      <c r="K408" s="222">
        <f t="shared" si="14"/>
        <v>-16566.779980849475</v>
      </c>
    </row>
    <row r="409" spans="1:11" x14ac:dyDescent="0.25">
      <c r="A409" s="248">
        <v>2003</v>
      </c>
      <c r="B409" s="248">
        <v>9</v>
      </c>
      <c r="C409" s="245">
        <v>17144338.5</v>
      </c>
      <c r="F409" s="248">
        <v>2003</v>
      </c>
      <c r="G409" s="248">
        <v>9</v>
      </c>
      <c r="H409" s="245">
        <v>17128843.904451001</v>
      </c>
      <c r="J409" s="247"/>
      <c r="K409" s="222">
        <f t="shared" si="14"/>
        <v>-15494.595548998564</v>
      </c>
    </row>
    <row r="410" spans="1:11" x14ac:dyDescent="0.25">
      <c r="A410" s="248">
        <v>2003</v>
      </c>
      <c r="B410" s="248">
        <v>10</v>
      </c>
      <c r="C410" s="245">
        <v>17177265</v>
      </c>
      <c r="F410" s="248">
        <v>2003</v>
      </c>
      <c r="G410" s="248">
        <v>10</v>
      </c>
      <c r="H410" s="245">
        <v>17162842.588882852</v>
      </c>
      <c r="J410" s="247"/>
      <c r="K410" s="222">
        <f t="shared" si="14"/>
        <v>-14422.411117147654</v>
      </c>
    </row>
    <row r="411" spans="1:11" x14ac:dyDescent="0.25">
      <c r="A411" s="248">
        <v>2003</v>
      </c>
      <c r="B411" s="248">
        <v>11</v>
      </c>
      <c r="C411" s="245">
        <v>17210191.5</v>
      </c>
      <c r="F411" s="248">
        <v>2003</v>
      </c>
      <c r="G411" s="248">
        <v>11</v>
      </c>
      <c r="H411" s="245">
        <v>17196841.273314703</v>
      </c>
      <c r="J411" s="247"/>
      <c r="K411" s="222">
        <f t="shared" si="14"/>
        <v>-13350.226685296744</v>
      </c>
    </row>
    <row r="412" spans="1:11" x14ac:dyDescent="0.25">
      <c r="A412" s="248">
        <v>2003</v>
      </c>
      <c r="B412" s="248">
        <v>12</v>
      </c>
      <c r="C412" s="245">
        <v>17243118</v>
      </c>
      <c r="D412" s="222">
        <f>AVERAGE(C401:C412)</f>
        <v>17064091.75</v>
      </c>
      <c r="E412" s="222"/>
      <c r="F412" s="248">
        <v>2003</v>
      </c>
      <c r="G412" s="248">
        <v>12</v>
      </c>
      <c r="H412" s="245">
        <v>17230839.957746554</v>
      </c>
      <c r="I412" s="222">
        <f>AVERAGE(H401:H412)</f>
        <v>17054677.240649778</v>
      </c>
      <c r="J412" s="247"/>
      <c r="K412" s="222">
        <f t="shared" si="14"/>
        <v>-12278.042253445834</v>
      </c>
    </row>
    <row r="413" spans="1:11" x14ac:dyDescent="0.25">
      <c r="A413" s="248">
        <v>2004</v>
      </c>
      <c r="B413" s="248">
        <v>1</v>
      </c>
      <c r="C413" s="245">
        <v>17276044.5</v>
      </c>
      <c r="F413" s="248">
        <v>2004</v>
      </c>
      <c r="G413" s="248">
        <v>1</v>
      </c>
      <c r="H413" s="245">
        <v>17264838.642178405</v>
      </c>
      <c r="J413" s="247"/>
      <c r="K413" s="222">
        <f t="shared" si="14"/>
        <v>-11205.857821594924</v>
      </c>
    </row>
    <row r="414" spans="1:11" x14ac:dyDescent="0.25">
      <c r="A414" s="248">
        <v>2004</v>
      </c>
      <c r="B414" s="248">
        <v>2</v>
      </c>
      <c r="C414" s="245">
        <v>17308971</v>
      </c>
      <c r="F414" s="248">
        <v>2004</v>
      </c>
      <c r="G414" s="248">
        <v>2</v>
      </c>
      <c r="H414" s="245">
        <v>17298837.326610256</v>
      </c>
      <c r="J414" s="247"/>
      <c r="K414" s="222">
        <f t="shared" si="14"/>
        <v>-10133.673389744014</v>
      </c>
    </row>
    <row r="415" spans="1:11" x14ac:dyDescent="0.25">
      <c r="A415" s="248">
        <v>2004</v>
      </c>
      <c r="B415" s="248">
        <v>3</v>
      </c>
      <c r="C415" s="245">
        <v>17341897.5</v>
      </c>
      <c r="F415" s="248">
        <v>2004</v>
      </c>
      <c r="G415" s="248">
        <v>3</v>
      </c>
      <c r="H415" s="245">
        <v>17332836.011042107</v>
      </c>
      <c r="J415" s="247"/>
      <c r="K415" s="222">
        <f t="shared" si="14"/>
        <v>-9061.4889578931034</v>
      </c>
    </row>
    <row r="416" spans="1:11" x14ac:dyDescent="0.25">
      <c r="A416" s="248">
        <v>2004</v>
      </c>
      <c r="B416" s="248">
        <v>4</v>
      </c>
      <c r="C416" s="245">
        <v>17374824</v>
      </c>
      <c r="F416" s="248">
        <v>2004</v>
      </c>
      <c r="G416" s="248">
        <v>4</v>
      </c>
      <c r="H416" s="245">
        <v>17366834.695473958</v>
      </c>
      <c r="J416" s="247"/>
      <c r="K416" s="222">
        <f t="shared" si="14"/>
        <v>-7989.3045260421932</v>
      </c>
    </row>
    <row r="417" spans="1:11" x14ac:dyDescent="0.25">
      <c r="A417" s="248">
        <v>2004</v>
      </c>
      <c r="B417" s="248">
        <v>5</v>
      </c>
      <c r="C417" s="245">
        <v>17408435</v>
      </c>
      <c r="F417" s="248">
        <v>2004</v>
      </c>
      <c r="G417" s="248">
        <v>5</v>
      </c>
      <c r="H417" s="245">
        <v>17400833.379905809</v>
      </c>
      <c r="J417" s="247"/>
      <c r="K417" s="222">
        <f t="shared" si="14"/>
        <v>-7601.620094191283</v>
      </c>
    </row>
    <row r="418" spans="1:11" x14ac:dyDescent="0.25">
      <c r="A418" s="248">
        <v>2004</v>
      </c>
      <c r="B418" s="248">
        <v>6</v>
      </c>
      <c r="C418" s="245">
        <v>17442046</v>
      </c>
      <c r="F418" s="248">
        <v>2004</v>
      </c>
      <c r="G418" s="248">
        <v>6</v>
      </c>
      <c r="H418" s="245">
        <v>17434832.06433766</v>
      </c>
      <c r="J418" s="247"/>
      <c r="K418" s="222">
        <f t="shared" si="14"/>
        <v>-7213.9356623403728</v>
      </c>
    </row>
    <row r="419" spans="1:11" x14ac:dyDescent="0.25">
      <c r="A419" s="248">
        <v>2004</v>
      </c>
      <c r="B419" s="248">
        <v>7</v>
      </c>
      <c r="C419" s="245">
        <v>17475657</v>
      </c>
      <c r="F419" s="248">
        <v>2004</v>
      </c>
      <c r="G419" s="248">
        <v>7</v>
      </c>
      <c r="H419" s="245">
        <v>17468830.748769499</v>
      </c>
      <c r="J419" s="247"/>
      <c r="K419" s="222">
        <f t="shared" si="14"/>
        <v>-6826.2512305006385</v>
      </c>
    </row>
    <row r="420" spans="1:11" x14ac:dyDescent="0.25">
      <c r="A420" s="248">
        <v>2004</v>
      </c>
      <c r="B420" s="248">
        <v>8</v>
      </c>
      <c r="C420" s="245">
        <v>17509268</v>
      </c>
      <c r="F420" s="248">
        <v>2004</v>
      </c>
      <c r="G420" s="248">
        <v>8</v>
      </c>
      <c r="H420" s="245">
        <v>17502739.301167965</v>
      </c>
      <c r="J420" s="247"/>
      <c r="K420" s="222">
        <f t="shared" si="14"/>
        <v>-6528.6988320350647</v>
      </c>
    </row>
    <row r="421" spans="1:11" x14ac:dyDescent="0.25">
      <c r="A421" s="248">
        <v>2004</v>
      </c>
      <c r="B421" s="248">
        <v>9</v>
      </c>
      <c r="C421" s="245">
        <v>17542879</v>
      </c>
      <c r="F421" s="248">
        <v>2004</v>
      </c>
      <c r="G421" s="248">
        <v>9</v>
      </c>
      <c r="H421" s="245">
        <v>17536647.853566431</v>
      </c>
      <c r="J421" s="247"/>
      <c r="K421" s="222">
        <f t="shared" si="14"/>
        <v>-6231.1464335694909</v>
      </c>
    </row>
    <row r="422" spans="1:11" x14ac:dyDescent="0.25">
      <c r="A422" s="248">
        <v>2004</v>
      </c>
      <c r="B422" s="248">
        <v>10</v>
      </c>
      <c r="C422" s="245">
        <v>17576490</v>
      </c>
      <c r="F422" s="248">
        <v>2004</v>
      </c>
      <c r="G422" s="248">
        <v>10</v>
      </c>
      <c r="H422" s="245">
        <v>17570556.405964896</v>
      </c>
      <c r="J422" s="247"/>
      <c r="K422" s="222">
        <f t="shared" si="14"/>
        <v>-5933.5940351039171</v>
      </c>
    </row>
    <row r="423" spans="1:11" x14ac:dyDescent="0.25">
      <c r="A423" s="248">
        <v>2004</v>
      </c>
      <c r="B423" s="248">
        <v>11</v>
      </c>
      <c r="C423" s="245">
        <v>17610101</v>
      </c>
      <c r="F423" s="248">
        <v>2004</v>
      </c>
      <c r="G423" s="248">
        <v>11</v>
      </c>
      <c r="H423" s="245">
        <v>17604464.958363362</v>
      </c>
      <c r="J423" s="247"/>
      <c r="K423" s="222">
        <f t="shared" si="14"/>
        <v>-5636.0416366383433</v>
      </c>
    </row>
    <row r="424" spans="1:11" x14ac:dyDescent="0.25">
      <c r="A424" s="248">
        <v>2004</v>
      </c>
      <c r="B424" s="248">
        <v>12</v>
      </c>
      <c r="C424" s="245">
        <v>17643712</v>
      </c>
      <c r="D424" s="222">
        <f>AVERAGE(C413:C424)</f>
        <v>17459193.75</v>
      </c>
      <c r="E424" s="222"/>
      <c r="F424" s="248">
        <v>2004</v>
      </c>
      <c r="G424" s="248">
        <v>12</v>
      </c>
      <c r="H424" s="245">
        <v>17638373.510761827</v>
      </c>
      <c r="I424" s="222">
        <f>AVERAGE(H413:H424)</f>
        <v>17451718.741511848</v>
      </c>
      <c r="J424" s="247"/>
      <c r="K424" s="222">
        <f t="shared" si="14"/>
        <v>-5338.4892381727695</v>
      </c>
    </row>
    <row r="425" spans="1:11" x14ac:dyDescent="0.25">
      <c r="A425" s="248">
        <v>2005</v>
      </c>
      <c r="B425" s="248">
        <v>1</v>
      </c>
      <c r="C425" s="245">
        <v>17677323</v>
      </c>
      <c r="D425" s="222"/>
      <c r="E425" s="222"/>
      <c r="F425" s="248">
        <v>2005</v>
      </c>
      <c r="G425" s="248">
        <v>1</v>
      </c>
      <c r="H425" s="245">
        <v>17672282.063160293</v>
      </c>
      <c r="I425" s="222"/>
      <c r="J425" s="247"/>
      <c r="K425" s="222">
        <f t="shared" si="14"/>
        <v>-5040.9368397071958</v>
      </c>
    </row>
    <row r="426" spans="1:11" x14ac:dyDescent="0.25">
      <c r="A426" s="248">
        <v>2005</v>
      </c>
      <c r="B426" s="248">
        <v>2</v>
      </c>
      <c r="C426" s="245">
        <v>17710934</v>
      </c>
      <c r="D426" s="222"/>
      <c r="E426" s="222"/>
      <c r="F426" s="248">
        <v>2005</v>
      </c>
      <c r="G426" s="248">
        <v>2</v>
      </c>
      <c r="H426" s="245">
        <v>17706190.615558758</v>
      </c>
      <c r="I426" s="222"/>
      <c r="J426" s="247"/>
      <c r="K426" s="222">
        <f t="shared" si="14"/>
        <v>-4743.384441241622</v>
      </c>
    </row>
    <row r="427" spans="1:11" x14ac:dyDescent="0.25">
      <c r="A427" s="248">
        <v>2005</v>
      </c>
      <c r="B427" s="248">
        <v>3</v>
      </c>
      <c r="C427" s="245">
        <v>17744545</v>
      </c>
      <c r="D427" s="222"/>
      <c r="E427" s="222"/>
      <c r="F427" s="248">
        <v>2005</v>
      </c>
      <c r="G427" s="248">
        <v>3</v>
      </c>
      <c r="H427" s="245">
        <v>17740099.167957224</v>
      </c>
      <c r="I427" s="222"/>
      <c r="J427" s="247"/>
      <c r="K427" s="222">
        <f t="shared" si="14"/>
        <v>-4445.8320427760482</v>
      </c>
    </row>
    <row r="428" spans="1:11" x14ac:dyDescent="0.25">
      <c r="A428" s="248">
        <v>2005</v>
      </c>
      <c r="B428" s="248">
        <v>4</v>
      </c>
      <c r="C428" s="245">
        <v>17778156</v>
      </c>
      <c r="D428" s="222"/>
      <c r="E428" s="222"/>
      <c r="F428" s="248">
        <v>2005</v>
      </c>
      <c r="G428" s="248">
        <v>4</v>
      </c>
      <c r="H428" s="245">
        <v>17774007.72035569</v>
      </c>
      <c r="I428" s="222"/>
      <c r="J428" s="247"/>
      <c r="K428" s="222">
        <f t="shared" si="14"/>
        <v>-4148.2796443104744</v>
      </c>
    </row>
    <row r="429" spans="1:11" x14ac:dyDescent="0.25">
      <c r="A429" s="248">
        <v>2005</v>
      </c>
      <c r="B429" s="248">
        <v>5</v>
      </c>
      <c r="C429" s="245">
        <v>17809515.916666668</v>
      </c>
      <c r="D429" s="222"/>
      <c r="E429" s="222"/>
      <c r="F429" s="248">
        <v>2005</v>
      </c>
      <c r="G429" s="248">
        <v>5</v>
      </c>
      <c r="H429" s="245">
        <v>17807916.272754155</v>
      </c>
      <c r="I429" s="222"/>
      <c r="J429" s="247"/>
      <c r="K429" s="222">
        <f t="shared" ref="K429:K492" si="15">+H429-C429</f>
        <v>-1599.643912512809</v>
      </c>
    </row>
    <row r="430" spans="1:11" x14ac:dyDescent="0.25">
      <c r="A430" s="248">
        <v>2005</v>
      </c>
      <c r="B430" s="248">
        <v>6</v>
      </c>
      <c r="C430" s="245">
        <v>17840875.833333336</v>
      </c>
      <c r="D430" s="222"/>
      <c r="E430" s="222"/>
      <c r="F430" s="248">
        <v>2005</v>
      </c>
      <c r="G430" s="248">
        <v>6</v>
      </c>
      <c r="H430" s="245">
        <v>17841824.825152621</v>
      </c>
      <c r="I430" s="222"/>
      <c r="J430" s="247"/>
      <c r="K430" s="222">
        <f t="shared" si="15"/>
        <v>948.99181928485632</v>
      </c>
    </row>
    <row r="431" spans="1:11" x14ac:dyDescent="0.25">
      <c r="A431" s="248">
        <v>2005</v>
      </c>
      <c r="B431" s="248">
        <v>7</v>
      </c>
      <c r="C431" s="245">
        <v>17872235.750000004</v>
      </c>
      <c r="D431" s="222"/>
      <c r="E431" s="222"/>
      <c r="F431" s="248">
        <v>2005</v>
      </c>
      <c r="G431" s="248">
        <v>7</v>
      </c>
      <c r="H431" s="245">
        <v>17875733.377551101</v>
      </c>
      <c r="I431" s="222"/>
      <c r="J431" s="247"/>
      <c r="K431" s="222">
        <f t="shared" si="15"/>
        <v>3497.6275510974228</v>
      </c>
    </row>
    <row r="432" spans="1:11" x14ac:dyDescent="0.25">
      <c r="A432" s="248">
        <v>2005</v>
      </c>
      <c r="B432" s="248">
        <v>8</v>
      </c>
      <c r="C432" s="245">
        <v>17903595.666666672</v>
      </c>
      <c r="D432" s="222"/>
      <c r="E432" s="222"/>
      <c r="F432" s="248">
        <v>2005</v>
      </c>
      <c r="G432" s="248">
        <v>8</v>
      </c>
      <c r="H432" s="245">
        <v>17901429.084261041</v>
      </c>
      <c r="I432" s="222"/>
      <c r="J432" s="247"/>
      <c r="K432" s="222">
        <f t="shared" si="15"/>
        <v>-2166.5824056304991</v>
      </c>
    </row>
    <row r="433" spans="1:11" x14ac:dyDescent="0.25">
      <c r="A433" s="248">
        <v>2005</v>
      </c>
      <c r="B433" s="248">
        <v>9</v>
      </c>
      <c r="C433" s="245">
        <v>17934955.58333334</v>
      </c>
      <c r="D433" s="222"/>
      <c r="E433" s="222"/>
      <c r="F433" s="248">
        <v>2005</v>
      </c>
      <c r="G433" s="248">
        <v>9</v>
      </c>
      <c r="H433" s="245">
        <v>17927124.790970981</v>
      </c>
      <c r="I433" s="222"/>
      <c r="J433" s="247"/>
      <c r="K433" s="222">
        <f t="shared" si="15"/>
        <v>-7830.7923623584211</v>
      </c>
    </row>
    <row r="434" spans="1:11" x14ac:dyDescent="0.25">
      <c r="A434" s="248">
        <v>2005</v>
      </c>
      <c r="B434" s="248">
        <v>10</v>
      </c>
      <c r="C434" s="245">
        <v>17966315.500000007</v>
      </c>
      <c r="D434" s="222"/>
      <c r="E434" s="222"/>
      <c r="F434" s="248">
        <v>2005</v>
      </c>
      <c r="G434" s="248">
        <v>10</v>
      </c>
      <c r="H434" s="245">
        <v>17952820.497680921</v>
      </c>
      <c r="I434" s="222"/>
      <c r="J434" s="247"/>
      <c r="K434" s="222">
        <f t="shared" si="15"/>
        <v>-13495.002319086343</v>
      </c>
    </row>
    <row r="435" spans="1:11" x14ac:dyDescent="0.25">
      <c r="A435" s="248">
        <v>2005</v>
      </c>
      <c r="B435" s="248">
        <v>11</v>
      </c>
      <c r="C435" s="245">
        <v>17997675.416666675</v>
      </c>
      <c r="D435" s="222"/>
      <c r="E435" s="222"/>
      <c r="F435" s="248">
        <v>2005</v>
      </c>
      <c r="G435" s="248">
        <v>11</v>
      </c>
      <c r="H435" s="245">
        <v>17978516.204390861</v>
      </c>
      <c r="I435" s="222"/>
      <c r="J435" s="247"/>
      <c r="K435" s="222">
        <f t="shared" si="15"/>
        <v>-19159.212275814265</v>
      </c>
    </row>
    <row r="436" spans="1:11" x14ac:dyDescent="0.25">
      <c r="A436" s="243">
        <v>2005</v>
      </c>
      <c r="B436" s="243">
        <v>12</v>
      </c>
      <c r="C436" s="245">
        <v>18029035.333333343</v>
      </c>
      <c r="D436" s="222">
        <f>AVERAGE(C425:C436)</f>
        <v>17855430.250000004</v>
      </c>
      <c r="E436" s="222"/>
      <c r="F436" s="243">
        <v>2005</v>
      </c>
      <c r="G436" s="243">
        <v>12</v>
      </c>
      <c r="H436" s="245">
        <v>18004211.911100801</v>
      </c>
      <c r="I436" s="222">
        <f>AVERAGE(H425:H436)</f>
        <v>17848513.044241201</v>
      </c>
      <c r="J436" s="247"/>
      <c r="K436" s="222">
        <f t="shared" si="15"/>
        <v>-24823.422232542187</v>
      </c>
    </row>
    <row r="437" spans="1:11" x14ac:dyDescent="0.25">
      <c r="A437" s="248">
        <v>2006</v>
      </c>
      <c r="B437" s="248">
        <v>1</v>
      </c>
      <c r="C437" s="245">
        <v>18060395.250000011</v>
      </c>
      <c r="F437" s="248">
        <v>2006</v>
      </c>
      <c r="G437" s="248">
        <v>1</v>
      </c>
      <c r="H437" s="245">
        <v>18029907.617810741</v>
      </c>
      <c r="J437" s="247"/>
      <c r="K437" s="222">
        <f t="shared" si="15"/>
        <v>-30487.632189270109</v>
      </c>
    </row>
    <row r="438" spans="1:11" x14ac:dyDescent="0.25">
      <c r="A438" s="248">
        <v>2006</v>
      </c>
      <c r="B438" s="248">
        <v>2</v>
      </c>
      <c r="C438" s="245">
        <v>18091755.166666679</v>
      </c>
      <c r="F438" s="248">
        <v>2006</v>
      </c>
      <c r="G438" s="248">
        <v>2</v>
      </c>
      <c r="H438" s="245">
        <v>18055603.324520681</v>
      </c>
      <c r="J438" s="247"/>
      <c r="K438" s="222">
        <f t="shared" si="15"/>
        <v>-36151.842145998031</v>
      </c>
    </row>
    <row r="439" spans="1:11" x14ac:dyDescent="0.25">
      <c r="A439" s="248">
        <v>2006</v>
      </c>
      <c r="B439" s="248">
        <v>3</v>
      </c>
      <c r="C439" s="245">
        <v>18123115.083333347</v>
      </c>
      <c r="F439" s="248">
        <v>2006</v>
      </c>
      <c r="G439" s="248">
        <v>3</v>
      </c>
      <c r="H439" s="245">
        <v>18081299.031230621</v>
      </c>
      <c r="J439" s="247"/>
      <c r="K439" s="222">
        <f t="shared" si="15"/>
        <v>-41816.052102725953</v>
      </c>
    </row>
    <row r="440" spans="1:11" x14ac:dyDescent="0.25">
      <c r="A440" s="248">
        <v>2006</v>
      </c>
      <c r="B440" s="248">
        <v>4</v>
      </c>
      <c r="C440" s="245">
        <v>18154475</v>
      </c>
      <c r="F440" s="248">
        <v>2006</v>
      </c>
      <c r="G440" s="248">
        <v>4</v>
      </c>
      <c r="H440" s="245">
        <v>18106994.737940561</v>
      </c>
      <c r="J440" s="247"/>
      <c r="K440" s="222">
        <f t="shared" si="15"/>
        <v>-47480.262059438974</v>
      </c>
    </row>
    <row r="441" spans="1:11" x14ac:dyDescent="0.25">
      <c r="A441" s="248">
        <v>2006</v>
      </c>
      <c r="B441" s="248">
        <v>5</v>
      </c>
      <c r="C441" s="245">
        <v>18178832.75</v>
      </c>
      <c r="F441" s="248">
        <v>2006</v>
      </c>
      <c r="G441" s="248">
        <v>5</v>
      </c>
      <c r="H441" s="245">
        <v>18132690.444650501</v>
      </c>
      <c r="J441" s="247"/>
      <c r="K441" s="222">
        <f t="shared" si="15"/>
        <v>-46142.305349498987</v>
      </c>
    </row>
    <row r="442" spans="1:11" x14ac:dyDescent="0.25">
      <c r="A442" s="248">
        <v>2006</v>
      </c>
      <c r="B442" s="248">
        <v>6</v>
      </c>
      <c r="C442" s="245">
        <v>18203190.5</v>
      </c>
      <c r="F442" s="248">
        <v>2006</v>
      </c>
      <c r="G442" s="248">
        <v>6</v>
      </c>
      <c r="H442" s="245">
        <v>18158386.151360441</v>
      </c>
      <c r="J442" s="247"/>
      <c r="K442" s="222">
        <f t="shared" si="15"/>
        <v>-44804.348639559001</v>
      </c>
    </row>
    <row r="443" spans="1:11" x14ac:dyDescent="0.25">
      <c r="A443" s="248">
        <v>2006</v>
      </c>
      <c r="B443" s="248">
        <v>7</v>
      </c>
      <c r="C443" s="245">
        <v>18227548.25</v>
      </c>
      <c r="F443" s="248">
        <v>2006</v>
      </c>
      <c r="G443" s="248">
        <v>7</v>
      </c>
      <c r="H443" s="245">
        <v>18184081.8580704</v>
      </c>
      <c r="J443" s="247"/>
      <c r="K443" s="222">
        <f t="shared" si="15"/>
        <v>-43466.391929600388</v>
      </c>
    </row>
    <row r="444" spans="1:11" x14ac:dyDescent="0.25">
      <c r="A444" s="248">
        <v>2006</v>
      </c>
      <c r="B444" s="248">
        <v>8</v>
      </c>
      <c r="C444" s="245">
        <v>18251906</v>
      </c>
      <c r="F444" s="248">
        <v>2006</v>
      </c>
      <c r="G444" s="248">
        <v>8</v>
      </c>
      <c r="H444" s="245">
        <v>18200830.111256834</v>
      </c>
      <c r="J444" s="247"/>
      <c r="K444" s="222">
        <f t="shared" si="15"/>
        <v>-51075.88874316588</v>
      </c>
    </row>
    <row r="445" spans="1:11" x14ac:dyDescent="0.25">
      <c r="A445" s="248">
        <v>2006</v>
      </c>
      <c r="B445" s="248">
        <v>9</v>
      </c>
      <c r="C445" s="245">
        <v>18276263.75</v>
      </c>
      <c r="F445" s="248">
        <v>2006</v>
      </c>
      <c r="G445" s="248">
        <v>9</v>
      </c>
      <c r="H445" s="245">
        <v>18217578.364443269</v>
      </c>
      <c r="J445" s="247"/>
      <c r="K445" s="222">
        <f t="shared" si="15"/>
        <v>-58685.385556731373</v>
      </c>
    </row>
    <row r="446" spans="1:11" x14ac:dyDescent="0.25">
      <c r="A446" s="248">
        <v>2006</v>
      </c>
      <c r="B446" s="248">
        <v>10</v>
      </c>
      <c r="C446" s="245">
        <v>18300621.5</v>
      </c>
      <c r="F446" s="248">
        <v>2006</v>
      </c>
      <c r="G446" s="248">
        <v>10</v>
      </c>
      <c r="H446" s="245">
        <v>18234326.617629703</v>
      </c>
      <c r="J446" s="247"/>
      <c r="K446" s="222">
        <f t="shared" si="15"/>
        <v>-66294.882370296866</v>
      </c>
    </row>
    <row r="447" spans="1:11" x14ac:dyDescent="0.25">
      <c r="A447" s="248">
        <v>2006</v>
      </c>
      <c r="B447" s="248">
        <v>11</v>
      </c>
      <c r="C447" s="245">
        <v>18324979.25</v>
      </c>
      <c r="F447" s="248">
        <v>2006</v>
      </c>
      <c r="G447" s="248">
        <v>11</v>
      </c>
      <c r="H447" s="245">
        <v>18251074.870816138</v>
      </c>
      <c r="J447" s="247"/>
      <c r="K447" s="222">
        <f t="shared" si="15"/>
        <v>-73904.379183862358</v>
      </c>
    </row>
    <row r="448" spans="1:11" x14ac:dyDescent="0.25">
      <c r="A448" s="248">
        <v>2006</v>
      </c>
      <c r="B448" s="248">
        <v>12</v>
      </c>
      <c r="C448" s="245">
        <v>18349337</v>
      </c>
      <c r="D448" s="222">
        <f>AVERAGE(C437:C448)</f>
        <v>18211868.291666668</v>
      </c>
      <c r="E448" s="222"/>
      <c r="F448" s="248">
        <v>2006</v>
      </c>
      <c r="G448" s="248">
        <v>12</v>
      </c>
      <c r="H448" s="245">
        <v>18267823.124002572</v>
      </c>
      <c r="I448" s="222">
        <f>AVERAGE(H437:H448)</f>
        <v>18160049.687811039</v>
      </c>
      <c r="J448" s="247"/>
      <c r="K448" s="222">
        <f t="shared" si="15"/>
        <v>-81513.875997427851</v>
      </c>
    </row>
    <row r="449" spans="1:11" x14ac:dyDescent="0.25">
      <c r="A449" s="248">
        <v>2007</v>
      </c>
      <c r="B449" s="248">
        <v>1</v>
      </c>
      <c r="C449" s="245">
        <v>18373694.75</v>
      </c>
      <c r="F449" s="248">
        <v>2007</v>
      </c>
      <c r="G449" s="248">
        <v>1</v>
      </c>
      <c r="H449" s="245">
        <v>18284571.377189007</v>
      </c>
      <c r="J449" s="247"/>
      <c r="K449" s="222">
        <f t="shared" si="15"/>
        <v>-89123.372810993344</v>
      </c>
    </row>
    <row r="450" spans="1:11" x14ac:dyDescent="0.25">
      <c r="A450" s="248">
        <v>2007</v>
      </c>
      <c r="B450" s="248">
        <v>2</v>
      </c>
      <c r="C450" s="245">
        <v>18398052.5</v>
      </c>
      <c r="F450" s="248">
        <v>2007</v>
      </c>
      <c r="G450" s="248">
        <v>2</v>
      </c>
      <c r="H450" s="245">
        <v>18301319.630375441</v>
      </c>
      <c r="J450" s="247"/>
      <c r="K450" s="222">
        <f t="shared" si="15"/>
        <v>-96732.869624558836</v>
      </c>
    </row>
    <row r="451" spans="1:11" x14ac:dyDescent="0.25">
      <c r="A451" s="248">
        <v>2007</v>
      </c>
      <c r="B451" s="248">
        <v>3</v>
      </c>
      <c r="C451" s="245">
        <v>18422410.25</v>
      </c>
      <c r="F451" s="248">
        <v>2007</v>
      </c>
      <c r="G451" s="248">
        <v>3</v>
      </c>
      <c r="H451" s="245">
        <v>18318067.883561876</v>
      </c>
      <c r="J451" s="247"/>
      <c r="K451" s="222">
        <f t="shared" si="15"/>
        <v>-104342.36643812433</v>
      </c>
    </row>
    <row r="452" spans="1:11" x14ac:dyDescent="0.25">
      <c r="A452" s="248">
        <v>2007</v>
      </c>
      <c r="B452" s="248">
        <v>4</v>
      </c>
      <c r="C452" s="245">
        <v>18446768</v>
      </c>
      <c r="F452" s="248">
        <v>2007</v>
      </c>
      <c r="G452" s="248">
        <v>4</v>
      </c>
      <c r="H452" s="245">
        <v>18334816.13674831</v>
      </c>
      <c r="J452" s="247"/>
      <c r="K452" s="222">
        <f t="shared" si="15"/>
        <v>-111951.86325168982</v>
      </c>
    </row>
    <row r="453" spans="1:11" x14ac:dyDescent="0.25">
      <c r="A453" s="248">
        <v>2007</v>
      </c>
      <c r="B453" s="248">
        <v>5</v>
      </c>
      <c r="C453" s="245">
        <v>18460696.083333332</v>
      </c>
      <c r="F453" s="248">
        <v>2007</v>
      </c>
      <c r="G453" s="248">
        <v>5</v>
      </c>
      <c r="H453" s="245">
        <v>18351564.389934745</v>
      </c>
      <c r="J453" s="247"/>
      <c r="K453" s="222">
        <f t="shared" si="15"/>
        <v>-109131.69339858741</v>
      </c>
    </row>
    <row r="454" spans="1:11" x14ac:dyDescent="0.25">
      <c r="A454" s="248">
        <v>2007</v>
      </c>
      <c r="B454" s="248">
        <v>6</v>
      </c>
      <c r="C454" s="245">
        <v>18474624.166666664</v>
      </c>
      <c r="F454" s="248">
        <v>2007</v>
      </c>
      <c r="G454" s="248">
        <v>6</v>
      </c>
      <c r="H454" s="245">
        <v>18368312.643121179</v>
      </c>
      <c r="J454" s="247"/>
      <c r="K454" s="222">
        <f t="shared" si="15"/>
        <v>-106311.52354548499</v>
      </c>
    </row>
    <row r="455" spans="1:11" x14ac:dyDescent="0.25">
      <c r="A455" s="248">
        <v>2007</v>
      </c>
      <c r="B455" s="248">
        <v>7</v>
      </c>
      <c r="C455" s="245">
        <v>18488552.249999996</v>
      </c>
      <c r="F455" s="248">
        <v>2007</v>
      </c>
      <c r="G455" s="248">
        <v>7</v>
      </c>
      <c r="H455" s="245">
        <v>18385060.896307603</v>
      </c>
      <c r="J455" s="247"/>
      <c r="K455" s="222">
        <f t="shared" si="15"/>
        <v>-103491.35369239375</v>
      </c>
    </row>
    <row r="456" spans="1:11" x14ac:dyDescent="0.25">
      <c r="A456" s="248">
        <v>2007</v>
      </c>
      <c r="B456" s="248">
        <v>8</v>
      </c>
      <c r="C456" s="245">
        <v>18502480.333333328</v>
      </c>
      <c r="F456" s="248">
        <v>2007</v>
      </c>
      <c r="G456" s="248">
        <v>8</v>
      </c>
      <c r="H456" s="245">
        <v>18398035.91253531</v>
      </c>
      <c r="J456" s="247"/>
      <c r="K456" s="222">
        <f t="shared" si="15"/>
        <v>-104444.42079801857</v>
      </c>
    </row>
    <row r="457" spans="1:11" x14ac:dyDescent="0.25">
      <c r="A457" s="248">
        <v>2007</v>
      </c>
      <c r="B457" s="248">
        <v>9</v>
      </c>
      <c r="C457" s="245">
        <v>18516408.41666666</v>
      </c>
      <c r="F457" s="248">
        <v>2007</v>
      </c>
      <c r="G457" s="248">
        <v>9</v>
      </c>
      <c r="H457" s="245">
        <v>18411010.928763017</v>
      </c>
      <c r="J457" s="247"/>
      <c r="K457" s="222">
        <f t="shared" si="15"/>
        <v>-105397.4879036434</v>
      </c>
    </row>
    <row r="458" spans="1:11" x14ac:dyDescent="0.25">
      <c r="A458" s="248">
        <v>2007</v>
      </c>
      <c r="B458" s="248">
        <v>10</v>
      </c>
      <c r="C458" s="245">
        <v>18530336.499999993</v>
      </c>
      <c r="F458" s="248">
        <v>2007</v>
      </c>
      <c r="G458" s="248">
        <v>10</v>
      </c>
      <c r="H458" s="245">
        <v>18423985.944990724</v>
      </c>
      <c r="J458" s="247"/>
      <c r="K458" s="222">
        <f t="shared" si="15"/>
        <v>-106350.55500926822</v>
      </c>
    </row>
    <row r="459" spans="1:11" x14ac:dyDescent="0.25">
      <c r="A459" s="248">
        <v>2007</v>
      </c>
      <c r="B459" s="248">
        <v>11</v>
      </c>
      <c r="C459" s="245">
        <v>18544264.583333325</v>
      </c>
      <c r="F459" s="248">
        <v>2007</v>
      </c>
      <c r="G459" s="248">
        <v>11</v>
      </c>
      <c r="H459" s="245">
        <v>18436960.961218432</v>
      </c>
      <c r="J459" s="247"/>
      <c r="K459" s="222">
        <f t="shared" si="15"/>
        <v>-107303.62211489305</v>
      </c>
    </row>
    <row r="460" spans="1:11" x14ac:dyDescent="0.25">
      <c r="A460" s="248">
        <v>2007</v>
      </c>
      <c r="B460" s="248">
        <v>12</v>
      </c>
      <c r="C460" s="245">
        <v>18558192.666666657</v>
      </c>
      <c r="D460" s="222">
        <f>AVERAGE(C449:C460)</f>
        <v>18476373.374999996</v>
      </c>
      <c r="E460" s="222"/>
      <c r="F460" s="248">
        <v>2007</v>
      </c>
      <c r="G460" s="248">
        <v>12</v>
      </c>
      <c r="H460" s="245">
        <v>18449935.977446139</v>
      </c>
      <c r="I460" s="222">
        <f>AVERAGE(H449:H460)</f>
        <v>18371970.223515984</v>
      </c>
      <c r="J460" s="247"/>
      <c r="K460" s="222">
        <f t="shared" si="15"/>
        <v>-108256.68922051787</v>
      </c>
    </row>
    <row r="461" spans="1:11" x14ac:dyDescent="0.25">
      <c r="A461" s="248">
        <v>2008</v>
      </c>
      <c r="B461" s="248">
        <v>1</v>
      </c>
      <c r="C461" s="245">
        <v>18572120.749999989</v>
      </c>
      <c r="F461" s="248">
        <v>2008</v>
      </c>
      <c r="G461" s="248">
        <v>1</v>
      </c>
      <c r="H461" s="245">
        <v>18462910.993673846</v>
      </c>
      <c r="J461" s="247"/>
      <c r="K461" s="222">
        <f t="shared" si="15"/>
        <v>-109209.7563261427</v>
      </c>
    </row>
    <row r="462" spans="1:11" x14ac:dyDescent="0.25">
      <c r="A462" s="248">
        <v>2008</v>
      </c>
      <c r="B462" s="248">
        <v>2</v>
      </c>
      <c r="C462" s="245">
        <v>18586048.833333321</v>
      </c>
      <c r="F462" s="248">
        <v>2008</v>
      </c>
      <c r="G462" s="248">
        <v>2</v>
      </c>
      <c r="H462" s="245">
        <v>18475886.009901553</v>
      </c>
      <c r="J462" s="247"/>
      <c r="K462" s="222">
        <f t="shared" si="15"/>
        <v>-110162.82343176752</v>
      </c>
    </row>
    <row r="463" spans="1:11" x14ac:dyDescent="0.25">
      <c r="A463" s="248">
        <v>2008</v>
      </c>
      <c r="B463" s="248">
        <v>3</v>
      </c>
      <c r="C463" s="245">
        <v>18599976.916666653</v>
      </c>
      <c r="F463" s="248">
        <v>2008</v>
      </c>
      <c r="G463" s="248">
        <v>3</v>
      </c>
      <c r="H463" s="245">
        <v>18488861.026129261</v>
      </c>
      <c r="J463" s="247"/>
      <c r="K463" s="222">
        <f t="shared" si="15"/>
        <v>-111115.89053739235</v>
      </c>
    </row>
    <row r="464" spans="1:11" x14ac:dyDescent="0.25">
      <c r="A464" s="248">
        <v>2008</v>
      </c>
      <c r="B464" s="248">
        <v>4</v>
      </c>
      <c r="C464" s="245">
        <v>18613905</v>
      </c>
      <c r="F464" s="248">
        <v>2008</v>
      </c>
      <c r="G464" s="248">
        <v>4</v>
      </c>
      <c r="H464" s="245">
        <v>18501836.042356968</v>
      </c>
      <c r="J464" s="247"/>
      <c r="K464" s="222">
        <f t="shared" si="15"/>
        <v>-112068.95764303207</v>
      </c>
    </row>
    <row r="465" spans="1:11" x14ac:dyDescent="0.25">
      <c r="A465" s="248">
        <v>2008</v>
      </c>
      <c r="B465" s="248">
        <v>5</v>
      </c>
      <c r="C465" s="245">
        <v>18620031.666666668</v>
      </c>
      <c r="F465" s="248">
        <v>2008</v>
      </c>
      <c r="G465" s="248">
        <v>5</v>
      </c>
      <c r="H465" s="245">
        <v>18514811.058584675</v>
      </c>
      <c r="J465" s="247"/>
      <c r="K465" s="222">
        <f t="shared" si="15"/>
        <v>-105220.60808199272</v>
      </c>
    </row>
    <row r="466" spans="1:11" x14ac:dyDescent="0.25">
      <c r="A466" s="248">
        <v>2008</v>
      </c>
      <c r="B466" s="248">
        <v>6</v>
      </c>
      <c r="C466" s="245">
        <v>18626158.333333336</v>
      </c>
      <c r="F466" s="248">
        <v>2008</v>
      </c>
      <c r="G466" s="248">
        <v>6</v>
      </c>
      <c r="H466" s="245">
        <v>18527786.074812382</v>
      </c>
      <c r="J466" s="247"/>
      <c r="K466" s="222">
        <f t="shared" si="15"/>
        <v>-98372.258520953357</v>
      </c>
    </row>
    <row r="467" spans="1:11" x14ac:dyDescent="0.25">
      <c r="A467" s="248">
        <v>2008</v>
      </c>
      <c r="B467" s="248">
        <v>7</v>
      </c>
      <c r="C467" s="245">
        <v>18632285.000000004</v>
      </c>
      <c r="F467" s="248">
        <v>2008</v>
      </c>
      <c r="G467" s="248">
        <v>7</v>
      </c>
      <c r="H467" s="245">
        <v>18540761.091040101</v>
      </c>
      <c r="J467" s="247"/>
      <c r="K467" s="222">
        <f t="shared" si="15"/>
        <v>-91523.908959902823</v>
      </c>
    </row>
    <row r="468" spans="1:11" x14ac:dyDescent="0.25">
      <c r="A468" s="248">
        <v>2008</v>
      </c>
      <c r="B468" s="248">
        <v>8</v>
      </c>
      <c r="C468" s="245">
        <v>18638411.666666672</v>
      </c>
      <c r="F468" s="248">
        <v>2008</v>
      </c>
      <c r="G468" s="248">
        <v>8</v>
      </c>
      <c r="H468" s="245">
        <v>18552596.437198266</v>
      </c>
      <c r="J468" s="247"/>
      <c r="K468" s="222">
        <f t="shared" si="15"/>
        <v>-85815.229468405247</v>
      </c>
    </row>
    <row r="469" spans="1:11" x14ac:dyDescent="0.25">
      <c r="A469" s="248">
        <v>2008</v>
      </c>
      <c r="B469" s="248">
        <v>9</v>
      </c>
      <c r="C469" s="245">
        <v>18644538.33333334</v>
      </c>
      <c r="F469" s="248">
        <v>2008</v>
      </c>
      <c r="G469" s="248">
        <v>9</v>
      </c>
      <c r="H469" s="245">
        <v>18564431.783356432</v>
      </c>
      <c r="J469" s="247"/>
      <c r="K469" s="222">
        <f t="shared" si="15"/>
        <v>-80106.54997690767</v>
      </c>
    </row>
    <row r="470" spans="1:11" x14ac:dyDescent="0.25">
      <c r="A470" s="248">
        <v>2008</v>
      </c>
      <c r="B470" s="248">
        <v>10</v>
      </c>
      <c r="C470" s="245">
        <v>18650665.000000007</v>
      </c>
      <c r="F470" s="248">
        <v>2008</v>
      </c>
      <c r="G470" s="248">
        <v>10</v>
      </c>
      <c r="H470" s="245">
        <v>18576267.129514597</v>
      </c>
      <c r="J470" s="247"/>
      <c r="K470" s="222">
        <f t="shared" si="15"/>
        <v>-74397.870485410094</v>
      </c>
    </row>
    <row r="471" spans="1:11" x14ac:dyDescent="0.25">
      <c r="A471" s="248">
        <v>2008</v>
      </c>
      <c r="B471" s="248">
        <v>11</v>
      </c>
      <c r="C471" s="245">
        <v>18656791.666666675</v>
      </c>
      <c r="F471" s="248">
        <v>2008</v>
      </c>
      <c r="G471" s="248">
        <v>11</v>
      </c>
      <c r="H471" s="245">
        <v>18588102.475672763</v>
      </c>
      <c r="J471" s="247"/>
      <c r="K471" s="222">
        <f t="shared" si="15"/>
        <v>-68689.190993912518</v>
      </c>
    </row>
    <row r="472" spans="1:11" x14ac:dyDescent="0.25">
      <c r="A472" s="248">
        <v>2008</v>
      </c>
      <c r="B472" s="248">
        <v>12</v>
      </c>
      <c r="C472" s="245">
        <v>18662918.333333343</v>
      </c>
      <c r="D472" s="222">
        <f>AVERAGE(C461:C472)</f>
        <v>18625320.958333332</v>
      </c>
      <c r="E472" s="222"/>
      <c r="F472" s="248">
        <v>2008</v>
      </c>
      <c r="G472" s="248">
        <v>12</v>
      </c>
      <c r="H472" s="245">
        <v>18599937.821830928</v>
      </c>
      <c r="I472" s="222">
        <f>AVERAGE(H461:H472)</f>
        <v>18532848.995339315</v>
      </c>
      <c r="J472" s="247"/>
      <c r="K472" s="222">
        <f t="shared" si="15"/>
        <v>-62980.511502414942</v>
      </c>
    </row>
    <row r="473" spans="1:11" x14ac:dyDescent="0.25">
      <c r="A473" s="248">
        <v>2009</v>
      </c>
      <c r="B473" s="248">
        <v>1</v>
      </c>
      <c r="C473" s="245">
        <v>18669045.000000011</v>
      </c>
      <c r="F473" s="248">
        <v>2009</v>
      </c>
      <c r="G473" s="248">
        <v>1</v>
      </c>
      <c r="H473" s="245">
        <v>18611773.167989094</v>
      </c>
      <c r="J473" s="247"/>
      <c r="K473" s="222">
        <f t="shared" si="15"/>
        <v>-57271.832010917366</v>
      </c>
    </row>
    <row r="474" spans="1:11" x14ac:dyDescent="0.25">
      <c r="A474" s="248">
        <v>2009</v>
      </c>
      <c r="B474" s="248">
        <v>2</v>
      </c>
      <c r="C474" s="245">
        <v>18675171.666666679</v>
      </c>
      <c r="F474" s="248">
        <v>2009</v>
      </c>
      <c r="G474" s="248">
        <v>2</v>
      </c>
      <c r="H474" s="245">
        <v>18623608.514147259</v>
      </c>
      <c r="J474" s="247"/>
      <c r="K474" s="222">
        <f t="shared" si="15"/>
        <v>-51563.152519419789</v>
      </c>
    </row>
    <row r="475" spans="1:11" x14ac:dyDescent="0.25">
      <c r="A475" s="248">
        <v>2009</v>
      </c>
      <c r="B475" s="248">
        <v>3</v>
      </c>
      <c r="C475" s="245">
        <v>18681298.333333347</v>
      </c>
      <c r="F475" s="248">
        <v>2009</v>
      </c>
      <c r="G475" s="248">
        <v>3</v>
      </c>
      <c r="H475" s="245">
        <v>18635443.860305425</v>
      </c>
      <c r="J475" s="247"/>
      <c r="K475" s="222">
        <f t="shared" si="15"/>
        <v>-45854.473027922213</v>
      </c>
    </row>
    <row r="476" spans="1:11" x14ac:dyDescent="0.25">
      <c r="A476" s="248">
        <v>2009</v>
      </c>
      <c r="B476" s="248">
        <v>4</v>
      </c>
      <c r="C476" s="245">
        <v>18687425</v>
      </c>
      <c r="F476" s="248">
        <v>2009</v>
      </c>
      <c r="G476" s="248">
        <v>4</v>
      </c>
      <c r="H476" s="245">
        <v>18647279.20646359</v>
      </c>
      <c r="J476" s="247"/>
      <c r="K476" s="222">
        <f t="shared" si="15"/>
        <v>-40145.793536409736</v>
      </c>
    </row>
    <row r="477" spans="1:11" x14ac:dyDescent="0.25">
      <c r="A477" s="248">
        <v>2009</v>
      </c>
      <c r="B477" s="248">
        <v>5</v>
      </c>
      <c r="C477" s="245">
        <v>18696915.416666668</v>
      </c>
      <c r="F477" s="248">
        <v>2009</v>
      </c>
      <c r="G477" s="248">
        <v>5</v>
      </c>
      <c r="H477" s="245">
        <v>18659114.552621756</v>
      </c>
      <c r="J477" s="247"/>
      <c r="K477" s="222">
        <f t="shared" si="15"/>
        <v>-37800.864044912159</v>
      </c>
    </row>
    <row r="478" spans="1:11" x14ac:dyDescent="0.25">
      <c r="A478" s="248">
        <v>2009</v>
      </c>
      <c r="B478" s="248">
        <v>6</v>
      </c>
      <c r="C478" s="245">
        <v>18706405.833333336</v>
      </c>
      <c r="F478" s="248">
        <v>2009</v>
      </c>
      <c r="G478" s="248">
        <v>6</v>
      </c>
      <c r="H478" s="245">
        <v>18670949.898779921</v>
      </c>
      <c r="J478" s="247"/>
      <c r="K478" s="222">
        <f t="shared" si="15"/>
        <v>-35455.934553414583</v>
      </c>
    </row>
    <row r="479" spans="1:11" x14ac:dyDescent="0.25">
      <c r="A479" s="248">
        <v>2009</v>
      </c>
      <c r="B479" s="248">
        <v>7</v>
      </c>
      <c r="C479" s="245">
        <v>18715896.250000004</v>
      </c>
      <c r="F479" s="248">
        <v>2009</v>
      </c>
      <c r="G479" s="248">
        <v>7</v>
      </c>
      <c r="H479" s="245">
        <v>18682785.244938098</v>
      </c>
      <c r="J479" s="247"/>
      <c r="K479" s="222">
        <f t="shared" si="15"/>
        <v>-33111.005061905831</v>
      </c>
    </row>
    <row r="480" spans="1:11" x14ac:dyDescent="0.25">
      <c r="A480" s="248">
        <v>2009</v>
      </c>
      <c r="B480" s="248">
        <v>8</v>
      </c>
      <c r="C480" s="245">
        <v>18725386.666666672</v>
      </c>
      <c r="F480" s="248">
        <v>2009</v>
      </c>
      <c r="G480" s="248">
        <v>8</v>
      </c>
      <c r="H480" s="245">
        <v>18699908.203693256</v>
      </c>
      <c r="J480" s="247"/>
      <c r="K480" s="222">
        <f t="shared" si="15"/>
        <v>-25478.462973415852</v>
      </c>
    </row>
    <row r="481" spans="1:11" x14ac:dyDescent="0.25">
      <c r="A481" s="248">
        <v>2009</v>
      </c>
      <c r="B481" s="248">
        <v>9</v>
      </c>
      <c r="C481" s="245">
        <v>18734877.08333334</v>
      </c>
      <c r="F481" s="248">
        <v>2009</v>
      </c>
      <c r="G481" s="248">
        <v>9</v>
      </c>
      <c r="H481" s="245">
        <v>18717031.162448414</v>
      </c>
      <c r="J481" s="247"/>
      <c r="K481" s="222">
        <f t="shared" si="15"/>
        <v>-17845.920884925872</v>
      </c>
    </row>
    <row r="482" spans="1:11" x14ac:dyDescent="0.25">
      <c r="A482" s="248">
        <v>2009</v>
      </c>
      <c r="B482" s="248">
        <v>10</v>
      </c>
      <c r="C482" s="245">
        <v>18744367.500000007</v>
      </c>
      <c r="F482" s="248">
        <v>2009</v>
      </c>
      <c r="G482" s="248">
        <v>10</v>
      </c>
      <c r="H482" s="245">
        <v>18734154.121203572</v>
      </c>
      <c r="J482" s="247"/>
      <c r="K482" s="222">
        <f t="shared" si="15"/>
        <v>-10213.378796435893</v>
      </c>
    </row>
    <row r="483" spans="1:11" x14ac:dyDescent="0.25">
      <c r="A483" s="248">
        <v>2009</v>
      </c>
      <c r="B483" s="248">
        <v>11</v>
      </c>
      <c r="C483" s="245">
        <v>18753857.916666675</v>
      </c>
      <c r="F483" s="248">
        <v>2009</v>
      </c>
      <c r="G483" s="248">
        <v>11</v>
      </c>
      <c r="H483" s="245">
        <v>18751277.079958729</v>
      </c>
      <c r="J483" s="247"/>
      <c r="K483" s="222">
        <f t="shared" si="15"/>
        <v>-2580.8367079459131</v>
      </c>
    </row>
    <row r="484" spans="1:11" x14ac:dyDescent="0.25">
      <c r="A484" s="248">
        <v>2009</v>
      </c>
      <c r="B484" s="248">
        <v>12</v>
      </c>
      <c r="C484" s="245">
        <v>18763348.333333343</v>
      </c>
      <c r="D484" s="222">
        <f>AVERAGE(C473:C484)</f>
        <v>18712832.916666672</v>
      </c>
      <c r="E484" s="222"/>
      <c r="F484" s="248">
        <v>2009</v>
      </c>
      <c r="G484" s="248">
        <v>12</v>
      </c>
      <c r="H484" s="245">
        <v>18768400.038713887</v>
      </c>
      <c r="I484" s="222">
        <f>AVERAGE(H473:H484)</f>
        <v>18683477.087605253</v>
      </c>
      <c r="J484" s="247"/>
      <c r="K484" s="222">
        <f t="shared" si="15"/>
        <v>5051.7053805440664</v>
      </c>
    </row>
    <row r="485" spans="1:11" x14ac:dyDescent="0.25">
      <c r="A485" s="248">
        <v>2010</v>
      </c>
      <c r="B485" s="248">
        <v>1</v>
      </c>
      <c r="C485" s="245">
        <v>18772838.750000011</v>
      </c>
      <c r="F485" s="248">
        <v>2010</v>
      </c>
      <c r="G485" s="248">
        <v>1</v>
      </c>
      <c r="H485" s="245">
        <v>18785522.997469045</v>
      </c>
      <c r="J485" s="247"/>
      <c r="K485" s="222">
        <f t="shared" si="15"/>
        <v>12684.247469034046</v>
      </c>
    </row>
    <row r="486" spans="1:11" x14ac:dyDescent="0.25">
      <c r="A486" s="248">
        <v>2010</v>
      </c>
      <c r="B486" s="248">
        <v>2</v>
      </c>
      <c r="C486" s="245">
        <v>18782329.166666679</v>
      </c>
      <c r="F486" s="248">
        <v>2010</v>
      </c>
      <c r="G486" s="248">
        <v>2</v>
      </c>
      <c r="H486" s="245">
        <v>18802645.956224203</v>
      </c>
      <c r="J486" s="247"/>
      <c r="K486" s="222">
        <f t="shared" si="15"/>
        <v>20316.789557524025</v>
      </c>
    </row>
    <row r="487" spans="1:11" x14ac:dyDescent="0.25">
      <c r="A487" s="248">
        <v>2010</v>
      </c>
      <c r="B487" s="248">
        <v>3</v>
      </c>
      <c r="C487" s="245">
        <v>18791819.583333347</v>
      </c>
      <c r="F487" s="248">
        <v>2010</v>
      </c>
      <c r="G487" s="248">
        <v>3</v>
      </c>
      <c r="H487" s="245">
        <v>18819768.914979361</v>
      </c>
      <c r="J487" s="247"/>
      <c r="K487" s="222">
        <f t="shared" si="15"/>
        <v>27949.331646014005</v>
      </c>
    </row>
    <row r="488" spans="1:11" x14ac:dyDescent="0.25">
      <c r="A488" s="248">
        <v>2010</v>
      </c>
      <c r="B488" s="248">
        <v>4</v>
      </c>
      <c r="C488" s="245">
        <v>18801332</v>
      </c>
      <c r="F488" s="248">
        <v>2010</v>
      </c>
      <c r="G488" s="248">
        <v>4</v>
      </c>
      <c r="H488" s="245">
        <v>18836891.873734519</v>
      </c>
      <c r="J488" s="247"/>
      <c r="K488" s="222">
        <f t="shared" si="15"/>
        <v>35559.873734518886</v>
      </c>
    </row>
    <row r="489" spans="1:11" x14ac:dyDescent="0.25">
      <c r="A489" s="248">
        <v>2010</v>
      </c>
      <c r="B489" s="248">
        <v>5</v>
      </c>
      <c r="C489" s="245">
        <v>18809976.833333332</v>
      </c>
      <c r="F489" s="248">
        <v>2010</v>
      </c>
      <c r="G489" s="248">
        <v>5</v>
      </c>
      <c r="H489" s="245">
        <v>18854014.832489677</v>
      </c>
      <c r="J489" s="247"/>
      <c r="K489" s="222">
        <f t="shared" si="15"/>
        <v>44037.999156344682</v>
      </c>
    </row>
    <row r="490" spans="1:11" x14ac:dyDescent="0.25">
      <c r="A490" s="248">
        <v>2010</v>
      </c>
      <c r="B490" s="248">
        <v>6</v>
      </c>
      <c r="C490" s="245">
        <v>18818621.666666664</v>
      </c>
      <c r="F490" s="248">
        <v>2010</v>
      </c>
      <c r="G490" s="248">
        <v>6</v>
      </c>
      <c r="H490" s="245">
        <v>18871137.791244835</v>
      </c>
      <c r="J490" s="247"/>
      <c r="K490" s="222">
        <f t="shared" si="15"/>
        <v>52516.124578170478</v>
      </c>
    </row>
    <row r="491" spans="1:11" x14ac:dyDescent="0.25">
      <c r="A491" s="248">
        <v>2010</v>
      </c>
      <c r="B491" s="248">
        <v>7</v>
      </c>
      <c r="C491" s="245">
        <v>18827266.499999996</v>
      </c>
      <c r="F491" s="248">
        <v>2010</v>
      </c>
      <c r="G491" s="248">
        <v>7</v>
      </c>
      <c r="H491" s="245">
        <v>18888260.75</v>
      </c>
      <c r="J491" s="247"/>
      <c r="K491" s="222">
        <f t="shared" si="15"/>
        <v>60994.250000003725</v>
      </c>
    </row>
    <row r="492" spans="1:11" x14ac:dyDescent="0.25">
      <c r="A492" s="248">
        <v>2010</v>
      </c>
      <c r="B492" s="248">
        <v>8</v>
      </c>
      <c r="C492" s="245">
        <v>18835911.333333328</v>
      </c>
      <c r="F492" s="248">
        <v>2010</v>
      </c>
      <c r="G492" s="248">
        <v>8</v>
      </c>
      <c r="H492" s="245">
        <v>18909082.814721618</v>
      </c>
      <c r="J492" s="247"/>
      <c r="K492" s="222">
        <f t="shared" si="15"/>
        <v>73171.481388289481</v>
      </c>
    </row>
    <row r="493" spans="1:11" x14ac:dyDescent="0.25">
      <c r="A493" s="248">
        <v>2010</v>
      </c>
      <c r="B493" s="248">
        <v>9</v>
      </c>
      <c r="C493" s="245">
        <v>18844556.16666666</v>
      </c>
      <c r="F493" s="248">
        <v>2010</v>
      </c>
      <c r="G493" s="248">
        <v>9</v>
      </c>
      <c r="H493" s="245">
        <v>18929904.879443236</v>
      </c>
      <c r="J493" s="247"/>
      <c r="K493" s="222">
        <f t="shared" ref="K493:K556" si="16">+H493-C493</f>
        <v>85348.712776575238</v>
      </c>
    </row>
    <row r="494" spans="1:11" x14ac:dyDescent="0.25">
      <c r="A494" s="248">
        <v>2010</v>
      </c>
      <c r="B494" s="248">
        <v>10</v>
      </c>
      <c r="C494" s="245">
        <v>18853200.999999993</v>
      </c>
      <c r="F494" s="248">
        <v>2010</v>
      </c>
      <c r="G494" s="248">
        <v>10</v>
      </c>
      <c r="H494" s="245">
        <v>18950726.944164854</v>
      </c>
      <c r="J494" s="247"/>
      <c r="K494" s="222">
        <f t="shared" si="16"/>
        <v>97525.944164860994</v>
      </c>
    </row>
    <row r="495" spans="1:11" x14ac:dyDescent="0.25">
      <c r="A495" s="248">
        <v>2010</v>
      </c>
      <c r="B495" s="248">
        <v>11</v>
      </c>
      <c r="C495" s="245">
        <v>18861845.833333325</v>
      </c>
      <c r="F495" s="248">
        <v>2010</v>
      </c>
      <c r="G495" s="248">
        <v>11</v>
      </c>
      <c r="H495" s="245">
        <v>18971549.008886471</v>
      </c>
      <c r="J495" s="247"/>
      <c r="K495" s="222">
        <f t="shared" si="16"/>
        <v>109703.17555314675</v>
      </c>
    </row>
    <row r="496" spans="1:11" x14ac:dyDescent="0.25">
      <c r="A496" s="248">
        <v>2010</v>
      </c>
      <c r="B496" s="248">
        <v>12</v>
      </c>
      <c r="C496" s="245">
        <v>18870490.666666657</v>
      </c>
      <c r="D496" s="222">
        <f>AVERAGE(C485:C496)</f>
        <v>18822515.791666668</v>
      </c>
      <c r="E496" s="222"/>
      <c r="F496" s="248">
        <v>2010</v>
      </c>
      <c r="G496" s="248">
        <v>12</v>
      </c>
      <c r="H496" s="245">
        <v>18992371.073608089</v>
      </c>
      <c r="I496" s="222">
        <f>AVERAGE(H485:H496)</f>
        <v>18884323.153080493</v>
      </c>
      <c r="J496" s="247"/>
      <c r="K496" s="222">
        <f t="shared" si="16"/>
        <v>121880.40694143251</v>
      </c>
    </row>
    <row r="497" spans="1:11" x14ac:dyDescent="0.25">
      <c r="A497" s="248">
        <v>2011</v>
      </c>
      <c r="B497" s="248">
        <v>1</v>
      </c>
      <c r="C497" s="245">
        <v>18879135.499999989</v>
      </c>
      <c r="F497" s="248">
        <v>2011</v>
      </c>
      <c r="G497" s="248">
        <v>1</v>
      </c>
      <c r="H497" s="245">
        <v>19013193.138329707</v>
      </c>
      <c r="J497" s="247"/>
      <c r="K497" s="222">
        <f t="shared" si="16"/>
        <v>134057.63832971826</v>
      </c>
    </row>
    <row r="498" spans="1:11" x14ac:dyDescent="0.25">
      <c r="A498" s="248">
        <v>2011</v>
      </c>
      <c r="B498" s="248">
        <v>2</v>
      </c>
      <c r="C498" s="245">
        <v>18887780.333333321</v>
      </c>
      <c r="F498" s="248">
        <v>2011</v>
      </c>
      <c r="G498" s="248">
        <v>2</v>
      </c>
      <c r="H498" s="245">
        <v>19034015.203051325</v>
      </c>
      <c r="J498" s="247"/>
      <c r="K498" s="222">
        <f t="shared" si="16"/>
        <v>146234.86971800402</v>
      </c>
    </row>
    <row r="499" spans="1:11" x14ac:dyDescent="0.25">
      <c r="A499" s="248">
        <v>2011</v>
      </c>
      <c r="B499" s="248">
        <v>3</v>
      </c>
      <c r="C499" s="245">
        <v>18896425.166666653</v>
      </c>
      <c r="F499" s="248">
        <v>2011</v>
      </c>
      <c r="G499" s="248">
        <v>3</v>
      </c>
      <c r="H499" s="245">
        <v>19054837.267772943</v>
      </c>
      <c r="J499" s="247"/>
      <c r="K499" s="222">
        <f t="shared" si="16"/>
        <v>158412.10110628977</v>
      </c>
    </row>
    <row r="500" spans="1:11" x14ac:dyDescent="0.25">
      <c r="A500" s="248">
        <v>2011</v>
      </c>
      <c r="B500" s="248">
        <v>4</v>
      </c>
      <c r="C500" s="245">
        <v>18905070</v>
      </c>
      <c r="F500" s="248">
        <v>2011</v>
      </c>
      <c r="G500" s="248">
        <v>4</v>
      </c>
      <c r="H500" s="245">
        <v>19075659.332494561</v>
      </c>
      <c r="J500" s="247"/>
      <c r="K500" s="222">
        <f t="shared" si="16"/>
        <v>170589.33249456063</v>
      </c>
    </row>
    <row r="501" spans="1:11" x14ac:dyDescent="0.25">
      <c r="A501" s="248">
        <v>2011</v>
      </c>
      <c r="B501" s="248">
        <v>5</v>
      </c>
      <c r="C501" s="245">
        <v>18919183.666666668</v>
      </c>
      <c r="F501" s="248">
        <v>2011</v>
      </c>
      <c r="G501" s="248">
        <v>5</v>
      </c>
      <c r="H501" s="245">
        <v>19096481.397216178</v>
      </c>
      <c r="J501" s="247"/>
      <c r="K501" s="222">
        <f t="shared" si="16"/>
        <v>177297.73054951057</v>
      </c>
    </row>
    <row r="502" spans="1:11" x14ac:dyDescent="0.25">
      <c r="A502" s="248">
        <v>2011</v>
      </c>
      <c r="B502" s="248">
        <v>6</v>
      </c>
      <c r="C502" s="245">
        <v>18933297.333333336</v>
      </c>
      <c r="F502" s="248">
        <v>2011</v>
      </c>
      <c r="G502" s="248">
        <v>6</v>
      </c>
      <c r="H502" s="245">
        <v>19117303.461937796</v>
      </c>
      <c r="J502" s="247"/>
      <c r="K502" s="222">
        <f t="shared" si="16"/>
        <v>184006.12860446051</v>
      </c>
    </row>
    <row r="503" spans="1:11" x14ac:dyDescent="0.25">
      <c r="A503" s="248">
        <v>2011</v>
      </c>
      <c r="B503" s="248">
        <v>7</v>
      </c>
      <c r="C503" s="245">
        <v>18947411.000000004</v>
      </c>
      <c r="F503" s="248">
        <v>2011</v>
      </c>
      <c r="G503" s="248">
        <v>7</v>
      </c>
      <c r="H503" s="245">
        <v>19138125.526659403</v>
      </c>
      <c r="J503" s="247"/>
      <c r="K503" s="222">
        <f t="shared" si="16"/>
        <v>190714.52665939927</v>
      </c>
    </row>
    <row r="504" spans="1:11" x14ac:dyDescent="0.25">
      <c r="A504" s="248">
        <v>2011</v>
      </c>
      <c r="B504" s="248">
        <v>8</v>
      </c>
      <c r="C504" s="245">
        <v>18961524.666666672</v>
      </c>
      <c r="F504" s="248">
        <v>2011</v>
      </c>
      <c r="G504" s="248">
        <v>8</v>
      </c>
      <c r="H504" s="245">
        <v>19158740.20222557</v>
      </c>
      <c r="J504" s="247"/>
      <c r="K504" s="222">
        <f t="shared" si="16"/>
        <v>197215.535558898</v>
      </c>
    </row>
    <row r="505" spans="1:11" x14ac:dyDescent="0.25">
      <c r="A505" s="248">
        <v>2011</v>
      </c>
      <c r="B505" s="248">
        <v>9</v>
      </c>
      <c r="C505" s="245">
        <v>18975638.33333334</v>
      </c>
      <c r="F505" s="248">
        <v>2011</v>
      </c>
      <c r="G505" s="248">
        <v>9</v>
      </c>
      <c r="H505" s="245">
        <v>19179354.877791736</v>
      </c>
      <c r="J505" s="247"/>
      <c r="K505" s="222">
        <f t="shared" si="16"/>
        <v>203716.54445839673</v>
      </c>
    </row>
    <row r="506" spans="1:11" x14ac:dyDescent="0.25">
      <c r="A506" s="248">
        <v>2011</v>
      </c>
      <c r="B506" s="248">
        <v>10</v>
      </c>
      <c r="C506" s="245">
        <v>18989752.000000007</v>
      </c>
      <c r="F506" s="248">
        <v>2011</v>
      </c>
      <c r="G506" s="248">
        <v>10</v>
      </c>
      <c r="H506" s="245">
        <v>19199969.553357903</v>
      </c>
      <c r="J506" s="247"/>
      <c r="K506" s="222">
        <f t="shared" si="16"/>
        <v>210217.55335789546</v>
      </c>
    </row>
    <row r="507" spans="1:11" x14ac:dyDescent="0.25">
      <c r="A507" s="248">
        <v>2011</v>
      </c>
      <c r="B507" s="248">
        <v>11</v>
      </c>
      <c r="C507" s="245">
        <v>19003865.666666675</v>
      </c>
      <c r="F507" s="248">
        <v>2011</v>
      </c>
      <c r="G507" s="248">
        <v>11</v>
      </c>
      <c r="H507" s="245">
        <v>19220584.22892407</v>
      </c>
      <c r="J507" s="247"/>
      <c r="K507" s="222">
        <f t="shared" si="16"/>
        <v>216718.56225739419</v>
      </c>
    </row>
    <row r="508" spans="1:11" x14ac:dyDescent="0.25">
      <c r="A508" s="248">
        <v>2011</v>
      </c>
      <c r="B508" s="248">
        <v>12</v>
      </c>
      <c r="C508" s="245">
        <v>19017979.333333343</v>
      </c>
      <c r="D508" s="222">
        <f>AVERAGE(C497:C508)</f>
        <v>18943088.583333332</v>
      </c>
      <c r="E508" s="222"/>
      <c r="F508" s="248">
        <v>2011</v>
      </c>
      <c r="G508" s="248">
        <v>12</v>
      </c>
      <c r="H508" s="245">
        <v>19241198.904490236</v>
      </c>
      <c r="I508" s="222">
        <f>AVERAGE(H497:H508)</f>
        <v>19127455.257854287</v>
      </c>
      <c r="J508" s="247"/>
      <c r="K508" s="222">
        <f t="shared" si="16"/>
        <v>223219.57115689293</v>
      </c>
    </row>
    <row r="509" spans="1:11" x14ac:dyDescent="0.25">
      <c r="A509" s="248">
        <v>2012</v>
      </c>
      <c r="B509" s="248">
        <v>1</v>
      </c>
      <c r="C509" s="245">
        <v>19032093.000000011</v>
      </c>
      <c r="F509" s="248">
        <v>2012</v>
      </c>
      <c r="G509" s="248">
        <v>1</v>
      </c>
      <c r="H509" s="245">
        <v>19261813.580056403</v>
      </c>
      <c r="J509" s="247"/>
      <c r="K509" s="222">
        <f t="shared" si="16"/>
        <v>229720.58005639166</v>
      </c>
    </row>
    <row r="510" spans="1:11" x14ac:dyDescent="0.25">
      <c r="A510" s="248">
        <v>2012</v>
      </c>
      <c r="B510" s="248">
        <v>2</v>
      </c>
      <c r="C510" s="245">
        <v>19046206.666666679</v>
      </c>
      <c r="F510" s="248">
        <v>2012</v>
      </c>
      <c r="G510" s="248">
        <v>2</v>
      </c>
      <c r="H510" s="245">
        <v>19282428.255622569</v>
      </c>
      <c r="J510" s="247"/>
      <c r="K510" s="222">
        <f t="shared" si="16"/>
        <v>236221.58895589039</v>
      </c>
    </row>
    <row r="511" spans="1:11" x14ac:dyDescent="0.25">
      <c r="A511" s="248">
        <v>2012</v>
      </c>
      <c r="B511" s="248">
        <v>3</v>
      </c>
      <c r="C511" s="245">
        <v>19060320.333333347</v>
      </c>
      <c r="F511" s="248">
        <v>2012</v>
      </c>
      <c r="G511" s="248">
        <v>3</v>
      </c>
      <c r="H511" s="245">
        <v>19303042.931188736</v>
      </c>
      <c r="J511" s="247"/>
      <c r="K511" s="222">
        <f t="shared" si="16"/>
        <v>242722.59785538912</v>
      </c>
    </row>
    <row r="512" spans="1:11" x14ac:dyDescent="0.25">
      <c r="A512" s="248">
        <v>2012</v>
      </c>
      <c r="B512" s="248">
        <v>4</v>
      </c>
      <c r="C512" s="245">
        <v>19074434</v>
      </c>
      <c r="F512" s="248">
        <v>2012</v>
      </c>
      <c r="G512" s="248">
        <v>4</v>
      </c>
      <c r="H512" s="245">
        <v>19323657.606754903</v>
      </c>
      <c r="J512" s="247"/>
      <c r="K512" s="222">
        <f t="shared" si="16"/>
        <v>249223.60675490275</v>
      </c>
    </row>
    <row r="513" spans="1:11" x14ac:dyDescent="0.25">
      <c r="A513" s="248">
        <v>2012</v>
      </c>
      <c r="B513" s="248">
        <v>5</v>
      </c>
      <c r="C513" s="245">
        <v>19089859.75</v>
      </c>
      <c r="F513" s="248">
        <v>2012</v>
      </c>
      <c r="G513" s="248">
        <v>5</v>
      </c>
      <c r="H513" s="245">
        <v>19344272.282321069</v>
      </c>
      <c r="J513" s="247"/>
      <c r="K513" s="222">
        <f t="shared" si="16"/>
        <v>254412.53232106939</v>
      </c>
    </row>
    <row r="514" spans="1:11" x14ac:dyDescent="0.25">
      <c r="A514" s="248">
        <v>2012</v>
      </c>
      <c r="B514" s="248">
        <v>6</v>
      </c>
      <c r="C514" s="245">
        <v>19105285.5</v>
      </c>
      <c r="F514" s="248">
        <v>2012</v>
      </c>
      <c r="G514" s="248">
        <v>6</v>
      </c>
      <c r="H514" s="245">
        <v>19364886.957887236</v>
      </c>
      <c r="J514" s="247"/>
      <c r="K514" s="222">
        <f t="shared" si="16"/>
        <v>259601.45788723603</v>
      </c>
    </row>
    <row r="515" spans="1:11" x14ac:dyDescent="0.25">
      <c r="A515" s="248">
        <v>2012</v>
      </c>
      <c r="B515" s="248">
        <v>7</v>
      </c>
      <c r="C515" s="245">
        <v>19120711.25</v>
      </c>
      <c r="F515" s="248">
        <v>2012</v>
      </c>
      <c r="G515" s="248">
        <v>7</v>
      </c>
      <c r="H515" s="245">
        <v>19385501.633453403</v>
      </c>
      <c r="J515" s="247"/>
      <c r="K515" s="222">
        <f t="shared" si="16"/>
        <v>264790.38345340267</v>
      </c>
    </row>
    <row r="516" spans="1:11" x14ac:dyDescent="0.25">
      <c r="A516" s="248">
        <v>2012</v>
      </c>
      <c r="B516" s="248">
        <v>8</v>
      </c>
      <c r="C516" s="245">
        <v>19136137</v>
      </c>
      <c r="F516" s="248">
        <v>2012</v>
      </c>
      <c r="G516" s="248">
        <v>8</v>
      </c>
      <c r="H516" s="245">
        <v>19406678.168660793</v>
      </c>
      <c r="J516" s="247"/>
      <c r="K516" s="222">
        <f t="shared" si="16"/>
        <v>270541.16866079345</v>
      </c>
    </row>
    <row r="517" spans="1:11" x14ac:dyDescent="0.25">
      <c r="A517" s="248">
        <v>2012</v>
      </c>
      <c r="B517" s="248">
        <v>9</v>
      </c>
      <c r="C517" s="245">
        <v>19151562.75</v>
      </c>
      <c r="F517" s="248">
        <v>2012</v>
      </c>
      <c r="G517" s="248">
        <v>9</v>
      </c>
      <c r="H517" s="245">
        <v>19427854.703868184</v>
      </c>
      <c r="J517" s="247"/>
      <c r="K517" s="222">
        <f t="shared" si="16"/>
        <v>276291.95386818424</v>
      </c>
    </row>
    <row r="518" spans="1:11" x14ac:dyDescent="0.25">
      <c r="A518" s="248">
        <v>2012</v>
      </c>
      <c r="B518" s="248">
        <v>10</v>
      </c>
      <c r="C518" s="245">
        <v>19166988.5</v>
      </c>
      <c r="F518" s="248">
        <v>2012</v>
      </c>
      <c r="G518" s="248">
        <v>10</v>
      </c>
      <c r="H518" s="245">
        <v>19449031.239075575</v>
      </c>
      <c r="J518" s="247"/>
      <c r="K518" s="222">
        <f t="shared" si="16"/>
        <v>282042.73907557502</v>
      </c>
    </row>
    <row r="519" spans="1:11" x14ac:dyDescent="0.25">
      <c r="A519" s="248">
        <v>2012</v>
      </c>
      <c r="B519" s="248">
        <v>11</v>
      </c>
      <c r="C519" s="245">
        <v>19182414.25</v>
      </c>
      <c r="F519" s="248">
        <v>2012</v>
      </c>
      <c r="G519" s="248">
        <v>11</v>
      </c>
      <c r="H519" s="245">
        <v>19470207.774282966</v>
      </c>
      <c r="J519" s="247"/>
      <c r="K519" s="222">
        <f t="shared" si="16"/>
        <v>287793.52428296581</v>
      </c>
    </row>
    <row r="520" spans="1:11" x14ac:dyDescent="0.25">
      <c r="A520" s="248">
        <v>2012</v>
      </c>
      <c r="B520" s="248">
        <v>12</v>
      </c>
      <c r="C520" s="245">
        <v>19197840</v>
      </c>
      <c r="D520" s="222">
        <f>AVERAGE(C509:C520)</f>
        <v>19113654.416666668</v>
      </c>
      <c r="E520" s="222"/>
      <c r="F520" s="248">
        <v>2012</v>
      </c>
      <c r="G520" s="248">
        <v>12</v>
      </c>
      <c r="H520" s="245">
        <v>19491384.309490357</v>
      </c>
      <c r="I520" s="222">
        <f>AVERAGE(H509:H520)</f>
        <v>19375896.62022185</v>
      </c>
      <c r="J520" s="247"/>
      <c r="K520" s="222">
        <f t="shared" si="16"/>
        <v>293544.30949035659</v>
      </c>
    </row>
    <row r="521" spans="1:11" x14ac:dyDescent="0.25">
      <c r="A521" s="248">
        <v>2013</v>
      </c>
      <c r="B521" s="248">
        <v>1</v>
      </c>
      <c r="C521" s="245">
        <v>19213265.75</v>
      </c>
      <c r="F521" s="248">
        <v>2013</v>
      </c>
      <c r="G521" s="248">
        <v>1</v>
      </c>
      <c r="H521" s="245">
        <v>19512560.844697747</v>
      </c>
      <c r="J521" s="247"/>
      <c r="K521" s="222">
        <f t="shared" si="16"/>
        <v>299295.09469774738</v>
      </c>
    </row>
    <row r="522" spans="1:11" x14ac:dyDescent="0.25">
      <c r="A522" s="248">
        <v>2013</v>
      </c>
      <c r="B522" s="248">
        <v>2</v>
      </c>
      <c r="C522" s="245">
        <v>19228691.5</v>
      </c>
      <c r="F522" s="248">
        <v>2013</v>
      </c>
      <c r="G522" s="248">
        <v>2</v>
      </c>
      <c r="H522" s="245">
        <v>19533737.379905138</v>
      </c>
      <c r="J522" s="247"/>
      <c r="K522" s="222">
        <f t="shared" si="16"/>
        <v>305045.87990513816</v>
      </c>
    </row>
    <row r="523" spans="1:11" x14ac:dyDescent="0.25">
      <c r="A523" s="248">
        <v>2013</v>
      </c>
      <c r="B523" s="248">
        <v>3</v>
      </c>
      <c r="C523" s="245">
        <v>19244117.25</v>
      </c>
      <c r="F523" s="248">
        <v>2013</v>
      </c>
      <c r="G523" s="248">
        <v>3</v>
      </c>
      <c r="H523" s="245">
        <v>19554913.915112529</v>
      </c>
      <c r="J523" s="247"/>
      <c r="K523" s="222">
        <f t="shared" si="16"/>
        <v>310796.66511252895</v>
      </c>
    </row>
    <row r="524" spans="1:11" x14ac:dyDescent="0.25">
      <c r="A524" s="248">
        <v>2013</v>
      </c>
      <c r="B524" s="248">
        <v>4</v>
      </c>
      <c r="C524" s="245">
        <v>19259543</v>
      </c>
      <c r="F524" s="248">
        <v>2013</v>
      </c>
      <c r="G524" s="248">
        <v>4</v>
      </c>
      <c r="H524" s="245">
        <v>19576090.45031992</v>
      </c>
      <c r="J524" s="247"/>
      <c r="K524" s="222">
        <f t="shared" si="16"/>
        <v>316547.45031991974</v>
      </c>
    </row>
    <row r="525" spans="1:11" x14ac:dyDescent="0.25">
      <c r="A525" s="248">
        <v>2013</v>
      </c>
      <c r="B525" s="248">
        <v>5</v>
      </c>
      <c r="C525" s="245">
        <v>19280195.166666668</v>
      </c>
      <c r="F525" s="248">
        <v>2013</v>
      </c>
      <c r="G525" s="248">
        <v>5</v>
      </c>
      <c r="H525" s="245">
        <v>19597266.985527311</v>
      </c>
      <c r="J525" s="247"/>
      <c r="K525" s="222">
        <f t="shared" si="16"/>
        <v>317071.81886064261</v>
      </c>
    </row>
    <row r="526" spans="1:11" x14ac:dyDescent="0.25">
      <c r="A526" s="248">
        <v>2013</v>
      </c>
      <c r="B526" s="248">
        <v>6</v>
      </c>
      <c r="C526" s="245">
        <v>19300847.333333336</v>
      </c>
      <c r="F526" s="248">
        <v>2013</v>
      </c>
      <c r="G526" s="248">
        <v>6</v>
      </c>
      <c r="H526" s="245">
        <v>19618443.520734701</v>
      </c>
      <c r="J526" s="247"/>
      <c r="K526" s="222">
        <f t="shared" si="16"/>
        <v>317596.18740136549</v>
      </c>
    </row>
    <row r="527" spans="1:11" x14ac:dyDescent="0.25">
      <c r="A527" s="248">
        <v>2013</v>
      </c>
      <c r="B527" s="248">
        <v>7</v>
      </c>
      <c r="C527" s="245">
        <v>19321499.500000004</v>
      </c>
      <c r="F527" s="248">
        <v>2013</v>
      </c>
      <c r="G527" s="248">
        <v>7</v>
      </c>
      <c r="H527" s="245">
        <v>19639620.0559421</v>
      </c>
      <c r="J527" s="247"/>
      <c r="K527" s="222">
        <f t="shared" si="16"/>
        <v>318120.55594209582</v>
      </c>
    </row>
    <row r="528" spans="1:11" x14ac:dyDescent="0.25">
      <c r="A528" s="248">
        <v>2013</v>
      </c>
      <c r="B528" s="248">
        <v>8</v>
      </c>
      <c r="C528" s="245">
        <v>19342151.666666672</v>
      </c>
      <c r="F528" s="248">
        <v>2013</v>
      </c>
      <c r="G528" s="248">
        <v>8</v>
      </c>
      <c r="H528" s="245">
        <v>19663767.770925649</v>
      </c>
      <c r="J528" s="247"/>
      <c r="K528" s="222">
        <f t="shared" si="16"/>
        <v>321616.10425897688</v>
      </c>
    </row>
    <row r="529" spans="1:11" x14ac:dyDescent="0.25">
      <c r="A529" s="248">
        <v>2013</v>
      </c>
      <c r="B529" s="248">
        <v>9</v>
      </c>
      <c r="C529" s="245">
        <v>19362803.83333334</v>
      </c>
      <c r="F529" s="248">
        <v>2013</v>
      </c>
      <c r="G529" s="248">
        <v>9</v>
      </c>
      <c r="H529" s="245">
        <v>19687915.485909197</v>
      </c>
      <c r="J529" s="247"/>
      <c r="K529" s="222">
        <f t="shared" si="16"/>
        <v>325111.65257585794</v>
      </c>
    </row>
    <row r="530" spans="1:11" x14ac:dyDescent="0.25">
      <c r="A530" s="248">
        <v>2013</v>
      </c>
      <c r="B530" s="248">
        <v>10</v>
      </c>
      <c r="C530" s="245">
        <v>19383456.000000007</v>
      </c>
      <c r="F530" s="248">
        <v>2013</v>
      </c>
      <c r="G530" s="248">
        <v>10</v>
      </c>
      <c r="H530" s="245">
        <v>19712063.200892746</v>
      </c>
      <c r="J530" s="247"/>
      <c r="K530" s="222">
        <f t="shared" si="16"/>
        <v>328607.200892739</v>
      </c>
    </row>
    <row r="531" spans="1:11" x14ac:dyDescent="0.25">
      <c r="A531" s="248">
        <v>2013</v>
      </c>
      <c r="B531" s="248">
        <v>11</v>
      </c>
      <c r="C531" s="245">
        <v>19404108.166666675</v>
      </c>
      <c r="F531" s="248">
        <v>2013</v>
      </c>
      <c r="G531" s="248">
        <v>11</v>
      </c>
      <c r="H531" s="245">
        <v>19736210.915876295</v>
      </c>
      <c r="J531" s="247"/>
      <c r="K531" s="222">
        <f t="shared" si="16"/>
        <v>332102.74920962006</v>
      </c>
    </row>
    <row r="532" spans="1:11" x14ac:dyDescent="0.25">
      <c r="A532" s="248">
        <v>2013</v>
      </c>
      <c r="B532" s="248">
        <v>12</v>
      </c>
      <c r="C532" s="245">
        <v>19424760.333333343</v>
      </c>
      <c r="D532" s="222">
        <f>AVERAGE(C521:C532)</f>
        <v>19313786.625000004</v>
      </c>
      <c r="E532" s="222"/>
      <c r="F532" s="248">
        <v>2013</v>
      </c>
      <c r="G532" s="248">
        <v>12</v>
      </c>
      <c r="H532" s="245">
        <v>19760358.630859844</v>
      </c>
      <c r="I532" s="222">
        <f>AVERAGE(H521:H532)</f>
        <v>19632745.763058599</v>
      </c>
      <c r="J532" s="247"/>
      <c r="K532" s="222">
        <f t="shared" si="16"/>
        <v>335598.29752650112</v>
      </c>
    </row>
    <row r="533" spans="1:11" x14ac:dyDescent="0.25">
      <c r="A533" s="248">
        <f t="shared" ref="A533:A596" si="17">+A521+1</f>
        <v>2014</v>
      </c>
      <c r="B533" s="248">
        <f t="shared" ref="B533:B596" si="18">+B521</f>
        <v>1</v>
      </c>
      <c r="C533" s="245">
        <v>19445412.500000011</v>
      </c>
      <c r="F533" s="248">
        <f t="shared" ref="F533:F596" si="19">+F521+1</f>
        <v>2014</v>
      </c>
      <c r="G533" s="248">
        <f t="shared" ref="G533:G596" si="20">+G521</f>
        <v>1</v>
      </c>
      <c r="H533" s="245">
        <v>19784506.345843393</v>
      </c>
      <c r="J533" s="247"/>
      <c r="K533" s="222">
        <f t="shared" si="16"/>
        <v>339093.84584338218</v>
      </c>
    </row>
    <row r="534" spans="1:11" x14ac:dyDescent="0.25">
      <c r="A534" s="248">
        <f t="shared" si="17"/>
        <v>2014</v>
      </c>
      <c r="B534" s="248">
        <f t="shared" si="18"/>
        <v>2</v>
      </c>
      <c r="C534" s="245">
        <v>19466064.666666679</v>
      </c>
      <c r="F534" s="248">
        <f t="shared" si="19"/>
        <v>2014</v>
      </c>
      <c r="G534" s="248">
        <f t="shared" si="20"/>
        <v>2</v>
      </c>
      <c r="H534" s="245">
        <v>19808654.060826942</v>
      </c>
      <c r="J534" s="247"/>
      <c r="K534" s="222">
        <f t="shared" si="16"/>
        <v>342589.39416026324</v>
      </c>
    </row>
    <row r="535" spans="1:11" x14ac:dyDescent="0.25">
      <c r="A535" s="248">
        <f t="shared" si="17"/>
        <v>2014</v>
      </c>
      <c r="B535" s="248">
        <f t="shared" si="18"/>
        <v>3</v>
      </c>
      <c r="C535" s="245">
        <v>19486716.833333347</v>
      </c>
      <c r="F535" s="248">
        <f t="shared" si="19"/>
        <v>2014</v>
      </c>
      <c r="G535" s="248">
        <f t="shared" si="20"/>
        <v>3</v>
      </c>
      <c r="H535" s="245">
        <v>19832801.775810491</v>
      </c>
      <c r="J535" s="247"/>
      <c r="K535" s="222">
        <f t="shared" si="16"/>
        <v>346084.9424771443</v>
      </c>
    </row>
    <row r="536" spans="1:11" x14ac:dyDescent="0.25">
      <c r="A536" s="248">
        <f t="shared" si="17"/>
        <v>2014</v>
      </c>
      <c r="B536" s="248">
        <f t="shared" si="18"/>
        <v>4</v>
      </c>
      <c r="C536" s="245">
        <v>19507369</v>
      </c>
      <c r="F536" s="248">
        <f t="shared" si="19"/>
        <v>2014</v>
      </c>
      <c r="G536" s="248">
        <f t="shared" si="20"/>
        <v>4</v>
      </c>
      <c r="H536" s="245">
        <v>19856949.49079404</v>
      </c>
      <c r="J536" s="247"/>
      <c r="K536" s="222">
        <f t="shared" si="16"/>
        <v>349580.49079404026</v>
      </c>
    </row>
    <row r="537" spans="1:11" x14ac:dyDescent="0.25">
      <c r="A537" s="248">
        <f t="shared" si="17"/>
        <v>2014</v>
      </c>
      <c r="B537" s="248">
        <f t="shared" si="18"/>
        <v>5</v>
      </c>
      <c r="C537" s="245">
        <v>19533221.25</v>
      </c>
      <c r="F537" s="248">
        <f t="shared" si="19"/>
        <v>2014</v>
      </c>
      <c r="G537" s="248">
        <f t="shared" si="20"/>
        <v>5</v>
      </c>
      <c r="H537" s="245">
        <v>19881097.205777589</v>
      </c>
      <c r="J537" s="247"/>
      <c r="K537" s="222">
        <f t="shared" si="16"/>
        <v>347875.95577758923</v>
      </c>
    </row>
    <row r="538" spans="1:11" x14ac:dyDescent="0.25">
      <c r="A538" s="248">
        <f t="shared" si="17"/>
        <v>2014</v>
      </c>
      <c r="B538" s="248">
        <f t="shared" si="18"/>
        <v>6</v>
      </c>
      <c r="C538" s="245">
        <v>19559073.5</v>
      </c>
      <c r="F538" s="248">
        <f t="shared" si="19"/>
        <v>2014</v>
      </c>
      <c r="G538" s="248">
        <f t="shared" si="20"/>
        <v>6</v>
      </c>
      <c r="H538" s="245">
        <v>19905244.920761138</v>
      </c>
      <c r="J538" s="247"/>
      <c r="K538" s="222">
        <f t="shared" si="16"/>
        <v>346171.4207611382</v>
      </c>
    </row>
    <row r="539" spans="1:11" x14ac:dyDescent="0.25">
      <c r="A539" s="248">
        <f t="shared" si="17"/>
        <v>2014</v>
      </c>
      <c r="B539" s="248">
        <f t="shared" si="18"/>
        <v>7</v>
      </c>
      <c r="C539" s="245">
        <v>19584925.75</v>
      </c>
      <c r="F539" s="248">
        <f t="shared" si="19"/>
        <v>2014</v>
      </c>
      <c r="G539" s="248">
        <f t="shared" si="20"/>
        <v>7</v>
      </c>
      <c r="H539" s="245">
        <v>19929392.635744702</v>
      </c>
      <c r="J539" s="247"/>
      <c r="K539" s="222">
        <f t="shared" si="16"/>
        <v>344466.88574470207</v>
      </c>
    </row>
    <row r="540" spans="1:11" x14ac:dyDescent="0.25">
      <c r="A540" s="248">
        <f t="shared" si="17"/>
        <v>2014</v>
      </c>
      <c r="B540" s="248">
        <f t="shared" si="18"/>
        <v>8</v>
      </c>
      <c r="C540" s="245">
        <v>19610778</v>
      </c>
      <c r="F540" s="248">
        <f t="shared" si="19"/>
        <v>2014</v>
      </c>
      <c r="G540" s="248">
        <f t="shared" si="20"/>
        <v>8</v>
      </c>
      <c r="H540" s="245">
        <v>19953693.01636707</v>
      </c>
      <c r="J540" s="247"/>
      <c r="K540" s="222">
        <f t="shared" si="16"/>
        <v>342915.01636707038</v>
      </c>
    </row>
    <row r="541" spans="1:11" x14ac:dyDescent="0.25">
      <c r="A541" s="248">
        <f t="shared" si="17"/>
        <v>2014</v>
      </c>
      <c r="B541" s="248">
        <f t="shared" si="18"/>
        <v>9</v>
      </c>
      <c r="C541" s="245">
        <v>19636630.25</v>
      </c>
      <c r="F541" s="248">
        <f t="shared" si="19"/>
        <v>2014</v>
      </c>
      <c r="G541" s="248">
        <f t="shared" si="20"/>
        <v>9</v>
      </c>
      <c r="H541" s="245">
        <v>19977993.396989435</v>
      </c>
      <c r="J541" s="247"/>
      <c r="K541" s="222">
        <f t="shared" si="16"/>
        <v>341363.14698943496</v>
      </c>
    </row>
    <row r="542" spans="1:11" x14ac:dyDescent="0.25">
      <c r="A542" s="248">
        <f t="shared" si="17"/>
        <v>2014</v>
      </c>
      <c r="B542" s="248">
        <f t="shared" si="18"/>
        <v>10</v>
      </c>
      <c r="C542" s="245">
        <v>19662482.5</v>
      </c>
      <c r="F542" s="248">
        <f t="shared" si="19"/>
        <v>2014</v>
      </c>
      <c r="G542" s="248">
        <f t="shared" si="20"/>
        <v>10</v>
      </c>
      <c r="H542" s="245">
        <v>20002293.7776118</v>
      </c>
      <c r="J542" s="247"/>
      <c r="K542" s="222">
        <f t="shared" si="16"/>
        <v>339811.27761179954</v>
      </c>
    </row>
    <row r="543" spans="1:11" x14ac:dyDescent="0.25">
      <c r="A543" s="248">
        <f t="shared" si="17"/>
        <v>2014</v>
      </c>
      <c r="B543" s="248">
        <f t="shared" si="18"/>
        <v>11</v>
      </c>
      <c r="C543" s="245">
        <v>19688334.75</v>
      </c>
      <c r="F543" s="248">
        <f t="shared" si="19"/>
        <v>2014</v>
      </c>
      <c r="G543" s="248">
        <f t="shared" si="20"/>
        <v>11</v>
      </c>
      <c r="H543" s="245">
        <v>20026594.158234164</v>
      </c>
      <c r="J543" s="247"/>
      <c r="K543" s="222">
        <f t="shared" si="16"/>
        <v>338259.40823416412</v>
      </c>
    </row>
    <row r="544" spans="1:11" x14ac:dyDescent="0.25">
      <c r="A544" s="248">
        <f t="shared" si="17"/>
        <v>2014</v>
      </c>
      <c r="B544" s="248">
        <f t="shared" si="18"/>
        <v>12</v>
      </c>
      <c r="C544" s="245">
        <v>19714187</v>
      </c>
      <c r="D544" s="222">
        <f>AVERAGE(C533:C544)</f>
        <v>19574599.666666668</v>
      </c>
      <c r="E544" s="222"/>
      <c r="F544" s="248">
        <f t="shared" si="19"/>
        <v>2014</v>
      </c>
      <c r="G544" s="248">
        <f t="shared" si="20"/>
        <v>12</v>
      </c>
      <c r="H544" s="245">
        <v>20050894.538856529</v>
      </c>
      <c r="I544" s="222">
        <f>AVERAGE(H533:H544)</f>
        <v>19917509.610301442</v>
      </c>
      <c r="J544" s="247"/>
      <c r="K544" s="222">
        <f t="shared" si="16"/>
        <v>336707.5388565287</v>
      </c>
    </row>
    <row r="545" spans="1:11" x14ac:dyDescent="0.25">
      <c r="A545" s="248">
        <f t="shared" si="17"/>
        <v>2015</v>
      </c>
      <c r="B545" s="248">
        <f t="shared" si="18"/>
        <v>1</v>
      </c>
      <c r="C545" s="245">
        <v>19740039.25</v>
      </c>
      <c r="F545" s="248">
        <f t="shared" si="19"/>
        <v>2015</v>
      </c>
      <c r="G545" s="248">
        <f t="shared" si="20"/>
        <v>1</v>
      </c>
      <c r="H545" s="245">
        <v>20075194.919478893</v>
      </c>
      <c r="J545" s="247"/>
      <c r="K545" s="222">
        <f t="shared" si="16"/>
        <v>335155.66947889328</v>
      </c>
    </row>
    <row r="546" spans="1:11" x14ac:dyDescent="0.25">
      <c r="A546" s="248">
        <f t="shared" si="17"/>
        <v>2015</v>
      </c>
      <c r="B546" s="248">
        <f t="shared" si="18"/>
        <v>2</v>
      </c>
      <c r="C546" s="245">
        <v>19765891.5</v>
      </c>
      <c r="F546" s="248">
        <f t="shared" si="19"/>
        <v>2015</v>
      </c>
      <c r="G546" s="248">
        <f t="shared" si="20"/>
        <v>2</v>
      </c>
      <c r="H546" s="245">
        <v>20099495.300101258</v>
      </c>
      <c r="J546" s="247"/>
      <c r="K546" s="222">
        <f t="shared" si="16"/>
        <v>333603.80010125786</v>
      </c>
    </row>
    <row r="547" spans="1:11" x14ac:dyDescent="0.25">
      <c r="A547" s="248">
        <f t="shared" si="17"/>
        <v>2015</v>
      </c>
      <c r="B547" s="248">
        <f t="shared" si="18"/>
        <v>3</v>
      </c>
      <c r="C547" s="245">
        <v>19791743.75</v>
      </c>
      <c r="F547" s="248">
        <f t="shared" si="19"/>
        <v>2015</v>
      </c>
      <c r="G547" s="248">
        <f t="shared" si="20"/>
        <v>3</v>
      </c>
      <c r="H547" s="245">
        <v>20123795.680723622</v>
      </c>
      <c r="J547" s="247"/>
      <c r="K547" s="222">
        <f t="shared" si="16"/>
        <v>332051.93072362244</v>
      </c>
    </row>
    <row r="548" spans="1:11" x14ac:dyDescent="0.25">
      <c r="A548" s="248">
        <f t="shared" si="17"/>
        <v>2015</v>
      </c>
      <c r="B548" s="248">
        <f t="shared" si="18"/>
        <v>4</v>
      </c>
      <c r="C548" s="245">
        <v>19817596</v>
      </c>
      <c r="F548" s="248">
        <f t="shared" si="19"/>
        <v>2015</v>
      </c>
      <c r="G548" s="248">
        <f t="shared" si="20"/>
        <v>4</v>
      </c>
      <c r="H548" s="245">
        <v>20148096.061345987</v>
      </c>
      <c r="J548" s="247"/>
      <c r="K548" s="222">
        <f t="shared" si="16"/>
        <v>330500.06134598702</v>
      </c>
    </row>
    <row r="549" spans="1:11" x14ac:dyDescent="0.25">
      <c r="A549" s="248">
        <f t="shared" si="17"/>
        <v>2015</v>
      </c>
      <c r="B549" s="248">
        <f t="shared" si="18"/>
        <v>5</v>
      </c>
      <c r="C549" s="245">
        <v>19843439.916666668</v>
      </c>
      <c r="F549" s="248">
        <f t="shared" si="19"/>
        <v>2015</v>
      </c>
      <c r="G549" s="248">
        <f t="shared" si="20"/>
        <v>5</v>
      </c>
      <c r="H549" s="245">
        <v>20172396.441968352</v>
      </c>
      <c r="J549" s="247"/>
      <c r="K549" s="222">
        <f t="shared" si="16"/>
        <v>328956.52530168369</v>
      </c>
    </row>
    <row r="550" spans="1:11" x14ac:dyDescent="0.25">
      <c r="A550" s="248">
        <f t="shared" si="17"/>
        <v>2015</v>
      </c>
      <c r="B550" s="248">
        <f t="shared" si="18"/>
        <v>6</v>
      </c>
      <c r="C550" s="245">
        <v>19869283.833333336</v>
      </c>
      <c r="F550" s="248">
        <f t="shared" si="19"/>
        <v>2015</v>
      </c>
      <c r="G550" s="248">
        <f t="shared" si="20"/>
        <v>6</v>
      </c>
      <c r="H550" s="245">
        <v>20196696.822590716</v>
      </c>
      <c r="J550" s="247"/>
      <c r="K550" s="222">
        <f t="shared" si="16"/>
        <v>327412.98925738037</v>
      </c>
    </row>
    <row r="551" spans="1:11" x14ac:dyDescent="0.25">
      <c r="A551" s="248">
        <f t="shared" si="17"/>
        <v>2015</v>
      </c>
      <c r="B551" s="248">
        <f t="shared" si="18"/>
        <v>7</v>
      </c>
      <c r="C551" s="245">
        <v>19895127.750000004</v>
      </c>
      <c r="F551" s="248">
        <f t="shared" si="19"/>
        <v>2015</v>
      </c>
      <c r="G551" s="248">
        <f t="shared" si="20"/>
        <v>7</v>
      </c>
      <c r="H551" s="245">
        <v>20220997.203213099</v>
      </c>
      <c r="J551" s="247"/>
      <c r="K551" s="222">
        <f t="shared" si="16"/>
        <v>325869.45321309566</v>
      </c>
    </row>
    <row r="552" spans="1:11" x14ac:dyDescent="0.25">
      <c r="A552" s="248">
        <f t="shared" si="17"/>
        <v>2015</v>
      </c>
      <c r="B552" s="248">
        <f t="shared" si="18"/>
        <v>8</v>
      </c>
      <c r="C552" s="245">
        <v>19920971.666666672</v>
      </c>
      <c r="F552" s="248">
        <f t="shared" si="19"/>
        <v>2015</v>
      </c>
      <c r="G552" s="248">
        <f t="shared" si="20"/>
        <v>8</v>
      </c>
      <c r="H552" s="245">
        <v>20245045.521132115</v>
      </c>
      <c r="J552" s="247"/>
      <c r="K552" s="222">
        <f t="shared" si="16"/>
        <v>324073.85446544364</v>
      </c>
    </row>
    <row r="553" spans="1:11" x14ac:dyDescent="0.25">
      <c r="A553" s="248">
        <f t="shared" si="17"/>
        <v>2015</v>
      </c>
      <c r="B553" s="248">
        <f t="shared" si="18"/>
        <v>9</v>
      </c>
      <c r="C553" s="245">
        <v>19946815.58333334</v>
      </c>
      <c r="F553" s="248">
        <f t="shared" si="19"/>
        <v>2015</v>
      </c>
      <c r="G553" s="248">
        <f t="shared" si="20"/>
        <v>9</v>
      </c>
      <c r="H553" s="245">
        <v>20269093.839051131</v>
      </c>
      <c r="J553" s="247"/>
      <c r="K553" s="222">
        <f t="shared" si="16"/>
        <v>322278.25571779162</v>
      </c>
    </row>
    <row r="554" spans="1:11" x14ac:dyDescent="0.25">
      <c r="A554" s="248">
        <f t="shared" si="17"/>
        <v>2015</v>
      </c>
      <c r="B554" s="248">
        <f t="shared" si="18"/>
        <v>10</v>
      </c>
      <c r="C554" s="245">
        <v>19972659.500000007</v>
      </c>
      <c r="F554" s="248">
        <f t="shared" si="19"/>
        <v>2015</v>
      </c>
      <c r="G554" s="248">
        <f t="shared" si="20"/>
        <v>10</v>
      </c>
      <c r="H554" s="245">
        <v>20293142.156970147</v>
      </c>
      <c r="J554" s="247"/>
      <c r="K554" s="222">
        <f t="shared" si="16"/>
        <v>320482.65697013959</v>
      </c>
    </row>
    <row r="555" spans="1:11" x14ac:dyDescent="0.25">
      <c r="A555" s="248">
        <f t="shared" si="17"/>
        <v>2015</v>
      </c>
      <c r="B555" s="248">
        <f t="shared" si="18"/>
        <v>11</v>
      </c>
      <c r="C555" s="245">
        <v>19998503.416666675</v>
      </c>
      <c r="F555" s="248">
        <f t="shared" si="19"/>
        <v>2015</v>
      </c>
      <c r="G555" s="248">
        <f t="shared" si="20"/>
        <v>11</v>
      </c>
      <c r="H555" s="245">
        <v>20317190.474889163</v>
      </c>
      <c r="J555" s="247"/>
      <c r="K555" s="222">
        <f t="shared" si="16"/>
        <v>318687.05822248757</v>
      </c>
    </row>
    <row r="556" spans="1:11" x14ac:dyDescent="0.25">
      <c r="A556" s="248">
        <f t="shared" si="17"/>
        <v>2015</v>
      </c>
      <c r="B556" s="248">
        <f t="shared" si="18"/>
        <v>12</v>
      </c>
      <c r="C556" s="245">
        <v>20024347.333333343</v>
      </c>
      <c r="D556" s="222">
        <f>AVERAGE(C545:C556)</f>
        <v>19882201.625000004</v>
      </c>
      <c r="E556" s="222"/>
      <c r="F556" s="248">
        <f t="shared" si="19"/>
        <v>2015</v>
      </c>
      <c r="G556" s="248">
        <f t="shared" si="20"/>
        <v>12</v>
      </c>
      <c r="H556" s="245">
        <v>20341238.792808179</v>
      </c>
      <c r="I556" s="222">
        <f>AVERAGE(H545:H556)</f>
        <v>20208531.934522722</v>
      </c>
      <c r="J556" s="247"/>
      <c r="K556" s="222">
        <f t="shared" si="16"/>
        <v>316891.45947483554</v>
      </c>
    </row>
    <row r="557" spans="1:11" x14ac:dyDescent="0.25">
      <c r="A557" s="248">
        <f t="shared" si="17"/>
        <v>2016</v>
      </c>
      <c r="B557" s="248">
        <f t="shared" si="18"/>
        <v>1</v>
      </c>
      <c r="C557" s="245">
        <v>20050191.250000011</v>
      </c>
      <c r="F557" s="248">
        <f t="shared" si="19"/>
        <v>2016</v>
      </c>
      <c r="G557" s="248">
        <f t="shared" si="20"/>
        <v>1</v>
      </c>
      <c r="H557" s="245">
        <v>20365287.110727195</v>
      </c>
      <c r="J557" s="247"/>
      <c r="K557" s="222">
        <f t="shared" ref="K557:K620" si="21">+H557-C557</f>
        <v>315095.86072718352</v>
      </c>
    </row>
    <row r="558" spans="1:11" x14ac:dyDescent="0.25">
      <c r="A558" s="248">
        <f t="shared" si="17"/>
        <v>2016</v>
      </c>
      <c r="B558" s="248">
        <f t="shared" si="18"/>
        <v>2</v>
      </c>
      <c r="C558" s="245">
        <v>20076035.166666679</v>
      </c>
      <c r="F558" s="248">
        <f t="shared" si="19"/>
        <v>2016</v>
      </c>
      <c r="G558" s="248">
        <f t="shared" si="20"/>
        <v>2</v>
      </c>
      <c r="H558" s="245">
        <v>20389335.428646211</v>
      </c>
      <c r="J558" s="247"/>
      <c r="K558" s="222">
        <f t="shared" si="21"/>
        <v>313300.2619795315</v>
      </c>
    </row>
    <row r="559" spans="1:11" x14ac:dyDescent="0.25">
      <c r="A559" s="248">
        <f t="shared" si="17"/>
        <v>2016</v>
      </c>
      <c r="B559" s="248">
        <f t="shared" si="18"/>
        <v>3</v>
      </c>
      <c r="C559" s="245">
        <v>20101879.083333347</v>
      </c>
      <c r="F559" s="248">
        <f t="shared" si="19"/>
        <v>2016</v>
      </c>
      <c r="G559" s="248">
        <f t="shared" si="20"/>
        <v>3</v>
      </c>
      <c r="H559" s="245">
        <v>20413383.746565226</v>
      </c>
      <c r="J559" s="247"/>
      <c r="K559" s="222">
        <f t="shared" si="21"/>
        <v>311504.66323187947</v>
      </c>
    </row>
    <row r="560" spans="1:11" x14ac:dyDescent="0.25">
      <c r="A560" s="248">
        <f t="shared" si="17"/>
        <v>2016</v>
      </c>
      <c r="B560" s="248">
        <f t="shared" si="18"/>
        <v>4</v>
      </c>
      <c r="C560" s="245">
        <v>20127723</v>
      </c>
      <c r="F560" s="248">
        <f t="shared" si="19"/>
        <v>2016</v>
      </c>
      <c r="G560" s="248">
        <f t="shared" si="20"/>
        <v>4</v>
      </c>
      <c r="H560" s="245">
        <v>20437432.064484242</v>
      </c>
      <c r="J560" s="247"/>
      <c r="K560" s="222">
        <f t="shared" si="21"/>
        <v>309709.06448424235</v>
      </c>
    </row>
    <row r="561" spans="1:11" x14ac:dyDescent="0.25">
      <c r="A561" s="248">
        <f t="shared" si="17"/>
        <v>2016</v>
      </c>
      <c r="B561" s="248">
        <f t="shared" si="18"/>
        <v>5</v>
      </c>
      <c r="C561" s="245">
        <v>20153307</v>
      </c>
      <c r="F561" s="248">
        <f t="shared" si="19"/>
        <v>2016</v>
      </c>
      <c r="G561" s="248">
        <f t="shared" si="20"/>
        <v>5</v>
      </c>
      <c r="H561" s="245">
        <v>20461480.382403258</v>
      </c>
      <c r="J561" s="247"/>
      <c r="K561" s="222">
        <f t="shared" si="21"/>
        <v>308173.38240325823</v>
      </c>
    </row>
    <row r="562" spans="1:11" x14ac:dyDescent="0.25">
      <c r="A562" s="248">
        <f t="shared" si="17"/>
        <v>2016</v>
      </c>
      <c r="B562" s="248">
        <f t="shared" si="18"/>
        <v>6</v>
      </c>
      <c r="C562" s="245">
        <v>20178891</v>
      </c>
      <c r="F562" s="248">
        <f t="shared" si="19"/>
        <v>2016</v>
      </c>
      <c r="G562" s="248">
        <f t="shared" si="20"/>
        <v>6</v>
      </c>
      <c r="H562" s="245">
        <v>20485528.700322274</v>
      </c>
      <c r="J562" s="247"/>
      <c r="K562" s="222">
        <f t="shared" si="21"/>
        <v>306637.70032227412</v>
      </c>
    </row>
    <row r="563" spans="1:11" x14ac:dyDescent="0.25">
      <c r="A563" s="248">
        <f t="shared" si="17"/>
        <v>2016</v>
      </c>
      <c r="B563" s="248">
        <f t="shared" si="18"/>
        <v>7</v>
      </c>
      <c r="C563" s="245">
        <v>20204475</v>
      </c>
      <c r="F563" s="248">
        <f t="shared" si="19"/>
        <v>2016</v>
      </c>
      <c r="G563" s="248">
        <f t="shared" si="20"/>
        <v>7</v>
      </c>
      <c r="H563" s="245">
        <v>20509577.018241301</v>
      </c>
      <c r="J563" s="247"/>
      <c r="K563" s="222">
        <f t="shared" si="21"/>
        <v>305102.01824130118</v>
      </c>
    </row>
    <row r="564" spans="1:11" x14ac:dyDescent="0.25">
      <c r="A564" s="248">
        <f t="shared" si="17"/>
        <v>2016</v>
      </c>
      <c r="B564" s="248">
        <f t="shared" si="18"/>
        <v>8</v>
      </c>
      <c r="C564" s="245">
        <v>20230059</v>
      </c>
      <c r="F564" s="248">
        <f t="shared" si="19"/>
        <v>2016</v>
      </c>
      <c r="G564" s="248">
        <f t="shared" si="20"/>
        <v>8</v>
      </c>
      <c r="H564" s="245">
        <v>20533924.218438469</v>
      </c>
      <c r="J564" s="247"/>
      <c r="K564" s="222">
        <f t="shared" si="21"/>
        <v>303865.21843846887</v>
      </c>
    </row>
    <row r="565" spans="1:11" x14ac:dyDescent="0.25">
      <c r="A565" s="248">
        <f t="shared" si="17"/>
        <v>2016</v>
      </c>
      <c r="B565" s="248">
        <f t="shared" si="18"/>
        <v>9</v>
      </c>
      <c r="C565" s="245">
        <v>20255643</v>
      </c>
      <c r="F565" s="248">
        <f t="shared" si="19"/>
        <v>2016</v>
      </c>
      <c r="G565" s="248">
        <f t="shared" si="20"/>
        <v>9</v>
      </c>
      <c r="H565" s="245">
        <v>20558271.418635637</v>
      </c>
      <c r="J565" s="247"/>
      <c r="K565" s="222">
        <f t="shared" si="21"/>
        <v>302628.41863563657</v>
      </c>
    </row>
    <row r="566" spans="1:11" x14ac:dyDescent="0.25">
      <c r="A566" s="248">
        <f t="shared" si="17"/>
        <v>2016</v>
      </c>
      <c r="B566" s="248">
        <f t="shared" si="18"/>
        <v>10</v>
      </c>
      <c r="C566" s="245">
        <v>20281227</v>
      </c>
      <c r="F566" s="248">
        <f t="shared" si="19"/>
        <v>2016</v>
      </c>
      <c r="G566" s="248">
        <f t="shared" si="20"/>
        <v>10</v>
      </c>
      <c r="H566" s="245">
        <v>20582618.618832804</v>
      </c>
      <c r="J566" s="247"/>
      <c r="K566" s="222">
        <f t="shared" si="21"/>
        <v>301391.61883280426</v>
      </c>
    </row>
    <row r="567" spans="1:11" x14ac:dyDescent="0.25">
      <c r="A567" s="248">
        <f t="shared" si="17"/>
        <v>2016</v>
      </c>
      <c r="B567" s="248">
        <f t="shared" si="18"/>
        <v>11</v>
      </c>
      <c r="C567" s="245">
        <v>20306811</v>
      </c>
      <c r="F567" s="248">
        <f t="shared" si="19"/>
        <v>2016</v>
      </c>
      <c r="G567" s="248">
        <f t="shared" si="20"/>
        <v>11</v>
      </c>
      <c r="H567" s="245">
        <v>20606965.819029972</v>
      </c>
      <c r="J567" s="247"/>
      <c r="K567" s="222">
        <f t="shared" si="21"/>
        <v>300154.81902997196</v>
      </c>
    </row>
    <row r="568" spans="1:11" x14ac:dyDescent="0.25">
      <c r="A568" s="248">
        <f t="shared" si="17"/>
        <v>2016</v>
      </c>
      <c r="B568" s="248">
        <f t="shared" si="18"/>
        <v>12</v>
      </c>
      <c r="C568" s="245">
        <v>20332395</v>
      </c>
      <c r="D568" s="222">
        <f>AVERAGE(C557:C568)</f>
        <v>20191553.041666668</v>
      </c>
      <c r="E568" s="222"/>
      <c r="F568" s="248">
        <f t="shared" si="19"/>
        <v>2016</v>
      </c>
      <c r="G568" s="248">
        <f t="shared" si="20"/>
        <v>12</v>
      </c>
      <c r="H568" s="245">
        <v>20631313.01922714</v>
      </c>
      <c r="I568" s="222">
        <f>AVERAGE(H557:H568)</f>
        <v>20497926.462129477</v>
      </c>
      <c r="J568" s="247"/>
      <c r="K568" s="222">
        <f t="shared" si="21"/>
        <v>298918.01922713965</v>
      </c>
    </row>
    <row r="569" spans="1:11" x14ac:dyDescent="0.25">
      <c r="A569" s="248">
        <f t="shared" si="17"/>
        <v>2017</v>
      </c>
      <c r="B569" s="248">
        <f t="shared" si="18"/>
        <v>1</v>
      </c>
      <c r="C569" s="245">
        <v>20357979</v>
      </c>
      <c r="F569" s="248">
        <f t="shared" si="19"/>
        <v>2017</v>
      </c>
      <c r="G569" s="248">
        <f t="shared" si="20"/>
        <v>1</v>
      </c>
      <c r="H569" s="245">
        <v>20655660.219424307</v>
      </c>
      <c r="J569" s="247"/>
      <c r="K569" s="222">
        <f t="shared" si="21"/>
        <v>297681.21942430735</v>
      </c>
    </row>
    <row r="570" spans="1:11" x14ac:dyDescent="0.25">
      <c r="A570" s="248">
        <f t="shared" si="17"/>
        <v>2017</v>
      </c>
      <c r="B570" s="248">
        <f t="shared" si="18"/>
        <v>2</v>
      </c>
      <c r="C570" s="245">
        <v>20383563</v>
      </c>
      <c r="F570" s="248">
        <f t="shared" si="19"/>
        <v>2017</v>
      </c>
      <c r="G570" s="248">
        <f t="shared" si="20"/>
        <v>2</v>
      </c>
      <c r="H570" s="245">
        <v>20680007.419621475</v>
      </c>
      <c r="J570" s="247"/>
      <c r="K570" s="222">
        <f t="shared" si="21"/>
        <v>296444.41962147504</v>
      </c>
    </row>
    <row r="571" spans="1:11" x14ac:dyDescent="0.25">
      <c r="A571" s="248">
        <f t="shared" si="17"/>
        <v>2017</v>
      </c>
      <c r="B571" s="248">
        <f t="shared" si="18"/>
        <v>3</v>
      </c>
      <c r="C571" s="245">
        <v>20409147</v>
      </c>
      <c r="F571" s="248">
        <f t="shared" si="19"/>
        <v>2017</v>
      </c>
      <c r="G571" s="248">
        <f t="shared" si="20"/>
        <v>3</v>
      </c>
      <c r="H571" s="245">
        <v>20704354.619818643</v>
      </c>
      <c r="J571" s="247"/>
      <c r="K571" s="222">
        <f t="shared" si="21"/>
        <v>295207.61981864274</v>
      </c>
    </row>
    <row r="572" spans="1:11" x14ac:dyDescent="0.25">
      <c r="A572" s="248">
        <f t="shared" si="17"/>
        <v>2017</v>
      </c>
      <c r="B572" s="248">
        <f t="shared" si="18"/>
        <v>4</v>
      </c>
      <c r="C572" s="245">
        <v>20434731</v>
      </c>
      <c r="F572" s="248">
        <f t="shared" si="19"/>
        <v>2017</v>
      </c>
      <c r="G572" s="248">
        <f t="shared" si="20"/>
        <v>4</v>
      </c>
      <c r="H572" s="245">
        <v>20728701.82001581</v>
      </c>
      <c r="J572" s="247"/>
      <c r="K572" s="222">
        <f t="shared" si="21"/>
        <v>293970.82001581043</v>
      </c>
    </row>
    <row r="573" spans="1:11" x14ac:dyDescent="0.25">
      <c r="A573" s="248">
        <f t="shared" si="17"/>
        <v>2017</v>
      </c>
      <c r="B573" s="248">
        <f t="shared" si="18"/>
        <v>5</v>
      </c>
      <c r="C573" s="245">
        <v>20460030.75</v>
      </c>
      <c r="F573" s="248">
        <f t="shared" si="19"/>
        <v>2017</v>
      </c>
      <c r="G573" s="248">
        <f t="shared" si="20"/>
        <v>5</v>
      </c>
      <c r="H573" s="245">
        <v>20753049.020212978</v>
      </c>
      <c r="J573" s="247"/>
      <c r="K573" s="222">
        <f t="shared" si="21"/>
        <v>293018.27021297812</v>
      </c>
    </row>
    <row r="574" spans="1:11" x14ac:dyDescent="0.25">
      <c r="A574" s="248">
        <f t="shared" si="17"/>
        <v>2017</v>
      </c>
      <c r="B574" s="248">
        <f t="shared" si="18"/>
        <v>6</v>
      </c>
      <c r="C574" s="245">
        <v>20485330.5</v>
      </c>
      <c r="F574" s="248">
        <f t="shared" si="19"/>
        <v>2017</v>
      </c>
      <c r="G574" s="248">
        <f t="shared" si="20"/>
        <v>6</v>
      </c>
      <c r="H574" s="245">
        <v>20777396.220410146</v>
      </c>
      <c r="J574" s="247"/>
      <c r="K574" s="222">
        <f t="shared" si="21"/>
        <v>292065.72041014582</v>
      </c>
    </row>
    <row r="575" spans="1:11" x14ac:dyDescent="0.25">
      <c r="A575" s="248">
        <f t="shared" si="17"/>
        <v>2017</v>
      </c>
      <c r="B575" s="248">
        <f t="shared" si="18"/>
        <v>7</v>
      </c>
      <c r="C575" s="245">
        <v>20510630.25</v>
      </c>
      <c r="F575" s="248">
        <f t="shared" si="19"/>
        <v>2017</v>
      </c>
      <c r="G575" s="248">
        <f t="shared" si="20"/>
        <v>7</v>
      </c>
      <c r="H575" s="245">
        <v>20801743.420607302</v>
      </c>
      <c r="J575" s="247"/>
      <c r="K575" s="222">
        <f t="shared" si="21"/>
        <v>291113.17060730234</v>
      </c>
    </row>
    <row r="576" spans="1:11" x14ac:dyDescent="0.25">
      <c r="A576" s="248">
        <f t="shared" si="17"/>
        <v>2017</v>
      </c>
      <c r="B576" s="248">
        <f t="shared" si="18"/>
        <v>8</v>
      </c>
      <c r="C576" s="245">
        <v>20535930</v>
      </c>
      <c r="F576" s="248">
        <f t="shared" si="19"/>
        <v>2017</v>
      </c>
      <c r="G576" s="248">
        <f t="shared" si="20"/>
        <v>8</v>
      </c>
      <c r="H576" s="245">
        <v>20826361.992116176</v>
      </c>
      <c r="J576" s="247"/>
      <c r="K576" s="222">
        <f t="shared" si="21"/>
        <v>290431.99211617559</v>
      </c>
    </row>
    <row r="577" spans="1:11" x14ac:dyDescent="0.25">
      <c r="A577" s="248">
        <f t="shared" si="17"/>
        <v>2017</v>
      </c>
      <c r="B577" s="248">
        <f t="shared" si="18"/>
        <v>9</v>
      </c>
      <c r="C577" s="245">
        <v>20561229.75</v>
      </c>
      <c r="F577" s="248">
        <f t="shared" si="19"/>
        <v>2017</v>
      </c>
      <c r="G577" s="248">
        <f t="shared" si="20"/>
        <v>9</v>
      </c>
      <c r="H577" s="245">
        <v>20850980.563625049</v>
      </c>
      <c r="J577" s="247"/>
      <c r="K577" s="222">
        <f t="shared" si="21"/>
        <v>289750.81362504885</v>
      </c>
    </row>
    <row r="578" spans="1:11" x14ac:dyDescent="0.25">
      <c r="A578" s="248">
        <f t="shared" si="17"/>
        <v>2017</v>
      </c>
      <c r="B578" s="248">
        <f t="shared" si="18"/>
        <v>10</v>
      </c>
      <c r="C578" s="245">
        <v>20586529.5</v>
      </c>
      <c r="F578" s="248">
        <f t="shared" si="19"/>
        <v>2017</v>
      </c>
      <c r="G578" s="248">
        <f t="shared" si="20"/>
        <v>10</v>
      </c>
      <c r="H578" s="245">
        <v>20875599.135133922</v>
      </c>
      <c r="J578" s="247"/>
      <c r="K578" s="222">
        <f t="shared" si="21"/>
        <v>289069.6351339221</v>
      </c>
    </row>
    <row r="579" spans="1:11" x14ac:dyDescent="0.25">
      <c r="A579" s="248">
        <f t="shared" si="17"/>
        <v>2017</v>
      </c>
      <c r="B579" s="248">
        <f t="shared" si="18"/>
        <v>11</v>
      </c>
      <c r="C579" s="245">
        <v>20611829.25</v>
      </c>
      <c r="F579" s="248">
        <f t="shared" si="19"/>
        <v>2017</v>
      </c>
      <c r="G579" s="248">
        <f t="shared" si="20"/>
        <v>11</v>
      </c>
      <c r="H579" s="245">
        <v>20900217.706642795</v>
      </c>
      <c r="J579" s="247"/>
      <c r="K579" s="222">
        <f t="shared" si="21"/>
        <v>288388.45664279535</v>
      </c>
    </row>
    <row r="580" spans="1:11" x14ac:dyDescent="0.25">
      <c r="A580" s="248">
        <f t="shared" si="17"/>
        <v>2017</v>
      </c>
      <c r="B580" s="248">
        <f t="shared" si="18"/>
        <v>12</v>
      </c>
      <c r="C580" s="245">
        <v>20637129</v>
      </c>
      <c r="D580" s="222">
        <f>AVERAGE(C569:C580)</f>
        <v>20497838.25</v>
      </c>
      <c r="E580" s="222"/>
      <c r="F580" s="248">
        <f t="shared" si="19"/>
        <v>2017</v>
      </c>
      <c r="G580" s="248">
        <f t="shared" si="20"/>
        <v>12</v>
      </c>
      <c r="H580" s="245">
        <v>20924836.278151669</v>
      </c>
      <c r="I580" s="222">
        <f>AVERAGE(H569:H580)</f>
        <v>20789909.034648355</v>
      </c>
      <c r="J580" s="247"/>
      <c r="K580" s="222">
        <f t="shared" si="21"/>
        <v>287707.27815166861</v>
      </c>
    </row>
    <row r="581" spans="1:11" x14ac:dyDescent="0.25">
      <c r="A581" s="248">
        <f t="shared" si="17"/>
        <v>2018</v>
      </c>
      <c r="B581" s="248">
        <f t="shared" si="18"/>
        <v>1</v>
      </c>
      <c r="C581" s="245">
        <v>20662428.75</v>
      </c>
      <c r="F581" s="248">
        <f t="shared" si="19"/>
        <v>2018</v>
      </c>
      <c r="G581" s="248">
        <f t="shared" si="20"/>
        <v>1</v>
      </c>
      <c r="H581" s="245">
        <v>20949454.849660542</v>
      </c>
      <c r="J581" s="247"/>
      <c r="K581" s="222">
        <f t="shared" si="21"/>
        <v>287026.09966054186</v>
      </c>
    </row>
    <row r="582" spans="1:11" x14ac:dyDescent="0.25">
      <c r="A582" s="248">
        <f t="shared" si="17"/>
        <v>2018</v>
      </c>
      <c r="B582" s="248">
        <f t="shared" si="18"/>
        <v>2</v>
      </c>
      <c r="C582" s="245">
        <v>20687728.5</v>
      </c>
      <c r="F582" s="248">
        <f t="shared" si="19"/>
        <v>2018</v>
      </c>
      <c r="G582" s="248">
        <f t="shared" si="20"/>
        <v>2</v>
      </c>
      <c r="H582" s="245">
        <v>20974073.421169415</v>
      </c>
      <c r="J582" s="247"/>
      <c r="K582" s="222">
        <f t="shared" si="21"/>
        <v>286344.92116941512</v>
      </c>
    </row>
    <row r="583" spans="1:11" x14ac:dyDescent="0.25">
      <c r="A583" s="248">
        <f t="shared" si="17"/>
        <v>2018</v>
      </c>
      <c r="B583" s="248">
        <f t="shared" si="18"/>
        <v>3</v>
      </c>
      <c r="C583" s="245">
        <v>20713028.25</v>
      </c>
      <c r="F583" s="248">
        <f t="shared" si="19"/>
        <v>2018</v>
      </c>
      <c r="G583" s="248">
        <f t="shared" si="20"/>
        <v>3</v>
      </c>
      <c r="H583" s="245">
        <v>20998691.992678288</v>
      </c>
      <c r="J583" s="247"/>
      <c r="K583" s="222">
        <f t="shared" si="21"/>
        <v>285663.74267828837</v>
      </c>
    </row>
    <row r="584" spans="1:11" x14ac:dyDescent="0.25">
      <c r="A584" s="248">
        <f t="shared" si="17"/>
        <v>2018</v>
      </c>
      <c r="B584" s="248">
        <f t="shared" si="18"/>
        <v>4</v>
      </c>
      <c r="C584" s="245">
        <v>20738328</v>
      </c>
      <c r="F584" s="248">
        <f t="shared" si="19"/>
        <v>2018</v>
      </c>
      <c r="G584" s="248">
        <f t="shared" si="20"/>
        <v>4</v>
      </c>
      <c r="H584" s="245">
        <v>21023310.564187162</v>
      </c>
      <c r="J584" s="247"/>
      <c r="K584" s="222">
        <f t="shared" si="21"/>
        <v>284982.56418716162</v>
      </c>
    </row>
    <row r="585" spans="1:11" x14ac:dyDescent="0.25">
      <c r="A585" s="248">
        <f t="shared" si="17"/>
        <v>2018</v>
      </c>
      <c r="B585" s="248">
        <f t="shared" si="18"/>
        <v>5</v>
      </c>
      <c r="C585" s="245">
        <v>20763443.083333332</v>
      </c>
      <c r="F585" s="248">
        <f t="shared" si="19"/>
        <v>2018</v>
      </c>
      <c r="G585" s="248">
        <f t="shared" si="20"/>
        <v>5</v>
      </c>
      <c r="H585" s="245">
        <v>21047929.135696035</v>
      </c>
      <c r="J585" s="247"/>
      <c r="K585" s="222">
        <f t="shared" si="21"/>
        <v>284486.05236270279</v>
      </c>
    </row>
    <row r="586" spans="1:11" x14ac:dyDescent="0.25">
      <c r="A586" s="248">
        <f t="shared" si="17"/>
        <v>2018</v>
      </c>
      <c r="B586" s="248">
        <f t="shared" si="18"/>
        <v>6</v>
      </c>
      <c r="C586" s="245">
        <v>20788558.166666664</v>
      </c>
      <c r="F586" s="248">
        <f t="shared" si="19"/>
        <v>2018</v>
      </c>
      <c r="G586" s="248">
        <f t="shared" si="20"/>
        <v>6</v>
      </c>
      <c r="H586" s="245">
        <v>21072547.707204908</v>
      </c>
      <c r="J586" s="247"/>
      <c r="K586" s="222">
        <f t="shared" si="21"/>
        <v>283989.54053824395</v>
      </c>
    </row>
    <row r="587" spans="1:11" x14ac:dyDescent="0.25">
      <c r="A587" s="248">
        <f t="shared" si="17"/>
        <v>2018</v>
      </c>
      <c r="B587" s="248">
        <f t="shared" si="18"/>
        <v>7</v>
      </c>
      <c r="C587" s="245">
        <v>20813673.249999996</v>
      </c>
      <c r="F587" s="248">
        <f t="shared" si="19"/>
        <v>2018</v>
      </c>
      <c r="G587" s="248">
        <f t="shared" si="20"/>
        <v>7</v>
      </c>
      <c r="H587" s="245">
        <v>21097166.2787138</v>
      </c>
      <c r="J587" s="247"/>
      <c r="K587" s="222">
        <f t="shared" si="21"/>
        <v>283493.02871380374</v>
      </c>
    </row>
    <row r="588" spans="1:11" x14ac:dyDescent="0.25">
      <c r="A588" s="248">
        <f t="shared" si="17"/>
        <v>2018</v>
      </c>
      <c r="B588" s="248">
        <f t="shared" si="18"/>
        <v>8</v>
      </c>
      <c r="C588" s="245">
        <v>20838788.333333328</v>
      </c>
      <c r="F588" s="248">
        <f t="shared" si="19"/>
        <v>2018</v>
      </c>
      <c r="G588" s="248">
        <f t="shared" si="20"/>
        <v>8</v>
      </c>
      <c r="H588" s="245">
        <v>21121731.486109391</v>
      </c>
      <c r="J588" s="247"/>
      <c r="K588" s="222">
        <f t="shared" si="21"/>
        <v>282943.15277606249</v>
      </c>
    </row>
    <row r="589" spans="1:11" x14ac:dyDescent="0.25">
      <c r="A589" s="248">
        <f t="shared" si="17"/>
        <v>2018</v>
      </c>
      <c r="B589" s="248">
        <f t="shared" si="18"/>
        <v>9</v>
      </c>
      <c r="C589" s="245">
        <v>20863903.41666666</v>
      </c>
      <c r="F589" s="248">
        <f t="shared" si="19"/>
        <v>2018</v>
      </c>
      <c r="G589" s="248">
        <f t="shared" si="20"/>
        <v>9</v>
      </c>
      <c r="H589" s="245">
        <v>21146296.693504982</v>
      </c>
      <c r="J589" s="247"/>
      <c r="K589" s="222">
        <f t="shared" si="21"/>
        <v>282393.27683832124</v>
      </c>
    </row>
    <row r="590" spans="1:11" x14ac:dyDescent="0.25">
      <c r="A590" s="248">
        <f t="shared" si="17"/>
        <v>2018</v>
      </c>
      <c r="B590" s="248">
        <f t="shared" si="18"/>
        <v>10</v>
      </c>
      <c r="C590" s="245">
        <v>20889018.499999993</v>
      </c>
      <c r="F590" s="248">
        <f t="shared" si="19"/>
        <v>2018</v>
      </c>
      <c r="G590" s="248">
        <f t="shared" si="20"/>
        <v>10</v>
      </c>
      <c r="H590" s="245">
        <v>21170861.900900573</v>
      </c>
      <c r="J590" s="247"/>
      <c r="K590" s="222">
        <f t="shared" si="21"/>
        <v>281843.40090057999</v>
      </c>
    </row>
    <row r="591" spans="1:11" x14ac:dyDescent="0.25">
      <c r="A591" s="248">
        <f t="shared" si="17"/>
        <v>2018</v>
      </c>
      <c r="B591" s="248">
        <f t="shared" si="18"/>
        <v>11</v>
      </c>
      <c r="C591" s="245">
        <v>20914133.583333325</v>
      </c>
      <c r="F591" s="248">
        <f t="shared" si="19"/>
        <v>2018</v>
      </c>
      <c r="G591" s="248">
        <f t="shared" si="20"/>
        <v>11</v>
      </c>
      <c r="H591" s="245">
        <v>21195427.108296163</v>
      </c>
      <c r="J591" s="247"/>
      <c r="K591" s="222">
        <f t="shared" si="21"/>
        <v>281293.52496283874</v>
      </c>
    </row>
    <row r="592" spans="1:11" x14ac:dyDescent="0.25">
      <c r="A592" s="248">
        <f t="shared" si="17"/>
        <v>2018</v>
      </c>
      <c r="B592" s="248">
        <f t="shared" si="18"/>
        <v>12</v>
      </c>
      <c r="C592" s="245">
        <v>20939248.666666657</v>
      </c>
      <c r="D592" s="222">
        <f>AVERAGE(C581:C592)</f>
        <v>20801023.374999996</v>
      </c>
      <c r="E592" s="222"/>
      <c r="F592" s="248">
        <f t="shared" si="19"/>
        <v>2018</v>
      </c>
      <c r="G592" s="248">
        <f t="shared" si="20"/>
        <v>12</v>
      </c>
      <c r="H592" s="245">
        <v>21219992.315691754</v>
      </c>
      <c r="I592" s="222">
        <f>AVERAGE(H581:H592)</f>
        <v>21084790.28781775</v>
      </c>
      <c r="J592" s="247"/>
      <c r="K592" s="222">
        <f t="shared" si="21"/>
        <v>280743.64902509749</v>
      </c>
    </row>
    <row r="593" spans="1:11" x14ac:dyDescent="0.25">
      <c r="A593" s="248">
        <f t="shared" si="17"/>
        <v>2019</v>
      </c>
      <c r="B593" s="248">
        <f t="shared" si="18"/>
        <v>1</v>
      </c>
      <c r="C593" s="245">
        <v>20964363.749999989</v>
      </c>
      <c r="F593" s="248">
        <f t="shared" si="19"/>
        <v>2019</v>
      </c>
      <c r="G593" s="248">
        <f t="shared" si="20"/>
        <v>1</v>
      </c>
      <c r="H593" s="245">
        <v>21244557.523087345</v>
      </c>
      <c r="J593" s="247"/>
      <c r="K593" s="222">
        <f t="shared" si="21"/>
        <v>280193.77308735624</v>
      </c>
    </row>
    <row r="594" spans="1:11" x14ac:dyDescent="0.25">
      <c r="A594" s="248">
        <f t="shared" si="17"/>
        <v>2019</v>
      </c>
      <c r="B594" s="248">
        <f t="shared" si="18"/>
        <v>2</v>
      </c>
      <c r="C594" s="245">
        <v>20989478.833333321</v>
      </c>
      <c r="F594" s="248">
        <f t="shared" si="19"/>
        <v>2019</v>
      </c>
      <c r="G594" s="248">
        <f t="shared" si="20"/>
        <v>2</v>
      </c>
      <c r="H594" s="245">
        <v>21269122.730482936</v>
      </c>
      <c r="J594" s="247"/>
      <c r="K594" s="222">
        <f t="shared" si="21"/>
        <v>279643.89714961499</v>
      </c>
    </row>
    <row r="595" spans="1:11" x14ac:dyDescent="0.25">
      <c r="A595" s="248">
        <f t="shared" si="17"/>
        <v>2019</v>
      </c>
      <c r="B595" s="248">
        <f t="shared" si="18"/>
        <v>3</v>
      </c>
      <c r="C595" s="245">
        <v>21014593.916666653</v>
      </c>
      <c r="F595" s="248">
        <f t="shared" si="19"/>
        <v>2019</v>
      </c>
      <c r="G595" s="248">
        <f t="shared" si="20"/>
        <v>3</v>
      </c>
      <c r="H595" s="245">
        <v>21293687.937878527</v>
      </c>
      <c r="J595" s="247"/>
      <c r="K595" s="222">
        <f t="shared" si="21"/>
        <v>279094.02121187374</v>
      </c>
    </row>
    <row r="596" spans="1:11" x14ac:dyDescent="0.25">
      <c r="A596" s="248">
        <f t="shared" si="17"/>
        <v>2019</v>
      </c>
      <c r="B596" s="248">
        <f t="shared" si="18"/>
        <v>4</v>
      </c>
      <c r="C596" s="245">
        <v>21039709</v>
      </c>
      <c r="F596" s="248">
        <f t="shared" si="19"/>
        <v>2019</v>
      </c>
      <c r="G596" s="248">
        <f t="shared" si="20"/>
        <v>4</v>
      </c>
      <c r="H596" s="245">
        <v>21318253.145274118</v>
      </c>
      <c r="J596" s="247"/>
      <c r="K596" s="222">
        <f t="shared" si="21"/>
        <v>278544.14527411759</v>
      </c>
    </row>
    <row r="597" spans="1:11" x14ac:dyDescent="0.25">
      <c r="A597" s="248">
        <f t="shared" ref="A597:A660" si="22">+A585+1</f>
        <v>2019</v>
      </c>
      <c r="B597" s="248">
        <f t="shared" ref="B597:B660" si="23">+B585</f>
        <v>5</v>
      </c>
      <c r="C597" s="245">
        <v>21064541.083333332</v>
      </c>
      <c r="F597" s="248">
        <f t="shared" ref="F597:F660" si="24">+F585+1</f>
        <v>2019</v>
      </c>
      <c r="G597" s="248">
        <f t="shared" ref="G597:G660" si="25">+G585</f>
        <v>5</v>
      </c>
      <c r="H597" s="245">
        <v>21342818.352669708</v>
      </c>
      <c r="J597" s="247"/>
      <c r="K597" s="222">
        <f t="shared" si="21"/>
        <v>278277.26933637634</v>
      </c>
    </row>
    <row r="598" spans="1:11" x14ac:dyDescent="0.25">
      <c r="A598" s="248">
        <f t="shared" si="22"/>
        <v>2019</v>
      </c>
      <c r="B598" s="248">
        <f t="shared" si="23"/>
        <v>6</v>
      </c>
      <c r="C598" s="245">
        <v>21089373.166666664</v>
      </c>
      <c r="F598" s="248">
        <f t="shared" si="24"/>
        <v>2019</v>
      </c>
      <c r="G598" s="248">
        <f t="shared" si="25"/>
        <v>6</v>
      </c>
      <c r="H598" s="245">
        <v>21367383.560065299</v>
      </c>
      <c r="J598" s="247"/>
      <c r="K598" s="222">
        <f t="shared" si="21"/>
        <v>278010.39339863509</v>
      </c>
    </row>
    <row r="599" spans="1:11" x14ac:dyDescent="0.25">
      <c r="A599" s="248">
        <f t="shared" si="22"/>
        <v>2019</v>
      </c>
      <c r="B599" s="248">
        <f t="shared" si="23"/>
        <v>7</v>
      </c>
      <c r="C599" s="245">
        <v>21114205.249999996</v>
      </c>
      <c r="F599" s="248">
        <f t="shared" si="24"/>
        <v>2019</v>
      </c>
      <c r="G599" s="248">
        <f t="shared" si="25"/>
        <v>7</v>
      </c>
      <c r="H599" s="245">
        <v>21391948.767460901</v>
      </c>
      <c r="J599" s="247"/>
      <c r="K599" s="222">
        <f t="shared" si="21"/>
        <v>277743.51746090502</v>
      </c>
    </row>
    <row r="600" spans="1:11" x14ac:dyDescent="0.25">
      <c r="A600" s="248">
        <f t="shared" si="22"/>
        <v>2019</v>
      </c>
      <c r="B600" s="248">
        <f t="shared" si="23"/>
        <v>8</v>
      </c>
      <c r="C600" s="245">
        <v>21139037.333333328</v>
      </c>
      <c r="F600" s="248">
        <f t="shared" si="24"/>
        <v>2019</v>
      </c>
      <c r="G600" s="248">
        <f t="shared" si="25"/>
        <v>8</v>
      </c>
      <c r="H600" s="245">
        <v>21416434.16939456</v>
      </c>
      <c r="J600" s="247"/>
      <c r="K600" s="222">
        <f t="shared" si="21"/>
        <v>277396.83606123179</v>
      </c>
    </row>
    <row r="601" spans="1:11" x14ac:dyDescent="0.25">
      <c r="A601" s="248">
        <f t="shared" si="22"/>
        <v>2019</v>
      </c>
      <c r="B601" s="248">
        <f t="shared" si="23"/>
        <v>9</v>
      </c>
      <c r="C601" s="245">
        <v>21163869.41666666</v>
      </c>
      <c r="F601" s="248">
        <f t="shared" si="24"/>
        <v>2019</v>
      </c>
      <c r="G601" s="248">
        <f t="shared" si="25"/>
        <v>9</v>
      </c>
      <c r="H601" s="245">
        <v>21440919.571328219</v>
      </c>
      <c r="J601" s="247"/>
      <c r="K601" s="222">
        <f t="shared" si="21"/>
        <v>277050.15466155857</v>
      </c>
    </row>
    <row r="602" spans="1:11" x14ac:dyDescent="0.25">
      <c r="A602" s="248">
        <f t="shared" si="22"/>
        <v>2019</v>
      </c>
      <c r="B602" s="248">
        <f t="shared" si="23"/>
        <v>10</v>
      </c>
      <c r="C602" s="245">
        <v>21188701.499999993</v>
      </c>
      <c r="F602" s="248">
        <f t="shared" si="24"/>
        <v>2019</v>
      </c>
      <c r="G602" s="248">
        <f t="shared" si="25"/>
        <v>10</v>
      </c>
      <c r="H602" s="245">
        <v>21465404.973261878</v>
      </c>
      <c r="J602" s="247"/>
      <c r="K602" s="222">
        <f t="shared" si="21"/>
        <v>276703.47326188534</v>
      </c>
    </row>
    <row r="603" spans="1:11" x14ac:dyDescent="0.25">
      <c r="A603" s="248">
        <f t="shared" si="22"/>
        <v>2019</v>
      </c>
      <c r="B603" s="248">
        <f t="shared" si="23"/>
        <v>11</v>
      </c>
      <c r="C603" s="245">
        <v>21213533.583333325</v>
      </c>
      <c r="F603" s="248">
        <f t="shared" si="24"/>
        <v>2019</v>
      </c>
      <c r="G603" s="248">
        <f t="shared" si="25"/>
        <v>11</v>
      </c>
      <c r="H603" s="245">
        <v>21489890.375195537</v>
      </c>
      <c r="J603" s="247"/>
      <c r="K603" s="222">
        <f t="shared" si="21"/>
        <v>276356.79186221212</v>
      </c>
    </row>
    <row r="604" spans="1:11" x14ac:dyDescent="0.25">
      <c r="A604" s="248">
        <f t="shared" si="22"/>
        <v>2019</v>
      </c>
      <c r="B604" s="248">
        <f t="shared" si="23"/>
        <v>12</v>
      </c>
      <c r="C604" s="245">
        <v>21238365.666666657</v>
      </c>
      <c r="D604" s="222">
        <f>AVERAGE(C593:C604)</f>
        <v>21101647.708333328</v>
      </c>
      <c r="E604" s="222"/>
      <c r="F604" s="248">
        <f t="shared" si="24"/>
        <v>2019</v>
      </c>
      <c r="G604" s="248">
        <f t="shared" si="25"/>
        <v>12</v>
      </c>
      <c r="H604" s="245">
        <v>21514375.777129196</v>
      </c>
      <c r="I604" s="222">
        <f>AVERAGE(H593:H604)</f>
        <v>21379566.406935688</v>
      </c>
      <c r="J604" s="247"/>
      <c r="K604" s="222">
        <f t="shared" si="21"/>
        <v>276010.1104625389</v>
      </c>
    </row>
    <row r="605" spans="1:11" x14ac:dyDescent="0.25">
      <c r="A605" s="248">
        <f t="shared" si="22"/>
        <v>2020</v>
      </c>
      <c r="B605" s="248">
        <f t="shared" si="23"/>
        <v>1</v>
      </c>
      <c r="C605" s="245">
        <v>21263197.749999989</v>
      </c>
      <c r="D605" s="222"/>
      <c r="E605" s="222"/>
      <c r="F605" s="248">
        <f t="shared" si="24"/>
        <v>2020</v>
      </c>
      <c r="G605" s="248">
        <f t="shared" si="25"/>
        <v>1</v>
      </c>
      <c r="H605" s="245">
        <v>21538861.179062854</v>
      </c>
      <c r="I605" s="222"/>
      <c r="J605" s="247"/>
      <c r="K605" s="222">
        <f t="shared" si="21"/>
        <v>275663.42906286567</v>
      </c>
    </row>
    <row r="606" spans="1:11" x14ac:dyDescent="0.25">
      <c r="A606" s="248">
        <f t="shared" si="22"/>
        <v>2020</v>
      </c>
      <c r="B606" s="248">
        <f t="shared" si="23"/>
        <v>2</v>
      </c>
      <c r="C606" s="245">
        <v>21288029.833333321</v>
      </c>
      <c r="D606" s="222"/>
      <c r="E606" s="222"/>
      <c r="F606" s="248">
        <f t="shared" si="24"/>
        <v>2020</v>
      </c>
      <c r="G606" s="248">
        <f t="shared" si="25"/>
        <v>2</v>
      </c>
      <c r="H606" s="245">
        <v>21563346.580996513</v>
      </c>
      <c r="I606" s="222"/>
      <c r="J606" s="247"/>
      <c r="K606" s="222">
        <f t="shared" si="21"/>
        <v>275316.74766319245</v>
      </c>
    </row>
    <row r="607" spans="1:11" x14ac:dyDescent="0.25">
      <c r="A607" s="248">
        <f t="shared" si="22"/>
        <v>2020</v>
      </c>
      <c r="B607" s="248">
        <f t="shared" si="23"/>
        <v>3</v>
      </c>
      <c r="C607" s="245">
        <v>21312861.916666653</v>
      </c>
      <c r="D607" s="222"/>
      <c r="E607" s="222"/>
      <c r="F607" s="248">
        <f t="shared" si="24"/>
        <v>2020</v>
      </c>
      <c r="G607" s="248">
        <f t="shared" si="25"/>
        <v>3</v>
      </c>
      <c r="H607" s="245">
        <v>21587831.982930172</v>
      </c>
      <c r="I607" s="222"/>
      <c r="J607" s="247"/>
      <c r="K607" s="222">
        <f t="shared" si="21"/>
        <v>274970.06626351923</v>
      </c>
    </row>
    <row r="608" spans="1:11" x14ac:dyDescent="0.25">
      <c r="A608" s="248">
        <f t="shared" si="22"/>
        <v>2020</v>
      </c>
      <c r="B608" s="248">
        <f t="shared" si="23"/>
        <v>4</v>
      </c>
      <c r="C608" s="245">
        <v>21337694</v>
      </c>
      <c r="D608" s="222"/>
      <c r="E608" s="222"/>
      <c r="F608" s="248">
        <f t="shared" si="24"/>
        <v>2020</v>
      </c>
      <c r="G608" s="248">
        <f t="shared" si="25"/>
        <v>4</v>
      </c>
      <c r="H608" s="245">
        <v>21612317.384863831</v>
      </c>
      <c r="I608" s="222"/>
      <c r="J608" s="247"/>
      <c r="K608" s="222">
        <f t="shared" si="21"/>
        <v>274623.3848638311</v>
      </c>
    </row>
    <row r="609" spans="1:11" x14ac:dyDescent="0.25">
      <c r="A609" s="248">
        <f t="shared" si="22"/>
        <v>2020</v>
      </c>
      <c r="B609" s="248">
        <f t="shared" si="23"/>
        <v>5</v>
      </c>
      <c r="C609" s="245">
        <v>21361656.210751891</v>
      </c>
      <c r="D609" s="222"/>
      <c r="E609" s="222"/>
      <c r="F609" s="248">
        <f t="shared" si="24"/>
        <v>2020</v>
      </c>
      <c r="G609" s="248">
        <f t="shared" si="25"/>
        <v>5</v>
      </c>
      <c r="H609" s="245">
        <v>21636802.78679749</v>
      </c>
      <c r="I609" s="222"/>
      <c r="J609" s="247"/>
      <c r="K609" s="222">
        <f t="shared" si="21"/>
        <v>275146.57604559883</v>
      </c>
    </row>
    <row r="610" spans="1:11" x14ac:dyDescent="0.25">
      <c r="A610" s="248">
        <f t="shared" si="22"/>
        <v>2020</v>
      </c>
      <c r="B610" s="248">
        <f t="shared" si="23"/>
        <v>6</v>
      </c>
      <c r="C610" s="245">
        <v>21385618.421503782</v>
      </c>
      <c r="D610" s="222"/>
      <c r="E610" s="222"/>
      <c r="F610" s="248">
        <f t="shared" si="24"/>
        <v>2020</v>
      </c>
      <c r="G610" s="248">
        <f t="shared" si="25"/>
        <v>6</v>
      </c>
      <c r="H610" s="245">
        <v>21661288.188731149</v>
      </c>
      <c r="I610" s="222"/>
      <c r="J610" s="247"/>
      <c r="K610" s="222">
        <f t="shared" si="21"/>
        <v>275669.76722736657</v>
      </c>
    </row>
    <row r="611" spans="1:11" x14ac:dyDescent="0.25">
      <c r="A611" s="248">
        <f t="shared" si="22"/>
        <v>2020</v>
      </c>
      <c r="B611" s="248">
        <f t="shared" si="23"/>
        <v>7</v>
      </c>
      <c r="C611" s="245">
        <v>21409580.632255673</v>
      </c>
      <c r="D611" s="222"/>
      <c r="E611" s="222"/>
      <c r="F611" s="248">
        <f t="shared" si="24"/>
        <v>2020</v>
      </c>
      <c r="G611" s="248">
        <f t="shared" si="25"/>
        <v>7</v>
      </c>
      <c r="H611" s="245">
        <v>21685773.5906648</v>
      </c>
      <c r="I611" s="222"/>
      <c r="J611" s="247"/>
      <c r="K611" s="222">
        <f t="shared" si="21"/>
        <v>276192.95840912685</v>
      </c>
    </row>
    <row r="612" spans="1:11" x14ac:dyDescent="0.25">
      <c r="A612" s="248">
        <f t="shared" si="22"/>
        <v>2020</v>
      </c>
      <c r="B612" s="248">
        <f t="shared" si="23"/>
        <v>8</v>
      </c>
      <c r="C612" s="245">
        <v>21433542.843007565</v>
      </c>
      <c r="D612" s="222"/>
      <c r="E612" s="222"/>
      <c r="F612" s="248">
        <f t="shared" si="24"/>
        <v>2020</v>
      </c>
      <c r="G612" s="248">
        <f t="shared" si="25"/>
        <v>8</v>
      </c>
      <c r="H612" s="245">
        <v>21710262.849952567</v>
      </c>
      <c r="I612" s="222"/>
      <c r="J612" s="247"/>
      <c r="K612" s="222">
        <f t="shared" si="21"/>
        <v>276720.00694500282</v>
      </c>
    </row>
    <row r="613" spans="1:11" x14ac:dyDescent="0.25">
      <c r="A613" s="248">
        <f t="shared" si="22"/>
        <v>2020</v>
      </c>
      <c r="B613" s="248">
        <f t="shared" si="23"/>
        <v>9</v>
      </c>
      <c r="C613" s="245">
        <v>21457505.053759456</v>
      </c>
      <c r="D613" s="222"/>
      <c r="E613" s="222"/>
      <c r="F613" s="248">
        <f t="shared" si="24"/>
        <v>2020</v>
      </c>
      <c r="G613" s="248">
        <f t="shared" si="25"/>
        <v>9</v>
      </c>
      <c r="H613" s="245">
        <v>21734752.109240334</v>
      </c>
      <c r="I613" s="222"/>
      <c r="J613" s="247"/>
      <c r="K613" s="222">
        <f t="shared" si="21"/>
        <v>277247.0554808788</v>
      </c>
    </row>
    <row r="614" spans="1:11" x14ac:dyDescent="0.25">
      <c r="A614" s="248">
        <f t="shared" si="22"/>
        <v>2020</v>
      </c>
      <c r="B614" s="248">
        <f t="shared" si="23"/>
        <v>10</v>
      </c>
      <c r="C614" s="245">
        <v>21481467.264511347</v>
      </c>
      <c r="D614" s="222"/>
      <c r="E614" s="222"/>
      <c r="F614" s="248">
        <f t="shared" si="24"/>
        <v>2020</v>
      </c>
      <c r="G614" s="248">
        <f t="shared" si="25"/>
        <v>10</v>
      </c>
      <c r="H614" s="245">
        <v>21759241.368528102</v>
      </c>
      <c r="I614" s="222"/>
      <c r="J614" s="247"/>
      <c r="K614" s="222">
        <f t="shared" si="21"/>
        <v>277774.10401675478</v>
      </c>
    </row>
    <row r="615" spans="1:11" x14ac:dyDescent="0.25">
      <c r="A615" s="248">
        <f t="shared" si="22"/>
        <v>2020</v>
      </c>
      <c r="B615" s="248">
        <f t="shared" si="23"/>
        <v>11</v>
      </c>
      <c r="C615" s="245">
        <v>21505429.475263238</v>
      </c>
      <c r="D615" s="222"/>
      <c r="E615" s="222"/>
      <c r="F615" s="248">
        <f t="shared" si="24"/>
        <v>2020</v>
      </c>
      <c r="G615" s="248">
        <f t="shared" si="25"/>
        <v>11</v>
      </c>
      <c r="H615" s="245">
        <v>21783730.627815869</v>
      </c>
      <c r="I615" s="222"/>
      <c r="J615" s="247"/>
      <c r="K615" s="222">
        <f t="shared" si="21"/>
        <v>278301.15255263075</v>
      </c>
    </row>
    <row r="616" spans="1:11" x14ac:dyDescent="0.25">
      <c r="A616" s="248">
        <f t="shared" si="22"/>
        <v>2020</v>
      </c>
      <c r="B616" s="248">
        <f t="shared" si="23"/>
        <v>12</v>
      </c>
      <c r="C616" s="245">
        <v>21529391.686015129</v>
      </c>
      <c r="D616" s="222">
        <f>AVERAGE(C605:C616)</f>
        <v>21397164.590589006</v>
      </c>
      <c r="E616" s="222"/>
      <c r="F616" s="248">
        <f t="shared" si="24"/>
        <v>2020</v>
      </c>
      <c r="G616" s="248">
        <f t="shared" si="25"/>
        <v>12</v>
      </c>
      <c r="H616" s="245">
        <v>21808219.887103636</v>
      </c>
      <c r="I616" s="222">
        <f>AVERAGE(H605:H616)</f>
        <v>21673535.711390611</v>
      </c>
      <c r="J616" s="247"/>
      <c r="K616" s="222">
        <f t="shared" si="21"/>
        <v>278828.20108850673</v>
      </c>
    </row>
    <row r="617" spans="1:11" x14ac:dyDescent="0.25">
      <c r="A617" s="248">
        <f t="shared" si="22"/>
        <v>2021</v>
      </c>
      <c r="B617" s="248">
        <f t="shared" si="23"/>
        <v>1</v>
      </c>
      <c r="C617" s="245">
        <v>21553353.89676702</v>
      </c>
      <c r="F617" s="248">
        <f t="shared" si="24"/>
        <v>2021</v>
      </c>
      <c r="G617" s="248">
        <f t="shared" si="25"/>
        <v>1</v>
      </c>
      <c r="H617" s="245">
        <v>21832709.146391403</v>
      </c>
      <c r="J617" s="247"/>
      <c r="K617" s="222">
        <f t="shared" si="21"/>
        <v>279355.2496243827</v>
      </c>
    </row>
    <row r="618" spans="1:11" x14ac:dyDescent="0.25">
      <c r="A618" s="248">
        <f t="shared" si="22"/>
        <v>2021</v>
      </c>
      <c r="B618" s="248">
        <f t="shared" si="23"/>
        <v>2</v>
      </c>
      <c r="C618" s="245">
        <v>21577316.107518911</v>
      </c>
      <c r="F618" s="248">
        <f t="shared" si="24"/>
        <v>2021</v>
      </c>
      <c r="G618" s="248">
        <f t="shared" si="25"/>
        <v>2</v>
      </c>
      <c r="H618" s="245">
        <v>21857198.40567917</v>
      </c>
      <c r="J618" s="247"/>
      <c r="K618" s="222">
        <f t="shared" si="21"/>
        <v>279882.29816025868</v>
      </c>
    </row>
    <row r="619" spans="1:11" x14ac:dyDescent="0.25">
      <c r="A619" s="248">
        <f t="shared" si="22"/>
        <v>2021</v>
      </c>
      <c r="B619" s="248">
        <f t="shared" si="23"/>
        <v>3</v>
      </c>
      <c r="C619" s="245">
        <v>21601278.318270802</v>
      </c>
      <c r="F619" s="248">
        <f t="shared" si="24"/>
        <v>2021</v>
      </c>
      <c r="G619" s="248">
        <f t="shared" si="25"/>
        <v>3</v>
      </c>
      <c r="H619" s="245">
        <v>21881687.664966937</v>
      </c>
      <c r="J619" s="247"/>
      <c r="K619" s="222">
        <f t="shared" si="21"/>
        <v>280409.34669613466</v>
      </c>
    </row>
    <row r="620" spans="1:11" x14ac:dyDescent="0.25">
      <c r="A620" s="248">
        <f t="shared" si="22"/>
        <v>2021</v>
      </c>
      <c r="B620" s="248">
        <f t="shared" si="23"/>
        <v>4</v>
      </c>
      <c r="C620" s="245">
        <v>21625240.529022686</v>
      </c>
      <c r="F620" s="248">
        <f t="shared" si="24"/>
        <v>2021</v>
      </c>
      <c r="G620" s="248">
        <f t="shared" si="25"/>
        <v>4</v>
      </c>
      <c r="H620" s="245">
        <v>21906176.924254704</v>
      </c>
      <c r="J620" s="247"/>
      <c r="K620" s="222">
        <f t="shared" si="21"/>
        <v>280936.39523201808</v>
      </c>
    </row>
    <row r="621" spans="1:11" x14ac:dyDescent="0.25">
      <c r="A621" s="248">
        <f t="shared" si="22"/>
        <v>2021</v>
      </c>
      <c r="B621" s="248">
        <f t="shared" si="23"/>
        <v>5</v>
      </c>
      <c r="C621" s="245">
        <v>21648894.918080308</v>
      </c>
      <c r="F621" s="248">
        <f t="shared" si="24"/>
        <v>2021</v>
      </c>
      <c r="G621" s="248">
        <f t="shared" si="25"/>
        <v>5</v>
      </c>
      <c r="H621" s="245">
        <v>21930666.183542471</v>
      </c>
      <c r="J621" s="247"/>
      <c r="K621" s="222">
        <f t="shared" ref="K621:K684" si="26">+H621-C621</f>
        <v>281771.26546216384</v>
      </c>
    </row>
    <row r="622" spans="1:11" x14ac:dyDescent="0.25">
      <c r="A622" s="248">
        <f t="shared" si="22"/>
        <v>2021</v>
      </c>
      <c r="B622" s="248">
        <f t="shared" si="23"/>
        <v>6</v>
      </c>
      <c r="C622" s="245">
        <v>21672549.307137929</v>
      </c>
      <c r="F622" s="248">
        <f t="shared" si="24"/>
        <v>2021</v>
      </c>
      <c r="G622" s="248">
        <f t="shared" si="25"/>
        <v>6</v>
      </c>
      <c r="H622" s="245">
        <v>21955155.442830238</v>
      </c>
      <c r="J622" s="247"/>
      <c r="K622" s="222">
        <f t="shared" si="26"/>
        <v>282606.13569230959</v>
      </c>
    </row>
    <row r="623" spans="1:11" x14ac:dyDescent="0.25">
      <c r="A623" s="248">
        <f t="shared" si="22"/>
        <v>2021</v>
      </c>
      <c r="B623" s="248">
        <f t="shared" si="23"/>
        <v>7</v>
      </c>
      <c r="C623" s="245">
        <v>21696203.69619555</v>
      </c>
      <c r="F623" s="248">
        <f t="shared" si="24"/>
        <v>2021</v>
      </c>
      <c r="G623" s="248">
        <f t="shared" si="25"/>
        <v>7</v>
      </c>
      <c r="H623" s="245">
        <v>21979644.702117998</v>
      </c>
      <c r="J623" s="247"/>
      <c r="K623" s="222">
        <f t="shared" si="26"/>
        <v>283441.00592244789</v>
      </c>
    </row>
    <row r="624" spans="1:11" x14ac:dyDescent="0.25">
      <c r="A624" s="248">
        <f t="shared" si="22"/>
        <v>2021</v>
      </c>
      <c r="B624" s="248">
        <f t="shared" si="23"/>
        <v>8</v>
      </c>
      <c r="C624" s="245">
        <v>21719858.085253172</v>
      </c>
      <c r="F624" s="248">
        <f t="shared" si="24"/>
        <v>2021</v>
      </c>
      <c r="G624" s="248">
        <f t="shared" si="25"/>
        <v>8</v>
      </c>
      <c r="H624" s="245">
        <v>22004258.015518006</v>
      </c>
      <c r="J624" s="247"/>
      <c r="K624" s="222">
        <f t="shared" si="26"/>
        <v>284399.93026483431</v>
      </c>
    </row>
    <row r="625" spans="1:11" x14ac:dyDescent="0.25">
      <c r="A625" s="248">
        <f t="shared" si="22"/>
        <v>2021</v>
      </c>
      <c r="B625" s="248">
        <f t="shared" si="23"/>
        <v>9</v>
      </c>
      <c r="C625" s="245">
        <v>21743512.474310793</v>
      </c>
      <c r="F625" s="248">
        <f t="shared" si="24"/>
        <v>2021</v>
      </c>
      <c r="G625" s="248">
        <f t="shared" si="25"/>
        <v>9</v>
      </c>
      <c r="H625" s="245">
        <v>22028871.328918014</v>
      </c>
      <c r="J625" s="247"/>
      <c r="K625" s="222">
        <f t="shared" si="26"/>
        <v>285358.85460722074</v>
      </c>
    </row>
    <row r="626" spans="1:11" x14ac:dyDescent="0.25">
      <c r="A626" s="248">
        <f t="shared" si="22"/>
        <v>2021</v>
      </c>
      <c r="B626" s="248">
        <f t="shared" si="23"/>
        <v>10</v>
      </c>
      <c r="C626" s="245">
        <v>21767166.863368414</v>
      </c>
      <c r="F626" s="248">
        <f t="shared" si="24"/>
        <v>2021</v>
      </c>
      <c r="G626" s="248">
        <f t="shared" si="25"/>
        <v>10</v>
      </c>
      <c r="H626" s="245">
        <v>22053484.642318022</v>
      </c>
      <c r="J626" s="247"/>
      <c r="K626" s="222">
        <f t="shared" si="26"/>
        <v>286317.77894960716</v>
      </c>
    </row>
    <row r="627" spans="1:11" x14ac:dyDescent="0.25">
      <c r="A627" s="248">
        <f t="shared" si="22"/>
        <v>2021</v>
      </c>
      <c r="B627" s="248">
        <f t="shared" si="23"/>
        <v>11</v>
      </c>
      <c r="C627" s="245">
        <v>21790821.252426036</v>
      </c>
      <c r="F627" s="248">
        <f t="shared" si="24"/>
        <v>2021</v>
      </c>
      <c r="G627" s="248">
        <f t="shared" si="25"/>
        <v>11</v>
      </c>
      <c r="H627" s="245">
        <v>22078097.955718029</v>
      </c>
      <c r="J627" s="247"/>
      <c r="K627" s="222">
        <f t="shared" si="26"/>
        <v>287276.70329199359</v>
      </c>
    </row>
    <row r="628" spans="1:11" x14ac:dyDescent="0.25">
      <c r="A628" s="248">
        <f t="shared" si="22"/>
        <v>2021</v>
      </c>
      <c r="B628" s="248">
        <f t="shared" si="23"/>
        <v>12</v>
      </c>
      <c r="C628" s="245">
        <v>21814475.641483657</v>
      </c>
      <c r="D628" s="222">
        <f>AVERAGE(C617:C628)</f>
        <v>21684222.590819608</v>
      </c>
      <c r="E628" s="222"/>
      <c r="F628" s="248">
        <f t="shared" si="24"/>
        <v>2021</v>
      </c>
      <c r="G628" s="248">
        <f t="shared" si="25"/>
        <v>12</v>
      </c>
      <c r="H628" s="245">
        <v>22102711.269118037</v>
      </c>
      <c r="I628" s="222">
        <f>AVERAGE(H617:H628)</f>
        <v>21967555.140114419</v>
      </c>
      <c r="J628" s="247"/>
      <c r="K628" s="222">
        <f t="shared" si="26"/>
        <v>288235.62763438001</v>
      </c>
    </row>
    <row r="629" spans="1:11" x14ac:dyDescent="0.25">
      <c r="A629" s="248">
        <f t="shared" si="22"/>
        <v>2022</v>
      </c>
      <c r="B629" s="248">
        <f t="shared" si="23"/>
        <v>1</v>
      </c>
      <c r="C629" s="245">
        <v>21838130.030541278</v>
      </c>
      <c r="F629" s="248">
        <f t="shared" si="24"/>
        <v>2022</v>
      </c>
      <c r="G629" s="248">
        <f t="shared" si="25"/>
        <v>1</v>
      </c>
      <c r="H629" s="245">
        <v>22127324.582518045</v>
      </c>
      <c r="J629" s="247"/>
      <c r="K629" s="222">
        <f t="shared" si="26"/>
        <v>289194.55197676644</v>
      </c>
    </row>
    <row r="630" spans="1:11" x14ac:dyDescent="0.25">
      <c r="A630" s="248">
        <f t="shared" si="22"/>
        <v>2022</v>
      </c>
      <c r="B630" s="248">
        <f t="shared" si="23"/>
        <v>2</v>
      </c>
      <c r="C630" s="245">
        <v>21861784.4195989</v>
      </c>
      <c r="F630" s="248">
        <f t="shared" si="24"/>
        <v>2022</v>
      </c>
      <c r="G630" s="248">
        <f t="shared" si="25"/>
        <v>2</v>
      </c>
      <c r="H630" s="245">
        <v>22151937.895918053</v>
      </c>
      <c r="J630" s="247"/>
      <c r="K630" s="222">
        <f t="shared" si="26"/>
        <v>290153.47631915286</v>
      </c>
    </row>
    <row r="631" spans="1:11" x14ac:dyDescent="0.25">
      <c r="A631" s="248">
        <f t="shared" si="22"/>
        <v>2022</v>
      </c>
      <c r="B631" s="248">
        <f t="shared" si="23"/>
        <v>3</v>
      </c>
      <c r="C631" s="245">
        <v>21885438.808656521</v>
      </c>
      <c r="F631" s="248">
        <f t="shared" si="24"/>
        <v>2022</v>
      </c>
      <c r="G631" s="248">
        <f t="shared" si="25"/>
        <v>3</v>
      </c>
      <c r="H631" s="245">
        <v>22176551.20931806</v>
      </c>
      <c r="J631" s="247"/>
      <c r="K631" s="222">
        <f t="shared" si="26"/>
        <v>291112.40066153929</v>
      </c>
    </row>
    <row r="632" spans="1:11" x14ac:dyDescent="0.25">
      <c r="A632" s="248">
        <f t="shared" si="22"/>
        <v>2022</v>
      </c>
      <c r="B632" s="248">
        <f t="shared" si="23"/>
        <v>4</v>
      </c>
      <c r="C632" s="245">
        <v>21909093.197714139</v>
      </c>
      <c r="F632" s="248">
        <f t="shared" si="24"/>
        <v>2022</v>
      </c>
      <c r="G632" s="248">
        <f t="shared" si="25"/>
        <v>4</v>
      </c>
      <c r="H632" s="245">
        <v>22201164.522718068</v>
      </c>
      <c r="J632" s="247"/>
      <c r="K632" s="222">
        <f t="shared" si="26"/>
        <v>292071.32500392944</v>
      </c>
    </row>
    <row r="633" spans="1:11" x14ac:dyDescent="0.25">
      <c r="A633" s="248">
        <f t="shared" si="22"/>
        <v>2022</v>
      </c>
      <c r="B633" s="248">
        <f t="shared" si="23"/>
        <v>5</v>
      </c>
      <c r="C633" s="245">
        <v>21932510.346691716</v>
      </c>
      <c r="F633" s="248">
        <f t="shared" si="24"/>
        <v>2022</v>
      </c>
      <c r="G633" s="248">
        <f t="shared" si="25"/>
        <v>5</v>
      </c>
      <c r="H633" s="245">
        <v>22225777.836118076</v>
      </c>
      <c r="J633" s="247"/>
      <c r="K633" s="222">
        <f t="shared" si="26"/>
        <v>293267.48942635953</v>
      </c>
    </row>
    <row r="634" spans="1:11" x14ac:dyDescent="0.25">
      <c r="A634" s="248">
        <f t="shared" si="22"/>
        <v>2022</v>
      </c>
      <c r="B634" s="248">
        <f t="shared" si="23"/>
        <v>6</v>
      </c>
      <c r="C634" s="245">
        <v>21955927.495669294</v>
      </c>
      <c r="F634" s="248">
        <f t="shared" si="24"/>
        <v>2022</v>
      </c>
      <c r="G634" s="248">
        <f t="shared" si="25"/>
        <v>6</v>
      </c>
      <c r="H634" s="245">
        <v>22250391.149518084</v>
      </c>
      <c r="J634" s="247"/>
      <c r="K634" s="222">
        <f t="shared" si="26"/>
        <v>294463.65384878963</v>
      </c>
    </row>
    <row r="635" spans="1:11" x14ac:dyDescent="0.25">
      <c r="A635" s="248">
        <f t="shared" si="22"/>
        <v>2022</v>
      </c>
      <c r="B635" s="248">
        <f t="shared" si="23"/>
        <v>7</v>
      </c>
      <c r="C635" s="245">
        <v>21979344.644646872</v>
      </c>
      <c r="F635" s="248">
        <f t="shared" si="24"/>
        <v>2022</v>
      </c>
      <c r="G635" s="248">
        <f t="shared" si="25"/>
        <v>7</v>
      </c>
      <c r="H635" s="245">
        <v>22275004.462918099</v>
      </c>
      <c r="J635" s="247"/>
      <c r="K635" s="222">
        <f t="shared" si="26"/>
        <v>295659.81827122718</v>
      </c>
    </row>
    <row r="636" spans="1:11" x14ac:dyDescent="0.25">
      <c r="A636" s="248">
        <f t="shared" si="22"/>
        <v>2022</v>
      </c>
      <c r="B636" s="248">
        <f t="shared" si="23"/>
        <v>8</v>
      </c>
      <c r="C636" s="245">
        <v>22002761.79362445</v>
      </c>
      <c r="F636" s="248">
        <f t="shared" si="24"/>
        <v>2022</v>
      </c>
      <c r="G636" s="248">
        <f t="shared" si="25"/>
        <v>8</v>
      </c>
      <c r="H636" s="245">
        <v>22299743.750712842</v>
      </c>
      <c r="J636" s="247"/>
      <c r="K636" s="222">
        <f t="shared" si="26"/>
        <v>296981.95708839223</v>
      </c>
    </row>
    <row r="637" spans="1:11" x14ac:dyDescent="0.25">
      <c r="A637" s="248">
        <f t="shared" si="22"/>
        <v>2022</v>
      </c>
      <c r="B637" s="248">
        <f t="shared" si="23"/>
        <v>9</v>
      </c>
      <c r="C637" s="245">
        <v>22026178.942602027</v>
      </c>
      <c r="F637" s="248">
        <f t="shared" si="24"/>
        <v>2022</v>
      </c>
      <c r="G637" s="248">
        <f t="shared" si="25"/>
        <v>9</v>
      </c>
      <c r="H637" s="245">
        <v>22324483.038507584</v>
      </c>
      <c r="J637" s="247"/>
      <c r="K637" s="222">
        <f t="shared" si="26"/>
        <v>298304.09590555727</v>
      </c>
    </row>
    <row r="638" spans="1:11" x14ac:dyDescent="0.25">
      <c r="A638" s="248">
        <f t="shared" si="22"/>
        <v>2022</v>
      </c>
      <c r="B638" s="248">
        <f t="shared" si="23"/>
        <v>10</v>
      </c>
      <c r="C638" s="245">
        <v>22049596.091579605</v>
      </c>
      <c r="F638" s="248">
        <f t="shared" si="24"/>
        <v>2022</v>
      </c>
      <c r="G638" s="248">
        <f t="shared" si="25"/>
        <v>10</v>
      </c>
      <c r="H638" s="245">
        <v>22349222.326302327</v>
      </c>
      <c r="J638" s="247"/>
      <c r="K638" s="222">
        <f t="shared" si="26"/>
        <v>299626.23472272232</v>
      </c>
    </row>
    <row r="639" spans="1:11" x14ac:dyDescent="0.25">
      <c r="A639" s="248">
        <f t="shared" si="22"/>
        <v>2022</v>
      </c>
      <c r="B639" s="248">
        <f t="shared" si="23"/>
        <v>11</v>
      </c>
      <c r="C639" s="245">
        <v>22073013.240557183</v>
      </c>
      <c r="F639" s="248">
        <f t="shared" si="24"/>
        <v>2022</v>
      </c>
      <c r="G639" s="248">
        <f t="shared" si="25"/>
        <v>11</v>
      </c>
      <c r="H639" s="245">
        <v>22373961.61409707</v>
      </c>
      <c r="J639" s="247"/>
      <c r="K639" s="222">
        <f t="shared" si="26"/>
        <v>300948.37353988737</v>
      </c>
    </row>
    <row r="640" spans="1:11" x14ac:dyDescent="0.25">
      <c r="A640" s="248">
        <f t="shared" si="22"/>
        <v>2022</v>
      </c>
      <c r="B640" s="248">
        <f t="shared" si="23"/>
        <v>12</v>
      </c>
      <c r="C640" s="245">
        <v>22096430.38953476</v>
      </c>
      <c r="D640" s="222">
        <f>AVERAGE(C629:C640)</f>
        <v>21967517.450118069</v>
      </c>
      <c r="E640" s="222"/>
      <c r="F640" s="248">
        <f t="shared" si="24"/>
        <v>2022</v>
      </c>
      <c r="G640" s="248">
        <f t="shared" si="25"/>
        <v>12</v>
      </c>
      <c r="H640" s="245">
        <v>22398700.901891813</v>
      </c>
      <c r="I640" s="222">
        <f>AVERAGE(H629:H640)</f>
        <v>22262855.274211507</v>
      </c>
      <c r="J640" s="247"/>
      <c r="K640" s="222">
        <f t="shared" si="26"/>
        <v>302270.51235705242</v>
      </c>
    </row>
    <row r="641" spans="1:11" x14ac:dyDescent="0.25">
      <c r="A641" s="248">
        <f t="shared" si="22"/>
        <v>2023</v>
      </c>
      <c r="B641" s="248">
        <f t="shared" si="23"/>
        <v>1</v>
      </c>
      <c r="C641" s="245">
        <v>22119847.538512338</v>
      </c>
      <c r="F641" s="248">
        <f t="shared" si="24"/>
        <v>2023</v>
      </c>
      <c r="G641" s="248">
        <f t="shared" si="25"/>
        <v>1</v>
      </c>
      <c r="H641" s="245">
        <v>22423440.189686555</v>
      </c>
      <c r="J641" s="247"/>
      <c r="K641" s="222">
        <f t="shared" si="26"/>
        <v>303592.65117421746</v>
      </c>
    </row>
    <row r="642" spans="1:11" x14ac:dyDescent="0.25">
      <c r="A642" s="248">
        <f t="shared" si="22"/>
        <v>2023</v>
      </c>
      <c r="B642" s="248">
        <f t="shared" si="23"/>
        <v>2</v>
      </c>
      <c r="C642" s="245">
        <v>22143264.687489916</v>
      </c>
      <c r="F642" s="248">
        <f t="shared" si="24"/>
        <v>2023</v>
      </c>
      <c r="G642" s="248">
        <f t="shared" si="25"/>
        <v>2</v>
      </c>
      <c r="H642" s="245">
        <v>22448179.477481298</v>
      </c>
      <c r="J642" s="247"/>
      <c r="K642" s="222">
        <f t="shared" si="26"/>
        <v>304914.78999138251</v>
      </c>
    </row>
    <row r="643" spans="1:11" x14ac:dyDescent="0.25">
      <c r="A643" s="248">
        <f t="shared" si="22"/>
        <v>2023</v>
      </c>
      <c r="B643" s="248">
        <f t="shared" si="23"/>
        <v>3</v>
      </c>
      <c r="C643" s="245">
        <v>22166681.836467493</v>
      </c>
      <c r="F643" s="248">
        <f t="shared" si="24"/>
        <v>2023</v>
      </c>
      <c r="G643" s="248">
        <f t="shared" si="25"/>
        <v>3</v>
      </c>
      <c r="H643" s="245">
        <v>22472918.765276041</v>
      </c>
      <c r="J643" s="247"/>
      <c r="K643" s="222">
        <f t="shared" si="26"/>
        <v>306236.92880854756</v>
      </c>
    </row>
    <row r="644" spans="1:11" x14ac:dyDescent="0.25">
      <c r="A644" s="248">
        <f t="shared" si="22"/>
        <v>2023</v>
      </c>
      <c r="B644" s="248">
        <f t="shared" si="23"/>
        <v>4</v>
      </c>
      <c r="C644" s="245">
        <v>22190098.985445067</v>
      </c>
      <c r="F644" s="248">
        <f t="shared" si="24"/>
        <v>2023</v>
      </c>
      <c r="G644" s="248">
        <f t="shared" si="25"/>
        <v>4</v>
      </c>
      <c r="H644" s="245">
        <v>22497658.053070784</v>
      </c>
      <c r="J644" s="247"/>
      <c r="K644" s="222">
        <f t="shared" si="26"/>
        <v>307559.06762571633</v>
      </c>
    </row>
    <row r="645" spans="1:11" x14ac:dyDescent="0.25">
      <c r="A645" s="248">
        <f t="shared" si="22"/>
        <v>2023</v>
      </c>
      <c r="B645" s="248">
        <f t="shared" si="23"/>
        <v>5</v>
      </c>
      <c r="C645" s="245">
        <v>22213354.188788313</v>
      </c>
      <c r="F645" s="248">
        <f t="shared" si="24"/>
        <v>2023</v>
      </c>
      <c r="G645" s="248">
        <f t="shared" si="25"/>
        <v>5</v>
      </c>
      <c r="H645" s="245">
        <v>22522397.340865526</v>
      </c>
      <c r="J645" s="247"/>
      <c r="K645" s="222">
        <f t="shared" si="26"/>
        <v>309043.15207721293</v>
      </c>
    </row>
    <row r="646" spans="1:11" x14ac:dyDescent="0.25">
      <c r="A646" s="248">
        <f t="shared" si="22"/>
        <v>2023</v>
      </c>
      <c r="B646" s="248">
        <f t="shared" si="23"/>
        <v>6</v>
      </c>
      <c r="C646" s="245">
        <v>22236609.39213156</v>
      </c>
      <c r="F646" s="248">
        <f t="shared" si="24"/>
        <v>2023</v>
      </c>
      <c r="G646" s="248">
        <f t="shared" si="25"/>
        <v>6</v>
      </c>
      <c r="H646" s="245">
        <v>22547136.628660269</v>
      </c>
      <c r="J646" s="247"/>
      <c r="K646" s="222">
        <f t="shared" si="26"/>
        <v>310527.23652870953</v>
      </c>
    </row>
    <row r="647" spans="1:11" x14ac:dyDescent="0.25">
      <c r="A647" s="248">
        <f t="shared" si="22"/>
        <v>2023</v>
      </c>
      <c r="B647" s="248">
        <f t="shared" si="23"/>
        <v>7</v>
      </c>
      <c r="C647" s="245">
        <v>22259864.595474806</v>
      </c>
      <c r="F647" s="248">
        <f t="shared" si="24"/>
        <v>2023</v>
      </c>
      <c r="G647" s="248">
        <f t="shared" si="25"/>
        <v>7</v>
      </c>
      <c r="H647" s="245">
        <v>22571875.916455001</v>
      </c>
      <c r="J647" s="247"/>
      <c r="K647" s="222">
        <f t="shared" si="26"/>
        <v>312011.32098019496</v>
      </c>
    </row>
    <row r="648" spans="1:11" x14ac:dyDescent="0.25">
      <c r="A648" s="248">
        <f t="shared" si="22"/>
        <v>2023</v>
      </c>
      <c r="B648" s="248">
        <f t="shared" si="23"/>
        <v>8</v>
      </c>
      <c r="C648" s="245">
        <v>22283119.798818052</v>
      </c>
      <c r="F648" s="248">
        <f t="shared" si="24"/>
        <v>2023</v>
      </c>
      <c r="G648" s="248">
        <f t="shared" si="25"/>
        <v>8</v>
      </c>
      <c r="H648" s="245">
        <v>22596731.352668766</v>
      </c>
      <c r="J648" s="247"/>
      <c r="K648" s="222">
        <f t="shared" si="26"/>
        <v>313611.55385071412</v>
      </c>
    </row>
    <row r="649" spans="1:11" x14ac:dyDescent="0.25">
      <c r="A649" s="248">
        <f t="shared" si="22"/>
        <v>2023</v>
      </c>
      <c r="B649" s="248">
        <f t="shared" si="23"/>
        <v>9</v>
      </c>
      <c r="C649" s="245">
        <v>22306375.002161298</v>
      </c>
      <c r="F649" s="248">
        <f t="shared" si="24"/>
        <v>2023</v>
      </c>
      <c r="G649" s="248">
        <f t="shared" si="25"/>
        <v>9</v>
      </c>
      <c r="H649" s="245">
        <v>22621586.788882531</v>
      </c>
      <c r="J649" s="247"/>
      <c r="K649" s="222">
        <f t="shared" si="26"/>
        <v>315211.78672123328</v>
      </c>
    </row>
    <row r="650" spans="1:11" x14ac:dyDescent="0.25">
      <c r="A650" s="248">
        <f t="shared" si="22"/>
        <v>2023</v>
      </c>
      <c r="B650" s="248">
        <f t="shared" si="23"/>
        <v>10</v>
      </c>
      <c r="C650" s="245">
        <v>22329630.205504544</v>
      </c>
      <c r="F650" s="248">
        <f t="shared" si="24"/>
        <v>2023</v>
      </c>
      <c r="G650" s="248">
        <f t="shared" si="25"/>
        <v>10</v>
      </c>
      <c r="H650" s="245">
        <v>22646442.225096297</v>
      </c>
      <c r="J650" s="247"/>
      <c r="K650" s="222">
        <f t="shared" si="26"/>
        <v>316812.01959175244</v>
      </c>
    </row>
    <row r="651" spans="1:11" x14ac:dyDescent="0.25">
      <c r="A651" s="248">
        <f t="shared" si="22"/>
        <v>2023</v>
      </c>
      <c r="B651" s="248">
        <f t="shared" si="23"/>
        <v>11</v>
      </c>
      <c r="C651" s="245">
        <v>22352885.40884779</v>
      </c>
      <c r="F651" s="248">
        <f t="shared" si="24"/>
        <v>2023</v>
      </c>
      <c r="G651" s="248">
        <f t="shared" si="25"/>
        <v>11</v>
      </c>
      <c r="H651" s="245">
        <v>22671297.661310062</v>
      </c>
      <c r="J651" s="247"/>
      <c r="K651" s="222">
        <f t="shared" si="26"/>
        <v>318412.2524622716</v>
      </c>
    </row>
    <row r="652" spans="1:11" x14ac:dyDescent="0.25">
      <c r="A652" s="248">
        <f t="shared" si="22"/>
        <v>2023</v>
      </c>
      <c r="B652" s="248">
        <f t="shared" si="23"/>
        <v>12</v>
      </c>
      <c r="C652" s="245">
        <v>22376140.612191036</v>
      </c>
      <c r="D652" s="222">
        <f>AVERAGE(C641:C652)</f>
        <v>22248156.020986017</v>
      </c>
      <c r="E652" s="222"/>
      <c r="F652" s="248">
        <f t="shared" si="24"/>
        <v>2023</v>
      </c>
      <c r="G652" s="248">
        <f t="shared" si="25"/>
        <v>12</v>
      </c>
      <c r="H652" s="245">
        <v>22696153.097523827</v>
      </c>
      <c r="I652" s="222">
        <f>AVERAGE(H641:H652)</f>
        <v>22559651.458081409</v>
      </c>
      <c r="J652" s="247"/>
      <c r="K652" s="222">
        <f t="shared" si="26"/>
        <v>320012.48533279076</v>
      </c>
    </row>
    <row r="653" spans="1:11" x14ac:dyDescent="0.25">
      <c r="A653" s="248">
        <f t="shared" si="22"/>
        <v>2024</v>
      </c>
      <c r="B653" s="248">
        <f t="shared" si="23"/>
        <v>1</v>
      </c>
      <c r="C653" s="245">
        <v>22399395.815534282</v>
      </c>
      <c r="F653" s="248">
        <f t="shared" si="24"/>
        <v>2024</v>
      </c>
      <c r="G653" s="248">
        <f t="shared" si="25"/>
        <v>1</v>
      </c>
      <c r="H653" s="245">
        <v>22721008.533737592</v>
      </c>
      <c r="J653" s="247"/>
      <c r="K653" s="222">
        <f t="shared" si="26"/>
        <v>321612.71820330992</v>
      </c>
    </row>
    <row r="654" spans="1:11" x14ac:dyDescent="0.25">
      <c r="A654" s="248">
        <f t="shared" si="22"/>
        <v>2024</v>
      </c>
      <c r="B654" s="248">
        <f t="shared" si="23"/>
        <v>2</v>
      </c>
      <c r="C654" s="245">
        <v>22422651.018877529</v>
      </c>
      <c r="F654" s="248">
        <f t="shared" si="24"/>
        <v>2024</v>
      </c>
      <c r="G654" s="248">
        <f t="shared" si="25"/>
        <v>2</v>
      </c>
      <c r="H654" s="245">
        <v>22745863.969951358</v>
      </c>
      <c r="J654" s="247"/>
      <c r="K654" s="222">
        <f t="shared" si="26"/>
        <v>323212.95107382908</v>
      </c>
    </row>
    <row r="655" spans="1:11" x14ac:dyDescent="0.25">
      <c r="A655" s="248">
        <f t="shared" si="22"/>
        <v>2024</v>
      </c>
      <c r="B655" s="248">
        <f t="shared" si="23"/>
        <v>3</v>
      </c>
      <c r="C655" s="245">
        <v>22445906.222220775</v>
      </c>
      <c r="F655" s="248">
        <f t="shared" si="24"/>
        <v>2024</v>
      </c>
      <c r="G655" s="248">
        <f t="shared" si="25"/>
        <v>3</v>
      </c>
      <c r="H655" s="245">
        <v>22770719.406165123</v>
      </c>
      <c r="J655" s="247"/>
      <c r="K655" s="222">
        <f t="shared" si="26"/>
        <v>324813.18394434825</v>
      </c>
    </row>
    <row r="656" spans="1:11" x14ac:dyDescent="0.25">
      <c r="A656" s="248">
        <f t="shared" si="22"/>
        <v>2024</v>
      </c>
      <c r="B656" s="248">
        <f t="shared" si="23"/>
        <v>4</v>
      </c>
      <c r="C656" s="245">
        <v>22469161.425564021</v>
      </c>
      <c r="F656" s="248">
        <f t="shared" si="24"/>
        <v>2024</v>
      </c>
      <c r="G656" s="248">
        <f t="shared" si="25"/>
        <v>4</v>
      </c>
      <c r="H656" s="245">
        <v>22795574.842378888</v>
      </c>
      <c r="J656" s="247"/>
      <c r="K656" s="222">
        <f t="shared" si="26"/>
        <v>326413.41681486741</v>
      </c>
    </row>
    <row r="657" spans="1:11" x14ac:dyDescent="0.25">
      <c r="A657" s="248">
        <f t="shared" si="22"/>
        <v>2024</v>
      </c>
      <c r="B657" s="248">
        <f t="shared" si="23"/>
        <v>5</v>
      </c>
      <c r="C657" s="245">
        <v>22492335.30676702</v>
      </c>
      <c r="F657" s="248">
        <f t="shared" si="24"/>
        <v>2024</v>
      </c>
      <c r="G657" s="248">
        <f t="shared" si="25"/>
        <v>5</v>
      </c>
      <c r="H657" s="245">
        <v>22820430.278592654</v>
      </c>
      <c r="J657" s="247"/>
      <c r="K657" s="222">
        <f t="shared" si="26"/>
        <v>328094.9718256332</v>
      </c>
    </row>
    <row r="658" spans="1:11" x14ac:dyDescent="0.25">
      <c r="A658" s="248">
        <f t="shared" si="22"/>
        <v>2024</v>
      </c>
      <c r="B658" s="248">
        <f t="shared" si="23"/>
        <v>6</v>
      </c>
      <c r="C658" s="245">
        <v>22515509.18797002</v>
      </c>
      <c r="F658" s="248">
        <f t="shared" si="24"/>
        <v>2024</v>
      </c>
      <c r="G658" s="248">
        <f t="shared" si="25"/>
        <v>6</v>
      </c>
      <c r="H658" s="245">
        <v>22845285.714806419</v>
      </c>
      <c r="J658" s="247"/>
      <c r="K658" s="222">
        <f t="shared" si="26"/>
        <v>329776.52683639899</v>
      </c>
    </row>
    <row r="659" spans="1:11" x14ac:dyDescent="0.25">
      <c r="A659" s="248">
        <f t="shared" si="22"/>
        <v>2024</v>
      </c>
      <c r="B659" s="248">
        <f t="shared" si="23"/>
        <v>7</v>
      </c>
      <c r="C659" s="245">
        <v>22538683.069173019</v>
      </c>
      <c r="F659" s="248">
        <f t="shared" si="24"/>
        <v>2024</v>
      </c>
      <c r="G659" s="248">
        <f t="shared" si="25"/>
        <v>7</v>
      </c>
      <c r="H659" s="245">
        <v>22870141.151020203</v>
      </c>
      <c r="J659" s="247"/>
      <c r="K659" s="222">
        <f t="shared" si="26"/>
        <v>331458.08184718341</v>
      </c>
    </row>
    <row r="660" spans="1:11" x14ac:dyDescent="0.25">
      <c r="A660" s="248">
        <f t="shared" si="22"/>
        <v>2024</v>
      </c>
      <c r="B660" s="248">
        <f t="shared" si="23"/>
        <v>8</v>
      </c>
      <c r="C660" s="245">
        <v>22561856.950376019</v>
      </c>
      <c r="F660" s="248">
        <f t="shared" si="24"/>
        <v>2024</v>
      </c>
      <c r="G660" s="248">
        <f t="shared" si="25"/>
        <v>8</v>
      </c>
      <c r="H660" s="245">
        <v>22895104.186131835</v>
      </c>
      <c r="J660" s="247"/>
      <c r="K660" s="222">
        <f t="shared" si="26"/>
        <v>333247.2357558161</v>
      </c>
    </row>
    <row r="661" spans="1:11" x14ac:dyDescent="0.25">
      <c r="A661" s="248">
        <f t="shared" ref="A661:A724" si="27">+A649+1</f>
        <v>2024</v>
      </c>
      <c r="B661" s="248">
        <f t="shared" ref="B661:B724" si="28">+B649</f>
        <v>9</v>
      </c>
      <c r="C661" s="245">
        <v>22585030.831579018</v>
      </c>
      <c r="F661" s="248">
        <f t="shared" ref="F661:F724" si="29">+F649+1</f>
        <v>2024</v>
      </c>
      <c r="G661" s="248">
        <f t="shared" ref="G661:G724" si="30">+G649</f>
        <v>9</v>
      </c>
      <c r="H661" s="245">
        <v>22920067.221243467</v>
      </c>
      <c r="J661" s="247"/>
      <c r="K661" s="222">
        <f t="shared" si="26"/>
        <v>335036.3896644488</v>
      </c>
    </row>
    <row r="662" spans="1:11" x14ac:dyDescent="0.25">
      <c r="A662" s="248">
        <f t="shared" si="27"/>
        <v>2024</v>
      </c>
      <c r="B662" s="248">
        <f t="shared" si="28"/>
        <v>10</v>
      </c>
      <c r="C662" s="245">
        <v>22608204.712782018</v>
      </c>
      <c r="F662" s="248">
        <f t="shared" si="29"/>
        <v>2024</v>
      </c>
      <c r="G662" s="248">
        <f t="shared" si="30"/>
        <v>10</v>
      </c>
      <c r="H662" s="245">
        <v>22945030.256355099</v>
      </c>
      <c r="J662" s="247"/>
      <c r="K662" s="222">
        <f t="shared" si="26"/>
        <v>336825.54357308149</v>
      </c>
    </row>
    <row r="663" spans="1:11" x14ac:dyDescent="0.25">
      <c r="A663" s="248">
        <f t="shared" si="27"/>
        <v>2024</v>
      </c>
      <c r="B663" s="248">
        <f t="shared" si="28"/>
        <v>11</v>
      </c>
      <c r="C663" s="245">
        <v>22631378.593985017</v>
      </c>
      <c r="F663" s="248">
        <f t="shared" si="29"/>
        <v>2024</v>
      </c>
      <c r="G663" s="248">
        <f t="shared" si="30"/>
        <v>11</v>
      </c>
      <c r="H663" s="245">
        <v>22969993.291466732</v>
      </c>
      <c r="J663" s="247"/>
      <c r="K663" s="222">
        <f t="shared" si="26"/>
        <v>338614.69748171419</v>
      </c>
    </row>
    <row r="664" spans="1:11" x14ac:dyDescent="0.25">
      <c r="A664" s="248">
        <f t="shared" si="27"/>
        <v>2024</v>
      </c>
      <c r="B664" s="248">
        <f t="shared" si="28"/>
        <v>12</v>
      </c>
      <c r="C664" s="245">
        <v>22654552.475188017</v>
      </c>
      <c r="D664" s="222">
        <f>AVERAGE(C653:C664)</f>
        <v>22527055.467501398</v>
      </c>
      <c r="E664" s="222"/>
      <c r="F664" s="248">
        <f t="shared" si="29"/>
        <v>2024</v>
      </c>
      <c r="G664" s="248">
        <f t="shared" si="30"/>
        <v>12</v>
      </c>
      <c r="H664" s="245">
        <v>22994956.326578364</v>
      </c>
      <c r="I664" s="222">
        <f>AVERAGE(H653:H664)</f>
        <v>22857847.931535646</v>
      </c>
      <c r="J664" s="247"/>
      <c r="K664" s="222">
        <f t="shared" si="26"/>
        <v>340403.85139034688</v>
      </c>
    </row>
    <row r="665" spans="1:11" x14ac:dyDescent="0.25">
      <c r="A665" s="248">
        <f t="shared" si="27"/>
        <v>2025</v>
      </c>
      <c r="B665" s="248">
        <f t="shared" si="28"/>
        <v>1</v>
      </c>
      <c r="C665" s="245">
        <v>22677726.356391016</v>
      </c>
      <c r="F665" s="248">
        <f t="shared" si="29"/>
        <v>2025</v>
      </c>
      <c r="G665" s="248">
        <f t="shared" si="30"/>
        <v>1</v>
      </c>
      <c r="H665" s="245">
        <v>23019919.361689996</v>
      </c>
      <c r="J665" s="247"/>
      <c r="K665" s="222">
        <f t="shared" si="26"/>
        <v>342193.00529897958</v>
      </c>
    </row>
    <row r="666" spans="1:11" x14ac:dyDescent="0.25">
      <c r="A666" s="248">
        <f t="shared" si="27"/>
        <v>2025</v>
      </c>
      <c r="B666" s="248">
        <f t="shared" si="28"/>
        <v>2</v>
      </c>
      <c r="C666" s="245">
        <v>22700900.237594016</v>
      </c>
      <c r="F666" s="248">
        <f t="shared" si="29"/>
        <v>2025</v>
      </c>
      <c r="G666" s="248">
        <f t="shared" si="30"/>
        <v>2</v>
      </c>
      <c r="H666" s="245">
        <v>23044882.396801628</v>
      </c>
      <c r="J666" s="247"/>
      <c r="K666" s="222">
        <f t="shared" si="26"/>
        <v>343982.15920761228</v>
      </c>
    </row>
    <row r="667" spans="1:11" x14ac:dyDescent="0.25">
      <c r="A667" s="248">
        <f t="shared" si="27"/>
        <v>2025</v>
      </c>
      <c r="B667" s="248">
        <f t="shared" si="28"/>
        <v>3</v>
      </c>
      <c r="C667" s="245">
        <v>22724074.118797015</v>
      </c>
      <c r="F667" s="248">
        <f t="shared" si="29"/>
        <v>2025</v>
      </c>
      <c r="G667" s="248">
        <f t="shared" si="30"/>
        <v>3</v>
      </c>
      <c r="H667" s="245">
        <v>23069845.43191326</v>
      </c>
      <c r="J667" s="247"/>
      <c r="K667" s="222">
        <f t="shared" si="26"/>
        <v>345771.31311624497</v>
      </c>
    </row>
    <row r="668" spans="1:11" x14ac:dyDescent="0.25">
      <c r="A668" s="248">
        <f t="shared" si="27"/>
        <v>2025</v>
      </c>
      <c r="B668" s="248">
        <f t="shared" si="28"/>
        <v>4</v>
      </c>
      <c r="C668" s="245">
        <v>22747248</v>
      </c>
      <c r="F668" s="248">
        <f t="shared" si="29"/>
        <v>2025</v>
      </c>
      <c r="G668" s="248">
        <f t="shared" si="30"/>
        <v>4</v>
      </c>
      <c r="H668" s="245">
        <v>23094808.467024893</v>
      </c>
      <c r="J668" s="247"/>
      <c r="K668" s="222">
        <f t="shared" si="26"/>
        <v>347560.46702489257</v>
      </c>
    </row>
    <row r="669" spans="1:11" x14ac:dyDescent="0.25">
      <c r="A669" s="248">
        <f t="shared" si="27"/>
        <v>2025</v>
      </c>
      <c r="B669" s="248">
        <f t="shared" si="28"/>
        <v>5</v>
      </c>
      <c r="C669" s="245">
        <v>22769172.30844865</v>
      </c>
      <c r="F669" s="248">
        <f t="shared" si="29"/>
        <v>2025</v>
      </c>
      <c r="G669" s="248">
        <f t="shared" si="30"/>
        <v>5</v>
      </c>
      <c r="H669" s="245">
        <v>23119771.502136525</v>
      </c>
      <c r="J669" s="247"/>
      <c r="K669" s="222">
        <f t="shared" si="26"/>
        <v>350599.19368787482</v>
      </c>
    </row>
    <row r="670" spans="1:11" x14ac:dyDescent="0.25">
      <c r="A670" s="248">
        <f t="shared" si="27"/>
        <v>2025</v>
      </c>
      <c r="B670" s="248">
        <f t="shared" si="28"/>
        <v>6</v>
      </c>
      <c r="C670" s="245">
        <v>22791096.6168973</v>
      </c>
      <c r="F670" s="248">
        <f t="shared" si="29"/>
        <v>2025</v>
      </c>
      <c r="G670" s="248">
        <f t="shared" si="30"/>
        <v>6</v>
      </c>
      <c r="H670" s="245">
        <v>23144734.537248157</v>
      </c>
      <c r="J670" s="247"/>
      <c r="K670" s="222">
        <f t="shared" si="26"/>
        <v>353637.92035085708</v>
      </c>
    </row>
    <row r="671" spans="1:11" x14ac:dyDescent="0.25">
      <c r="A671" s="248">
        <f t="shared" si="27"/>
        <v>2025</v>
      </c>
      <c r="B671" s="248">
        <f t="shared" si="28"/>
        <v>7</v>
      </c>
      <c r="C671" s="245">
        <v>22813020.92534595</v>
      </c>
      <c r="F671" s="248">
        <f t="shared" si="29"/>
        <v>2025</v>
      </c>
      <c r="G671" s="248">
        <f t="shared" si="30"/>
        <v>7</v>
      </c>
      <c r="H671" s="245">
        <v>23169697.5723598</v>
      </c>
      <c r="J671" s="247"/>
      <c r="K671" s="222">
        <f t="shared" si="26"/>
        <v>356676.64701385051</v>
      </c>
    </row>
    <row r="672" spans="1:11" x14ac:dyDescent="0.25">
      <c r="A672" s="248">
        <f t="shared" si="27"/>
        <v>2025</v>
      </c>
      <c r="B672" s="248">
        <f t="shared" si="28"/>
        <v>8</v>
      </c>
      <c r="C672" s="245">
        <v>22834945.2337946</v>
      </c>
      <c r="F672" s="248">
        <f t="shared" si="29"/>
        <v>2025</v>
      </c>
      <c r="G672" s="248">
        <f t="shared" si="30"/>
        <v>8</v>
      </c>
      <c r="H672" s="245">
        <v>23194770.812371392</v>
      </c>
      <c r="J672" s="247"/>
      <c r="K672" s="222">
        <f t="shared" si="26"/>
        <v>359825.57857679203</v>
      </c>
    </row>
    <row r="673" spans="1:11" x14ac:dyDescent="0.25">
      <c r="A673" s="248">
        <f t="shared" si="27"/>
        <v>2025</v>
      </c>
      <c r="B673" s="248">
        <f t="shared" si="28"/>
        <v>9</v>
      </c>
      <c r="C673" s="245">
        <v>22856869.54224325</v>
      </c>
      <c r="F673" s="248">
        <f t="shared" si="29"/>
        <v>2025</v>
      </c>
      <c r="G673" s="248">
        <f t="shared" si="30"/>
        <v>9</v>
      </c>
      <c r="H673" s="245">
        <v>23219844.052382983</v>
      </c>
      <c r="J673" s="247"/>
      <c r="K673" s="222">
        <f t="shared" si="26"/>
        <v>362974.51013973355</v>
      </c>
    </row>
    <row r="674" spans="1:11" x14ac:dyDescent="0.25">
      <c r="A674" s="248">
        <f t="shared" si="27"/>
        <v>2025</v>
      </c>
      <c r="B674" s="248">
        <f t="shared" si="28"/>
        <v>10</v>
      </c>
      <c r="C674" s="245">
        <v>22878793.8506919</v>
      </c>
      <c r="F674" s="248">
        <f t="shared" si="29"/>
        <v>2025</v>
      </c>
      <c r="G674" s="248">
        <f t="shared" si="30"/>
        <v>10</v>
      </c>
      <c r="H674" s="245">
        <v>23244917.292394575</v>
      </c>
      <c r="J674" s="247"/>
      <c r="K674" s="222">
        <f t="shared" si="26"/>
        <v>366123.44170267507</v>
      </c>
    </row>
    <row r="675" spans="1:11" x14ac:dyDescent="0.25">
      <c r="A675" s="248">
        <f t="shared" si="27"/>
        <v>2025</v>
      </c>
      <c r="B675" s="248">
        <f t="shared" si="28"/>
        <v>11</v>
      </c>
      <c r="C675" s="245">
        <v>22900718.15914055</v>
      </c>
      <c r="F675" s="248">
        <f t="shared" si="29"/>
        <v>2025</v>
      </c>
      <c r="G675" s="248">
        <f t="shared" si="30"/>
        <v>11</v>
      </c>
      <c r="H675" s="245">
        <v>23269990.532406166</v>
      </c>
      <c r="J675" s="247"/>
      <c r="K675" s="222">
        <f t="shared" si="26"/>
        <v>369272.3732656166</v>
      </c>
    </row>
    <row r="676" spans="1:11" x14ac:dyDescent="0.25">
      <c r="A676" s="248">
        <f t="shared" si="27"/>
        <v>2025</v>
      </c>
      <c r="B676" s="248">
        <f t="shared" si="28"/>
        <v>12</v>
      </c>
      <c r="C676" s="245">
        <v>22922642.4675892</v>
      </c>
      <c r="D676" s="222">
        <f>AVERAGE(C665:C676)</f>
        <v>22801433.984744448</v>
      </c>
      <c r="E676" s="222"/>
      <c r="F676" s="248">
        <f t="shared" si="29"/>
        <v>2025</v>
      </c>
      <c r="G676" s="248">
        <f t="shared" si="30"/>
        <v>12</v>
      </c>
      <c r="H676" s="245">
        <v>23295063.772417758</v>
      </c>
      <c r="I676" s="222">
        <f>AVERAGE(H665:H676)</f>
        <v>23157353.81092893</v>
      </c>
      <c r="J676" s="247"/>
      <c r="K676" s="222">
        <f t="shared" si="26"/>
        <v>372421.30482855812</v>
      </c>
    </row>
    <row r="677" spans="1:11" x14ac:dyDescent="0.25">
      <c r="A677" s="248">
        <f t="shared" si="27"/>
        <v>2026</v>
      </c>
      <c r="B677" s="248">
        <f t="shared" si="28"/>
        <v>1</v>
      </c>
      <c r="C677" s="245">
        <v>22944566.776037849</v>
      </c>
      <c r="F677" s="248">
        <f t="shared" si="29"/>
        <v>2026</v>
      </c>
      <c r="G677" s="248">
        <f t="shared" si="30"/>
        <v>1</v>
      </c>
      <c r="H677" s="245">
        <v>23320137.012429349</v>
      </c>
      <c r="J677" s="247"/>
      <c r="K677" s="222">
        <f t="shared" si="26"/>
        <v>375570.23639149964</v>
      </c>
    </row>
    <row r="678" spans="1:11" x14ac:dyDescent="0.25">
      <c r="A678" s="248">
        <f t="shared" si="27"/>
        <v>2026</v>
      </c>
      <c r="B678" s="248">
        <f t="shared" si="28"/>
        <v>2</v>
      </c>
      <c r="C678" s="245">
        <v>22966491.084486499</v>
      </c>
      <c r="F678" s="248">
        <f t="shared" si="29"/>
        <v>2026</v>
      </c>
      <c r="G678" s="248">
        <f t="shared" si="30"/>
        <v>2</v>
      </c>
      <c r="H678" s="245">
        <v>23345210.252440941</v>
      </c>
      <c r="J678" s="247"/>
      <c r="K678" s="222">
        <f t="shared" si="26"/>
        <v>378719.16795444116</v>
      </c>
    </row>
    <row r="679" spans="1:11" x14ac:dyDescent="0.25">
      <c r="A679" s="248">
        <f t="shared" si="27"/>
        <v>2026</v>
      </c>
      <c r="B679" s="248">
        <f t="shared" si="28"/>
        <v>3</v>
      </c>
      <c r="C679" s="245">
        <v>22988415.392935149</v>
      </c>
      <c r="F679" s="248">
        <f t="shared" si="29"/>
        <v>2026</v>
      </c>
      <c r="G679" s="248">
        <f t="shared" si="30"/>
        <v>3</v>
      </c>
      <c r="H679" s="245">
        <v>23370283.492452532</v>
      </c>
      <c r="J679" s="247"/>
      <c r="K679" s="222">
        <f t="shared" si="26"/>
        <v>381868.09951738268</v>
      </c>
    </row>
    <row r="680" spans="1:11" x14ac:dyDescent="0.25">
      <c r="A680" s="248">
        <f t="shared" si="27"/>
        <v>2026</v>
      </c>
      <c r="B680" s="248">
        <f t="shared" si="28"/>
        <v>4</v>
      </c>
      <c r="C680" s="245">
        <v>23010339.701383796</v>
      </c>
      <c r="F680" s="248">
        <f t="shared" si="29"/>
        <v>2026</v>
      </c>
      <c r="G680" s="248">
        <f t="shared" si="30"/>
        <v>4</v>
      </c>
      <c r="H680" s="245">
        <v>23395356.732464124</v>
      </c>
      <c r="J680" s="247"/>
      <c r="K680" s="222">
        <f t="shared" si="26"/>
        <v>385017.03108032793</v>
      </c>
    </row>
    <row r="681" spans="1:11" x14ac:dyDescent="0.25">
      <c r="A681" s="248">
        <f t="shared" si="27"/>
        <v>2026</v>
      </c>
      <c r="B681" s="248">
        <f t="shared" si="28"/>
        <v>5</v>
      </c>
      <c r="C681" s="245">
        <v>23031846.448614433</v>
      </c>
      <c r="F681" s="248">
        <f t="shared" si="29"/>
        <v>2026</v>
      </c>
      <c r="G681" s="248">
        <f t="shared" si="30"/>
        <v>5</v>
      </c>
      <c r="H681" s="245">
        <v>23420429.972475715</v>
      </c>
      <c r="J681" s="247"/>
      <c r="K681" s="222">
        <f t="shared" si="26"/>
        <v>388583.52386128157</v>
      </c>
    </row>
    <row r="682" spans="1:11" x14ac:dyDescent="0.25">
      <c r="A682" s="248">
        <f t="shared" si="27"/>
        <v>2026</v>
      </c>
      <c r="B682" s="248">
        <f t="shared" si="28"/>
        <v>6</v>
      </c>
      <c r="C682" s="245">
        <v>23053353.195845071</v>
      </c>
      <c r="F682" s="248">
        <f t="shared" si="29"/>
        <v>2026</v>
      </c>
      <c r="G682" s="248">
        <f t="shared" si="30"/>
        <v>6</v>
      </c>
      <c r="H682" s="245">
        <v>23445503.212487306</v>
      </c>
      <c r="J682" s="247"/>
      <c r="K682" s="222">
        <f t="shared" si="26"/>
        <v>392150.01664223522</v>
      </c>
    </row>
    <row r="683" spans="1:11" x14ac:dyDescent="0.25">
      <c r="A683" s="248">
        <f t="shared" si="27"/>
        <v>2026</v>
      </c>
      <c r="B683" s="248">
        <f t="shared" si="28"/>
        <v>7</v>
      </c>
      <c r="C683" s="245">
        <v>23074859.943075709</v>
      </c>
      <c r="F683" s="248">
        <f t="shared" si="29"/>
        <v>2026</v>
      </c>
      <c r="G683" s="248">
        <f t="shared" si="30"/>
        <v>7</v>
      </c>
      <c r="H683" s="245">
        <v>23470576.452498898</v>
      </c>
      <c r="J683" s="247"/>
      <c r="K683" s="222">
        <f t="shared" si="26"/>
        <v>395716.50942318887</v>
      </c>
    </row>
    <row r="684" spans="1:11" x14ac:dyDescent="0.25">
      <c r="A684" s="248">
        <f t="shared" si="27"/>
        <v>2026</v>
      </c>
      <c r="B684" s="248">
        <f t="shared" si="28"/>
        <v>8</v>
      </c>
      <c r="C684" s="245">
        <v>23096366.690306347</v>
      </c>
      <c r="F684" s="248">
        <f t="shared" si="29"/>
        <v>2026</v>
      </c>
      <c r="G684" s="248">
        <f t="shared" si="30"/>
        <v>8</v>
      </c>
      <c r="H684" s="245">
        <v>23495748.477747224</v>
      </c>
      <c r="J684" s="247"/>
      <c r="K684" s="222">
        <f t="shared" si="26"/>
        <v>399381.78744087741</v>
      </c>
    </row>
    <row r="685" spans="1:11" x14ac:dyDescent="0.25">
      <c r="A685" s="248">
        <f t="shared" si="27"/>
        <v>2026</v>
      </c>
      <c r="B685" s="248">
        <f t="shared" si="28"/>
        <v>9</v>
      </c>
      <c r="C685" s="245">
        <v>23117873.437536985</v>
      </c>
      <c r="F685" s="248">
        <f t="shared" si="29"/>
        <v>2026</v>
      </c>
      <c r="G685" s="248">
        <f t="shared" si="30"/>
        <v>9</v>
      </c>
      <c r="H685" s="245">
        <v>23520920.502995551</v>
      </c>
      <c r="J685" s="247"/>
      <c r="K685" s="222">
        <f t="shared" ref="K685:K748" si="31">+H685-C685</f>
        <v>403047.06545856595</v>
      </c>
    </row>
    <row r="686" spans="1:11" x14ac:dyDescent="0.25">
      <c r="A686" s="248">
        <f t="shared" si="27"/>
        <v>2026</v>
      </c>
      <c r="B686" s="248">
        <f t="shared" si="28"/>
        <v>10</v>
      </c>
      <c r="C686" s="245">
        <v>23139380.184767623</v>
      </c>
      <c r="F686" s="248">
        <f t="shared" si="29"/>
        <v>2026</v>
      </c>
      <c r="G686" s="248">
        <f t="shared" si="30"/>
        <v>10</v>
      </c>
      <c r="H686" s="245">
        <v>23546092.528243877</v>
      </c>
      <c r="J686" s="247"/>
      <c r="K686" s="222">
        <f t="shared" si="31"/>
        <v>406712.34347625449</v>
      </c>
    </row>
    <row r="687" spans="1:11" x14ac:dyDescent="0.25">
      <c r="A687" s="248">
        <f t="shared" si="27"/>
        <v>2026</v>
      </c>
      <c r="B687" s="248">
        <f t="shared" si="28"/>
        <v>11</v>
      </c>
      <c r="C687" s="245">
        <v>23160886.93199826</v>
      </c>
      <c r="F687" s="248">
        <f t="shared" si="29"/>
        <v>2026</v>
      </c>
      <c r="G687" s="248">
        <f t="shared" si="30"/>
        <v>11</v>
      </c>
      <c r="H687" s="245">
        <v>23571264.553492203</v>
      </c>
      <c r="J687" s="247"/>
      <c r="K687" s="222">
        <f t="shared" si="31"/>
        <v>410377.62149394304</v>
      </c>
    </row>
    <row r="688" spans="1:11" x14ac:dyDescent="0.25">
      <c r="A688" s="248">
        <f t="shared" si="27"/>
        <v>2026</v>
      </c>
      <c r="B688" s="248">
        <f t="shared" si="28"/>
        <v>12</v>
      </c>
      <c r="C688" s="245">
        <v>23182393.679228898</v>
      </c>
      <c r="D688" s="222">
        <f>AVERAGE(C677:C688)</f>
        <v>23063897.788851384</v>
      </c>
      <c r="E688" s="222"/>
      <c r="F688" s="248">
        <f t="shared" si="29"/>
        <v>2026</v>
      </c>
      <c r="G688" s="248">
        <f t="shared" si="30"/>
        <v>12</v>
      </c>
      <c r="H688" s="245">
        <v>23596436.57874053</v>
      </c>
      <c r="I688" s="222">
        <f>AVERAGE(H677:H688)</f>
        <v>23458163.314039022</v>
      </c>
      <c r="J688" s="247"/>
      <c r="K688" s="222">
        <f t="shared" si="31"/>
        <v>414042.89951163158</v>
      </c>
    </row>
    <row r="689" spans="1:11" x14ac:dyDescent="0.25">
      <c r="A689" s="248">
        <f t="shared" si="27"/>
        <v>2027</v>
      </c>
      <c r="B689" s="248">
        <f t="shared" si="28"/>
        <v>1</v>
      </c>
      <c r="C689" s="245">
        <v>23203900.426459536</v>
      </c>
      <c r="F689" s="248">
        <f t="shared" si="29"/>
        <v>2027</v>
      </c>
      <c r="G689" s="248">
        <f t="shared" si="30"/>
        <v>1</v>
      </c>
      <c r="H689" s="245">
        <v>23621608.603988856</v>
      </c>
      <c r="J689" s="247"/>
      <c r="K689" s="222">
        <f t="shared" si="31"/>
        <v>417708.17752932012</v>
      </c>
    </row>
    <row r="690" spans="1:11" x14ac:dyDescent="0.25">
      <c r="A690" s="248">
        <f t="shared" si="27"/>
        <v>2027</v>
      </c>
      <c r="B690" s="248">
        <f t="shared" si="28"/>
        <v>2</v>
      </c>
      <c r="C690" s="245">
        <v>23225407.173690174</v>
      </c>
      <c r="F690" s="248">
        <f t="shared" si="29"/>
        <v>2027</v>
      </c>
      <c r="G690" s="248">
        <f t="shared" si="30"/>
        <v>2</v>
      </c>
      <c r="H690" s="245">
        <v>23646780.629237182</v>
      </c>
      <c r="J690" s="247"/>
      <c r="K690" s="222">
        <f t="shared" si="31"/>
        <v>421373.45554700866</v>
      </c>
    </row>
    <row r="691" spans="1:11" x14ac:dyDescent="0.25">
      <c r="A691" s="248">
        <f t="shared" si="27"/>
        <v>2027</v>
      </c>
      <c r="B691" s="248">
        <f t="shared" si="28"/>
        <v>3</v>
      </c>
      <c r="C691" s="245">
        <v>23246913.920920812</v>
      </c>
      <c r="F691" s="248">
        <f t="shared" si="29"/>
        <v>2027</v>
      </c>
      <c r="G691" s="248">
        <f t="shared" si="30"/>
        <v>3</v>
      </c>
      <c r="H691" s="245">
        <v>23671952.654485509</v>
      </c>
      <c r="J691" s="247"/>
      <c r="K691" s="222">
        <f t="shared" si="31"/>
        <v>425038.73356469721</v>
      </c>
    </row>
    <row r="692" spans="1:11" x14ac:dyDescent="0.25">
      <c r="A692" s="248">
        <f t="shared" si="27"/>
        <v>2027</v>
      </c>
      <c r="B692" s="248">
        <f t="shared" si="28"/>
        <v>4</v>
      </c>
      <c r="C692" s="245">
        <v>23268420.668151435</v>
      </c>
      <c r="F692" s="248">
        <f t="shared" si="29"/>
        <v>2027</v>
      </c>
      <c r="G692" s="248">
        <f t="shared" si="30"/>
        <v>4</v>
      </c>
      <c r="H692" s="245">
        <v>23697124.679733835</v>
      </c>
      <c r="J692" s="247"/>
      <c r="K692" s="222">
        <f t="shared" si="31"/>
        <v>428704.01158240065</v>
      </c>
    </row>
    <row r="693" spans="1:11" x14ac:dyDescent="0.25">
      <c r="A693" s="248">
        <f t="shared" si="27"/>
        <v>2027</v>
      </c>
      <c r="B693" s="248">
        <f t="shared" si="28"/>
        <v>5</v>
      </c>
      <c r="C693" s="245">
        <v>23289586.921735231</v>
      </c>
      <c r="F693" s="248">
        <f t="shared" si="29"/>
        <v>2027</v>
      </c>
      <c r="G693" s="248">
        <f t="shared" si="30"/>
        <v>5</v>
      </c>
      <c r="H693" s="245">
        <v>23722296.704982162</v>
      </c>
      <c r="J693" s="247"/>
      <c r="K693" s="222">
        <f t="shared" si="31"/>
        <v>432709.78324693069</v>
      </c>
    </row>
    <row r="694" spans="1:11" x14ac:dyDescent="0.25">
      <c r="A694" s="248">
        <f t="shared" si="27"/>
        <v>2027</v>
      </c>
      <c r="B694" s="248">
        <f t="shared" si="28"/>
        <v>6</v>
      </c>
      <c r="C694" s="245">
        <v>23310753.175319027</v>
      </c>
      <c r="F694" s="248">
        <f t="shared" si="29"/>
        <v>2027</v>
      </c>
      <c r="G694" s="248">
        <f t="shared" si="30"/>
        <v>6</v>
      </c>
      <c r="H694" s="245">
        <v>23747468.730230488</v>
      </c>
      <c r="J694" s="247"/>
      <c r="K694" s="222">
        <f t="shared" si="31"/>
        <v>436715.55491146073</v>
      </c>
    </row>
    <row r="695" spans="1:11" x14ac:dyDescent="0.25">
      <c r="A695" s="248">
        <f t="shared" si="27"/>
        <v>2027</v>
      </c>
      <c r="B695" s="248">
        <f t="shared" si="28"/>
        <v>7</v>
      </c>
      <c r="C695" s="245">
        <v>23331919.428902823</v>
      </c>
      <c r="F695" s="248">
        <f t="shared" si="29"/>
        <v>2027</v>
      </c>
      <c r="G695" s="248">
        <f t="shared" si="30"/>
        <v>7</v>
      </c>
      <c r="H695" s="245">
        <v>23772640.755478799</v>
      </c>
      <c r="J695" s="247"/>
      <c r="K695" s="222">
        <f t="shared" si="31"/>
        <v>440721.32657597587</v>
      </c>
    </row>
    <row r="696" spans="1:11" x14ac:dyDescent="0.25">
      <c r="A696" s="248">
        <f t="shared" si="27"/>
        <v>2027</v>
      </c>
      <c r="B696" s="248">
        <f t="shared" si="28"/>
        <v>8</v>
      </c>
      <c r="C696" s="245">
        <v>23353085.68248662</v>
      </c>
      <c r="F696" s="248">
        <f t="shared" si="29"/>
        <v>2027</v>
      </c>
      <c r="G696" s="248">
        <f t="shared" si="30"/>
        <v>8</v>
      </c>
      <c r="H696" s="245">
        <v>23797909.910487276</v>
      </c>
      <c r="J696" s="247"/>
      <c r="K696" s="222">
        <f t="shared" si="31"/>
        <v>444824.22800065577</v>
      </c>
    </row>
    <row r="697" spans="1:11" x14ac:dyDescent="0.25">
      <c r="A697" s="248">
        <f t="shared" si="27"/>
        <v>2027</v>
      </c>
      <c r="B697" s="248">
        <f t="shared" si="28"/>
        <v>9</v>
      </c>
      <c r="C697" s="245">
        <v>23374251.936070416</v>
      </c>
      <c r="F697" s="248">
        <f t="shared" si="29"/>
        <v>2027</v>
      </c>
      <c r="G697" s="248">
        <f t="shared" si="30"/>
        <v>9</v>
      </c>
      <c r="H697" s="245">
        <v>23823179.065495752</v>
      </c>
      <c r="J697" s="247"/>
      <c r="K697" s="222">
        <f t="shared" si="31"/>
        <v>448927.12942533568</v>
      </c>
    </row>
    <row r="698" spans="1:11" x14ac:dyDescent="0.25">
      <c r="A698" s="248">
        <f t="shared" si="27"/>
        <v>2027</v>
      </c>
      <c r="B698" s="248">
        <f t="shared" si="28"/>
        <v>10</v>
      </c>
      <c r="C698" s="245">
        <v>23395418.189654212</v>
      </c>
      <c r="F698" s="248">
        <f t="shared" si="29"/>
        <v>2027</v>
      </c>
      <c r="G698" s="248">
        <f t="shared" si="30"/>
        <v>10</v>
      </c>
      <c r="H698" s="245">
        <v>23848448.220504228</v>
      </c>
      <c r="J698" s="247"/>
      <c r="K698" s="222">
        <f t="shared" si="31"/>
        <v>453030.03085001558</v>
      </c>
    </row>
    <row r="699" spans="1:11" x14ac:dyDescent="0.25">
      <c r="A699" s="248">
        <f t="shared" si="27"/>
        <v>2027</v>
      </c>
      <c r="B699" s="248">
        <f t="shared" si="28"/>
        <v>11</v>
      </c>
      <c r="C699" s="245">
        <v>23416584.443238009</v>
      </c>
      <c r="F699" s="248">
        <f t="shared" si="29"/>
        <v>2027</v>
      </c>
      <c r="G699" s="248">
        <f t="shared" si="30"/>
        <v>11</v>
      </c>
      <c r="H699" s="245">
        <v>23873717.375512704</v>
      </c>
      <c r="J699" s="247"/>
      <c r="K699" s="222">
        <f t="shared" si="31"/>
        <v>457132.93227469549</v>
      </c>
    </row>
    <row r="700" spans="1:11" x14ac:dyDescent="0.25">
      <c r="A700" s="248">
        <f t="shared" si="27"/>
        <v>2027</v>
      </c>
      <c r="B700" s="248">
        <f t="shared" si="28"/>
        <v>12</v>
      </c>
      <c r="C700" s="245">
        <v>23437750.696821805</v>
      </c>
      <c r="D700" s="222">
        <f>AVERAGE(C689:C700)</f>
        <v>23321166.055287506</v>
      </c>
      <c r="E700" s="222"/>
      <c r="F700" s="248">
        <f t="shared" si="29"/>
        <v>2027</v>
      </c>
      <c r="G700" s="248">
        <f t="shared" si="30"/>
        <v>12</v>
      </c>
      <c r="H700" s="245">
        <v>23898986.53052118</v>
      </c>
      <c r="I700" s="222">
        <f>AVERAGE(H689:H700)</f>
        <v>23760176.155054826</v>
      </c>
      <c r="J700" s="247"/>
      <c r="K700" s="222">
        <f t="shared" si="31"/>
        <v>461235.83369937539</v>
      </c>
    </row>
    <row r="701" spans="1:11" x14ac:dyDescent="0.25">
      <c r="A701" s="248">
        <f t="shared" si="27"/>
        <v>2028</v>
      </c>
      <c r="B701" s="248">
        <f t="shared" si="28"/>
        <v>1</v>
      </c>
      <c r="C701" s="245">
        <v>23458916.950405601</v>
      </c>
      <c r="F701" s="248">
        <f t="shared" si="29"/>
        <v>2028</v>
      </c>
      <c r="G701" s="248">
        <f t="shared" si="30"/>
        <v>1</v>
      </c>
      <c r="H701" s="245">
        <v>23924255.685529657</v>
      </c>
      <c r="J701" s="247"/>
      <c r="K701" s="222">
        <f t="shared" si="31"/>
        <v>465338.7351240553</v>
      </c>
    </row>
    <row r="702" spans="1:11" x14ac:dyDescent="0.25">
      <c r="A702" s="248">
        <f t="shared" si="27"/>
        <v>2028</v>
      </c>
      <c r="B702" s="248">
        <f t="shared" si="28"/>
        <v>2</v>
      </c>
      <c r="C702" s="245">
        <v>23480083.203989398</v>
      </c>
      <c r="F702" s="248">
        <f t="shared" si="29"/>
        <v>2028</v>
      </c>
      <c r="G702" s="248">
        <f t="shared" si="30"/>
        <v>2</v>
      </c>
      <c r="H702" s="245">
        <v>23949524.840538133</v>
      </c>
      <c r="J702" s="247"/>
      <c r="K702" s="222">
        <f t="shared" si="31"/>
        <v>469441.6365487352</v>
      </c>
    </row>
    <row r="703" spans="1:11" x14ac:dyDescent="0.25">
      <c r="A703" s="248">
        <f t="shared" si="27"/>
        <v>2028</v>
      </c>
      <c r="B703" s="248">
        <f t="shared" si="28"/>
        <v>3</v>
      </c>
      <c r="C703" s="245">
        <v>23501249.457573194</v>
      </c>
      <c r="F703" s="248">
        <f t="shared" si="29"/>
        <v>2028</v>
      </c>
      <c r="G703" s="248">
        <f t="shared" si="30"/>
        <v>3</v>
      </c>
      <c r="H703" s="245">
        <v>23974793.995546609</v>
      </c>
      <c r="J703" s="247"/>
      <c r="K703" s="222">
        <f t="shared" si="31"/>
        <v>473544.53797341511</v>
      </c>
    </row>
    <row r="704" spans="1:11" x14ac:dyDescent="0.25">
      <c r="A704" s="248">
        <f t="shared" si="27"/>
        <v>2028</v>
      </c>
      <c r="B704" s="248">
        <f t="shared" si="28"/>
        <v>4</v>
      </c>
      <c r="C704" s="245">
        <v>23522415.711157009</v>
      </c>
      <c r="F704" s="248">
        <f t="shared" si="29"/>
        <v>2028</v>
      </c>
      <c r="G704" s="248">
        <f t="shared" si="30"/>
        <v>4</v>
      </c>
      <c r="H704" s="245">
        <v>24000063.150555085</v>
      </c>
      <c r="J704" s="247"/>
      <c r="K704" s="222">
        <f t="shared" si="31"/>
        <v>477647.43939807639</v>
      </c>
    </row>
    <row r="705" spans="1:11" x14ac:dyDescent="0.25">
      <c r="A705" s="248">
        <f t="shared" si="27"/>
        <v>2028</v>
      </c>
      <c r="B705" s="248">
        <f t="shared" si="28"/>
        <v>5</v>
      </c>
      <c r="C705" s="245">
        <v>23543322.962474979</v>
      </c>
      <c r="F705" s="248">
        <f t="shared" si="29"/>
        <v>2028</v>
      </c>
      <c r="G705" s="248">
        <f t="shared" si="30"/>
        <v>5</v>
      </c>
      <c r="H705" s="245">
        <v>24025332.305563562</v>
      </c>
      <c r="J705" s="247"/>
      <c r="K705" s="222">
        <f t="shared" si="31"/>
        <v>482009.34308858216</v>
      </c>
    </row>
    <row r="706" spans="1:11" x14ac:dyDescent="0.25">
      <c r="A706" s="248">
        <f t="shared" si="27"/>
        <v>2028</v>
      </c>
      <c r="B706" s="248">
        <f t="shared" si="28"/>
        <v>6</v>
      </c>
      <c r="C706" s="245">
        <v>23564230.21379295</v>
      </c>
      <c r="F706" s="248">
        <f t="shared" si="29"/>
        <v>2028</v>
      </c>
      <c r="G706" s="248">
        <f t="shared" si="30"/>
        <v>6</v>
      </c>
      <c r="H706" s="245">
        <v>24050601.460572038</v>
      </c>
      <c r="J706" s="247"/>
      <c r="K706" s="222">
        <f t="shared" si="31"/>
        <v>486371.24677908793</v>
      </c>
    </row>
    <row r="707" spans="1:11" x14ac:dyDescent="0.25">
      <c r="A707" s="248">
        <f t="shared" si="27"/>
        <v>2028</v>
      </c>
      <c r="B707" s="248">
        <f t="shared" si="28"/>
        <v>7</v>
      </c>
      <c r="C707" s="245">
        <v>23585137.46511092</v>
      </c>
      <c r="F707" s="248">
        <f t="shared" si="29"/>
        <v>2028</v>
      </c>
      <c r="G707" s="248">
        <f t="shared" si="30"/>
        <v>7</v>
      </c>
      <c r="H707" s="245">
        <v>24075870.615580503</v>
      </c>
      <c r="J707" s="247"/>
      <c r="K707" s="222">
        <f t="shared" si="31"/>
        <v>490733.15046958253</v>
      </c>
    </row>
    <row r="708" spans="1:11" x14ac:dyDescent="0.25">
      <c r="A708" s="248">
        <f t="shared" si="27"/>
        <v>2028</v>
      </c>
      <c r="B708" s="248">
        <f t="shared" si="28"/>
        <v>8</v>
      </c>
      <c r="C708" s="245">
        <v>23606044.716428891</v>
      </c>
      <c r="F708" s="248">
        <f t="shared" si="29"/>
        <v>2028</v>
      </c>
      <c r="G708" s="248">
        <f t="shared" si="30"/>
        <v>8</v>
      </c>
      <c r="H708" s="245">
        <v>24101110.464346305</v>
      </c>
      <c r="J708" s="247"/>
      <c r="K708" s="222">
        <f t="shared" si="31"/>
        <v>495065.74791741371</v>
      </c>
    </row>
    <row r="709" spans="1:11" x14ac:dyDescent="0.25">
      <c r="A709" s="248">
        <f t="shared" si="27"/>
        <v>2028</v>
      </c>
      <c r="B709" s="248">
        <f t="shared" si="28"/>
        <v>9</v>
      </c>
      <c r="C709" s="245">
        <v>23626951.967746861</v>
      </c>
      <c r="F709" s="248">
        <f t="shared" si="29"/>
        <v>2028</v>
      </c>
      <c r="G709" s="248">
        <f t="shared" si="30"/>
        <v>9</v>
      </c>
      <c r="H709" s="245">
        <v>24126350.313112102</v>
      </c>
      <c r="J709" s="247"/>
      <c r="K709" s="222">
        <f t="shared" si="31"/>
        <v>499398.34536524117</v>
      </c>
    </row>
    <row r="710" spans="1:11" x14ac:dyDescent="0.25">
      <c r="A710" s="248">
        <f t="shared" si="27"/>
        <v>2028</v>
      </c>
      <c r="B710" s="248">
        <f t="shared" si="28"/>
        <v>10</v>
      </c>
      <c r="C710" s="245">
        <v>23647859.219064832</v>
      </c>
      <c r="F710" s="248">
        <f t="shared" si="29"/>
        <v>2028</v>
      </c>
      <c r="G710" s="248">
        <f t="shared" si="30"/>
        <v>10</v>
      </c>
      <c r="H710" s="245">
        <v>24151590.1618779</v>
      </c>
      <c r="J710" s="247"/>
      <c r="K710" s="222">
        <f t="shared" si="31"/>
        <v>503730.94281306863</v>
      </c>
    </row>
    <row r="711" spans="1:11" x14ac:dyDescent="0.25">
      <c r="A711" s="248">
        <f t="shared" si="27"/>
        <v>2028</v>
      </c>
      <c r="B711" s="248">
        <f t="shared" si="28"/>
        <v>11</v>
      </c>
      <c r="C711" s="245">
        <v>23668766.470382802</v>
      </c>
      <c r="F711" s="248">
        <f t="shared" si="29"/>
        <v>2028</v>
      </c>
      <c r="G711" s="248">
        <f t="shared" si="30"/>
        <v>11</v>
      </c>
      <c r="H711" s="245">
        <v>24176830.010643698</v>
      </c>
      <c r="J711" s="247"/>
      <c r="K711" s="222">
        <f t="shared" si="31"/>
        <v>508063.54026089609</v>
      </c>
    </row>
    <row r="712" spans="1:11" x14ac:dyDescent="0.25">
      <c r="A712" s="248">
        <f t="shared" si="27"/>
        <v>2028</v>
      </c>
      <c r="B712" s="248">
        <f t="shared" si="28"/>
        <v>12</v>
      </c>
      <c r="C712" s="245">
        <v>23689673.721700773</v>
      </c>
      <c r="D712" s="222">
        <f>AVERAGE(C701:C712)</f>
        <v>23574554.338319018</v>
      </c>
      <c r="E712" s="222"/>
      <c r="F712" s="248">
        <f t="shared" si="29"/>
        <v>2028</v>
      </c>
      <c r="G712" s="248">
        <f t="shared" si="30"/>
        <v>12</v>
      </c>
      <c r="H712" s="245">
        <v>24202069.859409496</v>
      </c>
      <c r="I712" s="222">
        <f>AVERAGE(H701:H712)</f>
        <v>24063199.40527292</v>
      </c>
      <c r="J712" s="247"/>
      <c r="K712" s="222">
        <f t="shared" si="31"/>
        <v>512396.13770872355</v>
      </c>
    </row>
    <row r="713" spans="1:11" x14ac:dyDescent="0.25">
      <c r="A713" s="248">
        <f t="shared" si="27"/>
        <v>2029</v>
      </c>
      <c r="B713" s="248">
        <f t="shared" si="28"/>
        <v>1</v>
      </c>
      <c r="C713" s="245">
        <v>23710580.973018743</v>
      </c>
      <c r="F713" s="248">
        <f t="shared" si="29"/>
        <v>2029</v>
      </c>
      <c r="G713" s="248">
        <f t="shared" si="30"/>
        <v>1</v>
      </c>
      <c r="H713" s="245">
        <v>24227309.708175294</v>
      </c>
      <c r="J713" s="247"/>
      <c r="K713" s="222">
        <f t="shared" si="31"/>
        <v>516728.735156551</v>
      </c>
    </row>
    <row r="714" spans="1:11" x14ac:dyDescent="0.25">
      <c r="A714" s="248">
        <f t="shared" si="27"/>
        <v>2029</v>
      </c>
      <c r="B714" s="248">
        <f t="shared" si="28"/>
        <v>2</v>
      </c>
      <c r="C714" s="245">
        <v>23731488.224336714</v>
      </c>
      <c r="F714" s="248">
        <f t="shared" si="29"/>
        <v>2029</v>
      </c>
      <c r="G714" s="248">
        <f t="shared" si="30"/>
        <v>2</v>
      </c>
      <c r="H714" s="245">
        <v>24252549.556941092</v>
      </c>
      <c r="J714" s="247"/>
      <c r="K714" s="222">
        <f t="shared" si="31"/>
        <v>521061.33260437846</v>
      </c>
    </row>
    <row r="715" spans="1:11" x14ac:dyDescent="0.25">
      <c r="A715" s="248">
        <f t="shared" si="27"/>
        <v>2029</v>
      </c>
      <c r="B715" s="248">
        <f t="shared" si="28"/>
        <v>3</v>
      </c>
      <c r="C715" s="245">
        <v>23752395.475654684</v>
      </c>
      <c r="F715" s="248">
        <f t="shared" si="29"/>
        <v>2029</v>
      </c>
      <c r="G715" s="248">
        <f t="shared" si="30"/>
        <v>3</v>
      </c>
      <c r="H715" s="245">
        <v>24277789.40570689</v>
      </c>
      <c r="J715" s="247"/>
      <c r="K715" s="222">
        <f t="shared" si="31"/>
        <v>525393.93005220592</v>
      </c>
    </row>
    <row r="716" spans="1:11" x14ac:dyDescent="0.25">
      <c r="A716" s="248">
        <f t="shared" si="27"/>
        <v>2029</v>
      </c>
      <c r="B716" s="248">
        <f t="shared" si="28"/>
        <v>4</v>
      </c>
      <c r="C716" s="245">
        <v>23773302.726972662</v>
      </c>
      <c r="F716" s="248">
        <f t="shared" si="29"/>
        <v>2029</v>
      </c>
      <c r="G716" s="248">
        <f t="shared" si="30"/>
        <v>4</v>
      </c>
      <c r="H716" s="245">
        <v>24303029.254472688</v>
      </c>
      <c r="J716" s="247"/>
      <c r="K716" s="222">
        <f t="shared" si="31"/>
        <v>529726.52750002593</v>
      </c>
    </row>
    <row r="717" spans="1:11" x14ac:dyDescent="0.25">
      <c r="A717" s="248">
        <f t="shared" si="27"/>
        <v>2029</v>
      </c>
      <c r="B717" s="248">
        <f t="shared" si="28"/>
        <v>5</v>
      </c>
      <c r="C717" s="245">
        <v>23794037.499724939</v>
      </c>
      <c r="F717" s="248">
        <f t="shared" si="29"/>
        <v>2029</v>
      </c>
      <c r="G717" s="248">
        <f t="shared" si="30"/>
        <v>5</v>
      </c>
      <c r="H717" s="245">
        <v>24328269.103238486</v>
      </c>
      <c r="J717" s="247"/>
      <c r="K717" s="222">
        <f t="shared" si="31"/>
        <v>534231.60351354629</v>
      </c>
    </row>
    <row r="718" spans="1:11" x14ac:dyDescent="0.25">
      <c r="A718" s="248">
        <f t="shared" si="27"/>
        <v>2029</v>
      </c>
      <c r="B718" s="248">
        <f t="shared" si="28"/>
        <v>6</v>
      </c>
      <c r="C718" s="245">
        <v>23814772.272477217</v>
      </c>
      <c r="F718" s="248">
        <f t="shared" si="29"/>
        <v>2029</v>
      </c>
      <c r="G718" s="248">
        <f t="shared" si="30"/>
        <v>6</v>
      </c>
      <c r="H718" s="245">
        <v>24353508.952004284</v>
      </c>
      <c r="J718" s="247"/>
      <c r="K718" s="222">
        <f t="shared" si="31"/>
        <v>538736.67952706665</v>
      </c>
    </row>
    <row r="719" spans="1:11" x14ac:dyDescent="0.25">
      <c r="A719" s="248">
        <f t="shared" si="27"/>
        <v>2029</v>
      </c>
      <c r="B719" s="248">
        <f t="shared" si="28"/>
        <v>7</v>
      </c>
      <c r="C719" s="245">
        <v>23835507.045229495</v>
      </c>
      <c r="F719" s="248">
        <f t="shared" si="29"/>
        <v>2029</v>
      </c>
      <c r="G719" s="248">
        <f t="shared" si="30"/>
        <v>7</v>
      </c>
      <c r="H719" s="245">
        <v>24378748.8007701</v>
      </c>
      <c r="J719" s="247"/>
      <c r="K719" s="222">
        <f t="shared" si="31"/>
        <v>543241.75554060563</v>
      </c>
    </row>
    <row r="720" spans="1:11" x14ac:dyDescent="0.25">
      <c r="A720" s="248">
        <f t="shared" si="27"/>
        <v>2029</v>
      </c>
      <c r="B720" s="248">
        <f t="shared" si="28"/>
        <v>8</v>
      </c>
      <c r="C720" s="245">
        <v>23856241.817981772</v>
      </c>
      <c r="F720" s="248">
        <f t="shared" si="29"/>
        <v>2029</v>
      </c>
      <c r="G720" s="248">
        <f t="shared" si="30"/>
        <v>8</v>
      </c>
      <c r="H720" s="245">
        <v>24403925.848245643</v>
      </c>
      <c r="J720" s="247"/>
      <c r="K720" s="222">
        <f t="shared" si="31"/>
        <v>547684.03026387095</v>
      </c>
    </row>
    <row r="721" spans="1:11" x14ac:dyDescent="0.25">
      <c r="A721" s="248">
        <f t="shared" si="27"/>
        <v>2029</v>
      </c>
      <c r="B721" s="248">
        <f t="shared" si="28"/>
        <v>9</v>
      </c>
      <c r="C721" s="245">
        <v>23876976.59073405</v>
      </c>
      <c r="F721" s="248">
        <f t="shared" si="29"/>
        <v>2029</v>
      </c>
      <c r="G721" s="248">
        <f t="shared" si="30"/>
        <v>9</v>
      </c>
      <c r="H721" s="245">
        <v>24429102.895721186</v>
      </c>
      <c r="J721" s="247"/>
      <c r="K721" s="222">
        <f t="shared" si="31"/>
        <v>552126.30498713627</v>
      </c>
    </row>
    <row r="722" spans="1:11" x14ac:dyDescent="0.25">
      <c r="A722" s="248">
        <f t="shared" si="27"/>
        <v>2029</v>
      </c>
      <c r="B722" s="248">
        <f t="shared" si="28"/>
        <v>10</v>
      </c>
      <c r="C722" s="245">
        <v>23897711.363486327</v>
      </c>
      <c r="F722" s="248">
        <f t="shared" si="29"/>
        <v>2029</v>
      </c>
      <c r="G722" s="248">
        <f t="shared" si="30"/>
        <v>10</v>
      </c>
      <c r="H722" s="245">
        <v>24454279.943196729</v>
      </c>
      <c r="J722" s="247"/>
      <c r="K722" s="222">
        <f t="shared" si="31"/>
        <v>556568.57971040159</v>
      </c>
    </row>
    <row r="723" spans="1:11" x14ac:dyDescent="0.25">
      <c r="A723" s="248">
        <f t="shared" si="27"/>
        <v>2029</v>
      </c>
      <c r="B723" s="248">
        <f t="shared" si="28"/>
        <v>11</v>
      </c>
      <c r="C723" s="245">
        <v>23918446.136238605</v>
      </c>
      <c r="F723" s="248">
        <f t="shared" si="29"/>
        <v>2029</v>
      </c>
      <c r="G723" s="248">
        <f t="shared" si="30"/>
        <v>11</v>
      </c>
      <c r="H723" s="245">
        <v>24479456.990672272</v>
      </c>
      <c r="J723" s="247"/>
      <c r="K723" s="222">
        <f t="shared" si="31"/>
        <v>561010.85443366691</v>
      </c>
    </row>
    <row r="724" spans="1:11" x14ac:dyDescent="0.25">
      <c r="A724" s="248">
        <f t="shared" si="27"/>
        <v>2029</v>
      </c>
      <c r="B724" s="248">
        <f t="shared" si="28"/>
        <v>12</v>
      </c>
      <c r="C724" s="245">
        <v>23939180.908990882</v>
      </c>
      <c r="D724" s="222">
        <f>AVERAGE(C713:C724)</f>
        <v>23825053.419570506</v>
      </c>
      <c r="E724" s="222"/>
      <c r="F724" s="248">
        <f t="shared" si="29"/>
        <v>2029</v>
      </c>
      <c r="G724" s="248">
        <f t="shared" si="30"/>
        <v>12</v>
      </c>
      <c r="H724" s="245">
        <v>24504634.038147815</v>
      </c>
      <c r="I724" s="222">
        <f>AVERAGE(H713:H724)</f>
        <v>24366050.374774378</v>
      </c>
      <c r="J724" s="247"/>
      <c r="K724" s="222">
        <f t="shared" si="31"/>
        <v>565453.12915693223</v>
      </c>
    </row>
    <row r="725" spans="1:11" x14ac:dyDescent="0.25">
      <c r="A725" s="248">
        <f t="shared" ref="A725:A788" si="32">+A713+1</f>
        <v>2030</v>
      </c>
      <c r="B725" s="248">
        <f t="shared" ref="B725:B788" si="33">+B713</f>
        <v>1</v>
      </c>
      <c r="C725" s="245">
        <v>23959915.68174316</v>
      </c>
      <c r="F725" s="248">
        <f t="shared" ref="F725:F788" si="34">+F713+1</f>
        <v>2030</v>
      </c>
      <c r="G725" s="248">
        <f t="shared" ref="G725:G788" si="35">+G713</f>
        <v>1</v>
      </c>
      <c r="H725" s="245">
        <v>24529811.085623357</v>
      </c>
      <c r="J725" s="247"/>
      <c r="K725" s="222">
        <f t="shared" si="31"/>
        <v>569895.40388019755</v>
      </c>
    </row>
    <row r="726" spans="1:11" x14ac:dyDescent="0.25">
      <c r="A726" s="248">
        <f t="shared" si="32"/>
        <v>2030</v>
      </c>
      <c r="B726" s="248">
        <f t="shared" si="33"/>
        <v>2</v>
      </c>
      <c r="C726" s="245">
        <v>23980650.454495437</v>
      </c>
      <c r="F726" s="248">
        <f t="shared" si="34"/>
        <v>2030</v>
      </c>
      <c r="G726" s="248">
        <f t="shared" si="35"/>
        <v>2</v>
      </c>
      <c r="H726" s="245">
        <v>24554988.1330989</v>
      </c>
      <c r="J726" s="247"/>
      <c r="K726" s="222">
        <f t="shared" si="31"/>
        <v>574337.67860346287</v>
      </c>
    </row>
    <row r="727" spans="1:11" x14ac:dyDescent="0.25">
      <c r="A727" s="248">
        <f t="shared" si="32"/>
        <v>2030</v>
      </c>
      <c r="B727" s="248">
        <f t="shared" si="33"/>
        <v>3</v>
      </c>
      <c r="C727" s="245">
        <v>24001385.227247715</v>
      </c>
      <c r="F727" s="248">
        <f t="shared" si="34"/>
        <v>2030</v>
      </c>
      <c r="G727" s="248">
        <f t="shared" si="35"/>
        <v>3</v>
      </c>
      <c r="H727" s="245">
        <v>24580165.180574443</v>
      </c>
      <c r="J727" s="247"/>
      <c r="K727" s="222">
        <f t="shared" si="31"/>
        <v>578779.95332672819</v>
      </c>
    </row>
    <row r="728" spans="1:11" x14ac:dyDescent="0.25">
      <c r="A728" s="248">
        <f t="shared" si="32"/>
        <v>2030</v>
      </c>
      <c r="B728" s="248">
        <f t="shared" si="33"/>
        <v>4</v>
      </c>
      <c r="C728" s="245">
        <v>24022120</v>
      </c>
      <c r="F728" s="248">
        <f t="shared" si="34"/>
        <v>2030</v>
      </c>
      <c r="G728" s="248">
        <f t="shared" si="35"/>
        <v>4</v>
      </c>
      <c r="H728" s="245">
        <v>24605342.228049986</v>
      </c>
      <c r="J728" s="247"/>
      <c r="K728" s="222">
        <f t="shared" si="31"/>
        <v>583222.22804998606</v>
      </c>
    </row>
    <row r="729" spans="1:11" x14ac:dyDescent="0.25">
      <c r="A729" s="248">
        <f t="shared" si="32"/>
        <v>2030</v>
      </c>
      <c r="B729" s="248">
        <f t="shared" si="33"/>
        <v>5</v>
      </c>
      <c r="C729" s="245">
        <v>24042053.914834969</v>
      </c>
      <c r="F729" s="248">
        <f t="shared" si="34"/>
        <v>2030</v>
      </c>
      <c r="G729" s="248">
        <f t="shared" si="35"/>
        <v>5</v>
      </c>
      <c r="H729" s="245">
        <v>24630519.275525529</v>
      </c>
      <c r="J729" s="247"/>
      <c r="K729" s="222">
        <f t="shared" si="31"/>
        <v>588465.36069056019</v>
      </c>
    </row>
    <row r="730" spans="1:11" x14ac:dyDescent="0.25">
      <c r="A730" s="248">
        <f t="shared" si="32"/>
        <v>2030</v>
      </c>
      <c r="B730" s="248">
        <f t="shared" si="33"/>
        <v>6</v>
      </c>
      <c r="C730" s="245">
        <v>24061987.829669937</v>
      </c>
      <c r="F730" s="248">
        <f t="shared" si="34"/>
        <v>2030</v>
      </c>
      <c r="G730" s="248">
        <f t="shared" si="35"/>
        <v>6</v>
      </c>
      <c r="H730" s="245">
        <v>24655696.323001072</v>
      </c>
      <c r="J730" s="247"/>
      <c r="K730" s="222">
        <f t="shared" si="31"/>
        <v>593708.49333113432</v>
      </c>
    </row>
    <row r="731" spans="1:11" x14ac:dyDescent="0.25">
      <c r="A731" s="248">
        <f t="shared" si="32"/>
        <v>2030</v>
      </c>
      <c r="B731" s="248">
        <f t="shared" si="33"/>
        <v>7</v>
      </c>
      <c r="C731" s="245">
        <v>24081921.744504906</v>
      </c>
      <c r="F731" s="248">
        <f t="shared" si="34"/>
        <v>2030</v>
      </c>
      <c r="G731" s="248">
        <f t="shared" si="35"/>
        <v>7</v>
      </c>
      <c r="H731" s="245">
        <v>24680873.3704766</v>
      </c>
      <c r="J731" s="247"/>
      <c r="K731" s="222">
        <f t="shared" si="31"/>
        <v>598951.62597169355</v>
      </c>
    </row>
    <row r="732" spans="1:11" x14ac:dyDescent="0.25">
      <c r="A732" s="248">
        <f t="shared" si="32"/>
        <v>2030</v>
      </c>
      <c r="B732" s="248">
        <f t="shared" si="33"/>
        <v>8</v>
      </c>
      <c r="C732" s="245">
        <v>24101855.659339875</v>
      </c>
      <c r="F732" s="248">
        <f t="shared" si="34"/>
        <v>2030</v>
      </c>
      <c r="G732" s="248">
        <f t="shared" si="35"/>
        <v>8</v>
      </c>
      <c r="H732" s="245">
        <v>24706050.417952143</v>
      </c>
      <c r="J732" s="247"/>
      <c r="K732" s="222">
        <f t="shared" si="31"/>
        <v>604194.75861226767</v>
      </c>
    </row>
    <row r="733" spans="1:11" x14ac:dyDescent="0.25">
      <c r="A733" s="248">
        <f t="shared" si="32"/>
        <v>2030</v>
      </c>
      <c r="B733" s="248">
        <f t="shared" si="33"/>
        <v>9</v>
      </c>
      <c r="C733" s="245">
        <v>24121789.574174844</v>
      </c>
      <c r="F733" s="248">
        <f t="shared" si="34"/>
        <v>2030</v>
      </c>
      <c r="G733" s="248">
        <f t="shared" si="35"/>
        <v>9</v>
      </c>
      <c r="H733" s="245">
        <v>24731227.465427686</v>
      </c>
      <c r="J733" s="247"/>
      <c r="K733" s="222">
        <f t="shared" si="31"/>
        <v>609437.8912528418</v>
      </c>
    </row>
    <row r="734" spans="1:11" x14ac:dyDescent="0.25">
      <c r="A734" s="248">
        <f t="shared" si="32"/>
        <v>2030</v>
      </c>
      <c r="B734" s="248">
        <f t="shared" si="33"/>
        <v>10</v>
      </c>
      <c r="C734" s="245">
        <v>24141723.489009812</v>
      </c>
      <c r="F734" s="248">
        <f t="shared" si="34"/>
        <v>2030</v>
      </c>
      <c r="G734" s="248">
        <f t="shared" si="35"/>
        <v>10</v>
      </c>
      <c r="H734" s="245">
        <v>24756404.512903228</v>
      </c>
      <c r="J734" s="247"/>
      <c r="K734" s="222">
        <f t="shared" si="31"/>
        <v>614681.02389341593</v>
      </c>
    </row>
    <row r="735" spans="1:11" x14ac:dyDescent="0.25">
      <c r="A735" s="248">
        <f t="shared" si="32"/>
        <v>2030</v>
      </c>
      <c r="B735" s="248">
        <f t="shared" si="33"/>
        <v>11</v>
      </c>
      <c r="C735" s="245">
        <v>24161657.403844781</v>
      </c>
      <c r="F735" s="248">
        <f t="shared" si="34"/>
        <v>2030</v>
      </c>
      <c r="G735" s="248">
        <f t="shared" si="35"/>
        <v>11</v>
      </c>
      <c r="H735" s="245">
        <v>24781581.560378771</v>
      </c>
      <c r="J735" s="247"/>
      <c r="K735" s="222">
        <f t="shared" si="31"/>
        <v>619924.15653399006</v>
      </c>
    </row>
    <row r="736" spans="1:11" x14ac:dyDescent="0.25">
      <c r="A736" s="248">
        <f t="shared" si="32"/>
        <v>2030</v>
      </c>
      <c r="B736" s="248">
        <f t="shared" si="33"/>
        <v>12</v>
      </c>
      <c r="C736" s="245">
        <v>24181591.31867975</v>
      </c>
      <c r="D736" s="222">
        <f>AVERAGE(C725:C736)</f>
        <v>24071554.358128767</v>
      </c>
      <c r="E736" s="222"/>
      <c r="F736" s="248">
        <f t="shared" si="34"/>
        <v>2030</v>
      </c>
      <c r="G736" s="248">
        <f t="shared" si="35"/>
        <v>12</v>
      </c>
      <c r="H736" s="245">
        <v>24806758.607854314</v>
      </c>
      <c r="I736" s="222">
        <f>AVERAGE(H725:H736)</f>
        <v>24668284.846738841</v>
      </c>
      <c r="J736" s="247"/>
      <c r="K736" s="222">
        <f t="shared" si="31"/>
        <v>625167.28917456418</v>
      </c>
    </row>
    <row r="737" spans="1:11" x14ac:dyDescent="0.25">
      <c r="A737" s="248">
        <f t="shared" si="32"/>
        <v>2031</v>
      </c>
      <c r="B737" s="248">
        <f t="shared" si="33"/>
        <v>1</v>
      </c>
      <c r="C737" s="245">
        <v>24201525.233514719</v>
      </c>
      <c r="F737" s="248">
        <f t="shared" si="34"/>
        <v>2031</v>
      </c>
      <c r="G737" s="248">
        <f t="shared" si="35"/>
        <v>1</v>
      </c>
      <c r="H737" s="245">
        <v>24832312.463071421</v>
      </c>
      <c r="J737" s="247"/>
      <c r="K737" s="222">
        <f t="shared" si="31"/>
        <v>630787.22955670208</v>
      </c>
    </row>
    <row r="738" spans="1:11" x14ac:dyDescent="0.25">
      <c r="A738" s="248">
        <f t="shared" si="32"/>
        <v>2031</v>
      </c>
      <c r="B738" s="248">
        <f t="shared" si="33"/>
        <v>2</v>
      </c>
      <c r="C738" s="245">
        <v>24221459.148349687</v>
      </c>
      <c r="F738" s="248">
        <f t="shared" si="34"/>
        <v>2031</v>
      </c>
      <c r="G738" s="248">
        <f t="shared" si="35"/>
        <v>2</v>
      </c>
      <c r="H738" s="245">
        <v>24857426.709256709</v>
      </c>
      <c r="J738" s="247"/>
      <c r="K738" s="222">
        <f t="shared" si="31"/>
        <v>635967.56090702116</v>
      </c>
    </row>
    <row r="739" spans="1:11" x14ac:dyDescent="0.25">
      <c r="A739" s="248">
        <f t="shared" si="32"/>
        <v>2031</v>
      </c>
      <c r="B739" s="248">
        <f t="shared" si="33"/>
        <v>3</v>
      </c>
      <c r="C739" s="245">
        <v>24241393.063184656</v>
      </c>
      <c r="F739" s="248">
        <f t="shared" si="34"/>
        <v>2031</v>
      </c>
      <c r="G739" s="248">
        <f t="shared" si="35"/>
        <v>3</v>
      </c>
      <c r="H739" s="245">
        <v>24882540.955441996</v>
      </c>
      <c r="J739" s="247"/>
      <c r="K739" s="222">
        <f t="shared" si="31"/>
        <v>641147.89225734025</v>
      </c>
    </row>
    <row r="740" spans="1:11" x14ac:dyDescent="0.25">
      <c r="A740" s="248">
        <f t="shared" si="32"/>
        <v>2031</v>
      </c>
      <c r="B740" s="248">
        <f t="shared" si="33"/>
        <v>4</v>
      </c>
      <c r="C740" s="245">
        <v>24261326.978019636</v>
      </c>
      <c r="F740" s="248">
        <f t="shared" si="34"/>
        <v>2031</v>
      </c>
      <c r="G740" s="248">
        <f t="shared" si="35"/>
        <v>4</v>
      </c>
      <c r="H740" s="245">
        <v>24907655.201627284</v>
      </c>
      <c r="J740" s="247"/>
      <c r="K740" s="222">
        <f t="shared" si="31"/>
        <v>646328.22360764816</v>
      </c>
    </row>
    <row r="741" spans="1:11" x14ac:dyDescent="0.25">
      <c r="A741" s="248">
        <f t="shared" si="32"/>
        <v>2031</v>
      </c>
      <c r="B741" s="248">
        <f t="shared" si="33"/>
        <v>5</v>
      </c>
      <c r="C741" s="245">
        <v>24280751.768349513</v>
      </c>
      <c r="F741" s="248">
        <f t="shared" si="34"/>
        <v>2031</v>
      </c>
      <c r="G741" s="248">
        <f t="shared" si="35"/>
        <v>5</v>
      </c>
      <c r="H741" s="245">
        <v>24932769.447812572</v>
      </c>
      <c r="J741" s="247"/>
      <c r="K741" s="222">
        <f t="shared" si="31"/>
        <v>652017.67946305871</v>
      </c>
    </row>
    <row r="742" spans="1:11" x14ac:dyDescent="0.25">
      <c r="A742" s="248">
        <f t="shared" si="32"/>
        <v>2031</v>
      </c>
      <c r="B742" s="248">
        <f t="shared" si="33"/>
        <v>6</v>
      </c>
      <c r="C742" s="245">
        <v>24300176.558679391</v>
      </c>
      <c r="F742" s="248">
        <f t="shared" si="34"/>
        <v>2031</v>
      </c>
      <c r="G742" s="248">
        <f t="shared" si="35"/>
        <v>6</v>
      </c>
      <c r="H742" s="245">
        <v>24957883.69399786</v>
      </c>
      <c r="J742" s="247"/>
      <c r="K742" s="222">
        <f t="shared" si="31"/>
        <v>657707.13531846926</v>
      </c>
    </row>
    <row r="743" spans="1:11" x14ac:dyDescent="0.25">
      <c r="A743" s="248">
        <f t="shared" si="32"/>
        <v>2031</v>
      </c>
      <c r="B743" s="248">
        <f t="shared" si="33"/>
        <v>7</v>
      </c>
      <c r="C743" s="245">
        <v>24319601.349009268</v>
      </c>
      <c r="F743" s="248">
        <f t="shared" si="34"/>
        <v>2031</v>
      </c>
      <c r="G743" s="248">
        <f t="shared" si="35"/>
        <v>7</v>
      </c>
      <c r="H743" s="245">
        <v>24982997.940183099</v>
      </c>
      <c r="J743" s="247"/>
      <c r="K743" s="222">
        <f t="shared" si="31"/>
        <v>663396.59117383137</v>
      </c>
    </row>
    <row r="744" spans="1:11" x14ac:dyDescent="0.25">
      <c r="A744" s="248">
        <f t="shared" si="32"/>
        <v>2031</v>
      </c>
      <c r="B744" s="248">
        <f t="shared" si="33"/>
        <v>8</v>
      </c>
      <c r="C744" s="245">
        <v>24339026.139339145</v>
      </c>
      <c r="F744" s="248">
        <f t="shared" si="34"/>
        <v>2031</v>
      </c>
      <c r="G744" s="248">
        <f t="shared" si="35"/>
        <v>8</v>
      </c>
      <c r="H744" s="245">
        <v>25008174.987658642</v>
      </c>
      <c r="J744" s="247"/>
      <c r="K744" s="222">
        <f t="shared" si="31"/>
        <v>669148.84831949696</v>
      </c>
    </row>
    <row r="745" spans="1:11" x14ac:dyDescent="0.25">
      <c r="A745" s="248">
        <f t="shared" si="32"/>
        <v>2031</v>
      </c>
      <c r="B745" s="248">
        <f t="shared" si="33"/>
        <v>9</v>
      </c>
      <c r="C745" s="245">
        <v>24358450.929669023</v>
      </c>
      <c r="F745" s="248">
        <f t="shared" si="34"/>
        <v>2031</v>
      </c>
      <c r="G745" s="248">
        <f t="shared" si="35"/>
        <v>9</v>
      </c>
      <c r="H745" s="245">
        <v>25033352.035134185</v>
      </c>
      <c r="J745" s="247"/>
      <c r="K745" s="222">
        <f t="shared" si="31"/>
        <v>674901.10546516255</v>
      </c>
    </row>
    <row r="746" spans="1:11" x14ac:dyDescent="0.25">
      <c r="A746" s="248">
        <f t="shared" si="32"/>
        <v>2031</v>
      </c>
      <c r="B746" s="248">
        <f t="shared" si="33"/>
        <v>10</v>
      </c>
      <c r="C746" s="245">
        <v>24377875.7199989</v>
      </c>
      <c r="F746" s="248">
        <f t="shared" si="34"/>
        <v>2031</v>
      </c>
      <c r="G746" s="248">
        <f t="shared" si="35"/>
        <v>10</v>
      </c>
      <c r="H746" s="245">
        <v>25058529.082609728</v>
      </c>
      <c r="J746" s="247"/>
      <c r="K746" s="222">
        <f t="shared" si="31"/>
        <v>680653.36261082813</v>
      </c>
    </row>
    <row r="747" spans="1:11" x14ac:dyDescent="0.25">
      <c r="A747" s="248">
        <f t="shared" si="32"/>
        <v>2031</v>
      </c>
      <c r="B747" s="248">
        <f t="shared" si="33"/>
        <v>11</v>
      </c>
      <c r="C747" s="245">
        <v>24397300.510328777</v>
      </c>
      <c r="F747" s="248">
        <f t="shared" si="34"/>
        <v>2031</v>
      </c>
      <c r="G747" s="248">
        <f t="shared" si="35"/>
        <v>11</v>
      </c>
      <c r="H747" s="245">
        <v>25083706.130085271</v>
      </c>
      <c r="J747" s="247"/>
      <c r="K747" s="222">
        <f t="shared" si="31"/>
        <v>686405.61975649372</v>
      </c>
    </row>
    <row r="748" spans="1:11" x14ac:dyDescent="0.25">
      <c r="A748" s="248">
        <f t="shared" si="32"/>
        <v>2031</v>
      </c>
      <c r="B748" s="248">
        <f t="shared" si="33"/>
        <v>12</v>
      </c>
      <c r="C748" s="245">
        <v>24416725.300658654</v>
      </c>
      <c r="D748" s="222">
        <f>AVERAGE(C737:C748)</f>
        <v>24309634.391591784</v>
      </c>
      <c r="E748" s="222"/>
      <c r="F748" s="248">
        <f t="shared" si="34"/>
        <v>2031</v>
      </c>
      <c r="G748" s="248">
        <f t="shared" si="35"/>
        <v>12</v>
      </c>
      <c r="H748" s="245">
        <v>25108883.177560814</v>
      </c>
      <c r="I748" s="222">
        <f>AVERAGE(H737:H748)</f>
        <v>24970519.318703305</v>
      </c>
      <c r="J748" s="247"/>
      <c r="K748" s="222">
        <f t="shared" si="31"/>
        <v>692157.8769021593</v>
      </c>
    </row>
    <row r="749" spans="1:11" x14ac:dyDescent="0.25">
      <c r="A749" s="248">
        <f t="shared" si="32"/>
        <v>2032</v>
      </c>
      <c r="B749" s="248">
        <f t="shared" si="33"/>
        <v>1</v>
      </c>
      <c r="C749" s="245">
        <v>24436150.090988532</v>
      </c>
      <c r="F749" s="248">
        <f t="shared" si="34"/>
        <v>2032</v>
      </c>
      <c r="G749" s="248">
        <f t="shared" si="35"/>
        <v>1</v>
      </c>
      <c r="H749" s="245">
        <v>25134813.840519484</v>
      </c>
      <c r="J749" s="247"/>
      <c r="K749" s="222">
        <f t="shared" ref="K749:K812" si="36">+H749-C749</f>
        <v>698663.74953095242</v>
      </c>
    </row>
    <row r="750" spans="1:11" x14ac:dyDescent="0.25">
      <c r="A750" s="248">
        <f t="shared" si="32"/>
        <v>2032</v>
      </c>
      <c r="B750" s="248">
        <f t="shared" si="33"/>
        <v>2</v>
      </c>
      <c r="C750" s="245">
        <v>24455574.881318409</v>
      </c>
      <c r="F750" s="248">
        <f t="shared" si="34"/>
        <v>2032</v>
      </c>
      <c r="G750" s="248">
        <f t="shared" si="35"/>
        <v>2</v>
      </c>
      <c r="H750" s="245">
        <v>25159865.285414517</v>
      </c>
      <c r="J750" s="247"/>
      <c r="K750" s="222">
        <f t="shared" si="36"/>
        <v>704290.40409610793</v>
      </c>
    </row>
    <row r="751" spans="1:11" x14ac:dyDescent="0.25">
      <c r="A751" s="248">
        <f t="shared" si="32"/>
        <v>2032</v>
      </c>
      <c r="B751" s="248">
        <f t="shared" si="33"/>
        <v>3</v>
      </c>
      <c r="C751" s="245">
        <v>24474999.671648286</v>
      </c>
      <c r="F751" s="248">
        <f t="shared" si="34"/>
        <v>2032</v>
      </c>
      <c r="G751" s="248">
        <f t="shared" si="35"/>
        <v>3</v>
      </c>
      <c r="H751" s="245">
        <v>25184916.73030955</v>
      </c>
      <c r="J751" s="247"/>
      <c r="K751" s="222">
        <f t="shared" si="36"/>
        <v>709917.05866126344</v>
      </c>
    </row>
    <row r="752" spans="1:11" x14ac:dyDescent="0.25">
      <c r="A752" s="248">
        <f t="shared" si="32"/>
        <v>2032</v>
      </c>
      <c r="B752" s="248">
        <f t="shared" si="33"/>
        <v>4</v>
      </c>
      <c r="C752" s="245">
        <v>24494424.461978152</v>
      </c>
      <c r="F752" s="248">
        <f t="shared" si="34"/>
        <v>2032</v>
      </c>
      <c r="G752" s="248">
        <f t="shared" si="35"/>
        <v>4</v>
      </c>
      <c r="H752" s="245">
        <v>25209968.175204583</v>
      </c>
      <c r="J752" s="247"/>
      <c r="K752" s="222">
        <f t="shared" si="36"/>
        <v>715543.71322643012</v>
      </c>
    </row>
    <row r="753" spans="1:11" x14ac:dyDescent="0.25">
      <c r="A753" s="248">
        <f t="shared" si="32"/>
        <v>2032</v>
      </c>
      <c r="B753" s="248">
        <f t="shared" si="33"/>
        <v>5</v>
      </c>
      <c r="C753" s="245">
        <v>24513423.520801984</v>
      </c>
      <c r="F753" s="248">
        <f t="shared" si="34"/>
        <v>2032</v>
      </c>
      <c r="G753" s="248">
        <f t="shared" si="35"/>
        <v>5</v>
      </c>
      <c r="H753" s="245">
        <v>25235019.620099615</v>
      </c>
      <c r="J753" s="247"/>
      <c r="K753" s="222">
        <f t="shared" si="36"/>
        <v>721596.09929763153</v>
      </c>
    </row>
    <row r="754" spans="1:11" x14ac:dyDescent="0.25">
      <c r="A754" s="248">
        <f t="shared" si="32"/>
        <v>2032</v>
      </c>
      <c r="B754" s="248">
        <f t="shared" si="33"/>
        <v>6</v>
      </c>
      <c r="C754" s="245">
        <v>24532422.579625815</v>
      </c>
      <c r="F754" s="248">
        <f t="shared" si="34"/>
        <v>2032</v>
      </c>
      <c r="G754" s="248">
        <f t="shared" si="35"/>
        <v>6</v>
      </c>
      <c r="H754" s="245">
        <v>25260071.064994648</v>
      </c>
      <c r="J754" s="247"/>
      <c r="K754" s="222">
        <f t="shared" si="36"/>
        <v>727648.48536883295</v>
      </c>
    </row>
    <row r="755" spans="1:11" x14ac:dyDescent="0.25">
      <c r="A755" s="248">
        <f t="shared" si="32"/>
        <v>2032</v>
      </c>
      <c r="B755" s="248">
        <f t="shared" si="33"/>
        <v>7</v>
      </c>
      <c r="C755" s="245">
        <v>24551421.638449647</v>
      </c>
      <c r="F755" s="248">
        <f t="shared" si="34"/>
        <v>2032</v>
      </c>
      <c r="G755" s="248">
        <f t="shared" si="35"/>
        <v>7</v>
      </c>
      <c r="H755" s="245">
        <v>25285122.509889599</v>
      </c>
      <c r="J755" s="247"/>
      <c r="K755" s="222">
        <f t="shared" si="36"/>
        <v>733700.8714399524</v>
      </c>
    </row>
    <row r="756" spans="1:11" x14ac:dyDescent="0.25">
      <c r="A756" s="248">
        <f t="shared" si="32"/>
        <v>2032</v>
      </c>
      <c r="B756" s="248">
        <f t="shared" si="33"/>
        <v>8</v>
      </c>
      <c r="C756" s="245">
        <v>24570420.697273478</v>
      </c>
      <c r="F756" s="248">
        <f t="shared" si="34"/>
        <v>2032</v>
      </c>
      <c r="G756" s="248">
        <f t="shared" si="35"/>
        <v>8</v>
      </c>
      <c r="H756" s="245">
        <v>25310299.557365142</v>
      </c>
      <c r="J756" s="247"/>
      <c r="K756" s="222">
        <f t="shared" si="36"/>
        <v>739878.8600916639</v>
      </c>
    </row>
    <row r="757" spans="1:11" x14ac:dyDescent="0.25">
      <c r="A757" s="248">
        <f t="shared" si="32"/>
        <v>2032</v>
      </c>
      <c r="B757" s="248">
        <f t="shared" si="33"/>
        <v>9</v>
      </c>
      <c r="C757" s="245">
        <v>24589419.756097309</v>
      </c>
      <c r="F757" s="248">
        <f t="shared" si="34"/>
        <v>2032</v>
      </c>
      <c r="G757" s="248">
        <f t="shared" si="35"/>
        <v>9</v>
      </c>
      <c r="H757" s="245">
        <v>25335476.604840685</v>
      </c>
      <c r="J757" s="247"/>
      <c r="K757" s="222">
        <f t="shared" si="36"/>
        <v>746056.84874337539</v>
      </c>
    </row>
    <row r="758" spans="1:11" x14ac:dyDescent="0.25">
      <c r="A758" s="248">
        <f t="shared" si="32"/>
        <v>2032</v>
      </c>
      <c r="B758" s="248">
        <f t="shared" si="33"/>
        <v>10</v>
      </c>
      <c r="C758" s="245">
        <v>24608418.814921141</v>
      </c>
      <c r="F758" s="248">
        <f t="shared" si="34"/>
        <v>2032</v>
      </c>
      <c r="G758" s="248">
        <f t="shared" si="35"/>
        <v>10</v>
      </c>
      <c r="H758" s="245">
        <v>25360653.652316228</v>
      </c>
      <c r="J758" s="247"/>
      <c r="K758" s="222">
        <f t="shared" si="36"/>
        <v>752234.83739508688</v>
      </c>
    </row>
    <row r="759" spans="1:11" x14ac:dyDescent="0.25">
      <c r="A759" s="248">
        <f t="shared" si="32"/>
        <v>2032</v>
      </c>
      <c r="B759" s="248">
        <f t="shared" si="33"/>
        <v>11</v>
      </c>
      <c r="C759" s="245">
        <v>24627417.873744972</v>
      </c>
      <c r="F759" s="248">
        <f t="shared" si="34"/>
        <v>2032</v>
      </c>
      <c r="G759" s="248">
        <f t="shared" si="35"/>
        <v>11</v>
      </c>
      <c r="H759" s="245">
        <v>25385830.69979177</v>
      </c>
      <c r="J759" s="247"/>
      <c r="K759" s="222">
        <f t="shared" si="36"/>
        <v>758412.82604679838</v>
      </c>
    </row>
    <row r="760" spans="1:11" x14ac:dyDescent="0.25">
      <c r="A760" s="248">
        <f t="shared" si="32"/>
        <v>2032</v>
      </c>
      <c r="B760" s="248">
        <f t="shared" si="33"/>
        <v>12</v>
      </c>
      <c r="C760" s="245">
        <v>24646416.932568803</v>
      </c>
      <c r="D760" s="222">
        <f>AVERAGE(C749:C760)</f>
        <v>24541709.243284706</v>
      </c>
      <c r="E760" s="222"/>
      <c r="F760" s="248">
        <f t="shared" si="34"/>
        <v>2032</v>
      </c>
      <c r="G760" s="248">
        <f t="shared" si="35"/>
        <v>12</v>
      </c>
      <c r="H760" s="245">
        <v>25411007.747267313</v>
      </c>
      <c r="I760" s="222">
        <f>AVERAGE(H749:H760)</f>
        <v>25272753.790667761</v>
      </c>
      <c r="J760" s="247"/>
      <c r="K760" s="222">
        <f t="shared" si="36"/>
        <v>764590.81469850987</v>
      </c>
    </row>
    <row r="761" spans="1:11" x14ac:dyDescent="0.25">
      <c r="A761" s="248">
        <f t="shared" si="32"/>
        <v>2033</v>
      </c>
      <c r="B761" s="248">
        <f t="shared" si="33"/>
        <v>1</v>
      </c>
      <c r="C761" s="245">
        <v>24665415.991392635</v>
      </c>
      <c r="F761" s="248">
        <f t="shared" si="34"/>
        <v>2033</v>
      </c>
      <c r="G761" s="248">
        <f t="shared" si="35"/>
        <v>1</v>
      </c>
      <c r="H761" s="245">
        <v>25437315.217967547</v>
      </c>
      <c r="J761" s="247"/>
      <c r="K761" s="222">
        <f t="shared" si="36"/>
        <v>771899.22657491267</v>
      </c>
    </row>
    <row r="762" spans="1:11" x14ac:dyDescent="0.25">
      <c r="A762" s="248">
        <f t="shared" si="32"/>
        <v>2033</v>
      </c>
      <c r="B762" s="248">
        <f t="shared" si="33"/>
        <v>2</v>
      </c>
      <c r="C762" s="245">
        <v>24684415.050216466</v>
      </c>
      <c r="F762" s="248">
        <f t="shared" si="34"/>
        <v>2033</v>
      </c>
      <c r="G762" s="248">
        <f t="shared" si="35"/>
        <v>2</v>
      </c>
      <c r="H762" s="245">
        <v>25462303.861572325</v>
      </c>
      <c r="J762" s="247"/>
      <c r="K762" s="222">
        <f t="shared" si="36"/>
        <v>777888.81135585904</v>
      </c>
    </row>
    <row r="763" spans="1:11" x14ac:dyDescent="0.25">
      <c r="A763" s="248">
        <f t="shared" si="32"/>
        <v>2033</v>
      </c>
      <c r="B763" s="248">
        <f t="shared" si="33"/>
        <v>3</v>
      </c>
      <c r="C763" s="245">
        <v>24703414.109040298</v>
      </c>
      <c r="F763" s="248">
        <f t="shared" si="34"/>
        <v>2033</v>
      </c>
      <c r="G763" s="248">
        <f t="shared" si="35"/>
        <v>3</v>
      </c>
      <c r="H763" s="245">
        <v>25487292.505177103</v>
      </c>
      <c r="J763" s="247"/>
      <c r="K763" s="222">
        <f t="shared" si="36"/>
        <v>783878.39613680542</v>
      </c>
    </row>
    <row r="764" spans="1:11" x14ac:dyDescent="0.25">
      <c r="A764" s="248">
        <f t="shared" si="32"/>
        <v>2033</v>
      </c>
      <c r="B764" s="248">
        <f t="shared" si="33"/>
        <v>4</v>
      </c>
      <c r="C764" s="245">
        <v>24722413.167864151</v>
      </c>
      <c r="F764" s="248">
        <f t="shared" si="34"/>
        <v>2033</v>
      </c>
      <c r="G764" s="248">
        <f t="shared" si="35"/>
        <v>4</v>
      </c>
      <c r="H764" s="245">
        <v>25512281.148781881</v>
      </c>
      <c r="J764" s="247"/>
      <c r="K764" s="222">
        <f t="shared" si="36"/>
        <v>789867.98091772944</v>
      </c>
    </row>
    <row r="765" spans="1:11" x14ac:dyDescent="0.25">
      <c r="A765" s="248">
        <f t="shared" si="32"/>
        <v>2033</v>
      </c>
      <c r="B765" s="248">
        <f t="shared" si="33"/>
        <v>5</v>
      </c>
      <c r="C765" s="245">
        <v>24741074.015467007</v>
      </c>
      <c r="F765" s="248">
        <f t="shared" si="34"/>
        <v>2033</v>
      </c>
      <c r="G765" s="248">
        <f t="shared" si="35"/>
        <v>5</v>
      </c>
      <c r="H765" s="245">
        <v>25537269.792386658</v>
      </c>
      <c r="J765" s="247"/>
      <c r="K765" s="222">
        <f t="shared" si="36"/>
        <v>796195.77691965178</v>
      </c>
    </row>
    <row r="766" spans="1:11" x14ac:dyDescent="0.25">
      <c r="A766" s="248">
        <f t="shared" si="32"/>
        <v>2033</v>
      </c>
      <c r="B766" s="248">
        <f t="shared" si="33"/>
        <v>6</v>
      </c>
      <c r="C766" s="245">
        <v>24759734.863069862</v>
      </c>
      <c r="F766" s="248">
        <f t="shared" si="34"/>
        <v>2033</v>
      </c>
      <c r="G766" s="248">
        <f t="shared" si="35"/>
        <v>6</v>
      </c>
      <c r="H766" s="245">
        <v>25562258.435991436</v>
      </c>
      <c r="J766" s="247"/>
      <c r="K766" s="222">
        <f t="shared" si="36"/>
        <v>802523.57292157412</v>
      </c>
    </row>
    <row r="767" spans="1:11" x14ac:dyDescent="0.25">
      <c r="A767" s="248">
        <f t="shared" si="32"/>
        <v>2033</v>
      </c>
      <c r="B767" s="248">
        <f t="shared" si="33"/>
        <v>7</v>
      </c>
      <c r="C767" s="245">
        <v>24778395.710672718</v>
      </c>
      <c r="F767" s="248">
        <f t="shared" si="34"/>
        <v>2033</v>
      </c>
      <c r="G767" s="248">
        <f t="shared" si="35"/>
        <v>7</v>
      </c>
      <c r="H767" s="245">
        <v>25587247.079596099</v>
      </c>
      <c r="J767" s="247"/>
      <c r="K767" s="222">
        <f t="shared" si="36"/>
        <v>808851.36892338097</v>
      </c>
    </row>
    <row r="768" spans="1:11" x14ac:dyDescent="0.25">
      <c r="A768" s="248">
        <f t="shared" si="32"/>
        <v>2033</v>
      </c>
      <c r="B768" s="248">
        <f t="shared" si="33"/>
        <v>8</v>
      </c>
      <c r="C768" s="245">
        <v>24797056.558275573</v>
      </c>
      <c r="F768" s="248">
        <f t="shared" si="34"/>
        <v>2033</v>
      </c>
      <c r="G768" s="248">
        <f t="shared" si="35"/>
        <v>8</v>
      </c>
      <c r="H768" s="245">
        <v>25612424.127071641</v>
      </c>
      <c r="J768" s="247"/>
      <c r="K768" s="222">
        <f t="shared" si="36"/>
        <v>815367.56879606843</v>
      </c>
    </row>
    <row r="769" spans="1:11" x14ac:dyDescent="0.25">
      <c r="A769" s="248">
        <f t="shared" si="32"/>
        <v>2033</v>
      </c>
      <c r="B769" s="248">
        <f t="shared" si="33"/>
        <v>9</v>
      </c>
      <c r="C769" s="245">
        <v>24815717.405878428</v>
      </c>
      <c r="F769" s="248">
        <f t="shared" si="34"/>
        <v>2033</v>
      </c>
      <c r="G769" s="248">
        <f t="shared" si="35"/>
        <v>9</v>
      </c>
      <c r="H769" s="245">
        <v>25637601.174547184</v>
      </c>
      <c r="J769" s="247"/>
      <c r="K769" s="222">
        <f t="shared" si="36"/>
        <v>821883.76866875589</v>
      </c>
    </row>
    <row r="770" spans="1:11" x14ac:dyDescent="0.25">
      <c r="A770" s="248">
        <f t="shared" si="32"/>
        <v>2033</v>
      </c>
      <c r="B770" s="248">
        <f t="shared" si="33"/>
        <v>10</v>
      </c>
      <c r="C770" s="245">
        <v>24834378.253481284</v>
      </c>
      <c r="F770" s="248">
        <f t="shared" si="34"/>
        <v>2033</v>
      </c>
      <c r="G770" s="248">
        <f t="shared" si="35"/>
        <v>10</v>
      </c>
      <c r="H770" s="245">
        <v>25662778.222022727</v>
      </c>
      <c r="J770" s="247"/>
      <c r="K770" s="222">
        <f t="shared" si="36"/>
        <v>828399.96854144335</v>
      </c>
    </row>
    <row r="771" spans="1:11" x14ac:dyDescent="0.25">
      <c r="A771" s="248">
        <f t="shared" si="32"/>
        <v>2033</v>
      </c>
      <c r="B771" s="248">
        <f t="shared" si="33"/>
        <v>11</v>
      </c>
      <c r="C771" s="245">
        <v>24853039.101084139</v>
      </c>
      <c r="F771" s="248">
        <f t="shared" si="34"/>
        <v>2033</v>
      </c>
      <c r="G771" s="248">
        <f t="shared" si="35"/>
        <v>11</v>
      </c>
      <c r="H771" s="245">
        <v>25687955.26949827</v>
      </c>
      <c r="J771" s="247"/>
      <c r="K771" s="222">
        <f t="shared" si="36"/>
        <v>834916.16841413081</v>
      </c>
    </row>
    <row r="772" spans="1:11" x14ac:dyDescent="0.25">
      <c r="A772" s="248">
        <f t="shared" si="32"/>
        <v>2033</v>
      </c>
      <c r="B772" s="248">
        <f t="shared" si="33"/>
        <v>12</v>
      </c>
      <c r="C772" s="245">
        <v>24871699.948686995</v>
      </c>
      <c r="D772" s="222">
        <f>AVERAGE(C761:C772)</f>
        <v>24768896.181260794</v>
      </c>
      <c r="E772" s="222"/>
      <c r="F772" s="248">
        <f t="shared" si="34"/>
        <v>2033</v>
      </c>
      <c r="G772" s="248">
        <f t="shared" si="35"/>
        <v>12</v>
      </c>
      <c r="H772" s="245">
        <v>25713132.316973813</v>
      </c>
      <c r="I772" s="222">
        <f>AVERAGE(H761:H772)</f>
        <v>25574988.262632225</v>
      </c>
      <c r="J772" s="247"/>
      <c r="K772" s="222">
        <f t="shared" si="36"/>
        <v>841432.36828681827</v>
      </c>
    </row>
    <row r="773" spans="1:11" x14ac:dyDescent="0.25">
      <c r="A773" s="248">
        <f t="shared" si="32"/>
        <v>2034</v>
      </c>
      <c r="B773" s="248">
        <f t="shared" si="33"/>
        <v>1</v>
      </c>
      <c r="C773" s="245">
        <v>24890360.79628985</v>
      </c>
      <c r="F773" s="248">
        <f t="shared" si="34"/>
        <v>2034</v>
      </c>
      <c r="G773" s="248">
        <f t="shared" si="35"/>
        <v>1</v>
      </c>
      <c r="H773" s="245">
        <v>25739816.595415611</v>
      </c>
      <c r="J773" s="247"/>
      <c r="K773" s="222">
        <f t="shared" si="36"/>
        <v>849455.79912576079</v>
      </c>
    </row>
    <row r="774" spans="1:11" x14ac:dyDescent="0.25">
      <c r="A774" s="248">
        <f t="shared" si="32"/>
        <v>2034</v>
      </c>
      <c r="B774" s="248">
        <f t="shared" si="33"/>
        <v>2</v>
      </c>
      <c r="C774" s="245">
        <v>24909021.643892705</v>
      </c>
      <c r="F774" s="248">
        <f t="shared" si="34"/>
        <v>2034</v>
      </c>
      <c r="G774" s="248">
        <f t="shared" si="35"/>
        <v>2</v>
      </c>
      <c r="H774" s="245">
        <v>25764742.437730134</v>
      </c>
      <c r="J774" s="247"/>
      <c r="K774" s="222">
        <f t="shared" si="36"/>
        <v>855720.79383742809</v>
      </c>
    </row>
    <row r="775" spans="1:11" x14ac:dyDescent="0.25">
      <c r="A775" s="248">
        <f t="shared" si="32"/>
        <v>2034</v>
      </c>
      <c r="B775" s="248">
        <f t="shared" si="33"/>
        <v>3</v>
      </c>
      <c r="C775" s="245">
        <v>24927682.491495561</v>
      </c>
      <c r="F775" s="248">
        <f t="shared" si="34"/>
        <v>2034</v>
      </c>
      <c r="G775" s="248">
        <f t="shared" si="35"/>
        <v>3</v>
      </c>
      <c r="H775" s="245">
        <v>25789668.280044656</v>
      </c>
      <c r="J775" s="247"/>
      <c r="K775" s="222">
        <f t="shared" si="36"/>
        <v>861985.78854909539</v>
      </c>
    </row>
    <row r="776" spans="1:11" x14ac:dyDescent="0.25">
      <c r="A776" s="248">
        <f t="shared" si="32"/>
        <v>2034</v>
      </c>
      <c r="B776" s="248">
        <f t="shared" si="33"/>
        <v>4</v>
      </c>
      <c r="C776" s="245">
        <v>24946343.339098431</v>
      </c>
      <c r="F776" s="248">
        <f t="shared" si="34"/>
        <v>2034</v>
      </c>
      <c r="G776" s="248">
        <f t="shared" si="35"/>
        <v>4</v>
      </c>
      <c r="H776" s="245">
        <v>25814594.122359179</v>
      </c>
      <c r="J776" s="247"/>
      <c r="K776" s="222">
        <f t="shared" si="36"/>
        <v>868250.78326074779</v>
      </c>
    </row>
    <row r="777" spans="1:11" x14ac:dyDescent="0.25">
      <c r="A777" s="248">
        <f t="shared" si="32"/>
        <v>2034</v>
      </c>
      <c r="B777" s="248">
        <f t="shared" si="33"/>
        <v>5</v>
      </c>
      <c r="C777" s="245">
        <v>24964758.227506895</v>
      </c>
      <c r="F777" s="248">
        <f t="shared" si="34"/>
        <v>2034</v>
      </c>
      <c r="G777" s="248">
        <f t="shared" si="35"/>
        <v>5</v>
      </c>
      <c r="H777" s="245">
        <v>25839519.964673702</v>
      </c>
      <c r="J777" s="247"/>
      <c r="K777" s="222">
        <f t="shared" si="36"/>
        <v>874761.73716680706</v>
      </c>
    </row>
    <row r="778" spans="1:11" x14ac:dyDescent="0.25">
      <c r="A778" s="248">
        <f t="shared" si="32"/>
        <v>2034</v>
      </c>
      <c r="B778" s="248">
        <f t="shared" si="33"/>
        <v>6</v>
      </c>
      <c r="C778" s="245">
        <v>24983173.115915358</v>
      </c>
      <c r="F778" s="248">
        <f t="shared" si="34"/>
        <v>2034</v>
      </c>
      <c r="G778" s="248">
        <f t="shared" si="35"/>
        <v>6</v>
      </c>
      <c r="H778" s="245">
        <v>25864445.806988224</v>
      </c>
      <c r="J778" s="247"/>
      <c r="K778" s="222">
        <f t="shared" si="36"/>
        <v>881272.69107286632</v>
      </c>
    </row>
    <row r="779" spans="1:11" x14ac:dyDescent="0.25">
      <c r="A779" s="248">
        <f t="shared" si="32"/>
        <v>2034</v>
      </c>
      <c r="B779" s="248">
        <f t="shared" si="33"/>
        <v>7</v>
      </c>
      <c r="C779" s="245">
        <v>25001588.004323822</v>
      </c>
      <c r="F779" s="248">
        <f t="shared" si="34"/>
        <v>2034</v>
      </c>
      <c r="G779" s="248">
        <f t="shared" si="35"/>
        <v>7</v>
      </c>
      <c r="H779" s="245">
        <v>25889371.649302598</v>
      </c>
      <c r="J779" s="247"/>
      <c r="K779" s="222">
        <f t="shared" si="36"/>
        <v>887783.64497877657</v>
      </c>
    </row>
    <row r="780" spans="1:11" x14ac:dyDescent="0.25">
      <c r="A780" s="248">
        <f t="shared" si="32"/>
        <v>2034</v>
      </c>
      <c r="B780" s="248">
        <f t="shared" si="33"/>
        <v>8</v>
      </c>
      <c r="C780" s="245">
        <v>25020002.892732285</v>
      </c>
      <c r="F780" s="248">
        <f t="shared" si="34"/>
        <v>2034</v>
      </c>
      <c r="G780" s="248">
        <f t="shared" si="35"/>
        <v>8</v>
      </c>
      <c r="H780" s="245">
        <v>25914548.696778141</v>
      </c>
      <c r="J780" s="247"/>
      <c r="K780" s="222">
        <f t="shared" si="36"/>
        <v>894545.804045856</v>
      </c>
    </row>
    <row r="781" spans="1:11" x14ac:dyDescent="0.25">
      <c r="A781" s="248">
        <f t="shared" si="32"/>
        <v>2034</v>
      </c>
      <c r="B781" s="248">
        <f t="shared" si="33"/>
        <v>9</v>
      </c>
      <c r="C781" s="245">
        <v>25038417.781140748</v>
      </c>
      <c r="F781" s="248">
        <f t="shared" si="34"/>
        <v>2034</v>
      </c>
      <c r="G781" s="248">
        <f t="shared" si="35"/>
        <v>9</v>
      </c>
      <c r="H781" s="245">
        <v>25939725.744253684</v>
      </c>
      <c r="J781" s="247"/>
      <c r="K781" s="222">
        <f t="shared" si="36"/>
        <v>901307.96311293542</v>
      </c>
    </row>
    <row r="782" spans="1:11" x14ac:dyDescent="0.25">
      <c r="A782" s="248">
        <f t="shared" si="32"/>
        <v>2034</v>
      </c>
      <c r="B782" s="248">
        <f t="shared" si="33"/>
        <v>10</v>
      </c>
      <c r="C782" s="245">
        <v>25056832.669549212</v>
      </c>
      <c r="F782" s="248">
        <f t="shared" si="34"/>
        <v>2034</v>
      </c>
      <c r="G782" s="248">
        <f t="shared" si="35"/>
        <v>10</v>
      </c>
      <c r="H782" s="245">
        <v>25964902.791729227</v>
      </c>
      <c r="J782" s="247"/>
      <c r="K782" s="222">
        <f t="shared" si="36"/>
        <v>908070.12218001485</v>
      </c>
    </row>
    <row r="783" spans="1:11" x14ac:dyDescent="0.25">
      <c r="A783" s="248">
        <f t="shared" si="32"/>
        <v>2034</v>
      </c>
      <c r="B783" s="248">
        <f t="shared" si="33"/>
        <v>11</v>
      </c>
      <c r="C783" s="245">
        <v>25075247.557957675</v>
      </c>
      <c r="F783" s="248">
        <f t="shared" si="34"/>
        <v>2034</v>
      </c>
      <c r="G783" s="248">
        <f t="shared" si="35"/>
        <v>11</v>
      </c>
      <c r="H783" s="245">
        <v>25990079.83920477</v>
      </c>
      <c r="J783" s="247"/>
      <c r="K783" s="222">
        <f t="shared" si="36"/>
        <v>914832.28124709427</v>
      </c>
    </row>
    <row r="784" spans="1:11" x14ac:dyDescent="0.25">
      <c r="A784" s="248">
        <f t="shared" si="32"/>
        <v>2034</v>
      </c>
      <c r="B784" s="248">
        <f t="shared" si="33"/>
        <v>12</v>
      </c>
      <c r="C784" s="245">
        <v>25093662.446366139</v>
      </c>
      <c r="D784" s="222">
        <f>AVERAGE(C773:C784)</f>
        <v>24992257.580522388</v>
      </c>
      <c r="E784" s="222"/>
      <c r="F784" s="248">
        <f t="shared" si="34"/>
        <v>2034</v>
      </c>
      <c r="G784" s="248">
        <f t="shared" si="35"/>
        <v>12</v>
      </c>
      <c r="H784" s="245">
        <v>26015256.886680312</v>
      </c>
      <c r="I784" s="222">
        <f>AVERAGE(H773:H784)</f>
        <v>25877222.734596688</v>
      </c>
      <c r="J784" s="247"/>
      <c r="K784" s="222">
        <f t="shared" si="36"/>
        <v>921594.4403141737</v>
      </c>
    </row>
    <row r="785" spans="1:11" x14ac:dyDescent="0.25">
      <c r="A785" s="248">
        <f t="shared" si="32"/>
        <v>2035</v>
      </c>
      <c r="B785" s="248">
        <f t="shared" si="33"/>
        <v>1</v>
      </c>
      <c r="C785" s="245">
        <v>25112077.334774602</v>
      </c>
      <c r="F785" s="248">
        <f t="shared" si="34"/>
        <v>2035</v>
      </c>
      <c r="G785" s="248">
        <f t="shared" si="35"/>
        <v>1</v>
      </c>
      <c r="H785" s="245">
        <v>26042317.972863674</v>
      </c>
      <c r="J785" s="247"/>
      <c r="K785" s="222">
        <f t="shared" si="36"/>
        <v>930240.63808907196</v>
      </c>
    </row>
    <row r="786" spans="1:11" x14ac:dyDescent="0.25">
      <c r="A786" s="248">
        <f t="shared" si="32"/>
        <v>2035</v>
      </c>
      <c r="B786" s="248">
        <f t="shared" si="33"/>
        <v>2</v>
      </c>
      <c r="C786" s="245">
        <v>25130492.223183066</v>
      </c>
      <c r="F786" s="248">
        <f t="shared" si="34"/>
        <v>2035</v>
      </c>
      <c r="G786" s="248">
        <f t="shared" si="35"/>
        <v>2</v>
      </c>
      <c r="H786" s="245">
        <v>26067181.013887942</v>
      </c>
      <c r="J786" s="247"/>
      <c r="K786" s="222">
        <f t="shared" si="36"/>
        <v>936688.79070487618</v>
      </c>
    </row>
    <row r="787" spans="1:11" x14ac:dyDescent="0.25">
      <c r="A787" s="248">
        <f t="shared" si="32"/>
        <v>2035</v>
      </c>
      <c r="B787" s="248">
        <f t="shared" si="33"/>
        <v>3</v>
      </c>
      <c r="C787" s="245">
        <v>25148907.111591529</v>
      </c>
      <c r="F787" s="248">
        <f t="shared" si="34"/>
        <v>2035</v>
      </c>
      <c r="G787" s="248">
        <f t="shared" si="35"/>
        <v>3</v>
      </c>
      <c r="H787" s="245">
        <v>26092044.05491221</v>
      </c>
      <c r="J787" s="247"/>
      <c r="K787" s="222">
        <f t="shared" si="36"/>
        <v>943136.94332068041</v>
      </c>
    </row>
    <row r="788" spans="1:11" x14ac:dyDescent="0.25">
      <c r="A788" s="248">
        <f t="shared" si="32"/>
        <v>2035</v>
      </c>
      <c r="B788" s="248">
        <f t="shared" si="33"/>
        <v>4</v>
      </c>
      <c r="C788" s="245">
        <v>25167322</v>
      </c>
      <c r="F788" s="248">
        <f t="shared" si="34"/>
        <v>2035</v>
      </c>
      <c r="G788" s="248">
        <f t="shared" si="35"/>
        <v>4</v>
      </c>
      <c r="H788" s="245">
        <v>26116907.095936477</v>
      </c>
      <c r="J788" s="247"/>
      <c r="K788" s="222">
        <f t="shared" si="36"/>
        <v>949585.09593647718</v>
      </c>
    </row>
    <row r="789" spans="1:11" x14ac:dyDescent="0.25">
      <c r="A789" s="248">
        <f t="shared" ref="A789:A852" si="37">+A777+1</f>
        <v>2035</v>
      </c>
      <c r="B789" s="248">
        <f t="shared" ref="B789:B852" si="38">+B777</f>
        <v>5</v>
      </c>
      <c r="C789" s="245">
        <v>25185272.723771416</v>
      </c>
      <c r="F789" s="248">
        <f t="shared" ref="F789:F852" si="39">+F777+1</f>
        <v>2035</v>
      </c>
      <c r="G789" s="248">
        <f t="shared" ref="G789:G852" si="40">+G777</f>
        <v>5</v>
      </c>
      <c r="H789" s="245">
        <v>26141770.136960745</v>
      </c>
      <c r="J789" s="247"/>
      <c r="K789" s="222">
        <f t="shared" si="36"/>
        <v>956497.41318932921</v>
      </c>
    </row>
    <row r="790" spans="1:11" x14ac:dyDescent="0.25">
      <c r="A790" s="248">
        <f t="shared" si="37"/>
        <v>2035</v>
      </c>
      <c r="B790" s="248">
        <f t="shared" si="38"/>
        <v>6</v>
      </c>
      <c r="C790" s="245">
        <v>25203223.447542831</v>
      </c>
      <c r="F790" s="248">
        <f t="shared" si="39"/>
        <v>2035</v>
      </c>
      <c r="G790" s="248">
        <f t="shared" si="40"/>
        <v>6</v>
      </c>
      <c r="H790" s="245">
        <v>26166633.177985013</v>
      </c>
      <c r="J790" s="247"/>
      <c r="K790" s="222">
        <f t="shared" si="36"/>
        <v>963409.73044218123</v>
      </c>
    </row>
    <row r="791" spans="1:11" x14ac:dyDescent="0.25">
      <c r="A791" s="248">
        <f t="shared" si="37"/>
        <v>2035</v>
      </c>
      <c r="B791" s="248">
        <f t="shared" si="38"/>
        <v>7</v>
      </c>
      <c r="C791" s="245">
        <v>25221174.171314247</v>
      </c>
      <c r="F791" s="248">
        <f t="shared" si="39"/>
        <v>2035</v>
      </c>
      <c r="G791" s="248">
        <f t="shared" si="40"/>
        <v>7</v>
      </c>
      <c r="H791" s="245">
        <v>26191496.219009098</v>
      </c>
      <c r="J791" s="247"/>
      <c r="K791" s="222">
        <f t="shared" si="36"/>
        <v>970322.04769485071</v>
      </c>
    </row>
    <row r="792" spans="1:11" x14ac:dyDescent="0.25">
      <c r="A792" s="248">
        <f t="shared" si="37"/>
        <v>2035</v>
      </c>
      <c r="B792" s="248">
        <f t="shared" si="38"/>
        <v>8</v>
      </c>
      <c r="C792" s="245">
        <v>25239124.895085663</v>
      </c>
      <c r="F792" s="248">
        <f t="shared" si="39"/>
        <v>2035</v>
      </c>
      <c r="G792" s="248">
        <f t="shared" si="40"/>
        <v>8</v>
      </c>
      <c r="H792" s="245">
        <v>26216673.266484641</v>
      </c>
      <c r="J792" s="247"/>
      <c r="K792" s="222">
        <f t="shared" si="36"/>
        <v>977548.37139897794</v>
      </c>
    </row>
    <row r="793" spans="1:11" x14ac:dyDescent="0.25">
      <c r="A793" s="248">
        <f t="shared" si="37"/>
        <v>2035</v>
      </c>
      <c r="B793" s="248">
        <f t="shared" si="38"/>
        <v>9</v>
      </c>
      <c r="C793" s="245">
        <v>25257075.618857078</v>
      </c>
      <c r="F793" s="248">
        <f t="shared" si="39"/>
        <v>2035</v>
      </c>
      <c r="G793" s="248">
        <f t="shared" si="40"/>
        <v>9</v>
      </c>
      <c r="H793" s="245">
        <v>26241850.313960183</v>
      </c>
      <c r="J793" s="247"/>
      <c r="K793" s="222">
        <f t="shared" si="36"/>
        <v>984774.69510310516</v>
      </c>
    </row>
    <row r="794" spans="1:11" x14ac:dyDescent="0.25">
      <c r="A794" s="248">
        <f t="shared" si="37"/>
        <v>2035</v>
      </c>
      <c r="B794" s="248">
        <f t="shared" si="38"/>
        <v>10</v>
      </c>
      <c r="C794" s="245">
        <v>25275026.342628494</v>
      </c>
      <c r="F794" s="248">
        <f t="shared" si="39"/>
        <v>2035</v>
      </c>
      <c r="G794" s="248">
        <f t="shared" si="40"/>
        <v>10</v>
      </c>
      <c r="H794" s="245">
        <v>26267027.361435726</v>
      </c>
      <c r="J794" s="247"/>
      <c r="K794" s="222">
        <f t="shared" si="36"/>
        <v>992001.01880723238</v>
      </c>
    </row>
    <row r="795" spans="1:11" x14ac:dyDescent="0.25">
      <c r="A795" s="248">
        <f t="shared" si="37"/>
        <v>2035</v>
      </c>
      <c r="B795" s="248">
        <f t="shared" si="38"/>
        <v>11</v>
      </c>
      <c r="C795" s="245">
        <v>25292977.06639991</v>
      </c>
      <c r="F795" s="248">
        <f t="shared" si="39"/>
        <v>2035</v>
      </c>
      <c r="G795" s="248">
        <f t="shared" si="40"/>
        <v>11</v>
      </c>
      <c r="H795" s="245">
        <v>26292204.408911269</v>
      </c>
      <c r="J795" s="247"/>
      <c r="K795" s="222">
        <f t="shared" si="36"/>
        <v>999227.3425113596</v>
      </c>
    </row>
    <row r="796" spans="1:11" x14ac:dyDescent="0.25">
      <c r="A796" s="248">
        <f t="shared" si="37"/>
        <v>2035</v>
      </c>
      <c r="B796" s="248">
        <f t="shared" si="38"/>
        <v>12</v>
      </c>
      <c r="C796" s="245">
        <v>25310927.790171325</v>
      </c>
      <c r="D796" s="222">
        <f>AVERAGE(C785:C796)</f>
        <v>25211966.727110017</v>
      </c>
      <c r="E796" s="222"/>
      <c r="F796" s="248">
        <f t="shared" si="39"/>
        <v>2035</v>
      </c>
      <c r="G796" s="248">
        <f t="shared" si="40"/>
        <v>12</v>
      </c>
      <c r="H796" s="245">
        <v>26317381.456386812</v>
      </c>
      <c r="I796" s="222">
        <f>AVERAGE(H785:H796)</f>
        <v>26179457.206561152</v>
      </c>
      <c r="J796" s="247"/>
      <c r="K796" s="222">
        <f t="shared" si="36"/>
        <v>1006453.6662154868</v>
      </c>
    </row>
    <row r="797" spans="1:11" x14ac:dyDescent="0.25">
      <c r="A797" s="248">
        <f t="shared" si="37"/>
        <v>2036</v>
      </c>
      <c r="B797" s="248">
        <f t="shared" si="38"/>
        <v>1</v>
      </c>
      <c r="C797" s="245">
        <v>25328878.513942741</v>
      </c>
      <c r="F797" s="248">
        <f t="shared" si="39"/>
        <v>2036</v>
      </c>
      <c r="G797" s="248">
        <f t="shared" si="40"/>
        <v>1</v>
      </c>
      <c r="H797" s="245">
        <v>26344819.350311738</v>
      </c>
      <c r="I797" s="222"/>
      <c r="J797" s="247"/>
      <c r="K797" s="222">
        <f t="shared" si="36"/>
        <v>1015940.8363689966</v>
      </c>
    </row>
    <row r="798" spans="1:11" x14ac:dyDescent="0.25">
      <c r="A798" s="248">
        <f t="shared" si="37"/>
        <v>2036</v>
      </c>
      <c r="B798" s="248">
        <f t="shared" si="38"/>
        <v>2</v>
      </c>
      <c r="C798" s="245">
        <v>25346829.237714157</v>
      </c>
      <c r="F798" s="248">
        <f t="shared" si="39"/>
        <v>2036</v>
      </c>
      <c r="G798" s="248">
        <f t="shared" si="40"/>
        <v>2</v>
      </c>
      <c r="H798" s="245">
        <v>26369619.59004575</v>
      </c>
      <c r="I798" s="222"/>
      <c r="J798" s="247"/>
      <c r="K798" s="222">
        <f t="shared" si="36"/>
        <v>1022790.3523315936</v>
      </c>
    </row>
    <row r="799" spans="1:11" x14ac:dyDescent="0.25">
      <c r="A799" s="248">
        <f t="shared" si="37"/>
        <v>2036</v>
      </c>
      <c r="B799" s="248">
        <f t="shared" si="38"/>
        <v>3</v>
      </c>
      <c r="C799" s="245">
        <v>25364779.961485572</v>
      </c>
      <c r="F799" s="248">
        <f t="shared" si="39"/>
        <v>2036</v>
      </c>
      <c r="G799" s="248">
        <f t="shared" si="40"/>
        <v>3</v>
      </c>
      <c r="H799" s="245">
        <v>26394419.829779763</v>
      </c>
      <c r="I799" s="222"/>
      <c r="J799" s="247"/>
      <c r="K799" s="222">
        <f t="shared" si="36"/>
        <v>1029639.8682941906</v>
      </c>
    </row>
    <row r="800" spans="1:11" x14ac:dyDescent="0.25">
      <c r="A800" s="248">
        <f t="shared" si="37"/>
        <v>2036</v>
      </c>
      <c r="B800" s="248">
        <f t="shared" si="38"/>
        <v>4</v>
      </c>
      <c r="C800" s="245">
        <v>25382730.685257006</v>
      </c>
      <c r="F800" s="248">
        <f t="shared" si="39"/>
        <v>2036</v>
      </c>
      <c r="G800" s="248">
        <f t="shared" si="40"/>
        <v>4</v>
      </c>
      <c r="H800" s="245">
        <v>26419220.069513775</v>
      </c>
      <c r="I800" s="222"/>
      <c r="J800" s="247"/>
      <c r="K800" s="222">
        <f t="shared" si="36"/>
        <v>1036489.384256769</v>
      </c>
    </row>
    <row r="801" spans="1:11" x14ac:dyDescent="0.25">
      <c r="A801" s="248">
        <f t="shared" si="37"/>
        <v>2036</v>
      </c>
      <c r="B801" s="248">
        <f t="shared" si="38"/>
        <v>5</v>
      </c>
      <c r="C801" s="245">
        <v>25400515.628862724</v>
      </c>
      <c r="F801" s="248">
        <f t="shared" si="39"/>
        <v>2036</v>
      </c>
      <c r="G801" s="248">
        <f t="shared" si="40"/>
        <v>5</v>
      </c>
      <c r="H801" s="245">
        <v>26444020.309247788</v>
      </c>
      <c r="I801" s="222"/>
      <c r="J801" s="247"/>
      <c r="K801" s="222">
        <f t="shared" si="36"/>
        <v>1043504.6803850643</v>
      </c>
    </row>
    <row r="802" spans="1:11" x14ac:dyDescent="0.25">
      <c r="A802" s="248">
        <f t="shared" si="37"/>
        <v>2036</v>
      </c>
      <c r="B802" s="248">
        <f t="shared" si="38"/>
        <v>6</v>
      </c>
      <c r="C802" s="245">
        <v>25418300.572468441</v>
      </c>
      <c r="F802" s="248">
        <f t="shared" si="39"/>
        <v>2036</v>
      </c>
      <c r="G802" s="248">
        <f t="shared" si="40"/>
        <v>6</v>
      </c>
      <c r="H802" s="245">
        <v>26468820.548981801</v>
      </c>
      <c r="I802" s="222"/>
      <c r="J802" s="247"/>
      <c r="K802" s="222">
        <f t="shared" si="36"/>
        <v>1050519.9765133597</v>
      </c>
    </row>
    <row r="803" spans="1:11" x14ac:dyDescent="0.25">
      <c r="A803" s="248">
        <f t="shared" si="37"/>
        <v>2036</v>
      </c>
      <c r="B803" s="248">
        <f t="shared" si="38"/>
        <v>7</v>
      </c>
      <c r="C803" s="245">
        <v>25436085.516074158</v>
      </c>
      <c r="F803" s="248">
        <f t="shared" si="39"/>
        <v>2036</v>
      </c>
      <c r="G803" s="248">
        <f t="shared" si="40"/>
        <v>7</v>
      </c>
      <c r="H803" s="245">
        <v>26493620.788715597</v>
      </c>
      <c r="I803" s="222"/>
      <c r="J803" s="247"/>
      <c r="K803" s="222">
        <f t="shared" si="36"/>
        <v>1057535.272641439</v>
      </c>
    </row>
    <row r="804" spans="1:11" x14ac:dyDescent="0.25">
      <c r="A804" s="248">
        <f t="shared" si="37"/>
        <v>2036</v>
      </c>
      <c r="B804" s="248">
        <f t="shared" si="38"/>
        <v>8</v>
      </c>
      <c r="C804" s="245">
        <v>25453870.459679876</v>
      </c>
      <c r="F804" s="248">
        <f t="shared" si="39"/>
        <v>2036</v>
      </c>
      <c r="G804" s="248">
        <f t="shared" si="40"/>
        <v>8</v>
      </c>
      <c r="H804" s="245">
        <v>26518797.83619114</v>
      </c>
      <c r="I804" s="222"/>
      <c r="J804" s="247"/>
      <c r="K804" s="222">
        <f t="shared" si="36"/>
        <v>1064927.3765112646</v>
      </c>
    </row>
    <row r="805" spans="1:11" x14ac:dyDescent="0.25">
      <c r="A805" s="248">
        <f t="shared" si="37"/>
        <v>2036</v>
      </c>
      <c r="B805" s="248">
        <f t="shared" si="38"/>
        <v>9</v>
      </c>
      <c r="C805" s="245">
        <v>25471655.403285593</v>
      </c>
      <c r="F805" s="248">
        <f t="shared" si="39"/>
        <v>2036</v>
      </c>
      <c r="G805" s="248">
        <f t="shared" si="40"/>
        <v>9</v>
      </c>
      <c r="H805" s="245">
        <v>26543974.883666683</v>
      </c>
      <c r="I805" s="222"/>
      <c r="J805" s="247"/>
      <c r="K805" s="222">
        <f t="shared" si="36"/>
        <v>1072319.4803810902</v>
      </c>
    </row>
    <row r="806" spans="1:11" x14ac:dyDescent="0.25">
      <c r="A806" s="248">
        <f t="shared" si="37"/>
        <v>2036</v>
      </c>
      <c r="B806" s="248">
        <f t="shared" si="38"/>
        <v>10</v>
      </c>
      <c r="C806" s="245">
        <v>25489440.34689131</v>
      </c>
      <c r="F806" s="248">
        <f t="shared" si="39"/>
        <v>2036</v>
      </c>
      <c r="G806" s="248">
        <f t="shared" si="40"/>
        <v>10</v>
      </c>
      <c r="H806" s="245">
        <v>26569151.931142226</v>
      </c>
      <c r="I806" s="222"/>
      <c r="J806" s="247"/>
      <c r="K806" s="222">
        <f t="shared" si="36"/>
        <v>1079711.5842509158</v>
      </c>
    </row>
    <row r="807" spans="1:11" x14ac:dyDescent="0.25">
      <c r="A807" s="248">
        <f t="shared" si="37"/>
        <v>2036</v>
      </c>
      <c r="B807" s="248">
        <f t="shared" si="38"/>
        <v>11</v>
      </c>
      <c r="C807" s="245">
        <v>25507225.290497027</v>
      </c>
      <c r="F807" s="248">
        <f t="shared" si="39"/>
        <v>2036</v>
      </c>
      <c r="G807" s="248">
        <f t="shared" si="40"/>
        <v>11</v>
      </c>
      <c r="H807" s="245">
        <v>26594328.978617769</v>
      </c>
      <c r="I807" s="222"/>
      <c r="J807" s="247"/>
      <c r="K807" s="222">
        <f t="shared" si="36"/>
        <v>1087103.6881207414</v>
      </c>
    </row>
    <row r="808" spans="1:11" x14ac:dyDescent="0.25">
      <c r="A808" s="248">
        <f t="shared" si="37"/>
        <v>2036</v>
      </c>
      <c r="B808" s="248">
        <f t="shared" si="38"/>
        <v>12</v>
      </c>
      <c r="C808" s="245">
        <v>25525010.234102745</v>
      </c>
      <c r="D808" s="222">
        <f>AVERAGE(C797:C808)</f>
        <v>25427110.154188443</v>
      </c>
      <c r="E808" s="222"/>
      <c r="F808" s="248">
        <f t="shared" si="39"/>
        <v>2036</v>
      </c>
      <c r="G808" s="248">
        <f t="shared" si="40"/>
        <v>12</v>
      </c>
      <c r="H808" s="245">
        <v>26619506.026093312</v>
      </c>
      <c r="I808" s="222">
        <f>AVERAGE(H797:H808)</f>
        <v>26481691.678525615</v>
      </c>
      <c r="J808" s="247"/>
      <c r="K808" s="222">
        <f t="shared" si="36"/>
        <v>1094495.791990567</v>
      </c>
    </row>
    <row r="809" spans="1:11" x14ac:dyDescent="0.25">
      <c r="A809" s="248">
        <f t="shared" si="37"/>
        <v>2037</v>
      </c>
      <c r="B809" s="248">
        <f t="shared" si="38"/>
        <v>1</v>
      </c>
      <c r="C809" s="245">
        <v>25542795.177708462</v>
      </c>
      <c r="F809" s="248">
        <f t="shared" si="39"/>
        <v>2037</v>
      </c>
      <c r="G809" s="248">
        <f t="shared" si="40"/>
        <v>1</v>
      </c>
      <c r="H809" s="245">
        <v>26647320.727759801</v>
      </c>
      <c r="J809" s="247"/>
      <c r="K809" s="222">
        <f t="shared" si="36"/>
        <v>1104525.550051339</v>
      </c>
    </row>
    <row r="810" spans="1:11" x14ac:dyDescent="0.25">
      <c r="A810" s="248">
        <f t="shared" si="37"/>
        <v>2037</v>
      </c>
      <c r="B810" s="248">
        <f t="shared" si="38"/>
        <v>2</v>
      </c>
      <c r="C810" s="245">
        <v>25560580.121314179</v>
      </c>
      <c r="F810" s="248">
        <f t="shared" si="39"/>
        <v>2037</v>
      </c>
      <c r="G810" s="248">
        <f t="shared" si="40"/>
        <v>2</v>
      </c>
      <c r="H810" s="245">
        <v>26672058.166203558</v>
      </c>
      <c r="J810" s="247"/>
      <c r="K810" s="222">
        <f t="shared" si="36"/>
        <v>1111478.0448893793</v>
      </c>
    </row>
    <row r="811" spans="1:11" x14ac:dyDescent="0.25">
      <c r="A811" s="248">
        <f t="shared" si="37"/>
        <v>2037</v>
      </c>
      <c r="B811" s="248">
        <f t="shared" si="38"/>
        <v>3</v>
      </c>
      <c r="C811" s="245">
        <v>25578365.064919896</v>
      </c>
      <c r="F811" s="248">
        <f t="shared" si="39"/>
        <v>2037</v>
      </c>
      <c r="G811" s="248">
        <f t="shared" si="40"/>
        <v>3</v>
      </c>
      <c r="H811" s="245">
        <v>26696795.604647316</v>
      </c>
      <c r="J811" s="247"/>
      <c r="K811" s="222">
        <f t="shared" si="36"/>
        <v>1118430.5397274196</v>
      </c>
    </row>
    <row r="812" spans="1:11" x14ac:dyDescent="0.25">
      <c r="A812" s="248">
        <f t="shared" si="37"/>
        <v>2037</v>
      </c>
      <c r="B812" s="248">
        <f t="shared" si="38"/>
        <v>4</v>
      </c>
      <c r="C812" s="245">
        <v>25596150.008525632</v>
      </c>
      <c r="F812" s="248">
        <f t="shared" si="39"/>
        <v>2037</v>
      </c>
      <c r="G812" s="248">
        <f t="shared" si="40"/>
        <v>4</v>
      </c>
      <c r="H812" s="245">
        <v>26721533.043091074</v>
      </c>
      <c r="J812" s="247"/>
      <c r="K812" s="222">
        <f t="shared" si="36"/>
        <v>1125383.0345654413</v>
      </c>
    </row>
    <row r="813" spans="1:11" x14ac:dyDescent="0.25">
      <c r="A813" s="248">
        <f t="shared" si="37"/>
        <v>2037</v>
      </c>
      <c r="B813" s="248">
        <f t="shared" si="38"/>
        <v>5</v>
      </c>
      <c r="C813" s="245">
        <v>25613638.711612042</v>
      </c>
      <c r="F813" s="248">
        <f t="shared" si="39"/>
        <v>2037</v>
      </c>
      <c r="G813" s="248">
        <f t="shared" si="40"/>
        <v>5</v>
      </c>
      <c r="H813" s="245">
        <v>26746270.481534831</v>
      </c>
      <c r="J813" s="247"/>
      <c r="K813" s="222">
        <f t="shared" ref="K813:K856" si="41">+H813-C813</f>
        <v>1132631.7699227892</v>
      </c>
    </row>
    <row r="814" spans="1:11" x14ac:dyDescent="0.25">
      <c r="A814" s="248">
        <f t="shared" si="37"/>
        <v>2037</v>
      </c>
      <c r="B814" s="248">
        <f t="shared" si="38"/>
        <v>6</v>
      </c>
      <c r="C814" s="245">
        <v>25631127.414698452</v>
      </c>
      <c r="F814" s="248">
        <f t="shared" si="39"/>
        <v>2037</v>
      </c>
      <c r="G814" s="248">
        <f t="shared" si="40"/>
        <v>6</v>
      </c>
      <c r="H814" s="245">
        <v>26771007.919978589</v>
      </c>
      <c r="J814" s="247"/>
      <c r="K814" s="222">
        <f t="shared" si="41"/>
        <v>1139880.5052801371</v>
      </c>
    </row>
    <row r="815" spans="1:11" x14ac:dyDescent="0.25">
      <c r="A815" s="248">
        <f t="shared" si="37"/>
        <v>2037</v>
      </c>
      <c r="B815" s="248">
        <f t="shared" si="38"/>
        <v>7</v>
      </c>
      <c r="C815" s="245">
        <v>25648616.117784861</v>
      </c>
      <c r="F815" s="248">
        <f t="shared" si="39"/>
        <v>2037</v>
      </c>
      <c r="G815" s="248">
        <f t="shared" si="40"/>
        <v>7</v>
      </c>
      <c r="H815" s="245">
        <v>26795745.358422097</v>
      </c>
      <c r="J815" s="247"/>
      <c r="K815" s="222">
        <f t="shared" si="41"/>
        <v>1147129.2406372353</v>
      </c>
    </row>
    <row r="816" spans="1:11" x14ac:dyDescent="0.25">
      <c r="A816" s="248">
        <f t="shared" si="37"/>
        <v>2037</v>
      </c>
      <c r="B816" s="248">
        <f t="shared" si="38"/>
        <v>8</v>
      </c>
      <c r="C816" s="245">
        <v>25666104.820871271</v>
      </c>
      <c r="F816" s="248">
        <f t="shared" si="39"/>
        <v>2037</v>
      </c>
      <c r="G816" s="248">
        <f t="shared" si="40"/>
        <v>8</v>
      </c>
      <c r="H816" s="245">
        <v>26820922.40589764</v>
      </c>
      <c r="J816" s="247"/>
      <c r="K816" s="222">
        <f t="shared" si="41"/>
        <v>1154817.5850263685</v>
      </c>
    </row>
    <row r="817" spans="1:11" x14ac:dyDescent="0.25">
      <c r="A817" s="248">
        <f t="shared" si="37"/>
        <v>2037</v>
      </c>
      <c r="B817" s="248">
        <f t="shared" si="38"/>
        <v>9</v>
      </c>
      <c r="C817" s="245">
        <v>25683593.523957681</v>
      </c>
      <c r="F817" s="248">
        <f t="shared" si="39"/>
        <v>2037</v>
      </c>
      <c r="G817" s="248">
        <f t="shared" si="40"/>
        <v>9</v>
      </c>
      <c r="H817" s="245">
        <v>26846099.453373183</v>
      </c>
      <c r="J817" s="247"/>
      <c r="K817" s="222">
        <f t="shared" si="41"/>
        <v>1162505.9294155017</v>
      </c>
    </row>
    <row r="818" spans="1:11" x14ac:dyDescent="0.25">
      <c r="A818" s="248">
        <f t="shared" si="37"/>
        <v>2037</v>
      </c>
      <c r="B818" s="248">
        <f t="shared" si="38"/>
        <v>10</v>
      </c>
      <c r="C818" s="245">
        <v>25701082.227044091</v>
      </c>
      <c r="F818" s="248">
        <f t="shared" si="39"/>
        <v>2037</v>
      </c>
      <c r="G818" s="248">
        <f t="shared" si="40"/>
        <v>10</v>
      </c>
      <c r="H818" s="245">
        <v>26871276.500848725</v>
      </c>
      <c r="J818" s="247"/>
      <c r="K818" s="222">
        <f t="shared" si="41"/>
        <v>1170194.2738046348</v>
      </c>
    </row>
    <row r="819" spans="1:11" x14ac:dyDescent="0.25">
      <c r="A819" s="248">
        <f t="shared" si="37"/>
        <v>2037</v>
      </c>
      <c r="B819" s="248">
        <f t="shared" si="38"/>
        <v>11</v>
      </c>
      <c r="C819" s="245">
        <v>25718570.9301305</v>
      </c>
      <c r="F819" s="248">
        <f t="shared" si="39"/>
        <v>2037</v>
      </c>
      <c r="G819" s="248">
        <f t="shared" si="40"/>
        <v>11</v>
      </c>
      <c r="H819" s="245">
        <v>26896453.548324268</v>
      </c>
      <c r="J819" s="247"/>
      <c r="K819" s="222">
        <f t="shared" si="41"/>
        <v>1177882.618193768</v>
      </c>
    </row>
    <row r="820" spans="1:11" x14ac:dyDescent="0.25">
      <c r="A820" s="248">
        <f t="shared" si="37"/>
        <v>2037</v>
      </c>
      <c r="B820" s="248">
        <f t="shared" si="38"/>
        <v>12</v>
      </c>
      <c r="C820" s="245">
        <v>25736059.63321691</v>
      </c>
      <c r="D820" s="222">
        <f>AVERAGE(C809:C820)</f>
        <v>25639723.645981997</v>
      </c>
      <c r="E820" s="222"/>
      <c r="F820" s="248">
        <f t="shared" si="39"/>
        <v>2037</v>
      </c>
      <c r="G820" s="248">
        <f t="shared" si="40"/>
        <v>12</v>
      </c>
      <c r="H820" s="245">
        <v>26921630.595799811</v>
      </c>
      <c r="I820" s="222">
        <f>AVERAGE(H809:H820)</f>
        <v>26783926.150490075</v>
      </c>
      <c r="J820" s="247"/>
      <c r="K820" s="222">
        <f t="shared" si="41"/>
        <v>1185570.9625829011</v>
      </c>
    </row>
    <row r="821" spans="1:11" x14ac:dyDescent="0.25">
      <c r="A821" s="248">
        <f t="shared" si="37"/>
        <v>2038</v>
      </c>
      <c r="B821" s="248">
        <f t="shared" si="38"/>
        <v>1</v>
      </c>
      <c r="C821" s="245">
        <v>25753548.33630332</v>
      </c>
      <c r="F821" s="248">
        <f t="shared" si="39"/>
        <v>2038</v>
      </c>
      <c r="G821" s="248">
        <f t="shared" si="40"/>
        <v>1</v>
      </c>
      <c r="H821" s="245">
        <v>26949822.105207864</v>
      </c>
      <c r="J821" s="247"/>
      <c r="K821" s="222">
        <f t="shared" si="41"/>
        <v>1196273.7689045444</v>
      </c>
    </row>
    <row r="822" spans="1:11" x14ac:dyDescent="0.25">
      <c r="A822" s="248">
        <f t="shared" si="37"/>
        <v>2038</v>
      </c>
      <c r="B822" s="248">
        <f t="shared" si="38"/>
        <v>2</v>
      </c>
      <c r="C822" s="245">
        <v>25771037.039389729</v>
      </c>
      <c r="F822" s="248">
        <f t="shared" si="39"/>
        <v>2038</v>
      </c>
      <c r="G822" s="248">
        <f t="shared" si="40"/>
        <v>2</v>
      </c>
      <c r="H822" s="245">
        <v>26974496.742361367</v>
      </c>
      <c r="J822" s="247"/>
      <c r="K822" s="222">
        <f t="shared" si="41"/>
        <v>1203459.7029716372</v>
      </c>
    </row>
    <row r="823" spans="1:11" x14ac:dyDescent="0.25">
      <c r="A823" s="248">
        <f t="shared" si="37"/>
        <v>2038</v>
      </c>
      <c r="B823" s="248">
        <f t="shared" si="38"/>
        <v>3</v>
      </c>
      <c r="C823" s="245">
        <v>25788525.742476139</v>
      </c>
      <c r="F823" s="248">
        <f t="shared" si="39"/>
        <v>2038</v>
      </c>
      <c r="G823" s="248">
        <f t="shared" si="40"/>
        <v>3</v>
      </c>
      <c r="H823" s="245">
        <v>26999171.379514869</v>
      </c>
      <c r="J823" s="247"/>
      <c r="K823" s="222">
        <f t="shared" si="41"/>
        <v>1210645.6370387301</v>
      </c>
    </row>
    <row r="824" spans="1:11" x14ac:dyDescent="0.25">
      <c r="A824" s="248">
        <f t="shared" si="37"/>
        <v>2038</v>
      </c>
      <c r="B824" s="248">
        <f t="shared" si="38"/>
        <v>4</v>
      </c>
      <c r="C824" s="245">
        <v>25806310.686081856</v>
      </c>
      <c r="F824" s="248">
        <f t="shared" si="39"/>
        <v>2038</v>
      </c>
      <c r="G824" s="248">
        <f t="shared" si="40"/>
        <v>4</v>
      </c>
      <c r="H824" s="245">
        <v>27023846.016668372</v>
      </c>
      <c r="J824" s="247"/>
      <c r="K824" s="222">
        <f t="shared" si="41"/>
        <v>1217535.3305865154</v>
      </c>
    </row>
    <row r="825" spans="1:11" x14ac:dyDescent="0.25">
      <c r="A825" s="248">
        <f t="shared" si="37"/>
        <v>2038</v>
      </c>
      <c r="B825" s="248">
        <f t="shared" si="38"/>
        <v>5</v>
      </c>
      <c r="C825" s="245">
        <v>25823426.659851298</v>
      </c>
      <c r="F825" s="248">
        <f t="shared" si="39"/>
        <v>2038</v>
      </c>
      <c r="G825" s="248">
        <f t="shared" si="40"/>
        <v>5</v>
      </c>
      <c r="H825" s="245">
        <v>27048520.653821874</v>
      </c>
      <c r="J825" s="247"/>
      <c r="K825" s="222">
        <f t="shared" si="41"/>
        <v>1225093.9939705767</v>
      </c>
    </row>
    <row r="826" spans="1:11" x14ac:dyDescent="0.25">
      <c r="A826" s="248">
        <f t="shared" si="37"/>
        <v>2038</v>
      </c>
      <c r="B826" s="248">
        <f t="shared" si="38"/>
        <v>6</v>
      </c>
      <c r="C826" s="245">
        <v>25840542.633620739</v>
      </c>
      <c r="F826" s="248">
        <f t="shared" si="39"/>
        <v>2038</v>
      </c>
      <c r="G826" s="248">
        <f t="shared" si="40"/>
        <v>6</v>
      </c>
      <c r="H826" s="245">
        <v>27073195.290975377</v>
      </c>
      <c r="J826" s="247"/>
      <c r="K826" s="222">
        <f t="shared" si="41"/>
        <v>1232652.657354638</v>
      </c>
    </row>
    <row r="827" spans="1:11" x14ac:dyDescent="0.25">
      <c r="A827" s="248">
        <f t="shared" si="37"/>
        <v>2038</v>
      </c>
      <c r="B827" s="248">
        <f t="shared" si="38"/>
        <v>7</v>
      </c>
      <c r="C827" s="245">
        <v>25857658.60739018</v>
      </c>
      <c r="F827" s="248">
        <f t="shared" si="39"/>
        <v>2038</v>
      </c>
      <c r="G827" s="248">
        <f t="shared" si="40"/>
        <v>7</v>
      </c>
      <c r="H827" s="245">
        <v>27097869.928128596</v>
      </c>
      <c r="J827" s="247"/>
      <c r="K827" s="222">
        <f t="shared" si="41"/>
        <v>1240211.3207384162</v>
      </c>
    </row>
    <row r="828" spans="1:11" x14ac:dyDescent="0.25">
      <c r="A828" s="248">
        <f t="shared" si="37"/>
        <v>2038</v>
      </c>
      <c r="B828" s="248">
        <f t="shared" si="38"/>
        <v>8</v>
      </c>
      <c r="C828" s="245">
        <v>25874774.581159621</v>
      </c>
      <c r="F828" s="248">
        <f t="shared" si="39"/>
        <v>2038</v>
      </c>
      <c r="G828" s="248">
        <f t="shared" si="40"/>
        <v>8</v>
      </c>
      <c r="H828" s="245">
        <v>27123046.975604139</v>
      </c>
      <c r="J828" s="247"/>
      <c r="K828" s="222">
        <f t="shared" si="41"/>
        <v>1248272.3944445178</v>
      </c>
    </row>
    <row r="829" spans="1:11" x14ac:dyDescent="0.25">
      <c r="A829" s="248">
        <f t="shared" si="37"/>
        <v>2038</v>
      </c>
      <c r="B829" s="248">
        <f t="shared" si="38"/>
        <v>9</v>
      </c>
      <c r="C829" s="245">
        <v>25891890.554929063</v>
      </c>
      <c r="F829" s="248">
        <f t="shared" si="39"/>
        <v>2038</v>
      </c>
      <c r="G829" s="248">
        <f t="shared" si="40"/>
        <v>9</v>
      </c>
      <c r="H829" s="245">
        <v>27148224.023079682</v>
      </c>
      <c r="J829" s="247"/>
      <c r="K829" s="222">
        <f t="shared" si="41"/>
        <v>1256333.4681506194</v>
      </c>
    </row>
    <row r="830" spans="1:11" x14ac:dyDescent="0.25">
      <c r="A830" s="248">
        <f t="shared" si="37"/>
        <v>2038</v>
      </c>
      <c r="B830" s="248">
        <f t="shared" si="38"/>
        <v>10</v>
      </c>
      <c r="C830" s="245">
        <v>25909006.528698504</v>
      </c>
      <c r="F830" s="248">
        <f t="shared" si="39"/>
        <v>2038</v>
      </c>
      <c r="G830" s="248">
        <f t="shared" si="40"/>
        <v>10</v>
      </c>
      <c r="H830" s="245">
        <v>27173401.070555225</v>
      </c>
      <c r="J830" s="247"/>
      <c r="K830" s="222">
        <f t="shared" si="41"/>
        <v>1264394.541856721</v>
      </c>
    </row>
    <row r="831" spans="1:11" x14ac:dyDescent="0.25">
      <c r="A831" s="248">
        <f t="shared" si="37"/>
        <v>2038</v>
      </c>
      <c r="B831" s="248">
        <f t="shared" si="38"/>
        <v>11</v>
      </c>
      <c r="C831" s="245">
        <v>25926122.502467945</v>
      </c>
      <c r="F831" s="248">
        <f t="shared" si="39"/>
        <v>2038</v>
      </c>
      <c r="G831" s="248">
        <f t="shared" si="40"/>
        <v>11</v>
      </c>
      <c r="H831" s="245">
        <v>27198578.118030768</v>
      </c>
      <c r="J831" s="247"/>
      <c r="K831" s="222">
        <f t="shared" si="41"/>
        <v>1272455.6155628227</v>
      </c>
    </row>
    <row r="832" spans="1:11" x14ac:dyDescent="0.25">
      <c r="A832" s="248">
        <f t="shared" si="37"/>
        <v>2038</v>
      </c>
      <c r="B832" s="248">
        <f t="shared" si="38"/>
        <v>12</v>
      </c>
      <c r="C832" s="245">
        <v>25943238.476237386</v>
      </c>
      <c r="D832" s="222">
        <f>AVERAGE(C821:C832)</f>
        <v>25848840.195717145</v>
      </c>
      <c r="E832" s="222"/>
      <c r="F832" s="248">
        <f t="shared" si="39"/>
        <v>2038</v>
      </c>
      <c r="G832" s="248">
        <f t="shared" si="40"/>
        <v>12</v>
      </c>
      <c r="H832" s="245">
        <v>27223755.165506311</v>
      </c>
      <c r="I832" s="222">
        <f>AVERAGE(H821:H832)</f>
        <v>27086160.622454543</v>
      </c>
      <c r="J832" s="247"/>
      <c r="K832" s="222">
        <f t="shared" si="41"/>
        <v>1280516.6892689243</v>
      </c>
    </row>
    <row r="833" spans="1:11" x14ac:dyDescent="0.25">
      <c r="A833" s="248">
        <f t="shared" si="37"/>
        <v>2039</v>
      </c>
      <c r="B833" s="248">
        <f t="shared" si="38"/>
        <v>1</v>
      </c>
      <c r="C833" s="245">
        <v>25960354.450006828</v>
      </c>
      <c r="F833" s="248">
        <f t="shared" si="39"/>
        <v>2039</v>
      </c>
      <c r="G833" s="248">
        <f t="shared" si="40"/>
        <v>1</v>
      </c>
      <c r="H833" s="245">
        <v>27252323.482655928</v>
      </c>
      <c r="J833" s="247"/>
      <c r="K833" s="222">
        <f t="shared" si="41"/>
        <v>1291969.0326490998</v>
      </c>
    </row>
    <row r="834" spans="1:11" x14ac:dyDescent="0.25">
      <c r="A834" s="248">
        <f t="shared" si="37"/>
        <v>2039</v>
      </c>
      <c r="B834" s="248">
        <f t="shared" si="38"/>
        <v>2</v>
      </c>
      <c r="C834" s="245">
        <v>25977470.423776269</v>
      </c>
      <c r="F834" s="248">
        <f t="shared" si="39"/>
        <v>2039</v>
      </c>
      <c r="G834" s="248">
        <f t="shared" si="40"/>
        <v>2</v>
      </c>
      <c r="H834" s="245">
        <v>27276935.318519175</v>
      </c>
      <c r="J834" s="247"/>
      <c r="K834" s="222">
        <f t="shared" si="41"/>
        <v>1299464.8947429061</v>
      </c>
    </row>
    <row r="835" spans="1:11" x14ac:dyDescent="0.25">
      <c r="A835" s="248">
        <f t="shared" si="37"/>
        <v>2039</v>
      </c>
      <c r="B835" s="248">
        <f t="shared" si="38"/>
        <v>3</v>
      </c>
      <c r="C835" s="245">
        <v>25994586.39754571</v>
      </c>
      <c r="F835" s="248">
        <f t="shared" si="39"/>
        <v>2039</v>
      </c>
      <c r="G835" s="248">
        <f t="shared" si="40"/>
        <v>3</v>
      </c>
      <c r="H835" s="245">
        <v>27301547.154382423</v>
      </c>
      <c r="J835" s="247"/>
      <c r="K835" s="222">
        <f t="shared" si="41"/>
        <v>1306960.7568367124</v>
      </c>
    </row>
    <row r="836" spans="1:11" x14ac:dyDescent="0.25">
      <c r="A836" s="248">
        <f t="shared" si="37"/>
        <v>2039</v>
      </c>
      <c r="B836" s="248">
        <f t="shared" si="38"/>
        <v>4</v>
      </c>
      <c r="C836" s="245">
        <v>26011406.130795848</v>
      </c>
      <c r="F836" s="248">
        <f t="shared" si="39"/>
        <v>2039</v>
      </c>
      <c r="G836" s="248">
        <f t="shared" si="40"/>
        <v>4</v>
      </c>
      <c r="H836" s="245">
        <v>27326158.99024567</v>
      </c>
      <c r="J836" s="247"/>
      <c r="K836" s="222">
        <f t="shared" si="41"/>
        <v>1314752.8594498225</v>
      </c>
    </row>
    <row r="837" spans="1:11" x14ac:dyDescent="0.25">
      <c r="A837" s="248">
        <f t="shared" si="37"/>
        <v>2039</v>
      </c>
      <c r="B837" s="248">
        <f t="shared" si="38"/>
        <v>5</v>
      </c>
      <c r="C837" s="245">
        <v>26028032.453229528</v>
      </c>
      <c r="F837" s="248">
        <f t="shared" si="39"/>
        <v>2039</v>
      </c>
      <c r="G837" s="248">
        <f t="shared" si="40"/>
        <v>5</v>
      </c>
      <c r="H837" s="245">
        <v>27350770.826108918</v>
      </c>
      <c r="J837" s="247"/>
      <c r="K837" s="222">
        <f t="shared" si="41"/>
        <v>1322738.3728793897</v>
      </c>
    </row>
    <row r="838" spans="1:11" x14ac:dyDescent="0.25">
      <c r="A838" s="248">
        <f t="shared" si="37"/>
        <v>2039</v>
      </c>
      <c r="B838" s="248">
        <f t="shared" si="38"/>
        <v>6</v>
      </c>
      <c r="C838" s="245">
        <v>26044658.775663208</v>
      </c>
      <c r="F838" s="248">
        <f t="shared" si="39"/>
        <v>2039</v>
      </c>
      <c r="G838" s="248">
        <f t="shared" si="40"/>
        <v>6</v>
      </c>
      <c r="H838" s="245">
        <v>27375382.661972165</v>
      </c>
      <c r="J838" s="247"/>
      <c r="K838" s="222">
        <f t="shared" si="41"/>
        <v>1330723.8863089569</v>
      </c>
    </row>
    <row r="839" spans="1:11" x14ac:dyDescent="0.25">
      <c r="A839" s="248">
        <f t="shared" si="37"/>
        <v>2039</v>
      </c>
      <c r="B839" s="248">
        <f t="shared" si="38"/>
        <v>7</v>
      </c>
      <c r="C839" s="245">
        <v>26061285.098096889</v>
      </c>
      <c r="F839" s="248">
        <f t="shared" si="39"/>
        <v>2039</v>
      </c>
      <c r="G839" s="248">
        <f t="shared" si="40"/>
        <v>7</v>
      </c>
      <c r="H839" s="245">
        <v>27399994.497835096</v>
      </c>
      <c r="J839" s="247"/>
      <c r="K839" s="222">
        <f t="shared" si="41"/>
        <v>1338709.3997382075</v>
      </c>
    </row>
    <row r="840" spans="1:11" x14ac:dyDescent="0.25">
      <c r="A840" s="248">
        <f t="shared" si="37"/>
        <v>2039</v>
      </c>
      <c r="B840" s="248">
        <f t="shared" si="38"/>
        <v>8</v>
      </c>
      <c r="C840" s="245">
        <v>26077911.420530569</v>
      </c>
      <c r="F840" s="248">
        <f t="shared" si="39"/>
        <v>2039</v>
      </c>
      <c r="G840" s="248">
        <f t="shared" si="40"/>
        <v>8</v>
      </c>
      <c r="H840" s="245">
        <v>27425171.545310639</v>
      </c>
      <c r="J840" s="247"/>
      <c r="K840" s="222">
        <f t="shared" si="41"/>
        <v>1347260.12478007</v>
      </c>
    </row>
    <row r="841" spans="1:11" x14ac:dyDescent="0.25">
      <c r="A841" s="248">
        <f t="shared" si="37"/>
        <v>2039</v>
      </c>
      <c r="B841" s="248">
        <f t="shared" si="38"/>
        <v>9</v>
      </c>
      <c r="C841" s="245">
        <v>26094537.742964249</v>
      </c>
      <c r="F841" s="248">
        <f t="shared" si="39"/>
        <v>2039</v>
      </c>
      <c r="G841" s="248">
        <f t="shared" si="40"/>
        <v>9</v>
      </c>
      <c r="H841" s="245">
        <v>27450348.592786182</v>
      </c>
      <c r="J841" s="247"/>
      <c r="K841" s="222">
        <f t="shared" si="41"/>
        <v>1355810.8498219326</v>
      </c>
    </row>
    <row r="842" spans="1:11" x14ac:dyDescent="0.25">
      <c r="A842" s="248">
        <f t="shared" si="37"/>
        <v>2039</v>
      </c>
      <c r="B842" s="248">
        <f t="shared" si="38"/>
        <v>10</v>
      </c>
      <c r="C842" s="245">
        <v>26111164.065397929</v>
      </c>
      <c r="F842" s="248">
        <f t="shared" si="39"/>
        <v>2039</v>
      </c>
      <c r="G842" s="248">
        <f t="shared" si="40"/>
        <v>10</v>
      </c>
      <c r="H842" s="245">
        <v>27475525.640261725</v>
      </c>
      <c r="J842" s="247"/>
      <c r="K842" s="222">
        <f t="shared" si="41"/>
        <v>1364361.5748637952</v>
      </c>
    </row>
    <row r="843" spans="1:11" x14ac:dyDescent="0.25">
      <c r="A843" s="248">
        <f t="shared" si="37"/>
        <v>2039</v>
      </c>
      <c r="B843" s="248">
        <f t="shared" si="38"/>
        <v>11</v>
      </c>
      <c r="C843" s="245">
        <v>26127790.38783161</v>
      </c>
      <c r="F843" s="248">
        <f t="shared" si="39"/>
        <v>2039</v>
      </c>
      <c r="G843" s="248">
        <f t="shared" si="40"/>
        <v>11</v>
      </c>
      <c r="H843" s="245">
        <v>27500702.687737267</v>
      </c>
      <c r="J843" s="247"/>
      <c r="K843" s="222">
        <f t="shared" si="41"/>
        <v>1372912.2999056578</v>
      </c>
    </row>
    <row r="844" spans="1:11" x14ac:dyDescent="0.25">
      <c r="A844" s="248">
        <f t="shared" si="37"/>
        <v>2039</v>
      </c>
      <c r="B844" s="248">
        <f t="shared" si="38"/>
        <v>12</v>
      </c>
      <c r="C844" s="245">
        <v>26144416.71026529</v>
      </c>
      <c r="D844" s="222">
        <f>AVERAGE(C833:C844)</f>
        <v>26052801.171341989</v>
      </c>
      <c r="E844" s="222"/>
      <c r="F844" s="248">
        <f t="shared" si="39"/>
        <v>2039</v>
      </c>
      <c r="G844" s="248">
        <f t="shared" si="40"/>
        <v>12</v>
      </c>
      <c r="H844" s="245">
        <v>27525879.73521281</v>
      </c>
      <c r="I844" s="222">
        <f>AVERAGE(H833:H844)</f>
        <v>27388395.094419003</v>
      </c>
      <c r="J844" s="247"/>
      <c r="K844" s="222">
        <f t="shared" si="41"/>
        <v>1381463.0249475203</v>
      </c>
    </row>
    <row r="845" spans="1:11" x14ac:dyDescent="0.25">
      <c r="A845" s="248">
        <f t="shared" si="37"/>
        <v>2040</v>
      </c>
      <c r="B845" s="248">
        <f t="shared" si="38"/>
        <v>1</v>
      </c>
      <c r="C845" s="245">
        <v>26161043.03269897</v>
      </c>
      <c r="F845" s="248">
        <f t="shared" si="39"/>
        <v>2040</v>
      </c>
      <c r="G845" s="248">
        <f t="shared" si="40"/>
        <v>1</v>
      </c>
      <c r="H845" s="245">
        <v>27554824.860103991</v>
      </c>
      <c r="J845" s="247"/>
      <c r="K845" s="222">
        <f t="shared" si="41"/>
        <v>1393781.8274050206</v>
      </c>
    </row>
    <row r="846" spans="1:11" x14ac:dyDescent="0.25">
      <c r="A846" s="248">
        <f t="shared" si="37"/>
        <v>2040</v>
      </c>
      <c r="B846" s="248">
        <f t="shared" si="38"/>
        <v>2</v>
      </c>
      <c r="C846" s="245">
        <v>26177669.355132651</v>
      </c>
      <c r="F846" s="248">
        <f t="shared" si="39"/>
        <v>2040</v>
      </c>
      <c r="G846" s="248">
        <f t="shared" si="40"/>
        <v>2</v>
      </c>
      <c r="H846" s="245">
        <v>27579373.894676983</v>
      </c>
      <c r="J846" s="247"/>
      <c r="K846" s="222">
        <f t="shared" si="41"/>
        <v>1401704.5395443328</v>
      </c>
    </row>
    <row r="847" spans="1:11" x14ac:dyDescent="0.25">
      <c r="A847" s="248">
        <f t="shared" si="37"/>
        <v>2040</v>
      </c>
      <c r="B847" s="248">
        <f t="shared" si="38"/>
        <v>3</v>
      </c>
      <c r="C847" s="245">
        <v>26194295.677566331</v>
      </c>
      <c r="F847" s="248">
        <f t="shared" si="39"/>
        <v>2040</v>
      </c>
      <c r="G847" s="248">
        <f t="shared" si="40"/>
        <v>3</v>
      </c>
      <c r="H847" s="245">
        <v>27603922.929249976</v>
      </c>
      <c r="J847" s="247"/>
      <c r="K847" s="222">
        <f t="shared" si="41"/>
        <v>1409627.251683645</v>
      </c>
    </row>
    <row r="848" spans="1:11" x14ac:dyDescent="0.25">
      <c r="A848" s="248">
        <f t="shared" si="37"/>
        <v>2040</v>
      </c>
      <c r="B848" s="248">
        <f t="shared" si="38"/>
        <v>4</v>
      </c>
      <c r="C848" s="245">
        <v>26210922</v>
      </c>
      <c r="F848" s="248">
        <f t="shared" si="39"/>
        <v>2040</v>
      </c>
      <c r="G848" s="248">
        <f t="shared" si="40"/>
        <v>4</v>
      </c>
      <c r="H848" s="245">
        <v>27628471.963822968</v>
      </c>
      <c r="J848" s="247"/>
      <c r="K848" s="222">
        <f t="shared" si="41"/>
        <v>1417549.9638229683</v>
      </c>
    </row>
    <row r="849" spans="1:11" x14ac:dyDescent="0.25">
      <c r="A849" s="248">
        <f t="shared" si="37"/>
        <v>2040</v>
      </c>
      <c r="B849" s="248">
        <f t="shared" si="38"/>
        <v>5</v>
      </c>
      <c r="C849" s="245">
        <v>26227548.32243368</v>
      </c>
      <c r="F849" s="248">
        <f t="shared" si="39"/>
        <v>2040</v>
      </c>
      <c r="G849" s="248">
        <f t="shared" si="40"/>
        <v>5</v>
      </c>
      <c r="H849" s="245">
        <v>27653020.998395961</v>
      </c>
      <c r="J849" s="247"/>
      <c r="K849" s="222">
        <f t="shared" si="41"/>
        <v>1425472.6759622805</v>
      </c>
    </row>
    <row r="850" spans="1:11" x14ac:dyDescent="0.25">
      <c r="A850" s="248">
        <f t="shared" si="37"/>
        <v>2040</v>
      </c>
      <c r="B850" s="248">
        <f t="shared" si="38"/>
        <v>6</v>
      </c>
      <c r="C850" s="245">
        <v>26244174.644867361</v>
      </c>
      <c r="F850" s="248">
        <f t="shared" si="39"/>
        <v>2040</v>
      </c>
      <c r="G850" s="248">
        <f t="shared" si="40"/>
        <v>6</v>
      </c>
      <c r="H850" s="245">
        <v>27677570.032968953</v>
      </c>
      <c r="J850" s="247"/>
      <c r="K850" s="222">
        <f t="shared" si="41"/>
        <v>1433395.3881015927</v>
      </c>
    </row>
    <row r="851" spans="1:11" x14ac:dyDescent="0.25">
      <c r="A851" s="248">
        <f t="shared" si="37"/>
        <v>2040</v>
      </c>
      <c r="B851" s="248">
        <f t="shared" si="38"/>
        <v>7</v>
      </c>
      <c r="C851" s="245">
        <v>26260800.967301041</v>
      </c>
      <c r="F851" s="248">
        <f t="shared" si="39"/>
        <v>2040</v>
      </c>
      <c r="G851" s="248">
        <f t="shared" si="40"/>
        <v>7</v>
      </c>
      <c r="H851" s="245">
        <v>27702119.067541596</v>
      </c>
      <c r="J851" s="247"/>
      <c r="K851" s="222">
        <f t="shared" si="41"/>
        <v>1441318.1002405547</v>
      </c>
    </row>
    <row r="852" spans="1:11" x14ac:dyDescent="0.25">
      <c r="A852" s="248">
        <f t="shared" si="37"/>
        <v>2040</v>
      </c>
      <c r="B852" s="248">
        <f t="shared" si="38"/>
        <v>8</v>
      </c>
      <c r="C852" s="245">
        <v>26277427.289734721</v>
      </c>
      <c r="F852" s="248">
        <f t="shared" si="39"/>
        <v>2040</v>
      </c>
      <c r="G852" s="248">
        <f t="shared" si="40"/>
        <v>8</v>
      </c>
      <c r="H852" s="245">
        <v>27727296.115017138</v>
      </c>
      <c r="J852" s="247"/>
      <c r="K852" s="222">
        <f t="shared" si="41"/>
        <v>1449868.8252824172</v>
      </c>
    </row>
    <row r="853" spans="1:11" x14ac:dyDescent="0.25">
      <c r="A853" s="248">
        <f t="shared" ref="A853:A856" si="42">+A841+1</f>
        <v>2040</v>
      </c>
      <c r="B853" s="248">
        <f t="shared" ref="B853:B856" si="43">+B841</f>
        <v>9</v>
      </c>
      <c r="C853" s="245">
        <v>26294053.612168401</v>
      </c>
      <c r="F853" s="248">
        <f t="shared" ref="F853:F856" si="44">+F841+1</f>
        <v>2040</v>
      </c>
      <c r="G853" s="248">
        <f t="shared" ref="G853:G856" si="45">+G841</f>
        <v>9</v>
      </c>
      <c r="H853" s="245">
        <v>27752473.162492681</v>
      </c>
      <c r="J853" s="247"/>
      <c r="K853" s="222">
        <f t="shared" si="41"/>
        <v>1458419.5503242798</v>
      </c>
    </row>
    <row r="854" spans="1:11" x14ac:dyDescent="0.25">
      <c r="A854" s="248">
        <f t="shared" si="42"/>
        <v>2040</v>
      </c>
      <c r="B854" s="248">
        <f t="shared" si="43"/>
        <v>10</v>
      </c>
      <c r="C854" s="245">
        <v>26310679.934602082</v>
      </c>
      <c r="F854" s="248">
        <f t="shared" si="44"/>
        <v>2040</v>
      </c>
      <c r="G854" s="248">
        <f t="shared" si="45"/>
        <v>10</v>
      </c>
      <c r="H854" s="245">
        <v>27777650.209968224</v>
      </c>
      <c r="J854" s="247"/>
      <c r="K854" s="222">
        <f t="shared" si="41"/>
        <v>1466970.2753661424</v>
      </c>
    </row>
    <row r="855" spans="1:11" x14ac:dyDescent="0.25">
      <c r="A855" s="248">
        <f t="shared" si="42"/>
        <v>2040</v>
      </c>
      <c r="B855" s="248">
        <f t="shared" si="43"/>
        <v>11</v>
      </c>
      <c r="C855" s="245">
        <v>26327306.257035762</v>
      </c>
      <c r="F855" s="248">
        <f t="shared" si="44"/>
        <v>2040</v>
      </c>
      <c r="G855" s="248">
        <f t="shared" si="45"/>
        <v>11</v>
      </c>
      <c r="H855" s="245">
        <v>27802827.257443767</v>
      </c>
      <c r="J855" s="247"/>
      <c r="K855" s="222">
        <f t="shared" si="41"/>
        <v>1475521.000408005</v>
      </c>
    </row>
    <row r="856" spans="1:11" x14ac:dyDescent="0.25">
      <c r="A856" s="248">
        <f t="shared" si="42"/>
        <v>2040</v>
      </c>
      <c r="B856" s="248">
        <f t="shared" si="43"/>
        <v>12</v>
      </c>
      <c r="C856" s="245">
        <v>26343932.579469442</v>
      </c>
      <c r="D856" s="222">
        <f>AVERAGE(C845:C856)</f>
        <v>26252487.806084204</v>
      </c>
      <c r="E856" s="222"/>
      <c r="F856" s="248">
        <f t="shared" si="44"/>
        <v>2040</v>
      </c>
      <c r="G856" s="248">
        <f t="shared" si="45"/>
        <v>12</v>
      </c>
      <c r="H856" s="245">
        <v>27828004.30491931</v>
      </c>
      <c r="I856" s="222">
        <f>AVERAGE(H845:H856)</f>
        <v>27690629.566383466</v>
      </c>
      <c r="J856" s="247"/>
      <c r="K856" s="222">
        <f t="shared" si="41"/>
        <v>1484071.7254498675</v>
      </c>
    </row>
    <row r="857" spans="1:11" x14ac:dyDescent="0.25">
      <c r="J857" s="247"/>
    </row>
    <row r="858" spans="1:11" x14ac:dyDescent="0.25">
      <c r="J858" s="247"/>
    </row>
    <row r="859" spans="1:11" x14ac:dyDescent="0.25">
      <c r="J859" s="247"/>
    </row>
    <row r="860" spans="1:11" x14ac:dyDescent="0.25">
      <c r="J860" s="247"/>
    </row>
    <row r="861" spans="1:11" x14ac:dyDescent="0.25">
      <c r="J861" s="247"/>
    </row>
    <row r="862" spans="1:11" x14ac:dyDescent="0.25">
      <c r="J862" s="247"/>
    </row>
    <row r="863" spans="1:11" x14ac:dyDescent="0.25">
      <c r="J863" s="247"/>
    </row>
    <row r="864" spans="1:11" x14ac:dyDescent="0.25">
      <c r="J864" s="247"/>
    </row>
    <row r="865" spans="4:10" x14ac:dyDescent="0.25">
      <c r="J865" s="247"/>
    </row>
    <row r="866" spans="4:10" x14ac:dyDescent="0.25">
      <c r="J866" s="247"/>
    </row>
    <row r="867" spans="4:10" x14ac:dyDescent="0.25">
      <c r="J867" s="247"/>
    </row>
    <row r="868" spans="4:10" x14ac:dyDescent="0.25">
      <c r="D868" s="222"/>
      <c r="E868" s="222"/>
      <c r="I868" s="222"/>
      <c r="J868" s="247"/>
    </row>
    <row r="869" spans="4:10" x14ac:dyDescent="0.25">
      <c r="J869" s="247"/>
    </row>
    <row r="870" spans="4:10" x14ac:dyDescent="0.25">
      <c r="J870" s="247"/>
    </row>
    <row r="871" spans="4:10" x14ac:dyDescent="0.25">
      <c r="J871" s="247"/>
    </row>
    <row r="872" spans="4:10" x14ac:dyDescent="0.25">
      <c r="J872" s="247"/>
    </row>
    <row r="873" spans="4:10" x14ac:dyDescent="0.25">
      <c r="J873" s="247"/>
    </row>
    <row r="874" spans="4:10" x14ac:dyDescent="0.25">
      <c r="J874" s="247"/>
    </row>
    <row r="875" spans="4:10" x14ac:dyDescent="0.25">
      <c r="J875" s="247"/>
    </row>
    <row r="876" spans="4:10" x14ac:dyDescent="0.25">
      <c r="J876" s="247"/>
    </row>
    <row r="877" spans="4:10" x14ac:dyDescent="0.25">
      <c r="J877" s="247"/>
    </row>
    <row r="878" spans="4:10" x14ac:dyDescent="0.25">
      <c r="J878" s="247"/>
    </row>
    <row r="879" spans="4:10" x14ac:dyDescent="0.25">
      <c r="J879" s="247"/>
    </row>
    <row r="880" spans="4:10" x14ac:dyDescent="0.25">
      <c r="D880" s="222"/>
      <c r="E880" s="222"/>
      <c r="I880" s="222"/>
      <c r="J880" s="247"/>
    </row>
    <row r="881" spans="9:10" x14ac:dyDescent="0.25">
      <c r="J881" s="247"/>
    </row>
    <row r="882" spans="9:10" x14ac:dyDescent="0.25">
      <c r="J882" s="247"/>
    </row>
    <row r="883" spans="9:10" x14ac:dyDescent="0.25">
      <c r="J883" s="247"/>
    </row>
    <row r="884" spans="9:10" x14ac:dyDescent="0.25">
      <c r="J884" s="247"/>
    </row>
    <row r="885" spans="9:10" x14ac:dyDescent="0.25">
      <c r="J885" s="247"/>
    </row>
    <row r="886" spans="9:10" x14ac:dyDescent="0.25">
      <c r="J886" s="247"/>
    </row>
    <row r="887" spans="9:10" x14ac:dyDescent="0.25">
      <c r="J887" s="247"/>
    </row>
    <row r="888" spans="9:10" x14ac:dyDescent="0.25">
      <c r="J888" s="247"/>
    </row>
    <row r="889" spans="9:10" x14ac:dyDescent="0.25">
      <c r="J889" s="247"/>
    </row>
    <row r="890" spans="9:10" x14ac:dyDescent="0.25">
      <c r="J890" s="247"/>
    </row>
    <row r="891" spans="9:10" x14ac:dyDescent="0.25">
      <c r="J891" s="247"/>
    </row>
    <row r="892" spans="9:10" x14ac:dyDescent="0.25">
      <c r="I892" s="222"/>
      <c r="J892" s="247"/>
    </row>
    <row r="893" spans="9:10" x14ac:dyDescent="0.25">
      <c r="J893" s="247"/>
    </row>
    <row r="894" spans="9:10" x14ac:dyDescent="0.25">
      <c r="J894" s="247"/>
    </row>
    <row r="895" spans="9:10" x14ac:dyDescent="0.25">
      <c r="J895" s="247"/>
    </row>
    <row r="896" spans="9:10" x14ac:dyDescent="0.25">
      <c r="J896" s="247"/>
    </row>
    <row r="897" spans="9:10" x14ac:dyDescent="0.25">
      <c r="J897" s="247"/>
    </row>
    <row r="898" spans="9:10" x14ac:dyDescent="0.25">
      <c r="J898" s="247"/>
    </row>
    <row r="899" spans="9:10" x14ac:dyDescent="0.25">
      <c r="J899" s="247"/>
    </row>
    <row r="900" spans="9:10" x14ac:dyDescent="0.25">
      <c r="J900" s="247"/>
    </row>
    <row r="901" spans="9:10" x14ac:dyDescent="0.25">
      <c r="J901" s="247"/>
    </row>
    <row r="902" spans="9:10" x14ac:dyDescent="0.25">
      <c r="J902" s="247"/>
    </row>
    <row r="903" spans="9:10" x14ac:dyDescent="0.25">
      <c r="J903" s="247"/>
    </row>
    <row r="904" spans="9:10" x14ac:dyDescent="0.25">
      <c r="I904" s="222"/>
      <c r="J904" s="247"/>
    </row>
    <row r="905" spans="9:10" x14ac:dyDescent="0.25">
      <c r="J905" s="247"/>
    </row>
    <row r="906" spans="9:10" x14ac:dyDescent="0.25">
      <c r="J906" s="247"/>
    </row>
    <row r="907" spans="9:10" x14ac:dyDescent="0.25">
      <c r="J907" s="247"/>
    </row>
    <row r="908" spans="9:10" x14ac:dyDescent="0.25">
      <c r="J908" s="247"/>
    </row>
    <row r="909" spans="9:10" x14ac:dyDescent="0.25">
      <c r="J909" s="247"/>
    </row>
    <row r="910" spans="9:10" x14ac:dyDescent="0.25">
      <c r="J910" s="247"/>
    </row>
    <row r="911" spans="9:10" x14ac:dyDescent="0.25">
      <c r="J911" s="247"/>
    </row>
    <row r="912" spans="9:10" x14ac:dyDescent="0.25">
      <c r="J912" s="247"/>
    </row>
    <row r="913" spans="9:10" x14ac:dyDescent="0.25">
      <c r="J913" s="247"/>
    </row>
    <row r="914" spans="9:10" x14ac:dyDescent="0.25">
      <c r="J914" s="247"/>
    </row>
    <row r="915" spans="9:10" x14ac:dyDescent="0.25">
      <c r="J915" s="247"/>
    </row>
    <row r="916" spans="9:10" x14ac:dyDescent="0.25">
      <c r="I916" s="222"/>
      <c r="J916" s="247"/>
    </row>
    <row r="917" spans="9:10" x14ac:dyDescent="0.25">
      <c r="J917" s="247"/>
    </row>
    <row r="918" spans="9:10" x14ac:dyDescent="0.25">
      <c r="J918" s="247"/>
    </row>
    <row r="919" spans="9:10" x14ac:dyDescent="0.25">
      <c r="J919" s="247"/>
    </row>
    <row r="920" spans="9:10" x14ac:dyDescent="0.25">
      <c r="J920" s="247"/>
    </row>
    <row r="921" spans="9:10" x14ac:dyDescent="0.25">
      <c r="J921" s="247"/>
    </row>
    <row r="922" spans="9:10" x14ac:dyDescent="0.25">
      <c r="J922" s="247"/>
    </row>
    <row r="923" spans="9:10" x14ac:dyDescent="0.25">
      <c r="J923" s="247"/>
    </row>
    <row r="924" spans="9:10" x14ac:dyDescent="0.25">
      <c r="J924" s="247"/>
    </row>
    <row r="925" spans="9:10" x14ac:dyDescent="0.25">
      <c r="J925" s="247"/>
    </row>
    <row r="926" spans="9:10" x14ac:dyDescent="0.25">
      <c r="J926" s="247"/>
    </row>
    <row r="927" spans="9:10" x14ac:dyDescent="0.25">
      <c r="J927" s="247"/>
    </row>
    <row r="928" spans="9:10" x14ac:dyDescent="0.25">
      <c r="I928" s="222"/>
      <c r="J928" s="247"/>
    </row>
    <row r="929" spans="10:10" x14ac:dyDescent="0.25">
      <c r="J929" s="247"/>
    </row>
    <row r="930" spans="10:10" x14ac:dyDescent="0.25">
      <c r="J930" s="247"/>
    </row>
    <row r="931" spans="10:10" x14ac:dyDescent="0.25">
      <c r="J931" s="247"/>
    </row>
    <row r="932" spans="10:10" x14ac:dyDescent="0.25">
      <c r="J932" s="247"/>
    </row>
    <row r="933" spans="10:10" x14ac:dyDescent="0.25">
      <c r="J933" s="247"/>
    </row>
    <row r="934" spans="10:10" x14ac:dyDescent="0.25">
      <c r="J934" s="247"/>
    </row>
    <row r="935" spans="10:10" x14ac:dyDescent="0.25">
      <c r="J935" s="247"/>
    </row>
    <row r="936" spans="10:10" x14ac:dyDescent="0.25">
      <c r="J936" s="247"/>
    </row>
    <row r="937" spans="10:10" x14ac:dyDescent="0.25">
      <c r="J937" s="247"/>
    </row>
    <row r="938" spans="10:10" x14ac:dyDescent="0.25">
      <c r="J938" s="247"/>
    </row>
    <row r="939" spans="10:10" x14ac:dyDescent="0.25">
      <c r="J939" s="247"/>
    </row>
    <row r="940" spans="10:10" x14ac:dyDescent="0.25">
      <c r="J940" s="247"/>
    </row>
    <row r="941" spans="10:10" x14ac:dyDescent="0.25">
      <c r="J941" s="247"/>
    </row>
    <row r="942" spans="10:10" x14ac:dyDescent="0.25">
      <c r="J942" s="247"/>
    </row>
    <row r="943" spans="10:10" x14ac:dyDescent="0.25">
      <c r="J943" s="247"/>
    </row>
    <row r="944" spans="10:10" x14ac:dyDescent="0.25">
      <c r="J944" s="247"/>
    </row>
    <row r="945" spans="10:10" x14ac:dyDescent="0.25">
      <c r="J945" s="247"/>
    </row>
    <row r="946" spans="10:10" x14ac:dyDescent="0.25">
      <c r="J946" s="247"/>
    </row>
    <row r="947" spans="10:10" x14ac:dyDescent="0.25">
      <c r="J947" s="247"/>
    </row>
    <row r="948" spans="10:10" x14ac:dyDescent="0.25">
      <c r="J948" s="247"/>
    </row>
    <row r="949" spans="10:10" x14ac:dyDescent="0.25">
      <c r="J949" s="247"/>
    </row>
    <row r="950" spans="10:10" x14ac:dyDescent="0.25">
      <c r="J950" s="247"/>
    </row>
    <row r="951" spans="10:10" x14ac:dyDescent="0.25">
      <c r="J951" s="247"/>
    </row>
    <row r="952" spans="10:10" x14ac:dyDescent="0.25">
      <c r="J952" s="247"/>
    </row>
    <row r="953" spans="10:10" x14ac:dyDescent="0.25">
      <c r="J953" s="247"/>
    </row>
    <row r="954" spans="10:10" x14ac:dyDescent="0.25">
      <c r="J954" s="247"/>
    </row>
    <row r="955" spans="10:10" x14ac:dyDescent="0.25">
      <c r="J955" s="247"/>
    </row>
    <row r="956" spans="10:10" x14ac:dyDescent="0.25">
      <c r="J956" s="247"/>
    </row>
    <row r="957" spans="10:10" x14ac:dyDescent="0.25">
      <c r="J957" s="247"/>
    </row>
    <row r="958" spans="10:10" x14ac:dyDescent="0.25">
      <c r="J958" s="247"/>
    </row>
    <row r="959" spans="10:10" x14ac:dyDescent="0.25">
      <c r="J959" s="247"/>
    </row>
    <row r="960" spans="10:10" x14ac:dyDescent="0.25">
      <c r="J960" s="247"/>
    </row>
    <row r="961" spans="10:10" x14ac:dyDescent="0.25">
      <c r="J961" s="247"/>
    </row>
    <row r="962" spans="10:10" x14ac:dyDescent="0.25">
      <c r="J962" s="247"/>
    </row>
    <row r="963" spans="10:10" x14ac:dyDescent="0.25">
      <c r="J963" s="247"/>
    </row>
    <row r="964" spans="10:10" x14ac:dyDescent="0.25">
      <c r="J964" s="247"/>
    </row>
  </sheetData>
  <autoFilter ref="A4:D856"/>
  <pageMargins left="0.7" right="0.7" top="0.75" bottom="0.75" header="0.3" footer="0.3"/>
  <pageSetup orientation="portrait" r:id="rId1"/>
  <rowBreaks count="2" manualBreakCount="2">
    <brk id="52" max="16383" man="1"/>
    <brk id="70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J739"/>
  <sheetViews>
    <sheetView zoomScale="90" zoomScaleNormal="90" workbookViewId="0">
      <pane xSplit="2" ySplit="4" topLeftCell="C5" activePane="bottomRight" state="frozen"/>
      <selection activeCell="J42" sqref="J42"/>
      <selection pane="topRight" activeCell="J42" sqref="J42"/>
      <selection pane="bottomLeft" activeCell="J42" sqref="J42"/>
      <selection pane="bottomRight" activeCell="A2" sqref="A1:A2"/>
    </sheetView>
  </sheetViews>
  <sheetFormatPr defaultColWidth="14.44140625" defaultRowHeight="13.2" x14ac:dyDescent="0.25"/>
  <cols>
    <col min="1" max="1" width="5.5546875" style="231" bestFit="1" customWidth="1"/>
    <col min="2" max="2" width="6.109375" style="231" bestFit="1" customWidth="1"/>
    <col min="3" max="3" width="10.88671875" style="236" bestFit="1" customWidth="1"/>
    <col min="4" max="4" width="7.88671875" style="236" customWidth="1"/>
    <col min="5" max="6" width="14.6640625" style="236" customWidth="1"/>
    <col min="7" max="7" width="15.33203125" style="236" customWidth="1"/>
    <col min="8" max="9" width="14.109375" style="236" customWidth="1"/>
    <col min="10" max="10" width="16.33203125" style="236" customWidth="1"/>
    <col min="11" max="11" width="15.88671875" style="236" customWidth="1"/>
    <col min="12" max="13" width="10.5546875" style="236" customWidth="1"/>
    <col min="14" max="14" width="12.44140625" style="236" customWidth="1"/>
    <col min="15" max="15" width="8.5546875" style="236" customWidth="1"/>
    <col min="16" max="17" width="14" style="236" customWidth="1"/>
    <col min="18" max="18" width="14" style="238" customWidth="1"/>
    <col min="19" max="26" width="14.44140625" style="236"/>
    <col min="27" max="29" width="14" style="236" customWidth="1"/>
    <col min="30" max="30" width="13.6640625" style="236" customWidth="1"/>
    <col min="31" max="31" width="11.44140625" style="238" customWidth="1"/>
    <col min="32" max="32" width="11.6640625" style="238" customWidth="1"/>
    <col min="33" max="33" width="14.109375" style="238" customWidth="1"/>
    <col min="34" max="35" width="14.5546875" style="238" customWidth="1"/>
    <col min="36" max="36" width="14.109375" style="238" customWidth="1"/>
    <col min="37" max="16384" width="14.44140625" style="236"/>
  </cols>
  <sheetData>
    <row r="1" spans="1:36" x14ac:dyDescent="0.25">
      <c r="A1" s="314" t="s">
        <v>353</v>
      </c>
    </row>
    <row r="2" spans="1:36" x14ac:dyDescent="0.25">
      <c r="A2" s="314" t="s">
        <v>342</v>
      </c>
    </row>
    <row r="4" spans="1:36" s="227" customFormat="1" ht="39.6" x14ac:dyDescent="0.25">
      <c r="A4" s="226" t="s">
        <v>15</v>
      </c>
      <c r="B4" s="226" t="s">
        <v>8</v>
      </c>
      <c r="C4" s="227" t="s">
        <v>41</v>
      </c>
      <c r="D4" s="227" t="s">
        <v>156</v>
      </c>
      <c r="E4" s="227" t="s">
        <v>42</v>
      </c>
      <c r="F4" s="227" t="s">
        <v>125</v>
      </c>
      <c r="G4" s="227" t="s">
        <v>44</v>
      </c>
      <c r="H4" s="227" t="s">
        <v>43</v>
      </c>
      <c r="I4" s="227" t="s">
        <v>124</v>
      </c>
      <c r="J4" s="227" t="s">
        <v>45</v>
      </c>
      <c r="K4" s="227" t="s">
        <v>46</v>
      </c>
      <c r="L4" s="227" t="s">
        <v>142</v>
      </c>
      <c r="M4" s="227" t="s">
        <v>163</v>
      </c>
      <c r="N4" s="227" t="s">
        <v>92</v>
      </c>
      <c r="O4" s="227" t="s">
        <v>70</v>
      </c>
      <c r="P4" s="227" t="s">
        <v>140</v>
      </c>
      <c r="Q4" s="227" t="s">
        <v>141</v>
      </c>
      <c r="R4" s="228" t="s">
        <v>268</v>
      </c>
      <c r="S4" s="227" t="s">
        <v>157</v>
      </c>
      <c r="T4" s="227" t="s">
        <v>158</v>
      </c>
      <c r="U4" s="227" t="s">
        <v>159</v>
      </c>
      <c r="V4" s="227" t="s">
        <v>160</v>
      </c>
      <c r="W4" s="227" t="s">
        <v>161</v>
      </c>
      <c r="X4" s="227" t="s">
        <v>195</v>
      </c>
      <c r="Y4" s="227" t="s">
        <v>164</v>
      </c>
      <c r="Z4" s="227" t="s">
        <v>194</v>
      </c>
      <c r="AA4" s="227" t="s">
        <v>196</v>
      </c>
      <c r="AB4" s="229" t="s">
        <v>276</v>
      </c>
      <c r="AC4" s="229" t="s">
        <v>277</v>
      </c>
      <c r="AD4" s="228" t="s">
        <v>202</v>
      </c>
      <c r="AE4" s="228" t="s">
        <v>269</v>
      </c>
      <c r="AF4" s="228" t="s">
        <v>270</v>
      </c>
      <c r="AG4" s="228" t="s">
        <v>272</v>
      </c>
      <c r="AH4" s="228" t="s">
        <v>273</v>
      </c>
      <c r="AI4" s="228" t="s">
        <v>279</v>
      </c>
      <c r="AJ4" s="228" t="s">
        <v>278</v>
      </c>
    </row>
    <row r="5" spans="1:36" x14ac:dyDescent="0.25">
      <c r="A5" s="230">
        <v>1980</v>
      </c>
      <c r="B5" s="231">
        <v>1</v>
      </c>
      <c r="C5" s="232">
        <v>0.79033333333300004</v>
      </c>
      <c r="D5" s="233"/>
      <c r="E5" s="233">
        <v>180.19165255620999</v>
      </c>
      <c r="F5" s="233"/>
      <c r="G5" s="233">
        <v>3665.1779999999999</v>
      </c>
      <c r="H5" s="233">
        <v>3524.3760000000002</v>
      </c>
      <c r="I5" s="233"/>
      <c r="J5" s="233">
        <v>197230.21585706799</v>
      </c>
      <c r="K5" s="233">
        <v>22.874216892521101</v>
      </c>
      <c r="L5" s="233">
        <v>6524.9</v>
      </c>
      <c r="M5" s="233"/>
      <c r="N5" s="233">
        <v>117.533333333333</v>
      </c>
      <c r="O5" s="234">
        <v>0.81833333333299996</v>
      </c>
      <c r="P5" s="233">
        <v>222936.56144652201</v>
      </c>
      <c r="Q5" s="233"/>
      <c r="R5" s="235"/>
      <c r="S5" s="233">
        <v>0</v>
      </c>
      <c r="T5" s="233">
        <v>162.50559628283699</v>
      </c>
      <c r="U5" s="233">
        <v>44340.527336227802</v>
      </c>
      <c r="V5" s="233">
        <v>0</v>
      </c>
      <c r="W5" s="233">
        <v>0</v>
      </c>
      <c r="X5" s="233">
        <v>0</v>
      </c>
      <c r="Z5" s="233">
        <v>5.5635835587407003</v>
      </c>
      <c r="AA5" s="233"/>
      <c r="AB5" s="233"/>
      <c r="AC5" s="233"/>
      <c r="AE5" s="235"/>
      <c r="AF5" s="235"/>
      <c r="AG5" s="235"/>
      <c r="AH5" s="235"/>
      <c r="AI5" s="235"/>
      <c r="AJ5" s="235"/>
    </row>
    <row r="6" spans="1:36" x14ac:dyDescent="0.25">
      <c r="A6" s="230">
        <v>1980</v>
      </c>
      <c r="B6" s="231">
        <v>2</v>
      </c>
      <c r="C6" s="232">
        <v>0.80044332363568904</v>
      </c>
      <c r="D6" s="233"/>
      <c r="E6" s="233">
        <v>173.85781057443199</v>
      </c>
      <c r="F6" s="233"/>
      <c r="G6" s="233">
        <v>3680.5322419846102</v>
      </c>
      <c r="H6" s="233">
        <v>3534.1144423463402</v>
      </c>
      <c r="I6" s="233"/>
      <c r="J6" s="233">
        <v>197659.274993909</v>
      </c>
      <c r="K6" s="233">
        <v>22.863581476509601</v>
      </c>
      <c r="L6" s="233">
        <v>6486.09737556645</v>
      </c>
      <c r="M6" s="233"/>
      <c r="N6" s="233">
        <v>120.87017491477</v>
      </c>
      <c r="O6" s="234">
        <v>0.83669116681518396</v>
      </c>
      <c r="P6" s="233">
        <v>223563.81567982701</v>
      </c>
      <c r="Q6" s="233"/>
      <c r="R6" s="235"/>
      <c r="S6" s="233">
        <v>0</v>
      </c>
      <c r="T6" s="233">
        <v>152.12080550540199</v>
      </c>
      <c r="U6" s="233">
        <v>44249.571255867697</v>
      </c>
      <c r="V6" s="233">
        <v>0</v>
      </c>
      <c r="W6" s="233">
        <v>0</v>
      </c>
      <c r="X6" s="233">
        <v>0</v>
      </c>
      <c r="Z6" s="233">
        <v>5.6969036175532297</v>
      </c>
      <c r="AA6" s="233"/>
      <c r="AB6" s="233">
        <v>0.85268646721187402</v>
      </c>
      <c r="AC6" s="233">
        <v>0.78602877446393504</v>
      </c>
      <c r="AE6" s="235"/>
      <c r="AF6" s="235"/>
      <c r="AG6" s="235"/>
      <c r="AH6" s="235"/>
      <c r="AI6" s="235"/>
      <c r="AJ6" s="235"/>
    </row>
    <row r="7" spans="1:36" x14ac:dyDescent="0.25">
      <c r="A7" s="230">
        <v>1980</v>
      </c>
      <c r="B7" s="231">
        <v>3</v>
      </c>
      <c r="C7" s="232">
        <v>0.80920827539178497</v>
      </c>
      <c r="D7" s="233"/>
      <c r="E7" s="233">
        <v>168.73395469112501</v>
      </c>
      <c r="F7" s="233"/>
      <c r="G7" s="233">
        <v>3697.6257836762902</v>
      </c>
      <c r="H7" s="233">
        <v>3540.2793896478702</v>
      </c>
      <c r="I7" s="233"/>
      <c r="J7" s="233">
        <v>197963.579658106</v>
      </c>
      <c r="K7" s="233">
        <v>22.829638045354098</v>
      </c>
      <c r="L7" s="233">
        <v>6437.8167460123695</v>
      </c>
      <c r="M7" s="233"/>
      <c r="N7" s="233">
        <v>123.010607726828</v>
      </c>
      <c r="O7" s="234">
        <v>0.85051250102857801</v>
      </c>
      <c r="P7" s="233">
        <v>223918.608078288</v>
      </c>
      <c r="Q7" s="233"/>
      <c r="R7" s="235"/>
      <c r="S7" s="233">
        <v>0</v>
      </c>
      <c r="T7" s="233">
        <v>142.85115385846299</v>
      </c>
      <c r="U7" s="233">
        <v>44302.865620785597</v>
      </c>
      <c r="V7" s="233">
        <v>0</v>
      </c>
      <c r="W7" s="233">
        <v>0</v>
      </c>
      <c r="X7" s="233">
        <v>0</v>
      </c>
      <c r="Z7" s="233">
        <v>5.8697572325153597</v>
      </c>
      <c r="AA7" s="233"/>
      <c r="AB7" s="233">
        <v>0.85924345843170702</v>
      </c>
      <c r="AC7" s="233">
        <v>0.79473824270548898</v>
      </c>
      <c r="AE7" s="235"/>
      <c r="AF7" s="235"/>
      <c r="AG7" s="235"/>
      <c r="AH7" s="235"/>
      <c r="AI7" s="235"/>
      <c r="AJ7" s="235"/>
    </row>
    <row r="8" spans="1:36" x14ac:dyDescent="0.25">
      <c r="A8" s="230">
        <v>1980</v>
      </c>
      <c r="B8" s="231">
        <v>4</v>
      </c>
      <c r="C8" s="232">
        <v>0.81699999999999995</v>
      </c>
      <c r="D8" s="233"/>
      <c r="E8" s="233">
        <v>167.29809478863899</v>
      </c>
      <c r="F8" s="233"/>
      <c r="G8" s="233">
        <v>3717.2719999999999</v>
      </c>
      <c r="H8" s="233">
        <v>3547.9746666666701</v>
      </c>
      <c r="I8" s="233"/>
      <c r="J8" s="233">
        <v>198502.415159186</v>
      </c>
      <c r="K8" s="233">
        <v>22.810279164665001</v>
      </c>
      <c r="L8" s="233">
        <v>6392.6</v>
      </c>
      <c r="M8" s="233"/>
      <c r="N8" s="233">
        <v>124.4</v>
      </c>
      <c r="O8" s="234">
        <v>0.86099999999999999</v>
      </c>
      <c r="P8" s="233">
        <v>224449.38328424201</v>
      </c>
      <c r="Q8" s="233"/>
      <c r="R8" s="235"/>
      <c r="S8" s="233">
        <v>0</v>
      </c>
      <c r="T8" s="233">
        <v>141.33860004625899</v>
      </c>
      <c r="U8" s="233">
        <v>44655.6685324297</v>
      </c>
      <c r="V8" s="233">
        <v>0</v>
      </c>
      <c r="W8" s="233">
        <v>0</v>
      </c>
      <c r="X8" s="233">
        <v>0</v>
      </c>
      <c r="Z8" s="233">
        <v>6.0621158262144101</v>
      </c>
      <c r="AA8" s="233"/>
      <c r="AB8" s="233">
        <v>0.86699999999999999</v>
      </c>
      <c r="AC8" s="233">
        <v>0.80200000000000005</v>
      </c>
      <c r="AE8" s="235"/>
      <c r="AF8" s="235"/>
      <c r="AG8" s="235"/>
      <c r="AH8" s="235"/>
      <c r="AI8" s="235"/>
      <c r="AJ8" s="235"/>
    </row>
    <row r="9" spans="1:36" x14ac:dyDescent="0.25">
      <c r="A9" s="230">
        <v>1980</v>
      </c>
      <c r="B9" s="231">
        <v>5</v>
      </c>
      <c r="C9" s="232">
        <v>0.82253788323025201</v>
      </c>
      <c r="D9" s="233"/>
      <c r="E9" s="233">
        <v>172.222058031329</v>
      </c>
      <c r="F9" s="233"/>
      <c r="G9" s="233">
        <v>3736.2790581890099</v>
      </c>
      <c r="H9" s="233">
        <v>3559.6610442410301</v>
      </c>
      <c r="I9" s="233"/>
      <c r="J9" s="233">
        <v>199472.93982921101</v>
      </c>
      <c r="K9" s="233">
        <v>22.8409269280363</v>
      </c>
      <c r="L9" s="233">
        <v>6370.043312064</v>
      </c>
      <c r="M9" s="233"/>
      <c r="N9" s="233">
        <v>124.986141172092</v>
      </c>
      <c r="O9" s="234">
        <v>0.86668028585998103</v>
      </c>
      <c r="P9" s="233">
        <v>225421.373157172</v>
      </c>
      <c r="Q9" s="233"/>
      <c r="R9" s="235"/>
      <c r="S9" s="233">
        <v>0</v>
      </c>
      <c r="T9" s="233">
        <v>153.19012154903601</v>
      </c>
      <c r="U9" s="233">
        <v>45370.612193057001</v>
      </c>
      <c r="V9" s="233">
        <v>0</v>
      </c>
      <c r="W9" s="233">
        <v>0</v>
      </c>
      <c r="X9" s="233">
        <v>0</v>
      </c>
      <c r="Z9" s="233">
        <v>6.21905922357384</v>
      </c>
      <c r="AA9" s="233"/>
      <c r="AB9" s="233">
        <v>0.87614989831339296</v>
      </c>
      <c r="AC9" s="233">
        <v>0.80629440912852302</v>
      </c>
      <c r="AE9" s="235"/>
      <c r="AF9" s="235"/>
      <c r="AG9" s="235"/>
      <c r="AH9" s="235"/>
      <c r="AI9" s="235"/>
      <c r="AJ9" s="235"/>
    </row>
    <row r="10" spans="1:36" x14ac:dyDescent="0.25">
      <c r="A10" s="230">
        <v>1980</v>
      </c>
      <c r="B10" s="231">
        <v>6</v>
      </c>
      <c r="C10" s="232">
        <v>0.82727635153713597</v>
      </c>
      <c r="D10" s="233"/>
      <c r="E10" s="233">
        <v>183.033800826441</v>
      </c>
      <c r="F10" s="233"/>
      <c r="G10" s="233">
        <v>3755.10472739339</v>
      </c>
      <c r="H10" s="233">
        <v>3575.2197347844999</v>
      </c>
      <c r="I10" s="233"/>
      <c r="J10" s="233">
        <v>200893.26277621699</v>
      </c>
      <c r="K10" s="233">
        <v>22.920930464761401</v>
      </c>
      <c r="L10" s="233">
        <v>6368.2308008836999</v>
      </c>
      <c r="M10" s="233"/>
      <c r="N10" s="233">
        <v>124.853693528604</v>
      </c>
      <c r="O10" s="234">
        <v>0.86952494774474398</v>
      </c>
      <c r="P10" s="233">
        <v>226885.489566428</v>
      </c>
      <c r="Q10" s="233"/>
      <c r="R10" s="235"/>
      <c r="S10" s="233">
        <v>0</v>
      </c>
      <c r="T10" s="233">
        <v>173.17068581636599</v>
      </c>
      <c r="U10" s="233">
        <v>46319.124808801796</v>
      </c>
      <c r="V10" s="233">
        <v>0</v>
      </c>
      <c r="W10" s="233">
        <v>0</v>
      </c>
      <c r="X10" s="233">
        <v>0</v>
      </c>
      <c r="Z10" s="233">
        <v>6.3380881508259597</v>
      </c>
      <c r="AA10" s="233"/>
      <c r="AB10" s="233">
        <v>0.88621511782661599</v>
      </c>
      <c r="AC10" s="233">
        <v>0.80961751166677198</v>
      </c>
      <c r="AE10" s="235"/>
      <c r="AF10" s="235"/>
      <c r="AG10" s="235"/>
      <c r="AH10" s="235"/>
      <c r="AI10" s="235"/>
      <c r="AJ10" s="235"/>
    </row>
    <row r="11" spans="1:36" x14ac:dyDescent="0.25">
      <c r="A11" s="230">
        <v>1980</v>
      </c>
      <c r="B11" s="231">
        <v>7</v>
      </c>
      <c r="C11" s="232">
        <v>0.83233333333299997</v>
      </c>
      <c r="D11" s="233"/>
      <c r="E11" s="233">
        <v>197.46369999999999</v>
      </c>
      <c r="F11" s="233"/>
      <c r="G11" s="233">
        <v>3771.91357421875</v>
      </c>
      <c r="H11" s="233">
        <v>3591.7449999999999</v>
      </c>
      <c r="I11" s="233"/>
      <c r="J11" s="233">
        <v>202553.453125</v>
      </c>
      <c r="K11" s="233">
        <v>23.0333652496338</v>
      </c>
      <c r="L11" s="233">
        <v>6382.9</v>
      </c>
      <c r="M11" s="233"/>
      <c r="N11" s="233">
        <v>124.033333333333</v>
      </c>
      <c r="O11" s="234">
        <v>0.871333333333</v>
      </c>
      <c r="P11" s="233">
        <v>228650.078125</v>
      </c>
      <c r="Q11" s="233"/>
      <c r="R11" s="235"/>
      <c r="S11" s="233">
        <v>0</v>
      </c>
      <c r="T11" s="233">
        <v>191.42199317523901</v>
      </c>
      <c r="U11" s="233">
        <v>47206.39453125</v>
      </c>
      <c r="V11" s="233">
        <v>0</v>
      </c>
      <c r="W11" s="233">
        <v>0</v>
      </c>
      <c r="X11" s="233">
        <v>0</v>
      </c>
      <c r="Z11" s="233">
        <v>6.4054710000000004</v>
      </c>
      <c r="AA11" s="233"/>
      <c r="AB11" s="233">
        <v>0.89500000000000002</v>
      </c>
      <c r="AC11" s="233">
        <v>0.81399999999999995</v>
      </c>
      <c r="AE11" s="235"/>
      <c r="AF11" s="235"/>
      <c r="AG11" s="235"/>
      <c r="AH11" s="235"/>
      <c r="AI11" s="235"/>
      <c r="AJ11" s="235"/>
    </row>
    <row r="12" spans="1:36" x14ac:dyDescent="0.25">
      <c r="A12" s="230">
        <v>1980</v>
      </c>
      <c r="B12" s="231">
        <v>8</v>
      </c>
      <c r="C12" s="232">
        <v>0.83916033776446997</v>
      </c>
      <c r="D12" s="233"/>
      <c r="E12" s="233">
        <v>214.34773391293299</v>
      </c>
      <c r="F12" s="233"/>
      <c r="G12" s="233">
        <v>3787.8005894705302</v>
      </c>
      <c r="H12" s="233">
        <v>3608.66504435365</v>
      </c>
      <c r="I12" s="233"/>
      <c r="J12" s="233">
        <v>204414.29887832201</v>
      </c>
      <c r="K12" s="233">
        <v>23.170654660972598</v>
      </c>
      <c r="L12" s="233">
        <v>6411.1326700796899</v>
      </c>
      <c r="M12" s="233"/>
      <c r="N12" s="233">
        <v>122.686040617891</v>
      </c>
      <c r="O12" s="234">
        <v>0.87430257836775005</v>
      </c>
      <c r="P12" s="233">
        <v>230698.402433057</v>
      </c>
      <c r="Q12" s="233"/>
      <c r="R12" s="235"/>
      <c r="S12" s="233">
        <v>0</v>
      </c>
      <c r="T12" s="233">
        <v>202.087924531993</v>
      </c>
      <c r="U12" s="233">
        <v>47908.3400822236</v>
      </c>
      <c r="V12" s="233">
        <v>0</v>
      </c>
      <c r="W12" s="233">
        <v>0</v>
      </c>
      <c r="X12" s="233">
        <v>0</v>
      </c>
      <c r="Z12" s="233">
        <v>6.4243503640502198</v>
      </c>
      <c r="AA12" s="233"/>
      <c r="AB12" s="233">
        <v>0.90197981119459802</v>
      </c>
      <c r="AC12" s="233">
        <v>0.82137501773188404</v>
      </c>
      <c r="AE12" s="235"/>
      <c r="AF12" s="235"/>
      <c r="AG12" s="235"/>
      <c r="AH12" s="235"/>
      <c r="AI12" s="235"/>
      <c r="AJ12" s="235"/>
    </row>
    <row r="13" spans="1:36" x14ac:dyDescent="0.25">
      <c r="A13" s="230">
        <v>1980</v>
      </c>
      <c r="B13" s="231">
        <v>9</v>
      </c>
      <c r="C13" s="232">
        <v>0.84726840568036599</v>
      </c>
      <c r="D13" s="233"/>
      <c r="E13" s="233">
        <v>229.157588813058</v>
      </c>
      <c r="F13" s="233"/>
      <c r="G13" s="233">
        <v>3804.6268200569498</v>
      </c>
      <c r="H13" s="233">
        <v>3624.9689085221598</v>
      </c>
      <c r="I13" s="233"/>
      <c r="J13" s="233">
        <v>206166.15366061701</v>
      </c>
      <c r="K13" s="233">
        <v>23.303037874830501</v>
      </c>
      <c r="L13" s="233">
        <v>6451.3875612977299</v>
      </c>
      <c r="M13" s="233"/>
      <c r="N13" s="233">
        <v>121.814065699799</v>
      </c>
      <c r="O13" s="234">
        <v>0.88052125962265504</v>
      </c>
      <c r="P13" s="233">
        <v>232708.55000727999</v>
      </c>
      <c r="Q13" s="233"/>
      <c r="R13" s="235"/>
      <c r="S13" s="233">
        <v>0</v>
      </c>
      <c r="T13" s="233">
        <v>204.69256258316301</v>
      </c>
      <c r="U13" s="233">
        <v>48446.938039961897</v>
      </c>
      <c r="V13" s="233">
        <v>0</v>
      </c>
      <c r="W13" s="233">
        <v>0</v>
      </c>
      <c r="X13" s="233">
        <v>0</v>
      </c>
      <c r="Z13" s="233">
        <v>6.4100069125445103</v>
      </c>
      <c r="AA13" s="233"/>
      <c r="AB13" s="233">
        <v>0.90770217194449199</v>
      </c>
      <c r="AC13" s="233">
        <v>0.83051636734905498</v>
      </c>
      <c r="AE13" s="235"/>
      <c r="AF13" s="235"/>
      <c r="AG13" s="235"/>
      <c r="AH13" s="235"/>
      <c r="AI13" s="235"/>
      <c r="AJ13" s="235"/>
    </row>
    <row r="14" spans="1:36" x14ac:dyDescent="0.25">
      <c r="A14" s="230">
        <v>1980</v>
      </c>
      <c r="B14" s="231">
        <v>10</v>
      </c>
      <c r="C14" s="232">
        <v>0.85566666666699998</v>
      </c>
      <c r="D14" s="233"/>
      <c r="E14" s="233">
        <v>237.19207763671901</v>
      </c>
      <c r="F14" s="233"/>
      <c r="G14" s="233">
        <v>3824.69775390625</v>
      </c>
      <c r="H14" s="233">
        <v>3640.00854492188</v>
      </c>
      <c r="I14" s="233"/>
      <c r="J14" s="233">
        <v>207489.484375</v>
      </c>
      <c r="K14" s="233">
        <v>23.398859999999999</v>
      </c>
      <c r="L14" s="233">
        <v>6501.2</v>
      </c>
      <c r="M14" s="233"/>
      <c r="N14" s="233">
        <v>122.533333333333</v>
      </c>
      <c r="O14" s="234">
        <v>0.89166666666700001</v>
      </c>
      <c r="P14" s="233">
        <v>234333.75</v>
      </c>
      <c r="Q14" s="233"/>
      <c r="R14" s="235"/>
      <c r="S14" s="233">
        <v>0</v>
      </c>
      <c r="T14" s="233">
        <v>201.49500924325699</v>
      </c>
      <c r="U14" s="233">
        <v>48920.2</v>
      </c>
      <c r="V14" s="233">
        <v>0</v>
      </c>
      <c r="W14" s="233">
        <v>0</v>
      </c>
      <c r="X14" s="233">
        <v>0</v>
      </c>
      <c r="Z14" s="233">
        <v>6.3864809999999999</v>
      </c>
      <c r="AA14" s="233"/>
      <c r="AB14" s="233">
        <v>0.91333333333300004</v>
      </c>
      <c r="AC14" s="233">
        <v>0.83933333333299998</v>
      </c>
      <c r="AE14" s="235"/>
      <c r="AF14" s="235"/>
      <c r="AG14" s="235"/>
      <c r="AH14" s="235"/>
      <c r="AI14" s="235"/>
      <c r="AJ14" s="235"/>
    </row>
    <row r="15" spans="1:36" x14ac:dyDescent="0.25">
      <c r="A15" s="230">
        <v>1980</v>
      </c>
      <c r="B15" s="231">
        <v>11</v>
      </c>
      <c r="C15" s="232">
        <v>0.86427606427741799</v>
      </c>
      <c r="D15" s="233"/>
      <c r="E15" s="233">
        <v>236.04109533337601</v>
      </c>
      <c r="F15" s="233"/>
      <c r="G15" s="233">
        <v>3850.9365403850902</v>
      </c>
      <c r="H15" s="233">
        <v>3654.8565450799501</v>
      </c>
      <c r="I15" s="233"/>
      <c r="J15" s="233">
        <v>208289.278364711</v>
      </c>
      <c r="K15" s="233">
        <v>23.4443694425484</v>
      </c>
      <c r="L15" s="233">
        <v>6560.2650712812401</v>
      </c>
      <c r="M15" s="233"/>
      <c r="N15" s="233">
        <v>125.580759053127</v>
      </c>
      <c r="O15" s="234">
        <v>0.90947223834476698</v>
      </c>
      <c r="P15" s="233">
        <v>235476.64347751401</v>
      </c>
      <c r="Q15" s="233"/>
      <c r="R15" s="235"/>
      <c r="S15" s="233">
        <v>0</v>
      </c>
      <c r="T15" s="233">
        <v>194.44510110055401</v>
      </c>
      <c r="U15" s="233">
        <v>49442.015458089998</v>
      </c>
      <c r="V15" s="233">
        <v>0</v>
      </c>
      <c r="W15" s="233">
        <v>0</v>
      </c>
      <c r="X15" s="233">
        <v>0</v>
      </c>
      <c r="Z15" s="233">
        <v>6.3702441059041597</v>
      </c>
      <c r="AB15" s="233">
        <v>0.92030157926709499</v>
      </c>
      <c r="AC15" s="233">
        <v>0.84703806610536503</v>
      </c>
      <c r="AE15" s="235"/>
      <c r="AF15" s="235"/>
      <c r="AG15" s="235"/>
      <c r="AH15" s="235"/>
      <c r="AI15" s="235"/>
      <c r="AJ15" s="235"/>
    </row>
    <row r="16" spans="1:36" x14ac:dyDescent="0.25">
      <c r="A16" s="230">
        <v>1980</v>
      </c>
      <c r="B16" s="231">
        <v>12</v>
      </c>
      <c r="C16" s="232">
        <v>0.87212080481535403</v>
      </c>
      <c r="D16" s="233">
        <f>AVERAGE(C5:C16)</f>
        <v>0.8314687316387892</v>
      </c>
      <c r="E16" s="233">
        <v>228.62736150629701</v>
      </c>
      <c r="F16" s="233">
        <f>AVERAGE(E5:E16)</f>
        <v>199.01391072254657</v>
      </c>
      <c r="G16" s="233">
        <v>3877.9335984989498</v>
      </c>
      <c r="H16" s="233">
        <v>3669.4663857052601</v>
      </c>
      <c r="I16" s="233">
        <f>AVERAGE(H5:H16)</f>
        <v>3589.2779755224424</v>
      </c>
      <c r="J16" s="233">
        <v>208688.617853651</v>
      </c>
      <c r="K16" s="233">
        <v>23.448654512551201</v>
      </c>
      <c r="L16" s="233">
        <v>6610.0649043090898</v>
      </c>
      <c r="M16" s="233">
        <f>AVERAGE(L5:L16)</f>
        <v>6458.0532034578564</v>
      </c>
      <c r="N16" s="233">
        <v>129.710288418728</v>
      </c>
      <c r="O16" s="234">
        <v>0.92959797456216198</v>
      </c>
      <c r="P16" s="233">
        <v>236192.678370562</v>
      </c>
      <c r="Q16" s="233">
        <f>AVERAGE(P5:P16)</f>
        <v>228769.61113549102</v>
      </c>
      <c r="R16" s="235">
        <f>AVERAGE(K5:K16)</f>
        <v>23.07820955936533</v>
      </c>
      <c r="S16" s="233">
        <v>0</v>
      </c>
      <c r="T16" s="233">
        <v>186.591751389606</v>
      </c>
      <c r="U16" s="233">
        <v>49950.164003671001</v>
      </c>
      <c r="V16" s="233">
        <v>0</v>
      </c>
      <c r="W16" s="233">
        <v>0</v>
      </c>
      <c r="X16" s="233">
        <v>0</v>
      </c>
      <c r="Z16" s="233">
        <v>6.3621707629386899</v>
      </c>
      <c r="AA16" s="233">
        <f>AVERAGE(Z5:Z16)</f>
        <v>6.1756859795717567</v>
      </c>
      <c r="AB16" s="233">
        <v>0.92811879808564102</v>
      </c>
      <c r="AC16" s="233">
        <v>0.85327997054296401</v>
      </c>
      <c r="AD16" s="233">
        <f>AVERAGE(X5:X16)</f>
        <v>0</v>
      </c>
      <c r="AE16" s="235">
        <f>AVERAGE(O5:O16)</f>
        <v>0.87163635713990173</v>
      </c>
      <c r="AF16" s="237">
        <f>AVERAGE(S5:S16)</f>
        <v>0</v>
      </c>
      <c r="AG16" s="237">
        <f>AVERAGE(U5:U16)</f>
        <v>46759.368488530512</v>
      </c>
      <c r="AH16" s="237">
        <f>AVERAGE(G5:G16)</f>
        <v>3764.1583906483188</v>
      </c>
      <c r="AI16" s="237">
        <f>AVERAGE(AB5:AB16)</f>
        <v>0.89161187596440139</v>
      </c>
      <c r="AJ16" s="237">
        <f>AVERAGE(AC5:AC16)</f>
        <v>0.81856560845699877</v>
      </c>
    </row>
    <row r="17" spans="1:36" x14ac:dyDescent="0.25">
      <c r="A17" s="231">
        <f>A5+1</f>
        <v>1981</v>
      </c>
      <c r="B17" s="231">
        <f>B5</f>
        <v>1</v>
      </c>
      <c r="C17" s="232">
        <v>0.87933333333300001</v>
      </c>
      <c r="D17" s="233"/>
      <c r="E17" s="233">
        <v>218.87257385253901</v>
      </c>
      <c r="F17" s="233"/>
      <c r="G17" s="233">
        <v>3902.2759999999998</v>
      </c>
      <c r="H17" s="233">
        <v>3685.97875976563</v>
      </c>
      <c r="I17" s="233"/>
      <c r="J17" s="233">
        <v>208985.5625</v>
      </c>
      <c r="K17" s="233">
        <v>23.4325160980225</v>
      </c>
      <c r="L17" s="233">
        <v>6635.7</v>
      </c>
      <c r="M17" s="233"/>
      <c r="N17" s="233">
        <v>133.666666666667</v>
      </c>
      <c r="O17" s="234">
        <v>0.94899999999999995</v>
      </c>
      <c r="P17" s="233">
        <v>236747.4</v>
      </c>
      <c r="Q17" s="233"/>
      <c r="R17" s="235"/>
      <c r="S17" s="233">
        <v>168.9</v>
      </c>
      <c r="T17" s="233">
        <v>180.254447781631</v>
      </c>
      <c r="U17" s="233">
        <v>50421.41</v>
      </c>
      <c r="V17" s="233">
        <v>0</v>
      </c>
      <c r="W17" s="233">
        <v>0</v>
      </c>
      <c r="X17" s="233">
        <v>0</v>
      </c>
      <c r="Z17" s="233">
        <v>6.3571105003356898</v>
      </c>
      <c r="AA17" s="233"/>
      <c r="AB17" s="233">
        <v>0.93700000000000006</v>
      </c>
      <c r="AC17" s="233">
        <v>0.85899999999999999</v>
      </c>
      <c r="AD17" s="233"/>
      <c r="AE17" s="235"/>
      <c r="AF17" s="237"/>
      <c r="AG17" s="237"/>
      <c r="AH17" s="237"/>
      <c r="AI17" s="237"/>
      <c r="AJ17" s="237"/>
    </row>
    <row r="18" spans="1:36" x14ac:dyDescent="0.25">
      <c r="A18" s="231">
        <f t="shared" ref="A18:A81" si="0">A6+1</f>
        <v>1981</v>
      </c>
      <c r="B18" s="231">
        <f t="shared" ref="B18:B81" si="1">B6</f>
        <v>2</v>
      </c>
      <c r="C18" s="232">
        <v>0.88549523464309898</v>
      </c>
      <c r="D18" s="233"/>
      <c r="E18" s="233">
        <v>210.287185646437</v>
      </c>
      <c r="F18" s="233"/>
      <c r="G18" s="233">
        <v>3919.1841403142098</v>
      </c>
      <c r="H18" s="233">
        <v>3704.43116526112</v>
      </c>
      <c r="I18" s="233"/>
      <c r="J18" s="233">
        <v>209432.36035181099</v>
      </c>
      <c r="K18" s="233">
        <v>23.418584188645401</v>
      </c>
      <c r="L18" s="233">
        <v>6624.6646268860504</v>
      </c>
      <c r="M18" s="233"/>
      <c r="N18" s="233">
        <v>136.086753647054</v>
      </c>
      <c r="O18" s="234">
        <v>0.96335077237077105</v>
      </c>
      <c r="P18" s="233">
        <v>237349.473788089</v>
      </c>
      <c r="Q18" s="233"/>
      <c r="R18" s="235"/>
      <c r="S18" s="233">
        <v>166.00559383022801</v>
      </c>
      <c r="T18" s="233">
        <v>177.46500819961099</v>
      </c>
      <c r="U18" s="233">
        <v>50812.414473936202</v>
      </c>
      <c r="V18" s="233">
        <v>0</v>
      </c>
      <c r="W18" s="233">
        <v>0</v>
      </c>
      <c r="X18" s="233">
        <v>0</v>
      </c>
      <c r="Z18" s="233">
        <v>6.3532865840716504</v>
      </c>
      <c r="AA18" s="233"/>
      <c r="AB18" s="233">
        <v>0.94622926994257295</v>
      </c>
      <c r="AC18" s="233">
        <v>0.86457842712758104</v>
      </c>
      <c r="AD18" s="233"/>
      <c r="AE18" s="235"/>
      <c r="AF18" s="237"/>
      <c r="AG18" s="237"/>
      <c r="AH18" s="237"/>
      <c r="AI18" s="237"/>
      <c r="AJ18" s="237"/>
    </row>
    <row r="19" spans="1:36" x14ac:dyDescent="0.25">
      <c r="A19" s="231">
        <f t="shared" si="0"/>
        <v>1981</v>
      </c>
      <c r="B19" s="231">
        <f t="shared" si="1"/>
        <v>3</v>
      </c>
      <c r="C19" s="232">
        <v>0.890876117261167</v>
      </c>
      <c r="D19" s="233"/>
      <c r="E19" s="233">
        <v>202.39271365242399</v>
      </c>
      <c r="G19" s="233">
        <v>3929.71203930922</v>
      </c>
      <c r="H19" s="233">
        <v>3720.9344254110902</v>
      </c>
      <c r="J19" s="233">
        <v>210161.868311122</v>
      </c>
      <c r="K19" s="233">
        <v>23.4347599887199</v>
      </c>
      <c r="L19" s="233">
        <v>6601.0531015830402</v>
      </c>
      <c r="N19" s="233">
        <v>137.02913504916901</v>
      </c>
      <c r="O19" s="234">
        <v>0.97162584286949005</v>
      </c>
      <c r="P19" s="233">
        <v>238178.74413415199</v>
      </c>
      <c r="Q19" s="233"/>
      <c r="S19" s="233">
        <v>163.29945025375201</v>
      </c>
      <c r="T19" s="233">
        <v>175.678904213702</v>
      </c>
      <c r="U19" s="233">
        <v>51182.192479421799</v>
      </c>
      <c r="V19" s="233">
        <v>0</v>
      </c>
      <c r="W19" s="233">
        <v>0</v>
      </c>
      <c r="X19" s="233">
        <v>0</v>
      </c>
      <c r="Z19" s="233">
        <v>6.35764619239509</v>
      </c>
      <c r="AB19" s="233">
        <v>0.95395285104591698</v>
      </c>
      <c r="AC19" s="233">
        <v>0.87022008928637695</v>
      </c>
      <c r="AD19" s="233"/>
      <c r="AE19" s="235"/>
      <c r="AF19" s="237"/>
      <c r="AG19" s="237"/>
      <c r="AH19" s="237"/>
      <c r="AI19" s="237"/>
      <c r="AJ19" s="237"/>
    </row>
    <row r="20" spans="1:36" x14ac:dyDescent="0.25">
      <c r="A20" s="231">
        <f t="shared" si="0"/>
        <v>1981</v>
      </c>
      <c r="B20" s="231">
        <f t="shared" si="1"/>
        <v>4</v>
      </c>
      <c r="C20" s="232">
        <v>0.89766666666700001</v>
      </c>
      <c r="D20" s="233"/>
      <c r="E20" s="233">
        <v>191.0966796875</v>
      </c>
      <c r="F20" s="233"/>
      <c r="G20" s="233">
        <v>3939.34326171875</v>
      </c>
      <c r="H20" s="233">
        <v>3736.34643554688</v>
      </c>
      <c r="I20" s="233"/>
      <c r="J20" s="233">
        <v>211540.65625</v>
      </c>
      <c r="K20" s="233">
        <v>23.516400000000001</v>
      </c>
      <c r="L20" s="233">
        <v>6587.3</v>
      </c>
      <c r="M20" s="233"/>
      <c r="N20" s="233">
        <v>137.1</v>
      </c>
      <c r="O20" s="234">
        <v>0.97599999999999998</v>
      </c>
      <c r="P20" s="233">
        <v>239697.4</v>
      </c>
      <c r="Q20" s="233"/>
      <c r="R20" s="235"/>
      <c r="S20" s="233">
        <v>160.1</v>
      </c>
      <c r="T20" s="233">
        <v>170.856001715405</v>
      </c>
      <c r="U20" s="233">
        <v>51735.69</v>
      </c>
      <c r="V20" s="233">
        <v>0</v>
      </c>
      <c r="W20" s="233">
        <v>0</v>
      </c>
      <c r="X20" s="233">
        <v>0</v>
      </c>
      <c r="Z20" s="233">
        <v>6.3810606002807599</v>
      </c>
      <c r="AA20" s="233"/>
      <c r="AB20" s="233">
        <v>0.96066666666699996</v>
      </c>
      <c r="AC20" s="233">
        <v>0.878</v>
      </c>
      <c r="AD20" s="233"/>
      <c r="AE20" s="235"/>
      <c r="AF20" s="237"/>
      <c r="AG20" s="237"/>
      <c r="AH20" s="237"/>
      <c r="AI20" s="237"/>
      <c r="AJ20" s="237"/>
    </row>
    <row r="21" spans="1:36" x14ac:dyDescent="0.25">
      <c r="A21" s="231">
        <f t="shared" si="0"/>
        <v>1981</v>
      </c>
      <c r="B21" s="231">
        <f t="shared" si="1"/>
        <v>5</v>
      </c>
      <c r="C21" s="232">
        <v>0.90572265242202799</v>
      </c>
      <c r="D21" s="233"/>
      <c r="E21" s="233">
        <v>176.06998336028599</v>
      </c>
      <c r="F21" s="233"/>
      <c r="G21" s="233">
        <v>3949.1379034229699</v>
      </c>
      <c r="H21" s="233">
        <v>3746.4435488815202</v>
      </c>
      <c r="I21" s="233"/>
      <c r="J21" s="233">
        <v>213503.71804140101</v>
      </c>
      <c r="K21" s="233">
        <v>23.671605252936399</v>
      </c>
      <c r="L21" s="233">
        <v>6605.0841749481697</v>
      </c>
      <c r="M21" s="233"/>
      <c r="N21" s="233">
        <v>136.588562433444</v>
      </c>
      <c r="O21" s="234">
        <v>0.97638330903904103</v>
      </c>
      <c r="P21" s="233">
        <v>241866.814320801</v>
      </c>
      <c r="Q21" s="233"/>
      <c r="R21" s="235"/>
      <c r="S21" s="233">
        <v>156.644321531228</v>
      </c>
      <c r="T21" s="233">
        <v>160.78667935292</v>
      </c>
      <c r="U21" s="233">
        <v>52467.487655728401</v>
      </c>
      <c r="V21" s="233">
        <v>0</v>
      </c>
      <c r="W21" s="233">
        <v>0</v>
      </c>
      <c r="X21" s="233">
        <v>0</v>
      </c>
      <c r="Z21" s="233">
        <v>6.4314297505036997</v>
      </c>
      <c r="AA21" s="233"/>
      <c r="AB21" s="233">
        <v>0.96459091046103496</v>
      </c>
      <c r="AC21" s="233">
        <v>0.88751766795978004</v>
      </c>
      <c r="AD21" s="233"/>
      <c r="AE21" s="235"/>
      <c r="AF21" s="237"/>
      <c r="AG21" s="237"/>
      <c r="AH21" s="237"/>
      <c r="AI21" s="237"/>
      <c r="AJ21" s="237"/>
    </row>
    <row r="22" spans="1:36" x14ac:dyDescent="0.25">
      <c r="A22" s="231">
        <f t="shared" si="0"/>
        <v>1981</v>
      </c>
      <c r="B22" s="231">
        <f t="shared" si="1"/>
        <v>6</v>
      </c>
      <c r="C22" s="232">
        <v>0.91467109486072795</v>
      </c>
      <c r="D22" s="233"/>
      <c r="E22" s="233">
        <v>158.24578004681001</v>
      </c>
      <c r="F22" s="233"/>
      <c r="G22" s="233">
        <v>3959.45628116738</v>
      </c>
      <c r="H22" s="233">
        <v>3752.7713088231299</v>
      </c>
      <c r="I22" s="233"/>
      <c r="J22" s="233">
        <v>215599.36313891099</v>
      </c>
      <c r="K22" s="233">
        <v>23.842323586139099</v>
      </c>
      <c r="L22" s="233">
        <v>6639.2324424634999</v>
      </c>
      <c r="M22" s="233"/>
      <c r="N22" s="233">
        <v>135.850715323765</v>
      </c>
      <c r="O22" s="234">
        <v>0.97612581485890204</v>
      </c>
      <c r="P22" s="233">
        <v>244157.207433253</v>
      </c>
      <c r="Q22" s="233"/>
      <c r="R22" s="235"/>
      <c r="S22" s="233">
        <v>152.29896971821901</v>
      </c>
      <c r="T22" s="233">
        <v>146.61457660866699</v>
      </c>
      <c r="U22" s="233">
        <v>53172.592507873203</v>
      </c>
      <c r="V22" s="233">
        <v>0</v>
      </c>
      <c r="W22" s="233">
        <v>0</v>
      </c>
      <c r="X22" s="233">
        <v>0</v>
      </c>
      <c r="Z22" s="233">
        <v>6.5187697955171302</v>
      </c>
      <c r="AA22" s="233"/>
      <c r="AB22" s="233">
        <v>0.966963183431228</v>
      </c>
      <c r="AC22" s="233">
        <v>0.89817180878607905</v>
      </c>
      <c r="AD22" s="233"/>
      <c r="AE22" s="235"/>
      <c r="AF22" s="237"/>
      <c r="AG22" s="237"/>
      <c r="AH22" s="237"/>
      <c r="AI22" s="237"/>
      <c r="AJ22" s="237"/>
    </row>
    <row r="23" spans="1:36" x14ac:dyDescent="0.25">
      <c r="A23" s="231">
        <f t="shared" si="0"/>
        <v>1981</v>
      </c>
      <c r="B23" s="231">
        <f t="shared" si="1"/>
        <v>7</v>
      </c>
      <c r="C23" s="232">
        <v>0.92266666666700003</v>
      </c>
      <c r="D23" s="233"/>
      <c r="E23" s="233">
        <v>141.51072692871099</v>
      </c>
      <c r="F23" s="233"/>
      <c r="G23" s="233">
        <v>3968.62</v>
      </c>
      <c r="H23" s="233">
        <v>3756.489</v>
      </c>
      <c r="I23" s="233"/>
      <c r="J23" s="233">
        <v>216975.578125</v>
      </c>
      <c r="K23" s="233">
        <v>23.9318733215332</v>
      </c>
      <c r="L23" s="233">
        <v>6662.9</v>
      </c>
      <c r="M23" s="233"/>
      <c r="N23" s="233">
        <v>135.30000000000001</v>
      </c>
      <c r="O23" s="234">
        <v>0.97899999999999998</v>
      </c>
      <c r="P23" s="233">
        <v>245582.4</v>
      </c>
      <c r="Q23" s="233"/>
      <c r="R23" s="235"/>
      <c r="S23" s="233">
        <v>146.9</v>
      </c>
      <c r="T23" s="233">
        <v>132.11479008374999</v>
      </c>
      <c r="U23" s="233">
        <v>53486.12</v>
      </c>
      <c r="V23" s="233">
        <v>0</v>
      </c>
      <c r="W23" s="233">
        <v>0</v>
      </c>
      <c r="X23" s="233">
        <v>0</v>
      </c>
      <c r="Z23" s="233">
        <v>6.643059</v>
      </c>
      <c r="AA23" s="233"/>
      <c r="AB23" s="233">
        <v>0.96899999999999997</v>
      </c>
      <c r="AC23" s="233">
        <v>0.90766666666700002</v>
      </c>
      <c r="AD23" s="233"/>
      <c r="AE23" s="235"/>
      <c r="AF23" s="237"/>
      <c r="AG23" s="237"/>
      <c r="AH23" s="237"/>
      <c r="AI23" s="237"/>
      <c r="AJ23" s="237"/>
    </row>
    <row r="24" spans="1:36" x14ac:dyDescent="0.25">
      <c r="A24" s="231">
        <f t="shared" si="0"/>
        <v>1981</v>
      </c>
      <c r="B24" s="231">
        <f t="shared" si="1"/>
        <v>8</v>
      </c>
      <c r="C24" s="232">
        <v>0.92920963580923399</v>
      </c>
      <c r="D24" s="233"/>
      <c r="E24" s="233">
        <v>127.265171721942</v>
      </c>
      <c r="F24" s="233"/>
      <c r="G24" s="233">
        <v>3976.6314387490402</v>
      </c>
      <c r="H24" s="233">
        <v>3759.2803675988498</v>
      </c>
      <c r="I24" s="233"/>
      <c r="J24" s="233">
        <v>217215.125257776</v>
      </c>
      <c r="K24" s="233">
        <v>23.887850231870502</v>
      </c>
      <c r="L24" s="233">
        <v>6658.0909705600498</v>
      </c>
      <c r="M24" s="233"/>
      <c r="N24" s="233">
        <v>135.154984211722</v>
      </c>
      <c r="O24" s="234">
        <v>0.98752576968289496</v>
      </c>
      <c r="P24" s="233">
        <v>245671.808644459</v>
      </c>
      <c r="Q24" s="233"/>
      <c r="R24" s="235"/>
      <c r="S24" s="233">
        <v>139.87432053323801</v>
      </c>
      <c r="T24" s="233">
        <v>118.883135352672</v>
      </c>
      <c r="U24" s="233">
        <v>53204.8228544128</v>
      </c>
      <c r="V24" s="233">
        <v>0</v>
      </c>
      <c r="W24" s="233">
        <v>0</v>
      </c>
      <c r="X24" s="233">
        <v>0</v>
      </c>
      <c r="Z24" s="233">
        <v>6.81451552516498</v>
      </c>
      <c r="AA24" s="233"/>
      <c r="AB24" s="233">
        <v>0.97194471852438502</v>
      </c>
      <c r="AC24" s="233">
        <v>0.91534279690845999</v>
      </c>
      <c r="AD24" s="233"/>
      <c r="AE24" s="235"/>
      <c r="AF24" s="237"/>
      <c r="AG24" s="237"/>
      <c r="AH24" s="237"/>
      <c r="AI24" s="237"/>
      <c r="AJ24" s="237"/>
    </row>
    <row r="25" spans="1:36" x14ac:dyDescent="0.25">
      <c r="A25" s="231">
        <f t="shared" si="0"/>
        <v>1981</v>
      </c>
      <c r="B25" s="231">
        <f t="shared" si="1"/>
        <v>9</v>
      </c>
      <c r="C25" s="232">
        <v>0.93411364497913896</v>
      </c>
      <c r="D25" s="233"/>
      <c r="E25" s="233">
        <v>117.313453700037</v>
      </c>
      <c r="F25" s="233"/>
      <c r="G25" s="233">
        <v>3984.32564931258</v>
      </c>
      <c r="H25" s="233">
        <v>3761.66360722625</v>
      </c>
      <c r="I25" s="233"/>
      <c r="J25" s="233">
        <v>216686.984696801</v>
      </c>
      <c r="K25" s="233">
        <v>23.769166128249299</v>
      </c>
      <c r="L25" s="233">
        <v>6628.1165223486196</v>
      </c>
      <c r="M25" s="233"/>
      <c r="N25" s="233">
        <v>135.19657030208</v>
      </c>
      <c r="O25" s="234">
        <v>0.99773547909626004</v>
      </c>
      <c r="P25" s="233">
        <v>245011.341842364</v>
      </c>
      <c r="Q25" s="233"/>
      <c r="R25" s="235"/>
      <c r="S25" s="233">
        <v>132.15723199582601</v>
      </c>
      <c r="T25" s="233">
        <v>108.34552585009401</v>
      </c>
      <c r="U25" s="233">
        <v>52514.985528447098</v>
      </c>
      <c r="V25" s="233">
        <v>0</v>
      </c>
      <c r="W25" s="233">
        <v>0</v>
      </c>
      <c r="X25" s="233">
        <v>0</v>
      </c>
      <c r="Z25" s="233">
        <v>7.01606757727071</v>
      </c>
      <c r="AA25" s="233"/>
      <c r="AB25" s="233">
        <v>0.975586749157905</v>
      </c>
      <c r="AC25" s="233">
        <v>0.92107369614527401</v>
      </c>
      <c r="AD25" s="233"/>
      <c r="AE25" s="235"/>
      <c r="AF25" s="237"/>
      <c r="AG25" s="237"/>
      <c r="AH25" s="237"/>
      <c r="AI25" s="237"/>
      <c r="AJ25" s="237"/>
    </row>
    <row r="26" spans="1:36" x14ac:dyDescent="0.25">
      <c r="A26" s="231">
        <f t="shared" si="0"/>
        <v>1981</v>
      </c>
      <c r="B26" s="231">
        <f t="shared" si="1"/>
        <v>10</v>
      </c>
      <c r="C26" s="232">
        <v>0.93766666666700005</v>
      </c>
      <c r="D26" s="233"/>
      <c r="E26" s="233">
        <v>112.599479675293</v>
      </c>
      <c r="F26" s="233"/>
      <c r="G26" s="233">
        <v>3992.98559570313</v>
      </c>
      <c r="H26" s="233">
        <v>3764.0263671875</v>
      </c>
      <c r="I26" s="233"/>
      <c r="J26" s="233">
        <v>216075.78125</v>
      </c>
      <c r="K26" s="233">
        <v>23.6724948883057</v>
      </c>
      <c r="L26" s="233">
        <v>6585.1</v>
      </c>
      <c r="M26" s="233"/>
      <c r="N26" s="233">
        <v>135.066666666667</v>
      </c>
      <c r="O26" s="234">
        <v>1.004</v>
      </c>
      <c r="P26" s="233">
        <v>244564.1</v>
      </c>
      <c r="Q26" s="233"/>
      <c r="R26" s="235"/>
      <c r="S26" s="233">
        <v>125</v>
      </c>
      <c r="T26" s="233">
        <v>101.19684010580499</v>
      </c>
      <c r="U26" s="233">
        <v>51754.44</v>
      </c>
      <c r="V26" s="233">
        <v>0</v>
      </c>
      <c r="W26" s="233">
        <v>0</v>
      </c>
      <c r="X26" s="233">
        <v>0</v>
      </c>
      <c r="Z26" s="233">
        <v>7.2232279999999998</v>
      </c>
      <c r="AA26" s="233"/>
      <c r="AB26" s="233">
        <v>0.97933333333299999</v>
      </c>
      <c r="AC26" s="233">
        <v>0.92533333333300005</v>
      </c>
      <c r="AD26" s="233"/>
      <c r="AE26" s="235"/>
      <c r="AF26" s="237"/>
      <c r="AG26" s="237"/>
      <c r="AH26" s="237"/>
      <c r="AI26" s="237"/>
      <c r="AJ26" s="237"/>
    </row>
    <row r="27" spans="1:36" x14ac:dyDescent="0.25">
      <c r="A27" s="231">
        <f t="shared" si="0"/>
        <v>1981</v>
      </c>
      <c r="B27" s="231">
        <f t="shared" si="1"/>
        <v>11</v>
      </c>
      <c r="C27" s="232">
        <v>0.94052389476440201</v>
      </c>
      <c r="D27" s="233"/>
      <c r="E27" s="233">
        <v>112.820039169987</v>
      </c>
      <c r="F27" s="233"/>
      <c r="G27" s="233">
        <v>4004.17332258542</v>
      </c>
      <c r="H27" s="233">
        <v>3766.7313063819702</v>
      </c>
      <c r="I27" s="233"/>
      <c r="J27" s="233">
        <v>215837.04296023099</v>
      </c>
      <c r="K27" s="233">
        <v>23.657271792721399</v>
      </c>
      <c r="L27" s="233">
        <v>6536.6955642073599</v>
      </c>
      <c r="M27" s="233"/>
      <c r="N27" s="233">
        <v>134.42868827927401</v>
      </c>
      <c r="O27" s="234">
        <v>1.0027288148171001</v>
      </c>
      <c r="P27" s="233">
        <v>244968.092915855</v>
      </c>
      <c r="Q27" s="233"/>
      <c r="R27" s="235"/>
      <c r="S27" s="233">
        <v>118.72637969537899</v>
      </c>
      <c r="T27" s="233">
        <v>97.166745319690406</v>
      </c>
      <c r="U27" s="233">
        <v>51134.794139710597</v>
      </c>
      <c r="V27" s="233">
        <v>0</v>
      </c>
      <c r="W27" s="233">
        <v>0</v>
      </c>
      <c r="X27" s="233">
        <v>0</v>
      </c>
      <c r="Z27" s="233">
        <v>7.4345368200120996</v>
      </c>
      <c r="AA27" s="233"/>
      <c r="AB27" s="233">
        <v>0.98300271411647899</v>
      </c>
      <c r="AC27" s="233">
        <v>0.92900518473374505</v>
      </c>
      <c r="AD27" s="233"/>
      <c r="AE27" s="235"/>
      <c r="AF27" s="237"/>
      <c r="AG27" s="237"/>
      <c r="AH27" s="237"/>
      <c r="AI27" s="237"/>
      <c r="AJ27" s="237"/>
    </row>
    <row r="28" spans="1:36" x14ac:dyDescent="0.25">
      <c r="A28" s="231">
        <f t="shared" si="0"/>
        <v>1981</v>
      </c>
      <c r="B28" s="231">
        <f t="shared" si="1"/>
        <v>12</v>
      </c>
      <c r="C28" s="232">
        <v>0.94304434588285002</v>
      </c>
      <c r="D28" s="233">
        <f t="shared" ref="D28" si="2">AVERAGE(C17:C28)</f>
        <v>0.91508249616305404</v>
      </c>
      <c r="E28" s="233">
        <v>114.82276275655499</v>
      </c>
      <c r="F28" s="233">
        <f t="shared" ref="F28" si="3">AVERAGE(E17:E28)</f>
        <v>156.94137918321005</v>
      </c>
      <c r="G28" s="233">
        <v>4015.9416193870602</v>
      </c>
      <c r="H28" s="233">
        <v>3768.85122764486</v>
      </c>
      <c r="I28" s="233">
        <f t="shared" ref="I28" si="4">AVERAGE(H17:H28)</f>
        <v>3743.6622933107333</v>
      </c>
      <c r="J28" s="233">
        <v>215881.41028106699</v>
      </c>
      <c r="K28" s="233">
        <v>23.689285722044101</v>
      </c>
      <c r="L28" s="233">
        <v>6496.9861483043796</v>
      </c>
      <c r="M28" s="233">
        <f t="shared" ref="M28" si="5">AVERAGE(L17:L28)</f>
        <v>6605.0769626084302</v>
      </c>
      <c r="N28" s="233">
        <v>133.12723211671101</v>
      </c>
      <c r="O28" s="234">
        <v>0.99532830611325596</v>
      </c>
      <c r="P28" s="233">
        <v>245836.82567075401</v>
      </c>
      <c r="Q28" s="233">
        <f t="shared" ref="Q28" si="6">AVERAGE(P17:P28)</f>
        <v>242469.30072914393</v>
      </c>
      <c r="R28" s="235">
        <f t="shared" ref="R28" si="7">AVERAGE(K17:K28)</f>
        <v>23.660344266598955</v>
      </c>
      <c r="S28" s="233">
        <v>113.76011505925101</v>
      </c>
      <c r="T28" s="233">
        <v>95.617871362463205</v>
      </c>
      <c r="U28" s="233">
        <v>50784.717613822701</v>
      </c>
      <c r="V28" s="233">
        <v>0</v>
      </c>
      <c r="W28" s="233">
        <v>0</v>
      </c>
      <c r="X28" s="233">
        <v>0</v>
      </c>
      <c r="Z28" s="233">
        <v>7.6285471833084104</v>
      </c>
      <c r="AA28" s="233">
        <f t="shared" ref="AA28" si="8">AVERAGE(Z17:Z28)</f>
        <v>6.7632714607383519</v>
      </c>
      <c r="AB28" s="233">
        <v>0.98603860639100205</v>
      </c>
      <c r="AC28" s="233">
        <v>0.93248180390596602</v>
      </c>
      <c r="AD28" s="233">
        <f t="shared" ref="AD28" si="9">AVERAGE(X17:X28)</f>
        <v>0</v>
      </c>
      <c r="AE28" s="235">
        <f t="shared" ref="AE28" si="10">AVERAGE(O17:O28)</f>
        <v>0.98156700907064298</v>
      </c>
      <c r="AF28" s="237">
        <f t="shared" ref="AF28" si="11">AVERAGE(S17:S28)</f>
        <v>145.30553188476006</v>
      </c>
      <c r="AG28" s="237">
        <f t="shared" ref="AG28" si="12">AVERAGE(U17:U28)</f>
        <v>51889.305604446061</v>
      </c>
      <c r="AH28" s="237">
        <f t="shared" ref="AH28" si="13">AVERAGE(G17:G28)</f>
        <v>3961.8156043058129</v>
      </c>
      <c r="AI28" s="237">
        <f t="shared" ref="AI28:AJ28" si="14">AVERAGE(AB17:AB28)</f>
        <v>0.96619241692254387</v>
      </c>
      <c r="AJ28" s="237">
        <f t="shared" si="14"/>
        <v>0.89903262290443864</v>
      </c>
    </row>
    <row r="29" spans="1:36" x14ac:dyDescent="0.25">
      <c r="A29" s="231">
        <f>A17+1</f>
        <v>1982</v>
      </c>
      <c r="B29" s="231">
        <f>B17</f>
        <v>1</v>
      </c>
      <c r="C29" s="232">
        <v>0.94599999999999995</v>
      </c>
      <c r="D29" s="233"/>
      <c r="E29" s="233">
        <v>114.66275024414099</v>
      </c>
      <c r="F29" s="233"/>
      <c r="G29" s="233">
        <v>4027.2440000000001</v>
      </c>
      <c r="H29" s="233">
        <v>3769.5</v>
      </c>
      <c r="I29" s="233"/>
      <c r="J29" s="233">
        <v>215955.078125</v>
      </c>
      <c r="K29" s="233">
        <v>23.708939999999998</v>
      </c>
      <c r="L29" s="233">
        <v>6475</v>
      </c>
      <c r="M29" s="233"/>
      <c r="N29" s="233">
        <v>130.9</v>
      </c>
      <c r="O29" s="234">
        <v>0.98399999999999999</v>
      </c>
      <c r="P29" s="233">
        <v>246597.671875</v>
      </c>
      <c r="Q29" s="233"/>
      <c r="R29" s="235"/>
      <c r="S29" s="233">
        <v>109.6</v>
      </c>
      <c r="T29" s="233">
        <v>95.231311318471299</v>
      </c>
      <c r="U29" s="233">
        <v>50732.265625</v>
      </c>
      <c r="V29" s="233">
        <v>0</v>
      </c>
      <c r="W29" s="233">
        <v>0</v>
      </c>
      <c r="X29" s="233">
        <v>0</v>
      </c>
      <c r="Z29" s="233">
        <v>7.8117585182189897</v>
      </c>
      <c r="AA29" s="233"/>
      <c r="AB29" s="233">
        <v>0.988333333333</v>
      </c>
      <c r="AC29" s="233">
        <v>0.93666666666700005</v>
      </c>
      <c r="AD29" s="233"/>
      <c r="AE29" s="235"/>
      <c r="AF29" s="237"/>
      <c r="AG29" s="237"/>
      <c r="AH29" s="237"/>
      <c r="AI29" s="237"/>
      <c r="AJ29" s="237"/>
    </row>
    <row r="30" spans="1:36" x14ac:dyDescent="0.25">
      <c r="A30" s="231">
        <f t="shared" si="0"/>
        <v>1982</v>
      </c>
      <c r="B30" s="231">
        <f t="shared" si="1"/>
        <v>2</v>
      </c>
      <c r="C30" s="232">
        <v>0.94981834977067503</v>
      </c>
      <c r="D30" s="233"/>
      <c r="E30" s="233">
        <v>109.647773380212</v>
      </c>
      <c r="F30" s="233"/>
      <c r="G30" s="233">
        <v>4036.3166451784</v>
      </c>
      <c r="H30" s="233">
        <v>3767.8863887491698</v>
      </c>
      <c r="I30" s="233"/>
      <c r="J30" s="233">
        <v>215885.4134361</v>
      </c>
      <c r="K30" s="233">
        <v>23.6707504899429</v>
      </c>
      <c r="L30" s="233">
        <v>6479.2945926109996</v>
      </c>
      <c r="M30" s="233"/>
      <c r="N30" s="233">
        <v>127.868853107371</v>
      </c>
      <c r="O30" s="234">
        <v>0.97189878268100205</v>
      </c>
      <c r="P30" s="233">
        <v>246768.065549925</v>
      </c>
      <c r="Q30" s="233"/>
      <c r="R30" s="235"/>
      <c r="S30" s="233">
        <v>106.22966397268</v>
      </c>
      <c r="T30" s="233">
        <v>95.016527341136396</v>
      </c>
      <c r="U30" s="233">
        <v>50995.788298165797</v>
      </c>
      <c r="V30" s="233">
        <v>0</v>
      </c>
      <c r="W30" s="233">
        <v>0</v>
      </c>
      <c r="X30" s="233">
        <v>0</v>
      </c>
      <c r="Z30" s="233">
        <v>7.9726104936370898</v>
      </c>
      <c r="AA30" s="233"/>
      <c r="AB30" s="233">
        <v>0.98967957874672396</v>
      </c>
      <c r="AC30" s="233">
        <v>0.94194928751314999</v>
      </c>
      <c r="AD30" s="233"/>
      <c r="AE30" s="235"/>
      <c r="AF30" s="237"/>
      <c r="AG30" s="237"/>
      <c r="AH30" s="237"/>
      <c r="AI30" s="237"/>
      <c r="AJ30" s="237"/>
    </row>
    <row r="31" spans="1:36" x14ac:dyDescent="0.25">
      <c r="A31" s="231">
        <f t="shared" si="0"/>
        <v>1982</v>
      </c>
      <c r="B31" s="231">
        <f t="shared" si="1"/>
        <v>3</v>
      </c>
      <c r="C31" s="232">
        <v>0.95407824623832505</v>
      </c>
      <c r="D31" s="233"/>
      <c r="E31" s="233">
        <v>103.88935339861899</v>
      </c>
      <c r="F31" s="233"/>
      <c r="G31" s="233">
        <v>4043.1103672673898</v>
      </c>
      <c r="H31" s="233">
        <v>3765.0481160162899</v>
      </c>
      <c r="I31" s="233"/>
      <c r="J31" s="233">
        <v>215849.03447350001</v>
      </c>
      <c r="K31" s="233">
        <v>23.610400485779099</v>
      </c>
      <c r="L31" s="233">
        <v>6495.3100733012698</v>
      </c>
      <c r="M31" s="233"/>
      <c r="N31" s="233">
        <v>125.41108810681</v>
      </c>
      <c r="O31" s="234">
        <v>0.96355545314203905</v>
      </c>
      <c r="P31" s="233">
        <v>246658.51746778199</v>
      </c>
      <c r="Q31" s="233"/>
      <c r="R31" s="235"/>
      <c r="S31" s="233">
        <v>103.615934074411</v>
      </c>
      <c r="T31" s="233">
        <v>94.648067383390895</v>
      </c>
      <c r="U31" s="233">
        <v>51340.170732930899</v>
      </c>
      <c r="V31" s="233">
        <v>0</v>
      </c>
      <c r="W31" s="233">
        <v>0</v>
      </c>
      <c r="X31" s="233">
        <v>0</v>
      </c>
      <c r="Z31" s="233">
        <v>8.1003249477202193</v>
      </c>
      <c r="AA31" s="233"/>
      <c r="AB31" s="233">
        <v>0.990735926647483</v>
      </c>
      <c r="AC31" s="233">
        <v>0.94746565016180095</v>
      </c>
      <c r="AD31" s="233"/>
      <c r="AE31" s="235"/>
      <c r="AF31" s="237"/>
      <c r="AG31" s="237"/>
      <c r="AH31" s="237"/>
      <c r="AI31" s="237"/>
      <c r="AJ31" s="237"/>
    </row>
    <row r="32" spans="1:36" x14ac:dyDescent="0.25">
      <c r="A32" s="231">
        <f t="shared" si="0"/>
        <v>1982</v>
      </c>
      <c r="B32" s="231">
        <f t="shared" si="1"/>
        <v>4</v>
      </c>
      <c r="C32" s="232">
        <v>0.95966666666699996</v>
      </c>
      <c r="D32" s="233"/>
      <c r="E32" s="233">
        <v>100.89421844482401</v>
      </c>
      <c r="F32" s="233"/>
      <c r="G32" s="233">
        <v>4050.1309999999999</v>
      </c>
      <c r="H32" s="233">
        <v>3761.33325195313</v>
      </c>
      <c r="I32" s="233"/>
      <c r="J32" s="233">
        <v>216088.96875</v>
      </c>
      <c r="K32" s="233">
        <v>23.559024810791001</v>
      </c>
      <c r="L32" s="233">
        <v>6510.2</v>
      </c>
      <c r="M32" s="233"/>
      <c r="N32" s="233">
        <v>124.333333333333</v>
      </c>
      <c r="O32" s="234">
        <v>0.96099999999999997</v>
      </c>
      <c r="P32" s="233">
        <v>246696.1</v>
      </c>
      <c r="Q32" s="233"/>
      <c r="R32" s="235"/>
      <c r="S32" s="233">
        <v>100.9</v>
      </c>
      <c r="T32" s="233">
        <v>93.855471592140205</v>
      </c>
      <c r="U32" s="233">
        <v>51608.10546875</v>
      </c>
      <c r="V32" s="233">
        <v>0</v>
      </c>
      <c r="W32" s="233">
        <v>96.465069999999997</v>
      </c>
      <c r="X32" s="233">
        <v>0</v>
      </c>
      <c r="Z32" s="233">
        <v>8.2257390000000008</v>
      </c>
      <c r="AA32" s="233"/>
      <c r="AB32" s="233">
        <v>0.99266666666699999</v>
      </c>
      <c r="AC32" s="233">
        <v>0.95399999999999996</v>
      </c>
      <c r="AD32" s="233"/>
      <c r="AE32" s="235"/>
      <c r="AF32" s="237"/>
      <c r="AG32" s="237"/>
      <c r="AH32" s="237"/>
      <c r="AI32" s="237"/>
      <c r="AJ32" s="237"/>
    </row>
    <row r="33" spans="1:36" x14ac:dyDescent="0.25">
      <c r="A33" s="231">
        <f t="shared" si="0"/>
        <v>1982</v>
      </c>
      <c r="B33" s="231">
        <f t="shared" si="1"/>
        <v>5</v>
      </c>
      <c r="C33" s="232">
        <v>0.96575090347426196</v>
      </c>
      <c r="D33" s="233"/>
      <c r="E33" s="233">
        <v>104.589090161483</v>
      </c>
      <c r="F33" s="233"/>
      <c r="G33" s="233">
        <v>4057.3439964310301</v>
      </c>
      <c r="H33" s="233">
        <v>3758.0317691645701</v>
      </c>
      <c r="I33" s="233"/>
      <c r="J33" s="233">
        <v>216729.149134056</v>
      </c>
      <c r="K33" s="233">
        <v>23.554340718735698</v>
      </c>
      <c r="L33" s="233">
        <v>6509.77425051104</v>
      </c>
      <c r="M33" s="233"/>
      <c r="N33" s="233">
        <v>125.75337536667899</v>
      </c>
      <c r="O33" s="234">
        <v>0.967747338011958</v>
      </c>
      <c r="P33" s="233">
        <v>247192.64717098599</v>
      </c>
      <c r="Q33" s="233"/>
      <c r="R33" s="235"/>
      <c r="S33" s="233">
        <v>98.272826270456804</v>
      </c>
      <c r="T33" s="233">
        <v>92.859427812246906</v>
      </c>
      <c r="U33" s="233">
        <v>51614.085720128998</v>
      </c>
      <c r="V33" s="233">
        <v>0</v>
      </c>
      <c r="W33" s="233">
        <v>96.463986132128497</v>
      </c>
      <c r="X33" s="233">
        <v>0</v>
      </c>
      <c r="Z33" s="233">
        <v>8.3375710283720199</v>
      </c>
      <c r="AA33" s="233"/>
      <c r="AB33" s="233">
        <v>0.995958069639716</v>
      </c>
      <c r="AC33" s="233">
        <v>0.96029447773648102</v>
      </c>
      <c r="AD33" s="233"/>
      <c r="AE33" s="235"/>
      <c r="AF33" s="237"/>
      <c r="AG33" s="237"/>
      <c r="AH33" s="237"/>
      <c r="AI33" s="237"/>
      <c r="AJ33" s="237"/>
    </row>
    <row r="34" spans="1:36" x14ac:dyDescent="0.25">
      <c r="A34" s="231">
        <f t="shared" si="0"/>
        <v>1982</v>
      </c>
      <c r="B34" s="231">
        <f t="shared" si="1"/>
        <v>6</v>
      </c>
      <c r="C34" s="232">
        <v>0.97179657341914905</v>
      </c>
      <c r="D34" s="233"/>
      <c r="E34" s="233">
        <v>112.331170443212</v>
      </c>
      <c r="F34" s="233"/>
      <c r="G34" s="233">
        <v>4065.7053739763001</v>
      </c>
      <c r="H34" s="233">
        <v>3755.5080247982701</v>
      </c>
      <c r="I34" s="233"/>
      <c r="J34" s="233">
        <v>217433.60132346099</v>
      </c>
      <c r="K34" s="233">
        <v>23.567764804787501</v>
      </c>
      <c r="L34" s="233">
        <v>6498.7689860280698</v>
      </c>
      <c r="M34" s="233"/>
      <c r="N34" s="233">
        <v>128.50280310145399</v>
      </c>
      <c r="O34" s="234">
        <v>0.98164679729538595</v>
      </c>
      <c r="P34" s="233">
        <v>247885.465526899</v>
      </c>
      <c r="Q34" s="233"/>
      <c r="R34" s="235"/>
      <c r="S34" s="233">
        <v>95.877851625966102</v>
      </c>
      <c r="T34" s="233">
        <v>93.235226072834493</v>
      </c>
      <c r="U34" s="233">
        <v>51588.229399591401</v>
      </c>
      <c r="V34" s="233">
        <v>0</v>
      </c>
      <c r="W34" s="233">
        <v>96.469189494464004</v>
      </c>
      <c r="X34" s="233">
        <v>0</v>
      </c>
      <c r="Z34" s="233">
        <v>8.4630884474715096</v>
      </c>
      <c r="AA34" s="233"/>
      <c r="AB34" s="233">
        <v>1.0003966564698901</v>
      </c>
      <c r="AC34" s="233">
        <v>0.96601374963451603</v>
      </c>
      <c r="AD34" s="233"/>
      <c r="AE34" s="235"/>
      <c r="AF34" s="237"/>
      <c r="AG34" s="237"/>
      <c r="AH34" s="237"/>
      <c r="AI34" s="237"/>
      <c r="AJ34" s="237"/>
    </row>
    <row r="35" spans="1:36" x14ac:dyDescent="0.25">
      <c r="A35" s="231">
        <f t="shared" si="0"/>
        <v>1982</v>
      </c>
      <c r="B35" s="231">
        <f t="shared" si="1"/>
        <v>7</v>
      </c>
      <c r="C35" s="232">
        <v>0.97633333333299999</v>
      </c>
      <c r="D35" s="233"/>
      <c r="E35" s="233">
        <v>119.29306030273401</v>
      </c>
      <c r="F35" s="233"/>
      <c r="G35" s="233">
        <v>4075.0050000000001</v>
      </c>
      <c r="H35" s="233">
        <v>3754.4</v>
      </c>
      <c r="I35" s="233"/>
      <c r="J35" s="233">
        <v>217667.1</v>
      </c>
      <c r="K35" s="233">
        <v>23.556566238403299</v>
      </c>
      <c r="L35" s="233">
        <v>6486.8</v>
      </c>
      <c r="M35" s="233"/>
      <c r="N35" s="233">
        <v>130.666666666667</v>
      </c>
      <c r="O35" s="234">
        <v>0.998</v>
      </c>
      <c r="P35" s="233">
        <v>248294.03125</v>
      </c>
      <c r="Q35" s="233"/>
      <c r="R35" s="235"/>
      <c r="S35" s="233">
        <v>94.3</v>
      </c>
      <c r="T35" s="233">
        <v>96.894817984363996</v>
      </c>
      <c r="U35" s="233">
        <v>51845.84</v>
      </c>
      <c r="V35" s="233">
        <v>0</v>
      </c>
      <c r="W35" s="233">
        <v>96.555549999999997</v>
      </c>
      <c r="X35" s="233">
        <v>0</v>
      </c>
      <c r="Z35" s="233">
        <v>8.6163509999999999</v>
      </c>
      <c r="AA35" s="233"/>
      <c r="AB35" s="233">
        <v>1.0049999999999999</v>
      </c>
      <c r="AC35" s="233">
        <v>0.97</v>
      </c>
      <c r="AD35" s="233"/>
      <c r="AE35" s="235"/>
      <c r="AF35" s="237"/>
      <c r="AG35" s="237"/>
      <c r="AH35" s="237"/>
      <c r="AI35" s="237"/>
      <c r="AJ35" s="237"/>
    </row>
    <row r="36" spans="1:36" x14ac:dyDescent="0.25">
      <c r="A36" s="231">
        <f t="shared" si="0"/>
        <v>1982</v>
      </c>
      <c r="B36" s="231">
        <f t="shared" si="1"/>
        <v>8</v>
      </c>
      <c r="C36" s="232">
        <v>0.978852059540266</v>
      </c>
      <c r="D36" s="233"/>
      <c r="E36" s="233">
        <v>122.95655429426</v>
      </c>
      <c r="F36" s="233"/>
      <c r="G36" s="233">
        <v>4085.7738116516298</v>
      </c>
      <c r="H36" s="233">
        <v>3755.0759335407502</v>
      </c>
      <c r="I36" s="233"/>
      <c r="J36" s="233">
        <v>217241.993344808</v>
      </c>
      <c r="K36" s="233">
        <v>23.497395581588599</v>
      </c>
      <c r="L36" s="233">
        <v>6480.8143401029902</v>
      </c>
      <c r="M36" s="233"/>
      <c r="N36" s="233">
        <v>130.95899329383701</v>
      </c>
      <c r="O36" s="234">
        <v>1.01379504579224</v>
      </c>
      <c r="P36" s="233">
        <v>248213.086600599</v>
      </c>
      <c r="Q36" s="233"/>
      <c r="R36" s="235"/>
      <c r="S36" s="233">
        <v>93.893767144654902</v>
      </c>
      <c r="T36" s="233">
        <v>105.39043425065</v>
      </c>
      <c r="U36" s="233">
        <v>52612.109212482799</v>
      </c>
      <c r="V36" s="233">
        <v>0</v>
      </c>
      <c r="W36" s="233">
        <v>96.782361243498102</v>
      </c>
      <c r="X36" s="233">
        <v>0</v>
      </c>
      <c r="Z36" s="233">
        <v>8.8198170530232698</v>
      </c>
      <c r="AA36" s="233"/>
      <c r="AB36" s="233">
        <v>1.0093544086944399</v>
      </c>
      <c r="AC36" s="233">
        <v>0.97202930799843301</v>
      </c>
      <c r="AD36" s="233"/>
      <c r="AE36" s="235"/>
      <c r="AF36" s="237"/>
      <c r="AG36" s="237"/>
      <c r="AH36" s="237"/>
      <c r="AI36" s="237"/>
      <c r="AJ36" s="237"/>
    </row>
    <row r="37" spans="1:36" x14ac:dyDescent="0.25">
      <c r="A37" s="231">
        <f t="shared" si="0"/>
        <v>1982</v>
      </c>
      <c r="B37" s="231">
        <f t="shared" si="1"/>
        <v>9</v>
      </c>
      <c r="C37" s="232">
        <v>0.97959870372192603</v>
      </c>
      <c r="D37" s="233"/>
      <c r="E37" s="233">
        <v>126.10598006341399</v>
      </c>
      <c r="F37" s="233"/>
      <c r="G37" s="233">
        <v>4095.91226411048</v>
      </c>
      <c r="H37" s="233">
        <v>3757.8366007106301</v>
      </c>
      <c r="I37" s="233"/>
      <c r="J37" s="233">
        <v>217156.69425383501</v>
      </c>
      <c r="K37" s="233">
        <v>23.450710620022299</v>
      </c>
      <c r="L37" s="233">
        <v>6483.0035213613701</v>
      </c>
      <c r="M37" s="233"/>
      <c r="N37" s="233">
        <v>129.349438097102</v>
      </c>
      <c r="O37" s="234">
        <v>1.02378132056738</v>
      </c>
      <c r="P37" s="233">
        <v>248268.380189121</v>
      </c>
      <c r="Q37" s="233"/>
      <c r="R37" s="235"/>
      <c r="S37" s="233">
        <v>95.2388776640815</v>
      </c>
      <c r="T37" s="233">
        <v>117.172638602497</v>
      </c>
      <c r="U37" s="233">
        <v>53623.463580771699</v>
      </c>
      <c r="V37" s="233">
        <v>0</v>
      </c>
      <c r="W37" s="233">
        <v>97.104113462808499</v>
      </c>
      <c r="X37" s="233">
        <v>0</v>
      </c>
      <c r="Z37" s="233">
        <v>9.0382883637596496</v>
      </c>
      <c r="AA37" s="233"/>
      <c r="AB37" s="233">
        <v>1.0125935989079899</v>
      </c>
      <c r="AC37" s="233">
        <v>0.97276352201467398</v>
      </c>
      <c r="AD37" s="233"/>
      <c r="AE37" s="235"/>
      <c r="AF37" s="237"/>
      <c r="AG37" s="237"/>
      <c r="AH37" s="237"/>
      <c r="AI37" s="237"/>
      <c r="AJ37" s="237"/>
    </row>
    <row r="38" spans="1:36" x14ac:dyDescent="0.25">
      <c r="A38" s="231">
        <f t="shared" si="0"/>
        <v>1982</v>
      </c>
      <c r="B38" s="231">
        <f t="shared" si="1"/>
        <v>10</v>
      </c>
      <c r="C38" s="232">
        <v>0.97933333333299999</v>
      </c>
      <c r="D38" s="233"/>
      <c r="E38" s="233">
        <v>132.98626708984401</v>
      </c>
      <c r="F38" s="233"/>
      <c r="G38" s="233">
        <v>4103.009</v>
      </c>
      <c r="H38" s="233">
        <v>3762.66674804688</v>
      </c>
      <c r="I38" s="233"/>
      <c r="J38" s="233">
        <v>218645.671875</v>
      </c>
      <c r="K38" s="233">
        <v>23.494524002075199</v>
      </c>
      <c r="L38" s="233">
        <v>6493.1</v>
      </c>
      <c r="M38" s="233"/>
      <c r="N38" s="233">
        <v>126.4</v>
      </c>
      <c r="O38" s="234">
        <v>1.0233333333329999</v>
      </c>
      <c r="P38" s="233">
        <v>249270.15625</v>
      </c>
      <c r="Q38" s="233"/>
      <c r="R38" s="235"/>
      <c r="S38" s="233">
        <v>98.7</v>
      </c>
      <c r="T38" s="233">
        <v>129.623809455057</v>
      </c>
      <c r="U38" s="233">
        <v>54476.53515625</v>
      </c>
      <c r="V38" s="233">
        <v>0</v>
      </c>
      <c r="W38" s="233">
        <v>97.440460000000002</v>
      </c>
      <c r="X38" s="233">
        <v>0</v>
      </c>
      <c r="Z38" s="233">
        <v>9.2247610000000009</v>
      </c>
      <c r="AA38" s="233"/>
      <c r="AB38" s="233">
        <v>1.014</v>
      </c>
      <c r="AC38" s="233">
        <v>0.97333333333299998</v>
      </c>
      <c r="AD38" s="233"/>
      <c r="AE38" s="235"/>
      <c r="AF38" s="237"/>
      <c r="AG38" s="237"/>
      <c r="AH38" s="237"/>
      <c r="AI38" s="237"/>
      <c r="AJ38" s="237"/>
    </row>
    <row r="39" spans="1:36" x14ac:dyDescent="0.25">
      <c r="A39" s="231">
        <f t="shared" si="0"/>
        <v>1982</v>
      </c>
      <c r="B39" s="231">
        <f t="shared" si="1"/>
        <v>11</v>
      </c>
      <c r="C39" s="232">
        <v>0.97877645305587002</v>
      </c>
      <c r="D39" s="233"/>
      <c r="E39" s="233">
        <v>146.81146885284099</v>
      </c>
      <c r="F39" s="233"/>
      <c r="G39" s="233">
        <v>4106.3676254884504</v>
      </c>
      <c r="H39" s="233">
        <v>3770.25437899804</v>
      </c>
      <c r="I39" s="233"/>
      <c r="J39" s="233">
        <v>222575.63128184</v>
      </c>
      <c r="K39" s="233">
        <v>23.681566980148499</v>
      </c>
      <c r="L39" s="233">
        <v>6512.1010601419703</v>
      </c>
      <c r="M39" s="233"/>
      <c r="N39" s="233">
        <v>122.508014569102</v>
      </c>
      <c r="O39" s="234">
        <v>1.0102551741856101</v>
      </c>
      <c r="P39" s="233">
        <v>251814.64668099</v>
      </c>
      <c r="Q39" s="233"/>
      <c r="R39" s="235"/>
      <c r="S39" s="233">
        <v>104.588602070493</v>
      </c>
      <c r="T39" s="233">
        <v>141.81555303853301</v>
      </c>
      <c r="U39" s="233">
        <v>54973.804457769897</v>
      </c>
      <c r="V39" s="233">
        <v>0</v>
      </c>
      <c r="W39" s="233">
        <v>97.759145675217297</v>
      </c>
      <c r="X39" s="233">
        <v>0</v>
      </c>
      <c r="Z39" s="233">
        <v>9.3570090714288696</v>
      </c>
      <c r="AA39" s="233"/>
      <c r="AB39" s="233">
        <v>1.01333902734165</v>
      </c>
      <c r="AC39" s="233">
        <v>0.97467495809900195</v>
      </c>
      <c r="AD39" s="233"/>
      <c r="AE39" s="235"/>
      <c r="AF39" s="237"/>
      <c r="AG39" s="237"/>
      <c r="AH39" s="237"/>
      <c r="AI39" s="237"/>
      <c r="AJ39" s="237"/>
    </row>
    <row r="40" spans="1:36" x14ac:dyDescent="0.25">
      <c r="A40" s="231">
        <f t="shared" si="0"/>
        <v>1982</v>
      </c>
      <c r="B40" s="231">
        <f t="shared" si="1"/>
        <v>12</v>
      </c>
      <c r="C40" s="232">
        <v>0.97872857773059496</v>
      </c>
      <c r="D40" s="233">
        <f t="shared" ref="D40" si="15">AVERAGE(C29:C40)</f>
        <v>0.96822776669033894</v>
      </c>
      <c r="E40" s="233">
        <v>162.95269809589499</v>
      </c>
      <c r="F40" s="233">
        <f t="shared" ref="F40" si="16">AVERAGE(E29:E40)</f>
        <v>121.4266987309566</v>
      </c>
      <c r="G40" s="233">
        <v>4108.4359791035004</v>
      </c>
      <c r="H40" s="233">
        <v>3781.15571891118</v>
      </c>
      <c r="I40" s="233">
        <f t="shared" ref="I40" si="17">AVERAGE(H29:H40)</f>
        <v>3763.2247442407424</v>
      </c>
      <c r="J40" s="233">
        <v>227481.92235078901</v>
      </c>
      <c r="K40" s="233">
        <v>23.9361660570721</v>
      </c>
      <c r="L40" s="233">
        <v>6539.5507141328999</v>
      </c>
      <c r="M40" s="233">
        <f t="shared" ref="M40" si="18">AVERAGE(L29:L40)</f>
        <v>6496.9764615158847</v>
      </c>
      <c r="N40" s="233">
        <v>119.092921704478</v>
      </c>
      <c r="O40" s="234">
        <v>0.99288687904855999</v>
      </c>
      <c r="P40" s="233">
        <v>255065.50174193399</v>
      </c>
      <c r="Q40" s="233">
        <f t="shared" ref="Q40" si="19">AVERAGE(P29:P40)</f>
        <v>248560.35585860306</v>
      </c>
      <c r="R40" s="235">
        <f t="shared" ref="R40" si="20">AVERAGE(K29:K40)</f>
        <v>23.607345899112186</v>
      </c>
      <c r="S40" s="233">
        <v>111.008784128188</v>
      </c>
      <c r="T40" s="233">
        <v>152.73545770580299</v>
      </c>
      <c r="U40" s="233">
        <v>55274.136216713297</v>
      </c>
      <c r="V40" s="233">
        <v>0</v>
      </c>
      <c r="W40" s="233">
        <v>98.035436545370501</v>
      </c>
      <c r="X40" s="233">
        <v>0</v>
      </c>
      <c r="Z40" s="233">
        <v>9.4152694892810906</v>
      </c>
      <c r="AA40" s="233">
        <f t="shared" ref="AA40" si="21">AVERAGE(Z29:Z40)</f>
        <v>8.6152157010760586</v>
      </c>
      <c r="AB40" s="233">
        <v>1.0116817734930701</v>
      </c>
      <c r="AC40" s="233">
        <v>0.97670245630267905</v>
      </c>
      <c r="AD40" s="233">
        <f t="shared" ref="AD40" si="22">AVERAGE(X29:X40)</f>
        <v>0</v>
      </c>
      <c r="AE40" s="235">
        <f t="shared" ref="AE40" si="23">AVERAGE(O29:O40)</f>
        <v>0.99099167700476454</v>
      </c>
      <c r="AF40" s="237">
        <f t="shared" ref="AF40" si="24">AVERAGE(S29:S40)</f>
        <v>101.01885891257761</v>
      </c>
      <c r="AG40" s="237">
        <f t="shared" ref="AG40" si="25">AVERAGE(U29:U40)</f>
        <v>52557.044489046239</v>
      </c>
      <c r="AH40" s="237">
        <f t="shared" ref="AH40" si="26">AVERAGE(G29:G40)</f>
        <v>4071.1962552672649</v>
      </c>
      <c r="AI40" s="237">
        <f t="shared" ref="AI40:AJ40" si="27">AVERAGE(AB29:AB40)</f>
        <v>1.0019782533284136</v>
      </c>
      <c r="AJ40" s="237">
        <f t="shared" si="27"/>
        <v>0.96215778412172792</v>
      </c>
    </row>
    <row r="41" spans="1:36" x14ac:dyDescent="0.25">
      <c r="A41" s="231">
        <f>A29+1</f>
        <v>1983</v>
      </c>
      <c r="B41" s="231">
        <f>B29</f>
        <v>1</v>
      </c>
      <c r="C41" s="232">
        <v>0.98</v>
      </c>
      <c r="D41" s="233"/>
      <c r="E41" s="233">
        <v>176.96246337890599</v>
      </c>
      <c r="F41" s="233"/>
      <c r="G41" s="233">
        <v>4113.0969999999998</v>
      </c>
      <c r="H41" s="233">
        <v>3797.36669921875</v>
      </c>
      <c r="I41" s="233"/>
      <c r="J41" s="233">
        <v>231932.03125</v>
      </c>
      <c r="K41" s="233">
        <v>24.180569999999999</v>
      </c>
      <c r="L41" s="233">
        <v>6578.2</v>
      </c>
      <c r="M41" s="233"/>
      <c r="N41" s="233">
        <v>117.3</v>
      </c>
      <c r="O41" s="234">
        <v>0.98033333333299999</v>
      </c>
      <c r="P41" s="233">
        <v>258237.65625</v>
      </c>
      <c r="Q41" s="233"/>
      <c r="R41" s="235"/>
      <c r="S41" s="233">
        <v>116.4</v>
      </c>
      <c r="T41" s="233">
        <v>163.24587762474999</v>
      </c>
      <c r="U41" s="233">
        <v>55707.42</v>
      </c>
      <c r="V41" s="233">
        <v>0</v>
      </c>
      <c r="W41" s="233">
        <v>98.295630000000003</v>
      </c>
      <c r="X41" s="233">
        <v>0</v>
      </c>
      <c r="Z41" s="233">
        <v>9.3972689999999997</v>
      </c>
      <c r="AA41" s="233"/>
      <c r="AB41" s="233">
        <v>1.010333333333</v>
      </c>
      <c r="AC41" s="233">
        <v>0.97933333333299999</v>
      </c>
      <c r="AD41" s="233"/>
      <c r="AE41" s="235"/>
      <c r="AF41" s="237"/>
      <c r="AG41" s="237"/>
      <c r="AH41" s="237"/>
      <c r="AI41" s="237"/>
      <c r="AJ41" s="237"/>
    </row>
    <row r="42" spans="1:36" x14ac:dyDescent="0.25">
      <c r="A42" s="231">
        <f t="shared" si="0"/>
        <v>1983</v>
      </c>
      <c r="B42" s="231">
        <f t="shared" si="1"/>
        <v>2</v>
      </c>
      <c r="C42" s="232">
        <v>0.98312801233000502</v>
      </c>
      <c r="D42" s="233"/>
      <c r="E42" s="233">
        <v>184.43984538608601</v>
      </c>
      <c r="F42" s="233"/>
      <c r="G42" s="233">
        <v>4123.0555379177304</v>
      </c>
      <c r="H42" s="233">
        <v>3819.2256928687898</v>
      </c>
      <c r="I42" s="233"/>
      <c r="J42" s="233">
        <v>234411.83581049301</v>
      </c>
      <c r="K42" s="233">
        <v>24.331066017958701</v>
      </c>
      <c r="L42" s="233">
        <v>6627.0110353242799</v>
      </c>
      <c r="M42" s="233"/>
      <c r="N42" s="233">
        <v>118.190129089967</v>
      </c>
      <c r="O42" s="234">
        <v>0.98073888599659598</v>
      </c>
      <c r="P42" s="233">
        <v>260426.274720293</v>
      </c>
      <c r="Q42" s="233"/>
      <c r="R42" s="235"/>
      <c r="S42" s="233">
        <v>119.193337291704</v>
      </c>
      <c r="T42" s="233">
        <v>173.14201064327301</v>
      </c>
      <c r="U42" s="233">
        <v>56478.443318055397</v>
      </c>
      <c r="V42" s="233">
        <v>0</v>
      </c>
      <c r="W42" s="233">
        <v>98.543515401394899</v>
      </c>
      <c r="X42" s="233">
        <v>0</v>
      </c>
      <c r="Z42" s="233">
        <v>9.2982848787829298</v>
      </c>
      <c r="AA42" s="233"/>
      <c r="AB42" s="233">
        <v>1.01045743968827</v>
      </c>
      <c r="AC42" s="233">
        <v>0.98232844231073202</v>
      </c>
      <c r="AD42" s="233"/>
      <c r="AE42" s="235"/>
      <c r="AF42" s="237"/>
      <c r="AG42" s="237"/>
      <c r="AH42" s="237"/>
      <c r="AI42" s="237"/>
      <c r="AJ42" s="237"/>
    </row>
    <row r="43" spans="1:36" x14ac:dyDescent="0.25">
      <c r="A43" s="231">
        <f t="shared" si="0"/>
        <v>1983</v>
      </c>
      <c r="B43" s="231">
        <f t="shared" si="1"/>
        <v>3</v>
      </c>
      <c r="C43" s="232">
        <v>0.98695215139903403</v>
      </c>
      <c r="D43" s="233"/>
      <c r="E43" s="233">
        <v>188.273951012759</v>
      </c>
      <c r="F43" s="233"/>
      <c r="G43" s="233">
        <v>4135.3672240905498</v>
      </c>
      <c r="H43" s="233">
        <v>3842.1434370935099</v>
      </c>
      <c r="I43" s="233"/>
      <c r="J43" s="233">
        <v>235305.25769575499</v>
      </c>
      <c r="K43" s="233">
        <v>24.393561551137701</v>
      </c>
      <c r="L43" s="233">
        <v>6675.5480726058004</v>
      </c>
      <c r="M43" s="233"/>
      <c r="N43" s="233">
        <v>120.503520340547</v>
      </c>
      <c r="O43" s="234">
        <v>0.98881075923654305</v>
      </c>
      <c r="P43" s="233">
        <v>261630.29547910701</v>
      </c>
      <c r="Q43" s="233"/>
      <c r="R43" s="235"/>
      <c r="S43" s="233">
        <v>120.620587203813</v>
      </c>
      <c r="T43" s="233">
        <v>181.81316862556301</v>
      </c>
      <c r="U43" s="233">
        <v>57307.899614296097</v>
      </c>
      <c r="V43" s="233">
        <v>0</v>
      </c>
      <c r="W43" s="233">
        <v>98.785902315215395</v>
      </c>
      <c r="X43" s="233">
        <v>0</v>
      </c>
      <c r="Z43" s="233">
        <v>9.1536733446374505</v>
      </c>
      <c r="AA43" s="233"/>
      <c r="AB43" s="233">
        <v>1.0116558223299399</v>
      </c>
      <c r="AC43" s="233">
        <v>0.98532964415630098</v>
      </c>
      <c r="AD43" s="233"/>
      <c r="AE43" s="235"/>
      <c r="AF43" s="237"/>
      <c r="AG43" s="237"/>
      <c r="AH43" s="237"/>
      <c r="AI43" s="237"/>
      <c r="AJ43" s="237"/>
    </row>
    <row r="44" spans="1:36" x14ac:dyDescent="0.25">
      <c r="A44" s="231">
        <f t="shared" si="0"/>
        <v>1983</v>
      </c>
      <c r="B44" s="231">
        <f t="shared" si="1"/>
        <v>4</v>
      </c>
      <c r="C44" s="232">
        <v>0.991333333333</v>
      </c>
      <c r="D44" s="233"/>
      <c r="E44" s="233">
        <v>193.97834777832</v>
      </c>
      <c r="F44" s="233"/>
      <c r="G44" s="233">
        <v>4150.279296875</v>
      </c>
      <c r="H44" s="233">
        <v>3868.53344726563</v>
      </c>
      <c r="I44" s="233"/>
      <c r="J44" s="233">
        <v>235614.4</v>
      </c>
      <c r="K44" s="233">
        <v>24.409832000732401</v>
      </c>
      <c r="L44" s="233">
        <v>6728.3</v>
      </c>
      <c r="M44" s="233"/>
      <c r="N44" s="233">
        <v>123.4</v>
      </c>
      <c r="O44" s="234">
        <v>0.99966666666699999</v>
      </c>
      <c r="P44" s="233">
        <v>262402</v>
      </c>
      <c r="Q44" s="233"/>
      <c r="R44" s="235"/>
      <c r="S44" s="233">
        <v>122.9</v>
      </c>
      <c r="T44" s="233">
        <v>191.43970071700201</v>
      </c>
      <c r="U44" s="233">
        <v>58102.21484375</v>
      </c>
      <c r="V44" s="233">
        <v>0</v>
      </c>
      <c r="W44" s="233">
        <v>99.11206</v>
      </c>
      <c r="X44" s="233">
        <v>0</v>
      </c>
      <c r="Z44" s="233">
        <v>8.9529189999999996</v>
      </c>
      <c r="AA44" s="233"/>
      <c r="AB44" s="233">
        <v>1.013666666667</v>
      </c>
      <c r="AC44" s="233">
        <v>0.98899999999999999</v>
      </c>
      <c r="AD44" s="233"/>
      <c r="AE44" s="235"/>
      <c r="AF44" s="237"/>
      <c r="AG44" s="237"/>
      <c r="AH44" s="237"/>
      <c r="AI44" s="237"/>
      <c r="AJ44" s="237"/>
    </row>
    <row r="45" spans="1:36" x14ac:dyDescent="0.25">
      <c r="A45" s="231">
        <f t="shared" si="0"/>
        <v>1983</v>
      </c>
      <c r="B45" s="231">
        <f t="shared" si="1"/>
        <v>5</v>
      </c>
      <c r="C45" s="232">
        <v>0.994973131410821</v>
      </c>
      <c r="D45" s="233"/>
      <c r="E45" s="233">
        <v>204.02427693634701</v>
      </c>
      <c r="F45" s="233"/>
      <c r="G45" s="233">
        <v>4164.1037252755696</v>
      </c>
      <c r="H45" s="233">
        <v>3893.0935662156398</v>
      </c>
      <c r="I45" s="233"/>
      <c r="J45" s="233">
        <v>235923.56782591701</v>
      </c>
      <c r="K45" s="233">
        <v>24.401541087594499</v>
      </c>
      <c r="L45" s="233">
        <v>6774.0424937317202</v>
      </c>
      <c r="M45" s="233"/>
      <c r="N45" s="233">
        <v>125.43800788694701</v>
      </c>
      <c r="O45" s="234">
        <v>1.00677020377185</v>
      </c>
      <c r="P45" s="233">
        <v>262889.67477474298</v>
      </c>
      <c r="Q45" s="233"/>
      <c r="R45" s="235"/>
      <c r="S45" s="233">
        <v>126.999649669853</v>
      </c>
      <c r="T45" s="233">
        <v>200.587454394037</v>
      </c>
      <c r="U45" s="233">
        <v>58562.007432457998</v>
      </c>
      <c r="V45" s="233">
        <v>0</v>
      </c>
      <c r="W45" s="233">
        <v>99.5091554325397</v>
      </c>
      <c r="X45" s="233">
        <v>0</v>
      </c>
      <c r="Z45" s="233">
        <v>8.73474225475087</v>
      </c>
      <c r="AA45" s="233"/>
      <c r="AB45" s="233">
        <v>1.0158027597186301</v>
      </c>
      <c r="AC45" s="233">
        <v>0.99289251314837301</v>
      </c>
      <c r="AD45" s="233"/>
      <c r="AE45" s="235"/>
      <c r="AF45" s="237"/>
      <c r="AG45" s="237"/>
      <c r="AH45" s="237"/>
      <c r="AI45" s="237"/>
      <c r="AJ45" s="237"/>
    </row>
    <row r="46" spans="1:36" x14ac:dyDescent="0.25">
      <c r="A46" s="231">
        <f t="shared" si="0"/>
        <v>1983</v>
      </c>
      <c r="B46" s="231">
        <f t="shared" si="1"/>
        <v>6</v>
      </c>
      <c r="C46" s="232">
        <v>0.99817427663292002</v>
      </c>
      <c r="D46" s="233"/>
      <c r="E46" s="233">
        <v>215.61838977570599</v>
      </c>
      <c r="F46" s="233"/>
      <c r="G46" s="233">
        <v>4177.7830051354204</v>
      </c>
      <c r="H46" s="233">
        <v>3917.3586173369399</v>
      </c>
      <c r="I46" s="233"/>
      <c r="J46" s="233">
        <v>236513.57842015999</v>
      </c>
      <c r="K46" s="233">
        <v>24.4025660052124</v>
      </c>
      <c r="L46" s="233">
        <v>6817.7348955458001</v>
      </c>
      <c r="M46" s="233"/>
      <c r="N46" s="233">
        <v>126.523465299153</v>
      </c>
      <c r="O46" s="234">
        <v>1.01011996004405</v>
      </c>
      <c r="P46" s="233">
        <v>263497.30995944497</v>
      </c>
      <c r="Q46" s="233"/>
      <c r="R46" s="235"/>
      <c r="S46" s="233">
        <v>131.48638261829899</v>
      </c>
      <c r="T46" s="233">
        <v>207.46517674742501</v>
      </c>
      <c r="U46" s="233">
        <v>58877.752818112203</v>
      </c>
      <c r="V46" s="233">
        <v>0</v>
      </c>
      <c r="W46" s="233">
        <v>99.972048673268105</v>
      </c>
      <c r="X46" s="233">
        <v>0</v>
      </c>
      <c r="Z46" s="233">
        <v>8.4876315946389695</v>
      </c>
      <c r="AA46" s="233"/>
      <c r="AB46" s="233">
        <v>1.0177588262922399</v>
      </c>
      <c r="AC46" s="233">
        <v>0.99714376361756496</v>
      </c>
      <c r="AD46" s="233"/>
      <c r="AE46" s="235"/>
      <c r="AF46" s="237"/>
      <c r="AG46" s="237"/>
      <c r="AH46" s="237"/>
      <c r="AI46" s="237"/>
      <c r="AJ46" s="237"/>
    </row>
    <row r="47" spans="1:36" x14ac:dyDescent="0.25">
      <c r="A47" s="231">
        <f t="shared" si="0"/>
        <v>1983</v>
      </c>
      <c r="B47" s="231">
        <f t="shared" si="1"/>
        <v>7</v>
      </c>
      <c r="C47" s="232">
        <v>1.0009999999999999</v>
      </c>
      <c r="D47" s="233"/>
      <c r="E47" s="233">
        <v>223.03202819824199</v>
      </c>
      <c r="F47" s="233"/>
      <c r="G47" s="233">
        <v>4190.95849609375</v>
      </c>
      <c r="H47" s="233">
        <v>3940.16674804688</v>
      </c>
      <c r="I47" s="233"/>
      <c r="J47" s="233">
        <v>237477.453125</v>
      </c>
      <c r="K47" s="233">
        <v>24.4466743469238</v>
      </c>
      <c r="L47" s="233">
        <v>6860</v>
      </c>
      <c r="M47" s="233"/>
      <c r="N47" s="233">
        <v>126.6</v>
      </c>
      <c r="O47" s="234">
        <v>1.010333333333</v>
      </c>
      <c r="P47" s="233">
        <v>264553.25</v>
      </c>
      <c r="Q47" s="233"/>
      <c r="R47" s="235"/>
      <c r="S47" s="233">
        <v>133.69999999999999</v>
      </c>
      <c r="T47" s="233">
        <v>208.78849451066699</v>
      </c>
      <c r="U47" s="233">
        <v>59270.39</v>
      </c>
      <c r="V47" s="233">
        <v>0</v>
      </c>
      <c r="W47" s="233">
        <v>100.426559448242</v>
      </c>
      <c r="X47" s="233">
        <v>0</v>
      </c>
      <c r="Z47" s="233">
        <v>8.2267539999999997</v>
      </c>
      <c r="AA47" s="233"/>
      <c r="AB47" s="233">
        <v>1.0189999999999999</v>
      </c>
      <c r="AC47" s="233">
        <v>1.0013333333329999</v>
      </c>
      <c r="AD47" s="233"/>
      <c r="AE47" s="235"/>
      <c r="AF47" s="237"/>
      <c r="AG47" s="237"/>
      <c r="AH47" s="237"/>
      <c r="AI47" s="237"/>
      <c r="AJ47" s="237"/>
    </row>
    <row r="48" spans="1:36" x14ac:dyDescent="0.25">
      <c r="A48" s="231">
        <f t="shared" si="0"/>
        <v>1983</v>
      </c>
      <c r="B48" s="231">
        <f t="shared" si="1"/>
        <v>8</v>
      </c>
      <c r="C48" s="232">
        <v>1.00392898551694</v>
      </c>
      <c r="D48" s="233"/>
      <c r="E48" s="233">
        <v>223.33547692591301</v>
      </c>
      <c r="F48" s="233"/>
      <c r="G48" s="233">
        <v>4204.9347829184298</v>
      </c>
      <c r="H48" s="233">
        <v>3963.6690977071298</v>
      </c>
      <c r="I48" s="233"/>
      <c r="J48" s="233">
        <v>238968.68352176499</v>
      </c>
      <c r="K48" s="233">
        <v>24.558832926586099</v>
      </c>
      <c r="L48" s="233">
        <v>6906.3521068326399</v>
      </c>
      <c r="M48" s="233"/>
      <c r="N48" s="233">
        <v>125.748108937523</v>
      </c>
      <c r="O48" s="234">
        <v>1.0084224832922699</v>
      </c>
      <c r="P48" s="233">
        <v>266367.67955563602</v>
      </c>
      <c r="Q48" s="233"/>
      <c r="R48" s="235"/>
      <c r="S48" s="233">
        <v>132.15739141893599</v>
      </c>
      <c r="T48" s="233">
        <v>203.27622271629099</v>
      </c>
      <c r="U48" s="233">
        <v>59960.291487490802</v>
      </c>
      <c r="V48" s="233">
        <v>0</v>
      </c>
      <c r="W48" s="233">
        <v>100.86743414422401</v>
      </c>
      <c r="X48" s="233">
        <v>0</v>
      </c>
      <c r="Z48" s="233">
        <v>7.9368800456250197</v>
      </c>
      <c r="AA48" s="233"/>
      <c r="AB48" s="233">
        <v>1.0194526658593499</v>
      </c>
      <c r="AC48" s="233">
        <v>1.0056336176267899</v>
      </c>
      <c r="AD48" s="233"/>
      <c r="AE48" s="235"/>
      <c r="AF48" s="237"/>
      <c r="AG48" s="237"/>
      <c r="AH48" s="237"/>
      <c r="AI48" s="237"/>
      <c r="AJ48" s="237"/>
    </row>
    <row r="49" spans="1:36" x14ac:dyDescent="0.25">
      <c r="A49" s="231">
        <f t="shared" si="0"/>
        <v>1983</v>
      </c>
      <c r="B49" s="231">
        <f t="shared" si="1"/>
        <v>9</v>
      </c>
      <c r="C49" s="232">
        <v>1.0071959378127899</v>
      </c>
      <c r="D49" s="233"/>
      <c r="E49" s="233">
        <v>219.739664009297</v>
      </c>
      <c r="F49" s="233"/>
      <c r="G49" s="233">
        <v>4219.2314377269204</v>
      </c>
      <c r="H49" s="233">
        <v>3988.5740968344599</v>
      </c>
      <c r="I49" s="233"/>
      <c r="J49" s="233">
        <v>240864.67391975501</v>
      </c>
      <c r="K49" s="233">
        <v>24.7082092187676</v>
      </c>
      <c r="L49" s="233">
        <v>6954.6012420432498</v>
      </c>
      <c r="M49" s="233"/>
      <c r="N49" s="233">
        <v>124.269113628412</v>
      </c>
      <c r="O49" s="234">
        <v>1.0058641827315</v>
      </c>
      <c r="P49" s="233">
        <v>268588.97190409002</v>
      </c>
      <c r="Q49" s="233"/>
      <c r="R49" s="235"/>
      <c r="S49" s="233">
        <v>128.42079615113499</v>
      </c>
      <c r="T49" s="233">
        <v>195.71996519478799</v>
      </c>
      <c r="U49" s="233">
        <v>60906.719411934901</v>
      </c>
      <c r="V49" s="233">
        <v>0</v>
      </c>
      <c r="W49" s="233">
        <v>101.285530269318</v>
      </c>
      <c r="X49" s="233">
        <v>0</v>
      </c>
      <c r="Z49" s="233">
        <v>7.6403641339104196</v>
      </c>
      <c r="AA49" s="233"/>
      <c r="AB49" s="233">
        <v>1.0199763384135001</v>
      </c>
      <c r="AC49" s="233">
        <v>1.0099773893732999</v>
      </c>
      <c r="AD49" s="233"/>
      <c r="AE49" s="235"/>
      <c r="AF49" s="237"/>
      <c r="AG49" s="237"/>
      <c r="AH49" s="237"/>
      <c r="AI49" s="237"/>
      <c r="AJ49" s="237"/>
    </row>
    <row r="50" spans="1:36" x14ac:dyDescent="0.25">
      <c r="A50" s="231">
        <f t="shared" si="0"/>
        <v>1983</v>
      </c>
      <c r="B50" s="231">
        <f t="shared" si="1"/>
        <v>10</v>
      </c>
      <c r="C50" s="232">
        <v>1.0109999999999999</v>
      </c>
      <c r="D50" s="233"/>
      <c r="E50" s="233">
        <v>217.56716918945301</v>
      </c>
      <c r="F50" s="233"/>
      <c r="G50" s="233">
        <v>4233.21728515625</v>
      </c>
      <c r="H50" s="233">
        <v>4015.6</v>
      </c>
      <c r="I50" s="233"/>
      <c r="J50" s="233">
        <v>242947.78125</v>
      </c>
      <c r="K50" s="233">
        <v>24.8471355438232</v>
      </c>
      <c r="L50" s="233">
        <v>7001.5</v>
      </c>
      <c r="M50" s="233"/>
      <c r="N50" s="233">
        <v>122.6</v>
      </c>
      <c r="O50" s="234">
        <v>1.004333333333</v>
      </c>
      <c r="P50" s="233">
        <v>270682.75</v>
      </c>
      <c r="Q50" s="233"/>
      <c r="R50" s="235"/>
      <c r="S50" s="233">
        <v>125.1</v>
      </c>
      <c r="T50" s="233">
        <v>192.621398943369</v>
      </c>
      <c r="U50" s="233">
        <v>61983.63</v>
      </c>
      <c r="V50" s="233">
        <v>0</v>
      </c>
      <c r="W50" s="233">
        <v>101.684356689453</v>
      </c>
      <c r="X50" s="233">
        <v>0</v>
      </c>
      <c r="Z50" s="233">
        <v>7.363105</v>
      </c>
      <c r="AA50" s="233"/>
      <c r="AB50" s="233">
        <v>1.021666666667</v>
      </c>
      <c r="AC50" s="233">
        <v>1.014333333333</v>
      </c>
      <c r="AD50" s="233"/>
      <c r="AE50" s="235"/>
      <c r="AF50" s="237"/>
      <c r="AG50" s="237"/>
      <c r="AH50" s="237"/>
      <c r="AI50" s="237"/>
      <c r="AJ50" s="237"/>
    </row>
    <row r="51" spans="1:36" x14ac:dyDescent="0.25">
      <c r="A51" s="231">
        <f t="shared" si="0"/>
        <v>1983</v>
      </c>
      <c r="B51" s="231">
        <f t="shared" si="1"/>
        <v>11</v>
      </c>
      <c r="C51" s="232">
        <v>1.0157523170015601</v>
      </c>
      <c r="D51" s="233"/>
      <c r="E51" s="233">
        <v>220.38910583627799</v>
      </c>
      <c r="F51" s="233"/>
      <c r="G51" s="233">
        <v>4247.6742747661801</v>
      </c>
      <c r="H51" s="233">
        <v>4047.3465476514498</v>
      </c>
      <c r="I51" s="233"/>
      <c r="J51" s="233">
        <v>245206.11464525401</v>
      </c>
      <c r="K51" s="233">
        <v>24.952867949667699</v>
      </c>
      <c r="L51" s="233">
        <v>7048.9168515129604</v>
      </c>
      <c r="M51" s="233"/>
      <c r="N51" s="233">
        <v>120.99611864717301</v>
      </c>
      <c r="O51" s="234">
        <v>1.0049066838690099</v>
      </c>
      <c r="P51" s="233">
        <v>272443.06704939803</v>
      </c>
      <c r="Q51" s="233"/>
      <c r="R51" s="235"/>
      <c r="S51" s="233">
        <v>124.06827331258501</v>
      </c>
      <c r="T51" s="233">
        <v>198.03361065006499</v>
      </c>
      <c r="U51" s="233">
        <v>63159.208274474098</v>
      </c>
      <c r="V51" s="233">
        <v>0</v>
      </c>
      <c r="W51" s="233">
        <v>102.097892074808</v>
      </c>
      <c r="X51" s="233">
        <v>0</v>
      </c>
      <c r="Z51" s="233">
        <v>7.10110216745875</v>
      </c>
      <c r="AA51" s="233"/>
      <c r="AB51" s="233">
        <v>1.0253498163061201</v>
      </c>
      <c r="AC51" s="233">
        <v>1.0190519754309999</v>
      </c>
      <c r="AD51" s="233"/>
      <c r="AE51" s="235"/>
      <c r="AF51" s="237"/>
      <c r="AG51" s="237"/>
      <c r="AH51" s="237"/>
      <c r="AI51" s="237"/>
      <c r="AJ51" s="237"/>
    </row>
    <row r="52" spans="1:36" x14ac:dyDescent="0.25">
      <c r="A52" s="231">
        <f t="shared" si="0"/>
        <v>1983</v>
      </c>
      <c r="B52" s="231">
        <f t="shared" si="1"/>
        <v>12</v>
      </c>
      <c r="C52" s="232">
        <v>1.02064923320351</v>
      </c>
      <c r="D52" s="233">
        <f t="shared" ref="D52" si="28">AVERAGE(C41:C52)</f>
        <v>0.99950728155338153</v>
      </c>
      <c r="E52" s="233">
        <v>226.09764599019701</v>
      </c>
      <c r="F52" s="233">
        <f t="shared" ref="F52" si="29">AVERAGE(E41:E52)</f>
        <v>207.78819703479201</v>
      </c>
      <c r="G52" s="233">
        <v>4261.5606200993598</v>
      </c>
      <c r="H52" s="233">
        <v>4079.3853797250799</v>
      </c>
      <c r="I52" s="233">
        <f t="shared" ref="I52" si="30">AVERAGE(H41:H52)</f>
        <v>3931.0386108303542</v>
      </c>
      <c r="J52" s="233">
        <v>247315.798198534</v>
      </c>
      <c r="K52" s="233">
        <v>25.026817825325299</v>
      </c>
      <c r="L52" s="233">
        <v>7094.0617838856397</v>
      </c>
      <c r="M52" s="233">
        <f t="shared" ref="M52" si="31">AVERAGE(L41:L52)</f>
        <v>6838.8557067901747</v>
      </c>
      <c r="N52" s="233">
        <v>119.89471107175</v>
      </c>
      <c r="O52" s="234">
        <v>1.00705603347422</v>
      </c>
      <c r="P52" s="233">
        <v>273844.786991473</v>
      </c>
      <c r="Q52" s="233">
        <f t="shared" ref="Q52" si="32">AVERAGE(P41:P52)</f>
        <v>265463.64305701543</v>
      </c>
      <c r="R52" s="235">
        <f t="shared" ref="R52" si="33">AVERAGE(K41:K52)</f>
        <v>24.554972872810779</v>
      </c>
      <c r="S52" s="233">
        <v>126.02200636882201</v>
      </c>
      <c r="T52" s="233">
        <v>207.83792746879701</v>
      </c>
      <c r="U52" s="233">
        <v>64192.849589433798</v>
      </c>
      <c r="V52" s="233">
        <v>0</v>
      </c>
      <c r="W52" s="233">
        <v>102.472823843005</v>
      </c>
      <c r="X52" s="233">
        <v>0</v>
      </c>
      <c r="Z52" s="233">
        <v>6.8774235631801197</v>
      </c>
      <c r="AA52" s="233">
        <f t="shared" ref="AA52" si="34">AVERAGE(Z41:Z52)</f>
        <v>8.264179081915378</v>
      </c>
      <c r="AB52" s="233">
        <v>1.0298327644478</v>
      </c>
      <c r="AC52" s="233">
        <v>1.0236835245199301</v>
      </c>
      <c r="AD52" s="233">
        <f t="shared" ref="AD52" si="35">AVERAGE(X41:X52)</f>
        <v>0</v>
      </c>
      <c r="AE52" s="235">
        <f t="shared" ref="AE52" si="36">AVERAGE(O41:O52)</f>
        <v>1.0006129882568364</v>
      </c>
      <c r="AF52" s="237">
        <f t="shared" ref="AF52" si="37">AVERAGE(S41:S52)</f>
        <v>125.58903533626223</v>
      </c>
      <c r="AG52" s="237">
        <f t="shared" ref="AG52" si="38">AVERAGE(U41:U52)</f>
        <v>59542.402232500441</v>
      </c>
      <c r="AH52" s="237">
        <f t="shared" ref="AH52" si="39">AVERAGE(G41:G52)</f>
        <v>4185.1052238379298</v>
      </c>
      <c r="AI52" s="237">
        <f t="shared" ref="AI52:AJ52" si="40">AVERAGE(AB41:AB52)</f>
        <v>1.0179127583102374</v>
      </c>
      <c r="AJ52" s="237">
        <f t="shared" si="40"/>
        <v>1.0000034058485825</v>
      </c>
    </row>
    <row r="53" spans="1:36" x14ac:dyDescent="0.25">
      <c r="A53" s="231">
        <f>A41+1</f>
        <v>1984</v>
      </c>
      <c r="B53" s="231">
        <f>B41</f>
        <v>1</v>
      </c>
      <c r="C53" s="232">
        <v>1.0253333333329999</v>
      </c>
      <c r="D53" s="233"/>
      <c r="E53" s="233">
        <v>231.66845703125</v>
      </c>
      <c r="F53" s="233"/>
      <c r="G53" s="233">
        <v>4275.6970000000001</v>
      </c>
      <c r="H53" s="233">
        <v>4110.567</v>
      </c>
      <c r="I53" s="233"/>
      <c r="J53" s="233">
        <v>249222.734375</v>
      </c>
      <c r="K53" s="233">
        <v>25.092391967773398</v>
      </c>
      <c r="L53" s="233">
        <v>7140.6</v>
      </c>
      <c r="M53" s="233"/>
      <c r="N53" s="233">
        <v>119.566666666667</v>
      </c>
      <c r="O53" s="234">
        <v>1.01</v>
      </c>
      <c r="P53" s="233">
        <v>275180.25</v>
      </c>
      <c r="Q53" s="233"/>
      <c r="R53" s="235"/>
      <c r="S53" s="233">
        <v>131.4</v>
      </c>
      <c r="T53" s="233">
        <v>216.75624591203101</v>
      </c>
      <c r="U53" s="233">
        <v>64964.67578125</v>
      </c>
      <c r="V53" s="233">
        <v>0</v>
      </c>
      <c r="W53" s="233">
        <v>102.79776000976599</v>
      </c>
      <c r="X53" s="233">
        <v>0</v>
      </c>
      <c r="Z53" s="233">
        <v>6.6816409999999999</v>
      </c>
      <c r="AA53" s="233"/>
      <c r="AB53" s="233">
        <v>1.034</v>
      </c>
      <c r="AC53" s="233">
        <v>1.028333333333</v>
      </c>
      <c r="AD53" s="233"/>
      <c r="AE53" s="235"/>
      <c r="AF53" s="237"/>
      <c r="AG53" s="237"/>
      <c r="AH53" s="237"/>
      <c r="AI53" s="237"/>
      <c r="AJ53" s="237"/>
    </row>
    <row r="54" spans="1:36" x14ac:dyDescent="0.25">
      <c r="A54" s="231">
        <f t="shared" si="0"/>
        <v>1984</v>
      </c>
      <c r="B54" s="231">
        <f t="shared" si="1"/>
        <v>2</v>
      </c>
      <c r="C54" s="232">
        <v>1.02912822643684</v>
      </c>
      <c r="D54" s="233"/>
      <c r="E54" s="233">
        <v>234.09076604103501</v>
      </c>
      <c r="F54" s="233"/>
      <c r="G54" s="233">
        <v>4289.5423762984101</v>
      </c>
      <c r="H54" s="233">
        <v>4137.2552888596801</v>
      </c>
      <c r="I54" s="233"/>
      <c r="J54" s="233">
        <v>250730.61109932</v>
      </c>
      <c r="K54" s="233">
        <v>25.163090381335799</v>
      </c>
      <c r="L54" s="233">
        <v>7187.0223876339296</v>
      </c>
      <c r="M54" s="233"/>
      <c r="N54" s="233">
        <v>120.207707263695</v>
      </c>
      <c r="O54" s="234">
        <v>1.0127290506233899</v>
      </c>
      <c r="P54" s="233">
        <v>276576.00710619398</v>
      </c>
      <c r="Q54" s="233"/>
      <c r="R54" s="235"/>
      <c r="S54" s="233">
        <v>139.73881401452601</v>
      </c>
      <c r="T54" s="233">
        <v>219.743099103779</v>
      </c>
      <c r="U54" s="233">
        <v>65299.142537846797</v>
      </c>
      <c r="V54" s="233">
        <v>0</v>
      </c>
      <c r="W54" s="233">
        <v>103.036362638944</v>
      </c>
      <c r="X54" s="233">
        <v>0</v>
      </c>
      <c r="Z54" s="233">
        <v>6.52548211983079</v>
      </c>
      <c r="AA54" s="233"/>
      <c r="AB54" s="233">
        <v>1.03659493542683</v>
      </c>
      <c r="AC54" s="233">
        <v>1.03270877922558</v>
      </c>
      <c r="AD54" s="233"/>
      <c r="AE54" s="235"/>
      <c r="AF54" s="237"/>
      <c r="AG54" s="237"/>
      <c r="AH54" s="237"/>
      <c r="AI54" s="237"/>
      <c r="AJ54" s="237"/>
    </row>
    <row r="55" spans="1:36" x14ac:dyDescent="0.25">
      <c r="A55" s="231">
        <f t="shared" si="0"/>
        <v>1984</v>
      </c>
      <c r="B55" s="231">
        <f t="shared" si="1"/>
        <v>3</v>
      </c>
      <c r="C55" s="232">
        <v>1.0320802868071199</v>
      </c>
      <c r="D55" s="233"/>
      <c r="E55" s="233">
        <v>233.254432563541</v>
      </c>
      <c r="F55" s="233"/>
      <c r="G55" s="233">
        <v>4302.2771004202696</v>
      </c>
      <c r="H55" s="233">
        <v>4158.7032884709597</v>
      </c>
      <c r="I55" s="233"/>
      <c r="J55" s="233">
        <v>251939.69301146801</v>
      </c>
      <c r="K55" s="233">
        <v>25.239054868936702</v>
      </c>
      <c r="L55" s="233">
        <v>7227.99260428054</v>
      </c>
      <c r="M55" s="233"/>
      <c r="N55" s="233">
        <v>121.097478633119</v>
      </c>
      <c r="O55" s="234">
        <v>1.0142021849373</v>
      </c>
      <c r="P55" s="233">
        <v>277998.14600303199</v>
      </c>
      <c r="Q55" s="233"/>
      <c r="R55" s="235"/>
      <c r="S55" s="233">
        <v>147.11869029760601</v>
      </c>
      <c r="T55" s="233">
        <v>217.63449185800999</v>
      </c>
      <c r="U55" s="233">
        <v>65289.661752483902</v>
      </c>
      <c r="V55" s="233">
        <v>0</v>
      </c>
      <c r="W55" s="233">
        <v>103.210773203168</v>
      </c>
      <c r="X55" s="233">
        <v>0</v>
      </c>
      <c r="Z55" s="233">
        <v>6.4155357009701097</v>
      </c>
      <c r="AA55" s="233"/>
      <c r="AB55" s="233">
        <v>1.03780237230617</v>
      </c>
      <c r="AC55" s="233">
        <v>1.0366803854137601</v>
      </c>
      <c r="AD55" s="233"/>
      <c r="AE55" s="235"/>
      <c r="AF55" s="237"/>
      <c r="AG55" s="237"/>
      <c r="AH55" s="237"/>
      <c r="AI55" s="237"/>
      <c r="AJ55" s="237"/>
    </row>
    <row r="56" spans="1:36" x14ac:dyDescent="0.25">
      <c r="A56" s="231">
        <f t="shared" si="0"/>
        <v>1984</v>
      </c>
      <c r="B56" s="231">
        <f t="shared" si="1"/>
        <v>4</v>
      </c>
      <c r="C56" s="232">
        <v>1.0349999999999999</v>
      </c>
      <c r="D56" s="233"/>
      <c r="E56" s="233">
        <v>229.39949999999999</v>
      </c>
      <c r="F56" s="233"/>
      <c r="G56" s="233">
        <v>4315.7380000000003</v>
      </c>
      <c r="H56" s="233">
        <v>4179.2333984375</v>
      </c>
      <c r="I56" s="233"/>
      <c r="J56" s="233">
        <v>253261.484375</v>
      </c>
      <c r="K56" s="233">
        <v>25.333757400512699</v>
      </c>
      <c r="L56" s="233">
        <v>7266</v>
      </c>
      <c r="M56" s="233"/>
      <c r="N56" s="233">
        <v>121.533333333333</v>
      </c>
      <c r="O56" s="234">
        <v>1.013666666667</v>
      </c>
      <c r="P56" s="233">
        <v>279682.78125</v>
      </c>
      <c r="Q56" s="233"/>
      <c r="R56" s="235"/>
      <c r="S56" s="233">
        <v>150.5</v>
      </c>
      <c r="T56" s="233">
        <v>211.926110206739</v>
      </c>
      <c r="U56" s="233">
        <v>65067.43</v>
      </c>
      <c r="V56" s="233">
        <v>0</v>
      </c>
      <c r="W56" s="233">
        <v>103.390144348145</v>
      </c>
      <c r="X56" s="233">
        <v>0</v>
      </c>
      <c r="Z56" s="233">
        <v>6.3360839999999996</v>
      </c>
      <c r="AA56" s="233"/>
      <c r="AB56" s="233">
        <v>1.038333333333</v>
      </c>
      <c r="AC56" s="233">
        <v>1.0409999999999999</v>
      </c>
      <c r="AD56" s="233"/>
      <c r="AE56" s="235"/>
      <c r="AF56" s="237"/>
      <c r="AG56" s="237"/>
      <c r="AH56" s="237"/>
      <c r="AI56" s="237"/>
      <c r="AJ56" s="237"/>
    </row>
    <row r="57" spans="1:36" x14ac:dyDescent="0.25">
      <c r="A57" s="231">
        <f t="shared" si="0"/>
        <v>1984</v>
      </c>
      <c r="B57" s="231">
        <f t="shared" si="1"/>
        <v>5</v>
      </c>
      <c r="C57" s="232">
        <v>1.0379085538333701</v>
      </c>
      <c r="D57" s="233"/>
      <c r="E57" s="233">
        <v>223.22562395248701</v>
      </c>
      <c r="F57" s="233"/>
      <c r="G57" s="233">
        <v>4328.6474818658598</v>
      </c>
      <c r="H57" s="233">
        <v>4197.9243887815001</v>
      </c>
      <c r="I57" s="233"/>
      <c r="J57" s="233">
        <v>254767.65521284801</v>
      </c>
      <c r="K57" s="233">
        <v>25.440742579191799</v>
      </c>
      <c r="L57" s="233">
        <v>7294.9340099859501</v>
      </c>
      <c r="M57" s="233"/>
      <c r="N57" s="233">
        <v>120.91150522957599</v>
      </c>
      <c r="O57" s="234">
        <v>1.0106425319133501</v>
      </c>
      <c r="P57" s="233">
        <v>281502.18211755803</v>
      </c>
      <c r="Q57" s="233"/>
      <c r="R57" s="235"/>
      <c r="S57" s="233">
        <v>146.677822097302</v>
      </c>
      <c r="T57" s="233">
        <v>204.818900785972</v>
      </c>
      <c r="U57" s="233">
        <v>64765.249991201003</v>
      </c>
      <c r="V57" s="233">
        <v>0</v>
      </c>
      <c r="W57" s="233">
        <v>103.589352842713</v>
      </c>
      <c r="X57" s="233">
        <v>0</v>
      </c>
      <c r="Z57" s="233">
        <v>6.2938356483136202</v>
      </c>
      <c r="AA57" s="233"/>
      <c r="AB57" s="233">
        <v>1.03855484465298</v>
      </c>
      <c r="AC57" s="233">
        <v>1.0453749297718999</v>
      </c>
      <c r="AD57" s="233"/>
      <c r="AE57" s="235"/>
      <c r="AF57" s="237"/>
      <c r="AG57" s="237"/>
      <c r="AH57" s="237"/>
      <c r="AI57" s="237"/>
      <c r="AJ57" s="237"/>
    </row>
    <row r="58" spans="1:36" x14ac:dyDescent="0.25">
      <c r="A58" s="231">
        <f t="shared" si="0"/>
        <v>1984</v>
      </c>
      <c r="B58" s="231">
        <f t="shared" si="1"/>
        <v>6</v>
      </c>
      <c r="C58" s="232">
        <v>1.0410016932589801</v>
      </c>
      <c r="D58" s="233"/>
      <c r="E58" s="233">
        <v>215.348900499222</v>
      </c>
      <c r="F58" s="233"/>
      <c r="G58" s="233">
        <v>4341.7045978300202</v>
      </c>
      <c r="H58" s="233">
        <v>4216.6459669108999</v>
      </c>
      <c r="I58" s="233"/>
      <c r="J58" s="233">
        <v>256596.698445191</v>
      </c>
      <c r="K58" s="233">
        <v>25.565642387879599</v>
      </c>
      <c r="L58" s="233">
        <v>7318.4090286092496</v>
      </c>
      <c r="M58" s="233"/>
      <c r="N58" s="233">
        <v>119.76522445198501</v>
      </c>
      <c r="O58" s="234">
        <v>1.0066182906758601</v>
      </c>
      <c r="P58" s="233">
        <v>283557.09744033398</v>
      </c>
      <c r="Q58" s="233"/>
      <c r="R58" s="235"/>
      <c r="S58" s="233">
        <v>138.10821846319001</v>
      </c>
      <c r="T58" s="233">
        <v>198.087941966605</v>
      </c>
      <c r="U58" s="233">
        <v>64459.784931593502</v>
      </c>
      <c r="V58" s="233">
        <v>0</v>
      </c>
      <c r="W58" s="233">
        <v>103.80766776805299</v>
      </c>
      <c r="X58" s="233">
        <v>0</v>
      </c>
      <c r="Z58" s="233">
        <v>6.2732047444682104</v>
      </c>
      <c r="AA58" s="233"/>
      <c r="AB58" s="233">
        <v>1.0386427332472199</v>
      </c>
      <c r="AC58" s="233">
        <v>1.0498964689589101</v>
      </c>
      <c r="AD58" s="233"/>
      <c r="AE58" s="235"/>
      <c r="AF58" s="237"/>
      <c r="AG58" s="237"/>
      <c r="AH58" s="237"/>
      <c r="AI58" s="237"/>
      <c r="AJ58" s="237"/>
    </row>
    <row r="59" spans="1:36" x14ac:dyDescent="0.25">
      <c r="A59" s="231">
        <f t="shared" si="0"/>
        <v>1984</v>
      </c>
      <c r="B59" s="231">
        <f t="shared" si="1"/>
        <v>7</v>
      </c>
      <c r="C59" s="232">
        <v>1.044</v>
      </c>
      <c r="D59" s="233"/>
      <c r="E59" s="233">
        <v>207.39224243164099</v>
      </c>
      <c r="F59" s="233"/>
      <c r="G59" s="233">
        <v>4353.8639999999996</v>
      </c>
      <c r="H59" s="233">
        <v>4234.63330078125</v>
      </c>
      <c r="I59" s="233"/>
      <c r="J59" s="233">
        <v>258624.84375</v>
      </c>
      <c r="K59" s="233">
        <v>25.698057174682599</v>
      </c>
      <c r="L59" s="233">
        <v>7337.5</v>
      </c>
      <c r="M59" s="233"/>
      <c r="N59" s="233">
        <v>119</v>
      </c>
      <c r="O59" s="234">
        <v>1.004</v>
      </c>
      <c r="P59" s="233">
        <v>285683.09999999998</v>
      </c>
      <c r="Q59" s="233"/>
      <c r="R59" s="235"/>
      <c r="S59" s="233">
        <v>129.30000000000001</v>
      </c>
      <c r="T59" s="233">
        <v>194.40179186690099</v>
      </c>
      <c r="U59" s="233">
        <v>64255.62</v>
      </c>
      <c r="V59" s="233">
        <v>0</v>
      </c>
      <c r="W59" s="233">
        <v>104.005653381348</v>
      </c>
      <c r="X59" s="233">
        <v>0</v>
      </c>
      <c r="Z59" s="233">
        <v>6.2608860000000002</v>
      </c>
      <c r="AA59" s="233"/>
      <c r="AB59" s="233">
        <v>1.0386666666669999</v>
      </c>
      <c r="AC59" s="233">
        <v>1.054</v>
      </c>
      <c r="AD59" s="233"/>
      <c r="AE59" s="235"/>
      <c r="AF59" s="237"/>
      <c r="AG59" s="237"/>
      <c r="AH59" s="237"/>
      <c r="AI59" s="237"/>
      <c r="AJ59" s="237"/>
    </row>
    <row r="60" spans="1:36" x14ac:dyDescent="0.25">
      <c r="A60" s="231">
        <f t="shared" si="0"/>
        <v>1984</v>
      </c>
      <c r="B60" s="231">
        <f t="shared" si="1"/>
        <v>8</v>
      </c>
      <c r="C60" s="232">
        <v>1.04704282456172</v>
      </c>
      <c r="D60" s="233"/>
      <c r="E60" s="233">
        <v>199.97420316474199</v>
      </c>
      <c r="F60" s="233"/>
      <c r="G60" s="233">
        <v>4365.8880236692403</v>
      </c>
      <c r="H60" s="233">
        <v>4253.4681466273096</v>
      </c>
      <c r="I60" s="233"/>
      <c r="J60" s="233">
        <v>260892.052331668</v>
      </c>
      <c r="K60" s="233">
        <v>25.840646079767801</v>
      </c>
      <c r="L60" s="233">
        <v>7356.0125191030002</v>
      </c>
      <c r="M60" s="233"/>
      <c r="N60" s="233">
        <v>119.110684630241</v>
      </c>
      <c r="O60" s="234">
        <v>1.0041184160282299</v>
      </c>
      <c r="P60" s="233">
        <v>287947.99248185998</v>
      </c>
      <c r="Q60" s="233"/>
      <c r="R60" s="235"/>
      <c r="S60" s="233">
        <v>123.06706155646999</v>
      </c>
      <c r="T60" s="233">
        <v>194.81484397710801</v>
      </c>
      <c r="U60" s="233">
        <v>64222.305791472398</v>
      </c>
      <c r="V60" s="233">
        <v>0</v>
      </c>
      <c r="W60" s="233">
        <v>104.17764493965301</v>
      </c>
      <c r="X60" s="233">
        <v>0</v>
      </c>
      <c r="Z60" s="233">
        <v>6.24345065065034</v>
      </c>
      <c r="AA60" s="233"/>
      <c r="AB60" s="233">
        <v>1.0386887565637599</v>
      </c>
      <c r="AC60" s="233">
        <v>1.0577721576297201</v>
      </c>
      <c r="AD60" s="233"/>
      <c r="AE60" s="235"/>
      <c r="AF60" s="237"/>
      <c r="AG60" s="237"/>
      <c r="AH60" s="237"/>
      <c r="AI60" s="237"/>
      <c r="AJ60" s="237"/>
    </row>
    <row r="61" spans="1:36" x14ac:dyDescent="0.25">
      <c r="A61" s="231">
        <f t="shared" si="0"/>
        <v>1984</v>
      </c>
      <c r="B61" s="231">
        <f t="shared" si="1"/>
        <v>9</v>
      </c>
      <c r="C61" s="232">
        <v>1.0500586077935099</v>
      </c>
      <c r="D61" s="233"/>
      <c r="E61" s="233">
        <v>194.47930213504199</v>
      </c>
      <c r="F61" s="233"/>
      <c r="G61" s="233">
        <v>4377.9629662214002</v>
      </c>
      <c r="H61" s="233">
        <v>4272.6256591046304</v>
      </c>
      <c r="I61" s="233"/>
      <c r="J61" s="233">
        <v>262882.752732491</v>
      </c>
      <c r="K61" s="233">
        <v>25.968053035520299</v>
      </c>
      <c r="L61" s="233">
        <v>7375.1810709205602</v>
      </c>
      <c r="M61" s="233"/>
      <c r="N61" s="233">
        <v>119.411569663213</v>
      </c>
      <c r="O61" s="234">
        <v>1.00571309840468</v>
      </c>
      <c r="P61" s="233">
        <v>290045.59199858899</v>
      </c>
      <c r="Q61" s="233"/>
      <c r="R61" s="235"/>
      <c r="S61" s="233">
        <v>120.304457319962</v>
      </c>
      <c r="T61" s="233">
        <v>196.738481573825</v>
      </c>
      <c r="U61" s="233">
        <v>64432.228778794</v>
      </c>
      <c r="V61" s="233">
        <v>0</v>
      </c>
      <c r="W61" s="233">
        <v>104.327565830023</v>
      </c>
      <c r="X61" s="233">
        <v>0</v>
      </c>
      <c r="Z61" s="233">
        <v>6.2190615234466202</v>
      </c>
      <c r="AA61" s="233"/>
      <c r="AB61" s="233">
        <v>1.03869751261032</v>
      </c>
      <c r="AC61" s="233">
        <v>1.06126793417198</v>
      </c>
      <c r="AD61" s="233"/>
      <c r="AE61" s="235"/>
      <c r="AF61" s="237"/>
      <c r="AG61" s="237"/>
      <c r="AH61" s="237"/>
      <c r="AI61" s="237"/>
      <c r="AJ61" s="237"/>
    </row>
    <row r="62" spans="1:36" x14ac:dyDescent="0.25">
      <c r="A62" s="231">
        <f t="shared" si="0"/>
        <v>1984</v>
      </c>
      <c r="B62" s="231">
        <f t="shared" si="1"/>
        <v>10</v>
      </c>
      <c r="C62" s="232">
        <v>1.0529999999999999</v>
      </c>
      <c r="D62" s="233"/>
      <c r="E62" s="233">
        <v>192.031814575195</v>
      </c>
      <c r="F62" s="233"/>
      <c r="G62" s="233">
        <v>4390.4170000000004</v>
      </c>
      <c r="H62" s="233">
        <v>4291.4669999999996</v>
      </c>
      <c r="I62" s="233"/>
      <c r="J62" s="233">
        <v>264035.90000000002</v>
      </c>
      <c r="K62" s="233">
        <v>26.053491592407202</v>
      </c>
      <c r="L62" s="233">
        <v>7396</v>
      </c>
      <c r="M62" s="233"/>
      <c r="N62" s="233">
        <v>118.9</v>
      </c>
      <c r="O62" s="234">
        <v>1.0066666666670001</v>
      </c>
      <c r="P62" s="233">
        <v>291654.28125</v>
      </c>
      <c r="Q62" s="233"/>
      <c r="R62" s="235"/>
      <c r="S62" s="233">
        <v>120.8</v>
      </c>
      <c r="T62" s="233">
        <v>196.453604359819</v>
      </c>
      <c r="U62" s="233">
        <v>64921.65</v>
      </c>
      <c r="V62" s="233">
        <v>0</v>
      </c>
      <c r="W62" s="233">
        <v>104.46907043457</v>
      </c>
      <c r="X62" s="233">
        <v>0</v>
      </c>
      <c r="Z62" s="233">
        <v>6.189203</v>
      </c>
      <c r="AA62" s="233"/>
      <c r="AB62" s="233">
        <v>1.0386666666669999</v>
      </c>
      <c r="AC62" s="233">
        <v>1.0646666666669999</v>
      </c>
      <c r="AD62" s="233"/>
      <c r="AE62" s="235"/>
      <c r="AF62" s="237"/>
      <c r="AG62" s="237"/>
      <c r="AH62" s="237"/>
      <c r="AI62" s="237"/>
      <c r="AJ62" s="237"/>
    </row>
    <row r="63" spans="1:36" x14ac:dyDescent="0.25">
      <c r="A63" s="231">
        <f t="shared" si="0"/>
        <v>1984</v>
      </c>
      <c r="B63" s="231">
        <f t="shared" si="1"/>
        <v>11</v>
      </c>
      <c r="C63" s="232">
        <v>1.05611373218947</v>
      </c>
      <c r="D63" s="233"/>
      <c r="E63" s="233">
        <v>193.112894746461</v>
      </c>
      <c r="F63" s="233"/>
      <c r="G63" s="233">
        <v>4404.5163364138498</v>
      </c>
      <c r="H63" s="233">
        <v>4311.15685467209</v>
      </c>
      <c r="I63" s="233"/>
      <c r="J63" s="233">
        <v>264136.53197671298</v>
      </c>
      <c r="K63" s="233">
        <v>26.089171928381401</v>
      </c>
      <c r="L63" s="233">
        <v>7420.7515908351097</v>
      </c>
      <c r="M63" s="233"/>
      <c r="N63" s="233">
        <v>116.980279821518</v>
      </c>
      <c r="O63" s="234">
        <v>1.00577326259081</v>
      </c>
      <c r="P63" s="233">
        <v>292731.25689372898</v>
      </c>
      <c r="Q63" s="233"/>
      <c r="R63" s="235"/>
      <c r="S63" s="233">
        <v>124.17626103201501</v>
      </c>
      <c r="T63" s="233">
        <v>191.71465605402099</v>
      </c>
      <c r="U63" s="233">
        <v>65723.621617231795</v>
      </c>
      <c r="V63" s="233">
        <v>0</v>
      </c>
      <c r="W63" s="233">
        <v>104.631819084268</v>
      </c>
      <c r="X63" s="233">
        <v>0</v>
      </c>
      <c r="Z63" s="233">
        <v>6.1535743260859599</v>
      </c>
      <c r="AA63" s="233"/>
      <c r="AB63" s="233">
        <v>1.0386664015647</v>
      </c>
      <c r="AC63" s="233">
        <v>1.0684181813407001</v>
      </c>
      <c r="AD63" s="233"/>
      <c r="AE63" s="235"/>
      <c r="AF63" s="237"/>
      <c r="AG63" s="237"/>
      <c r="AH63" s="237"/>
      <c r="AI63" s="237"/>
      <c r="AJ63" s="237"/>
    </row>
    <row r="64" spans="1:36" x14ac:dyDescent="0.25">
      <c r="A64" s="231">
        <f t="shared" si="0"/>
        <v>1984</v>
      </c>
      <c r="B64" s="231">
        <f t="shared" si="1"/>
        <v>12</v>
      </c>
      <c r="C64" s="232">
        <v>1.05924879767451</v>
      </c>
      <c r="D64" s="233">
        <f t="shared" ref="D64" si="41">AVERAGE(C53:C64)</f>
        <v>1.0424930046573768</v>
      </c>
      <c r="E64" s="233">
        <v>196.66946982672499</v>
      </c>
      <c r="F64" s="233">
        <f t="shared" ref="F64" si="42">AVERAGE(E53:E64)</f>
        <v>212.55396724727839</v>
      </c>
      <c r="G64" s="233">
        <v>4418.6202103348396</v>
      </c>
      <c r="H64" s="233">
        <v>4330.0176349947196</v>
      </c>
      <c r="I64" s="233">
        <f t="shared" ref="I64" si="43">AVERAGE(H53:H64)</f>
        <v>4224.4748273033774</v>
      </c>
      <c r="J64" s="233">
        <v>263775.35625719302</v>
      </c>
      <c r="K64" s="233">
        <v>26.099746999479901</v>
      </c>
      <c r="L64" s="233">
        <v>7445.6970435732801</v>
      </c>
      <c r="M64" s="233">
        <f t="shared" ref="M64" si="44">AVERAGE(L53:L64)</f>
        <v>7313.8416879118013</v>
      </c>
      <c r="N64" s="233">
        <v>114.934389633352</v>
      </c>
      <c r="O64" s="234">
        <v>1.00482803348719</v>
      </c>
      <c r="P64" s="233">
        <v>293512.971970691</v>
      </c>
      <c r="Q64" s="233">
        <f t="shared" ref="Q64" si="45">AVERAGE(P53:P64)</f>
        <v>284672.63820933219</v>
      </c>
      <c r="R64" s="235">
        <f t="shared" ref="R64" si="46">AVERAGE(K53:K64)</f>
        <v>25.631987199655764</v>
      </c>
      <c r="S64" s="233">
        <v>128.81351674046701</v>
      </c>
      <c r="T64" s="233">
        <v>186.20244582494399</v>
      </c>
      <c r="U64" s="233">
        <v>66577.854294580204</v>
      </c>
      <c r="V64" s="233">
        <v>0</v>
      </c>
      <c r="W64" s="233">
        <v>104.832914144003</v>
      </c>
      <c r="X64" s="233">
        <v>0</v>
      </c>
      <c r="Z64" s="233">
        <v>6.1209839573897504</v>
      </c>
      <c r="AA64" s="233">
        <f t="shared" ref="AA64" si="47">AVERAGE(Z53:Z64)</f>
        <v>6.3094118892629503</v>
      </c>
      <c r="AB64" s="233">
        <v>1.0391375948200099</v>
      </c>
      <c r="AC64" s="233">
        <v>1.07225219754874</v>
      </c>
      <c r="AD64" s="233">
        <f t="shared" ref="AD64" si="48">AVERAGE(X53:X64)</f>
        <v>0</v>
      </c>
      <c r="AE64" s="235">
        <f t="shared" ref="AE64" si="49">AVERAGE(O53:O64)</f>
        <v>1.0082465168329007</v>
      </c>
      <c r="AF64" s="237">
        <f t="shared" ref="AF64" si="50">AVERAGE(S53:S64)</f>
        <v>133.3337367934615</v>
      </c>
      <c r="AG64" s="237">
        <f t="shared" ref="AG64" si="51">AVERAGE(U53:U64)</f>
        <v>64998.26878970446</v>
      </c>
      <c r="AH64" s="237">
        <f t="shared" ref="AH64" si="52">AVERAGE(G53:G64)</f>
        <v>4347.0729244211579</v>
      </c>
      <c r="AI64" s="237">
        <f t="shared" ref="AI64:AJ64" si="53">AVERAGE(AB53:AB64)</f>
        <v>1.0380376514882492</v>
      </c>
      <c r="AJ64" s="237">
        <f t="shared" si="53"/>
        <v>1.0510309195051077</v>
      </c>
    </row>
    <row r="65" spans="1:36" x14ac:dyDescent="0.25">
      <c r="A65" s="231">
        <f>A53+1</f>
        <v>1985</v>
      </c>
      <c r="B65" s="231">
        <f>B53</f>
        <v>1</v>
      </c>
      <c r="C65" s="232">
        <v>1.0626666666669999</v>
      </c>
      <c r="D65" s="233"/>
      <c r="E65" s="233">
        <v>201.50482177734401</v>
      </c>
      <c r="F65" s="233"/>
      <c r="G65" s="233">
        <v>4432.61328125</v>
      </c>
      <c r="H65" s="233">
        <v>4348.8</v>
      </c>
      <c r="I65" s="233"/>
      <c r="J65" s="233">
        <v>263774.90000000002</v>
      </c>
      <c r="K65" s="233">
        <v>26.124210000000001</v>
      </c>
      <c r="L65" s="233">
        <v>7469.5</v>
      </c>
      <c r="M65" s="233"/>
      <c r="N65" s="233">
        <v>114.26666666666701</v>
      </c>
      <c r="O65" s="234">
        <v>1.006333333333</v>
      </c>
      <c r="P65" s="233">
        <v>294485.375</v>
      </c>
      <c r="Q65" s="233"/>
      <c r="R65" s="235"/>
      <c r="S65" s="233">
        <v>133.30000000000001</v>
      </c>
      <c r="T65" s="233">
        <v>184.474469976119</v>
      </c>
      <c r="U65" s="233">
        <v>67270.3359375</v>
      </c>
      <c r="V65" s="233">
        <v>0</v>
      </c>
      <c r="W65" s="233">
        <v>105.116691589355</v>
      </c>
      <c r="X65" s="233">
        <v>0</v>
      </c>
      <c r="Z65" s="233">
        <v>6.0973030000000001</v>
      </c>
      <c r="AA65" s="233"/>
      <c r="AB65" s="233">
        <v>1.0406666666669999</v>
      </c>
      <c r="AC65" s="233">
        <v>1.0763333333330001</v>
      </c>
      <c r="AD65" s="233"/>
      <c r="AE65" s="235"/>
      <c r="AF65" s="237"/>
      <c r="AG65" s="237"/>
      <c r="AH65" s="237"/>
      <c r="AI65" s="237"/>
      <c r="AJ65" s="237"/>
    </row>
    <row r="66" spans="1:36" x14ac:dyDescent="0.25">
      <c r="A66" s="231">
        <f t="shared" si="0"/>
        <v>1985</v>
      </c>
      <c r="B66" s="231">
        <f t="shared" si="1"/>
        <v>2</v>
      </c>
      <c r="C66" s="232">
        <v>1.0662463901397099</v>
      </c>
      <c r="D66" s="233"/>
      <c r="E66" s="233">
        <v>205.96032224799001</v>
      </c>
      <c r="F66" s="233"/>
      <c r="G66" s="233">
        <v>4445.2350688975002</v>
      </c>
      <c r="H66" s="233">
        <v>4366.3172586194396</v>
      </c>
      <c r="I66" s="233"/>
      <c r="J66" s="233">
        <v>264759.59528660699</v>
      </c>
      <c r="K66" s="233">
        <v>26.189081134047001</v>
      </c>
      <c r="L66" s="233">
        <v>7489.8423150553999</v>
      </c>
      <c r="M66" s="233"/>
      <c r="N66" s="233">
        <v>116.150942486224</v>
      </c>
      <c r="O66" s="234">
        <v>1.0118690136975601</v>
      </c>
      <c r="P66" s="233">
        <v>295926.049144283</v>
      </c>
      <c r="Q66" s="233"/>
      <c r="R66" s="235"/>
      <c r="S66" s="233">
        <v>136.10293764420999</v>
      </c>
      <c r="T66" s="233">
        <v>190.021183211188</v>
      </c>
      <c r="U66" s="233">
        <v>67589.447638760103</v>
      </c>
      <c r="V66" s="233">
        <v>0</v>
      </c>
      <c r="W66" s="233">
        <v>105.492790453681</v>
      </c>
      <c r="X66" s="233">
        <v>0</v>
      </c>
      <c r="Z66" s="233">
        <v>6.08863398438179</v>
      </c>
      <c r="AA66" s="233"/>
      <c r="AB66" s="233">
        <v>1.0434368619385499</v>
      </c>
      <c r="AC66" s="233">
        <v>1.0804292816985499</v>
      </c>
      <c r="AD66" s="233"/>
      <c r="AE66" s="235"/>
      <c r="AF66" s="237"/>
      <c r="AG66" s="237"/>
      <c r="AH66" s="237"/>
      <c r="AI66" s="237"/>
      <c r="AJ66" s="237"/>
    </row>
    <row r="67" spans="1:36" x14ac:dyDescent="0.25">
      <c r="A67" s="231">
        <f t="shared" si="0"/>
        <v>1985</v>
      </c>
      <c r="B67" s="231">
        <f t="shared" si="1"/>
        <v>3</v>
      </c>
      <c r="C67" s="232">
        <v>1.06936332032846</v>
      </c>
      <c r="D67" s="233"/>
      <c r="E67" s="233">
        <v>208.012353469288</v>
      </c>
      <c r="F67" s="233"/>
      <c r="G67" s="233">
        <v>4455.7612482583099</v>
      </c>
      <c r="H67" s="233">
        <v>4380.4892439099904</v>
      </c>
      <c r="I67" s="233"/>
      <c r="J67" s="233">
        <v>266169.11015533702</v>
      </c>
      <c r="K67" s="233">
        <v>26.264457970734501</v>
      </c>
      <c r="L67" s="233">
        <v>7509.2645908507402</v>
      </c>
      <c r="M67" s="233"/>
      <c r="N67" s="233">
        <v>119.028884253101</v>
      </c>
      <c r="O67" s="234">
        <v>1.0179821767520101</v>
      </c>
      <c r="P67" s="233">
        <v>297422.16141343</v>
      </c>
      <c r="Q67" s="233"/>
      <c r="R67" s="235"/>
      <c r="S67" s="233">
        <v>137.26993770877701</v>
      </c>
      <c r="T67" s="233">
        <v>198.205131237172</v>
      </c>
      <c r="U67" s="233">
        <v>67719.214965292995</v>
      </c>
      <c r="V67" s="233">
        <v>0</v>
      </c>
      <c r="W67" s="233">
        <v>105.870773224621</v>
      </c>
      <c r="X67" s="233">
        <v>0</v>
      </c>
      <c r="Z67" s="233">
        <v>6.0868518296573102</v>
      </c>
      <c r="AA67" s="233"/>
      <c r="AB67" s="233">
        <v>1.0459009409781099</v>
      </c>
      <c r="AC67" s="233">
        <v>1.0840060360963699</v>
      </c>
      <c r="AD67" s="233"/>
      <c r="AE67" s="235"/>
      <c r="AF67" s="237"/>
      <c r="AG67" s="237"/>
      <c r="AH67" s="237"/>
      <c r="AI67" s="237"/>
      <c r="AJ67" s="237"/>
    </row>
    <row r="68" spans="1:36" x14ac:dyDescent="0.25">
      <c r="A68" s="231">
        <f t="shared" si="0"/>
        <v>1985</v>
      </c>
      <c r="B68" s="231">
        <f t="shared" si="1"/>
        <v>4</v>
      </c>
      <c r="C68" s="232">
        <v>1.0723333333330001</v>
      </c>
      <c r="D68" s="233"/>
      <c r="E68" s="233">
        <v>206.18165588378901</v>
      </c>
      <c r="F68" s="233"/>
      <c r="G68" s="233">
        <v>4467.0625</v>
      </c>
      <c r="H68" s="233">
        <v>4393.7</v>
      </c>
      <c r="I68" s="233"/>
      <c r="J68" s="233">
        <v>267701.9375</v>
      </c>
      <c r="K68" s="233">
        <v>26.334949999999999</v>
      </c>
      <c r="L68" s="233">
        <v>7537.9</v>
      </c>
      <c r="M68" s="233"/>
      <c r="N68" s="233">
        <v>121.833333333333</v>
      </c>
      <c r="O68" s="234">
        <v>1.022333333333</v>
      </c>
      <c r="P68" s="233">
        <v>298931.20000000001</v>
      </c>
      <c r="Q68" s="233"/>
      <c r="R68" s="235"/>
      <c r="S68" s="233">
        <v>137.5</v>
      </c>
      <c r="T68" s="233">
        <v>205.69272404803101</v>
      </c>
      <c r="U68" s="233">
        <v>67958.070000000007</v>
      </c>
      <c r="V68" s="233">
        <v>0</v>
      </c>
      <c r="W68" s="233">
        <v>106.270614624023</v>
      </c>
      <c r="X68" s="233">
        <v>0</v>
      </c>
      <c r="Z68" s="233">
        <v>6.0808224678039604</v>
      </c>
      <c r="AA68" s="233"/>
      <c r="AB68" s="233">
        <v>1.0469999999999999</v>
      </c>
      <c r="AC68" s="233">
        <v>1.0876666666670001</v>
      </c>
      <c r="AD68" s="233"/>
      <c r="AE68" s="235"/>
      <c r="AF68" s="237"/>
      <c r="AG68" s="237"/>
      <c r="AH68" s="237"/>
      <c r="AI68" s="237"/>
      <c r="AJ68" s="237"/>
    </row>
    <row r="69" spans="1:36" x14ac:dyDescent="0.25">
      <c r="A69" s="231">
        <f t="shared" si="0"/>
        <v>1985</v>
      </c>
      <c r="B69" s="231">
        <f t="shared" si="1"/>
        <v>5</v>
      </c>
      <c r="C69" s="232">
        <v>1.0745367594489701</v>
      </c>
      <c r="D69" s="233"/>
      <c r="E69" s="233">
        <v>199.67738005658501</v>
      </c>
      <c r="F69" s="233"/>
      <c r="G69" s="233">
        <v>4478.1387904517796</v>
      </c>
      <c r="H69" s="233">
        <v>4403.8321613007602</v>
      </c>
      <c r="I69" s="233"/>
      <c r="J69" s="233">
        <v>268720.82471254398</v>
      </c>
      <c r="K69" s="233">
        <v>26.3688113298</v>
      </c>
      <c r="L69" s="233">
        <v>7576.1313581930199</v>
      </c>
      <c r="M69" s="233"/>
      <c r="N69" s="233">
        <v>122.908387997528</v>
      </c>
      <c r="O69" s="234">
        <v>1.02165498276682</v>
      </c>
      <c r="P69" s="233">
        <v>299997.74209414597</v>
      </c>
      <c r="Q69" s="233"/>
      <c r="R69" s="235"/>
      <c r="S69" s="233">
        <v>137.29879376561701</v>
      </c>
      <c r="T69" s="233">
        <v>207.74193719439501</v>
      </c>
      <c r="U69" s="233">
        <v>68479.580345092196</v>
      </c>
      <c r="V69" s="233">
        <v>0</v>
      </c>
      <c r="W69" s="233">
        <v>106.591875666536</v>
      </c>
      <c r="X69" s="233">
        <v>0</v>
      </c>
      <c r="Z69" s="233">
        <v>6.06151999021432</v>
      </c>
      <c r="AA69" s="233"/>
      <c r="AB69" s="233">
        <v>1.0455460738951501</v>
      </c>
      <c r="AC69" s="233">
        <v>1.09083371215388</v>
      </c>
      <c r="AD69" s="233"/>
      <c r="AE69" s="235"/>
      <c r="AF69" s="237"/>
      <c r="AG69" s="237"/>
      <c r="AH69" s="237"/>
      <c r="AI69" s="237"/>
      <c r="AJ69" s="237"/>
    </row>
    <row r="70" spans="1:36" x14ac:dyDescent="0.25">
      <c r="A70" s="231">
        <f t="shared" si="0"/>
        <v>1985</v>
      </c>
      <c r="B70" s="231">
        <f t="shared" si="1"/>
        <v>6</v>
      </c>
      <c r="C70" s="232">
        <v>1.07659575533788</v>
      </c>
      <c r="D70" s="233"/>
      <c r="E70" s="233">
        <v>192.824416007249</v>
      </c>
      <c r="F70" s="233"/>
      <c r="G70" s="233">
        <v>4489.7588873232098</v>
      </c>
      <c r="H70" s="233">
        <v>4413.4050080765201</v>
      </c>
      <c r="I70" s="233"/>
      <c r="J70" s="233">
        <v>269512.33710491902</v>
      </c>
      <c r="K70" s="233">
        <v>26.387404517789399</v>
      </c>
      <c r="L70" s="233">
        <v>7619.3371480756996</v>
      </c>
      <c r="M70" s="233"/>
      <c r="N70" s="233">
        <v>122.73115541640399</v>
      </c>
      <c r="O70" s="234">
        <v>1.0181327401501501</v>
      </c>
      <c r="P70" s="233">
        <v>300912.03951097</v>
      </c>
      <c r="Q70" s="233"/>
      <c r="R70" s="235"/>
      <c r="S70" s="233">
        <v>138.16613109692599</v>
      </c>
      <c r="T70" s="233">
        <v>206.646165797545</v>
      </c>
      <c r="U70" s="233">
        <v>69216.629482724398</v>
      </c>
      <c r="V70" s="233">
        <v>0</v>
      </c>
      <c r="W70" s="233">
        <v>106.862739255954</v>
      </c>
      <c r="X70" s="233">
        <v>0</v>
      </c>
      <c r="Z70" s="233">
        <v>6.0228588629803896</v>
      </c>
      <c r="AA70" s="233"/>
      <c r="AB70" s="233">
        <v>1.0434098151429301</v>
      </c>
      <c r="AC70" s="233">
        <v>1.09400307386388</v>
      </c>
      <c r="AD70" s="233"/>
      <c r="AE70" s="235"/>
      <c r="AF70" s="237"/>
      <c r="AG70" s="237"/>
      <c r="AH70" s="237"/>
      <c r="AI70" s="237"/>
      <c r="AJ70" s="237"/>
    </row>
    <row r="71" spans="1:36" x14ac:dyDescent="0.25">
      <c r="A71" s="231">
        <f t="shared" si="0"/>
        <v>1985</v>
      </c>
      <c r="B71" s="231">
        <f t="shared" si="1"/>
        <v>7</v>
      </c>
      <c r="C71" s="232">
        <v>1.079</v>
      </c>
      <c r="D71" s="233"/>
      <c r="E71" s="233">
        <v>191.96212768554699</v>
      </c>
      <c r="F71" s="233"/>
      <c r="G71" s="233">
        <v>4501.07958984375</v>
      </c>
      <c r="H71" s="233">
        <v>4424.067</v>
      </c>
      <c r="I71" s="233"/>
      <c r="J71" s="233">
        <v>270404.09999999998</v>
      </c>
      <c r="K71" s="233">
        <v>26.418189999999999</v>
      </c>
      <c r="L71" s="233">
        <v>7655.2</v>
      </c>
      <c r="M71" s="233"/>
      <c r="N71" s="233">
        <v>122.133333333333</v>
      </c>
      <c r="O71" s="234">
        <v>1.0153333333329999</v>
      </c>
      <c r="P71" s="233">
        <v>301944.125</v>
      </c>
      <c r="Q71" s="233"/>
      <c r="R71" s="235"/>
      <c r="S71" s="233">
        <v>141.69999999999999</v>
      </c>
      <c r="T71" s="233">
        <v>206.030609258715</v>
      </c>
      <c r="U71" s="233">
        <v>69947.42</v>
      </c>
      <c r="V71" s="233">
        <v>0</v>
      </c>
      <c r="W71" s="233">
        <v>107.08629999999999</v>
      </c>
      <c r="X71" s="233">
        <v>0</v>
      </c>
      <c r="Z71" s="233">
        <v>5.9640383720397896</v>
      </c>
      <c r="AA71" s="233"/>
      <c r="AB71" s="233">
        <v>1.0433333333329999</v>
      </c>
      <c r="AC71" s="233">
        <v>1.097333333333</v>
      </c>
      <c r="AD71" s="233"/>
      <c r="AE71" s="235"/>
      <c r="AF71" s="237"/>
      <c r="AG71" s="237"/>
      <c r="AH71" s="237"/>
      <c r="AI71" s="237"/>
      <c r="AJ71" s="237"/>
    </row>
    <row r="72" spans="1:36" x14ac:dyDescent="0.25">
      <c r="A72" s="231">
        <f t="shared" si="0"/>
        <v>1985</v>
      </c>
      <c r="B72" s="231">
        <f t="shared" si="1"/>
        <v>8</v>
      </c>
      <c r="C72" s="232">
        <v>1.0823566817405299</v>
      </c>
      <c r="D72" s="233"/>
      <c r="E72" s="233">
        <v>200.85122164430601</v>
      </c>
      <c r="F72" s="233"/>
      <c r="G72" s="233">
        <v>4512.75138084639</v>
      </c>
      <c r="H72" s="233">
        <v>4438.2877476981903</v>
      </c>
      <c r="I72" s="233"/>
      <c r="J72" s="233">
        <v>271732.22644668701</v>
      </c>
      <c r="K72" s="233">
        <v>26.484590413817699</v>
      </c>
      <c r="L72" s="233">
        <v>7679.2991146032</v>
      </c>
      <c r="M72" s="233"/>
      <c r="N72" s="233">
        <v>121.699482074117</v>
      </c>
      <c r="O72" s="234">
        <v>1.0155288752621101</v>
      </c>
      <c r="P72" s="233">
        <v>303408.34124451701</v>
      </c>
      <c r="Q72" s="233"/>
      <c r="R72" s="235"/>
      <c r="S72" s="233">
        <v>148.87988759195201</v>
      </c>
      <c r="T72" s="233">
        <v>208.428410998613</v>
      </c>
      <c r="U72" s="233">
        <v>70568.344324512698</v>
      </c>
      <c r="V72" s="233">
        <v>0</v>
      </c>
      <c r="W72" s="233">
        <v>107.300369354339</v>
      </c>
      <c r="X72" s="233">
        <v>0</v>
      </c>
      <c r="Z72" s="233">
        <v>5.8823503317758501</v>
      </c>
      <c r="AA72" s="233"/>
      <c r="AB72" s="233">
        <v>1.0469801661976501</v>
      </c>
      <c r="AC72" s="233">
        <v>1.1013146917810199</v>
      </c>
      <c r="AD72" s="233"/>
      <c r="AE72" s="235"/>
      <c r="AF72" s="237"/>
      <c r="AG72" s="237"/>
      <c r="AH72" s="237"/>
      <c r="AI72" s="237"/>
      <c r="AJ72" s="237"/>
    </row>
    <row r="73" spans="1:36" x14ac:dyDescent="0.25">
      <c r="A73" s="231">
        <f t="shared" si="0"/>
        <v>1985</v>
      </c>
      <c r="B73" s="231">
        <f t="shared" si="1"/>
        <v>9</v>
      </c>
      <c r="C73" s="232">
        <v>1.08624713421916</v>
      </c>
      <c r="D73" s="233"/>
      <c r="E73" s="233">
        <v>214.26802521076999</v>
      </c>
      <c r="F73" s="233"/>
      <c r="G73" s="233">
        <v>4524.2646101707296</v>
      </c>
      <c r="H73" s="233">
        <v>4455.1378858631397</v>
      </c>
      <c r="I73" s="233"/>
      <c r="J73" s="233">
        <v>273282.94841924199</v>
      </c>
      <c r="K73" s="233">
        <v>26.573866205259598</v>
      </c>
      <c r="L73" s="233">
        <v>7695.7766953887503</v>
      </c>
      <c r="M73" s="233"/>
      <c r="N73" s="233">
        <v>121.16479947342501</v>
      </c>
      <c r="O73" s="234">
        <v>1.0172761902051199</v>
      </c>
      <c r="P73" s="233">
        <v>305136.84236588702</v>
      </c>
      <c r="Q73" s="233"/>
      <c r="R73" s="235"/>
      <c r="S73" s="233">
        <v>156.498342011619</v>
      </c>
      <c r="T73" s="233">
        <v>212.00687554617701</v>
      </c>
      <c r="U73" s="233">
        <v>71015.867192863298</v>
      </c>
      <c r="V73" s="233">
        <v>0</v>
      </c>
      <c r="W73" s="233">
        <v>107.526127950597</v>
      </c>
      <c r="X73" s="233">
        <v>0</v>
      </c>
      <c r="Z73" s="233">
        <v>5.7991147579450502</v>
      </c>
      <c r="AA73" s="233"/>
      <c r="AB73" s="233">
        <v>1.05193629911199</v>
      </c>
      <c r="AC73" s="233">
        <v>1.10567682914339</v>
      </c>
      <c r="AD73" s="233"/>
      <c r="AE73" s="235"/>
      <c r="AF73" s="237"/>
      <c r="AG73" s="237"/>
      <c r="AH73" s="237"/>
      <c r="AI73" s="237"/>
      <c r="AJ73" s="237"/>
    </row>
    <row r="74" spans="1:36" x14ac:dyDescent="0.25">
      <c r="A74" s="231">
        <f t="shared" si="0"/>
        <v>1985</v>
      </c>
      <c r="B74" s="231">
        <f t="shared" si="1"/>
        <v>10</v>
      </c>
      <c r="C74" s="232">
        <v>1.0900000000000001</v>
      </c>
      <c r="D74" s="233"/>
      <c r="E74" s="233">
        <v>224.28623962402301</v>
      </c>
      <c r="F74" s="233"/>
      <c r="G74" s="233">
        <v>4535.1239999999998</v>
      </c>
      <c r="H74" s="233">
        <v>4472.8</v>
      </c>
      <c r="I74" s="233"/>
      <c r="J74" s="233">
        <v>274706.2</v>
      </c>
      <c r="K74" s="233">
        <v>26.662582397460898</v>
      </c>
      <c r="L74" s="233">
        <v>7712.6</v>
      </c>
      <c r="M74" s="233"/>
      <c r="N74" s="233">
        <v>120.066666666667</v>
      </c>
      <c r="O74" s="234">
        <v>1.018</v>
      </c>
      <c r="P74" s="233">
        <v>306838.96875</v>
      </c>
      <c r="Q74" s="233"/>
      <c r="R74" s="235"/>
      <c r="S74" s="233">
        <v>160.4</v>
      </c>
      <c r="T74" s="233">
        <v>213.74974677203599</v>
      </c>
      <c r="U74" s="233">
        <v>71275.570000000007</v>
      </c>
      <c r="V74" s="233">
        <v>0</v>
      </c>
      <c r="W74" s="233">
        <v>107.784545898438</v>
      </c>
      <c r="X74" s="233">
        <v>0</v>
      </c>
      <c r="Z74" s="233">
        <v>5.7400690000000001</v>
      </c>
      <c r="AA74" s="233"/>
      <c r="AB74" s="233">
        <v>1.0546666666669999</v>
      </c>
      <c r="AC74" s="233">
        <v>1.1100000000000001</v>
      </c>
      <c r="AD74" s="233"/>
      <c r="AE74" s="235"/>
      <c r="AF74" s="237"/>
      <c r="AG74" s="237"/>
      <c r="AH74" s="237"/>
      <c r="AI74" s="237"/>
      <c r="AJ74" s="237"/>
    </row>
    <row r="75" spans="1:36" x14ac:dyDescent="0.25">
      <c r="A75" s="231">
        <f t="shared" si="0"/>
        <v>1985</v>
      </c>
      <c r="B75" s="231">
        <f t="shared" si="1"/>
        <v>11</v>
      </c>
      <c r="C75" s="232">
        <v>1.0933101870970501</v>
      </c>
      <c r="D75" s="233"/>
      <c r="E75" s="233">
        <v>226.02892853442501</v>
      </c>
      <c r="F75" s="233"/>
      <c r="G75" s="233">
        <v>4546.0075306354101</v>
      </c>
      <c r="H75" s="233">
        <v>4491.3545096620601</v>
      </c>
      <c r="I75" s="233"/>
      <c r="J75" s="233">
        <v>275901.62280784699</v>
      </c>
      <c r="K75" s="233">
        <v>26.742808386227502</v>
      </c>
      <c r="L75" s="233">
        <v>7736.67737157996</v>
      </c>
      <c r="M75" s="233"/>
      <c r="N75" s="233">
        <v>117.889933199399</v>
      </c>
      <c r="O75" s="234">
        <v>1.0149538927538799</v>
      </c>
      <c r="P75" s="233">
        <v>308471.13342864602</v>
      </c>
      <c r="Q75" s="233"/>
      <c r="R75" s="235"/>
      <c r="S75" s="233">
        <v>158.14234501433901</v>
      </c>
      <c r="T75" s="233">
        <v>211.664782801981</v>
      </c>
      <c r="U75" s="233">
        <v>71406.085103459802</v>
      </c>
      <c r="V75" s="233">
        <v>0</v>
      </c>
      <c r="W75" s="233">
        <v>108.09268653100099</v>
      </c>
      <c r="X75" s="233">
        <v>0</v>
      </c>
      <c r="Z75" s="233">
        <v>5.7187621155182002</v>
      </c>
      <c r="AA75" s="233"/>
      <c r="AB75" s="233">
        <v>1.0528773191793099</v>
      </c>
      <c r="AC75" s="233">
        <v>1.11433269879555</v>
      </c>
      <c r="AD75" s="233"/>
      <c r="AE75" s="235"/>
      <c r="AF75" s="237"/>
      <c r="AG75" s="237"/>
      <c r="AH75" s="237"/>
      <c r="AI75" s="237"/>
      <c r="AJ75" s="237"/>
    </row>
    <row r="76" spans="1:36" x14ac:dyDescent="0.25">
      <c r="A76" s="231">
        <f t="shared" si="0"/>
        <v>1985</v>
      </c>
      <c r="B76" s="231">
        <f t="shared" si="1"/>
        <v>12</v>
      </c>
      <c r="C76" s="232">
        <v>1.0953669075699899</v>
      </c>
      <c r="D76" s="233">
        <f t="shared" ref="D76" si="54">AVERAGE(C65:C76)</f>
        <v>1.0790019279901457</v>
      </c>
      <c r="E76" s="233">
        <v>221.433872853753</v>
      </c>
      <c r="F76" s="233">
        <f t="shared" ref="F76" si="55">AVERAGE(E65:E76)</f>
        <v>207.74928041625574</v>
      </c>
      <c r="G76" s="233">
        <v>4556.5039432916101</v>
      </c>
      <c r="H76" s="233">
        <v>4508.8866679923303</v>
      </c>
      <c r="I76" s="233">
        <f t="shared" ref="I76" si="56">AVERAGE(H65:H76)</f>
        <v>4424.7564569268689</v>
      </c>
      <c r="J76" s="233">
        <v>276991.97446797299</v>
      </c>
      <c r="K76" s="233">
        <v>26.819456980407001</v>
      </c>
      <c r="L76" s="233">
        <v>7762.2377664267196</v>
      </c>
      <c r="M76" s="233">
        <f t="shared" ref="M76" si="57">AVERAGE(L65:L76)</f>
        <v>7620.3138633477929</v>
      </c>
      <c r="N76" s="233">
        <v>114.571511975113</v>
      </c>
      <c r="O76" s="234">
        <v>1.0046585715865799</v>
      </c>
      <c r="P76" s="233">
        <v>310048.21925224998</v>
      </c>
      <c r="Q76" s="233">
        <f t="shared" ref="Q76" si="58">AVERAGE(P65:P76)</f>
        <v>301960.18310034409</v>
      </c>
      <c r="R76" s="235">
        <f t="shared" ref="R76" si="59">AVERAGE(K65:K76)</f>
        <v>26.447534111295301</v>
      </c>
      <c r="S76" s="233">
        <v>152.18650256928399</v>
      </c>
      <c r="T76" s="233">
        <v>206.963723361478</v>
      </c>
      <c r="U76" s="233">
        <v>71624.407268389594</v>
      </c>
      <c r="V76" s="233">
        <v>0</v>
      </c>
      <c r="W76" s="233">
        <v>108.318954490167</v>
      </c>
      <c r="X76" s="233">
        <v>0</v>
      </c>
      <c r="Z76" s="233">
        <v>5.7299835417800598</v>
      </c>
      <c r="AA76" s="233">
        <f t="shared" ref="AA76" si="60">AVERAGE(Z65:Z76)</f>
        <v>5.9393590211747265</v>
      </c>
      <c r="AB76" s="233">
        <v>1.0478424012466601</v>
      </c>
      <c r="AC76" s="233">
        <v>1.1182769107914099</v>
      </c>
      <c r="AD76" s="233">
        <f t="shared" ref="AD76" si="61">AVERAGE(X65:X76)</f>
        <v>0</v>
      </c>
      <c r="AE76" s="235">
        <f t="shared" ref="AE76" si="62">AVERAGE(O65:O76)</f>
        <v>1.0153380369311027</v>
      </c>
      <c r="AF76" s="237">
        <f t="shared" ref="AF76" si="63">AVERAGE(S65:S76)</f>
        <v>144.78707311689368</v>
      </c>
      <c r="AG76" s="237">
        <f t="shared" ref="AG76" si="64">AVERAGE(U65:U76)</f>
        <v>69505.914354882931</v>
      </c>
      <c r="AH76" s="237">
        <f t="shared" ref="AH76" si="65">AVERAGE(G65:G76)</f>
        <v>4495.358402580724</v>
      </c>
      <c r="AI76" s="237">
        <f t="shared" ref="AI76:AJ76" si="66">AVERAGE(AB65:AB76)</f>
        <v>1.0469663786964458</v>
      </c>
      <c r="AJ76" s="237">
        <f t="shared" si="66"/>
        <v>1.0966838806380874</v>
      </c>
    </row>
    <row r="77" spans="1:36" x14ac:dyDescent="0.25">
      <c r="A77" s="231">
        <f>A65+1</f>
        <v>1986</v>
      </c>
      <c r="B77" s="231">
        <f>B65</f>
        <v>1</v>
      </c>
      <c r="C77" s="232">
        <v>1.0956666666670001</v>
      </c>
      <c r="D77" s="233"/>
      <c r="E77" s="233">
        <v>214.20606994628901</v>
      </c>
      <c r="F77" s="233"/>
      <c r="G77" s="233">
        <v>4567.7020000000002</v>
      </c>
      <c r="H77" s="233">
        <v>4525.8999999999996</v>
      </c>
      <c r="I77" s="233"/>
      <c r="J77" s="233">
        <v>278357.03125</v>
      </c>
      <c r="K77" s="233">
        <v>26.914108276367202</v>
      </c>
      <c r="L77" s="233">
        <v>7784.1</v>
      </c>
      <c r="M77" s="233"/>
      <c r="N77" s="233">
        <v>109.73333333333299</v>
      </c>
      <c r="O77" s="234">
        <v>0.98233333333299999</v>
      </c>
      <c r="P77" s="233">
        <v>311869.65625</v>
      </c>
      <c r="Q77" s="233"/>
      <c r="R77" s="235"/>
      <c r="S77" s="233">
        <v>145.80000000000001</v>
      </c>
      <c r="T77" s="233">
        <v>201.24503519448001</v>
      </c>
      <c r="U77" s="233">
        <v>72227.8046875</v>
      </c>
      <c r="V77" s="233">
        <v>0</v>
      </c>
      <c r="W77" s="233">
        <v>108.333381652832</v>
      </c>
      <c r="X77" s="233">
        <v>0</v>
      </c>
      <c r="Z77" s="233">
        <v>5.7616759999999996</v>
      </c>
      <c r="AA77" s="233"/>
      <c r="AB77" s="233">
        <v>1.0413333333329999</v>
      </c>
      <c r="AC77" s="233">
        <v>1.1220000000000001</v>
      </c>
      <c r="AD77" s="233"/>
      <c r="AE77" s="235"/>
      <c r="AF77" s="237"/>
      <c r="AG77" s="237"/>
      <c r="AH77" s="237"/>
      <c r="AI77" s="237"/>
      <c r="AJ77" s="237"/>
    </row>
    <row r="78" spans="1:36" x14ac:dyDescent="0.25">
      <c r="A78" s="231">
        <f t="shared" si="0"/>
        <v>1986</v>
      </c>
      <c r="B78" s="231">
        <f t="shared" si="1"/>
        <v>2</v>
      </c>
      <c r="C78" s="232">
        <v>1.0938834149751</v>
      </c>
      <c r="D78" s="233"/>
      <c r="E78" s="233">
        <v>207.956986671593</v>
      </c>
      <c r="F78" s="233"/>
      <c r="G78" s="233">
        <v>4579.5346362268701</v>
      </c>
      <c r="H78" s="233">
        <v>4541.3765906226599</v>
      </c>
      <c r="I78" s="233"/>
      <c r="J78" s="233">
        <v>280157.92897030403</v>
      </c>
      <c r="K78" s="233">
        <v>27.033486945958298</v>
      </c>
      <c r="L78" s="233">
        <v>7796.9348403737904</v>
      </c>
      <c r="M78" s="233"/>
      <c r="N78" s="233">
        <v>103.572278353831</v>
      </c>
      <c r="O78" s="234">
        <v>0.94665796680763203</v>
      </c>
      <c r="P78" s="233">
        <v>313992.772318515</v>
      </c>
      <c r="Q78" s="233"/>
      <c r="R78" s="235"/>
      <c r="S78" s="233">
        <v>142.21324515151301</v>
      </c>
      <c r="T78" s="233">
        <v>196.421082709329</v>
      </c>
      <c r="U78" s="233">
        <v>73395.120298694004</v>
      </c>
      <c r="V78" s="233">
        <v>0</v>
      </c>
      <c r="W78" s="233">
        <v>108.04378135165599</v>
      </c>
      <c r="X78" s="233">
        <v>0</v>
      </c>
      <c r="Z78" s="233">
        <v>5.8009627812390399</v>
      </c>
      <c r="AA78" s="233"/>
      <c r="AB78" s="233">
        <v>1.0353318260250599</v>
      </c>
      <c r="AC78" s="233">
        <v>1.1253271594004199</v>
      </c>
      <c r="AD78" s="233"/>
      <c r="AE78" s="235"/>
      <c r="AF78" s="237"/>
      <c r="AG78" s="237"/>
      <c r="AH78" s="237"/>
      <c r="AI78" s="237"/>
      <c r="AJ78" s="237"/>
    </row>
    <row r="79" spans="1:36" x14ac:dyDescent="0.25">
      <c r="A79" s="231">
        <f t="shared" si="0"/>
        <v>1986</v>
      </c>
      <c r="B79" s="231">
        <f t="shared" si="1"/>
        <v>3</v>
      </c>
      <c r="C79" s="232">
        <v>1.0916846382552201</v>
      </c>
      <c r="D79" s="233"/>
      <c r="E79" s="233">
        <v>204.19358382044601</v>
      </c>
      <c r="F79" s="233"/>
      <c r="G79" s="233">
        <v>4590.6112152174901</v>
      </c>
      <c r="H79" s="233">
        <v>4554.5433147057802</v>
      </c>
      <c r="I79" s="233"/>
      <c r="J79" s="233">
        <v>281931.85577166203</v>
      </c>
      <c r="K79" s="233">
        <v>27.1447746449705</v>
      </c>
      <c r="L79" s="233">
        <v>7805.6065990576299</v>
      </c>
      <c r="M79" s="233"/>
      <c r="N79" s="233">
        <v>97.846772904948295</v>
      </c>
      <c r="O79" s="234">
        <v>0.910572899252587</v>
      </c>
      <c r="P79" s="233">
        <v>315960.97257455997</v>
      </c>
      <c r="Q79" s="233"/>
      <c r="R79" s="235"/>
      <c r="S79" s="233">
        <v>141.665545994647</v>
      </c>
      <c r="T79" s="233">
        <v>193.75042156080499</v>
      </c>
      <c r="U79" s="233">
        <v>74731.999053644206</v>
      </c>
      <c r="V79" s="233">
        <v>0</v>
      </c>
      <c r="W79" s="233">
        <v>107.67116685009999</v>
      </c>
      <c r="X79" s="233">
        <v>0</v>
      </c>
      <c r="Z79" s="233">
        <v>5.83278811946131</v>
      </c>
      <c r="AA79" s="233"/>
      <c r="AB79" s="233">
        <v>1.03088260299273</v>
      </c>
      <c r="AC79" s="233">
        <v>1.12815654949268</v>
      </c>
      <c r="AD79" s="233"/>
      <c r="AE79" s="235"/>
      <c r="AF79" s="237"/>
      <c r="AG79" s="237"/>
      <c r="AH79" s="237"/>
      <c r="AI79" s="237"/>
      <c r="AJ79" s="237"/>
    </row>
    <row r="80" spans="1:36" x14ac:dyDescent="0.25">
      <c r="A80" s="231">
        <f t="shared" si="0"/>
        <v>1986</v>
      </c>
      <c r="B80" s="231">
        <f t="shared" si="1"/>
        <v>4</v>
      </c>
      <c r="C80" s="232">
        <v>1.0903333333330001</v>
      </c>
      <c r="D80" s="233"/>
      <c r="E80" s="233">
        <v>202.71034240722699</v>
      </c>
      <c r="F80" s="233"/>
      <c r="G80" s="233">
        <v>4603.01953125</v>
      </c>
      <c r="H80" s="233">
        <v>4569.0330000000004</v>
      </c>
      <c r="I80" s="233"/>
      <c r="J80" s="233">
        <v>283694.46875</v>
      </c>
      <c r="K80" s="233">
        <v>27.244779999999999</v>
      </c>
      <c r="L80" s="233">
        <v>7819.8</v>
      </c>
      <c r="M80" s="233"/>
      <c r="N80" s="233">
        <v>92.666666666666998</v>
      </c>
      <c r="O80" s="234">
        <v>0.87733333333300001</v>
      </c>
      <c r="P80" s="233">
        <v>317878.5625</v>
      </c>
      <c r="Q80" s="233"/>
      <c r="R80" s="235"/>
      <c r="S80" s="233">
        <v>143.69999999999999</v>
      </c>
      <c r="T80" s="233">
        <v>193.51142950535601</v>
      </c>
      <c r="U80" s="233">
        <v>76198.86</v>
      </c>
      <c r="V80" s="233">
        <v>0</v>
      </c>
      <c r="W80" s="233">
        <v>107.365242004395</v>
      </c>
      <c r="X80" s="233">
        <v>0</v>
      </c>
      <c r="Z80" s="233">
        <v>5.8528676033020002</v>
      </c>
      <c r="AA80" s="233"/>
      <c r="AB80" s="233">
        <v>1.0273333333329999</v>
      </c>
      <c r="AC80" s="233">
        <v>1.131333333333</v>
      </c>
      <c r="AD80" s="233"/>
      <c r="AE80" s="235"/>
      <c r="AF80" s="237"/>
      <c r="AG80" s="237"/>
      <c r="AH80" s="237"/>
      <c r="AI80" s="237"/>
      <c r="AJ80" s="237"/>
    </row>
    <row r="81" spans="1:36" x14ac:dyDescent="0.25">
      <c r="A81" s="231">
        <f t="shared" si="0"/>
        <v>1986</v>
      </c>
      <c r="B81" s="231">
        <f t="shared" si="1"/>
        <v>5</v>
      </c>
      <c r="C81" s="232">
        <v>1.0913419522046599</v>
      </c>
      <c r="D81" s="233"/>
      <c r="E81" s="233">
        <v>204.01679469905</v>
      </c>
      <c r="F81" s="233"/>
      <c r="G81" s="233">
        <v>4614.9385756215397</v>
      </c>
      <c r="H81" s="233">
        <v>4583.7352935202798</v>
      </c>
      <c r="I81" s="233"/>
      <c r="J81" s="233">
        <v>284917.856978742</v>
      </c>
      <c r="K81" s="233">
        <v>27.297618346065001</v>
      </c>
      <c r="L81" s="233">
        <v>7843.3691960408596</v>
      </c>
      <c r="M81" s="233"/>
      <c r="N81" s="233">
        <v>89.737400006980494</v>
      </c>
      <c r="O81" s="234">
        <v>0.85966004496623605</v>
      </c>
      <c r="P81" s="233">
        <v>319228.444270142</v>
      </c>
      <c r="Q81" s="233"/>
      <c r="R81" s="235"/>
      <c r="S81" s="233">
        <v>147.983506386881</v>
      </c>
      <c r="T81" s="233">
        <v>196.20524580645599</v>
      </c>
      <c r="U81" s="233">
        <v>77370.643687115706</v>
      </c>
      <c r="V81" s="233">
        <v>0</v>
      </c>
      <c r="W81" s="233">
        <v>107.34434339089</v>
      </c>
      <c r="X81" s="233">
        <v>0</v>
      </c>
      <c r="Z81" s="233">
        <v>5.8496673532712604</v>
      </c>
      <c r="AA81" s="233"/>
      <c r="AB81" s="233">
        <v>1.0255027954284099</v>
      </c>
      <c r="AC81" s="233">
        <v>1.1346401016621701</v>
      </c>
      <c r="AD81" s="233"/>
      <c r="AE81" s="235"/>
      <c r="AF81" s="237"/>
      <c r="AG81" s="237"/>
      <c r="AH81" s="237"/>
      <c r="AI81" s="237"/>
      <c r="AJ81" s="237"/>
    </row>
    <row r="82" spans="1:36" x14ac:dyDescent="0.25">
      <c r="A82" s="231">
        <f t="shared" ref="A82:A88" si="67">A70+1</f>
        <v>1986</v>
      </c>
      <c r="B82" s="231">
        <f t="shared" ref="B82:B88" si="68">B70</f>
        <v>6</v>
      </c>
      <c r="C82" s="232">
        <v>1.0940305089644999</v>
      </c>
      <c r="D82" s="233"/>
      <c r="E82" s="233">
        <v>205.96446556484801</v>
      </c>
      <c r="F82" s="233"/>
      <c r="G82" s="233">
        <v>4627.1209706090503</v>
      </c>
      <c r="H82" s="233">
        <v>4600.3010577315999</v>
      </c>
      <c r="I82" s="233"/>
      <c r="J82" s="233">
        <v>285724.18846577301</v>
      </c>
      <c r="K82" s="233">
        <v>27.310439387645001</v>
      </c>
      <c r="L82" s="233">
        <v>7872.7794856300798</v>
      </c>
      <c r="M82" s="233"/>
      <c r="N82" s="233">
        <v>88.149231848111896</v>
      </c>
      <c r="O82" s="234">
        <v>0.85147088635636303</v>
      </c>
      <c r="P82" s="233">
        <v>320138.25253308302</v>
      </c>
      <c r="Q82" s="233"/>
      <c r="R82" s="235"/>
      <c r="S82" s="233">
        <v>154.487373358166</v>
      </c>
      <c r="T82" s="233">
        <v>199.51493801869901</v>
      </c>
      <c r="U82" s="233">
        <v>78451.387817844894</v>
      </c>
      <c r="V82" s="233">
        <v>0</v>
      </c>
      <c r="W82" s="233">
        <v>107.53656125401</v>
      </c>
      <c r="X82" s="233">
        <v>0</v>
      </c>
      <c r="Z82" s="233">
        <v>5.8300285658057698</v>
      </c>
      <c r="AA82" s="233"/>
      <c r="AB82" s="233">
        <v>1.0252076829252299</v>
      </c>
      <c r="AC82" s="233">
        <v>1.13829264457963</v>
      </c>
      <c r="AD82" s="233"/>
      <c r="AE82" s="235"/>
      <c r="AF82" s="237"/>
      <c r="AG82" s="237"/>
      <c r="AH82" s="237"/>
      <c r="AI82" s="237"/>
      <c r="AJ82" s="237"/>
    </row>
    <row r="83" spans="1:36" x14ac:dyDescent="0.25">
      <c r="A83" s="231">
        <f t="shared" si="67"/>
        <v>1986</v>
      </c>
      <c r="B83" s="231">
        <f t="shared" si="68"/>
        <v>7</v>
      </c>
      <c r="C83" s="232">
        <v>1.097</v>
      </c>
      <c r="D83" s="233"/>
      <c r="E83" s="233">
        <v>205.71998596191401</v>
      </c>
      <c r="F83" s="233"/>
      <c r="G83" s="233">
        <v>4638.7920000000004</v>
      </c>
      <c r="H83" s="233">
        <v>4618.2666015625</v>
      </c>
      <c r="I83" s="233"/>
      <c r="J83" s="233">
        <v>286184.53125</v>
      </c>
      <c r="K83" s="233">
        <v>27.29225730896</v>
      </c>
      <c r="L83" s="233">
        <v>7898.6</v>
      </c>
      <c r="M83" s="233"/>
      <c r="N83" s="233">
        <v>86.9</v>
      </c>
      <c r="O83" s="234">
        <v>0.84533333333299998</v>
      </c>
      <c r="P83" s="233">
        <v>320659.125</v>
      </c>
      <c r="Q83" s="233"/>
      <c r="R83" s="235"/>
      <c r="S83" s="233">
        <v>162.5</v>
      </c>
      <c r="T83" s="233">
        <v>200.16566455948299</v>
      </c>
      <c r="U83" s="233">
        <v>79584.960000000006</v>
      </c>
      <c r="V83" s="233">
        <v>0</v>
      </c>
      <c r="W83" s="233">
        <v>107.80006408691401</v>
      </c>
      <c r="X83" s="233">
        <v>0</v>
      </c>
      <c r="Z83" s="233">
        <v>5.8056874275207502</v>
      </c>
      <c r="AA83" s="233"/>
      <c r="AB83" s="233">
        <v>1.026333333333</v>
      </c>
      <c r="AC83" s="233">
        <v>1.1419999999999999</v>
      </c>
      <c r="AD83" s="233"/>
      <c r="AE83" s="235"/>
      <c r="AF83" s="237"/>
      <c r="AG83" s="237"/>
      <c r="AH83" s="237"/>
      <c r="AI83" s="237"/>
      <c r="AJ83" s="237"/>
    </row>
    <row r="84" spans="1:36" x14ac:dyDescent="0.25">
      <c r="A84" s="231">
        <f t="shared" si="67"/>
        <v>1986</v>
      </c>
      <c r="B84" s="231">
        <f t="shared" si="68"/>
        <v>8</v>
      </c>
      <c r="C84" s="232">
        <v>1.0995102232420999</v>
      </c>
      <c r="D84" s="233"/>
      <c r="E84" s="233">
        <v>201.45877315820201</v>
      </c>
      <c r="F84" s="233"/>
      <c r="G84" s="233">
        <v>4650.7627886596802</v>
      </c>
      <c r="H84" s="233">
        <v>4639.1583388618901</v>
      </c>
      <c r="I84" s="233"/>
      <c r="J84" s="233">
        <v>286486.38302654901</v>
      </c>
      <c r="K84" s="233">
        <v>27.255782299616399</v>
      </c>
      <c r="L84" s="233">
        <v>7916.8091957926799</v>
      </c>
      <c r="M84" s="233"/>
      <c r="N84" s="233">
        <v>85.123179986752703</v>
      </c>
      <c r="O84" s="234">
        <v>0.83517231020593996</v>
      </c>
      <c r="P84" s="233">
        <v>320985.10148928099</v>
      </c>
      <c r="Q84" s="233"/>
      <c r="R84" s="235"/>
      <c r="S84" s="233">
        <v>171.73780312353699</v>
      </c>
      <c r="T84" s="233">
        <v>196.20662740314401</v>
      </c>
      <c r="U84" s="233">
        <v>80920.650293167899</v>
      </c>
      <c r="V84" s="233">
        <v>0</v>
      </c>
      <c r="W84" s="233">
        <v>108.04915904125301</v>
      </c>
      <c r="X84" s="233">
        <v>0</v>
      </c>
      <c r="Z84" s="233">
        <v>5.7828747169473802</v>
      </c>
      <c r="AA84" s="233"/>
      <c r="AB84" s="233">
        <v>1.02873621729731</v>
      </c>
      <c r="AC84" s="233">
        <v>1.1459187267336299</v>
      </c>
      <c r="AD84" s="233"/>
      <c r="AE84" s="235"/>
      <c r="AF84" s="237"/>
      <c r="AG84" s="237"/>
      <c r="AH84" s="237"/>
      <c r="AI84" s="237"/>
      <c r="AJ84" s="237"/>
    </row>
    <row r="85" spans="1:36" x14ac:dyDescent="0.25">
      <c r="A85" s="231">
        <f t="shared" si="67"/>
        <v>1986</v>
      </c>
      <c r="B85" s="231">
        <f t="shared" si="68"/>
        <v>9</v>
      </c>
      <c r="C85" s="232">
        <v>1.1018568712581001</v>
      </c>
      <c r="D85" s="233"/>
      <c r="E85" s="233">
        <v>195.33360821318001</v>
      </c>
      <c r="F85" s="233"/>
      <c r="G85" s="233">
        <v>4662.7609741277902</v>
      </c>
      <c r="H85" s="233">
        <v>4661.5460317863499</v>
      </c>
      <c r="I85" s="233"/>
      <c r="J85" s="233">
        <v>286882.87509496801</v>
      </c>
      <c r="K85" s="233">
        <v>27.229926394285702</v>
      </c>
      <c r="L85" s="233">
        <v>7929.0094175120403</v>
      </c>
      <c r="M85" s="233"/>
      <c r="N85" s="233">
        <v>83.527194421828398</v>
      </c>
      <c r="O85" s="234">
        <v>0.82588694526570805</v>
      </c>
      <c r="P85" s="233">
        <v>321434.09164705197</v>
      </c>
      <c r="Q85" s="233"/>
      <c r="R85" s="235"/>
      <c r="S85" s="233">
        <v>179.084196540025</v>
      </c>
      <c r="T85" s="233">
        <v>190.28962225300299</v>
      </c>
      <c r="U85" s="233">
        <v>81905.514465475193</v>
      </c>
      <c r="V85" s="233">
        <v>0</v>
      </c>
      <c r="W85" s="233">
        <v>108.296501192851</v>
      </c>
      <c r="X85" s="233">
        <v>0</v>
      </c>
      <c r="Z85" s="233">
        <v>5.7581895287408296</v>
      </c>
      <c r="AA85" s="233"/>
      <c r="AB85" s="233">
        <v>1.0318639841683701</v>
      </c>
      <c r="AC85" s="233">
        <v>1.1497044292751799</v>
      </c>
      <c r="AD85" s="233"/>
      <c r="AE85" s="235"/>
      <c r="AF85" s="237"/>
      <c r="AG85" s="237"/>
      <c r="AH85" s="237"/>
      <c r="AI85" s="237"/>
      <c r="AJ85" s="237"/>
    </row>
    <row r="86" spans="1:36" x14ac:dyDescent="0.25">
      <c r="A86" s="231">
        <f t="shared" si="67"/>
        <v>1986</v>
      </c>
      <c r="B86" s="231">
        <f t="shared" si="68"/>
        <v>10</v>
      </c>
      <c r="C86" s="232">
        <v>1.104666666667</v>
      </c>
      <c r="D86" s="233"/>
      <c r="E86" s="233">
        <v>190.66067504882801</v>
      </c>
      <c r="F86" s="233"/>
      <c r="G86" s="233">
        <v>4674.53</v>
      </c>
      <c r="H86" s="233">
        <v>4683.5330000000004</v>
      </c>
      <c r="I86" s="233"/>
      <c r="J86" s="233">
        <v>287640.59999999998</v>
      </c>
      <c r="K86" s="233">
        <v>27.245542526245099</v>
      </c>
      <c r="L86" s="233">
        <v>7939.5</v>
      </c>
      <c r="M86" s="233"/>
      <c r="N86" s="233">
        <v>83.133333333332999</v>
      </c>
      <c r="O86" s="234">
        <v>0.82466666666699995</v>
      </c>
      <c r="P86" s="233">
        <v>322348.65625</v>
      </c>
      <c r="Q86" s="233"/>
      <c r="R86" s="235"/>
      <c r="S86" s="233">
        <v>181.2</v>
      </c>
      <c r="T86" s="233">
        <v>186.40819534321</v>
      </c>
      <c r="U86" s="233">
        <v>81896.09</v>
      </c>
      <c r="V86" s="233">
        <v>0</v>
      </c>
      <c r="W86" s="233">
        <v>108.583930969238</v>
      </c>
      <c r="X86" s="233">
        <v>0</v>
      </c>
      <c r="Z86" s="233">
        <v>5.725676</v>
      </c>
      <c r="AA86" s="233"/>
      <c r="AB86" s="233">
        <v>1.0349999999999999</v>
      </c>
      <c r="AC86" s="233">
        <v>1.153</v>
      </c>
      <c r="AD86" s="233"/>
      <c r="AE86" s="235"/>
      <c r="AF86" s="237"/>
      <c r="AG86" s="237"/>
      <c r="AH86" s="237"/>
      <c r="AI86" s="237"/>
      <c r="AJ86" s="237"/>
    </row>
    <row r="87" spans="1:36" x14ac:dyDescent="0.25">
      <c r="A87" s="231">
        <f t="shared" si="67"/>
        <v>1986</v>
      </c>
      <c r="B87" s="231">
        <f t="shared" si="68"/>
        <v>11</v>
      </c>
      <c r="C87" s="232">
        <v>1.10862763133378</v>
      </c>
      <c r="D87" s="233"/>
      <c r="E87" s="233">
        <v>189.31618645036201</v>
      </c>
      <c r="F87" s="233"/>
      <c r="G87" s="233">
        <v>4686.9311297791601</v>
      </c>
      <c r="H87" s="233">
        <v>4705.7674498346296</v>
      </c>
      <c r="I87" s="233"/>
      <c r="J87" s="233">
        <v>288986.29933034</v>
      </c>
      <c r="K87" s="233">
        <v>27.3222860145327</v>
      </c>
      <c r="L87" s="233">
        <v>7953.01468066286</v>
      </c>
      <c r="M87" s="233"/>
      <c r="N87" s="233">
        <v>84.579682681036502</v>
      </c>
      <c r="O87" s="234">
        <v>0.83586682328985096</v>
      </c>
      <c r="P87" s="233">
        <v>324012.76762798801</v>
      </c>
      <c r="Q87" s="233"/>
      <c r="R87" s="235"/>
      <c r="S87" s="233">
        <v>176.46143831350199</v>
      </c>
      <c r="T87" s="233">
        <v>186.79250555259</v>
      </c>
      <c r="U87" s="233">
        <v>80577.566791758596</v>
      </c>
      <c r="V87" s="233">
        <v>0</v>
      </c>
      <c r="W87" s="233">
        <v>108.96480873643701</v>
      </c>
      <c r="X87" s="233">
        <v>0</v>
      </c>
      <c r="Z87" s="233">
        <v>5.6776035093791197</v>
      </c>
      <c r="AA87" s="233"/>
      <c r="AB87" s="233">
        <v>1.03790493856491</v>
      </c>
      <c r="AC87" s="233">
        <v>1.1559267042986301</v>
      </c>
      <c r="AD87" s="233"/>
      <c r="AE87" s="235"/>
      <c r="AF87" s="237"/>
      <c r="AG87" s="237"/>
      <c r="AH87" s="237"/>
      <c r="AI87" s="237"/>
      <c r="AJ87" s="237"/>
    </row>
    <row r="88" spans="1:36" x14ac:dyDescent="0.25">
      <c r="A88" s="231">
        <f t="shared" si="67"/>
        <v>1986</v>
      </c>
      <c r="B88" s="231">
        <f t="shared" si="68"/>
        <v>12</v>
      </c>
      <c r="C88" s="232">
        <v>1.1131547161700199</v>
      </c>
      <c r="D88" s="233">
        <f t="shared" ref="D88" si="69">AVERAGE(C77:C88)</f>
        <v>1.0984797185892068</v>
      </c>
      <c r="E88" s="233">
        <v>189.96847724317001</v>
      </c>
      <c r="F88" s="233">
        <f t="shared" ref="F88" si="70">AVERAGE(E77:E88)</f>
        <v>200.95882909875914</v>
      </c>
      <c r="G88" s="233">
        <v>4699.0158602840902</v>
      </c>
      <c r="H88" s="233">
        <v>4727.2324153270401</v>
      </c>
      <c r="I88" s="233">
        <f t="shared" ref="I88" si="71">AVERAGE(H77:H88)</f>
        <v>4617.5327578293936</v>
      </c>
      <c r="J88" s="233">
        <v>290565.29379051202</v>
      </c>
      <c r="K88" s="233">
        <v>27.424839339701101</v>
      </c>
      <c r="L88" s="233">
        <v>7970.61403435387</v>
      </c>
      <c r="M88" s="233">
        <f t="shared" ref="M88" si="72">AVERAGE(L77:L88)</f>
        <v>7877.5114541186513</v>
      </c>
      <c r="N88" s="233">
        <v>87.116780197936095</v>
      </c>
      <c r="O88" s="234">
        <v>0.85285290102639799</v>
      </c>
      <c r="P88" s="233">
        <v>325966.00396894198</v>
      </c>
      <c r="Q88" s="233">
        <f t="shared" ref="Q88" si="73">AVERAGE(P77:P88)</f>
        <v>319539.53386913025</v>
      </c>
      <c r="R88" s="235">
        <f t="shared" ref="R88" si="74">AVERAGE(K77:K88)</f>
        <v>27.22632012369559</v>
      </c>
      <c r="S88" s="233">
        <v>169.202432337635</v>
      </c>
      <c r="T88" s="233">
        <v>188.793170824269</v>
      </c>
      <c r="U88" s="233">
        <v>78983.558970117199</v>
      </c>
      <c r="V88" s="233">
        <v>0</v>
      </c>
      <c r="W88" s="233">
        <v>109.383222520096</v>
      </c>
      <c r="X88" s="233">
        <v>0</v>
      </c>
      <c r="Z88" s="233">
        <v>5.6173633587175704</v>
      </c>
      <c r="AA88" s="233">
        <f t="shared" ref="AA88" si="75">AVERAGE(Z77:Z88)</f>
        <v>5.7746154136987533</v>
      </c>
      <c r="AB88" s="233">
        <v>1.04052863916801</v>
      </c>
      <c r="AC88" s="233">
        <v>1.1587640380138</v>
      </c>
      <c r="AD88" s="233">
        <f t="shared" ref="AD88" si="76">AVERAGE(X77:X88)</f>
        <v>0</v>
      </c>
      <c r="AE88" s="235">
        <f t="shared" ref="AE88" si="77">AVERAGE(O77:O88)</f>
        <v>0.87065062031972651</v>
      </c>
      <c r="AF88" s="237">
        <f t="shared" ref="AF88" si="78">AVERAGE(S77:S88)</f>
        <v>159.66962843382552</v>
      </c>
      <c r="AG88" s="237">
        <f t="shared" ref="AG88" si="79">AVERAGE(U77:U88)</f>
        <v>78020.346338776479</v>
      </c>
      <c r="AH88" s="237">
        <f t="shared" ref="AH88" si="80">AVERAGE(G77:G88)</f>
        <v>4632.9766401479728</v>
      </c>
      <c r="AI88" s="237">
        <f t="shared" ref="AI88:AJ88" si="81">AVERAGE(AB77:AB88)</f>
        <v>1.0321632238807523</v>
      </c>
      <c r="AJ88" s="237">
        <f t="shared" si="81"/>
        <v>1.1404219738990948</v>
      </c>
    </row>
    <row r="89" spans="1:36" x14ac:dyDescent="0.25">
      <c r="A89" s="231">
        <f>A77+1</f>
        <v>1987</v>
      </c>
      <c r="B89" s="231">
        <f>B77</f>
        <v>1</v>
      </c>
      <c r="C89" s="232">
        <v>1.1180000000000001</v>
      </c>
      <c r="D89" s="233"/>
      <c r="E89" s="233">
        <v>190.28675842285199</v>
      </c>
      <c r="F89" s="233"/>
      <c r="G89" s="233">
        <v>4711.37841796875</v>
      </c>
      <c r="H89" s="233">
        <v>4750.1000000000004</v>
      </c>
      <c r="I89" s="233"/>
      <c r="J89" s="233">
        <v>292092.09999999998</v>
      </c>
      <c r="K89" s="233">
        <v>27.5160732269287</v>
      </c>
      <c r="L89" s="233">
        <v>7995</v>
      </c>
      <c r="M89" s="233"/>
      <c r="N89" s="233">
        <v>89.9</v>
      </c>
      <c r="O89" s="234">
        <v>0.86799999999999999</v>
      </c>
      <c r="P89" s="233">
        <v>327825.8</v>
      </c>
      <c r="Q89" s="233"/>
      <c r="R89" s="235"/>
      <c r="S89" s="233">
        <v>164.6</v>
      </c>
      <c r="T89" s="233">
        <v>188.529488731003</v>
      </c>
      <c r="U89" s="233">
        <v>78316.160000000003</v>
      </c>
      <c r="V89" s="233">
        <v>0</v>
      </c>
      <c r="W89" s="233">
        <v>109.81804656982401</v>
      </c>
      <c r="X89" s="233">
        <v>0</v>
      </c>
      <c r="Z89" s="233">
        <v>5.5426690000000001</v>
      </c>
      <c r="AA89" s="233"/>
      <c r="AB89" s="233">
        <v>1.0433333333329999</v>
      </c>
      <c r="AC89" s="233">
        <v>1.1623333333329999</v>
      </c>
      <c r="AD89" s="233"/>
      <c r="AE89" s="235"/>
      <c r="AF89" s="237"/>
      <c r="AG89" s="237"/>
      <c r="AH89" s="237"/>
      <c r="AI89" s="237"/>
      <c r="AJ89" s="237"/>
    </row>
    <row r="90" spans="1:36" x14ac:dyDescent="0.25">
      <c r="A90" s="231">
        <f t="shared" ref="A90:A112" si="82">A78+1</f>
        <v>1987</v>
      </c>
      <c r="B90" s="231">
        <f t="shared" ref="B90:B112" si="83">B78</f>
        <v>2</v>
      </c>
      <c r="C90" s="232">
        <v>1.1225723280898601</v>
      </c>
      <c r="D90" s="233"/>
      <c r="E90" s="233">
        <v>188.66965522900199</v>
      </c>
      <c r="F90" s="233"/>
      <c r="G90" s="233">
        <v>4723.4500737022199</v>
      </c>
      <c r="H90" s="233">
        <v>4774.0670344862801</v>
      </c>
      <c r="I90" s="233"/>
      <c r="J90" s="233">
        <v>293227.32776900701</v>
      </c>
      <c r="K90" s="233">
        <v>27.560416565429598</v>
      </c>
      <c r="L90" s="233">
        <v>8025.96416789864</v>
      </c>
      <c r="M90" s="233"/>
      <c r="N90" s="233">
        <v>92.054252729842702</v>
      </c>
      <c r="O90" s="234">
        <v>0.87433460645308203</v>
      </c>
      <c r="P90" s="233">
        <v>329149.44877741201</v>
      </c>
      <c r="Q90" s="233"/>
      <c r="R90" s="235"/>
      <c r="S90" s="233">
        <v>166.79966758742401</v>
      </c>
      <c r="T90" s="233">
        <v>183.37176928936501</v>
      </c>
      <c r="U90" s="233">
        <v>79555.678371130096</v>
      </c>
      <c r="V90" s="233">
        <v>0</v>
      </c>
      <c r="W90" s="233">
        <v>110.217718732064</v>
      </c>
      <c r="X90" s="233">
        <v>0</v>
      </c>
      <c r="Z90" s="233">
        <v>5.4583029752227503</v>
      </c>
      <c r="AA90" s="233"/>
      <c r="AB90" s="233">
        <v>1.04644079034876</v>
      </c>
      <c r="AC90" s="233">
        <v>1.1669474636067201</v>
      </c>
      <c r="AD90" s="233"/>
      <c r="AE90" s="235"/>
      <c r="AF90" s="237"/>
      <c r="AG90" s="237"/>
      <c r="AH90" s="237"/>
      <c r="AI90" s="237"/>
      <c r="AJ90" s="237"/>
    </row>
    <row r="91" spans="1:36" x14ac:dyDescent="0.25">
      <c r="A91" s="231">
        <f t="shared" si="82"/>
        <v>1987</v>
      </c>
      <c r="B91" s="231">
        <f t="shared" si="83"/>
        <v>3</v>
      </c>
      <c r="C91" s="232">
        <v>1.1264759221266001</v>
      </c>
      <c r="D91" s="233"/>
      <c r="E91" s="233">
        <v>186.984198651783</v>
      </c>
      <c r="F91" s="233"/>
      <c r="G91" s="233">
        <v>4734.1336105693499</v>
      </c>
      <c r="H91" s="233">
        <v>4795.8380595285898</v>
      </c>
      <c r="I91" s="233"/>
      <c r="J91" s="233">
        <v>294045.36423898401</v>
      </c>
      <c r="K91" s="233">
        <v>27.5753710450449</v>
      </c>
      <c r="L91" s="233">
        <v>8055.6162572630001</v>
      </c>
      <c r="M91" s="233"/>
      <c r="N91" s="233">
        <v>93.573036165797603</v>
      </c>
      <c r="O91" s="234">
        <v>0.875461881022918</v>
      </c>
      <c r="P91" s="233">
        <v>330049.875636318</v>
      </c>
      <c r="Q91" s="233"/>
      <c r="R91" s="235"/>
      <c r="S91" s="233">
        <v>171.63106079881601</v>
      </c>
      <c r="T91" s="233">
        <v>177.500632216041</v>
      </c>
      <c r="U91" s="233">
        <v>81702.695623101099</v>
      </c>
      <c r="V91" s="233">
        <v>0</v>
      </c>
      <c r="W91" s="233">
        <v>110.556875515724</v>
      </c>
      <c r="X91" s="233">
        <v>0</v>
      </c>
      <c r="Z91" s="233">
        <v>5.3803096932203003</v>
      </c>
      <c r="AA91" s="233"/>
      <c r="AB91" s="233">
        <v>1.04940489310166</v>
      </c>
      <c r="AC91" s="233">
        <v>1.1715390160144401</v>
      </c>
      <c r="AD91" s="233"/>
      <c r="AE91" s="235"/>
      <c r="AF91" s="237"/>
      <c r="AG91" s="237"/>
      <c r="AH91" s="237"/>
      <c r="AI91" s="237"/>
      <c r="AJ91" s="237"/>
    </row>
    <row r="92" spans="1:36" x14ac:dyDescent="0.25">
      <c r="A92" s="231">
        <f t="shared" si="82"/>
        <v>1987</v>
      </c>
      <c r="B92" s="231">
        <f t="shared" si="83"/>
        <v>4</v>
      </c>
      <c r="C92" s="232">
        <v>1.130666666667</v>
      </c>
      <c r="D92" s="233"/>
      <c r="E92" s="233">
        <v>187.26079999999999</v>
      </c>
      <c r="F92" s="233"/>
      <c r="G92" s="233">
        <v>4745.80029296875</v>
      </c>
      <c r="H92" s="233">
        <v>4818.83349609375</v>
      </c>
      <c r="I92" s="233"/>
      <c r="J92" s="233">
        <v>294971.28125</v>
      </c>
      <c r="K92" s="233">
        <v>27.593133926391602</v>
      </c>
      <c r="L92" s="233">
        <v>8084.7</v>
      </c>
      <c r="M92" s="233"/>
      <c r="N92" s="233">
        <v>95.133333333332999</v>
      </c>
      <c r="O92" s="234">
        <v>0.87733333333300001</v>
      </c>
      <c r="P92" s="233">
        <v>331042.59999999998</v>
      </c>
      <c r="Q92" s="233"/>
      <c r="R92" s="235"/>
      <c r="S92" s="233">
        <v>175</v>
      </c>
      <c r="T92" s="233">
        <v>174.45258839592799</v>
      </c>
      <c r="U92" s="233">
        <v>84141.74</v>
      </c>
      <c r="V92" s="233">
        <v>0</v>
      </c>
      <c r="W92" s="233">
        <v>110.92904663085901</v>
      </c>
      <c r="X92" s="233">
        <v>0</v>
      </c>
      <c r="Z92" s="233">
        <v>5.3003580000000001</v>
      </c>
      <c r="AA92" s="233"/>
      <c r="AB92" s="233">
        <v>1.0526666666669999</v>
      </c>
      <c r="AC92" s="233">
        <v>1.1763333333329999</v>
      </c>
      <c r="AD92" s="233"/>
      <c r="AE92" s="235"/>
      <c r="AF92" s="237"/>
      <c r="AG92" s="237"/>
      <c r="AH92" s="237"/>
      <c r="AI92" s="237"/>
      <c r="AJ92" s="237"/>
    </row>
    <row r="93" spans="1:36" x14ac:dyDescent="0.25">
      <c r="A93" s="231">
        <f t="shared" si="82"/>
        <v>1987</v>
      </c>
      <c r="B93" s="231">
        <f t="shared" si="83"/>
        <v>5</v>
      </c>
      <c r="C93" s="232">
        <v>1.1346836159459699</v>
      </c>
      <c r="D93" s="233"/>
      <c r="E93" s="233">
        <v>191.15493046243299</v>
      </c>
      <c r="F93" s="233"/>
      <c r="G93" s="233">
        <v>4757.01567668197</v>
      </c>
      <c r="H93" s="233">
        <v>4839.1987590239996</v>
      </c>
      <c r="I93" s="233"/>
      <c r="J93" s="233">
        <v>296088.01705498598</v>
      </c>
      <c r="K93" s="233">
        <v>27.635028999858498</v>
      </c>
      <c r="L93" s="233">
        <v>8105.96266772947</v>
      </c>
      <c r="M93" s="233"/>
      <c r="N93" s="233">
        <v>96.759928454174997</v>
      </c>
      <c r="O93" s="234">
        <v>0.88382776657376205</v>
      </c>
      <c r="P93" s="233">
        <v>332263.50322378002</v>
      </c>
      <c r="Q93" s="233"/>
      <c r="R93" s="235"/>
      <c r="S93" s="233">
        <v>172.7667997419</v>
      </c>
      <c r="T93" s="233">
        <v>177.97636653166799</v>
      </c>
      <c r="U93" s="233">
        <v>85729.155700669304</v>
      </c>
      <c r="V93" s="233">
        <v>0</v>
      </c>
      <c r="W93" s="233">
        <v>111.30195222370099</v>
      </c>
      <c r="X93" s="233">
        <v>0</v>
      </c>
      <c r="Z93" s="233">
        <v>5.2364953887132204</v>
      </c>
      <c r="AA93" s="233"/>
      <c r="AB93" s="233">
        <v>1.05558171280221</v>
      </c>
      <c r="AC93" s="233">
        <v>1.1801608319530801</v>
      </c>
      <c r="AD93" s="233"/>
      <c r="AE93" s="235"/>
      <c r="AF93" s="237"/>
      <c r="AG93" s="237"/>
      <c r="AH93" s="237"/>
      <c r="AI93" s="237"/>
      <c r="AJ93" s="237"/>
    </row>
    <row r="94" spans="1:36" x14ac:dyDescent="0.25">
      <c r="A94" s="231">
        <f t="shared" si="82"/>
        <v>1987</v>
      </c>
      <c r="B94" s="231">
        <f t="shared" si="83"/>
        <v>6</v>
      </c>
      <c r="C94" s="232">
        <v>1.1387841348721299</v>
      </c>
      <c r="D94" s="233"/>
      <c r="E94" s="233">
        <v>196.73500544618199</v>
      </c>
      <c r="F94" s="233"/>
      <c r="G94" s="233">
        <v>4768.6438697255298</v>
      </c>
      <c r="H94" s="233">
        <v>4859.3899516538404</v>
      </c>
      <c r="I94" s="233"/>
      <c r="J94" s="233">
        <v>297484.64757055102</v>
      </c>
      <c r="K94" s="233">
        <v>27.706787505794299</v>
      </c>
      <c r="L94" s="233">
        <v>8127.79125601541</v>
      </c>
      <c r="M94" s="233"/>
      <c r="N94" s="233">
        <v>98.3458912072429</v>
      </c>
      <c r="O94" s="234">
        <v>0.89292227289131898</v>
      </c>
      <c r="P94" s="233">
        <v>333842.36942814902</v>
      </c>
      <c r="Q94" s="233"/>
      <c r="R94" s="235"/>
      <c r="S94" s="233">
        <v>167.70773581864299</v>
      </c>
      <c r="T94" s="233">
        <v>184.16548485010401</v>
      </c>
      <c r="U94" s="233">
        <v>86658.014137780498</v>
      </c>
      <c r="V94" s="233">
        <v>0</v>
      </c>
      <c r="W94" s="233">
        <v>111.698103348083</v>
      </c>
      <c r="X94" s="233">
        <v>0</v>
      </c>
      <c r="Z94" s="233">
        <v>5.1869968877025503</v>
      </c>
      <c r="AA94" s="233"/>
      <c r="AB94" s="233">
        <v>1.0579816621795</v>
      </c>
      <c r="AC94" s="233">
        <v>1.1836910344078699</v>
      </c>
      <c r="AD94" s="233"/>
      <c r="AE94" s="235"/>
      <c r="AF94" s="237"/>
      <c r="AG94" s="237"/>
      <c r="AH94" s="237"/>
      <c r="AI94" s="237"/>
      <c r="AJ94" s="237"/>
    </row>
    <row r="95" spans="1:36" x14ac:dyDescent="0.25">
      <c r="A95" s="231">
        <f t="shared" si="82"/>
        <v>1987</v>
      </c>
      <c r="B95" s="231">
        <f t="shared" si="83"/>
        <v>7</v>
      </c>
      <c r="C95" s="232">
        <v>1.142666666667</v>
      </c>
      <c r="D95" s="233"/>
      <c r="E95" s="233">
        <v>200.61026000976599</v>
      </c>
      <c r="F95" s="233"/>
      <c r="G95" s="233">
        <v>4780.0519999999997</v>
      </c>
      <c r="H95" s="233">
        <v>4879.63330078125</v>
      </c>
      <c r="I95" s="233"/>
      <c r="J95" s="233">
        <v>299035.75</v>
      </c>
      <c r="K95" s="233">
        <v>27.801113128662099</v>
      </c>
      <c r="L95" s="233">
        <v>8158</v>
      </c>
      <c r="M95" s="233"/>
      <c r="N95" s="233">
        <v>99.466666666666995</v>
      </c>
      <c r="O95" s="234">
        <v>0.9</v>
      </c>
      <c r="P95" s="233">
        <v>335665.8</v>
      </c>
      <c r="Q95" s="233"/>
      <c r="R95" s="235"/>
      <c r="S95" s="233">
        <v>164.6</v>
      </c>
      <c r="T95" s="233">
        <v>186.83507237208801</v>
      </c>
      <c r="U95" s="233">
        <v>87193.98</v>
      </c>
      <c r="V95" s="233">
        <v>0</v>
      </c>
      <c r="W95" s="233">
        <v>112.08486938476599</v>
      </c>
      <c r="X95" s="233">
        <v>0</v>
      </c>
      <c r="Z95" s="233">
        <v>5.1562289999999997</v>
      </c>
      <c r="AA95" s="233"/>
      <c r="AB95" s="233">
        <v>1.0593333333329999</v>
      </c>
      <c r="AC95" s="233">
        <v>1.1873333333330001</v>
      </c>
      <c r="AD95" s="233"/>
      <c r="AE95" s="235"/>
      <c r="AF95" s="237"/>
      <c r="AG95" s="237"/>
      <c r="AH95" s="237"/>
      <c r="AI95" s="237"/>
      <c r="AJ95" s="237"/>
    </row>
    <row r="96" spans="1:36" x14ac:dyDescent="0.25">
      <c r="A96" s="231">
        <f t="shared" si="82"/>
        <v>1987</v>
      </c>
      <c r="B96" s="231">
        <f t="shared" si="83"/>
        <v>8</v>
      </c>
      <c r="C96" s="232">
        <v>1.1465386673159199</v>
      </c>
      <c r="D96" s="233"/>
      <c r="E96" s="233">
        <v>200.53426185151801</v>
      </c>
      <c r="F96" s="233"/>
      <c r="G96" s="233">
        <v>4792.0382068005902</v>
      </c>
      <c r="H96" s="233">
        <v>4902.1603923339599</v>
      </c>
      <c r="I96" s="233"/>
      <c r="J96" s="233">
        <v>300811.082752207</v>
      </c>
      <c r="K96" s="233">
        <v>27.919309226130501</v>
      </c>
      <c r="L96" s="233">
        <v>8204.0765266100698</v>
      </c>
      <c r="M96" s="233"/>
      <c r="N96" s="233">
        <v>99.909763718820102</v>
      </c>
      <c r="O96" s="234">
        <v>0.90237177414230496</v>
      </c>
      <c r="P96" s="233">
        <v>337812.42618918302</v>
      </c>
      <c r="Q96" s="233"/>
      <c r="R96" s="235"/>
      <c r="S96" s="233">
        <v>166.31241352231501</v>
      </c>
      <c r="T96" s="233">
        <v>182.006242114396</v>
      </c>
      <c r="U96" s="233">
        <v>87714.833718203707</v>
      </c>
      <c r="V96" s="233">
        <v>0</v>
      </c>
      <c r="W96" s="233">
        <v>112.477144205678</v>
      </c>
      <c r="X96" s="233">
        <v>0</v>
      </c>
      <c r="Z96" s="233">
        <v>5.1418365642733397</v>
      </c>
      <c r="AA96" s="233"/>
      <c r="AB96" s="233">
        <v>1.0595500758889</v>
      </c>
      <c r="AC96" s="233">
        <v>1.19178730620908</v>
      </c>
      <c r="AD96" s="233"/>
      <c r="AE96" s="235"/>
      <c r="AF96" s="237"/>
      <c r="AG96" s="237"/>
      <c r="AH96" s="237"/>
      <c r="AI96" s="237"/>
      <c r="AJ96" s="237"/>
    </row>
    <row r="97" spans="1:36" x14ac:dyDescent="0.25">
      <c r="A97" s="231">
        <f t="shared" si="82"/>
        <v>1987</v>
      </c>
      <c r="B97" s="231">
        <f t="shared" si="83"/>
        <v>9</v>
      </c>
      <c r="C97" s="232">
        <v>1.1501657461063499</v>
      </c>
      <c r="D97" s="233"/>
      <c r="E97" s="233">
        <v>196.38908534255501</v>
      </c>
      <c r="F97" s="233"/>
      <c r="G97" s="233">
        <v>4803.9265412122704</v>
      </c>
      <c r="H97" s="233">
        <v>4924.3820464160599</v>
      </c>
      <c r="I97" s="233"/>
      <c r="J97" s="233">
        <v>302740.45412759</v>
      </c>
      <c r="K97" s="233">
        <v>28.044780309433499</v>
      </c>
      <c r="L97" s="233">
        <v>8254.3135147527501</v>
      </c>
      <c r="M97" s="233"/>
      <c r="N97" s="233">
        <v>99.530264935332497</v>
      </c>
      <c r="O97" s="234">
        <v>0.90067016628074104</v>
      </c>
      <c r="P97" s="233">
        <v>340059.63082754798</v>
      </c>
      <c r="Q97" s="233"/>
      <c r="R97" s="235"/>
      <c r="S97" s="233">
        <v>169.912522503264</v>
      </c>
      <c r="T97" s="233">
        <v>172.72779377989099</v>
      </c>
      <c r="U97" s="233">
        <v>88557.395771883297</v>
      </c>
      <c r="V97" s="233">
        <v>0</v>
      </c>
      <c r="W97" s="233">
        <v>112.836952370685</v>
      </c>
      <c r="X97" s="233">
        <v>0</v>
      </c>
      <c r="Z97" s="233">
        <v>5.13875386460741</v>
      </c>
      <c r="AA97" s="233"/>
      <c r="AB97" s="233">
        <v>1.05925463498263</v>
      </c>
      <c r="AC97" s="233">
        <v>1.1965784988561201</v>
      </c>
      <c r="AD97" s="233"/>
      <c r="AE97" s="235"/>
      <c r="AF97" s="237"/>
      <c r="AG97" s="237"/>
      <c r="AH97" s="237"/>
      <c r="AI97" s="237"/>
      <c r="AJ97" s="237"/>
    </row>
    <row r="98" spans="1:36" x14ac:dyDescent="0.25">
      <c r="A98" s="231">
        <f t="shared" si="82"/>
        <v>1987</v>
      </c>
      <c r="B98" s="231">
        <f t="shared" si="83"/>
        <v>10</v>
      </c>
      <c r="C98" s="232">
        <v>1.153333333333</v>
      </c>
      <c r="D98" s="233"/>
      <c r="E98" s="233">
        <v>189.17707824707</v>
      </c>
      <c r="F98" s="233"/>
      <c r="G98" s="233">
        <v>4814.9765625</v>
      </c>
      <c r="H98" s="233">
        <v>4943.1000000000004</v>
      </c>
      <c r="I98" s="233"/>
      <c r="J98" s="233">
        <v>304736.90000000002</v>
      </c>
      <c r="K98" s="233">
        <v>28.158006668090799</v>
      </c>
      <c r="L98" s="233">
        <v>8292.7000000000007</v>
      </c>
      <c r="M98" s="233"/>
      <c r="N98" s="233">
        <v>98.333333333333002</v>
      </c>
      <c r="O98" s="234">
        <v>0.89700000000000002</v>
      </c>
      <c r="P98" s="233">
        <v>342143.9375</v>
      </c>
      <c r="Q98" s="233"/>
      <c r="R98" s="235"/>
      <c r="S98" s="233">
        <v>170.8</v>
      </c>
      <c r="T98" s="233">
        <v>164.32849395833401</v>
      </c>
      <c r="U98" s="233">
        <v>90019.04</v>
      </c>
      <c r="V98" s="233">
        <v>0</v>
      </c>
      <c r="W98" s="233">
        <v>113.12730000000001</v>
      </c>
      <c r="X98" s="233">
        <v>0</v>
      </c>
      <c r="Z98" s="233">
        <v>5.1390814781189</v>
      </c>
      <c r="AA98" s="233"/>
      <c r="AB98" s="233">
        <v>1.0593333333329999</v>
      </c>
      <c r="AC98" s="233">
        <v>1.2010000000000001</v>
      </c>
      <c r="AD98" s="233"/>
      <c r="AE98" s="235"/>
      <c r="AF98" s="237"/>
      <c r="AG98" s="237"/>
      <c r="AH98" s="237"/>
      <c r="AI98" s="237"/>
      <c r="AJ98" s="237"/>
    </row>
    <row r="99" spans="1:36" x14ac:dyDescent="0.25">
      <c r="A99" s="231">
        <f t="shared" si="82"/>
        <v>1987</v>
      </c>
      <c r="B99" s="231">
        <f t="shared" si="83"/>
        <v>11</v>
      </c>
      <c r="C99" s="232">
        <v>1.1562353672708201</v>
      </c>
      <c r="D99" s="233"/>
      <c r="E99" s="233">
        <v>179.58342922775</v>
      </c>
      <c r="F99" s="233"/>
      <c r="G99" s="233">
        <v>4825.6710954115097</v>
      </c>
      <c r="H99" s="233">
        <v>4957.9310539272801</v>
      </c>
      <c r="I99" s="233"/>
      <c r="J99" s="233">
        <v>306861.19214518002</v>
      </c>
      <c r="K99" s="233">
        <v>28.252211651491901</v>
      </c>
      <c r="L99" s="233">
        <v>8312.3482397785301</v>
      </c>
      <c r="M99" s="233"/>
      <c r="N99" s="233">
        <v>96.346744148261394</v>
      </c>
      <c r="O99" s="234">
        <v>0.89280683715917297</v>
      </c>
      <c r="P99" s="233">
        <v>344027.44922023203</v>
      </c>
      <c r="Q99" s="233"/>
      <c r="R99" s="235"/>
      <c r="S99" s="233">
        <v>166.23524285473499</v>
      </c>
      <c r="T99" s="233">
        <v>160.16456099897101</v>
      </c>
      <c r="U99" s="233">
        <v>92324.799783059701</v>
      </c>
      <c r="V99" s="233">
        <v>0</v>
      </c>
      <c r="W99" s="233">
        <v>113.356764685732</v>
      </c>
      <c r="X99" s="233">
        <v>0</v>
      </c>
      <c r="Z99" s="233">
        <v>5.1360835996374403</v>
      </c>
      <c r="AA99" s="233"/>
      <c r="AB99" s="233">
        <v>1.0604360195028</v>
      </c>
      <c r="AC99" s="233">
        <v>1.20497980972441</v>
      </c>
      <c r="AD99" s="233"/>
      <c r="AE99" s="235"/>
      <c r="AF99" s="237"/>
      <c r="AG99" s="237"/>
      <c r="AH99" s="237"/>
      <c r="AI99" s="237"/>
      <c r="AJ99" s="237"/>
    </row>
    <row r="100" spans="1:36" x14ac:dyDescent="0.25">
      <c r="A100" s="231">
        <f t="shared" si="82"/>
        <v>1987</v>
      </c>
      <c r="B100" s="231">
        <f t="shared" si="83"/>
        <v>12</v>
      </c>
      <c r="C100" s="232">
        <v>1.15902473857313</v>
      </c>
      <c r="D100" s="233">
        <f t="shared" ref="D100" si="84">AVERAGE(C89:C100)</f>
        <v>1.139928932247315</v>
      </c>
      <c r="E100" s="233">
        <v>171.09338934695899</v>
      </c>
      <c r="F100" s="233">
        <f t="shared" ref="F100" si="85">AVERAGE(E89:E100)</f>
        <v>189.8732376864892</v>
      </c>
      <c r="G100" s="233">
        <v>4835.5237651610196</v>
      </c>
      <c r="H100" s="233">
        <v>4969.8904347589396</v>
      </c>
      <c r="I100" s="233">
        <f t="shared" ref="I100" si="86">AVERAGE(H89:H100)</f>
        <v>4867.8770440836615</v>
      </c>
      <c r="J100" s="233">
        <v>308704.35758625099</v>
      </c>
      <c r="K100" s="233">
        <v>28.312461054023501</v>
      </c>
      <c r="L100" s="233">
        <v>8322.3902813325203</v>
      </c>
      <c r="M100" s="233">
        <f t="shared" ref="M100" si="87">AVERAGE(L89:L100)</f>
        <v>8161.5719092816989</v>
      </c>
      <c r="N100" s="233">
        <v>94.381361952396105</v>
      </c>
      <c r="O100" s="234">
        <v>0.88913494047047703</v>
      </c>
      <c r="P100" s="233">
        <v>345477.22163680999</v>
      </c>
      <c r="Q100" s="233">
        <f t="shared" ref="Q100" si="88">AVERAGE(P89:P100)</f>
        <v>335780.00520328601</v>
      </c>
      <c r="R100" s="235">
        <f t="shared" ref="R100" si="89">AVERAGE(K89:K100)</f>
        <v>27.839557775606661</v>
      </c>
      <c r="S100" s="233">
        <v>160.323351966095</v>
      </c>
      <c r="T100" s="233">
        <v>160.30012639567201</v>
      </c>
      <c r="U100" s="233">
        <v>94614.4752179528</v>
      </c>
      <c r="V100" s="233">
        <v>0</v>
      </c>
      <c r="W100" s="233">
        <v>113.56379827802699</v>
      </c>
      <c r="X100" s="233">
        <v>0</v>
      </c>
      <c r="Z100" s="233">
        <v>5.1270193439084304</v>
      </c>
      <c r="AA100" s="233">
        <f t="shared" ref="AA100" si="90">AVERAGE(Z89:Z100)</f>
        <v>5.2453446496170288</v>
      </c>
      <c r="AB100" s="233">
        <v>1.06222883926269</v>
      </c>
      <c r="AC100" s="233">
        <v>1.20860812730753</v>
      </c>
      <c r="AD100" s="233">
        <f t="shared" ref="AD100" si="91">AVERAGE(X89:X100)</f>
        <v>0</v>
      </c>
      <c r="AE100" s="235">
        <f t="shared" ref="AE100" si="92">AVERAGE(O89:O100)</f>
        <v>0.88782196486056464</v>
      </c>
      <c r="AF100" s="237">
        <f t="shared" ref="AF100" si="93">AVERAGE(S89:S100)</f>
        <v>168.05739956609932</v>
      </c>
      <c r="AG100" s="237">
        <f t="shared" ref="AG100" si="94">AVERAGE(U89:U100)</f>
        <v>86377.330693648386</v>
      </c>
      <c r="AH100" s="237">
        <f t="shared" ref="AH100" si="95">AVERAGE(G89:G100)</f>
        <v>4774.3841760584974</v>
      </c>
      <c r="AI100" s="237">
        <f t="shared" ref="AI100:AJ100" si="96">AVERAGE(AB89:AB100)</f>
        <v>1.055462107894596</v>
      </c>
      <c r="AJ100" s="237">
        <f t="shared" si="96"/>
        <v>1.1859410073398542</v>
      </c>
    </row>
    <row r="101" spans="1:36" x14ac:dyDescent="0.25">
      <c r="A101" s="231">
        <f>A89+1</f>
        <v>1988</v>
      </c>
      <c r="B101" s="231">
        <f>B89</f>
        <v>1</v>
      </c>
      <c r="C101" s="232">
        <v>1.1623333333329999</v>
      </c>
      <c r="D101" s="233"/>
      <c r="E101" s="233">
        <v>166.58004760742199</v>
      </c>
      <c r="F101" s="233"/>
      <c r="G101" s="233">
        <v>4845.517578125</v>
      </c>
      <c r="H101" s="233">
        <v>4982.7333984375</v>
      </c>
      <c r="I101" s="233"/>
      <c r="J101" s="233">
        <v>310053.7</v>
      </c>
      <c r="K101" s="233">
        <v>28.334753036498999</v>
      </c>
      <c r="L101" s="233">
        <v>8339.2999999999993</v>
      </c>
      <c r="M101" s="233"/>
      <c r="N101" s="233">
        <v>93.166666666666998</v>
      </c>
      <c r="O101" s="234">
        <v>0.88633333333300002</v>
      </c>
      <c r="P101" s="233">
        <v>346488.2</v>
      </c>
      <c r="Q101" s="233"/>
      <c r="R101" s="235"/>
      <c r="S101" s="233">
        <v>158.30000000000001</v>
      </c>
      <c r="T101" s="233">
        <v>163.526149360479</v>
      </c>
      <c r="U101" s="233">
        <v>96085.68</v>
      </c>
      <c r="V101" s="233">
        <v>0</v>
      </c>
      <c r="W101" s="233">
        <v>113.833992004395</v>
      </c>
      <c r="X101" s="233">
        <v>0</v>
      </c>
      <c r="Z101" s="233">
        <v>5.1091170000000004</v>
      </c>
      <c r="AA101" s="233"/>
      <c r="AB101" s="233">
        <v>1.0643333333330001</v>
      </c>
      <c r="AC101" s="233">
        <v>1.2126666666670001</v>
      </c>
      <c r="AD101" s="233"/>
      <c r="AE101" s="235"/>
      <c r="AF101" s="237"/>
      <c r="AG101" s="237"/>
      <c r="AH101" s="237"/>
      <c r="AI101" s="237"/>
      <c r="AJ101" s="237"/>
    </row>
    <row r="102" spans="1:36" x14ac:dyDescent="0.25">
      <c r="A102" s="231">
        <f t="shared" si="82"/>
        <v>1988</v>
      </c>
      <c r="B102" s="231">
        <f t="shared" si="83"/>
        <v>2</v>
      </c>
      <c r="C102" s="232">
        <v>1.16640161973171</v>
      </c>
      <c r="D102" s="233"/>
      <c r="E102" s="233">
        <v>168.58937519729801</v>
      </c>
      <c r="F102" s="233"/>
      <c r="G102" s="233">
        <v>4855.6038667061302</v>
      </c>
      <c r="H102" s="233">
        <v>4998.2703119370499</v>
      </c>
      <c r="I102" s="233"/>
      <c r="J102" s="233">
        <v>310672.41769135598</v>
      </c>
      <c r="K102" s="233">
        <v>28.317804089639999</v>
      </c>
      <c r="L102" s="233">
        <v>8373.7307232727198</v>
      </c>
      <c r="M102" s="233"/>
      <c r="N102" s="233">
        <v>93.398950026676403</v>
      </c>
      <c r="O102" s="234">
        <v>0.885050785055287</v>
      </c>
      <c r="P102" s="233">
        <v>347019.95065299398</v>
      </c>
      <c r="Q102" s="233"/>
      <c r="R102" s="235"/>
      <c r="S102" s="233">
        <v>164.35038003644601</v>
      </c>
      <c r="T102" s="233">
        <v>168.528516895904</v>
      </c>
      <c r="U102" s="233">
        <v>96001.951352034506</v>
      </c>
      <c r="V102" s="233">
        <v>0</v>
      </c>
      <c r="W102" s="233">
        <v>114.21729015347501</v>
      </c>
      <c r="X102" s="233">
        <v>0</v>
      </c>
      <c r="Z102" s="233">
        <v>5.0824830406092998</v>
      </c>
      <c r="AA102" s="233"/>
      <c r="AB102" s="233">
        <v>1.06639225727522</v>
      </c>
      <c r="AC102" s="233">
        <v>1.2174182726295999</v>
      </c>
      <c r="AD102" s="233"/>
      <c r="AE102" s="235"/>
      <c r="AF102" s="237"/>
      <c r="AG102" s="237"/>
      <c r="AH102" s="237"/>
      <c r="AI102" s="237"/>
      <c r="AJ102" s="237"/>
    </row>
    <row r="103" spans="1:36" x14ac:dyDescent="0.25">
      <c r="A103" s="231">
        <f t="shared" si="82"/>
        <v>1988</v>
      </c>
      <c r="B103" s="231">
        <f t="shared" si="83"/>
        <v>3</v>
      </c>
      <c r="C103" s="232">
        <v>1.1707419913146799</v>
      </c>
      <c r="D103" s="233"/>
      <c r="E103" s="233">
        <v>173.76124528427499</v>
      </c>
      <c r="F103" s="233"/>
      <c r="G103" s="233">
        <v>4865.2053189431599</v>
      </c>
      <c r="H103" s="233">
        <v>5014.38432233404</v>
      </c>
      <c r="I103" s="233"/>
      <c r="J103" s="233">
        <v>311055.24251116498</v>
      </c>
      <c r="K103" s="233">
        <v>28.301149742492701</v>
      </c>
      <c r="L103" s="233">
        <v>8413.3328108163696</v>
      </c>
      <c r="M103" s="233"/>
      <c r="N103" s="233">
        <v>94.575153921800407</v>
      </c>
      <c r="O103" s="234">
        <v>0.88535455912954597</v>
      </c>
      <c r="P103" s="233">
        <v>347516.84366393898</v>
      </c>
      <c r="Q103" s="233"/>
      <c r="R103" s="235"/>
      <c r="S103" s="233">
        <v>174.50192793820099</v>
      </c>
      <c r="T103" s="233">
        <v>173.169071232954</v>
      </c>
      <c r="U103" s="233">
        <v>95080.826216191504</v>
      </c>
      <c r="V103" s="233">
        <v>0</v>
      </c>
      <c r="W103" s="233">
        <v>114.668438432128</v>
      </c>
      <c r="X103" s="233">
        <v>0</v>
      </c>
      <c r="Z103" s="233">
        <v>5.0571585881448202</v>
      </c>
      <c r="AA103" s="233"/>
      <c r="AB103" s="233">
        <v>1.06872578051815</v>
      </c>
      <c r="AC103" s="233">
        <v>1.2222326189247701</v>
      </c>
      <c r="AD103" s="233"/>
      <c r="AE103" s="235"/>
      <c r="AF103" s="237"/>
      <c r="AG103" s="237"/>
      <c r="AH103" s="237"/>
      <c r="AI103" s="237"/>
      <c r="AJ103" s="237"/>
    </row>
    <row r="104" spans="1:36" x14ac:dyDescent="0.25">
      <c r="A104" s="231">
        <f t="shared" si="82"/>
        <v>1988</v>
      </c>
      <c r="B104" s="231">
        <f t="shared" si="83"/>
        <v>4</v>
      </c>
      <c r="C104" s="232">
        <v>1.1756666666669999</v>
      </c>
      <c r="D104" s="233"/>
      <c r="E104" s="233">
        <v>178.75566101074199</v>
      </c>
      <c r="F104" s="233"/>
      <c r="G104" s="233">
        <v>4875.6869999999999</v>
      </c>
      <c r="H104" s="233">
        <v>5031.6000000000004</v>
      </c>
      <c r="I104" s="233"/>
      <c r="J104" s="233">
        <v>311921.71875</v>
      </c>
      <c r="K104" s="233">
        <v>28.32883644104</v>
      </c>
      <c r="L104" s="233">
        <v>8449.5</v>
      </c>
      <c r="M104" s="233"/>
      <c r="N104" s="233">
        <v>96.233333333332993</v>
      </c>
      <c r="O104" s="234">
        <v>0.88733333333300002</v>
      </c>
      <c r="P104" s="233">
        <v>348626</v>
      </c>
      <c r="Q104" s="233"/>
      <c r="R104" s="235"/>
      <c r="S104" s="233">
        <v>185.4</v>
      </c>
      <c r="T104" s="233">
        <v>176.20887428018401</v>
      </c>
      <c r="U104" s="233">
        <v>94113.83</v>
      </c>
      <c r="V104" s="233">
        <v>0</v>
      </c>
      <c r="W104" s="233">
        <v>115.22267913818401</v>
      </c>
      <c r="X104" s="233">
        <v>0</v>
      </c>
      <c r="Z104" s="233">
        <v>5.0397415161132804</v>
      </c>
      <c r="AA104" s="233"/>
      <c r="AB104" s="233">
        <v>1.0723333333330001</v>
      </c>
      <c r="AC104" s="233">
        <v>1.2273333333330001</v>
      </c>
      <c r="AD104" s="233"/>
      <c r="AE104" s="235"/>
      <c r="AF104" s="237"/>
      <c r="AG104" s="237"/>
      <c r="AH104" s="237"/>
      <c r="AI104" s="237"/>
      <c r="AJ104" s="237"/>
    </row>
    <row r="105" spans="1:36" x14ac:dyDescent="0.25">
      <c r="A105" s="231">
        <f t="shared" si="82"/>
        <v>1988</v>
      </c>
      <c r="B105" s="231">
        <f t="shared" si="83"/>
        <v>5</v>
      </c>
      <c r="C105" s="232">
        <v>1.1804704203437399</v>
      </c>
      <c r="D105" s="233"/>
      <c r="E105" s="233">
        <v>180.151859476505</v>
      </c>
      <c r="F105" s="233"/>
      <c r="G105" s="233">
        <v>4886.0584453095698</v>
      </c>
      <c r="H105" s="233">
        <v>5047.3236997864396</v>
      </c>
      <c r="I105" s="233"/>
      <c r="J105" s="233">
        <v>313646.43126726203</v>
      </c>
      <c r="K105" s="233">
        <v>28.429066459808102</v>
      </c>
      <c r="L105" s="233">
        <v>8468.9999492228199</v>
      </c>
      <c r="M105" s="233"/>
      <c r="N105" s="233">
        <v>97.697493550049202</v>
      </c>
      <c r="O105" s="234">
        <v>0.89071294846064397</v>
      </c>
      <c r="P105" s="233">
        <v>350625.67688860401</v>
      </c>
      <c r="Q105" s="233"/>
      <c r="R105" s="235"/>
      <c r="S105" s="233">
        <v>192.12234180758199</v>
      </c>
      <c r="T105" s="233">
        <v>176.029561740319</v>
      </c>
      <c r="U105" s="233">
        <v>93904.725428001402</v>
      </c>
      <c r="V105" s="233">
        <v>0</v>
      </c>
      <c r="W105" s="233">
        <v>115.80038882746101</v>
      </c>
      <c r="X105" s="233">
        <v>0</v>
      </c>
      <c r="Z105" s="233">
        <v>5.0403078309867899</v>
      </c>
      <c r="AA105" s="233"/>
      <c r="AB105" s="233">
        <v>1.07725848865005</v>
      </c>
      <c r="AC105" s="233">
        <v>1.23191528062777</v>
      </c>
      <c r="AD105" s="233"/>
      <c r="AE105" s="235"/>
      <c r="AF105" s="237"/>
      <c r="AG105" s="237"/>
      <c r="AH105" s="237"/>
      <c r="AI105" s="237"/>
      <c r="AJ105" s="237"/>
    </row>
    <row r="106" spans="1:36" x14ac:dyDescent="0.25">
      <c r="A106" s="231">
        <f t="shared" si="82"/>
        <v>1988</v>
      </c>
      <c r="B106" s="231">
        <f t="shared" si="83"/>
        <v>6</v>
      </c>
      <c r="C106" s="232">
        <v>1.1853729359449201</v>
      </c>
      <c r="D106" s="233"/>
      <c r="E106" s="233">
        <v>179.39068592232601</v>
      </c>
      <c r="F106" s="233"/>
      <c r="G106" s="233">
        <v>4896.9125593313702</v>
      </c>
      <c r="H106" s="233">
        <v>5064.7307244083904</v>
      </c>
      <c r="I106" s="233"/>
      <c r="J106" s="233">
        <v>315895.087160289</v>
      </c>
      <c r="K106" s="233">
        <v>28.568501286908202</v>
      </c>
      <c r="L106" s="233">
        <v>8481.3978020111699</v>
      </c>
      <c r="M106" s="233"/>
      <c r="N106" s="233">
        <v>98.810531936266898</v>
      </c>
      <c r="O106" s="234">
        <v>0.89465490432261496</v>
      </c>
      <c r="P106" s="233">
        <v>353147.198950338</v>
      </c>
      <c r="Q106" s="233"/>
      <c r="R106" s="235"/>
      <c r="S106" s="233">
        <v>194.271806122556</v>
      </c>
      <c r="T106" s="233">
        <v>173.876626480428</v>
      </c>
      <c r="U106" s="233">
        <v>94398.475200592904</v>
      </c>
      <c r="V106" s="233">
        <v>0</v>
      </c>
      <c r="W106" s="233">
        <v>116.395192796091</v>
      </c>
      <c r="X106" s="233">
        <v>0</v>
      </c>
      <c r="Z106" s="233">
        <v>5.0591440792045397</v>
      </c>
      <c r="AA106" s="233"/>
      <c r="AB106" s="233">
        <v>1.0828146457055801</v>
      </c>
      <c r="AC106" s="233">
        <v>1.2364680221346001</v>
      </c>
      <c r="AD106" s="233"/>
      <c r="AE106" s="235"/>
      <c r="AF106" s="237"/>
      <c r="AG106" s="237"/>
      <c r="AH106" s="237"/>
      <c r="AI106" s="237"/>
      <c r="AJ106" s="237"/>
    </row>
    <row r="107" spans="1:36" x14ac:dyDescent="0.25">
      <c r="A107" s="231">
        <f t="shared" si="82"/>
        <v>1988</v>
      </c>
      <c r="B107" s="231">
        <f t="shared" si="83"/>
        <v>7</v>
      </c>
      <c r="C107" s="232">
        <v>1.19</v>
      </c>
      <c r="D107" s="233"/>
      <c r="E107" s="233">
        <v>178.901931762695</v>
      </c>
      <c r="F107" s="233"/>
      <c r="G107" s="233">
        <v>4907.4269999999997</v>
      </c>
      <c r="H107" s="233">
        <v>5085.5</v>
      </c>
      <c r="I107" s="233"/>
      <c r="J107" s="233">
        <v>317868.15625</v>
      </c>
      <c r="K107" s="233">
        <v>28.682500000000001</v>
      </c>
      <c r="L107" s="233">
        <v>8498.2999999999993</v>
      </c>
      <c r="M107" s="233"/>
      <c r="N107" s="233">
        <v>99.333333333333002</v>
      </c>
      <c r="O107" s="234">
        <v>0.89766666666700001</v>
      </c>
      <c r="P107" s="233">
        <v>355330.46875</v>
      </c>
      <c r="Q107" s="233"/>
      <c r="R107" s="235"/>
      <c r="S107" s="233">
        <v>191.7</v>
      </c>
      <c r="T107" s="233">
        <v>171.72331126326401</v>
      </c>
      <c r="U107" s="233">
        <v>95329.02</v>
      </c>
      <c r="V107" s="233">
        <v>0</v>
      </c>
      <c r="W107" s="233">
        <v>116.922355651855</v>
      </c>
      <c r="X107" s="233">
        <v>0</v>
      </c>
      <c r="Z107" s="233">
        <v>5.0932709999999997</v>
      </c>
      <c r="AA107" s="233"/>
      <c r="AB107" s="233">
        <v>1.087333333333</v>
      </c>
      <c r="AC107" s="233">
        <v>1.2410000000000001</v>
      </c>
      <c r="AD107" s="233"/>
      <c r="AE107" s="235"/>
      <c r="AF107" s="237"/>
      <c r="AG107" s="237"/>
      <c r="AH107" s="237"/>
      <c r="AI107" s="237"/>
      <c r="AJ107" s="237"/>
    </row>
    <row r="108" spans="1:36" x14ac:dyDescent="0.25">
      <c r="A108" s="231">
        <f t="shared" si="82"/>
        <v>1988</v>
      </c>
      <c r="B108" s="231">
        <f t="shared" si="83"/>
        <v>8</v>
      </c>
      <c r="C108" s="232">
        <v>1.19460443585486</v>
      </c>
      <c r="D108" s="233"/>
      <c r="E108" s="233">
        <v>180.43328176223599</v>
      </c>
      <c r="F108" s="233"/>
      <c r="G108" s="233">
        <v>4918.20947660814</v>
      </c>
      <c r="H108" s="233">
        <v>5112.5168626758204</v>
      </c>
      <c r="I108" s="233"/>
      <c r="J108" s="233">
        <v>319267.13854558801</v>
      </c>
      <c r="K108" s="233">
        <v>28.742841098521001</v>
      </c>
      <c r="L108" s="233">
        <v>8530.0735776296497</v>
      </c>
      <c r="M108" s="233"/>
      <c r="N108" s="233">
        <v>99.159963940150007</v>
      </c>
      <c r="O108" s="234">
        <v>0.89896629556405205</v>
      </c>
      <c r="P108" s="233">
        <v>356872.30058497202</v>
      </c>
      <c r="Q108" s="233"/>
      <c r="R108" s="235"/>
      <c r="S108" s="233">
        <v>185.220748611034</v>
      </c>
      <c r="T108" s="233">
        <v>170.833900935515</v>
      </c>
      <c r="U108" s="233">
        <v>96484.828726397507</v>
      </c>
      <c r="V108" s="233">
        <v>0</v>
      </c>
      <c r="W108" s="233">
        <v>117.380421004347</v>
      </c>
      <c r="X108" s="233">
        <v>0</v>
      </c>
      <c r="Z108" s="233">
        <v>5.1418120779548602</v>
      </c>
      <c r="AA108" s="233"/>
      <c r="AB108" s="233">
        <v>1.0902668706385299</v>
      </c>
      <c r="AC108" s="233">
        <v>1.24602237486131</v>
      </c>
      <c r="AD108" s="233"/>
      <c r="AE108" s="235"/>
      <c r="AF108" s="237"/>
      <c r="AG108" s="237"/>
      <c r="AH108" s="237"/>
      <c r="AI108" s="237"/>
      <c r="AJ108" s="237"/>
    </row>
    <row r="109" spans="1:36" x14ac:dyDescent="0.25">
      <c r="A109" s="231">
        <f t="shared" si="82"/>
        <v>1988</v>
      </c>
      <c r="B109" s="231">
        <f t="shared" si="83"/>
        <v>9</v>
      </c>
      <c r="C109" s="232">
        <v>1.19899184139613</v>
      </c>
      <c r="D109" s="233"/>
      <c r="E109" s="233">
        <v>183.039819952203</v>
      </c>
      <c r="F109" s="233"/>
      <c r="G109" s="233">
        <v>4928.9493648456801</v>
      </c>
      <c r="H109" s="233">
        <v>5141.0463300346601</v>
      </c>
      <c r="I109" s="233"/>
      <c r="J109" s="233">
        <v>320585.02867743</v>
      </c>
      <c r="K109" s="233">
        <v>28.796884228129599</v>
      </c>
      <c r="L109" s="233">
        <v>8571.0213582678698</v>
      </c>
      <c r="M109" s="233"/>
      <c r="N109" s="233">
        <v>98.253071662529706</v>
      </c>
      <c r="O109" s="234">
        <v>0.89865795836232598</v>
      </c>
      <c r="P109" s="233">
        <v>358342.33470151399</v>
      </c>
      <c r="Q109" s="233"/>
      <c r="R109" s="235"/>
      <c r="S109" s="233">
        <v>179.80764571662201</v>
      </c>
      <c r="T109" s="233">
        <v>170.71574364698</v>
      </c>
      <c r="U109" s="233">
        <v>97445.376297452094</v>
      </c>
      <c r="V109" s="233">
        <v>0</v>
      </c>
      <c r="W109" s="233">
        <v>117.760136093122</v>
      </c>
      <c r="X109" s="233">
        <v>0</v>
      </c>
      <c r="Z109" s="233">
        <v>5.1954518279578998</v>
      </c>
      <c r="AA109" s="233"/>
      <c r="AB109" s="233">
        <v>1.09263479986604</v>
      </c>
      <c r="AC109" s="233">
        <v>1.25117902722787</v>
      </c>
      <c r="AD109" s="233"/>
      <c r="AE109" s="235"/>
      <c r="AF109" s="237"/>
      <c r="AG109" s="237"/>
      <c r="AH109" s="237"/>
      <c r="AI109" s="237"/>
      <c r="AJ109" s="237"/>
    </row>
    <row r="110" spans="1:36" x14ac:dyDescent="0.25">
      <c r="A110" s="231">
        <f t="shared" si="82"/>
        <v>1988</v>
      </c>
      <c r="B110" s="231">
        <f t="shared" si="83"/>
        <v>10</v>
      </c>
      <c r="C110" s="232">
        <v>1.2030000000000001</v>
      </c>
      <c r="D110" s="233"/>
      <c r="E110" s="233">
        <v>184.99842834472699</v>
      </c>
      <c r="F110" s="233"/>
      <c r="G110" s="233">
        <v>4939.37255859375</v>
      </c>
      <c r="H110" s="233">
        <v>5164.8670000000002</v>
      </c>
      <c r="I110" s="233"/>
      <c r="J110" s="233">
        <v>322555.09999999998</v>
      </c>
      <c r="K110" s="233">
        <v>28.9130153656006</v>
      </c>
      <c r="L110" s="233">
        <v>8610.9</v>
      </c>
      <c r="M110" s="233"/>
      <c r="N110" s="233">
        <v>96.7</v>
      </c>
      <c r="O110" s="234">
        <v>0.89733333333300003</v>
      </c>
      <c r="P110" s="233">
        <v>360573.03125</v>
      </c>
      <c r="Q110" s="233"/>
      <c r="R110" s="235"/>
      <c r="S110" s="233">
        <v>181.2</v>
      </c>
      <c r="T110" s="233">
        <v>170.316632081438</v>
      </c>
      <c r="U110" s="233">
        <v>97788.94</v>
      </c>
      <c r="V110" s="233">
        <v>0</v>
      </c>
      <c r="W110" s="233">
        <v>118.07299999999999</v>
      </c>
      <c r="X110" s="233">
        <v>0</v>
      </c>
      <c r="Z110" s="233">
        <v>5.243036</v>
      </c>
      <c r="AA110" s="233"/>
      <c r="AB110" s="233">
        <v>1.0960000000000001</v>
      </c>
      <c r="AC110" s="233">
        <v>1.256</v>
      </c>
      <c r="AD110" s="233"/>
      <c r="AE110" s="235"/>
      <c r="AF110" s="237"/>
      <c r="AG110" s="237"/>
      <c r="AH110" s="237"/>
      <c r="AI110" s="237"/>
      <c r="AJ110" s="237"/>
    </row>
    <row r="111" spans="1:36" x14ac:dyDescent="0.25">
      <c r="A111" s="231">
        <f t="shared" si="82"/>
        <v>1988</v>
      </c>
      <c r="B111" s="231">
        <f t="shared" si="83"/>
        <v>11</v>
      </c>
      <c r="C111" s="232">
        <v>1.20698452129009</v>
      </c>
      <c r="D111" s="233"/>
      <c r="E111" s="233">
        <v>185.218810155396</v>
      </c>
      <c r="F111" s="233"/>
      <c r="G111" s="233">
        <v>4950.21941209531</v>
      </c>
      <c r="H111" s="233">
        <v>5181.6949674099396</v>
      </c>
      <c r="I111" s="233"/>
      <c r="J111" s="233">
        <v>325782.05712584901</v>
      </c>
      <c r="K111" s="233">
        <v>29.141643275169901</v>
      </c>
      <c r="L111" s="233">
        <v>8645.4954240391799</v>
      </c>
      <c r="M111" s="233"/>
      <c r="N111" s="233">
        <v>94.716983160924698</v>
      </c>
      <c r="O111" s="234">
        <v>0.89609679010693999</v>
      </c>
      <c r="P111" s="233">
        <v>364248.30473522999</v>
      </c>
      <c r="Q111" s="233"/>
      <c r="R111" s="235"/>
      <c r="S111" s="233">
        <v>192.867254084743</v>
      </c>
      <c r="T111" s="233">
        <v>169.120842962376</v>
      </c>
      <c r="U111" s="233">
        <v>97303.9335902233</v>
      </c>
      <c r="V111" s="233">
        <v>0</v>
      </c>
      <c r="W111" s="233">
        <v>118.370243183703</v>
      </c>
      <c r="X111" s="233">
        <v>0</v>
      </c>
      <c r="Z111" s="233">
        <v>5.2816048334012997</v>
      </c>
      <c r="AA111" s="233"/>
      <c r="AB111" s="233">
        <v>1.10180579103311</v>
      </c>
      <c r="AC111" s="233">
        <v>1.2605997931653701</v>
      </c>
      <c r="AD111" s="233"/>
      <c r="AE111" s="235"/>
      <c r="AF111" s="237"/>
      <c r="AG111" s="237"/>
      <c r="AH111" s="237"/>
      <c r="AI111" s="237"/>
      <c r="AJ111" s="237"/>
    </row>
    <row r="112" spans="1:36" x14ac:dyDescent="0.25">
      <c r="A112" s="231">
        <f t="shared" si="82"/>
        <v>1988</v>
      </c>
      <c r="B112" s="231">
        <f t="shared" si="83"/>
        <v>12</v>
      </c>
      <c r="C112" s="232">
        <v>1.2112220294662099</v>
      </c>
      <c r="D112" s="233">
        <f t="shared" ref="D112" si="97">AVERAGE(C101:C112)</f>
        <v>1.1871491496118616</v>
      </c>
      <c r="E112" s="233">
        <v>184.08177116774399</v>
      </c>
      <c r="F112" s="233">
        <f t="shared" ref="F112" si="98">AVERAGE(E101:E112)</f>
        <v>178.65857647029745</v>
      </c>
      <c r="G112" s="233">
        <v>4960.7324034421999</v>
      </c>
      <c r="H112" s="233">
        <v>5192.4434887584603</v>
      </c>
      <c r="I112" s="233">
        <f t="shared" ref="I112" si="99">AVERAGE(H101:H112)</f>
        <v>5084.759258815192</v>
      </c>
      <c r="J112" s="233">
        <v>329302.47252372903</v>
      </c>
      <c r="K112" s="233">
        <v>29.398972255768001</v>
      </c>
      <c r="L112" s="233">
        <v>8673.0526859560905</v>
      </c>
      <c r="M112" s="233">
        <f t="shared" ref="M112" si="100">AVERAGE(L101:L112)</f>
        <v>8504.5920276013221</v>
      </c>
      <c r="N112" s="233">
        <v>93.8411750478394</v>
      </c>
      <c r="O112" s="234">
        <v>0.89867051396832698</v>
      </c>
      <c r="P112" s="233">
        <v>368262.87352231302</v>
      </c>
      <c r="Q112" s="233">
        <f t="shared" ref="Q112" si="101">AVERAGE(P101:P112)</f>
        <v>354754.43197499192</v>
      </c>
      <c r="R112" s="235">
        <f t="shared" ref="R112" si="102">AVERAGE(K101:K112)</f>
        <v>28.662997273298089</v>
      </c>
      <c r="S112" s="233">
        <v>208.24748928705301</v>
      </c>
      <c r="T112" s="233">
        <v>168.83885885051899</v>
      </c>
      <c r="U112" s="233">
        <v>96463.952023678998</v>
      </c>
      <c r="V112" s="233">
        <v>0</v>
      </c>
      <c r="W112" s="233">
        <v>118.697940830777</v>
      </c>
      <c r="X112" s="233">
        <v>0</v>
      </c>
      <c r="Z112" s="233">
        <v>5.3152980413295801</v>
      </c>
      <c r="AA112" s="233">
        <f t="shared" ref="AA112" si="103">AVERAGE(Z101:Z112)</f>
        <v>5.1382021529751993</v>
      </c>
      <c r="AB112" s="233">
        <v>1.1091788943563099</v>
      </c>
      <c r="AC112" s="233">
        <v>1.26485696187619</v>
      </c>
      <c r="AD112" s="233">
        <f t="shared" ref="AD112" si="104">AVERAGE(X101:X112)</f>
        <v>0</v>
      </c>
      <c r="AE112" s="235">
        <f t="shared" ref="AE112" si="105">AVERAGE(O101:O112)</f>
        <v>0.89306928513631145</v>
      </c>
      <c r="AF112" s="237">
        <f t="shared" ref="AF112" si="106">AVERAGE(S101:S112)</f>
        <v>183.9991328003531</v>
      </c>
      <c r="AG112" s="237">
        <f t="shared" ref="AG112" si="107">AVERAGE(U101:U112)</f>
        <v>95866.794902881025</v>
      </c>
      <c r="AH112" s="237">
        <f t="shared" ref="AH112" si="108">AVERAGE(G101:G112)</f>
        <v>4902.4912486666926</v>
      </c>
      <c r="AI112" s="237">
        <f t="shared" ref="AI112:AJ112" si="109">AVERAGE(AB101:AB112)</f>
        <v>1.0840897940034993</v>
      </c>
      <c r="AJ112" s="237">
        <f t="shared" si="109"/>
        <v>1.2389743626206233</v>
      </c>
    </row>
    <row r="113" spans="1:36" x14ac:dyDescent="0.25">
      <c r="A113" s="231">
        <f>A101+1</f>
        <v>1989</v>
      </c>
      <c r="B113" s="231">
        <f>B101</f>
        <v>1</v>
      </c>
      <c r="C113" s="232">
        <v>1.2166666666670001</v>
      </c>
      <c r="D113" s="233"/>
      <c r="E113" s="233">
        <v>182.32148742675801</v>
      </c>
      <c r="F113" s="233"/>
      <c r="G113" s="233">
        <v>4971.5263671875</v>
      </c>
      <c r="H113" s="233">
        <v>5201.3670000000002</v>
      </c>
      <c r="I113" s="233"/>
      <c r="J113" s="233">
        <v>332255.03125</v>
      </c>
      <c r="K113" s="233">
        <v>29.602106094360401</v>
      </c>
      <c r="L113" s="233">
        <v>8697.7000000000007</v>
      </c>
      <c r="M113" s="233"/>
      <c r="N113" s="233">
        <v>95.766666666667007</v>
      </c>
      <c r="O113" s="234">
        <v>0.90966666666700002</v>
      </c>
      <c r="P113" s="233">
        <v>371626.65625</v>
      </c>
      <c r="Q113" s="233"/>
      <c r="R113" s="235"/>
      <c r="S113" s="233">
        <v>220</v>
      </c>
      <c r="T113" s="233">
        <v>171.692169378643</v>
      </c>
      <c r="U113" s="233">
        <v>95844.479999999996</v>
      </c>
      <c r="V113" s="233">
        <v>0</v>
      </c>
      <c r="W113" s="233">
        <v>119.1553</v>
      </c>
      <c r="X113" s="233">
        <v>0</v>
      </c>
      <c r="Z113" s="233">
        <v>5.3564615249633798</v>
      </c>
      <c r="AA113" s="233"/>
      <c r="AB113" s="233">
        <v>1.1176666666670001</v>
      </c>
      <c r="AC113" s="233">
        <v>1.2693333333329999</v>
      </c>
      <c r="AD113" s="233"/>
      <c r="AE113" s="235"/>
      <c r="AF113" s="237"/>
      <c r="AG113" s="237"/>
      <c r="AH113" s="237"/>
      <c r="AI113" s="237"/>
      <c r="AJ113" s="237"/>
    </row>
    <row r="114" spans="1:36" x14ac:dyDescent="0.25">
      <c r="A114" s="231">
        <f t="shared" ref="A114:A136" si="110">A102+1</f>
        <v>1989</v>
      </c>
      <c r="B114" s="231">
        <f t="shared" ref="B114:B136" si="111">B102</f>
        <v>2</v>
      </c>
      <c r="C114" s="232">
        <v>1.2235247620844001</v>
      </c>
      <c r="D114" s="233"/>
      <c r="E114" s="233">
        <v>180.58239323245499</v>
      </c>
      <c r="F114" s="233"/>
      <c r="G114" s="233">
        <v>4982.2537940211296</v>
      </c>
      <c r="H114" s="233">
        <v>5211.1452845113699</v>
      </c>
      <c r="I114" s="233"/>
      <c r="J114" s="233">
        <v>333739.70107750298</v>
      </c>
      <c r="K114" s="233">
        <v>29.6705216108817</v>
      </c>
      <c r="L114" s="233">
        <v>8720.6716968522796</v>
      </c>
      <c r="M114" s="233"/>
      <c r="N114" s="233">
        <v>101.49664538912999</v>
      </c>
      <c r="O114" s="234">
        <v>0.93111966150010606</v>
      </c>
      <c r="P114" s="233">
        <v>373305.61119455099</v>
      </c>
      <c r="Q114" s="233"/>
      <c r="R114" s="235"/>
      <c r="S114" s="233">
        <v>221.49705581041201</v>
      </c>
      <c r="T114" s="233">
        <v>178.59631181466301</v>
      </c>
      <c r="U114" s="233">
        <v>95971.788319098894</v>
      </c>
      <c r="V114" s="233">
        <v>0</v>
      </c>
      <c r="W114" s="233">
        <v>119.77398908137</v>
      </c>
      <c r="X114" s="233">
        <v>0</v>
      </c>
      <c r="Z114" s="233">
        <v>5.4111300237232998</v>
      </c>
      <c r="AA114" s="233"/>
      <c r="AB114" s="233">
        <v>1.1260211990515401</v>
      </c>
      <c r="AC114" s="233">
        <v>1.2740726749487701</v>
      </c>
      <c r="AD114" s="233"/>
      <c r="AE114" s="235"/>
      <c r="AF114" s="237"/>
      <c r="AG114" s="237"/>
      <c r="AH114" s="237"/>
      <c r="AI114" s="237"/>
      <c r="AJ114" s="237"/>
    </row>
    <row r="115" spans="1:36" x14ac:dyDescent="0.25">
      <c r="A115" s="231">
        <f t="shared" si="110"/>
        <v>1989</v>
      </c>
      <c r="B115" s="231">
        <f t="shared" si="111"/>
        <v>3</v>
      </c>
      <c r="C115" s="232">
        <v>1.2300516117320801</v>
      </c>
      <c r="D115" s="233"/>
      <c r="E115" s="233">
        <v>178.866337674373</v>
      </c>
      <c r="F115" s="233"/>
      <c r="G115" s="233">
        <v>4992.19039560901</v>
      </c>
      <c r="H115" s="233">
        <v>5221.5789744881504</v>
      </c>
      <c r="I115" s="233"/>
      <c r="J115" s="233">
        <v>334297.39301060798</v>
      </c>
      <c r="K115" s="233">
        <v>29.658156872291499</v>
      </c>
      <c r="L115" s="233">
        <v>8741.4714495427997</v>
      </c>
      <c r="M115" s="233"/>
      <c r="N115" s="233">
        <v>107.913355770354</v>
      </c>
      <c r="O115" s="234">
        <v>0.95282805868788101</v>
      </c>
      <c r="P115" s="233">
        <v>373914.29263036803</v>
      </c>
      <c r="Q115" s="233"/>
      <c r="R115" s="235"/>
      <c r="S115" s="233">
        <v>217.03109048724301</v>
      </c>
      <c r="T115" s="233">
        <v>184.35227665743599</v>
      </c>
      <c r="U115" s="233">
        <v>96658.398883036207</v>
      </c>
      <c r="V115" s="233">
        <v>0</v>
      </c>
      <c r="W115" s="233">
        <v>120.38066560112399</v>
      </c>
      <c r="X115" s="233">
        <v>0</v>
      </c>
      <c r="Z115" s="233">
        <v>5.4674799256873801</v>
      </c>
      <c r="AA115" s="233"/>
      <c r="AB115" s="233">
        <v>1.1324114584212801</v>
      </c>
      <c r="AC115" s="233">
        <v>1.27841144196511</v>
      </c>
      <c r="AD115" s="233"/>
      <c r="AE115" s="235"/>
      <c r="AF115" s="237"/>
      <c r="AG115" s="237"/>
      <c r="AH115" s="237"/>
      <c r="AI115" s="237"/>
      <c r="AJ115" s="237"/>
    </row>
    <row r="116" spans="1:36" x14ac:dyDescent="0.25">
      <c r="A116" s="231">
        <f t="shared" si="110"/>
        <v>1989</v>
      </c>
      <c r="B116" s="231">
        <f t="shared" si="111"/>
        <v>4</v>
      </c>
      <c r="C116" s="232">
        <v>1.236333333333</v>
      </c>
      <c r="D116" s="233"/>
      <c r="E116" s="233">
        <v>176.42750000000001</v>
      </c>
      <c r="F116" s="233"/>
      <c r="G116" s="233">
        <v>5003.8896484375</v>
      </c>
      <c r="H116" s="233">
        <v>5235.3670000000002</v>
      </c>
      <c r="I116" s="233"/>
      <c r="J116" s="233">
        <v>334903.2</v>
      </c>
      <c r="K116" s="233">
        <v>29.637742996215799</v>
      </c>
      <c r="L116" s="233">
        <v>8766.1</v>
      </c>
      <c r="M116" s="233"/>
      <c r="N116" s="233">
        <v>113.333333333333</v>
      </c>
      <c r="O116" s="234">
        <v>0.96966666666699997</v>
      </c>
      <c r="P116" s="233">
        <v>374553.4375</v>
      </c>
      <c r="Q116" s="233"/>
      <c r="R116" s="235"/>
      <c r="S116" s="233">
        <v>211.3</v>
      </c>
      <c r="T116" s="233">
        <v>184.45359199568699</v>
      </c>
      <c r="U116" s="233">
        <v>97833.17</v>
      </c>
      <c r="V116" s="233">
        <v>0</v>
      </c>
      <c r="W116" s="233">
        <v>120.96865081787099</v>
      </c>
      <c r="X116" s="233">
        <v>0</v>
      </c>
      <c r="Z116" s="233">
        <v>5.52939748764038</v>
      </c>
      <c r="AA116" s="233"/>
      <c r="AB116" s="233">
        <v>1.137</v>
      </c>
      <c r="AC116" s="233">
        <v>1.2829999999999999</v>
      </c>
      <c r="AD116" s="233"/>
      <c r="AE116" s="235"/>
      <c r="AF116" s="237"/>
      <c r="AG116" s="237"/>
      <c r="AH116" s="237"/>
      <c r="AI116" s="237"/>
      <c r="AJ116" s="237"/>
    </row>
    <row r="117" spans="1:36" x14ac:dyDescent="0.25">
      <c r="A117" s="231">
        <f t="shared" si="110"/>
        <v>1989</v>
      </c>
      <c r="B117" s="231">
        <f t="shared" si="111"/>
        <v>5</v>
      </c>
      <c r="C117" s="232">
        <v>1.24053565278217</v>
      </c>
      <c r="D117" s="233"/>
      <c r="E117" s="233">
        <v>173.25507256607801</v>
      </c>
      <c r="F117" s="233"/>
      <c r="G117" s="233">
        <v>5016.1527667344799</v>
      </c>
      <c r="H117" s="233">
        <v>5251.0406222093297</v>
      </c>
      <c r="I117" s="233"/>
      <c r="J117" s="233">
        <v>336119.80120336701</v>
      </c>
      <c r="K117" s="233">
        <v>29.668582793609801</v>
      </c>
      <c r="L117" s="233">
        <v>8791.9078770728192</v>
      </c>
      <c r="M117" s="233"/>
      <c r="N117" s="233">
        <v>114.65378728460701</v>
      </c>
      <c r="O117" s="234">
        <v>0.97176976942239901</v>
      </c>
      <c r="P117" s="233">
        <v>375871.86120016099</v>
      </c>
      <c r="Q117" s="233"/>
      <c r="R117" s="235"/>
      <c r="S117" s="233">
        <v>209.44001537966699</v>
      </c>
      <c r="T117" s="233">
        <v>174.761967558316</v>
      </c>
      <c r="U117" s="233">
        <v>99144.367363776706</v>
      </c>
      <c r="V117" s="233">
        <v>0</v>
      </c>
      <c r="W117" s="233">
        <v>121.35323508586799</v>
      </c>
      <c r="X117" s="233">
        <v>0</v>
      </c>
      <c r="Z117" s="233">
        <v>5.5818847001442098</v>
      </c>
      <c r="AA117" s="233"/>
      <c r="AB117" s="233">
        <v>1.13826625919678</v>
      </c>
      <c r="AC117" s="233">
        <v>1.28705625528221</v>
      </c>
      <c r="AD117" s="233"/>
      <c r="AE117" s="235"/>
      <c r="AF117" s="237"/>
      <c r="AG117" s="237"/>
      <c r="AH117" s="237"/>
      <c r="AI117" s="237"/>
      <c r="AJ117" s="237"/>
    </row>
    <row r="118" spans="1:36" x14ac:dyDescent="0.25">
      <c r="A118" s="231">
        <f t="shared" si="110"/>
        <v>1989</v>
      </c>
      <c r="B118" s="231">
        <f t="shared" si="111"/>
        <v>6</v>
      </c>
      <c r="C118" s="232">
        <v>1.2435103271778001</v>
      </c>
      <c r="D118" s="233"/>
      <c r="E118" s="233">
        <v>169.27757092675401</v>
      </c>
      <c r="F118" s="233"/>
      <c r="G118" s="233">
        <v>5029.3011998634702</v>
      </c>
      <c r="H118" s="233">
        <v>5268.1822586542703</v>
      </c>
      <c r="I118" s="233"/>
      <c r="J118" s="233">
        <v>337840.17631075397</v>
      </c>
      <c r="K118" s="233">
        <v>29.740227284783899</v>
      </c>
      <c r="L118" s="233">
        <v>8816.0810880458394</v>
      </c>
      <c r="M118" s="233"/>
      <c r="N118" s="233">
        <v>112.930891712823</v>
      </c>
      <c r="O118" s="234">
        <v>0.96326086118780097</v>
      </c>
      <c r="P118" s="233">
        <v>377779.40693333099</v>
      </c>
      <c r="Q118" s="233"/>
      <c r="R118" s="235"/>
      <c r="S118" s="233">
        <v>211.31306528945001</v>
      </c>
      <c r="T118" s="233">
        <v>160.122592667996</v>
      </c>
      <c r="U118" s="233">
        <v>100317.70282415301</v>
      </c>
      <c r="V118" s="233">
        <v>0</v>
      </c>
      <c r="W118" s="233">
        <v>121.600050541755</v>
      </c>
      <c r="X118" s="233">
        <v>0</v>
      </c>
      <c r="Z118" s="233">
        <v>5.6258698561513896</v>
      </c>
      <c r="AA118" s="233"/>
      <c r="AB118" s="233">
        <v>1.13772936963077</v>
      </c>
      <c r="AC118" s="233">
        <v>1.2911284950189601</v>
      </c>
      <c r="AD118" s="233"/>
      <c r="AE118" s="235"/>
      <c r="AF118" s="237"/>
      <c r="AG118" s="237"/>
      <c r="AH118" s="237"/>
      <c r="AI118" s="237"/>
      <c r="AJ118" s="237"/>
    </row>
    <row r="119" spans="1:36" x14ac:dyDescent="0.25">
      <c r="A119" s="231">
        <f t="shared" si="110"/>
        <v>1989</v>
      </c>
      <c r="B119" s="231">
        <f t="shared" si="111"/>
        <v>7</v>
      </c>
      <c r="C119" s="232">
        <v>1.246</v>
      </c>
      <c r="D119" s="233"/>
      <c r="E119" s="233">
        <v>164.99235534668</v>
      </c>
      <c r="F119" s="233"/>
      <c r="G119" s="233">
        <v>5041.8249999999998</v>
      </c>
      <c r="H119" s="233">
        <v>5283.9</v>
      </c>
      <c r="I119" s="233"/>
      <c r="J119" s="233">
        <v>339557.2</v>
      </c>
      <c r="K119" s="233">
        <v>29.817853927612301</v>
      </c>
      <c r="L119" s="233">
        <v>8831.5</v>
      </c>
      <c r="M119" s="233"/>
      <c r="N119" s="233">
        <v>110.033333333333</v>
      </c>
      <c r="O119" s="234">
        <v>0.95133333333299996</v>
      </c>
      <c r="P119" s="233">
        <v>379744.53125</v>
      </c>
      <c r="Q119" s="233"/>
      <c r="R119" s="235"/>
      <c r="S119" s="233">
        <v>215.6</v>
      </c>
      <c r="T119" s="233">
        <v>149.02225065805001</v>
      </c>
      <c r="U119" s="233">
        <v>100905.3359375</v>
      </c>
      <c r="V119" s="233">
        <v>0</v>
      </c>
      <c r="W119" s="233">
        <v>121.767936706543</v>
      </c>
      <c r="X119" s="233">
        <v>0</v>
      </c>
      <c r="Z119" s="233">
        <v>5.6572575569152797</v>
      </c>
      <c r="AA119" s="233"/>
      <c r="AB119" s="233">
        <v>1.137333333333</v>
      </c>
      <c r="AC119" s="233">
        <v>1.2953333333329999</v>
      </c>
      <c r="AD119" s="233"/>
      <c r="AE119" s="235"/>
      <c r="AF119" s="237"/>
      <c r="AG119" s="237"/>
      <c r="AH119" s="237"/>
      <c r="AI119" s="237"/>
      <c r="AJ119" s="237"/>
    </row>
    <row r="120" spans="1:36" x14ac:dyDescent="0.25">
      <c r="A120" s="231">
        <f t="shared" si="110"/>
        <v>1989</v>
      </c>
      <c r="B120" s="231">
        <f t="shared" si="111"/>
        <v>8</v>
      </c>
      <c r="C120" s="232">
        <v>1.2490620604999001</v>
      </c>
      <c r="D120" s="233"/>
      <c r="E120" s="233">
        <v>160.480003026519</v>
      </c>
      <c r="F120" s="233"/>
      <c r="G120" s="233">
        <v>5054.1689261500496</v>
      </c>
      <c r="H120" s="233">
        <v>5297.92136811215</v>
      </c>
      <c r="I120" s="233"/>
      <c r="J120" s="233">
        <v>341058.64996210299</v>
      </c>
      <c r="K120" s="233">
        <v>29.879815026487101</v>
      </c>
      <c r="L120" s="233">
        <v>8836.3551724644894</v>
      </c>
      <c r="M120" s="233"/>
      <c r="N120" s="233">
        <v>107.342872843127</v>
      </c>
      <c r="O120" s="234">
        <v>0.94140816602953203</v>
      </c>
      <c r="P120" s="233">
        <v>381536.15464141499</v>
      </c>
      <c r="Q120" s="233"/>
      <c r="R120" s="235"/>
      <c r="S120" s="233">
        <v>221.05680170375999</v>
      </c>
      <c r="T120" s="233">
        <v>146.418837572077</v>
      </c>
      <c r="U120" s="233">
        <v>100739.735248396</v>
      </c>
      <c r="V120" s="233">
        <v>0</v>
      </c>
      <c r="W120" s="233">
        <v>121.94664171993399</v>
      </c>
      <c r="X120" s="233">
        <v>0</v>
      </c>
      <c r="Z120" s="233">
        <v>5.6779873557266596</v>
      </c>
      <c r="AA120" s="233"/>
      <c r="AB120" s="233">
        <v>1.13878248339995</v>
      </c>
      <c r="AC120" s="233">
        <v>1.3002418338933399</v>
      </c>
      <c r="AD120" s="233"/>
      <c r="AE120" s="235"/>
      <c r="AF120" s="237"/>
      <c r="AG120" s="237"/>
      <c r="AH120" s="237"/>
      <c r="AI120" s="237"/>
      <c r="AJ120" s="237"/>
    </row>
    <row r="121" spans="1:36" x14ac:dyDescent="0.25">
      <c r="A121" s="231">
        <f t="shared" si="110"/>
        <v>1989</v>
      </c>
      <c r="B121" s="231">
        <f t="shared" si="111"/>
        <v>9</v>
      </c>
      <c r="C121" s="232">
        <v>1.25319070674712</v>
      </c>
      <c r="D121" s="233"/>
      <c r="E121" s="233">
        <v>156.70948194254399</v>
      </c>
      <c r="F121" s="233"/>
      <c r="G121" s="233">
        <v>5066.7035760608296</v>
      </c>
      <c r="H121" s="233">
        <v>5310.5081171652701</v>
      </c>
      <c r="I121" s="233"/>
      <c r="J121" s="233">
        <v>342296.49840190099</v>
      </c>
      <c r="K121" s="233">
        <v>29.914714776596099</v>
      </c>
      <c r="L121" s="233">
        <v>8838.8544423589901</v>
      </c>
      <c r="M121" s="233"/>
      <c r="N121" s="233">
        <v>105.525815240434</v>
      </c>
      <c r="O121" s="234">
        <v>0.93736327147502796</v>
      </c>
      <c r="P121" s="233">
        <v>382973.28145952499</v>
      </c>
      <c r="Q121" s="233"/>
      <c r="R121" s="235"/>
      <c r="S121" s="233">
        <v>224.8998094337</v>
      </c>
      <c r="T121" s="233">
        <v>149.964797833332</v>
      </c>
      <c r="U121" s="233">
        <v>100300.83832173899</v>
      </c>
      <c r="V121" s="233">
        <v>0</v>
      </c>
      <c r="W121" s="233">
        <v>122.212289988959</v>
      </c>
      <c r="X121" s="233">
        <v>0</v>
      </c>
      <c r="Z121" s="233">
        <v>5.6912711515888397</v>
      </c>
      <c r="AA121" s="233"/>
      <c r="AB121" s="233">
        <v>1.1428324274463899</v>
      </c>
      <c r="AC121" s="233">
        <v>1.30559983993215</v>
      </c>
      <c r="AD121" s="233"/>
      <c r="AE121" s="235"/>
      <c r="AF121" s="237"/>
      <c r="AG121" s="237"/>
      <c r="AH121" s="237"/>
      <c r="AI121" s="237"/>
      <c r="AJ121" s="237"/>
    </row>
    <row r="122" spans="1:36" x14ac:dyDescent="0.25">
      <c r="A122" s="231">
        <f t="shared" si="110"/>
        <v>1989</v>
      </c>
      <c r="B122" s="231">
        <f t="shared" si="111"/>
        <v>10</v>
      </c>
      <c r="C122" s="232">
        <v>1.2586666666669999</v>
      </c>
      <c r="D122" s="233"/>
      <c r="E122" s="233">
        <v>154.65881347656301</v>
      </c>
      <c r="F122" s="233"/>
      <c r="G122" s="233">
        <v>5080.0479999999998</v>
      </c>
      <c r="H122" s="233">
        <v>5322.6</v>
      </c>
      <c r="I122" s="233"/>
      <c r="J122" s="233">
        <v>343335.4375</v>
      </c>
      <c r="K122" s="233">
        <v>29.9189052581787</v>
      </c>
      <c r="L122" s="233">
        <v>8850.2000000000007</v>
      </c>
      <c r="M122" s="233"/>
      <c r="N122" s="233">
        <v>104.9</v>
      </c>
      <c r="O122" s="234">
        <v>0.94166666666700005</v>
      </c>
      <c r="P122" s="233">
        <v>383978.875</v>
      </c>
      <c r="Q122" s="233"/>
      <c r="R122" s="235"/>
      <c r="S122" s="233">
        <v>224.3</v>
      </c>
      <c r="T122" s="233">
        <v>154.548433884763</v>
      </c>
      <c r="U122" s="233">
        <v>100268.5703125</v>
      </c>
      <c r="V122" s="233">
        <v>0</v>
      </c>
      <c r="W122" s="233">
        <v>122.63028717041</v>
      </c>
      <c r="X122" s="233">
        <v>0</v>
      </c>
      <c r="Z122" s="233">
        <v>5.7023260000000002</v>
      </c>
      <c r="AA122" s="233"/>
      <c r="AB122" s="233">
        <v>1.1496666666669999</v>
      </c>
      <c r="AC122" s="233">
        <v>1.3109999999999999</v>
      </c>
      <c r="AD122" s="233"/>
      <c r="AE122" s="235"/>
      <c r="AF122" s="237"/>
      <c r="AG122" s="237"/>
      <c r="AH122" s="237"/>
      <c r="AI122" s="237"/>
      <c r="AJ122" s="237"/>
    </row>
    <row r="123" spans="1:36" x14ac:dyDescent="0.25">
      <c r="A123" s="231">
        <f t="shared" si="110"/>
        <v>1989</v>
      </c>
      <c r="B123" s="231">
        <f t="shared" si="111"/>
        <v>11</v>
      </c>
      <c r="C123" s="232">
        <v>1.2659930859365101</v>
      </c>
      <c r="D123" s="233"/>
      <c r="E123" s="233">
        <v>154.70437613642801</v>
      </c>
      <c r="F123" s="233"/>
      <c r="G123" s="233">
        <v>5095.3787170785299</v>
      </c>
      <c r="H123" s="233">
        <v>5335.8906432011399</v>
      </c>
      <c r="I123" s="233"/>
      <c r="J123" s="233">
        <v>344318.98369321</v>
      </c>
      <c r="K123" s="233">
        <v>29.892077393113102</v>
      </c>
      <c r="L123" s="233">
        <v>8878.6130927471804</v>
      </c>
      <c r="M123" s="233"/>
      <c r="N123" s="233">
        <v>105.558856866658</v>
      </c>
      <c r="O123" s="234">
        <v>0.95541216529831696</v>
      </c>
      <c r="P123" s="233">
        <v>384616.08834678598</v>
      </c>
      <c r="Q123" s="233"/>
      <c r="R123" s="235"/>
      <c r="S123" s="233">
        <v>217.612803984995</v>
      </c>
      <c r="T123" s="233">
        <v>156.50930473847501</v>
      </c>
      <c r="U123" s="233">
        <v>101116.767640818</v>
      </c>
      <c r="V123" s="233">
        <v>0</v>
      </c>
      <c r="W123" s="233">
        <v>123.27000344918901</v>
      </c>
      <c r="X123" s="233">
        <v>0</v>
      </c>
      <c r="Z123" s="233">
        <v>5.7165841292584201</v>
      </c>
      <c r="AA123" s="233"/>
      <c r="AB123" s="233">
        <v>1.15954455486865</v>
      </c>
      <c r="AC123" s="233">
        <v>1.3166189606986201</v>
      </c>
      <c r="AD123" s="233"/>
      <c r="AE123" s="235"/>
      <c r="AF123" s="237"/>
      <c r="AG123" s="237"/>
      <c r="AH123" s="237"/>
      <c r="AI123" s="237"/>
      <c r="AJ123" s="237"/>
    </row>
    <row r="124" spans="1:36" x14ac:dyDescent="0.25">
      <c r="A124" s="231">
        <f t="shared" si="110"/>
        <v>1989</v>
      </c>
      <c r="B124" s="231">
        <f t="shared" si="111"/>
        <v>12</v>
      </c>
      <c r="C124" s="232">
        <v>1.27355361571725</v>
      </c>
      <c r="D124" s="233">
        <f t="shared" ref="D124" si="112">AVERAGE(C113:C124)</f>
        <v>1.2447573741120193</v>
      </c>
      <c r="E124" s="233">
        <v>155.81198177022699</v>
      </c>
      <c r="F124" s="233">
        <f t="shared" ref="F124" si="113">AVERAGE(E113:E124)</f>
        <v>167.34061446044822</v>
      </c>
      <c r="G124" s="233">
        <v>5109.0744850411102</v>
      </c>
      <c r="H124" s="233">
        <v>5348.7616607664904</v>
      </c>
      <c r="I124" s="233">
        <f t="shared" ref="I124" si="114">AVERAGE(H113:H124)</f>
        <v>5274.0219107590137</v>
      </c>
      <c r="J124" s="233">
        <v>345177.18347651901</v>
      </c>
      <c r="K124" s="233">
        <v>29.8479055535588</v>
      </c>
      <c r="L124" s="233">
        <v>8914.2117469593704</v>
      </c>
      <c r="M124" s="233">
        <f t="shared" ref="M124" si="115">AVERAGE(L113:L124)</f>
        <v>8806.9722138369798</v>
      </c>
      <c r="N124" s="233">
        <v>106.93371630022099</v>
      </c>
      <c r="O124" s="234">
        <v>0.97140748036825197</v>
      </c>
      <c r="P124" s="233">
        <v>385009.07625075802</v>
      </c>
      <c r="Q124" s="233">
        <f t="shared" ref="Q124" si="116">AVERAGE(P113:P124)</f>
        <v>378742.43938807462</v>
      </c>
      <c r="R124" s="235">
        <f t="shared" ref="R124" si="117">AVERAGE(K113:K124)</f>
        <v>29.770717465640768</v>
      </c>
      <c r="S124" s="233">
        <v>208.46797420412301</v>
      </c>
      <c r="T124" s="233">
        <v>155.25486494574599</v>
      </c>
      <c r="U124" s="233">
        <v>102506.814225535</v>
      </c>
      <c r="V124" s="233">
        <v>0</v>
      </c>
      <c r="W124" s="233">
        <v>123.98368024067901</v>
      </c>
      <c r="X124" s="233">
        <v>0</v>
      </c>
      <c r="Z124" s="233">
        <v>5.7347499154226496</v>
      </c>
      <c r="AA124" s="233">
        <f t="shared" ref="AA124" si="118">AVERAGE(Z113:Z124)</f>
        <v>5.5960333022684905</v>
      </c>
      <c r="AB124" s="233">
        <v>1.16922056838816</v>
      </c>
      <c r="AC124" s="233">
        <v>1.3220555663212801</v>
      </c>
      <c r="AD124" s="233">
        <f t="shared" ref="AD124" si="119">AVERAGE(X113:X124)</f>
        <v>0</v>
      </c>
      <c r="AE124" s="235">
        <f t="shared" ref="AE124" si="120">AVERAGE(O113:O124)</f>
        <v>0.94974189727527636</v>
      </c>
      <c r="AF124" s="237">
        <f t="shared" ref="AF124" si="121">AVERAGE(S113:S124)</f>
        <v>216.87655135777916</v>
      </c>
      <c r="AG124" s="237">
        <f t="shared" ref="AG124" si="122">AVERAGE(U113:U124)</f>
        <v>99300.664089712722</v>
      </c>
      <c r="AH124" s="237">
        <f t="shared" ref="AH124" si="123">AVERAGE(G113:G124)</f>
        <v>5036.8760730153008</v>
      </c>
      <c r="AI124" s="237">
        <f t="shared" ref="AI124:AJ124" si="124">AVERAGE(AB113:AB124)</f>
        <v>1.1405395822558766</v>
      </c>
      <c r="AJ124" s="237">
        <f t="shared" si="124"/>
        <v>1.2944876445605367</v>
      </c>
    </row>
    <row r="125" spans="1:36" x14ac:dyDescent="0.25">
      <c r="A125" s="231">
        <f>A113+1</f>
        <v>1990</v>
      </c>
      <c r="B125" s="231">
        <f>B113</f>
        <v>1</v>
      </c>
      <c r="C125" s="232">
        <v>1.280333333333</v>
      </c>
      <c r="D125" s="233"/>
      <c r="E125" s="233">
        <v>156.59132385253901</v>
      </c>
      <c r="F125" s="233"/>
      <c r="G125" s="233">
        <v>5118.5600000000004</v>
      </c>
      <c r="H125" s="233">
        <v>5360.8670000000002</v>
      </c>
      <c r="I125" s="233"/>
      <c r="J125" s="233">
        <v>345940.75</v>
      </c>
      <c r="K125" s="233">
        <v>29.799099999999999</v>
      </c>
      <c r="L125" s="233">
        <v>8947.1</v>
      </c>
      <c r="M125" s="233"/>
      <c r="N125" s="233">
        <v>108.4</v>
      </c>
      <c r="O125" s="234">
        <v>0.98233333333299999</v>
      </c>
      <c r="P125" s="233">
        <v>385399.625</v>
      </c>
      <c r="Q125" s="233"/>
      <c r="R125" s="235"/>
      <c r="S125" s="233">
        <v>200.8</v>
      </c>
      <c r="T125" s="233">
        <v>151.060799358503</v>
      </c>
      <c r="U125" s="233">
        <v>104046.9</v>
      </c>
      <c r="V125" s="233">
        <v>0</v>
      </c>
      <c r="W125" s="233">
        <v>124.6705</v>
      </c>
      <c r="X125" s="233">
        <v>0</v>
      </c>
      <c r="Z125" s="233">
        <v>5.7590019999999997</v>
      </c>
      <c r="AA125" s="233"/>
      <c r="AB125" s="233">
        <v>1.1759999999999999</v>
      </c>
      <c r="AC125" s="233">
        <v>1.3276666666670001</v>
      </c>
      <c r="AD125" s="233"/>
      <c r="AE125" s="235"/>
      <c r="AF125" s="237"/>
      <c r="AG125" s="237"/>
      <c r="AH125" s="237"/>
      <c r="AI125" s="237"/>
      <c r="AJ125" s="237"/>
    </row>
    <row r="126" spans="1:36" x14ac:dyDescent="0.25">
      <c r="A126" s="231">
        <f t="shared" si="110"/>
        <v>1990</v>
      </c>
      <c r="B126" s="231">
        <f t="shared" si="111"/>
        <v>2</v>
      </c>
      <c r="C126" s="232">
        <v>1.2850624842915901</v>
      </c>
      <c r="D126" s="233"/>
      <c r="E126" s="233">
        <v>155.770276546459</v>
      </c>
      <c r="F126" s="233"/>
      <c r="G126" s="233">
        <v>5121.2556309732499</v>
      </c>
      <c r="H126" s="233">
        <v>5370.60569762042</v>
      </c>
      <c r="I126" s="233"/>
      <c r="J126" s="233">
        <v>346562.20508488099</v>
      </c>
      <c r="K126" s="233">
        <v>29.7592487661368</v>
      </c>
      <c r="L126" s="233">
        <v>8966.7252860277895</v>
      </c>
      <c r="M126" s="233"/>
      <c r="N126" s="233">
        <v>109.41010585101</v>
      </c>
      <c r="O126" s="234">
        <v>0.98186701262541398</v>
      </c>
      <c r="P126" s="233">
        <v>385934.22491205903</v>
      </c>
      <c r="Q126" s="233"/>
      <c r="R126" s="235"/>
      <c r="S126" s="233">
        <v>198.386669492057</v>
      </c>
      <c r="T126" s="233">
        <v>144.481887782385</v>
      </c>
      <c r="U126" s="233">
        <v>105277.57279327601</v>
      </c>
      <c r="V126" s="233">
        <v>0</v>
      </c>
      <c r="W126" s="233">
        <v>125.204037202485</v>
      </c>
      <c r="X126" s="233">
        <v>0</v>
      </c>
      <c r="Z126" s="233">
        <v>5.7906709533478402</v>
      </c>
      <c r="AA126" s="233"/>
      <c r="AB126" s="233">
        <v>1.1773154422511301</v>
      </c>
      <c r="AC126" s="233">
        <v>1.3333116157718601</v>
      </c>
      <c r="AD126" s="233"/>
      <c r="AE126" s="235"/>
      <c r="AF126" s="237"/>
      <c r="AG126" s="237"/>
      <c r="AH126" s="237"/>
      <c r="AI126" s="237"/>
      <c r="AJ126" s="237"/>
    </row>
    <row r="127" spans="1:36" x14ac:dyDescent="0.25">
      <c r="A127" s="231">
        <f t="shared" si="110"/>
        <v>1990</v>
      </c>
      <c r="B127" s="231">
        <f t="shared" si="111"/>
        <v>3</v>
      </c>
      <c r="C127" s="232">
        <v>1.28851682693175</v>
      </c>
      <c r="D127" s="233"/>
      <c r="E127" s="233">
        <v>153.47153208929601</v>
      </c>
      <c r="F127" s="233"/>
      <c r="G127" s="233">
        <v>5121.0656194369003</v>
      </c>
      <c r="H127" s="233">
        <v>5376.6341473936</v>
      </c>
      <c r="I127" s="233"/>
      <c r="J127" s="233">
        <v>347020.38100405899</v>
      </c>
      <c r="K127" s="233">
        <v>29.728861330185101</v>
      </c>
      <c r="L127" s="233">
        <v>8975.6549944478702</v>
      </c>
      <c r="M127" s="233"/>
      <c r="N127" s="233">
        <v>110.249670979965</v>
      </c>
      <c r="O127" s="234">
        <v>0.97615995829188595</v>
      </c>
      <c r="P127" s="233">
        <v>386480.26293026301</v>
      </c>
      <c r="Q127" s="233"/>
      <c r="R127" s="235"/>
      <c r="S127" s="233">
        <v>199.75313733909999</v>
      </c>
      <c r="T127" s="233">
        <v>137.603587131491</v>
      </c>
      <c r="U127" s="233">
        <v>106029.759416393</v>
      </c>
      <c r="V127" s="233">
        <v>0</v>
      </c>
      <c r="W127" s="233">
        <v>125.62989477869399</v>
      </c>
      <c r="X127" s="233">
        <v>0</v>
      </c>
      <c r="Z127" s="233">
        <v>5.8300414740350703</v>
      </c>
      <c r="AA127" s="233"/>
      <c r="AB127" s="233">
        <v>1.1759204399863099</v>
      </c>
      <c r="AC127" s="233">
        <v>1.3386261477195001</v>
      </c>
      <c r="AD127" s="233"/>
      <c r="AE127" s="235"/>
      <c r="AF127" s="237"/>
      <c r="AG127" s="237"/>
      <c r="AH127" s="237"/>
      <c r="AI127" s="237"/>
      <c r="AJ127" s="237"/>
    </row>
    <row r="128" spans="1:36" x14ac:dyDescent="0.25">
      <c r="A128" s="231">
        <f t="shared" si="110"/>
        <v>1990</v>
      </c>
      <c r="B128" s="231">
        <f t="shared" si="111"/>
        <v>4</v>
      </c>
      <c r="C128" s="232">
        <v>1.2929999999999999</v>
      </c>
      <c r="D128" s="233"/>
      <c r="E128" s="233">
        <v>149.24786376953099</v>
      </c>
      <c r="F128" s="233"/>
      <c r="G128" s="233">
        <v>5122.9309999999996</v>
      </c>
      <c r="H128" s="233">
        <v>5379.5</v>
      </c>
      <c r="I128" s="233"/>
      <c r="J128" s="233">
        <v>347444.1</v>
      </c>
      <c r="K128" s="233">
        <v>29.695550000000001</v>
      </c>
      <c r="L128" s="233">
        <v>8981.7000000000007</v>
      </c>
      <c r="M128" s="233"/>
      <c r="N128" s="233">
        <v>111.666666666667</v>
      </c>
      <c r="O128" s="234">
        <v>0.97166666666699997</v>
      </c>
      <c r="P128" s="233">
        <v>387031.2</v>
      </c>
      <c r="Q128" s="233"/>
      <c r="R128" s="235"/>
      <c r="S128" s="233">
        <v>203</v>
      </c>
      <c r="T128" s="233">
        <v>130.370893533653</v>
      </c>
      <c r="U128" s="233">
        <v>106435.0390625</v>
      </c>
      <c r="V128" s="233">
        <v>63.668390000000002</v>
      </c>
      <c r="W128" s="233">
        <v>126.169792175293</v>
      </c>
      <c r="X128" s="233">
        <v>429533.2</v>
      </c>
      <c r="Y128" s="233">
        <v>23924.36</v>
      </c>
      <c r="Z128" s="233">
        <v>5.8912329999999997</v>
      </c>
      <c r="AA128" s="233"/>
      <c r="AB128" s="233">
        <v>1.175</v>
      </c>
      <c r="AC128" s="233">
        <v>1.345</v>
      </c>
      <c r="AD128" s="233"/>
      <c r="AE128" s="235"/>
      <c r="AF128" s="237"/>
      <c r="AG128" s="237"/>
      <c r="AH128" s="237"/>
      <c r="AI128" s="237"/>
      <c r="AJ128" s="237"/>
    </row>
    <row r="129" spans="1:36" x14ac:dyDescent="0.25">
      <c r="A129" s="231">
        <f t="shared" si="110"/>
        <v>1990</v>
      </c>
      <c r="B129" s="231">
        <f t="shared" si="111"/>
        <v>5</v>
      </c>
      <c r="C129" s="232">
        <v>1.29916323821307</v>
      </c>
      <c r="D129" s="233"/>
      <c r="E129" s="233">
        <v>143.74744805708499</v>
      </c>
      <c r="F129" s="233"/>
      <c r="G129" s="233">
        <v>5130.4688379609397</v>
      </c>
      <c r="H129" s="233">
        <v>5378.1278264980001</v>
      </c>
      <c r="I129" s="233"/>
      <c r="J129" s="233">
        <v>347750.18591141398</v>
      </c>
      <c r="K129" s="233">
        <v>29.6555059969204</v>
      </c>
      <c r="L129" s="233">
        <v>8987.6823253927705</v>
      </c>
      <c r="M129" s="233"/>
      <c r="N129" s="233">
        <v>114.083022620538</v>
      </c>
      <c r="O129" s="234">
        <v>0.97566980869804698</v>
      </c>
      <c r="P129" s="233">
        <v>387372.19042638101</v>
      </c>
      <c r="Q129" s="233"/>
      <c r="R129" s="235"/>
      <c r="S129" s="233">
        <v>206.414624644285</v>
      </c>
      <c r="T129" s="233">
        <v>124.85256420250001</v>
      </c>
      <c r="U129" s="233">
        <v>106422.868397358</v>
      </c>
      <c r="V129" s="233">
        <v>63.718849741967198</v>
      </c>
      <c r="W129" s="233">
        <v>126.855887638068</v>
      </c>
      <c r="X129" s="233">
        <v>429564.90914410999</v>
      </c>
      <c r="Y129" s="233">
        <v>23849.452549698301</v>
      </c>
      <c r="Z129" s="233">
        <v>5.9723665221313604</v>
      </c>
      <c r="AA129" s="233"/>
      <c r="AB129" s="233">
        <v>1.1775119746426701</v>
      </c>
      <c r="AC129" s="233">
        <v>1.35175538835242</v>
      </c>
      <c r="AD129" s="233"/>
      <c r="AE129" s="235"/>
      <c r="AF129" s="237"/>
      <c r="AG129" s="237"/>
      <c r="AH129" s="237"/>
      <c r="AI129" s="237"/>
      <c r="AJ129" s="237"/>
    </row>
    <row r="130" spans="1:36" x14ac:dyDescent="0.25">
      <c r="A130" s="231">
        <f t="shared" si="110"/>
        <v>1990</v>
      </c>
      <c r="B130" s="231">
        <f t="shared" si="111"/>
        <v>6</v>
      </c>
      <c r="C130" s="232">
        <v>1.3070336338229001</v>
      </c>
      <c r="D130" s="233"/>
      <c r="E130" s="233">
        <v>137.835262887726</v>
      </c>
      <c r="F130" s="233"/>
      <c r="G130" s="233">
        <v>5142.6470210408097</v>
      </c>
      <c r="H130" s="233">
        <v>5373.7826192305301</v>
      </c>
      <c r="I130" s="233"/>
      <c r="J130" s="233">
        <v>347720.74429513398</v>
      </c>
      <c r="K130" s="233">
        <v>29.587432076996599</v>
      </c>
      <c r="L130" s="233">
        <v>8990.3056319635507</v>
      </c>
      <c r="M130" s="233"/>
      <c r="N130" s="233">
        <v>118.234923848492</v>
      </c>
      <c r="O130" s="234">
        <v>0.99083103086422297</v>
      </c>
      <c r="P130" s="233">
        <v>387308.35639099299</v>
      </c>
      <c r="Q130" s="233"/>
      <c r="R130" s="235"/>
      <c r="S130" s="233">
        <v>211.68107465057199</v>
      </c>
      <c r="T130" s="233">
        <v>120.548174281991</v>
      </c>
      <c r="U130" s="233">
        <v>106242.280791802</v>
      </c>
      <c r="V130" s="233">
        <v>63.745060804368997</v>
      </c>
      <c r="W130" s="233">
        <v>127.690667305652</v>
      </c>
      <c r="X130" s="233">
        <v>429314.67889855901</v>
      </c>
      <c r="Y130" s="233">
        <v>23701.4565054337</v>
      </c>
      <c r="Z130" s="233">
        <v>6.0778120963517503</v>
      </c>
      <c r="AA130" s="233"/>
      <c r="AB130" s="233">
        <v>1.1837347378615599</v>
      </c>
      <c r="AC130" s="233">
        <v>1.3587999740785901</v>
      </c>
      <c r="AD130" s="233"/>
      <c r="AE130" s="235"/>
      <c r="AF130" s="237"/>
      <c r="AG130" s="237"/>
      <c r="AH130" s="237"/>
      <c r="AI130" s="237"/>
      <c r="AJ130" s="237"/>
    </row>
    <row r="131" spans="1:36" x14ac:dyDescent="0.25">
      <c r="A131" s="231">
        <f t="shared" si="110"/>
        <v>1990</v>
      </c>
      <c r="B131" s="231">
        <f t="shared" si="111"/>
        <v>7</v>
      </c>
      <c r="C131" s="232">
        <v>1.315333333333</v>
      </c>
      <c r="D131" s="233"/>
      <c r="E131" s="233">
        <v>133.30584716796901</v>
      </c>
      <c r="F131" s="233"/>
      <c r="G131" s="233">
        <v>5155.866</v>
      </c>
      <c r="H131" s="233">
        <v>5368.4669999999996</v>
      </c>
      <c r="I131" s="233"/>
      <c r="J131" s="233">
        <v>347076.03125</v>
      </c>
      <c r="K131" s="233">
        <v>29.4754333496094</v>
      </c>
      <c r="L131" s="233">
        <v>8983.9</v>
      </c>
      <c r="M131" s="233"/>
      <c r="N131" s="233">
        <v>124.4</v>
      </c>
      <c r="O131" s="234">
        <v>1.0173333333329999</v>
      </c>
      <c r="P131" s="233">
        <v>386618.3</v>
      </c>
      <c r="Q131" s="233"/>
      <c r="R131" s="235"/>
      <c r="S131" s="233">
        <v>220.6</v>
      </c>
      <c r="T131" s="233">
        <v>117.285746556536</v>
      </c>
      <c r="U131" s="233">
        <v>106199.6875</v>
      </c>
      <c r="V131" s="233">
        <v>63.64866</v>
      </c>
      <c r="W131" s="233">
        <v>128.543045043945</v>
      </c>
      <c r="X131" s="233">
        <v>428643.3</v>
      </c>
      <c r="Y131" s="233">
        <v>23509.755859375</v>
      </c>
      <c r="Z131" s="233">
        <v>6.1983790000000001</v>
      </c>
      <c r="AA131" s="233"/>
      <c r="AB131" s="233">
        <v>1.1926666666670001</v>
      </c>
      <c r="AC131" s="233">
        <v>1.365</v>
      </c>
      <c r="AD131" s="233"/>
      <c r="AE131" s="235"/>
      <c r="AF131" s="237"/>
      <c r="AG131" s="237"/>
      <c r="AH131" s="237"/>
      <c r="AI131" s="237"/>
      <c r="AJ131" s="237"/>
    </row>
    <row r="132" spans="1:36" x14ac:dyDescent="0.25">
      <c r="A132" s="231">
        <f t="shared" si="110"/>
        <v>1990</v>
      </c>
      <c r="B132" s="231">
        <f t="shared" si="111"/>
        <v>8</v>
      </c>
      <c r="C132" s="232">
        <v>1.32383532505853</v>
      </c>
      <c r="D132" s="233"/>
      <c r="E132" s="233">
        <v>130.72439841554399</v>
      </c>
      <c r="F132" s="233"/>
      <c r="G132" s="233">
        <v>5168.7167300131396</v>
      </c>
      <c r="H132" s="233">
        <v>5362.9570376313304</v>
      </c>
      <c r="I132" s="233"/>
      <c r="J132" s="233">
        <v>345684.763850216</v>
      </c>
      <c r="K132" s="233">
        <v>29.304692984975102</v>
      </c>
      <c r="L132" s="233">
        <v>8964.3855936789805</v>
      </c>
      <c r="M132" s="233"/>
      <c r="N132" s="233">
        <v>132.806708510405</v>
      </c>
      <c r="O132" s="234">
        <v>1.0553584167655099</v>
      </c>
      <c r="P132" s="233">
        <v>385193.10721310897</v>
      </c>
      <c r="Q132" s="233"/>
      <c r="R132" s="235"/>
      <c r="S132" s="233">
        <v>233.89147827337101</v>
      </c>
      <c r="T132" s="233">
        <v>114.308240668834</v>
      </c>
      <c r="U132" s="233">
        <v>106510.77353819901</v>
      </c>
      <c r="V132" s="233">
        <v>63.346981933957103</v>
      </c>
      <c r="W132" s="233">
        <v>129.39100547711001</v>
      </c>
      <c r="X132" s="233">
        <v>427449.19561024202</v>
      </c>
      <c r="Y132" s="233">
        <v>23286.9857679999</v>
      </c>
      <c r="Z132" s="233">
        <v>6.3389927870350604</v>
      </c>
      <c r="AA132" s="233"/>
      <c r="AB132" s="233">
        <v>1.20389176424197</v>
      </c>
      <c r="AC132" s="233">
        <v>1.3703439746361299</v>
      </c>
      <c r="AD132" s="233"/>
      <c r="AE132" s="235"/>
      <c r="AF132" s="237"/>
      <c r="AG132" s="237"/>
      <c r="AH132" s="237"/>
      <c r="AI132" s="237"/>
      <c r="AJ132" s="237"/>
    </row>
    <row r="133" spans="1:36" x14ac:dyDescent="0.25">
      <c r="A133" s="231">
        <f t="shared" si="110"/>
        <v>1990</v>
      </c>
      <c r="B133" s="231">
        <f t="shared" si="111"/>
        <v>9</v>
      </c>
      <c r="C133" s="232">
        <v>1.33156452404806</v>
      </c>
      <c r="D133" s="233"/>
      <c r="E133" s="233">
        <v>128.741255252537</v>
      </c>
      <c r="F133" s="233"/>
      <c r="G133" s="233">
        <v>5180.99336353321</v>
      </c>
      <c r="H133" s="233">
        <v>5355.92530553504</v>
      </c>
      <c r="I133" s="233"/>
      <c r="J133" s="233">
        <v>344283.75513946899</v>
      </c>
      <c r="K133" s="233">
        <v>29.125490266457501</v>
      </c>
      <c r="L133" s="233">
        <v>8936.3580075014306</v>
      </c>
      <c r="M133" s="233"/>
      <c r="N133" s="233">
        <v>140.11237813882801</v>
      </c>
      <c r="O133" s="234">
        <v>1.0914853127776201</v>
      </c>
      <c r="P133" s="233">
        <v>383665.23801569099</v>
      </c>
      <c r="Q133" s="233"/>
      <c r="R133" s="235"/>
      <c r="S133" s="233">
        <v>243.07939516291299</v>
      </c>
      <c r="T133" s="233">
        <v>110.905675946648</v>
      </c>
      <c r="U133" s="233">
        <v>107050.185072911</v>
      </c>
      <c r="V133" s="233">
        <v>62.860641855093498</v>
      </c>
      <c r="W133" s="233">
        <v>130.13276485855599</v>
      </c>
      <c r="X133" s="233">
        <v>426107.24436910602</v>
      </c>
      <c r="Y133" s="233">
        <v>23083.581254885601</v>
      </c>
      <c r="Z133" s="233">
        <v>6.4902833068420902</v>
      </c>
      <c r="AA133" s="233"/>
      <c r="AB133" s="233">
        <v>1.2145916407105499</v>
      </c>
      <c r="AC133" s="233">
        <v>1.3753058674898699</v>
      </c>
      <c r="AD133" s="233"/>
      <c r="AE133" s="235"/>
      <c r="AF133" s="237"/>
      <c r="AG133" s="237"/>
      <c r="AH133" s="237"/>
      <c r="AI133" s="237"/>
      <c r="AJ133" s="237"/>
    </row>
    <row r="134" spans="1:36" x14ac:dyDescent="0.25">
      <c r="A134" s="231">
        <f t="shared" si="110"/>
        <v>1990</v>
      </c>
      <c r="B134" s="231">
        <f t="shared" si="111"/>
        <v>10</v>
      </c>
      <c r="C134" s="232">
        <v>1.3376666666670001</v>
      </c>
      <c r="D134" s="233"/>
      <c r="E134" s="233">
        <v>125.378143310547</v>
      </c>
      <c r="F134" s="233"/>
      <c r="G134" s="233">
        <v>5193.152</v>
      </c>
      <c r="H134" s="233">
        <v>5345.6329999999998</v>
      </c>
      <c r="I134" s="233"/>
      <c r="J134" s="233">
        <v>343797.7</v>
      </c>
      <c r="K134" s="233">
        <v>29.001733779907202</v>
      </c>
      <c r="L134" s="233">
        <v>8907.4</v>
      </c>
      <c r="M134" s="233"/>
      <c r="N134" s="233">
        <v>142.433333333333</v>
      </c>
      <c r="O134" s="234">
        <v>1.1100000000000001</v>
      </c>
      <c r="P134" s="233">
        <v>382836.8</v>
      </c>
      <c r="Q134" s="233"/>
      <c r="R134" s="235"/>
      <c r="S134" s="233">
        <v>238.3</v>
      </c>
      <c r="T134" s="233">
        <v>106.359242360737</v>
      </c>
      <c r="U134" s="233">
        <v>107582.3125</v>
      </c>
      <c r="V134" s="233">
        <v>62.256324768066399</v>
      </c>
      <c r="W134" s="233">
        <v>130.68180000000001</v>
      </c>
      <c r="X134" s="233">
        <v>425106.84375</v>
      </c>
      <c r="Y134" s="233">
        <v>22951.751953125</v>
      </c>
      <c r="Z134" s="233">
        <v>6.6409539999999998</v>
      </c>
      <c r="AA134" s="233"/>
      <c r="AB134" s="233">
        <v>1.221666666667</v>
      </c>
      <c r="AC134" s="233">
        <v>1.380666666667</v>
      </c>
      <c r="AD134" s="233"/>
      <c r="AE134" s="235"/>
      <c r="AF134" s="237"/>
      <c r="AG134" s="237"/>
      <c r="AH134" s="237"/>
      <c r="AI134" s="237"/>
      <c r="AJ134" s="237"/>
    </row>
    <row r="135" spans="1:36" x14ac:dyDescent="0.25">
      <c r="A135" s="231">
        <f t="shared" si="110"/>
        <v>1990</v>
      </c>
      <c r="B135" s="231">
        <f t="shared" si="111"/>
        <v>11</v>
      </c>
      <c r="C135" s="232">
        <v>1.3421256698972801</v>
      </c>
      <c r="D135" s="233"/>
      <c r="E135" s="233">
        <v>119.077302169164</v>
      </c>
      <c r="F135" s="233"/>
      <c r="G135" s="233">
        <v>5206.61990273024</v>
      </c>
      <c r="H135" s="233">
        <v>5330.2227739256396</v>
      </c>
      <c r="I135" s="233"/>
      <c r="J135" s="233">
        <v>344794.54710026499</v>
      </c>
      <c r="K135" s="233">
        <v>28.9663551073074</v>
      </c>
      <c r="L135" s="233">
        <v>8881.8427940450601</v>
      </c>
      <c r="M135" s="233"/>
      <c r="N135" s="233">
        <v>137.57917869575101</v>
      </c>
      <c r="O135" s="234">
        <v>1.10210086917223</v>
      </c>
      <c r="P135" s="233">
        <v>383187.68902794202</v>
      </c>
      <c r="Q135" s="233"/>
      <c r="R135" s="235"/>
      <c r="S135" s="233">
        <v>213.98871208392001</v>
      </c>
      <c r="T135" s="233">
        <v>100.081386928467</v>
      </c>
      <c r="U135" s="233">
        <v>107974.99649076699</v>
      </c>
      <c r="V135" s="233">
        <v>61.555041424789003</v>
      </c>
      <c r="W135" s="233">
        <v>131.03443131373501</v>
      </c>
      <c r="X135" s="233">
        <v>424742.22308860498</v>
      </c>
      <c r="Y135" s="233">
        <v>22914.125205509001</v>
      </c>
      <c r="Z135" s="233">
        <v>6.7960695603607597</v>
      </c>
      <c r="AA135" s="233"/>
      <c r="AB135" s="233">
        <v>1.2236384168158601</v>
      </c>
      <c r="AC135" s="233">
        <v>1.3873822335249699</v>
      </c>
      <c r="AD135" s="233"/>
      <c r="AE135" s="235"/>
      <c r="AF135" s="237"/>
      <c r="AG135" s="237"/>
      <c r="AH135" s="237"/>
      <c r="AI135" s="237"/>
      <c r="AJ135" s="237"/>
    </row>
    <row r="136" spans="1:36" x14ac:dyDescent="0.25">
      <c r="A136" s="231">
        <f t="shared" si="110"/>
        <v>1990</v>
      </c>
      <c r="B136" s="231">
        <f t="shared" si="111"/>
        <v>12</v>
      </c>
      <c r="C136" s="232">
        <v>1.3451449963289099</v>
      </c>
      <c r="D136" s="233">
        <f t="shared" ref="D136" si="125">AVERAGE(C125:C136)</f>
        <v>1.3123983359937574</v>
      </c>
      <c r="E136" s="233">
        <v>111.75300795199099</v>
      </c>
      <c r="F136" s="233">
        <f t="shared" ref="F136" si="126">AVERAGE(E125:E136)</f>
        <v>137.13697178919904</v>
      </c>
      <c r="G136" s="233">
        <v>5220.2411366333399</v>
      </c>
      <c r="H136" s="233">
        <v>5313.0527959794399</v>
      </c>
      <c r="I136" s="233">
        <f t="shared" ref="I136" si="127">AVERAGE(H125:H136)</f>
        <v>5359.6479336511666</v>
      </c>
      <c r="J136" s="233">
        <v>346636.982842536</v>
      </c>
      <c r="K136" s="233">
        <v>28.9922495238057</v>
      </c>
      <c r="L136" s="233">
        <v>8866.5151968021692</v>
      </c>
      <c r="M136" s="233">
        <f t="shared" ref="M136" si="128">AVERAGE(L125:L136)</f>
        <v>8949.1308191549688</v>
      </c>
      <c r="N136" s="233">
        <v>129.12942089072101</v>
      </c>
      <c r="O136" s="234">
        <v>1.0776641451179501</v>
      </c>
      <c r="P136" s="233">
        <v>384321.69015682698</v>
      </c>
      <c r="Q136" s="233">
        <f t="shared" ref="Q136" si="129">AVERAGE(P125:P136)</f>
        <v>385445.723672772</v>
      </c>
      <c r="R136" s="235">
        <f t="shared" ref="R136" si="130">AVERAGE(K125:K136)</f>
        <v>29.424304431858435</v>
      </c>
      <c r="S136" s="233">
        <v>184.740541915384</v>
      </c>
      <c r="T136" s="233">
        <v>94.413693806045998</v>
      </c>
      <c r="U136" s="233">
        <v>108215.92133961301</v>
      </c>
      <c r="V136" s="233">
        <v>60.926803379290298</v>
      </c>
      <c r="W136" s="233">
        <v>131.239848752206</v>
      </c>
      <c r="X136" s="233">
        <v>425036.79004687298</v>
      </c>
      <c r="Y136" s="233">
        <v>22940.9260121591</v>
      </c>
      <c r="Z136" s="233">
        <v>6.9450364917256504</v>
      </c>
      <c r="AA136" s="233">
        <f t="shared" ref="AA136" si="131">AVERAGE(Z125:Z136)</f>
        <v>6.2275700993191316</v>
      </c>
      <c r="AB136" s="233">
        <v>1.2219493975332201</v>
      </c>
      <c r="AC136" s="233">
        <v>1.39426914107491</v>
      </c>
      <c r="AD136" s="233">
        <f t="shared" ref="AD136" si="132">AVERAGE(X125:X136)</f>
        <v>320458.19874229125</v>
      </c>
      <c r="AE136" s="235">
        <f t="shared" ref="AE136" si="133">AVERAGE(O125:O136)</f>
        <v>1.0277058239704899</v>
      </c>
      <c r="AF136" s="237">
        <f t="shared" ref="AF136" si="134">AVERAGE(S125:S136)</f>
        <v>212.88630279680012</v>
      </c>
      <c r="AG136" s="237">
        <f t="shared" ref="AG136" si="135">AVERAGE(U125:U136)</f>
        <v>106499.02474190156</v>
      </c>
      <c r="AH136" s="237">
        <f t="shared" ref="AH136" si="136">AVERAGE(G125:G136)</f>
        <v>5156.8764368601533</v>
      </c>
      <c r="AI136" s="237">
        <f t="shared" ref="AI136:AJ136" si="137">AVERAGE(AB125:AB136)</f>
        <v>1.1953239289481059</v>
      </c>
      <c r="AJ136" s="237">
        <f t="shared" si="137"/>
        <v>1.3606773063318542</v>
      </c>
    </row>
    <row r="137" spans="1:36" x14ac:dyDescent="0.25">
      <c r="A137" s="231">
        <f>A125+1</f>
        <v>1991</v>
      </c>
      <c r="B137" s="231">
        <f>B125</f>
        <v>1</v>
      </c>
      <c r="C137" s="232">
        <v>1.3476666666670001</v>
      </c>
      <c r="D137" s="233"/>
      <c r="E137" s="233">
        <v>105.19956207275401</v>
      </c>
      <c r="F137" s="233"/>
      <c r="G137" s="233">
        <v>5234.4009999999998</v>
      </c>
      <c r="H137" s="233">
        <v>5296.33349609375</v>
      </c>
      <c r="I137" s="233"/>
      <c r="J137" s="233">
        <v>348557.625</v>
      </c>
      <c r="K137" s="233">
        <v>29.032959999999999</v>
      </c>
      <c r="L137" s="233">
        <v>8865.6</v>
      </c>
      <c r="M137" s="233"/>
      <c r="N137" s="233">
        <v>121.333333333333</v>
      </c>
      <c r="O137" s="234">
        <v>1.049666666667</v>
      </c>
      <c r="P137" s="233">
        <v>385699.0625</v>
      </c>
      <c r="Q137" s="233"/>
      <c r="R137" s="235"/>
      <c r="S137" s="233">
        <v>166.8</v>
      </c>
      <c r="T137" s="233">
        <v>91.562651313627796</v>
      </c>
      <c r="U137" s="233">
        <v>108378.828125</v>
      </c>
      <c r="V137" s="233">
        <v>60.476863861083999</v>
      </c>
      <c r="W137" s="233">
        <v>131.41497802734401</v>
      </c>
      <c r="X137" s="233">
        <v>425922.25</v>
      </c>
      <c r="Y137" s="233">
        <v>22984.4765625</v>
      </c>
      <c r="Z137" s="233">
        <v>7.098236</v>
      </c>
      <c r="AA137" s="233"/>
      <c r="AB137" s="233">
        <v>1.2190000000000001</v>
      </c>
      <c r="AC137" s="233">
        <v>1.400666666667</v>
      </c>
      <c r="AD137" s="233"/>
      <c r="AE137" s="235"/>
      <c r="AF137" s="237"/>
      <c r="AG137" s="237"/>
      <c r="AH137" s="237"/>
      <c r="AI137" s="237"/>
      <c r="AJ137" s="237"/>
    </row>
    <row r="138" spans="1:36" x14ac:dyDescent="0.25">
      <c r="A138" s="231">
        <f t="shared" ref="A138:A160" si="138">A126+1</f>
        <v>1991</v>
      </c>
      <c r="B138" s="231">
        <f t="shared" ref="B138:B160" si="139">B126</f>
        <v>2</v>
      </c>
      <c r="C138" s="232">
        <v>1.3502155385091399</v>
      </c>
      <c r="D138" s="233"/>
      <c r="E138" s="233">
        <v>101.491630157221</v>
      </c>
      <c r="F138" s="233"/>
      <c r="G138" s="233">
        <v>5248.1396341597901</v>
      </c>
      <c r="H138" s="233">
        <v>5283.4525433072604</v>
      </c>
      <c r="I138" s="233"/>
      <c r="J138" s="233">
        <v>349778.02273933898</v>
      </c>
      <c r="K138" s="233">
        <v>29.047703967540301</v>
      </c>
      <c r="L138" s="233">
        <v>8882.5404579476599</v>
      </c>
      <c r="M138" s="233"/>
      <c r="N138" s="233">
        <v>118.146285193506</v>
      </c>
      <c r="O138" s="234">
        <v>1.03061929734654</v>
      </c>
      <c r="P138" s="233">
        <v>386764.237146698</v>
      </c>
      <c r="Q138" s="233"/>
      <c r="R138" s="235"/>
      <c r="S138" s="233">
        <v>173.836064539197</v>
      </c>
      <c r="T138" s="233">
        <v>93.348790319743998</v>
      </c>
      <c r="U138" s="233">
        <v>108561.439342753</v>
      </c>
      <c r="V138" s="233">
        <v>60.334010193315301</v>
      </c>
      <c r="W138" s="233">
        <v>131.63507908954099</v>
      </c>
      <c r="X138" s="233">
        <v>427251.93748414901</v>
      </c>
      <c r="Y138" s="233">
        <v>23003.741031220499</v>
      </c>
      <c r="Z138" s="233">
        <v>7.2485211727022998</v>
      </c>
      <c r="AA138" s="233"/>
      <c r="AB138" s="233">
        <v>1.2168528819071101</v>
      </c>
      <c r="AC138" s="233">
        <v>1.4055556205723001</v>
      </c>
      <c r="AD138" s="233"/>
      <c r="AE138" s="235"/>
      <c r="AF138" s="237"/>
      <c r="AG138" s="237"/>
      <c r="AH138" s="237"/>
      <c r="AI138" s="237"/>
      <c r="AJ138" s="237"/>
    </row>
    <row r="139" spans="1:36" x14ac:dyDescent="0.25">
      <c r="A139" s="231">
        <f t="shared" si="138"/>
        <v>1991</v>
      </c>
      <c r="B139" s="231">
        <f t="shared" si="139"/>
        <v>3</v>
      </c>
      <c r="C139" s="232">
        <v>1.35268847858748</v>
      </c>
      <c r="D139" s="233"/>
      <c r="E139" s="233">
        <v>100.448132927667</v>
      </c>
      <c r="F139" s="233"/>
      <c r="G139" s="233">
        <v>5259.8396552889299</v>
      </c>
      <c r="H139" s="233">
        <v>5275.4582222225099</v>
      </c>
      <c r="I139" s="233"/>
      <c r="J139" s="233">
        <v>350292.23118174198</v>
      </c>
      <c r="K139" s="233">
        <v>29.033982381830501</v>
      </c>
      <c r="L139" s="233">
        <v>8906.8862212186305</v>
      </c>
      <c r="M139" s="233"/>
      <c r="N139" s="233">
        <v>118.24789085182699</v>
      </c>
      <c r="O139" s="234">
        <v>1.0207668940811401</v>
      </c>
      <c r="P139" s="233">
        <v>387362.95320635301</v>
      </c>
      <c r="Q139" s="233"/>
      <c r="R139" s="235"/>
      <c r="S139" s="233">
        <v>192.42107052405899</v>
      </c>
      <c r="T139" s="233">
        <v>96.841929428799304</v>
      </c>
      <c r="U139" s="233">
        <v>108993.135421628</v>
      </c>
      <c r="V139" s="233">
        <v>60.408899181904196</v>
      </c>
      <c r="W139" s="233">
        <v>131.869012838076</v>
      </c>
      <c r="X139" s="233">
        <v>428524.14509744802</v>
      </c>
      <c r="Y139" s="233">
        <v>22998.781287411799</v>
      </c>
      <c r="Z139" s="233">
        <v>7.3712904211949297</v>
      </c>
      <c r="AA139" s="233"/>
      <c r="AB139" s="233">
        <v>1.21556909691545</v>
      </c>
      <c r="AC139" s="233">
        <v>1.4092065228886199</v>
      </c>
      <c r="AD139" s="233"/>
      <c r="AE139" s="235"/>
      <c r="AF139" s="237"/>
      <c r="AG139" s="237"/>
      <c r="AH139" s="237"/>
      <c r="AI139" s="237"/>
      <c r="AJ139" s="237"/>
    </row>
    <row r="140" spans="1:36" x14ac:dyDescent="0.25">
      <c r="A140" s="231">
        <f t="shared" si="138"/>
        <v>1991</v>
      </c>
      <c r="B140" s="231">
        <f t="shared" si="139"/>
        <v>4</v>
      </c>
      <c r="C140" s="232">
        <v>1.3556666666670001</v>
      </c>
      <c r="D140" s="233"/>
      <c r="E140" s="233">
        <v>101.208633422852</v>
      </c>
      <c r="F140" s="233"/>
      <c r="G140" s="233">
        <v>5271.6469999999999</v>
      </c>
      <c r="H140" s="233">
        <v>5270.433</v>
      </c>
      <c r="I140" s="233"/>
      <c r="J140" s="233">
        <v>350404.125</v>
      </c>
      <c r="K140" s="233">
        <v>28.992027282714801</v>
      </c>
      <c r="L140" s="233">
        <v>8934.4</v>
      </c>
      <c r="M140" s="233"/>
      <c r="N140" s="233">
        <v>119.4</v>
      </c>
      <c r="O140" s="234">
        <v>1.0146666666669999</v>
      </c>
      <c r="P140" s="233">
        <v>387617.53125</v>
      </c>
      <c r="Q140" s="233"/>
      <c r="R140" s="235"/>
      <c r="S140" s="233">
        <v>210.6</v>
      </c>
      <c r="T140" s="233">
        <v>99.465230875695099</v>
      </c>
      <c r="U140" s="233">
        <v>110089.2</v>
      </c>
      <c r="V140" s="233">
        <v>60.608325958252003</v>
      </c>
      <c r="W140" s="233">
        <v>132.14187622070301</v>
      </c>
      <c r="X140" s="233">
        <v>429613.34375</v>
      </c>
      <c r="Y140" s="233">
        <v>22976.28515625</v>
      </c>
      <c r="Z140" s="233">
        <v>7.4787629999999998</v>
      </c>
      <c r="AA140" s="233"/>
      <c r="AB140" s="233">
        <v>1.214333333333</v>
      </c>
      <c r="AC140" s="233">
        <v>1.413333333333</v>
      </c>
      <c r="AD140" s="233"/>
      <c r="AE140" s="235"/>
      <c r="AF140" s="237"/>
      <c r="AG140" s="237"/>
      <c r="AH140" s="237"/>
      <c r="AI140" s="237"/>
      <c r="AJ140" s="237"/>
    </row>
    <row r="141" spans="1:36" x14ac:dyDescent="0.25">
      <c r="A141" s="231">
        <f t="shared" si="138"/>
        <v>1991</v>
      </c>
      <c r="B141" s="231">
        <f t="shared" si="139"/>
        <v>5</v>
      </c>
      <c r="C141" s="232">
        <v>1.3588260881229901</v>
      </c>
      <c r="D141" s="233"/>
      <c r="E141" s="233">
        <v>103.16768067747699</v>
      </c>
      <c r="F141" s="233"/>
      <c r="G141" s="233">
        <v>5281.7181965208201</v>
      </c>
      <c r="H141" s="233">
        <v>5268.8763654433396</v>
      </c>
      <c r="I141" s="233"/>
      <c r="J141" s="233">
        <v>350261.89084865199</v>
      </c>
      <c r="K141" s="233">
        <v>28.931145825570699</v>
      </c>
      <c r="L141" s="233">
        <v>8954.1802721795502</v>
      </c>
      <c r="M141" s="233"/>
      <c r="N141" s="233">
        <v>119.78859316935301</v>
      </c>
      <c r="O141" s="234">
        <v>1.0109495063862199</v>
      </c>
      <c r="P141" s="233">
        <v>387509.07748635998</v>
      </c>
      <c r="Q141" s="233"/>
      <c r="R141" s="235"/>
      <c r="S141" s="233">
        <v>214.332301490752</v>
      </c>
      <c r="T141" s="233">
        <v>98.421547990109502</v>
      </c>
      <c r="U141" s="233">
        <v>111850.065580946</v>
      </c>
      <c r="V141" s="233">
        <v>60.824672203439697</v>
      </c>
      <c r="W141" s="233">
        <v>132.40193631771501</v>
      </c>
      <c r="X141" s="233">
        <v>430092.180879366</v>
      </c>
      <c r="Y141" s="233">
        <v>22948.401153452902</v>
      </c>
      <c r="Z141" s="233">
        <v>7.5473222672197702</v>
      </c>
      <c r="AA141" s="233"/>
      <c r="AB141" s="233">
        <v>1.21302625563551</v>
      </c>
      <c r="AC141" s="233">
        <v>1.41809280509298</v>
      </c>
      <c r="AD141" s="233"/>
      <c r="AE141" s="235"/>
      <c r="AF141" s="237"/>
      <c r="AG141" s="237"/>
      <c r="AH141" s="237"/>
      <c r="AI141" s="237"/>
      <c r="AJ141" s="237"/>
    </row>
    <row r="142" spans="1:36" x14ac:dyDescent="0.25">
      <c r="A142" s="231">
        <f t="shared" si="138"/>
        <v>1991</v>
      </c>
      <c r="B142" s="231">
        <f t="shared" si="139"/>
        <v>6</v>
      </c>
      <c r="C142" s="232">
        <v>1.36235764613384</v>
      </c>
      <c r="D142" s="233"/>
      <c r="E142" s="233">
        <v>105.44282514547599</v>
      </c>
      <c r="F142" s="233"/>
      <c r="G142" s="233">
        <v>5291.1385870546901</v>
      </c>
      <c r="H142" s="233">
        <v>5268.7653071836603</v>
      </c>
      <c r="I142" s="233"/>
      <c r="J142" s="233">
        <v>350143.52091582603</v>
      </c>
      <c r="K142" s="233">
        <v>28.868571274641699</v>
      </c>
      <c r="L142" s="233">
        <v>8967.9588013979701</v>
      </c>
      <c r="M142" s="233"/>
      <c r="N142" s="233">
        <v>119.55825894830301</v>
      </c>
      <c r="O142" s="234">
        <v>1.0094361964824099</v>
      </c>
      <c r="P142" s="233">
        <v>387342.32479639997</v>
      </c>
      <c r="Q142" s="233"/>
      <c r="R142" s="235"/>
      <c r="S142" s="233">
        <v>210.02494899572301</v>
      </c>
      <c r="T142" s="233">
        <v>95.213930436956105</v>
      </c>
      <c r="U142" s="233">
        <v>113465.140571506</v>
      </c>
      <c r="V142" s="233">
        <v>61.036315019463302</v>
      </c>
      <c r="W142" s="233">
        <v>132.676883932897</v>
      </c>
      <c r="X142" s="233">
        <v>430309.79298409401</v>
      </c>
      <c r="Y142" s="233">
        <v>22938.720943218599</v>
      </c>
      <c r="Z142" s="233">
        <v>7.6038111973475804</v>
      </c>
      <c r="AA142" s="233"/>
      <c r="AB142" s="233">
        <v>1.21225887752647</v>
      </c>
      <c r="AC142" s="233">
        <v>1.42350108157081</v>
      </c>
      <c r="AD142" s="233"/>
      <c r="AE142" s="235"/>
      <c r="AF142" s="237"/>
      <c r="AG142" s="237"/>
      <c r="AH142" s="237"/>
      <c r="AI142" s="237"/>
      <c r="AJ142" s="237"/>
    </row>
    <row r="143" spans="1:36" x14ac:dyDescent="0.25">
      <c r="A143" s="231">
        <f t="shared" si="138"/>
        <v>1991</v>
      </c>
      <c r="B143" s="231">
        <f t="shared" si="139"/>
        <v>7</v>
      </c>
      <c r="C143" s="232">
        <v>1.3660000000000001</v>
      </c>
      <c r="D143" s="233"/>
      <c r="E143" s="233">
        <v>106.85031890869099</v>
      </c>
      <c r="F143" s="233"/>
      <c r="G143" s="233">
        <v>5299.8540000000003</v>
      </c>
      <c r="H143" s="233">
        <v>5267.933</v>
      </c>
      <c r="I143" s="233"/>
      <c r="J143" s="233">
        <v>350348.2</v>
      </c>
      <c r="K143" s="233">
        <v>28.832270000000001</v>
      </c>
      <c r="L143" s="233">
        <v>8977.2999999999993</v>
      </c>
      <c r="M143" s="233"/>
      <c r="N143" s="233">
        <v>119.333333333333</v>
      </c>
      <c r="O143" s="234">
        <v>1.0109999999999999</v>
      </c>
      <c r="P143" s="233">
        <v>387489.6</v>
      </c>
      <c r="Q143" s="233"/>
      <c r="R143" s="235"/>
      <c r="S143" s="233">
        <v>208.4</v>
      </c>
      <c r="T143" s="233">
        <v>92.560826634902398</v>
      </c>
      <c r="U143" s="233">
        <v>113690.9296875</v>
      </c>
      <c r="V143" s="233">
        <v>61.210803985595703</v>
      </c>
      <c r="W143" s="233">
        <v>132.96617126464801</v>
      </c>
      <c r="X143" s="233">
        <v>430701.75</v>
      </c>
      <c r="Y143" s="233">
        <v>22975.64453125</v>
      </c>
      <c r="Z143" s="233">
        <v>7.6732550000000002</v>
      </c>
      <c r="AA143" s="233"/>
      <c r="AB143" s="233">
        <v>1.2130000000000001</v>
      </c>
      <c r="AC143" s="233">
        <v>1.428666666667</v>
      </c>
      <c r="AD143" s="233"/>
      <c r="AE143" s="235"/>
      <c r="AF143" s="237"/>
      <c r="AG143" s="237"/>
      <c r="AH143" s="237"/>
      <c r="AI143" s="237"/>
      <c r="AJ143" s="237"/>
    </row>
    <row r="144" spans="1:36" x14ac:dyDescent="0.25">
      <c r="A144" s="231">
        <f t="shared" si="138"/>
        <v>1991</v>
      </c>
      <c r="B144" s="231">
        <f t="shared" si="139"/>
        <v>8</v>
      </c>
      <c r="C144" s="232">
        <v>1.3699277173943001</v>
      </c>
      <c r="D144" s="233"/>
      <c r="E144" s="233">
        <v>106.83152886782401</v>
      </c>
      <c r="F144" s="233"/>
      <c r="G144" s="233">
        <v>5308.9745618382303</v>
      </c>
      <c r="H144" s="233">
        <v>5265.0366863489899</v>
      </c>
      <c r="I144" s="233"/>
      <c r="J144" s="233">
        <v>351094.75905215403</v>
      </c>
      <c r="K144" s="233">
        <v>28.837101208217799</v>
      </c>
      <c r="L144" s="233">
        <v>8985.7585627578301</v>
      </c>
      <c r="M144" s="233"/>
      <c r="N144" s="233">
        <v>119.49006572594899</v>
      </c>
      <c r="O144" s="234">
        <v>1.0158400038676101</v>
      </c>
      <c r="P144" s="233">
        <v>388225.92170152703</v>
      </c>
      <c r="Q144" s="233"/>
      <c r="R144" s="235"/>
      <c r="S144" s="233">
        <v>216.49093465848401</v>
      </c>
      <c r="T144" s="233">
        <v>92.300755033378906</v>
      </c>
      <c r="U144" s="233">
        <v>111854.990557766</v>
      </c>
      <c r="V144" s="233">
        <v>61.341937882788599</v>
      </c>
      <c r="W144" s="233">
        <v>133.29674728521701</v>
      </c>
      <c r="X144" s="233">
        <v>431627.49581108597</v>
      </c>
      <c r="Y144" s="233">
        <v>23077.325301553101</v>
      </c>
      <c r="Z144" s="233">
        <v>7.7825019339743999</v>
      </c>
      <c r="AA144" s="233"/>
      <c r="AB144" s="233">
        <v>1.21580593778264</v>
      </c>
      <c r="AC144" s="233">
        <v>1.4335012342751701</v>
      </c>
      <c r="AD144" s="233"/>
      <c r="AE144" s="235"/>
      <c r="AF144" s="237"/>
      <c r="AG144" s="237"/>
      <c r="AH144" s="237"/>
      <c r="AI144" s="237"/>
      <c r="AJ144" s="237"/>
    </row>
    <row r="145" spans="1:36" x14ac:dyDescent="0.25">
      <c r="A145" s="231">
        <f t="shared" si="138"/>
        <v>1991</v>
      </c>
      <c r="B145" s="231">
        <f t="shared" si="139"/>
        <v>9</v>
      </c>
      <c r="C145" s="232">
        <v>1.3738207471817601</v>
      </c>
      <c r="D145" s="233"/>
      <c r="E145" s="233">
        <v>106.36145537703101</v>
      </c>
      <c r="F145" s="233"/>
      <c r="G145" s="233">
        <v>5318.5540810224602</v>
      </c>
      <c r="H145" s="233">
        <v>5262.6655873405898</v>
      </c>
      <c r="I145" s="233"/>
      <c r="J145" s="233">
        <v>352199.39003051299</v>
      </c>
      <c r="K145" s="233">
        <v>28.871907219317801</v>
      </c>
      <c r="L145" s="233">
        <v>8997.4473047313004</v>
      </c>
      <c r="M145" s="233"/>
      <c r="N145" s="233">
        <v>119.466167957061</v>
      </c>
      <c r="O145" s="234">
        <v>1.0212149460461499</v>
      </c>
      <c r="P145" s="233">
        <v>389379.08860293298</v>
      </c>
      <c r="Q145" s="233"/>
      <c r="R145" s="235"/>
      <c r="S145" s="233">
        <v>226.818191459204</v>
      </c>
      <c r="T145" s="233">
        <v>94.197813027973893</v>
      </c>
      <c r="U145" s="233">
        <v>109211.489019384</v>
      </c>
      <c r="V145" s="233">
        <v>61.412117855288997</v>
      </c>
      <c r="W145" s="233">
        <v>133.62643086834899</v>
      </c>
      <c r="X145" s="233">
        <v>432880.19717396301</v>
      </c>
      <c r="Y145" s="233">
        <v>23206.660169186001</v>
      </c>
      <c r="Z145" s="233">
        <v>7.9217594242822198</v>
      </c>
      <c r="AA145" s="233"/>
      <c r="AB145" s="233">
        <v>1.21940164309647</v>
      </c>
      <c r="AC145" s="233">
        <v>1.43791665376233</v>
      </c>
      <c r="AD145" s="233"/>
      <c r="AE145" s="235"/>
      <c r="AF145" s="237"/>
      <c r="AG145" s="237"/>
      <c r="AH145" s="237"/>
      <c r="AI145" s="237"/>
      <c r="AJ145" s="237"/>
    </row>
    <row r="146" spans="1:36" x14ac:dyDescent="0.25">
      <c r="A146" s="231">
        <f t="shared" si="138"/>
        <v>1991</v>
      </c>
      <c r="B146" s="231">
        <f t="shared" si="139"/>
        <v>10</v>
      </c>
      <c r="C146" s="232">
        <v>1.377333333333</v>
      </c>
      <c r="D146" s="233"/>
      <c r="E146" s="233">
        <v>106.863334655762</v>
      </c>
      <c r="F146" s="233"/>
      <c r="G146" s="233">
        <v>5328.5429999999997</v>
      </c>
      <c r="H146" s="233">
        <v>5264.2333984375</v>
      </c>
      <c r="I146" s="233"/>
      <c r="J146" s="233">
        <v>353342.375</v>
      </c>
      <c r="K146" s="233">
        <v>28.914697647094702</v>
      </c>
      <c r="L146" s="233">
        <v>9016.4</v>
      </c>
      <c r="M146" s="233"/>
      <c r="N146" s="233">
        <v>118.5</v>
      </c>
      <c r="O146" s="234">
        <v>1.023666666667</v>
      </c>
      <c r="P146" s="233">
        <v>390621.5625</v>
      </c>
      <c r="Q146" s="233"/>
      <c r="R146" s="235"/>
      <c r="S146" s="233">
        <v>228.2</v>
      </c>
      <c r="T146" s="233">
        <v>97.188648098597</v>
      </c>
      <c r="U146" s="233">
        <v>107573.5703125</v>
      </c>
      <c r="V146" s="233">
        <v>61.413179999999997</v>
      </c>
      <c r="W146" s="233">
        <v>133.90382385253901</v>
      </c>
      <c r="X146" s="233">
        <v>434087.5625</v>
      </c>
      <c r="Y146" s="233">
        <v>23310.93</v>
      </c>
      <c r="Z146" s="233">
        <v>8.0703859999999992</v>
      </c>
      <c r="AA146" s="233"/>
      <c r="AB146" s="233">
        <v>1.222</v>
      </c>
      <c r="AC146" s="233">
        <v>1.4419999999999999</v>
      </c>
      <c r="AD146" s="233"/>
      <c r="AE146" s="235"/>
      <c r="AF146" s="237"/>
      <c r="AG146" s="237"/>
      <c r="AH146" s="237"/>
      <c r="AI146" s="237"/>
      <c r="AJ146" s="237"/>
    </row>
    <row r="147" spans="1:36" x14ac:dyDescent="0.25">
      <c r="A147" s="231">
        <f t="shared" si="138"/>
        <v>1991</v>
      </c>
      <c r="B147" s="231">
        <f t="shared" si="139"/>
        <v>11</v>
      </c>
      <c r="C147" s="232">
        <v>1.3805617510421</v>
      </c>
      <c r="D147" s="233"/>
      <c r="E147" s="233">
        <v>109.23247682011799</v>
      </c>
      <c r="F147" s="233"/>
      <c r="G147" s="233">
        <v>5339.7372938521503</v>
      </c>
      <c r="H147" s="233">
        <v>5272.0363996204496</v>
      </c>
      <c r="I147" s="233"/>
      <c r="J147" s="233">
        <v>354399.628911109</v>
      </c>
      <c r="K147" s="233">
        <v>28.953349464513899</v>
      </c>
      <c r="L147" s="233">
        <v>9046.8779430651302</v>
      </c>
      <c r="M147" s="233"/>
      <c r="N147" s="233">
        <v>116.135097522927</v>
      </c>
      <c r="O147" s="234">
        <v>1.0212121489863299</v>
      </c>
      <c r="P147" s="233">
        <v>391828.214298448</v>
      </c>
      <c r="Q147" s="233"/>
      <c r="R147" s="235"/>
      <c r="S147" s="233">
        <v>213.888817092941</v>
      </c>
      <c r="T147" s="233">
        <v>100.501031686538</v>
      </c>
      <c r="U147" s="233">
        <v>108055.003137224</v>
      </c>
      <c r="V147" s="233">
        <v>61.355307769141596</v>
      </c>
      <c r="W147" s="233">
        <v>134.12314288072801</v>
      </c>
      <c r="X147" s="233">
        <v>435108.75395703298</v>
      </c>
      <c r="Y147" s="233">
        <v>23359.9741487678</v>
      </c>
      <c r="Z147" s="233">
        <v>8.2221466423798795</v>
      </c>
      <c r="AA147" s="233"/>
      <c r="AB147" s="233">
        <v>1.22263855083161</v>
      </c>
      <c r="AC147" s="233">
        <v>1.4462082138008201</v>
      </c>
      <c r="AD147" s="233"/>
      <c r="AE147" s="235"/>
      <c r="AF147" s="237"/>
      <c r="AG147" s="237"/>
      <c r="AH147" s="237"/>
      <c r="AI147" s="237"/>
      <c r="AJ147" s="237"/>
    </row>
    <row r="148" spans="1:36" x14ac:dyDescent="0.25">
      <c r="A148" s="231">
        <f t="shared" si="138"/>
        <v>1991</v>
      </c>
      <c r="B148" s="231">
        <f t="shared" si="139"/>
        <v>12</v>
      </c>
      <c r="C148" s="232">
        <v>1.3835060573672</v>
      </c>
      <c r="D148" s="233">
        <f t="shared" ref="D148" si="140">AVERAGE(C137:C148)</f>
        <v>1.364880890917151</v>
      </c>
      <c r="E148" s="233">
        <v>112.01385394453899</v>
      </c>
      <c r="F148" s="233">
        <f t="shared" ref="F148" si="141">AVERAGE(E137:E148)</f>
        <v>105.42595274811767</v>
      </c>
      <c r="G148" s="233">
        <v>5350.9401704074699</v>
      </c>
      <c r="H148" s="233">
        <v>5282.88943248531</v>
      </c>
      <c r="I148" s="233">
        <f t="shared" ref="I148" si="142">AVERAGE(H137:H148)</f>
        <v>5273.1761198736131</v>
      </c>
      <c r="J148" s="233">
        <v>355392.788999682</v>
      </c>
      <c r="K148" s="233">
        <v>28.990056652095401</v>
      </c>
      <c r="L148" s="233">
        <v>9083.3755051463304</v>
      </c>
      <c r="M148" s="233">
        <f t="shared" ref="M148" si="143">AVERAGE(L137:L148)</f>
        <v>8968.2270890370328</v>
      </c>
      <c r="N148" s="233">
        <v>113.656851135607</v>
      </c>
      <c r="O148" s="234">
        <v>1.0165063238427401</v>
      </c>
      <c r="P148" s="233">
        <v>392988.33928367298</v>
      </c>
      <c r="Q148" s="233">
        <f t="shared" ref="Q148" si="144">AVERAGE(P137:P148)</f>
        <v>388568.99273103266</v>
      </c>
      <c r="R148" s="235">
        <f t="shared" ref="R148" si="145">AVERAGE(K137:K148)</f>
        <v>28.942147743628137</v>
      </c>
      <c r="S148" s="233">
        <v>194.13526513623199</v>
      </c>
      <c r="T148" s="233">
        <v>102.83189577772499</v>
      </c>
      <c r="U148" s="233">
        <v>109848.107004273</v>
      </c>
      <c r="V148" s="233">
        <v>61.323552344629199</v>
      </c>
      <c r="W148" s="233">
        <v>134.313665615872</v>
      </c>
      <c r="X148" s="233">
        <v>436058.953397531</v>
      </c>
      <c r="Y148" s="233">
        <v>23358.648864470601</v>
      </c>
      <c r="Z148" s="233">
        <v>8.3482937128108095</v>
      </c>
      <c r="AA148" s="233">
        <f t="shared" ref="AA148" si="146">AVERAGE(Z137:Z148)</f>
        <v>7.6971905643259921</v>
      </c>
      <c r="AB148" s="233">
        <v>1.2222462891421999</v>
      </c>
      <c r="AC148" s="233">
        <v>1.45032845581612</v>
      </c>
      <c r="AD148" s="233">
        <f t="shared" ref="AD148" si="147">AVERAGE(X137:X148)</f>
        <v>431014.86358622252</v>
      </c>
      <c r="AE148" s="235">
        <f t="shared" ref="AE148" si="148">AVERAGE(O137:O148)</f>
        <v>1.0204621097533451</v>
      </c>
      <c r="AF148" s="237">
        <f t="shared" ref="AF148" si="149">AVERAGE(S137:S148)</f>
        <v>204.6622994913827</v>
      </c>
      <c r="AG148" s="237">
        <f t="shared" ref="AG148" si="150">AVERAGE(U137:U148)</f>
        <v>110130.99156337335</v>
      </c>
      <c r="AH148" s="237">
        <f t="shared" ref="AH148" si="151">AVERAGE(G137:G148)</f>
        <v>5294.4572650120454</v>
      </c>
      <c r="AI148" s="237">
        <f t="shared" ref="AI148:AJ148" si="152">AVERAGE(AB137:AB148)</f>
        <v>1.2171777388475382</v>
      </c>
      <c r="AJ148" s="237">
        <f t="shared" si="152"/>
        <v>1.4257481045371792</v>
      </c>
    </row>
    <row r="149" spans="1:36" x14ac:dyDescent="0.25">
      <c r="A149" s="231">
        <f>A137+1</f>
        <v>1992</v>
      </c>
      <c r="B149" s="231">
        <f>B137</f>
        <v>1</v>
      </c>
      <c r="C149" s="232">
        <v>1.386666666667</v>
      </c>
      <c r="D149" s="233"/>
      <c r="E149" s="233">
        <v>113.49204254150401</v>
      </c>
      <c r="F149" s="233"/>
      <c r="G149" s="233">
        <v>5362.25048828125</v>
      </c>
      <c r="H149" s="233">
        <v>5293.5</v>
      </c>
      <c r="I149" s="233"/>
      <c r="J149" s="233">
        <v>356553.46875</v>
      </c>
      <c r="K149" s="233">
        <v>29.0369968414307</v>
      </c>
      <c r="L149" s="233">
        <v>9123</v>
      </c>
      <c r="M149" s="233"/>
      <c r="N149" s="233">
        <v>112.466666666667</v>
      </c>
      <c r="O149" s="234">
        <v>1.0129999999999999</v>
      </c>
      <c r="P149" s="233">
        <v>394317.0625</v>
      </c>
      <c r="Q149" s="233"/>
      <c r="R149" s="235"/>
      <c r="S149" s="233">
        <v>181.4</v>
      </c>
      <c r="T149" s="233">
        <v>103.158104945769</v>
      </c>
      <c r="U149" s="233">
        <v>111766.328125</v>
      </c>
      <c r="V149" s="233">
        <v>61.418950000000002</v>
      </c>
      <c r="W149" s="233">
        <v>134.5504</v>
      </c>
      <c r="X149" s="233">
        <v>437290.5</v>
      </c>
      <c r="Y149" s="233">
        <v>23326.30859375</v>
      </c>
      <c r="Z149" s="233">
        <v>8.4365430000000003</v>
      </c>
      <c r="AA149" s="233"/>
      <c r="AB149" s="233">
        <v>1.222333333333</v>
      </c>
      <c r="AC149" s="233">
        <v>1.4546666666670001</v>
      </c>
      <c r="AD149" s="233"/>
      <c r="AE149" s="235"/>
      <c r="AF149" s="237"/>
      <c r="AG149" s="237"/>
      <c r="AH149" s="237"/>
      <c r="AI149" s="237"/>
      <c r="AJ149" s="237"/>
    </row>
    <row r="150" spans="1:36" x14ac:dyDescent="0.25">
      <c r="A150" s="231">
        <f t="shared" si="138"/>
        <v>1992</v>
      </c>
      <c r="B150" s="231">
        <f t="shared" si="139"/>
        <v>2</v>
      </c>
      <c r="C150" s="232">
        <v>1.3901673401103101</v>
      </c>
      <c r="D150" s="233"/>
      <c r="E150" s="233">
        <v>112.272727737767</v>
      </c>
      <c r="F150" s="233"/>
      <c r="G150" s="233">
        <v>5372.7648390054601</v>
      </c>
      <c r="H150" s="233">
        <v>5300.5105057927003</v>
      </c>
      <c r="I150" s="233"/>
      <c r="J150" s="233">
        <v>357954.92197578697</v>
      </c>
      <c r="K150" s="233">
        <v>29.098918021736999</v>
      </c>
      <c r="L150" s="233">
        <v>9160.1265912998297</v>
      </c>
      <c r="M150" s="233"/>
      <c r="N150" s="233">
        <v>113.75131437178</v>
      </c>
      <c r="O150" s="234">
        <v>1.0137160219369701</v>
      </c>
      <c r="P150" s="233">
        <v>395860.23210991302</v>
      </c>
      <c r="Q150" s="233"/>
      <c r="R150" s="235"/>
      <c r="S150" s="233">
        <v>185.89177693064201</v>
      </c>
      <c r="T150" s="233">
        <v>100.735619850058</v>
      </c>
      <c r="U150" s="233">
        <v>112733.81698633599</v>
      </c>
      <c r="V150" s="233">
        <v>61.712638152396202</v>
      </c>
      <c r="W150" s="233">
        <v>134.86825277267701</v>
      </c>
      <c r="X150" s="233">
        <v>438997.11897145101</v>
      </c>
      <c r="Y150" s="233">
        <v>23287.225460282199</v>
      </c>
      <c r="Z150" s="233">
        <v>8.4679344419083904</v>
      </c>
      <c r="AA150" s="233"/>
      <c r="AB150" s="233">
        <v>1.2240455280761</v>
      </c>
      <c r="AC150" s="233">
        <v>1.45908520576264</v>
      </c>
      <c r="AD150" s="233"/>
      <c r="AE150" s="235"/>
      <c r="AF150" s="237"/>
      <c r="AG150" s="237"/>
      <c r="AH150" s="237"/>
      <c r="AI150" s="237"/>
      <c r="AJ150" s="237"/>
    </row>
    <row r="151" spans="1:36" x14ac:dyDescent="0.25">
      <c r="A151" s="231">
        <f t="shared" si="138"/>
        <v>1992</v>
      </c>
      <c r="B151" s="231">
        <f t="shared" si="139"/>
        <v>3</v>
      </c>
      <c r="C151" s="232">
        <v>1.3936337205875899</v>
      </c>
      <c r="D151" s="233"/>
      <c r="E151" s="233">
        <v>109.840791966358</v>
      </c>
      <c r="F151" s="233"/>
      <c r="G151" s="233">
        <v>5381.8769856092104</v>
      </c>
      <c r="H151" s="233">
        <v>5304.9871982783498</v>
      </c>
      <c r="I151" s="233"/>
      <c r="J151" s="233">
        <v>359352.43353969703</v>
      </c>
      <c r="K151" s="233">
        <v>29.161332327453199</v>
      </c>
      <c r="L151" s="233">
        <v>9192.0425350210407</v>
      </c>
      <c r="M151" s="233"/>
      <c r="N151" s="233">
        <v>116.367761188476</v>
      </c>
      <c r="O151" s="234">
        <v>1.01730210935432</v>
      </c>
      <c r="P151" s="233">
        <v>397369.15124017099</v>
      </c>
      <c r="Q151" s="233"/>
      <c r="R151" s="235"/>
      <c r="S151" s="233">
        <v>198.037158778307</v>
      </c>
      <c r="T151" s="233">
        <v>97.402692804958093</v>
      </c>
      <c r="U151" s="233">
        <v>112958.023798603</v>
      </c>
      <c r="V151" s="233">
        <v>62.098202703689701</v>
      </c>
      <c r="W151" s="233">
        <v>135.195538298217</v>
      </c>
      <c r="X151" s="233">
        <v>440967.372974522</v>
      </c>
      <c r="Y151" s="233">
        <v>23284.189789084801</v>
      </c>
      <c r="Z151" s="233">
        <v>8.4577205455123003</v>
      </c>
      <c r="AA151" s="233"/>
      <c r="AB151" s="233">
        <v>1.2265907745534801</v>
      </c>
      <c r="AC151" s="233">
        <v>1.4631726028783301</v>
      </c>
      <c r="AD151" s="233"/>
      <c r="AE151" s="235"/>
      <c r="AF151" s="237"/>
      <c r="AG151" s="237"/>
      <c r="AH151" s="237"/>
      <c r="AI151" s="237"/>
      <c r="AJ151" s="237"/>
    </row>
    <row r="152" spans="1:36" x14ac:dyDescent="0.25">
      <c r="A152" s="231">
        <f t="shared" si="138"/>
        <v>1992</v>
      </c>
      <c r="B152" s="231">
        <f t="shared" si="139"/>
        <v>4</v>
      </c>
      <c r="C152" s="232">
        <v>1.397333333333</v>
      </c>
      <c r="D152" s="233"/>
      <c r="E152" s="233">
        <v>107.72315979003901</v>
      </c>
      <c r="F152" s="233"/>
      <c r="G152" s="233">
        <v>5390.9690000000001</v>
      </c>
      <c r="H152" s="233">
        <v>5309.8670000000002</v>
      </c>
      <c r="I152" s="233"/>
      <c r="J152" s="233">
        <v>360736.3</v>
      </c>
      <c r="K152" s="233">
        <v>29.219213485717798</v>
      </c>
      <c r="L152" s="233">
        <v>9223.5</v>
      </c>
      <c r="M152" s="233"/>
      <c r="N152" s="233">
        <v>119.3</v>
      </c>
      <c r="O152" s="234">
        <v>1.022333333333</v>
      </c>
      <c r="P152" s="233">
        <v>398858.4375</v>
      </c>
      <c r="Q152" s="233"/>
      <c r="R152" s="235"/>
      <c r="S152" s="233">
        <v>206.9</v>
      </c>
      <c r="T152" s="233">
        <v>94.766730512281001</v>
      </c>
      <c r="U152" s="233">
        <v>112962.4609375</v>
      </c>
      <c r="V152" s="233">
        <v>62.51972</v>
      </c>
      <c r="W152" s="233">
        <v>135.50891113281301</v>
      </c>
      <c r="X152" s="233">
        <v>443342.7</v>
      </c>
      <c r="Y152" s="233">
        <v>23363.96</v>
      </c>
      <c r="Z152" s="233">
        <v>8.4239499999999996</v>
      </c>
      <c r="AA152" s="233"/>
      <c r="AB152" s="233">
        <v>1.2293333333330001</v>
      </c>
      <c r="AC152" s="233">
        <v>1.4673333333330001</v>
      </c>
      <c r="AD152" s="233"/>
      <c r="AE152" s="235"/>
      <c r="AF152" s="237"/>
      <c r="AG152" s="237"/>
      <c r="AH152" s="237"/>
      <c r="AI152" s="237"/>
      <c r="AJ152" s="237"/>
    </row>
    <row r="153" spans="1:36" x14ac:dyDescent="0.25">
      <c r="A153" s="231">
        <f t="shared" si="138"/>
        <v>1992</v>
      </c>
      <c r="B153" s="231">
        <f t="shared" si="139"/>
        <v>5</v>
      </c>
      <c r="C153" s="232">
        <v>1.4007719939212799</v>
      </c>
      <c r="D153" s="233"/>
      <c r="E153" s="233">
        <v>107.60289914912499</v>
      </c>
      <c r="F153" s="233"/>
      <c r="G153" s="233">
        <v>5399.2402063910804</v>
      </c>
      <c r="H153" s="233">
        <v>5316.6886083505997</v>
      </c>
      <c r="I153" s="233"/>
      <c r="J153" s="233">
        <v>361827.02551355201</v>
      </c>
      <c r="K153" s="233">
        <v>29.257216070314101</v>
      </c>
      <c r="L153" s="233">
        <v>9252.0164576677507</v>
      </c>
      <c r="M153" s="233"/>
      <c r="N153" s="233">
        <v>121.202903148025</v>
      </c>
      <c r="O153" s="234">
        <v>1.0268984352580399</v>
      </c>
      <c r="P153" s="233">
        <v>400045.44448027399</v>
      </c>
      <c r="Q153" s="233"/>
      <c r="R153" s="235"/>
      <c r="S153" s="233">
        <v>203.27138921862399</v>
      </c>
      <c r="T153" s="233">
        <v>94.684240119913497</v>
      </c>
      <c r="U153" s="233">
        <v>113180.150790498</v>
      </c>
      <c r="V153" s="233">
        <v>62.8549674229793</v>
      </c>
      <c r="W153" s="233">
        <v>135.73727211681199</v>
      </c>
      <c r="X153" s="233">
        <v>445804.46089721099</v>
      </c>
      <c r="Y153" s="233">
        <v>23548.392687989999</v>
      </c>
      <c r="Z153" s="233">
        <v>8.3824250986279196</v>
      </c>
      <c r="AA153" s="233"/>
      <c r="AB153" s="233">
        <v>1.2312967901607601</v>
      </c>
      <c r="AC153" s="233">
        <v>1.4710692304194</v>
      </c>
      <c r="AD153" s="233"/>
      <c r="AE153" s="235"/>
      <c r="AF153" s="237"/>
      <c r="AG153" s="237"/>
      <c r="AH153" s="237"/>
      <c r="AI153" s="237"/>
      <c r="AJ153" s="237"/>
    </row>
    <row r="154" spans="1:36" x14ac:dyDescent="0.25">
      <c r="A154" s="231">
        <f t="shared" si="138"/>
        <v>1992</v>
      </c>
      <c r="B154" s="231">
        <f t="shared" si="139"/>
        <v>6</v>
      </c>
      <c r="C154" s="232">
        <v>1.40433120212475</v>
      </c>
      <c r="D154" s="233"/>
      <c r="E154" s="233">
        <v>109.477789234083</v>
      </c>
      <c r="F154" s="233"/>
      <c r="G154" s="233">
        <v>5407.3105350821397</v>
      </c>
      <c r="H154" s="233">
        <v>5326.9526555110997</v>
      </c>
      <c r="I154" s="233"/>
      <c r="J154" s="233">
        <v>362792.32369882899</v>
      </c>
      <c r="K154" s="233">
        <v>29.284959491425202</v>
      </c>
      <c r="L154" s="233">
        <v>9281.7211446528108</v>
      </c>
      <c r="M154" s="233"/>
      <c r="N154" s="233">
        <v>122.240005804226</v>
      </c>
      <c r="O154" s="234">
        <v>1.0313874576651201</v>
      </c>
      <c r="P154" s="233">
        <v>401108.166181868</v>
      </c>
      <c r="Q154" s="233"/>
      <c r="R154" s="235"/>
      <c r="S154" s="233">
        <v>195.94660897153599</v>
      </c>
      <c r="T154" s="233">
        <v>96.845403570390999</v>
      </c>
      <c r="U154" s="233">
        <v>113947.767951683</v>
      </c>
      <c r="V154" s="233">
        <v>63.143819093392999</v>
      </c>
      <c r="W154" s="233">
        <v>135.973026334065</v>
      </c>
      <c r="X154" s="233">
        <v>448516.40994934802</v>
      </c>
      <c r="Y154" s="233">
        <v>23789.621632700499</v>
      </c>
      <c r="Z154" s="233">
        <v>8.3221098877845794</v>
      </c>
      <c r="AA154" s="233"/>
      <c r="AB154" s="233">
        <v>1.2329229644137101</v>
      </c>
      <c r="AC154" s="233">
        <v>1.47483721737685</v>
      </c>
      <c r="AD154" s="233"/>
      <c r="AE154" s="235"/>
      <c r="AF154" s="237"/>
      <c r="AG154" s="237"/>
      <c r="AH154" s="237"/>
      <c r="AI154" s="237"/>
      <c r="AJ154" s="237"/>
    </row>
    <row r="155" spans="1:36" x14ac:dyDescent="0.25">
      <c r="A155" s="231">
        <f t="shared" si="138"/>
        <v>1992</v>
      </c>
      <c r="B155" s="231">
        <f t="shared" si="139"/>
        <v>7</v>
      </c>
      <c r="C155" s="232">
        <v>1.4079999999999999</v>
      </c>
      <c r="D155" s="233"/>
      <c r="E155" s="233">
        <v>112.85496520996099</v>
      </c>
      <c r="F155" s="233"/>
      <c r="G155" s="233">
        <v>5414.7129999999997</v>
      </c>
      <c r="H155" s="233">
        <v>5340.7333984375</v>
      </c>
      <c r="I155" s="233"/>
      <c r="J155" s="233">
        <v>363720.8</v>
      </c>
      <c r="K155" s="233">
        <v>29.311610000000002</v>
      </c>
      <c r="L155" s="233">
        <v>9313.2000000000007</v>
      </c>
      <c r="M155" s="233"/>
      <c r="N155" s="233">
        <v>122.666666666667</v>
      </c>
      <c r="O155" s="234">
        <v>1.036</v>
      </c>
      <c r="P155" s="233">
        <v>402131.5625</v>
      </c>
      <c r="Q155" s="233"/>
      <c r="R155" s="235"/>
      <c r="S155" s="233">
        <v>198.4</v>
      </c>
      <c r="T155" s="233">
        <v>100.339076685743</v>
      </c>
      <c r="U155" s="233">
        <v>115487.75</v>
      </c>
      <c r="V155" s="233">
        <v>63.410060000000001</v>
      </c>
      <c r="W155" s="233">
        <v>136.30403137207</v>
      </c>
      <c r="X155" s="233">
        <v>451329.65625</v>
      </c>
      <c r="Y155" s="233">
        <v>23993.005859375</v>
      </c>
      <c r="Z155" s="233">
        <v>8.2333909999999992</v>
      </c>
      <c r="AA155" s="233"/>
      <c r="AB155" s="233">
        <v>1.2346666666670001</v>
      </c>
      <c r="AC155" s="233">
        <v>1.4786666666670001</v>
      </c>
      <c r="AD155" s="233"/>
      <c r="AE155" s="235"/>
      <c r="AF155" s="237"/>
      <c r="AG155" s="237"/>
      <c r="AH155" s="237"/>
      <c r="AI155" s="237"/>
      <c r="AJ155" s="237"/>
    </row>
    <row r="156" spans="1:36" x14ac:dyDescent="0.25">
      <c r="A156" s="231">
        <f t="shared" si="138"/>
        <v>1992</v>
      </c>
      <c r="B156" s="231">
        <f t="shared" si="139"/>
        <v>8</v>
      </c>
      <c r="C156" s="232">
        <v>1.4121538983352</v>
      </c>
      <c r="D156" s="233"/>
      <c r="E156" s="233">
        <v>117.306726363716</v>
      </c>
      <c r="F156" s="233"/>
      <c r="G156" s="233">
        <v>5421.9362358769604</v>
      </c>
      <c r="H156" s="233">
        <v>5359.2245519552398</v>
      </c>
      <c r="I156" s="233"/>
      <c r="J156" s="233">
        <v>364815.723053522</v>
      </c>
      <c r="K156" s="233">
        <v>29.349644611933002</v>
      </c>
      <c r="L156" s="233">
        <v>9349.4136579210899</v>
      </c>
      <c r="M156" s="233"/>
      <c r="N156" s="233">
        <v>122.759005655571</v>
      </c>
      <c r="O156" s="234">
        <v>1.04125486400047</v>
      </c>
      <c r="P156" s="233">
        <v>403333.94107814803</v>
      </c>
      <c r="Q156" s="233"/>
      <c r="R156" s="235"/>
      <c r="S156" s="233">
        <v>219.08980968936999</v>
      </c>
      <c r="T156" s="233">
        <v>104.50453563854801</v>
      </c>
      <c r="U156" s="233">
        <v>117924.82695936599</v>
      </c>
      <c r="V156" s="233">
        <v>63.706460430773198</v>
      </c>
      <c r="W156" s="233">
        <v>136.82134647738201</v>
      </c>
      <c r="X156" s="233">
        <v>454405.11096939998</v>
      </c>
      <c r="Y156" s="233">
        <v>24110.157537703799</v>
      </c>
      <c r="Z156" s="233">
        <v>8.1021207147542302</v>
      </c>
      <c r="AA156" s="233"/>
      <c r="AB156" s="233">
        <v>1.23703139986084</v>
      </c>
      <c r="AC156" s="233">
        <v>1.48300790061101</v>
      </c>
      <c r="AD156" s="233"/>
      <c r="AE156" s="235"/>
      <c r="AF156" s="237"/>
      <c r="AG156" s="237"/>
      <c r="AH156" s="237"/>
      <c r="AI156" s="237"/>
      <c r="AJ156" s="237"/>
    </row>
    <row r="157" spans="1:36" x14ac:dyDescent="0.25">
      <c r="A157" s="231">
        <f t="shared" si="138"/>
        <v>1992</v>
      </c>
      <c r="B157" s="231">
        <f t="shared" si="139"/>
        <v>9</v>
      </c>
      <c r="C157" s="232">
        <v>1.41642275484625</v>
      </c>
      <c r="D157" s="233"/>
      <c r="E157" s="233">
        <v>121.024102179878</v>
      </c>
      <c r="F157" s="233"/>
      <c r="G157" s="233">
        <v>5428.47979760213</v>
      </c>
      <c r="H157" s="233">
        <v>5380.3546987684604</v>
      </c>
      <c r="I157" s="233"/>
      <c r="J157" s="233">
        <v>366127.56453926902</v>
      </c>
      <c r="K157" s="233">
        <v>29.406265412886398</v>
      </c>
      <c r="L157" s="233">
        <v>9383.2982481809795</v>
      </c>
      <c r="M157" s="233"/>
      <c r="N157" s="233">
        <v>122.395763165788</v>
      </c>
      <c r="O157" s="234">
        <v>1.0460317904737499</v>
      </c>
      <c r="P157" s="233">
        <v>404795.234632815</v>
      </c>
      <c r="Q157" s="233"/>
      <c r="R157" s="235"/>
      <c r="S157" s="233">
        <v>245.68345091820299</v>
      </c>
      <c r="T157" s="233">
        <v>107.979273095869</v>
      </c>
      <c r="U157" s="233">
        <v>120204.34795686499</v>
      </c>
      <c r="V157" s="233">
        <v>64.023212777220607</v>
      </c>
      <c r="W157" s="233">
        <v>137.433478070859</v>
      </c>
      <c r="X157" s="233">
        <v>457410.94233182998</v>
      </c>
      <c r="Y157" s="233">
        <v>24151.792243159802</v>
      </c>
      <c r="Z157" s="233">
        <v>7.94554671823931</v>
      </c>
      <c r="AA157" s="233"/>
      <c r="AB157" s="233">
        <v>1.23957841889873</v>
      </c>
      <c r="AC157" s="233">
        <v>1.48758225364316</v>
      </c>
      <c r="AD157" s="233"/>
      <c r="AE157" s="235"/>
      <c r="AF157" s="237"/>
      <c r="AG157" s="237"/>
      <c r="AH157" s="237"/>
      <c r="AI157" s="237"/>
      <c r="AJ157" s="237"/>
    </row>
    <row r="158" spans="1:36" x14ac:dyDescent="0.25">
      <c r="A158" s="231">
        <f t="shared" si="138"/>
        <v>1992</v>
      </c>
      <c r="B158" s="231">
        <f t="shared" si="139"/>
        <v>10</v>
      </c>
      <c r="C158" s="232">
        <v>1.4203333333329999</v>
      </c>
      <c r="D158" s="233"/>
      <c r="E158" s="233">
        <v>122.05255889892599</v>
      </c>
      <c r="F158" s="233"/>
      <c r="G158" s="233">
        <v>5433.875</v>
      </c>
      <c r="H158" s="233">
        <v>5401.2666015625</v>
      </c>
      <c r="I158" s="233"/>
      <c r="J158" s="233">
        <v>367664.3</v>
      </c>
      <c r="K158" s="233">
        <v>29.485620000000001</v>
      </c>
      <c r="L158" s="233">
        <v>9406.5</v>
      </c>
      <c r="M158" s="233"/>
      <c r="N158" s="233">
        <v>121.433333333333</v>
      </c>
      <c r="O158" s="234">
        <v>1.0489999999999999</v>
      </c>
      <c r="P158" s="233">
        <v>406552.9</v>
      </c>
      <c r="Q158" s="233"/>
      <c r="R158" s="235"/>
      <c r="S158" s="233">
        <v>260.3</v>
      </c>
      <c r="T158" s="233">
        <v>109.40994546476</v>
      </c>
      <c r="U158" s="233">
        <v>121054.328125</v>
      </c>
      <c r="V158" s="233">
        <v>64.339479999999995</v>
      </c>
      <c r="W158" s="233">
        <v>138.00173950195301</v>
      </c>
      <c r="X158" s="233">
        <v>459975.4</v>
      </c>
      <c r="Y158" s="233">
        <v>24157.02</v>
      </c>
      <c r="Z158" s="233">
        <v>7.7894800000000002</v>
      </c>
      <c r="AA158" s="233"/>
      <c r="AB158" s="233">
        <v>1.241666666667</v>
      </c>
      <c r="AC158" s="233">
        <v>1.492</v>
      </c>
      <c r="AD158" s="233"/>
      <c r="AE158" s="235"/>
      <c r="AF158" s="237"/>
      <c r="AG158" s="237"/>
      <c r="AH158" s="237"/>
      <c r="AI158" s="237"/>
      <c r="AJ158" s="237"/>
    </row>
    <row r="159" spans="1:36" x14ac:dyDescent="0.25">
      <c r="A159" s="231">
        <f t="shared" si="138"/>
        <v>1992</v>
      </c>
      <c r="B159" s="231">
        <f t="shared" si="139"/>
        <v>11</v>
      </c>
      <c r="C159" s="232">
        <v>1.4239223800809999</v>
      </c>
      <c r="D159" s="233"/>
      <c r="E159" s="233">
        <v>119.4789884802</v>
      </c>
      <c r="F159" s="233"/>
      <c r="G159" s="233">
        <v>5438.3804554778699</v>
      </c>
      <c r="H159" s="233">
        <v>5421.8755856034904</v>
      </c>
      <c r="I159" s="233"/>
      <c r="J159" s="233">
        <v>369522.647159988</v>
      </c>
      <c r="K159" s="233">
        <v>29.593630187648198</v>
      </c>
      <c r="L159" s="233">
        <v>9416.0260553300304</v>
      </c>
      <c r="M159" s="233"/>
      <c r="N159" s="233">
        <v>119.78922220804</v>
      </c>
      <c r="O159" s="234">
        <v>1.0495621804075199</v>
      </c>
      <c r="P159" s="233">
        <v>408734.33775737899</v>
      </c>
      <c r="Q159" s="233"/>
      <c r="R159" s="235"/>
      <c r="S159" s="233">
        <v>252.408682703728</v>
      </c>
      <c r="T159" s="233">
        <v>108.19246555254</v>
      </c>
      <c r="U159" s="233">
        <v>119783.405590177</v>
      </c>
      <c r="V159" s="233">
        <v>64.664908458070002</v>
      </c>
      <c r="W159" s="233">
        <v>138.478476162052</v>
      </c>
      <c r="X159" s="233">
        <v>462041.15837545198</v>
      </c>
      <c r="Y159" s="233">
        <v>24157.60976979</v>
      </c>
      <c r="Z159" s="233">
        <v>7.6404149973396898</v>
      </c>
      <c r="AA159" s="233"/>
      <c r="AB159" s="233">
        <v>1.24312895515942</v>
      </c>
      <c r="AC159" s="233">
        <v>1.49638826160403</v>
      </c>
      <c r="AD159" s="233"/>
      <c r="AE159" s="235"/>
      <c r="AF159" s="237"/>
      <c r="AG159" s="237"/>
      <c r="AH159" s="237"/>
      <c r="AI159" s="237"/>
      <c r="AJ159" s="237"/>
    </row>
    <row r="160" spans="1:36" x14ac:dyDescent="0.25">
      <c r="A160" s="231">
        <f t="shared" si="138"/>
        <v>1992</v>
      </c>
      <c r="B160" s="231">
        <f t="shared" si="139"/>
        <v>12</v>
      </c>
      <c r="C160" s="232">
        <v>1.4271802171775001</v>
      </c>
      <c r="D160" s="233">
        <f t="shared" ref="D160" si="153">AVERAGE(C149:C160)</f>
        <v>1.4067430700430734</v>
      </c>
      <c r="E160" s="233">
        <v>116.07141846303</v>
      </c>
      <c r="F160" s="233">
        <f t="shared" ref="F160" si="154">AVERAGE(E149:E160)</f>
        <v>114.09984750121559</v>
      </c>
      <c r="G160" s="233">
        <v>5442.3493304599797</v>
      </c>
      <c r="H160" s="233">
        <v>5441.8169538717602</v>
      </c>
      <c r="I160" s="233">
        <f t="shared" ref="I160" si="155">AVERAGE(H149:H160)</f>
        <v>5349.8148131776425</v>
      </c>
      <c r="J160" s="233">
        <v>371322.22835139401</v>
      </c>
      <c r="K160" s="233">
        <v>29.699855690406899</v>
      </c>
      <c r="L160" s="233">
        <v>9418.3873889161005</v>
      </c>
      <c r="M160" s="233">
        <f t="shared" ref="M160" si="156">AVERAGE(L149:L160)</f>
        <v>9293.2693399158034</v>
      </c>
      <c r="N160" s="233">
        <v>118.165703940027</v>
      </c>
      <c r="O160" s="234">
        <v>1.0485767322817401</v>
      </c>
      <c r="P160" s="233">
        <v>410873.22331309202</v>
      </c>
      <c r="Q160" s="233">
        <f t="shared" ref="Q160" si="157">AVERAGE(P149:P160)</f>
        <v>401998.30777447164</v>
      </c>
      <c r="R160" s="235">
        <f t="shared" ref="R160" si="158">AVERAGE(K149:K160)</f>
        <v>29.325438511746043</v>
      </c>
      <c r="S160" s="233">
        <v>233.09364698335199</v>
      </c>
      <c r="T160" s="233">
        <v>106.036257894876</v>
      </c>
      <c r="U160" s="233">
        <v>117613.91616172</v>
      </c>
      <c r="V160" s="233">
        <v>64.9620702255352</v>
      </c>
      <c r="W160" s="233">
        <v>138.87281752216299</v>
      </c>
      <c r="X160" s="233">
        <v>463476.65661943698</v>
      </c>
      <c r="Y160" s="233">
        <v>24158.834839598399</v>
      </c>
      <c r="Z160" s="233">
        <v>7.5118411243433201</v>
      </c>
      <c r="AA160" s="233">
        <f t="shared" ref="AA160" si="159">AVERAGE(Z149:Z160)</f>
        <v>8.1427897940424785</v>
      </c>
      <c r="AB160" s="233">
        <v>1.24455435259779</v>
      </c>
      <c r="AC160" s="233">
        <v>1.50056943238984</v>
      </c>
      <c r="AD160" s="233">
        <f t="shared" ref="AD160" si="160">AVERAGE(X149:X160)</f>
        <v>450296.45727822091</v>
      </c>
      <c r="AE160" s="235">
        <f t="shared" ref="AE160" si="161">AVERAGE(O149:O160)</f>
        <v>1.0329219103925775</v>
      </c>
      <c r="AF160" s="237">
        <f t="shared" ref="AF160" si="162">AVERAGE(S149:S160)</f>
        <v>215.0352103494802</v>
      </c>
      <c r="AG160" s="237">
        <f t="shared" ref="AG160" si="163">AVERAGE(U149:U160)</f>
        <v>115801.42694856232</v>
      </c>
      <c r="AH160" s="237">
        <f t="shared" ref="AH160" si="164">AVERAGE(G149:G160)</f>
        <v>5407.8454894821734</v>
      </c>
      <c r="AI160" s="237">
        <f t="shared" ref="AI160:AJ160" si="165">AVERAGE(AB149:AB160)</f>
        <v>1.2339290986434024</v>
      </c>
      <c r="AJ160" s="237">
        <f t="shared" si="165"/>
        <v>1.4773648976126885</v>
      </c>
    </row>
    <row r="161" spans="1:36" x14ac:dyDescent="0.25">
      <c r="A161" s="231">
        <f>A149+1</f>
        <v>1993</v>
      </c>
      <c r="B161" s="231">
        <f>B149</f>
        <v>1</v>
      </c>
      <c r="C161" s="232">
        <v>1.430666666667</v>
      </c>
      <c r="D161" s="233"/>
      <c r="E161" s="233">
        <v>115.220825195313</v>
      </c>
      <c r="F161" s="233"/>
      <c r="G161" s="233">
        <v>5446.9070000000002</v>
      </c>
      <c r="H161" s="233">
        <v>5464.0330000000004</v>
      </c>
      <c r="I161" s="233"/>
      <c r="J161" s="233">
        <v>372846.1</v>
      </c>
      <c r="K161" s="233">
        <v>29.780740000000002</v>
      </c>
      <c r="L161" s="233">
        <v>9424.1</v>
      </c>
      <c r="M161" s="233"/>
      <c r="N161" s="233">
        <v>117.23333333333299</v>
      </c>
      <c r="O161" s="234">
        <v>1.0473333333329999</v>
      </c>
      <c r="P161" s="233">
        <v>412686.8</v>
      </c>
      <c r="Q161" s="233"/>
      <c r="R161" s="235"/>
      <c r="S161" s="233">
        <v>217.6</v>
      </c>
      <c r="T161" s="233">
        <v>105.085832182161</v>
      </c>
      <c r="U161" s="233">
        <v>116064.2</v>
      </c>
      <c r="V161" s="233">
        <v>65.232215881347699</v>
      </c>
      <c r="W161" s="233">
        <v>139.28366088867199</v>
      </c>
      <c r="X161" s="233">
        <v>464435.34375</v>
      </c>
      <c r="Y161" s="233">
        <v>24160.033203125</v>
      </c>
      <c r="Z161" s="233">
        <v>7.3961059999999996</v>
      </c>
      <c r="AA161" s="233"/>
      <c r="AB161" s="233">
        <v>1.2470000000000001</v>
      </c>
      <c r="AC161" s="233">
        <v>1.5049999999999999</v>
      </c>
      <c r="AD161" s="233"/>
      <c r="AE161" s="235"/>
      <c r="AF161" s="237"/>
      <c r="AG161" s="237"/>
      <c r="AH161" s="237"/>
      <c r="AI161" s="237"/>
      <c r="AJ161" s="237"/>
    </row>
    <row r="162" spans="1:36" x14ac:dyDescent="0.25">
      <c r="A162" s="231">
        <f t="shared" ref="A162:A184" si="166">A150+1</f>
        <v>1993</v>
      </c>
      <c r="B162" s="231">
        <f t="shared" ref="B162:B184" si="167">B150</f>
        <v>2</v>
      </c>
      <c r="C162" s="232">
        <v>1.43447139835517</v>
      </c>
      <c r="D162" s="233"/>
      <c r="E162" s="233">
        <v>119.421279436769</v>
      </c>
      <c r="F162" s="233"/>
      <c r="G162" s="233">
        <v>5452.6036724293999</v>
      </c>
      <c r="H162" s="233">
        <v>5488.6741274409997</v>
      </c>
      <c r="I162" s="233"/>
      <c r="J162" s="233">
        <v>373783.10573083401</v>
      </c>
      <c r="K162" s="233">
        <v>29.809695020395701</v>
      </c>
      <c r="L162" s="233">
        <v>9440.5066355042509</v>
      </c>
      <c r="M162" s="233"/>
      <c r="N162" s="233">
        <v>117.545710800932</v>
      </c>
      <c r="O162" s="234">
        <v>1.04676585860271</v>
      </c>
      <c r="P162" s="233">
        <v>413785.68872897199</v>
      </c>
      <c r="Q162" s="233"/>
      <c r="R162" s="235"/>
      <c r="S162" s="233">
        <v>218.90018433713399</v>
      </c>
      <c r="T162" s="233">
        <v>106.999638798481</v>
      </c>
      <c r="U162" s="233">
        <v>116414.087955589</v>
      </c>
      <c r="V162" s="233">
        <v>65.447424604783293</v>
      </c>
      <c r="W162" s="233">
        <v>139.743101260901</v>
      </c>
      <c r="X162" s="233">
        <v>464942.82076518098</v>
      </c>
      <c r="Y162" s="233">
        <v>24163.473309102701</v>
      </c>
      <c r="Z162" s="233">
        <v>7.2979034154284097</v>
      </c>
      <c r="AA162" s="233"/>
      <c r="AB162" s="233">
        <v>1.25086205542984</v>
      </c>
      <c r="AC162" s="233">
        <v>1.50962048319887</v>
      </c>
      <c r="AD162" s="233"/>
      <c r="AE162" s="235"/>
      <c r="AF162" s="237"/>
      <c r="AG162" s="237"/>
      <c r="AH162" s="237"/>
      <c r="AI162" s="237"/>
      <c r="AJ162" s="237"/>
    </row>
    <row r="163" spans="1:36" x14ac:dyDescent="0.25">
      <c r="A163" s="231">
        <f t="shared" si="166"/>
        <v>1993</v>
      </c>
      <c r="B163" s="231">
        <f t="shared" si="167"/>
        <v>3</v>
      </c>
      <c r="C163" s="232">
        <v>1.4378465662265401</v>
      </c>
      <c r="D163" s="233"/>
      <c r="E163" s="233">
        <v>125.10986763895799</v>
      </c>
      <c r="F163" s="233"/>
      <c r="G163" s="233">
        <v>5458.6379651486304</v>
      </c>
      <c r="H163" s="233">
        <v>5510.8794450224204</v>
      </c>
      <c r="I163" s="233"/>
      <c r="J163" s="233">
        <v>374236.86275577999</v>
      </c>
      <c r="K163" s="233">
        <v>29.800420753399699</v>
      </c>
      <c r="L163" s="233">
        <v>9460.3127840351608</v>
      </c>
      <c r="M163" s="233"/>
      <c r="N163" s="233">
        <v>118.306214581627</v>
      </c>
      <c r="O163" s="234">
        <v>1.0460390323384501</v>
      </c>
      <c r="P163" s="233">
        <v>414299.24204016401</v>
      </c>
      <c r="Q163" s="233"/>
      <c r="R163" s="235"/>
      <c r="S163" s="233">
        <v>229.84788925145199</v>
      </c>
      <c r="T163" s="233">
        <v>110.005380920381</v>
      </c>
      <c r="U163" s="233">
        <v>117742.96799397199</v>
      </c>
      <c r="V163" s="233">
        <v>65.584733412570799</v>
      </c>
      <c r="W163" s="233">
        <v>140.14369253037901</v>
      </c>
      <c r="X163" s="233">
        <v>465159.20579098398</v>
      </c>
      <c r="Y163" s="233">
        <v>24180.539247497501</v>
      </c>
      <c r="Z163" s="233">
        <v>7.2217254981699899</v>
      </c>
      <c r="AA163" s="233"/>
      <c r="AB163" s="233">
        <v>1.25411718322444</v>
      </c>
      <c r="AC163" s="233">
        <v>1.51368522289491</v>
      </c>
      <c r="AD163" s="233"/>
      <c r="AE163" s="235"/>
      <c r="AF163" s="237"/>
      <c r="AG163" s="237"/>
      <c r="AH163" s="237"/>
      <c r="AI163" s="237"/>
      <c r="AJ163" s="237"/>
    </row>
    <row r="164" spans="1:36" x14ac:dyDescent="0.25">
      <c r="A164" s="231">
        <f t="shared" si="166"/>
        <v>1993</v>
      </c>
      <c r="B164" s="231">
        <f t="shared" si="167"/>
        <v>4</v>
      </c>
      <c r="C164" s="232">
        <v>1.4410000000000001</v>
      </c>
      <c r="D164" s="233"/>
      <c r="E164" s="233">
        <v>129.52067565918</v>
      </c>
      <c r="F164" s="233"/>
      <c r="G164" s="233">
        <v>5466.0129999999999</v>
      </c>
      <c r="H164" s="233">
        <v>5532.2333984375</v>
      </c>
      <c r="I164" s="233"/>
      <c r="J164" s="233">
        <v>374520.53125</v>
      </c>
      <c r="K164" s="233">
        <v>29.7692756652832</v>
      </c>
      <c r="L164" s="233">
        <v>9480.1</v>
      </c>
      <c r="M164" s="233"/>
      <c r="N164" s="233">
        <v>118.73333333333299</v>
      </c>
      <c r="O164" s="234">
        <v>1.043666666667</v>
      </c>
      <c r="P164" s="233">
        <v>414602.2</v>
      </c>
      <c r="Q164" s="233"/>
      <c r="R164" s="235"/>
      <c r="S164" s="233">
        <v>243.3</v>
      </c>
      <c r="T164" s="233">
        <v>112.71212820934799</v>
      </c>
      <c r="U164" s="233">
        <v>119179.125</v>
      </c>
      <c r="V164" s="233">
        <v>65.66404</v>
      </c>
      <c r="W164" s="233">
        <v>140.48187255859401</v>
      </c>
      <c r="X164" s="233">
        <v>465314.5625</v>
      </c>
      <c r="Y164" s="233">
        <v>24231.126953125</v>
      </c>
      <c r="Z164" s="233">
        <v>7.147659</v>
      </c>
      <c r="AA164" s="233"/>
      <c r="AB164" s="233">
        <v>1.2553333333329999</v>
      </c>
      <c r="AC164" s="233">
        <v>1.517666666667</v>
      </c>
      <c r="AD164" s="233"/>
      <c r="AE164" s="235"/>
      <c r="AF164" s="237"/>
      <c r="AG164" s="237"/>
      <c r="AH164" s="237"/>
      <c r="AI164" s="237"/>
      <c r="AJ164" s="237"/>
    </row>
    <row r="165" spans="1:36" x14ac:dyDescent="0.25">
      <c r="A165" s="231">
        <f t="shared" si="166"/>
        <v>1993</v>
      </c>
      <c r="B165" s="231">
        <f t="shared" si="167"/>
        <v>5</v>
      </c>
      <c r="C165" s="232">
        <v>1.44317895208974</v>
      </c>
      <c r="D165" s="233"/>
      <c r="E165" s="233">
        <v>129.21432375537699</v>
      </c>
      <c r="F165" s="233"/>
      <c r="G165" s="233">
        <v>5473.5994983021901</v>
      </c>
      <c r="H165" s="233">
        <v>5547.6080065038004</v>
      </c>
      <c r="I165" s="233"/>
      <c r="J165" s="233">
        <v>374761.85335056297</v>
      </c>
      <c r="K165" s="233">
        <v>29.7340077733821</v>
      </c>
      <c r="L165" s="233">
        <v>9492.3424023151292</v>
      </c>
      <c r="M165" s="233"/>
      <c r="N165" s="233">
        <v>118.096359013848</v>
      </c>
      <c r="O165" s="234">
        <v>1.0391645150773301</v>
      </c>
      <c r="P165" s="233">
        <v>414854.23334385903</v>
      </c>
      <c r="Q165" s="233"/>
      <c r="R165" s="235"/>
      <c r="S165" s="233">
        <v>250.770616664161</v>
      </c>
      <c r="T165" s="233">
        <v>113.345523096915</v>
      </c>
      <c r="U165" s="233">
        <v>119698.814216028</v>
      </c>
      <c r="V165" s="233">
        <v>65.673494931921397</v>
      </c>
      <c r="W165" s="233">
        <v>140.65195773053</v>
      </c>
      <c r="X165" s="233">
        <v>465525.85615584499</v>
      </c>
      <c r="Y165" s="233">
        <v>24312.4070077426</v>
      </c>
      <c r="Z165" s="233">
        <v>7.0835633796848896</v>
      </c>
      <c r="AA165" s="233"/>
      <c r="AB165" s="233">
        <v>1.25275942872266</v>
      </c>
      <c r="AC165" s="233">
        <v>1.5207672457908501</v>
      </c>
      <c r="AD165" s="233"/>
      <c r="AE165" s="235"/>
      <c r="AF165" s="237"/>
      <c r="AG165" s="237"/>
      <c r="AH165" s="237"/>
      <c r="AI165" s="237"/>
      <c r="AJ165" s="237"/>
    </row>
    <row r="166" spans="1:36" x14ac:dyDescent="0.25">
      <c r="A166" s="231">
        <f t="shared" si="166"/>
        <v>1993</v>
      </c>
      <c r="B166" s="231">
        <f t="shared" si="167"/>
        <v>6</v>
      </c>
      <c r="C166" s="232">
        <v>1.44516352552213</v>
      </c>
      <c r="D166" s="233"/>
      <c r="E166" s="233">
        <v>126.667025630206</v>
      </c>
      <c r="F166" s="233"/>
      <c r="G166" s="233">
        <v>5481.8192272039996</v>
      </c>
      <c r="H166" s="233">
        <v>5560.4520920319001</v>
      </c>
      <c r="I166" s="233"/>
      <c r="J166" s="233">
        <v>375055.52339688397</v>
      </c>
      <c r="K166" s="233">
        <v>29.698888098824401</v>
      </c>
      <c r="L166" s="233">
        <v>9504.8021995266408</v>
      </c>
      <c r="M166" s="233"/>
      <c r="N166" s="233">
        <v>116.952759222438</v>
      </c>
      <c r="O166" s="234">
        <v>1.0344499939134799</v>
      </c>
      <c r="P166" s="233">
        <v>415152.80064517999</v>
      </c>
      <c r="Q166" s="233"/>
      <c r="R166" s="235"/>
      <c r="S166" s="233">
        <v>256.12735068144599</v>
      </c>
      <c r="T166" s="233">
        <v>113.26190233545999</v>
      </c>
      <c r="U166" s="233">
        <v>119765.747684018</v>
      </c>
      <c r="V166" s="233">
        <v>65.683148605729201</v>
      </c>
      <c r="W166" s="233">
        <v>140.766573513884</v>
      </c>
      <c r="X166" s="233">
        <v>465806.15471611498</v>
      </c>
      <c r="Y166" s="233">
        <v>24364.437341005199</v>
      </c>
      <c r="Z166" s="233">
        <v>7.0259332226886801</v>
      </c>
      <c r="AA166" s="233"/>
      <c r="AB166" s="233">
        <v>1.24795305552005</v>
      </c>
      <c r="AC166" s="233">
        <v>1.52363223651632</v>
      </c>
      <c r="AD166" s="233"/>
      <c r="AE166" s="235"/>
      <c r="AF166" s="237"/>
      <c r="AG166" s="237"/>
      <c r="AH166" s="237"/>
      <c r="AI166" s="237"/>
      <c r="AJ166" s="237"/>
    </row>
    <row r="167" spans="1:36" x14ac:dyDescent="0.25">
      <c r="A167" s="231">
        <f t="shared" si="166"/>
        <v>1993</v>
      </c>
      <c r="B167" s="231">
        <f t="shared" si="167"/>
        <v>7</v>
      </c>
      <c r="C167" s="232">
        <v>1.4476666666669999</v>
      </c>
      <c r="D167" s="233"/>
      <c r="E167" s="233">
        <v>125.759727478027</v>
      </c>
      <c r="F167" s="233"/>
      <c r="G167" s="233">
        <v>5490.10546875</v>
      </c>
      <c r="H167" s="233">
        <v>5573.4</v>
      </c>
      <c r="I167" s="233"/>
      <c r="J167" s="233">
        <v>375428.25</v>
      </c>
      <c r="K167" s="233">
        <v>29.669996261596701</v>
      </c>
      <c r="L167" s="233">
        <v>9526.2999999999993</v>
      </c>
      <c r="M167" s="233"/>
      <c r="N167" s="233">
        <v>116.26666666666701</v>
      </c>
      <c r="O167" s="234">
        <v>1.0326666666669999</v>
      </c>
      <c r="P167" s="233">
        <v>415516.46875</v>
      </c>
      <c r="Q167" s="233"/>
      <c r="R167" s="235"/>
      <c r="S167" s="233">
        <v>264.89999999999998</v>
      </c>
      <c r="T167" s="233">
        <v>114.40985136606599</v>
      </c>
      <c r="U167" s="233">
        <v>120112.921875</v>
      </c>
      <c r="V167" s="233">
        <v>65.774550000000005</v>
      </c>
      <c r="W167" s="233">
        <v>140.95400000000001</v>
      </c>
      <c r="X167" s="233">
        <v>466097.8</v>
      </c>
      <c r="Y167" s="233">
        <v>24304.974609375</v>
      </c>
      <c r="Z167" s="233">
        <v>6.98012351989746</v>
      </c>
      <c r="AA167" s="233"/>
      <c r="AB167" s="233">
        <v>1.243666666667</v>
      </c>
      <c r="AC167" s="233">
        <v>1.5266666666669999</v>
      </c>
      <c r="AD167" s="233"/>
      <c r="AE167" s="235"/>
      <c r="AF167" s="237"/>
      <c r="AG167" s="237"/>
      <c r="AH167" s="237"/>
      <c r="AI167" s="237"/>
      <c r="AJ167" s="237"/>
    </row>
    <row r="168" spans="1:36" x14ac:dyDescent="0.25">
      <c r="A168" s="231">
        <f t="shared" si="166"/>
        <v>1993</v>
      </c>
      <c r="B168" s="231">
        <f t="shared" si="167"/>
        <v>8</v>
      </c>
      <c r="C168" s="232">
        <v>1.4514307460196101</v>
      </c>
      <c r="D168" s="233"/>
      <c r="E168" s="233">
        <v>129.14665566403099</v>
      </c>
      <c r="F168" s="233"/>
      <c r="G168" s="233">
        <v>5498.9160028164597</v>
      </c>
      <c r="H168" s="233">
        <v>5590.0082839055103</v>
      </c>
      <c r="I168" s="233"/>
      <c r="J168" s="233">
        <v>375930.82379887498</v>
      </c>
      <c r="K168" s="233">
        <v>29.6486133958214</v>
      </c>
      <c r="L168" s="233">
        <v>9564.6556504780692</v>
      </c>
      <c r="M168" s="233"/>
      <c r="N168" s="233">
        <v>116.57724968577701</v>
      </c>
      <c r="O168" s="234">
        <v>1.0355579441953</v>
      </c>
      <c r="P168" s="233">
        <v>416001.58769615</v>
      </c>
      <c r="Q168" s="233"/>
      <c r="R168" s="235"/>
      <c r="S168" s="233">
        <v>281.022317363551</v>
      </c>
      <c r="T168" s="233">
        <v>118.230717972945</v>
      </c>
      <c r="U168" s="233">
        <v>121300.014650688</v>
      </c>
      <c r="V168" s="233">
        <v>66.003667270121994</v>
      </c>
      <c r="W168" s="233">
        <v>141.326976186927</v>
      </c>
      <c r="X168" s="233">
        <v>466466.26929301099</v>
      </c>
      <c r="Y168" s="233">
        <v>24107.222551048399</v>
      </c>
      <c r="Z168" s="233">
        <v>6.9445267178838002</v>
      </c>
      <c r="AA168" s="233"/>
      <c r="AB168" s="233">
        <v>1.2416069658845701</v>
      </c>
      <c r="AC168" s="233">
        <v>1.5304979823470399</v>
      </c>
      <c r="AD168" s="233"/>
      <c r="AE168" s="235"/>
      <c r="AF168" s="237"/>
      <c r="AG168" s="237"/>
      <c r="AH168" s="237"/>
      <c r="AI168" s="237"/>
      <c r="AJ168" s="237"/>
    </row>
    <row r="169" spans="1:36" x14ac:dyDescent="0.25">
      <c r="A169" s="231">
        <f t="shared" si="166"/>
        <v>1993</v>
      </c>
      <c r="B169" s="231">
        <f t="shared" si="167"/>
        <v>9</v>
      </c>
      <c r="C169" s="232">
        <v>1.4557742089294099</v>
      </c>
      <c r="D169" s="233"/>
      <c r="E169" s="233">
        <v>135.05453134326299</v>
      </c>
      <c r="F169" s="233"/>
      <c r="G169" s="233">
        <v>5507.6579717995701</v>
      </c>
      <c r="H169" s="233">
        <v>5608.9685282152004</v>
      </c>
      <c r="I169" s="233"/>
      <c r="J169" s="233">
        <v>376492.81371872302</v>
      </c>
      <c r="K169" s="233">
        <v>29.636018706845899</v>
      </c>
      <c r="L169" s="233">
        <v>9611.3571448966395</v>
      </c>
      <c r="M169" s="233"/>
      <c r="N169" s="233">
        <v>117.14897605388499</v>
      </c>
      <c r="O169" s="234">
        <v>1.04077394146603</v>
      </c>
      <c r="P169" s="233">
        <v>416601.04522148101</v>
      </c>
      <c r="Q169" s="233"/>
      <c r="R169" s="235"/>
      <c r="S169" s="233">
        <v>296.65663702131502</v>
      </c>
      <c r="T169" s="233">
        <v>123.477585305437</v>
      </c>
      <c r="U169" s="233">
        <v>122947.09908187699</v>
      </c>
      <c r="V169" s="233">
        <v>66.277656206854203</v>
      </c>
      <c r="W169" s="233">
        <v>141.81946609868999</v>
      </c>
      <c r="X169" s="233">
        <v>467296.37401020998</v>
      </c>
      <c r="Y169" s="233">
        <v>23984.088104272902</v>
      </c>
      <c r="Z169" s="233">
        <v>6.9212864824065203</v>
      </c>
      <c r="AA169" s="233"/>
      <c r="AB169" s="233">
        <v>1.2417629446081799</v>
      </c>
      <c r="AC169" s="233">
        <v>1.5347105247055</v>
      </c>
      <c r="AD169" s="233"/>
      <c r="AE169" s="235"/>
      <c r="AF169" s="237"/>
      <c r="AG169" s="237"/>
      <c r="AH169" s="237"/>
      <c r="AI169" s="237"/>
      <c r="AJ169" s="237"/>
    </row>
    <row r="170" spans="1:36" x14ac:dyDescent="0.25">
      <c r="A170" s="231">
        <f t="shared" si="166"/>
        <v>1993</v>
      </c>
      <c r="B170" s="231">
        <f t="shared" si="167"/>
        <v>10</v>
      </c>
      <c r="C170" s="232">
        <v>1.459666666667</v>
      </c>
      <c r="D170" s="233"/>
      <c r="E170" s="233">
        <v>140.328857421875</v>
      </c>
      <c r="F170" s="233"/>
      <c r="G170" s="233">
        <v>5515.6959999999999</v>
      </c>
      <c r="H170" s="233">
        <v>5627.83349609375</v>
      </c>
      <c r="I170" s="233"/>
      <c r="J170" s="233">
        <v>377016.46875</v>
      </c>
      <c r="K170" s="233">
        <v>29.6316623687744</v>
      </c>
      <c r="L170" s="233">
        <v>9653.5</v>
      </c>
      <c r="M170" s="233"/>
      <c r="N170" s="233">
        <v>116.9</v>
      </c>
      <c r="O170" s="234">
        <v>1.0446666666669999</v>
      </c>
      <c r="P170" s="233">
        <v>417286.375</v>
      </c>
      <c r="Q170" s="233"/>
      <c r="R170" s="235"/>
      <c r="S170" s="233">
        <v>301.5</v>
      </c>
      <c r="T170" s="233">
        <v>128.11813002451299</v>
      </c>
      <c r="U170" s="233">
        <v>124403.5390625</v>
      </c>
      <c r="V170" s="233">
        <v>66.465329999999994</v>
      </c>
      <c r="W170" s="233">
        <v>142.31253051757801</v>
      </c>
      <c r="X170" s="233">
        <v>468993.03125</v>
      </c>
      <c r="Y170" s="233">
        <v>24192.92578125</v>
      </c>
      <c r="Z170" s="233">
        <v>6.9107260000000004</v>
      </c>
      <c r="AA170" s="233"/>
      <c r="AB170" s="233">
        <v>1.2433333333329999</v>
      </c>
      <c r="AC170" s="233">
        <v>1.5386666666669999</v>
      </c>
      <c r="AD170" s="233"/>
      <c r="AE170" s="235"/>
      <c r="AF170" s="237"/>
      <c r="AG170" s="237"/>
      <c r="AH170" s="237"/>
      <c r="AI170" s="237"/>
      <c r="AJ170" s="237"/>
    </row>
    <row r="171" spans="1:36" x14ac:dyDescent="0.25">
      <c r="A171" s="231">
        <f t="shared" si="166"/>
        <v>1993</v>
      </c>
      <c r="B171" s="231">
        <f t="shared" si="167"/>
        <v>11</v>
      </c>
      <c r="C171" s="232">
        <v>1.4627097413972201</v>
      </c>
      <c r="D171" s="233"/>
      <c r="E171" s="233">
        <v>143.020882665747</v>
      </c>
      <c r="F171" s="233"/>
      <c r="G171" s="233">
        <v>5523.3503973802199</v>
      </c>
      <c r="H171" s="233">
        <v>5646.6027938790103</v>
      </c>
      <c r="I171" s="233"/>
      <c r="J171" s="233">
        <v>377524.76933991199</v>
      </c>
      <c r="K171" s="233">
        <v>29.637161872739899</v>
      </c>
      <c r="L171" s="233">
        <v>9686.2154063981397</v>
      </c>
      <c r="M171" s="233"/>
      <c r="N171" s="233">
        <v>115.13217384209101</v>
      </c>
      <c r="O171" s="234">
        <v>1.0448631251714999</v>
      </c>
      <c r="P171" s="233">
        <v>418135.24190311902</v>
      </c>
      <c r="Q171" s="233"/>
      <c r="R171" s="235"/>
      <c r="S171" s="233">
        <v>289.90836878542399</v>
      </c>
      <c r="T171" s="233">
        <v>130.95005813493</v>
      </c>
      <c r="U171" s="233">
        <v>125306.43681426199</v>
      </c>
      <c r="V171" s="233">
        <v>66.499497978920402</v>
      </c>
      <c r="W171" s="233">
        <v>142.75764858187901</v>
      </c>
      <c r="X171" s="233">
        <v>471945.76402749302</v>
      </c>
      <c r="Y171" s="233">
        <v>24879.7716555892</v>
      </c>
      <c r="Z171" s="233">
        <v>6.9092961111418196</v>
      </c>
      <c r="AA171" s="233"/>
      <c r="AB171" s="233">
        <v>1.2457039533185099</v>
      </c>
      <c r="AC171" s="233">
        <v>1.5422659227411799</v>
      </c>
      <c r="AD171" s="233"/>
      <c r="AE171" s="235"/>
      <c r="AF171" s="237"/>
      <c r="AG171" s="237"/>
      <c r="AH171" s="237"/>
      <c r="AI171" s="237"/>
      <c r="AJ171" s="237"/>
    </row>
    <row r="172" spans="1:36" x14ac:dyDescent="0.25">
      <c r="A172" s="231">
        <f t="shared" si="166"/>
        <v>1993</v>
      </c>
      <c r="B172" s="231">
        <f t="shared" si="167"/>
        <v>12</v>
      </c>
      <c r="C172" s="232">
        <v>1.4649471912098899</v>
      </c>
      <c r="D172" s="233">
        <f t="shared" ref="D172" si="168">AVERAGE(C161:C172)</f>
        <v>1.4478768608125592</v>
      </c>
      <c r="E172" s="233">
        <v>143.13111153706001</v>
      </c>
      <c r="F172" s="233">
        <f t="shared" ref="F172" si="169">AVERAGE(E161:E172)</f>
        <v>130.13298028548382</v>
      </c>
      <c r="G172" s="233">
        <v>5530.4910923815696</v>
      </c>
      <c r="H172" s="233">
        <v>5664.8079745442101</v>
      </c>
      <c r="I172" s="233">
        <f t="shared" ref="I172" si="170">AVERAGE(H161:H172)</f>
        <v>5567.9584288395245</v>
      </c>
      <c r="J172" s="233">
        <v>378224.69055114698</v>
      </c>
      <c r="K172" s="233">
        <v>29.663160164568101</v>
      </c>
      <c r="L172" s="233">
        <v>9713.7812482767895</v>
      </c>
      <c r="M172" s="233">
        <f t="shared" ref="M172" si="171">AVERAGE(L161:L172)</f>
        <v>9546.4977892859024</v>
      </c>
      <c r="N172" s="233">
        <v>112.814054213082</v>
      </c>
      <c r="O172" s="234">
        <v>1.0419915900249901</v>
      </c>
      <c r="P172" s="233">
        <v>419256.72280951199</v>
      </c>
      <c r="Q172" s="233">
        <f t="shared" ref="Q172" si="172">AVERAGE(P161:P172)</f>
        <v>415681.53384486976</v>
      </c>
      <c r="R172" s="235">
        <f t="shared" ref="R172" si="173">AVERAGE(K161:K172)</f>
        <v>29.706636673469294</v>
      </c>
      <c r="S172" s="233">
        <v>272.50344011810398</v>
      </c>
      <c r="T172" s="233">
        <v>131.621729061416</v>
      </c>
      <c r="U172" s="233">
        <v>125659.078419465</v>
      </c>
      <c r="V172" s="233">
        <v>66.467506724225899</v>
      </c>
      <c r="W172" s="233">
        <v>143.11968126893001</v>
      </c>
      <c r="X172" s="233">
        <v>475511.30803437601</v>
      </c>
      <c r="Y172" s="233">
        <v>25629.6513315886</v>
      </c>
      <c r="Z172" s="233">
        <v>6.9031283047365504</v>
      </c>
      <c r="AA172" s="233">
        <f t="shared" ref="AA172" si="174">AVERAGE(Z161:Z172)</f>
        <v>7.0618314710031767</v>
      </c>
      <c r="AB172" s="233">
        <v>1.2480125570234799</v>
      </c>
      <c r="AC172" s="233">
        <v>1.54543191072313</v>
      </c>
      <c r="AD172" s="233">
        <f t="shared" ref="AD172" si="175">AVERAGE(X161:X172)</f>
        <v>467291.20752443461</v>
      </c>
      <c r="AE172" s="235">
        <f t="shared" ref="AE172" si="176">AVERAGE(O161:O172)</f>
        <v>1.0414949445103159</v>
      </c>
      <c r="AF172" s="237">
        <f t="shared" ref="AF172" si="177">AVERAGE(S161:S172)</f>
        <v>260.25306701854885</v>
      </c>
      <c r="AG172" s="237">
        <f t="shared" ref="AG172" si="178">AVERAGE(U161:U172)</f>
        <v>120716.16939611659</v>
      </c>
      <c r="AH172" s="237">
        <f t="shared" ref="AH172" si="179">AVERAGE(G161:G172)</f>
        <v>5487.149774684337</v>
      </c>
      <c r="AI172" s="237">
        <f t="shared" ref="AI172:AJ172" si="180">AVERAGE(AB161:AB172)</f>
        <v>1.2476759564220608</v>
      </c>
      <c r="AJ172" s="237">
        <f t="shared" si="180"/>
        <v>1.5257176274099002</v>
      </c>
    </row>
    <row r="173" spans="1:36" x14ac:dyDescent="0.25">
      <c r="A173" s="231">
        <f>A161+1</f>
        <v>1994</v>
      </c>
      <c r="B173" s="231">
        <f>B161</f>
        <v>1</v>
      </c>
      <c r="C173" s="232">
        <v>1.4670000000000001</v>
      </c>
      <c r="D173" s="233"/>
      <c r="E173" s="233">
        <v>141.45259999999999</v>
      </c>
      <c r="F173" s="233"/>
      <c r="G173" s="233">
        <v>5538.1189999999997</v>
      </c>
      <c r="H173" s="233">
        <v>5684.933</v>
      </c>
      <c r="I173" s="233"/>
      <c r="J173" s="233">
        <v>379477.2</v>
      </c>
      <c r="K173" s="233">
        <v>29.725210000000001</v>
      </c>
      <c r="L173" s="233">
        <v>9748.2000000000007</v>
      </c>
      <c r="M173" s="233"/>
      <c r="N173" s="233">
        <v>111.066666666667</v>
      </c>
      <c r="O173" s="234">
        <v>1.0373333333329999</v>
      </c>
      <c r="P173" s="233">
        <v>420930.6</v>
      </c>
      <c r="Q173" s="233"/>
      <c r="R173" s="235"/>
      <c r="S173" s="233">
        <v>262.39999999999998</v>
      </c>
      <c r="T173" s="233">
        <v>130.326169891326</v>
      </c>
      <c r="U173" s="233">
        <v>125676.7734375</v>
      </c>
      <c r="V173" s="233">
        <v>66.502914428710895</v>
      </c>
      <c r="W173" s="233">
        <v>143.43421936035199</v>
      </c>
      <c r="X173" s="233">
        <v>479272.1</v>
      </c>
      <c r="Y173" s="233">
        <v>25979.02</v>
      </c>
      <c r="Z173" s="233">
        <v>6.8743715286254901</v>
      </c>
      <c r="AA173" s="233"/>
      <c r="AB173" s="233">
        <v>1.249666666667</v>
      </c>
      <c r="AC173" s="233">
        <v>1.5486666666669999</v>
      </c>
      <c r="AD173" s="233"/>
      <c r="AE173" s="235"/>
      <c r="AF173" s="237"/>
      <c r="AG173" s="237"/>
      <c r="AH173" s="237"/>
      <c r="AI173" s="237"/>
      <c r="AJ173" s="237"/>
    </row>
    <row r="174" spans="1:36" x14ac:dyDescent="0.25">
      <c r="A174" s="231">
        <f t="shared" si="166"/>
        <v>1994</v>
      </c>
      <c r="B174" s="231">
        <f t="shared" si="167"/>
        <v>2</v>
      </c>
      <c r="C174" s="232">
        <v>1.4692446474257701</v>
      </c>
      <c r="D174" s="233"/>
      <c r="E174" s="233">
        <v>138.84341058802201</v>
      </c>
      <c r="F174" s="233"/>
      <c r="G174" s="233">
        <v>5546.4114967102596</v>
      </c>
      <c r="H174" s="233">
        <v>5707.16758528831</v>
      </c>
      <c r="I174" s="233"/>
      <c r="J174" s="233">
        <v>381421.64804738201</v>
      </c>
      <c r="K174" s="233">
        <v>29.8273796983324</v>
      </c>
      <c r="L174" s="233">
        <v>9795.0184719379104</v>
      </c>
      <c r="M174" s="233"/>
      <c r="N174" s="233">
        <v>110.983607704284</v>
      </c>
      <c r="O174" s="234">
        <v>1.03261702387403</v>
      </c>
      <c r="P174" s="233">
        <v>423193.739454797</v>
      </c>
      <c r="Q174" s="233"/>
      <c r="R174" s="235"/>
      <c r="S174" s="233">
        <v>269.95822206147801</v>
      </c>
      <c r="T174" s="233">
        <v>127.45690012490699</v>
      </c>
      <c r="U174" s="233">
        <v>125554.935671054</v>
      </c>
      <c r="V174" s="233">
        <v>66.705262925019099</v>
      </c>
      <c r="W174" s="233">
        <v>143.706337252499</v>
      </c>
      <c r="X174" s="233">
        <v>482528.06784373999</v>
      </c>
      <c r="Y174" s="233">
        <v>25561.992720909901</v>
      </c>
      <c r="Z174" s="233">
        <v>6.8104236860833502</v>
      </c>
      <c r="AA174" s="233"/>
      <c r="AB174" s="233">
        <v>1.2501510186490601</v>
      </c>
      <c r="AC174" s="233">
        <v>1.5521081779336301</v>
      </c>
      <c r="AD174" s="233"/>
      <c r="AE174" s="235"/>
      <c r="AF174" s="237"/>
      <c r="AG174" s="237"/>
      <c r="AH174" s="237"/>
      <c r="AI174" s="237"/>
      <c r="AJ174" s="237"/>
    </row>
    <row r="175" spans="1:36" x14ac:dyDescent="0.25">
      <c r="A175" s="231">
        <f t="shared" si="166"/>
        <v>1994</v>
      </c>
      <c r="B175" s="231">
        <f t="shared" si="167"/>
        <v>3</v>
      </c>
      <c r="C175" s="232">
        <v>1.4717400278419901</v>
      </c>
      <c r="D175" s="233"/>
      <c r="E175" s="233">
        <v>136.74054349318499</v>
      </c>
      <c r="F175" s="233"/>
      <c r="G175" s="233">
        <v>5554.4166186313096</v>
      </c>
      <c r="H175" s="233">
        <v>5728.0172127774003</v>
      </c>
      <c r="I175" s="233"/>
      <c r="J175" s="233">
        <v>383357.74049102003</v>
      </c>
      <c r="K175" s="233">
        <v>29.925932981307099</v>
      </c>
      <c r="L175" s="233">
        <v>9840.27883878578</v>
      </c>
      <c r="M175" s="233"/>
      <c r="N175" s="233">
        <v>112.227974628834</v>
      </c>
      <c r="O175" s="234">
        <v>1.0302426281610799</v>
      </c>
      <c r="P175" s="233">
        <v>425330.56029307097</v>
      </c>
      <c r="Q175" s="233"/>
      <c r="R175" s="235"/>
      <c r="S175" s="233">
        <v>284.09441269355801</v>
      </c>
      <c r="T175" s="233">
        <v>124.86983561238</v>
      </c>
      <c r="U175" s="233">
        <v>125562.854946978</v>
      </c>
      <c r="V175" s="233">
        <v>66.979909763901702</v>
      </c>
      <c r="W175" s="233">
        <v>143.95220198842699</v>
      </c>
      <c r="X175" s="233">
        <v>484820.13597636402</v>
      </c>
      <c r="Y175" s="233">
        <v>24864.5583672215</v>
      </c>
      <c r="Z175" s="233">
        <v>6.7293461149607001</v>
      </c>
      <c r="AA175" s="233"/>
      <c r="AB175" s="233">
        <v>1.25031800971195</v>
      </c>
      <c r="AC175" s="233">
        <v>1.5554297759459399</v>
      </c>
      <c r="AD175" s="233"/>
      <c r="AE175" s="235"/>
      <c r="AF175" s="237"/>
      <c r="AG175" s="237"/>
      <c r="AH175" s="237"/>
      <c r="AI175" s="237"/>
      <c r="AJ175" s="237"/>
    </row>
    <row r="176" spans="1:36" x14ac:dyDescent="0.25">
      <c r="A176" s="231">
        <f t="shared" si="166"/>
        <v>1994</v>
      </c>
      <c r="B176" s="231">
        <f t="shared" si="167"/>
        <v>4</v>
      </c>
      <c r="C176" s="232">
        <v>1.4753333333330001</v>
      </c>
      <c r="D176" s="233"/>
      <c r="E176" s="233">
        <v>135.94810000000001</v>
      </c>
      <c r="F176" s="233"/>
      <c r="G176" s="233">
        <v>5563.67138671875</v>
      </c>
      <c r="H176" s="233">
        <v>5750.3</v>
      </c>
      <c r="I176" s="233"/>
      <c r="J176" s="233">
        <v>385083.53125</v>
      </c>
      <c r="K176" s="233">
        <v>30.001533508300799</v>
      </c>
      <c r="L176" s="233">
        <v>9881.4</v>
      </c>
      <c r="M176" s="233"/>
      <c r="N176" s="233">
        <v>114.666666666667</v>
      </c>
      <c r="O176" s="234">
        <v>1.032</v>
      </c>
      <c r="P176" s="233">
        <v>427205.15625</v>
      </c>
      <c r="Q176" s="233"/>
      <c r="R176" s="235"/>
      <c r="S176" s="233">
        <v>294.5</v>
      </c>
      <c r="T176" s="233">
        <v>123.79662246882501</v>
      </c>
      <c r="U176" s="233">
        <v>125982.65625</v>
      </c>
      <c r="V176" s="233">
        <v>67.289969999999997</v>
      </c>
      <c r="W176" s="233">
        <v>144.27111816406301</v>
      </c>
      <c r="X176" s="233">
        <v>486481.03125</v>
      </c>
      <c r="Y176" s="233">
        <v>24290.39</v>
      </c>
      <c r="Z176" s="233">
        <v>6.6264659999999997</v>
      </c>
      <c r="AA176" s="233"/>
      <c r="AB176" s="233">
        <v>1.2513333333329999</v>
      </c>
      <c r="AC176" s="233">
        <v>1.5593333333329999</v>
      </c>
      <c r="AD176" s="233"/>
      <c r="AE176" s="235"/>
      <c r="AF176" s="237"/>
      <c r="AG176" s="237"/>
      <c r="AH176" s="237"/>
      <c r="AI176" s="237"/>
      <c r="AJ176" s="237"/>
    </row>
    <row r="177" spans="1:36" x14ac:dyDescent="0.25">
      <c r="A177" s="231">
        <f t="shared" si="166"/>
        <v>1994</v>
      </c>
      <c r="B177" s="231">
        <f t="shared" si="167"/>
        <v>5</v>
      </c>
      <c r="C177" s="232">
        <v>1.47976874904915</v>
      </c>
      <c r="D177" s="233"/>
      <c r="E177" s="233">
        <v>137.50116413268699</v>
      </c>
      <c r="F177" s="233"/>
      <c r="G177" s="233">
        <v>5572.8851781943304</v>
      </c>
      <c r="H177" s="233">
        <v>5769.8834344860597</v>
      </c>
      <c r="I177" s="233"/>
      <c r="J177" s="233">
        <v>385923.458754091</v>
      </c>
      <c r="K177" s="233">
        <v>30.0146076502032</v>
      </c>
      <c r="L177" s="233">
        <v>9904.2210882506806</v>
      </c>
      <c r="M177" s="233"/>
      <c r="N177" s="233">
        <v>117.635842120451</v>
      </c>
      <c r="O177" s="234">
        <v>1.0393112689856401</v>
      </c>
      <c r="P177" s="233">
        <v>428137.19548721</v>
      </c>
      <c r="Q177" s="233"/>
      <c r="R177" s="235"/>
      <c r="S177" s="233">
        <v>290.23924052345899</v>
      </c>
      <c r="T177" s="233">
        <v>125.67985135092199</v>
      </c>
      <c r="U177" s="233">
        <v>126974.27359779199</v>
      </c>
      <c r="V177" s="233">
        <v>67.524358122303894</v>
      </c>
      <c r="W177" s="233">
        <v>144.65355038505399</v>
      </c>
      <c r="X177" s="233">
        <v>487182.738799621</v>
      </c>
      <c r="Y177" s="233">
        <v>24328.552742405402</v>
      </c>
      <c r="Z177" s="233">
        <v>6.5235850604421897</v>
      </c>
      <c r="AA177" s="233"/>
      <c r="AB177" s="233">
        <v>1.2538544428220599</v>
      </c>
      <c r="AC177" s="233">
        <v>1.56328924039012</v>
      </c>
      <c r="AD177" s="233"/>
      <c r="AE177" s="235"/>
      <c r="AF177" s="237"/>
      <c r="AG177" s="237"/>
      <c r="AH177" s="237"/>
      <c r="AI177" s="237"/>
      <c r="AJ177" s="237"/>
    </row>
    <row r="178" spans="1:36" x14ac:dyDescent="0.25">
      <c r="A178" s="231">
        <f t="shared" si="166"/>
        <v>1994</v>
      </c>
      <c r="B178" s="231">
        <f t="shared" si="167"/>
        <v>6</v>
      </c>
      <c r="C178" s="232">
        <v>1.48469947529524</v>
      </c>
      <c r="D178" s="233"/>
      <c r="E178" s="233">
        <v>140.38319465661101</v>
      </c>
      <c r="F178" s="233"/>
      <c r="G178" s="233">
        <v>5582.7073395699699</v>
      </c>
      <c r="H178" s="233">
        <v>5788.7477558659903</v>
      </c>
      <c r="I178" s="233"/>
      <c r="J178" s="233">
        <v>386339.36280282697</v>
      </c>
      <c r="K178" s="233">
        <v>29.995201459297199</v>
      </c>
      <c r="L178" s="233">
        <v>9919.5522993095692</v>
      </c>
      <c r="M178" s="233"/>
      <c r="N178" s="233">
        <v>120.607090387455</v>
      </c>
      <c r="O178" s="234">
        <v>1.0494737378008201</v>
      </c>
      <c r="P178" s="233">
        <v>428612.55188769201</v>
      </c>
      <c r="Q178" s="233"/>
      <c r="R178" s="235"/>
      <c r="S178" s="233">
        <v>278.90147206653103</v>
      </c>
      <c r="T178" s="233">
        <v>129.12928935335199</v>
      </c>
      <c r="U178" s="233">
        <v>128348.22427626001</v>
      </c>
      <c r="V178" s="233">
        <v>67.720687568785905</v>
      </c>
      <c r="W178" s="233">
        <v>145.07249883964701</v>
      </c>
      <c r="X178" s="233">
        <v>487490.13278197299</v>
      </c>
      <c r="Y178" s="233">
        <v>24756.802524180599</v>
      </c>
      <c r="Z178" s="233">
        <v>6.4125112038880197</v>
      </c>
      <c r="AA178" s="233"/>
      <c r="AB178" s="233">
        <v>1.2570524467962301</v>
      </c>
      <c r="AC178" s="233">
        <v>1.5673471320424901</v>
      </c>
      <c r="AD178" s="233"/>
      <c r="AE178" s="235"/>
      <c r="AF178" s="237"/>
      <c r="AG178" s="237"/>
      <c r="AH178" s="237"/>
      <c r="AI178" s="237"/>
      <c r="AJ178" s="237"/>
    </row>
    <row r="179" spans="1:36" x14ac:dyDescent="0.25">
      <c r="A179" s="231">
        <f t="shared" si="166"/>
        <v>1994</v>
      </c>
      <c r="B179" s="231">
        <f t="shared" si="167"/>
        <v>7</v>
      </c>
      <c r="C179" s="232">
        <v>1.4890000000000001</v>
      </c>
      <c r="D179" s="233"/>
      <c r="E179" s="233">
        <v>142.85227966308599</v>
      </c>
      <c r="F179" s="233"/>
      <c r="G179" s="233">
        <v>5592.5820000000003</v>
      </c>
      <c r="H179" s="233">
        <v>5806.8</v>
      </c>
      <c r="I179" s="233"/>
      <c r="J179" s="233">
        <v>386902.1</v>
      </c>
      <c r="K179" s="233">
        <v>29.986719999999998</v>
      </c>
      <c r="L179" s="233">
        <v>9939.7000000000007</v>
      </c>
      <c r="M179" s="233"/>
      <c r="N179" s="233">
        <v>122.633333333333</v>
      </c>
      <c r="O179" s="234">
        <v>1.057666666667</v>
      </c>
      <c r="P179" s="233">
        <v>429214.1</v>
      </c>
      <c r="Q179" s="233"/>
      <c r="R179" s="235"/>
      <c r="S179" s="233">
        <v>273.10000000000002</v>
      </c>
      <c r="T179" s="233">
        <v>131.79831933807</v>
      </c>
      <c r="U179" s="233">
        <v>129662.0390625</v>
      </c>
      <c r="V179" s="233">
        <v>67.911699999999996</v>
      </c>
      <c r="W179" s="233">
        <v>145.43055725097699</v>
      </c>
      <c r="X179" s="233">
        <v>488014.9</v>
      </c>
      <c r="Y179" s="233">
        <v>25172.2578125</v>
      </c>
      <c r="Z179" s="233">
        <v>6.2962155342102104</v>
      </c>
      <c r="AA179" s="233"/>
      <c r="AB179" s="233">
        <v>1.2593333333329999</v>
      </c>
      <c r="AC179" s="233">
        <v>1.571</v>
      </c>
      <c r="AD179" s="233"/>
      <c r="AE179" s="235"/>
      <c r="AF179" s="237"/>
      <c r="AG179" s="237"/>
      <c r="AH179" s="237"/>
      <c r="AI179" s="237"/>
      <c r="AJ179" s="237"/>
    </row>
    <row r="180" spans="1:36" x14ac:dyDescent="0.25">
      <c r="A180" s="231">
        <f t="shared" si="166"/>
        <v>1994</v>
      </c>
      <c r="B180" s="231">
        <f t="shared" si="167"/>
        <v>8</v>
      </c>
      <c r="C180" s="232">
        <v>1.49236964390112</v>
      </c>
      <c r="D180" s="233"/>
      <c r="E180" s="233">
        <v>143.741536501436</v>
      </c>
      <c r="F180" s="233"/>
      <c r="G180" s="233">
        <v>5603.2596662578399</v>
      </c>
      <c r="H180" s="233">
        <v>5826.0633186881396</v>
      </c>
      <c r="I180" s="233"/>
      <c r="J180" s="233">
        <v>388143.421372034</v>
      </c>
      <c r="K180" s="233">
        <v>30.0245314646466</v>
      </c>
      <c r="L180" s="233">
        <v>9975.3571326804395</v>
      </c>
      <c r="M180" s="233"/>
      <c r="N180" s="233">
        <v>123.26649102066899</v>
      </c>
      <c r="O180" s="234">
        <v>1.0612032401127101</v>
      </c>
      <c r="P180" s="233">
        <v>430505.57166157098</v>
      </c>
      <c r="Q180" s="233"/>
      <c r="R180" s="235"/>
      <c r="S180" s="233">
        <v>280.63153481738698</v>
      </c>
      <c r="T180" s="233">
        <v>132.20413818759701</v>
      </c>
      <c r="U180" s="233">
        <v>130688.017675246</v>
      </c>
      <c r="V180" s="233">
        <v>68.150322502189198</v>
      </c>
      <c r="W180" s="233">
        <v>145.707042853682</v>
      </c>
      <c r="X180" s="233">
        <v>489244.814870317</v>
      </c>
      <c r="Y180" s="233">
        <v>25307.086623000901</v>
      </c>
      <c r="Z180" s="233">
        <v>6.1636092590227696</v>
      </c>
      <c r="AA180" s="233"/>
      <c r="AB180" s="233">
        <v>1.25992132934886</v>
      </c>
      <c r="AC180" s="233">
        <v>1.5743502733950101</v>
      </c>
      <c r="AD180" s="233"/>
      <c r="AE180" s="235"/>
      <c r="AF180" s="237"/>
      <c r="AG180" s="237"/>
      <c r="AH180" s="237"/>
      <c r="AI180" s="237"/>
      <c r="AJ180" s="237"/>
    </row>
    <row r="181" spans="1:36" x14ac:dyDescent="0.25">
      <c r="A181" s="231">
        <f t="shared" si="166"/>
        <v>1994</v>
      </c>
      <c r="B181" s="231">
        <f t="shared" si="167"/>
        <v>9</v>
      </c>
      <c r="C181" s="232">
        <v>1.4950664446847599</v>
      </c>
      <c r="D181" s="233"/>
      <c r="E181" s="233">
        <v>142.75454038587</v>
      </c>
      <c r="F181" s="233"/>
      <c r="G181" s="233">
        <v>5614.5559073273598</v>
      </c>
      <c r="H181" s="233">
        <v>5845.3720775704096</v>
      </c>
      <c r="I181" s="233"/>
      <c r="J181" s="233">
        <v>390041.33562619297</v>
      </c>
      <c r="K181" s="233">
        <v>30.114057713124399</v>
      </c>
      <c r="L181" s="233">
        <v>10017.5877489619</v>
      </c>
      <c r="M181" s="233"/>
      <c r="N181" s="233">
        <v>122.639517123969</v>
      </c>
      <c r="O181" s="234">
        <v>1.06087974969247</v>
      </c>
      <c r="P181" s="233">
        <v>432544.62658649398</v>
      </c>
      <c r="Q181" s="233"/>
      <c r="R181" s="235"/>
      <c r="S181" s="233">
        <v>293.45012343692702</v>
      </c>
      <c r="T181" s="233">
        <v>130.74597570803499</v>
      </c>
      <c r="U181" s="233">
        <v>131272.09661020801</v>
      </c>
      <c r="V181" s="233">
        <v>68.442975943285305</v>
      </c>
      <c r="W181" s="233">
        <v>145.95813027858901</v>
      </c>
      <c r="X181" s="233">
        <v>490812.85437001399</v>
      </c>
      <c r="Y181" s="233">
        <v>25225.047689204501</v>
      </c>
      <c r="Z181" s="233">
        <v>6.0191269953891897</v>
      </c>
      <c r="AA181" s="233"/>
      <c r="AB181" s="233">
        <v>1.2598387369097499</v>
      </c>
      <c r="AC181" s="233">
        <v>1.5775823379429099</v>
      </c>
      <c r="AD181" s="233"/>
      <c r="AE181" s="235"/>
      <c r="AF181" s="237"/>
      <c r="AG181" s="237"/>
      <c r="AH181" s="237"/>
      <c r="AI181" s="237"/>
      <c r="AJ181" s="237"/>
    </row>
    <row r="182" spans="1:36" x14ac:dyDescent="0.25">
      <c r="A182" s="231">
        <f t="shared" si="166"/>
        <v>1994</v>
      </c>
      <c r="B182" s="231">
        <f t="shared" si="167"/>
        <v>10</v>
      </c>
      <c r="C182" s="232">
        <v>1.497666666667</v>
      </c>
      <c r="D182" s="233"/>
      <c r="E182" s="233">
        <v>140.101486206055</v>
      </c>
      <c r="F182" s="233"/>
      <c r="G182" s="233">
        <v>5626.2169999999996</v>
      </c>
      <c r="H182" s="233">
        <v>5863.2333984375</v>
      </c>
      <c r="I182" s="233"/>
      <c r="J182" s="233">
        <v>392371.84375</v>
      </c>
      <c r="K182" s="233">
        <v>30.246757507324201</v>
      </c>
      <c r="L182" s="233">
        <v>10052.5</v>
      </c>
      <c r="M182" s="233"/>
      <c r="N182" s="233">
        <v>121.23333333333299</v>
      </c>
      <c r="O182" s="234">
        <v>1.0589999999999999</v>
      </c>
      <c r="P182" s="233">
        <v>435186.9</v>
      </c>
      <c r="Q182" s="233"/>
      <c r="R182" s="235"/>
      <c r="S182" s="233">
        <v>299</v>
      </c>
      <c r="T182" s="233">
        <v>128.56759123155399</v>
      </c>
      <c r="U182" s="233">
        <v>131366.03125</v>
      </c>
      <c r="V182" s="233">
        <v>68.782600000000002</v>
      </c>
      <c r="W182" s="233">
        <v>146.26949999999999</v>
      </c>
      <c r="X182" s="233">
        <v>492121.15625</v>
      </c>
      <c r="Y182" s="233">
        <v>25105.11</v>
      </c>
      <c r="Z182" s="233">
        <v>5.8696719999999996</v>
      </c>
      <c r="AA182" s="233"/>
      <c r="AB182" s="233">
        <v>1.2606666666669999</v>
      </c>
      <c r="AC182" s="233">
        <v>1.581</v>
      </c>
      <c r="AD182" s="233"/>
      <c r="AE182" s="235"/>
      <c r="AF182" s="237"/>
      <c r="AG182" s="237"/>
      <c r="AH182" s="237"/>
      <c r="AI182" s="237"/>
      <c r="AJ182" s="237"/>
    </row>
    <row r="183" spans="1:36" x14ac:dyDescent="0.25">
      <c r="A183" s="231">
        <f t="shared" si="166"/>
        <v>1994</v>
      </c>
      <c r="B183" s="231">
        <f t="shared" si="167"/>
        <v>11</v>
      </c>
      <c r="C183" s="232">
        <v>1.5008675055270999</v>
      </c>
      <c r="D183" s="233"/>
      <c r="E183" s="233">
        <v>135.80739069815399</v>
      </c>
      <c r="F183" s="233"/>
      <c r="G183" s="233">
        <v>5639.0318536720397</v>
      </c>
      <c r="H183" s="233">
        <v>5880.2282502244998</v>
      </c>
      <c r="I183" s="233"/>
      <c r="J183" s="233">
        <v>395104.642392212</v>
      </c>
      <c r="K183" s="233">
        <v>30.421304984327499</v>
      </c>
      <c r="L183" s="233">
        <v>10073.1835302578</v>
      </c>
      <c r="M183" s="233"/>
      <c r="N183" s="233">
        <v>119.445644592468</v>
      </c>
      <c r="O183" s="234">
        <v>1.0572936149944201</v>
      </c>
      <c r="P183" s="233">
        <v>438464.51300664298</v>
      </c>
      <c r="Q183" s="233"/>
      <c r="R183" s="235"/>
      <c r="S183" s="233">
        <v>289.497342516554</v>
      </c>
      <c r="T183" s="233">
        <v>126.329705388002</v>
      </c>
      <c r="U183" s="233">
        <v>131053.85706239199</v>
      </c>
      <c r="V183" s="233">
        <v>69.1825218734473</v>
      </c>
      <c r="W183" s="233">
        <v>146.72602297276401</v>
      </c>
      <c r="X183" s="233">
        <v>492859.37619458599</v>
      </c>
      <c r="Y183" s="233">
        <v>25075.715302790901</v>
      </c>
      <c r="Z183" s="233">
        <v>5.7112048504993398</v>
      </c>
      <c r="AA183" s="233"/>
      <c r="AB183" s="233">
        <v>1.26356544693018</v>
      </c>
      <c r="AC183" s="233">
        <v>1.58513100953856</v>
      </c>
      <c r="AD183" s="233"/>
      <c r="AE183" s="235"/>
      <c r="AF183" s="237"/>
      <c r="AG183" s="237"/>
      <c r="AH183" s="237"/>
      <c r="AI183" s="237"/>
      <c r="AJ183" s="237"/>
    </row>
    <row r="184" spans="1:36" x14ac:dyDescent="0.25">
      <c r="A184" s="231">
        <f t="shared" si="166"/>
        <v>1994</v>
      </c>
      <c r="B184" s="231">
        <f t="shared" si="167"/>
        <v>12</v>
      </c>
      <c r="C184" s="232">
        <v>1.50448602560185</v>
      </c>
      <c r="D184" s="233">
        <f t="shared" ref="D184" si="181">AVERAGE(C173:C184)</f>
        <v>1.4856035432772483</v>
      </c>
      <c r="E184" s="233">
        <v>130.753898963154</v>
      </c>
      <c r="F184" s="233">
        <f t="shared" ref="F184" si="182">AVERAGE(E173:E184)</f>
        <v>138.90667877402166</v>
      </c>
      <c r="G184" s="233">
        <v>5651.6874121206802</v>
      </c>
      <c r="H184" s="233">
        <v>5895.7459019887701</v>
      </c>
      <c r="I184" s="233">
        <f t="shared" ref="I184" si="183">AVERAGE(H173:H184)</f>
        <v>5795.5409946105901</v>
      </c>
      <c r="J184" s="233">
        <v>397699.57713351201</v>
      </c>
      <c r="K184" s="233">
        <v>30.591031504609699</v>
      </c>
      <c r="L184" s="233">
        <v>10082.072315637901</v>
      </c>
      <c r="M184" s="233">
        <f t="shared" ref="M184" si="184">AVERAGE(L173:L184)</f>
        <v>9935.7559521518306</v>
      </c>
      <c r="N184" s="233">
        <v>118.151853315438</v>
      </c>
      <c r="O184" s="234">
        <v>1.05643911930805</v>
      </c>
      <c r="P184" s="233">
        <v>441656.24486026203</v>
      </c>
      <c r="Q184" s="233">
        <f t="shared" ref="Q184" si="185">AVERAGE(P173:P184)</f>
        <v>430081.81329064508</v>
      </c>
      <c r="R184" s="235">
        <f t="shared" ref="R184" si="186">AVERAGE(K173:K184)</f>
        <v>30.072855705956091</v>
      </c>
      <c r="S184" s="233">
        <v>273.14653018041702</v>
      </c>
      <c r="T184" s="233">
        <v>124.07195579318</v>
      </c>
      <c r="U184" s="233">
        <v>130914.64569181101</v>
      </c>
      <c r="V184" s="233">
        <v>69.554191229917194</v>
      </c>
      <c r="W184" s="233">
        <v>147.24209742273601</v>
      </c>
      <c r="X184" s="233">
        <v>493162.88906676701</v>
      </c>
      <c r="Y184" s="233">
        <v>25138.8043309889</v>
      </c>
      <c r="Z184" s="233">
        <v>5.5752499784280403</v>
      </c>
      <c r="AA184" s="233">
        <f t="shared" ref="AA184" si="187">AVERAGE(Z173:Z184)</f>
        <v>6.3009818509624411</v>
      </c>
      <c r="AB184" s="233">
        <v>1.2675696967082</v>
      </c>
      <c r="AC184" s="233">
        <v>1.58956397648425</v>
      </c>
      <c r="AD184" s="233">
        <f t="shared" ref="AD184" si="188">AVERAGE(X173:X184)</f>
        <v>487832.51645028178</v>
      </c>
      <c r="AE184" s="235">
        <f t="shared" ref="AE184" si="189">AVERAGE(O173:O184)</f>
        <v>1.0477883652441016</v>
      </c>
      <c r="AF184" s="237">
        <f t="shared" ref="AF184" si="190">AVERAGE(S173:S184)</f>
        <v>282.40990652469259</v>
      </c>
      <c r="AG184" s="237">
        <f t="shared" ref="AG184" si="191">AVERAGE(U173:U184)</f>
        <v>128588.03379431175</v>
      </c>
      <c r="AH184" s="237">
        <f t="shared" ref="AH184" si="192">AVERAGE(G173:G184)</f>
        <v>5590.4620716002109</v>
      </c>
      <c r="AI184" s="237">
        <f t="shared" ref="AI184:AJ184" si="193">AVERAGE(AB173:AB184)</f>
        <v>1.2569392606563574</v>
      </c>
      <c r="AJ184" s="237">
        <f t="shared" si="193"/>
        <v>1.5687334936394093</v>
      </c>
    </row>
    <row r="185" spans="1:36" x14ac:dyDescent="0.25">
      <c r="A185" s="231">
        <f>A173+1</f>
        <v>1995</v>
      </c>
      <c r="B185" s="231">
        <f>B173</f>
        <v>1</v>
      </c>
      <c r="C185" s="232">
        <v>1.5086666666669999</v>
      </c>
      <c r="D185" s="233"/>
      <c r="E185" s="233">
        <v>125.340255737305</v>
      </c>
      <c r="F185" s="233"/>
      <c r="G185" s="233">
        <v>5664.393</v>
      </c>
      <c r="H185" s="233">
        <v>5911.6</v>
      </c>
      <c r="I185" s="233"/>
      <c r="J185" s="233">
        <v>399902.25</v>
      </c>
      <c r="K185" s="233">
        <v>30.723739999999999</v>
      </c>
      <c r="L185" s="233">
        <v>10086.9</v>
      </c>
      <c r="M185" s="233"/>
      <c r="N185" s="233">
        <v>118.133333333333</v>
      </c>
      <c r="O185" s="234">
        <v>1.0566666666669999</v>
      </c>
      <c r="P185" s="233">
        <v>444347.84375</v>
      </c>
      <c r="Q185" s="233"/>
      <c r="R185" s="235"/>
      <c r="S185" s="233">
        <v>260.7</v>
      </c>
      <c r="T185" s="233">
        <v>121.311772359803</v>
      </c>
      <c r="U185" s="233">
        <v>131646.125</v>
      </c>
      <c r="V185" s="233">
        <v>69.843154907226605</v>
      </c>
      <c r="W185" s="233">
        <v>147.76361083984401</v>
      </c>
      <c r="X185" s="233">
        <v>493386.3</v>
      </c>
      <c r="Y185" s="233">
        <v>25265.45703125</v>
      </c>
      <c r="Z185" s="233">
        <v>5.4789676666259801</v>
      </c>
      <c r="AA185" s="233"/>
      <c r="AB185" s="233">
        <v>1.271666666667</v>
      </c>
      <c r="AC185" s="233">
        <v>1.5943333333330001</v>
      </c>
      <c r="AD185" s="233"/>
      <c r="AE185" s="235"/>
      <c r="AF185" s="237"/>
      <c r="AG185" s="237"/>
      <c r="AH185" s="237"/>
      <c r="AI185" s="237"/>
      <c r="AJ185" s="237"/>
    </row>
    <row r="186" spans="1:36" x14ac:dyDescent="0.25">
      <c r="A186" s="231">
        <f t="shared" ref="A186:A196" si="194">A174+1</f>
        <v>1995</v>
      </c>
      <c r="B186" s="231">
        <f t="shared" ref="B186:B196" si="195">B174</f>
        <v>2</v>
      </c>
      <c r="C186" s="232">
        <v>1.5131391618786301</v>
      </c>
      <c r="D186" s="233"/>
      <c r="E186" s="233">
        <v>120.633097784932</v>
      </c>
      <c r="F186" s="233"/>
      <c r="G186" s="233">
        <v>5676.2774097244401</v>
      </c>
      <c r="H186" s="233">
        <v>5927.6542240215304</v>
      </c>
      <c r="I186" s="233"/>
      <c r="J186" s="233">
        <v>401331.32253042603</v>
      </c>
      <c r="K186" s="233">
        <v>30.783465799218401</v>
      </c>
      <c r="L186" s="233">
        <v>10093.689823241701</v>
      </c>
      <c r="M186" s="233"/>
      <c r="N186" s="233">
        <v>119.95228421666199</v>
      </c>
      <c r="O186" s="234">
        <v>1.05806536236835</v>
      </c>
      <c r="P186" s="233">
        <v>445996.72782040999</v>
      </c>
      <c r="Q186" s="233"/>
      <c r="R186" s="235"/>
      <c r="S186" s="233">
        <v>261.27242900991899</v>
      </c>
      <c r="T186" s="233">
        <v>118.12796202530301</v>
      </c>
      <c r="U186" s="233">
        <v>133670.28706391499</v>
      </c>
      <c r="V186" s="233">
        <v>69.987245389258703</v>
      </c>
      <c r="W186" s="233">
        <v>148.203558253316</v>
      </c>
      <c r="X186" s="233">
        <v>493814.56250889599</v>
      </c>
      <c r="Y186" s="233">
        <v>25420.0113893165</v>
      </c>
      <c r="Z186" s="233">
        <v>5.4459069948108096</v>
      </c>
      <c r="AA186" s="233"/>
      <c r="AB186" s="233">
        <v>1.2746845481105</v>
      </c>
      <c r="AC186" s="233">
        <v>1.5990508963246299</v>
      </c>
      <c r="AD186" s="233"/>
      <c r="AE186" s="235"/>
      <c r="AF186" s="237"/>
      <c r="AG186" s="237"/>
      <c r="AH186" s="237"/>
      <c r="AI186" s="237"/>
      <c r="AJ186" s="237"/>
    </row>
    <row r="187" spans="1:36" x14ac:dyDescent="0.25">
      <c r="A187" s="231">
        <f t="shared" si="194"/>
        <v>1995</v>
      </c>
      <c r="B187" s="231">
        <f t="shared" si="195"/>
        <v>3</v>
      </c>
      <c r="C187" s="232">
        <v>1.51710526593277</v>
      </c>
      <c r="D187" s="233"/>
      <c r="E187" s="233">
        <v>118.25040076667101</v>
      </c>
      <c r="F187" s="233"/>
      <c r="G187" s="233">
        <v>5686.5962655030098</v>
      </c>
      <c r="H187" s="233">
        <v>5941.3071013274302</v>
      </c>
      <c r="I187" s="233"/>
      <c r="J187" s="233">
        <v>402200.89125995198</v>
      </c>
      <c r="K187" s="233">
        <v>30.797885540469501</v>
      </c>
      <c r="L187" s="233">
        <v>10104.0295104827</v>
      </c>
      <c r="M187" s="233"/>
      <c r="N187" s="233">
        <v>122.32803459048699</v>
      </c>
      <c r="O187" s="234">
        <v>1.0595503306215901</v>
      </c>
      <c r="P187" s="233">
        <v>446925.89437198499</v>
      </c>
      <c r="Q187" s="233"/>
      <c r="R187" s="235"/>
      <c r="S187" s="233">
        <v>268.476082038779</v>
      </c>
      <c r="T187" s="233">
        <v>116.042240720094</v>
      </c>
      <c r="U187" s="233">
        <v>135910.065754474</v>
      </c>
      <c r="V187" s="233">
        <v>70.0586396960164</v>
      </c>
      <c r="W187" s="233">
        <v>148.539281365221</v>
      </c>
      <c r="X187" s="233">
        <v>494484.32006424601</v>
      </c>
      <c r="Y187" s="233">
        <v>25551.572752935099</v>
      </c>
      <c r="Z187" s="233">
        <v>5.4582551952748304</v>
      </c>
      <c r="AA187" s="233"/>
      <c r="AB187" s="233">
        <v>1.2764757893083001</v>
      </c>
      <c r="AC187" s="233">
        <v>1.6031346072111401</v>
      </c>
      <c r="AD187" s="233"/>
      <c r="AE187" s="235"/>
      <c r="AF187" s="237"/>
      <c r="AG187" s="237"/>
      <c r="AH187" s="237"/>
      <c r="AI187" s="237"/>
      <c r="AJ187" s="237"/>
    </row>
    <row r="188" spans="1:36" x14ac:dyDescent="0.25">
      <c r="A188" s="231">
        <f t="shared" si="194"/>
        <v>1995</v>
      </c>
      <c r="B188" s="231">
        <f t="shared" si="195"/>
        <v>4</v>
      </c>
      <c r="C188" s="232">
        <v>1.5209999999999999</v>
      </c>
      <c r="D188" s="233"/>
      <c r="E188" s="233">
        <v>119.224166870117</v>
      </c>
      <c r="F188" s="233"/>
      <c r="G188" s="233">
        <v>5698.0739999999996</v>
      </c>
      <c r="H188" s="233">
        <v>5953.9669999999996</v>
      </c>
      <c r="I188" s="233"/>
      <c r="J188" s="233">
        <v>403107.4</v>
      </c>
      <c r="K188" s="233">
        <v>30.80969</v>
      </c>
      <c r="L188" s="233">
        <v>10122.1</v>
      </c>
      <c r="M188" s="233"/>
      <c r="N188" s="233">
        <v>124.466666666667</v>
      </c>
      <c r="O188" s="234">
        <v>1.0603333333330001</v>
      </c>
      <c r="P188" s="233">
        <v>447907.4</v>
      </c>
      <c r="Q188" s="233"/>
      <c r="R188" s="235"/>
      <c r="S188" s="233">
        <v>275.5</v>
      </c>
      <c r="T188" s="233">
        <v>116.216623267291</v>
      </c>
      <c r="U188" s="233">
        <v>137770.546875</v>
      </c>
      <c r="V188" s="233">
        <v>70.176199999999994</v>
      </c>
      <c r="W188" s="233">
        <v>148.87145996093801</v>
      </c>
      <c r="X188" s="233">
        <v>495616.2</v>
      </c>
      <c r="Y188" s="233">
        <v>25652.03</v>
      </c>
      <c r="Z188" s="233">
        <v>5.4972709999999996</v>
      </c>
      <c r="AA188" s="233"/>
      <c r="AB188" s="233">
        <v>1.277666666667</v>
      </c>
      <c r="AC188" s="233">
        <v>1.607333333333</v>
      </c>
      <c r="AD188" s="233"/>
      <c r="AE188" s="235"/>
      <c r="AF188" s="237"/>
      <c r="AG188" s="237"/>
      <c r="AH188" s="237"/>
      <c r="AI188" s="237"/>
      <c r="AJ188" s="237"/>
    </row>
    <row r="189" spans="1:36" x14ac:dyDescent="0.25">
      <c r="A189" s="231">
        <f t="shared" si="194"/>
        <v>1995</v>
      </c>
      <c r="B189" s="231">
        <f t="shared" si="195"/>
        <v>5</v>
      </c>
      <c r="C189" s="232">
        <v>1.5239854148060801</v>
      </c>
      <c r="D189" s="233"/>
      <c r="E189" s="233">
        <v>124.488953176436</v>
      </c>
      <c r="F189" s="233"/>
      <c r="G189" s="233">
        <v>5709.6140150326601</v>
      </c>
      <c r="H189" s="233">
        <v>5963.0816037270997</v>
      </c>
      <c r="I189" s="233"/>
      <c r="J189" s="233">
        <v>404253.19337100699</v>
      </c>
      <c r="K189" s="233">
        <v>30.847090757402299</v>
      </c>
      <c r="L189" s="233">
        <v>10147.2117468243</v>
      </c>
      <c r="M189" s="233"/>
      <c r="N189" s="233">
        <v>125.044951861158</v>
      </c>
      <c r="O189" s="234">
        <v>1.05933023829228</v>
      </c>
      <c r="P189" s="233">
        <v>449245.17867678998</v>
      </c>
      <c r="Q189" s="233"/>
      <c r="R189" s="235"/>
      <c r="S189" s="233">
        <v>275.50383234690901</v>
      </c>
      <c r="T189" s="233">
        <v>119.766606402242</v>
      </c>
      <c r="U189" s="233">
        <v>138177.55340969199</v>
      </c>
      <c r="V189" s="233">
        <v>70.406375167737806</v>
      </c>
      <c r="W189" s="233">
        <v>149.178539243866</v>
      </c>
      <c r="X189" s="233">
        <v>497143.11072288197</v>
      </c>
      <c r="Y189" s="233">
        <v>25682.936694627901</v>
      </c>
      <c r="Z189" s="233">
        <v>5.5411322105108498</v>
      </c>
      <c r="AA189" s="233"/>
      <c r="AB189" s="233">
        <v>1.27830906975687</v>
      </c>
      <c r="AC189" s="233">
        <v>1.6110055011728499</v>
      </c>
      <c r="AD189" s="233"/>
      <c r="AE189" s="235"/>
      <c r="AF189" s="237"/>
      <c r="AG189" s="237"/>
      <c r="AH189" s="237"/>
      <c r="AI189" s="237"/>
      <c r="AJ189" s="237"/>
    </row>
    <row r="190" spans="1:36" x14ac:dyDescent="0.25">
      <c r="A190" s="231">
        <f t="shared" si="194"/>
        <v>1995</v>
      </c>
      <c r="B190" s="231">
        <f t="shared" si="195"/>
        <v>6</v>
      </c>
      <c r="C190" s="232">
        <v>1.5264808931107701</v>
      </c>
      <c r="D190" s="233"/>
      <c r="E190" s="233">
        <v>131.66020839305401</v>
      </c>
      <c r="F190" s="233"/>
      <c r="G190" s="233">
        <v>5721.8413017596404</v>
      </c>
      <c r="H190" s="233">
        <v>5972.04147379798</v>
      </c>
      <c r="I190" s="233"/>
      <c r="J190" s="233">
        <v>405715.61617820797</v>
      </c>
      <c r="K190" s="233">
        <v>30.906146363768698</v>
      </c>
      <c r="L190" s="233">
        <v>10178.059235045101</v>
      </c>
      <c r="M190" s="233"/>
      <c r="N190" s="233">
        <v>124.271907635715</v>
      </c>
      <c r="O190" s="234">
        <v>1.0563485116701801</v>
      </c>
      <c r="P190" s="233">
        <v>450930.57018150197</v>
      </c>
      <c r="Q190" s="233"/>
      <c r="R190" s="235"/>
      <c r="S190" s="233">
        <v>272.60689264097903</v>
      </c>
      <c r="T190" s="233">
        <v>124.914501204926</v>
      </c>
      <c r="U190" s="233">
        <v>137569.006823948</v>
      </c>
      <c r="V190" s="233">
        <v>70.742602922498605</v>
      </c>
      <c r="W190" s="233">
        <v>149.4938347634</v>
      </c>
      <c r="X190" s="233">
        <v>499059.69835629</v>
      </c>
      <c r="Y190" s="233">
        <v>25687.1987985503</v>
      </c>
      <c r="Z190" s="233">
        <v>5.5803414834389198</v>
      </c>
      <c r="AA190" s="233"/>
      <c r="AB190" s="233">
        <v>1.2789305024861399</v>
      </c>
      <c r="AC190" s="233">
        <v>1.61456405788172</v>
      </c>
      <c r="AD190" s="233"/>
      <c r="AE190" s="235"/>
      <c r="AF190" s="237"/>
      <c r="AG190" s="237"/>
      <c r="AH190" s="237"/>
      <c r="AI190" s="237"/>
      <c r="AJ190" s="237"/>
    </row>
    <row r="191" spans="1:36" x14ac:dyDescent="0.25">
      <c r="A191" s="231">
        <f t="shared" si="194"/>
        <v>1995</v>
      </c>
      <c r="B191" s="231">
        <f t="shared" si="195"/>
        <v>7</v>
      </c>
      <c r="C191" s="232">
        <v>1.5286666666669999</v>
      </c>
      <c r="D191" s="233"/>
      <c r="E191" s="233">
        <v>136.79325866699199</v>
      </c>
      <c r="F191" s="233"/>
      <c r="G191" s="233">
        <v>5733.6930000000002</v>
      </c>
      <c r="H191" s="233">
        <v>5983.8</v>
      </c>
      <c r="I191" s="233"/>
      <c r="J191" s="233">
        <v>407315.7</v>
      </c>
      <c r="K191" s="233">
        <v>30.9673366546631</v>
      </c>
      <c r="L191" s="233">
        <v>10208.799999999999</v>
      </c>
      <c r="M191" s="233"/>
      <c r="N191" s="233">
        <v>122.666666666667</v>
      </c>
      <c r="O191" s="234">
        <v>1.051666666667</v>
      </c>
      <c r="P191" s="233">
        <v>452622.0625</v>
      </c>
      <c r="Q191" s="233"/>
      <c r="R191" s="235"/>
      <c r="S191" s="233">
        <v>273.5</v>
      </c>
      <c r="T191" s="233">
        <v>128.665269302604</v>
      </c>
      <c r="U191" s="233">
        <v>136683.3125</v>
      </c>
      <c r="V191" s="233">
        <v>71.116240000000005</v>
      </c>
      <c r="W191" s="233">
        <v>149.80583190918</v>
      </c>
      <c r="X191" s="233">
        <v>501102.4375</v>
      </c>
      <c r="Y191" s="233">
        <v>25719.306640625</v>
      </c>
      <c r="Z191" s="233">
        <v>5.6024929999999999</v>
      </c>
      <c r="AA191" s="233"/>
      <c r="AB191" s="233">
        <v>1.28</v>
      </c>
      <c r="AC191" s="233">
        <v>1.6180000000000001</v>
      </c>
      <c r="AD191" s="233"/>
      <c r="AE191" s="235"/>
      <c r="AF191" s="237"/>
      <c r="AG191" s="237"/>
      <c r="AH191" s="237"/>
      <c r="AI191" s="237"/>
      <c r="AJ191" s="237"/>
    </row>
    <row r="192" spans="1:36" x14ac:dyDescent="0.25">
      <c r="A192" s="231">
        <f t="shared" si="194"/>
        <v>1995</v>
      </c>
      <c r="B192" s="231">
        <f t="shared" si="195"/>
        <v>8</v>
      </c>
      <c r="C192" s="232">
        <v>1.5310264657130701</v>
      </c>
      <c r="D192" s="233"/>
      <c r="E192" s="233">
        <v>137.63393755881299</v>
      </c>
      <c r="F192" s="233"/>
      <c r="G192" s="233">
        <v>5745.7592002388601</v>
      </c>
      <c r="H192" s="233">
        <v>6001.6336043123301</v>
      </c>
      <c r="I192" s="233"/>
      <c r="J192" s="233">
        <v>409034.76694098703</v>
      </c>
      <c r="K192" s="233">
        <v>31.022567683947599</v>
      </c>
      <c r="L192" s="233">
        <v>10237.9335585525</v>
      </c>
      <c r="M192" s="233"/>
      <c r="N192" s="233">
        <v>120.59487373575701</v>
      </c>
      <c r="O192" s="234">
        <v>1.0455785455942499</v>
      </c>
      <c r="P192" s="233">
        <v>454252.26342197403</v>
      </c>
      <c r="Q192" s="233"/>
      <c r="R192" s="235"/>
      <c r="S192" s="233">
        <v>282.63542027469902</v>
      </c>
      <c r="T192" s="233">
        <v>129.263789244034</v>
      </c>
      <c r="U192" s="233">
        <v>136137.96232606401</v>
      </c>
      <c r="V192" s="233">
        <v>71.503941116385803</v>
      </c>
      <c r="W192" s="233">
        <v>150.145542900761</v>
      </c>
      <c r="X192" s="233">
        <v>503278.92037931399</v>
      </c>
      <c r="Y192" s="233">
        <v>25820.8247145569</v>
      </c>
      <c r="Z192" s="233">
        <v>5.6010856956464501</v>
      </c>
      <c r="AA192" s="233"/>
      <c r="AB192" s="233">
        <v>1.28199062508493</v>
      </c>
      <c r="AC192" s="233">
        <v>1.6217181110877099</v>
      </c>
      <c r="AD192" s="233"/>
      <c r="AE192" s="235"/>
      <c r="AF192" s="237"/>
      <c r="AG192" s="237"/>
      <c r="AH192" s="237"/>
      <c r="AI192" s="237"/>
      <c r="AJ192" s="237"/>
    </row>
    <row r="193" spans="1:36" x14ac:dyDescent="0.25">
      <c r="A193" s="231">
        <f t="shared" si="194"/>
        <v>1995</v>
      </c>
      <c r="B193" s="231">
        <f t="shared" si="195"/>
        <v>9</v>
      </c>
      <c r="C193" s="232">
        <v>1.5337593783718999</v>
      </c>
      <c r="D193" s="233"/>
      <c r="E193" s="233">
        <v>135.42989453566699</v>
      </c>
      <c r="F193" s="233"/>
      <c r="G193" s="233">
        <v>5757.7806573665102</v>
      </c>
      <c r="H193" s="233">
        <v>6023.0291556362599</v>
      </c>
      <c r="I193" s="233"/>
      <c r="J193" s="233">
        <v>410546.56306909601</v>
      </c>
      <c r="K193" s="233">
        <v>31.0741123666063</v>
      </c>
      <c r="L193" s="233">
        <v>10262.6668139505</v>
      </c>
      <c r="M193" s="233"/>
      <c r="N193" s="233">
        <v>118.513976861247</v>
      </c>
      <c r="O193" s="234">
        <v>1.0408825843840099</v>
      </c>
      <c r="P193" s="233">
        <v>455829.767553162</v>
      </c>
      <c r="Q193" s="233"/>
      <c r="R193" s="235"/>
      <c r="S193" s="233">
        <v>295.05411823207601</v>
      </c>
      <c r="T193" s="233">
        <v>127.574780546912</v>
      </c>
      <c r="U193" s="233">
        <v>136442.537593007</v>
      </c>
      <c r="V193" s="233">
        <v>71.847386194098604</v>
      </c>
      <c r="W193" s="233">
        <v>150.517162628069</v>
      </c>
      <c r="X193" s="233">
        <v>505460.99864328699</v>
      </c>
      <c r="Y193" s="233">
        <v>25961.301710201202</v>
      </c>
      <c r="Z193" s="233">
        <v>5.57615638111269</v>
      </c>
      <c r="AA193" s="233"/>
      <c r="AB193" s="233">
        <v>1.2847733918129001</v>
      </c>
      <c r="AC193" s="233">
        <v>1.6255681331317899</v>
      </c>
      <c r="AD193" s="233"/>
      <c r="AE193" s="235"/>
      <c r="AF193" s="237"/>
      <c r="AG193" s="237"/>
      <c r="AH193" s="237"/>
      <c r="AI193" s="237"/>
      <c r="AJ193" s="237"/>
    </row>
    <row r="194" spans="1:36" x14ac:dyDescent="0.25">
      <c r="A194" s="231">
        <f t="shared" si="194"/>
        <v>1995</v>
      </c>
      <c r="B194" s="231">
        <f t="shared" si="195"/>
        <v>10</v>
      </c>
      <c r="C194" s="232">
        <v>1.5369999999999999</v>
      </c>
      <c r="D194" s="233"/>
      <c r="E194" s="233">
        <v>132.76217651367199</v>
      </c>
      <c r="F194" s="233"/>
      <c r="G194" s="233">
        <v>5769.5820000000003</v>
      </c>
      <c r="H194" s="233">
        <v>6043.933</v>
      </c>
      <c r="I194" s="233"/>
      <c r="J194" s="233">
        <v>411517.875</v>
      </c>
      <c r="K194" s="233">
        <v>31.128557205200199</v>
      </c>
      <c r="L194" s="233">
        <v>10281.200000000001</v>
      </c>
      <c r="M194" s="233"/>
      <c r="N194" s="233">
        <v>116.866666666667</v>
      </c>
      <c r="O194" s="234">
        <v>1.0406666666669999</v>
      </c>
      <c r="P194" s="233">
        <v>457427.03125</v>
      </c>
      <c r="Q194" s="233"/>
      <c r="R194" s="235"/>
      <c r="S194" s="233">
        <v>303.2</v>
      </c>
      <c r="T194" s="233">
        <v>125.459722737699</v>
      </c>
      <c r="U194" s="233">
        <v>137949.03125</v>
      </c>
      <c r="V194" s="233">
        <v>72.094639999999998</v>
      </c>
      <c r="W194" s="233">
        <v>150.92169999999999</v>
      </c>
      <c r="X194" s="233">
        <v>507535.7</v>
      </c>
      <c r="Y194" s="233">
        <v>26089.177734375</v>
      </c>
      <c r="Z194" s="233">
        <v>5.5328730000000004</v>
      </c>
      <c r="AA194" s="233"/>
      <c r="AB194" s="233">
        <v>1.288</v>
      </c>
      <c r="AC194" s="233">
        <v>1.629333333333</v>
      </c>
      <c r="AD194" s="233"/>
      <c r="AE194" s="235"/>
      <c r="AF194" s="237"/>
      <c r="AG194" s="237"/>
      <c r="AH194" s="237"/>
      <c r="AI194" s="237"/>
      <c r="AJ194" s="237"/>
    </row>
    <row r="195" spans="1:36" x14ac:dyDescent="0.25">
      <c r="A195" s="231">
        <f t="shared" si="194"/>
        <v>1995</v>
      </c>
      <c r="B195" s="231">
        <f t="shared" si="195"/>
        <v>11</v>
      </c>
      <c r="C195" s="232">
        <v>1.54112194636656</v>
      </c>
      <c r="D195" s="233"/>
      <c r="E195" s="233">
        <v>131.347669871123</v>
      </c>
      <c r="F195" s="233"/>
      <c r="G195" s="233">
        <v>5782.0894755311101</v>
      </c>
      <c r="H195" s="233">
        <v>6063.1208048735598</v>
      </c>
      <c r="I195" s="233"/>
      <c r="J195" s="233">
        <v>411862.14632080198</v>
      </c>
      <c r="K195" s="233">
        <v>31.195396793686001</v>
      </c>
      <c r="L195" s="233">
        <v>10295.664511667201</v>
      </c>
      <c r="M195" s="233"/>
      <c r="N195" s="233">
        <v>115.99367008479</v>
      </c>
      <c r="O195" s="234">
        <v>1.0471453180247601</v>
      </c>
      <c r="P195" s="233">
        <v>459238.57998435001</v>
      </c>
      <c r="Q195" s="233"/>
      <c r="R195" s="235"/>
      <c r="S195" s="233">
        <v>302.71640799497698</v>
      </c>
      <c r="T195" s="233">
        <v>124.154866707273</v>
      </c>
      <c r="U195" s="233">
        <v>140882.48859713599</v>
      </c>
      <c r="V195" s="233">
        <v>72.247814809634406</v>
      </c>
      <c r="W195" s="233">
        <v>151.393509583998</v>
      </c>
      <c r="X195" s="233">
        <v>509636.396498991</v>
      </c>
      <c r="Y195" s="233">
        <v>26184.356369616198</v>
      </c>
      <c r="Z195" s="233">
        <v>5.4728186604565598</v>
      </c>
      <c r="AA195" s="233"/>
      <c r="AB195" s="233">
        <v>1.2916862505223701</v>
      </c>
      <c r="AC195" s="233">
        <v>1.63317912292484</v>
      </c>
      <c r="AD195" s="233"/>
      <c r="AE195" s="235"/>
      <c r="AF195" s="237"/>
      <c r="AG195" s="237"/>
      <c r="AH195" s="237"/>
      <c r="AI195" s="237"/>
      <c r="AJ195" s="237"/>
    </row>
    <row r="196" spans="1:36" x14ac:dyDescent="0.25">
      <c r="A196" s="231">
        <f t="shared" si="194"/>
        <v>1995</v>
      </c>
      <c r="B196" s="231">
        <f t="shared" si="195"/>
        <v>12</v>
      </c>
      <c r="C196" s="232">
        <v>1.545670793737</v>
      </c>
      <c r="D196" s="233">
        <f t="shared" ref="D196" si="196">AVERAGE(C185:C196)</f>
        <v>1.5273018877708981</v>
      </c>
      <c r="E196" s="233">
        <v>131.04820108302499</v>
      </c>
      <c r="F196" s="233">
        <f t="shared" ref="F196" si="197">AVERAGE(E185:E196)</f>
        <v>128.71768507981724</v>
      </c>
      <c r="G196" s="233">
        <v>5794.3397828551997</v>
      </c>
      <c r="H196" s="233">
        <v>6079.3882066927999</v>
      </c>
      <c r="I196" s="233">
        <f t="shared" ref="I196" si="198">AVERAGE(H185:H196)</f>
        <v>5988.7130145324163</v>
      </c>
      <c r="J196" s="233">
        <v>411981.97951303801</v>
      </c>
      <c r="K196" s="233">
        <v>31.266702887038001</v>
      </c>
      <c r="L196" s="233">
        <v>10313.9920405513</v>
      </c>
      <c r="M196" s="233">
        <f t="shared" ref="M196" si="199">AVERAGE(L185:L196)</f>
        <v>10194.353936692942</v>
      </c>
      <c r="N196" s="233">
        <v>116.61702775888401</v>
      </c>
      <c r="O196" s="234">
        <v>1.0587764338871499</v>
      </c>
      <c r="P196" s="233">
        <v>461094.65575395903</v>
      </c>
      <c r="Q196" s="233">
        <f t="shared" ref="Q196" si="200">AVERAGE(P185:P196)</f>
        <v>452151.49793867767</v>
      </c>
      <c r="R196" s="235">
        <f t="shared" ref="R196" si="201">AVERAGE(K185:K196)</f>
        <v>30.960224337666673</v>
      </c>
      <c r="S196" s="233">
        <v>297.63399756780098</v>
      </c>
      <c r="T196" s="233">
        <v>123.658525273446</v>
      </c>
      <c r="U196" s="233">
        <v>144087.41356059001</v>
      </c>
      <c r="V196" s="233">
        <v>72.395197924789002</v>
      </c>
      <c r="W196" s="233">
        <v>151.880816125623</v>
      </c>
      <c r="X196" s="233">
        <v>511767.35412022902</v>
      </c>
      <c r="Y196" s="233">
        <v>26280.552245121002</v>
      </c>
      <c r="Z196" s="233">
        <v>5.4083296907824296</v>
      </c>
      <c r="AA196" s="233">
        <f t="shared" ref="AA196" si="202">AVERAGE(Z185:Z196)</f>
        <v>5.5163025815549602</v>
      </c>
      <c r="AB196" s="233">
        <v>1.2955103529836001</v>
      </c>
      <c r="AC196" s="233">
        <v>1.6367884752065101</v>
      </c>
      <c r="AD196" s="233">
        <f t="shared" ref="AD196" si="203">AVERAGE(X185:X196)</f>
        <v>501023.83323284466</v>
      </c>
      <c r="AE196" s="235">
        <f t="shared" ref="AE196" si="204">AVERAGE(O185:O196)</f>
        <v>1.0529175548480476</v>
      </c>
      <c r="AF196" s="237">
        <f t="shared" ref="AF196" si="205">AVERAGE(S185:S196)</f>
        <v>280.73326500884491</v>
      </c>
      <c r="AG196" s="237">
        <f t="shared" ref="AG196" si="206">AVERAGE(U185:U196)</f>
        <v>137243.86089615218</v>
      </c>
      <c r="AH196" s="237">
        <f t="shared" ref="AH196" si="207">AVERAGE(G185:G196)</f>
        <v>5728.3366756676196</v>
      </c>
      <c r="AI196" s="237">
        <f t="shared" ref="AI196:AJ196" si="208">AVERAGE(AB185:AB196)</f>
        <v>1.2816411552833007</v>
      </c>
      <c r="AJ196" s="237">
        <f t="shared" si="208"/>
        <v>1.6161674087450157</v>
      </c>
    </row>
    <row r="197" spans="1:36" x14ac:dyDescent="0.25">
      <c r="A197" s="231">
        <f>A185+1</f>
        <v>1996</v>
      </c>
      <c r="B197" s="231">
        <f>B185</f>
        <v>1</v>
      </c>
      <c r="C197" s="232">
        <v>1.5506666666669999</v>
      </c>
      <c r="D197" s="233"/>
      <c r="E197" s="233">
        <v>131.08500000000001</v>
      </c>
      <c r="F197" s="233"/>
      <c r="G197" s="233">
        <v>5806.91259765625</v>
      </c>
      <c r="H197" s="233">
        <v>6094.5</v>
      </c>
      <c r="I197" s="233"/>
      <c r="J197" s="233">
        <v>412473.9</v>
      </c>
      <c r="K197" s="233">
        <v>31.341106414794901</v>
      </c>
      <c r="L197" s="233">
        <v>10348.700000000001</v>
      </c>
      <c r="M197" s="233"/>
      <c r="N197" s="233">
        <v>119.533333333333</v>
      </c>
      <c r="O197" s="234">
        <v>1.0743333333330001</v>
      </c>
      <c r="P197" s="233">
        <v>463028.9</v>
      </c>
      <c r="Q197" s="233"/>
      <c r="R197" s="235"/>
      <c r="S197" s="233">
        <v>294</v>
      </c>
      <c r="T197" s="233">
        <v>123.491114060652</v>
      </c>
      <c r="U197" s="233">
        <v>146492.234375</v>
      </c>
      <c r="V197" s="233">
        <v>72.677610000000001</v>
      </c>
      <c r="W197" s="233">
        <v>152.38659999999999</v>
      </c>
      <c r="X197" s="233">
        <v>514253.4</v>
      </c>
      <c r="Y197" s="233">
        <v>26442.90234375</v>
      </c>
      <c r="Z197" s="233">
        <v>5.3450100000000003</v>
      </c>
      <c r="AA197" s="233"/>
      <c r="AB197" s="233">
        <v>1.299666666667</v>
      </c>
      <c r="AC197" s="233">
        <v>1.6403333333329999</v>
      </c>
      <c r="AD197" s="233"/>
      <c r="AE197" s="235"/>
      <c r="AF197" s="237"/>
      <c r="AG197" s="237"/>
      <c r="AH197" s="237"/>
      <c r="AI197" s="237"/>
      <c r="AJ197" s="237"/>
    </row>
    <row r="198" spans="1:36" x14ac:dyDescent="0.25">
      <c r="A198" s="231">
        <f t="shared" ref="A198:A220" si="209">A186+1</f>
        <v>1996</v>
      </c>
      <c r="B198" s="231">
        <f t="shared" ref="B198:B220" si="210">B186</f>
        <v>2</v>
      </c>
      <c r="C198" s="232">
        <v>1.5556623594418399</v>
      </c>
      <c r="D198" s="233"/>
      <c r="E198" s="233">
        <v>130.961081339815</v>
      </c>
      <c r="F198" s="233"/>
      <c r="G198" s="233">
        <v>5819.2289863923597</v>
      </c>
      <c r="H198" s="233">
        <v>6108.4474466957299</v>
      </c>
      <c r="I198" s="233"/>
      <c r="J198" s="233">
        <v>413752.35015752597</v>
      </c>
      <c r="K198" s="233">
        <v>31.410615560772801</v>
      </c>
      <c r="L198" s="233">
        <v>10406.0410248894</v>
      </c>
      <c r="M198" s="233"/>
      <c r="N198" s="233">
        <v>124.965456144276</v>
      </c>
      <c r="O198" s="234">
        <v>1.0910684995616</v>
      </c>
      <c r="P198" s="233">
        <v>464897.66396190098</v>
      </c>
      <c r="Q198" s="233"/>
      <c r="R198" s="235"/>
      <c r="S198" s="233">
        <v>296.34755127785002</v>
      </c>
      <c r="T198" s="233">
        <v>123.390200723219</v>
      </c>
      <c r="U198" s="233">
        <v>147126.415705413</v>
      </c>
      <c r="V198" s="233">
        <v>73.179482819589396</v>
      </c>
      <c r="W198" s="233">
        <v>152.86105882859999</v>
      </c>
      <c r="X198" s="233">
        <v>517096.10128437</v>
      </c>
      <c r="Y198" s="233">
        <v>26704.460884643799</v>
      </c>
      <c r="Z198" s="233">
        <v>5.2923611727565003</v>
      </c>
      <c r="AA198" s="233"/>
      <c r="AB198" s="233">
        <v>1.30388456592555</v>
      </c>
      <c r="AC198" s="233">
        <v>1.6436605561065101</v>
      </c>
      <c r="AD198" s="233"/>
      <c r="AE198" s="235"/>
      <c r="AF198" s="237"/>
      <c r="AG198" s="237"/>
      <c r="AH198" s="237"/>
      <c r="AI198" s="237"/>
      <c r="AJ198" s="237"/>
    </row>
    <row r="199" spans="1:36" x14ac:dyDescent="0.25">
      <c r="A199" s="231">
        <f t="shared" si="209"/>
        <v>1996</v>
      </c>
      <c r="B199" s="231">
        <f t="shared" si="210"/>
        <v>3</v>
      </c>
      <c r="C199" s="232">
        <v>1.56002212683515</v>
      </c>
      <c r="D199" s="233"/>
      <c r="E199" s="233">
        <v>131.14939364032401</v>
      </c>
      <c r="F199" s="233"/>
      <c r="G199" s="233">
        <v>5830.6191490703904</v>
      </c>
      <c r="H199" s="233">
        <v>6120.4863863605897</v>
      </c>
      <c r="I199" s="233"/>
      <c r="J199" s="233">
        <v>415376.77733824099</v>
      </c>
      <c r="K199" s="233">
        <v>31.468266742826501</v>
      </c>
      <c r="L199" s="233">
        <v>10468.9525851541</v>
      </c>
      <c r="M199" s="233"/>
      <c r="N199" s="233">
        <v>130.537980998981</v>
      </c>
      <c r="O199" s="234">
        <v>1.10427997499561</v>
      </c>
      <c r="P199" s="233">
        <v>466546.59352606098</v>
      </c>
      <c r="Q199" s="233"/>
      <c r="R199" s="235"/>
      <c r="S199" s="233">
        <v>300.27449005853498</v>
      </c>
      <c r="T199" s="233">
        <v>123.69563303396799</v>
      </c>
      <c r="U199" s="233">
        <v>146964.25714977001</v>
      </c>
      <c r="V199" s="233">
        <v>73.764337612017698</v>
      </c>
      <c r="W199" s="233">
        <v>153.233796133124</v>
      </c>
      <c r="X199" s="233">
        <v>519725.086332937</v>
      </c>
      <c r="Y199" s="233">
        <v>26984.554104024301</v>
      </c>
      <c r="Z199" s="233">
        <v>5.2495767839378198</v>
      </c>
      <c r="AA199" s="233"/>
      <c r="AB199" s="233">
        <v>1.30745640628673</v>
      </c>
      <c r="AC199" s="233">
        <v>1.64669000039334</v>
      </c>
      <c r="AD199" s="233"/>
      <c r="AE199" s="235"/>
      <c r="AF199" s="237"/>
      <c r="AG199" s="237"/>
      <c r="AH199" s="237"/>
      <c r="AI199" s="237"/>
      <c r="AJ199" s="237"/>
    </row>
    <row r="200" spans="1:36" x14ac:dyDescent="0.25">
      <c r="A200" s="231">
        <f t="shared" si="209"/>
        <v>1996</v>
      </c>
      <c r="B200" s="231">
        <f t="shared" si="210"/>
        <v>4</v>
      </c>
      <c r="C200" s="232">
        <v>1.5640000000000001</v>
      </c>
      <c r="D200" s="233"/>
      <c r="E200" s="233">
        <v>132.40692138671901</v>
      </c>
      <c r="F200" s="233"/>
      <c r="G200" s="233">
        <v>5842.8310000000001</v>
      </c>
      <c r="H200" s="233">
        <v>6132.2</v>
      </c>
      <c r="I200" s="233"/>
      <c r="J200" s="233">
        <v>417088.3</v>
      </c>
      <c r="K200" s="233">
        <v>31.519443511962901</v>
      </c>
      <c r="L200" s="233">
        <v>10529.4</v>
      </c>
      <c r="M200" s="233"/>
      <c r="N200" s="233">
        <v>134.566666666667</v>
      </c>
      <c r="O200" s="234">
        <v>1.1116666666670001</v>
      </c>
      <c r="P200" s="233">
        <v>468169.6</v>
      </c>
      <c r="Q200" s="233"/>
      <c r="R200" s="235"/>
      <c r="S200" s="233">
        <v>300.3</v>
      </c>
      <c r="T200" s="233">
        <v>124.97631347139099</v>
      </c>
      <c r="U200" s="233">
        <v>147332.1</v>
      </c>
      <c r="V200" s="233">
        <v>74.379329999999996</v>
      </c>
      <c r="W200" s="233">
        <v>153.50703430175801</v>
      </c>
      <c r="X200" s="233">
        <v>522011.4</v>
      </c>
      <c r="Y200" s="233">
        <v>27239.99</v>
      </c>
      <c r="Z200" s="233">
        <v>5.2046640000000002</v>
      </c>
      <c r="AA200" s="233"/>
      <c r="AB200" s="233">
        <v>1.3103333333330001</v>
      </c>
      <c r="AC200" s="233">
        <v>1.65</v>
      </c>
      <c r="AD200" s="233"/>
      <c r="AE200" s="235"/>
      <c r="AF200" s="237"/>
      <c r="AG200" s="237"/>
      <c r="AH200" s="237"/>
      <c r="AI200" s="237"/>
      <c r="AJ200" s="237"/>
    </row>
    <row r="201" spans="1:36" x14ac:dyDescent="0.25">
      <c r="A201" s="231">
        <f t="shared" si="209"/>
        <v>1996</v>
      </c>
      <c r="B201" s="231">
        <f t="shared" si="210"/>
        <v>5</v>
      </c>
      <c r="C201" s="232">
        <v>1.5670133459823301</v>
      </c>
      <c r="D201" s="233"/>
      <c r="E201" s="233">
        <v>134.97843066723999</v>
      </c>
      <c r="F201" s="233"/>
      <c r="G201" s="233">
        <v>5854.8082136933399</v>
      </c>
      <c r="H201" s="233">
        <v>6142.7395563254704</v>
      </c>
      <c r="I201" s="233"/>
      <c r="J201" s="233">
        <v>418356.05593444098</v>
      </c>
      <c r="K201" s="233">
        <v>31.5562106619251</v>
      </c>
      <c r="L201" s="233">
        <v>10569.459990351899</v>
      </c>
      <c r="M201" s="233"/>
      <c r="N201" s="233">
        <v>134.899696288039</v>
      </c>
      <c r="O201" s="234">
        <v>1.10983661066185</v>
      </c>
      <c r="P201" s="233">
        <v>469568.25076970801</v>
      </c>
      <c r="Q201" s="233"/>
      <c r="R201" s="235"/>
      <c r="S201" s="233">
        <v>292.47978613467001</v>
      </c>
      <c r="T201" s="233">
        <v>127.30656695229</v>
      </c>
      <c r="U201" s="233">
        <v>149120.33344061801</v>
      </c>
      <c r="V201" s="233">
        <v>74.861526515571597</v>
      </c>
      <c r="W201" s="233">
        <v>153.62997317429401</v>
      </c>
      <c r="X201" s="233">
        <v>523383.94981507998</v>
      </c>
      <c r="Y201" s="233">
        <v>27387.796555692301</v>
      </c>
      <c r="Z201" s="233">
        <v>5.1582238652170904</v>
      </c>
      <c r="AA201" s="233"/>
      <c r="AB201" s="233">
        <v>1.3119225375702499</v>
      </c>
      <c r="AC201" s="233">
        <v>1.65339163302474</v>
      </c>
      <c r="AD201" s="233"/>
      <c r="AE201" s="235"/>
      <c r="AF201" s="237"/>
      <c r="AG201" s="237"/>
      <c r="AH201" s="237"/>
      <c r="AI201" s="237"/>
      <c r="AJ201" s="237"/>
    </row>
    <row r="202" spans="1:36" x14ac:dyDescent="0.25">
      <c r="A202" s="231">
        <f t="shared" si="209"/>
        <v>1996</v>
      </c>
      <c r="B202" s="231">
        <f t="shared" si="210"/>
        <v>6</v>
      </c>
      <c r="C202" s="232">
        <v>1.5698315465280599</v>
      </c>
      <c r="D202" s="233"/>
      <c r="E202" s="233">
        <v>137.67226521232001</v>
      </c>
      <c r="F202" s="233"/>
      <c r="G202" s="233">
        <v>5867.2727231848403</v>
      </c>
      <c r="H202" s="233">
        <v>6154.94983700592</v>
      </c>
      <c r="I202" s="233"/>
      <c r="J202" s="233">
        <v>419333.71472325397</v>
      </c>
      <c r="K202" s="233">
        <v>31.5784979950508</v>
      </c>
      <c r="L202" s="233">
        <v>10598.7496751659</v>
      </c>
      <c r="M202" s="233"/>
      <c r="N202" s="233">
        <v>132.872998592111</v>
      </c>
      <c r="O202" s="234">
        <v>1.1032999169253599</v>
      </c>
      <c r="P202" s="233">
        <v>470790.72019402502</v>
      </c>
      <c r="Q202" s="233"/>
      <c r="R202" s="235"/>
      <c r="S202" s="233">
        <v>281.42469980675997</v>
      </c>
      <c r="T202" s="233">
        <v>129.45814906885099</v>
      </c>
      <c r="U202" s="233">
        <v>151631.27667177399</v>
      </c>
      <c r="V202" s="233">
        <v>75.249982959585097</v>
      </c>
      <c r="W202" s="233">
        <v>153.71812784719901</v>
      </c>
      <c r="X202" s="233">
        <v>524250.534385201</v>
      </c>
      <c r="Y202" s="233">
        <v>27479.196076151198</v>
      </c>
      <c r="Z202" s="233">
        <v>5.11233914285501</v>
      </c>
      <c r="AA202" s="233"/>
      <c r="AB202" s="233">
        <v>1.31315152548632</v>
      </c>
      <c r="AC202" s="233">
        <v>1.6570518526174001</v>
      </c>
      <c r="AD202" s="233"/>
      <c r="AE202" s="235"/>
      <c r="AF202" s="237"/>
      <c r="AG202" s="237"/>
      <c r="AH202" s="237"/>
      <c r="AI202" s="237"/>
      <c r="AJ202" s="237"/>
    </row>
    <row r="203" spans="1:36" x14ac:dyDescent="0.25">
      <c r="A203" s="231">
        <f t="shared" si="209"/>
        <v>1996</v>
      </c>
      <c r="B203" s="231">
        <f t="shared" si="210"/>
        <v>7</v>
      </c>
      <c r="C203" s="232">
        <v>1.573</v>
      </c>
      <c r="D203" s="233"/>
      <c r="E203" s="233">
        <v>138.59164428710901</v>
      </c>
      <c r="F203" s="233"/>
      <c r="G203" s="233">
        <v>5879.2960000000003</v>
      </c>
      <c r="H203" s="233">
        <v>6170.5330000000004</v>
      </c>
      <c r="I203" s="233"/>
      <c r="J203" s="233">
        <v>420136.25</v>
      </c>
      <c r="K203" s="233">
        <v>31.582477569580099</v>
      </c>
      <c r="L203" s="233">
        <v>10626.8</v>
      </c>
      <c r="M203" s="233"/>
      <c r="N203" s="233">
        <v>130.63333333333301</v>
      </c>
      <c r="O203" s="234">
        <v>1.098666666667</v>
      </c>
      <c r="P203" s="233">
        <v>471712.9</v>
      </c>
      <c r="Q203" s="233"/>
      <c r="R203" s="235"/>
      <c r="S203" s="233">
        <v>275</v>
      </c>
      <c r="T203" s="233">
        <v>129.58709953400401</v>
      </c>
      <c r="U203" s="233">
        <v>153485.234375</v>
      </c>
      <c r="V203" s="233">
        <v>75.554760000000002</v>
      </c>
      <c r="W203" s="233">
        <v>153.89976501464801</v>
      </c>
      <c r="X203" s="233">
        <v>525020.5</v>
      </c>
      <c r="Y203" s="233">
        <v>27572.70703125</v>
      </c>
      <c r="Z203" s="233">
        <v>5.0771899999999999</v>
      </c>
      <c r="AA203" s="233"/>
      <c r="AB203" s="233">
        <v>1.3149999999999999</v>
      </c>
      <c r="AC203" s="233">
        <v>1.660666666667</v>
      </c>
      <c r="AD203" s="233"/>
      <c r="AE203" s="235"/>
      <c r="AF203" s="237"/>
      <c r="AG203" s="237"/>
      <c r="AH203" s="237"/>
      <c r="AI203" s="237"/>
      <c r="AJ203" s="237"/>
    </row>
    <row r="204" spans="1:36" x14ac:dyDescent="0.25">
      <c r="A204" s="231">
        <f t="shared" si="209"/>
        <v>1996</v>
      </c>
      <c r="B204" s="231">
        <f t="shared" si="210"/>
        <v>8</v>
      </c>
      <c r="C204" s="232">
        <v>1.57725035488923</v>
      </c>
      <c r="D204" s="233"/>
      <c r="E204" s="233">
        <v>136.597198065507</v>
      </c>
      <c r="F204" s="233"/>
      <c r="G204" s="233">
        <v>5891.5475378350902</v>
      </c>
      <c r="H204" s="233">
        <v>6192.0680880041</v>
      </c>
      <c r="I204" s="233"/>
      <c r="J204" s="233">
        <v>420960.44599590602</v>
      </c>
      <c r="K204" s="233">
        <v>31.570595548309299</v>
      </c>
      <c r="L204" s="233">
        <v>10663.980804754799</v>
      </c>
      <c r="M204" s="233"/>
      <c r="N204" s="233">
        <v>129.66256323799499</v>
      </c>
      <c r="O204" s="234">
        <v>1.1006395636781301</v>
      </c>
      <c r="P204" s="233">
        <v>472421.28114049498</v>
      </c>
      <c r="Q204" s="233"/>
      <c r="R204" s="235"/>
      <c r="S204" s="233">
        <v>277.98558432317998</v>
      </c>
      <c r="T204" s="233">
        <v>126.75567536096101</v>
      </c>
      <c r="U204" s="233">
        <v>153911.95108434401</v>
      </c>
      <c r="V204" s="233">
        <v>75.838158481222294</v>
      </c>
      <c r="W204" s="233">
        <v>154.28475820816601</v>
      </c>
      <c r="X204" s="233">
        <v>526123.38384928706</v>
      </c>
      <c r="Y204" s="233">
        <v>27722.468477826998</v>
      </c>
      <c r="Z204" s="233">
        <v>5.0557352738550403</v>
      </c>
      <c r="AA204" s="233"/>
      <c r="AB204" s="233">
        <v>1.31832901918067</v>
      </c>
      <c r="AC204" s="233">
        <v>1.6643933757877201</v>
      </c>
      <c r="AD204" s="233"/>
      <c r="AE204" s="235"/>
      <c r="AF204" s="237"/>
      <c r="AG204" s="237"/>
      <c r="AH204" s="237"/>
      <c r="AI204" s="237"/>
      <c r="AJ204" s="237"/>
    </row>
    <row r="205" spans="1:36" x14ac:dyDescent="0.25">
      <c r="A205" s="231">
        <f t="shared" si="209"/>
        <v>1996</v>
      </c>
      <c r="B205" s="231">
        <f t="shared" si="210"/>
        <v>9</v>
      </c>
      <c r="C205" s="232">
        <v>1.5820726048356999</v>
      </c>
      <c r="D205" s="233"/>
      <c r="E205" s="233">
        <v>132.76730016639499</v>
      </c>
      <c r="F205" s="233"/>
      <c r="G205" s="233">
        <v>5903.4810446800202</v>
      </c>
      <c r="H205" s="233">
        <v>6216.4808252447401</v>
      </c>
      <c r="I205" s="233"/>
      <c r="J205" s="233">
        <v>421755.606585756</v>
      </c>
      <c r="K205" s="233">
        <v>31.563231180615698</v>
      </c>
      <c r="L205" s="233">
        <v>10704.5184643834</v>
      </c>
      <c r="M205" s="233"/>
      <c r="N205" s="233">
        <v>129.83115938678</v>
      </c>
      <c r="O205" s="234">
        <v>1.10881198807085</v>
      </c>
      <c r="P205" s="233">
        <v>473193.26122677198</v>
      </c>
      <c r="Q205" s="233"/>
      <c r="R205" s="235"/>
      <c r="S205" s="233">
        <v>287.067465050154</v>
      </c>
      <c r="T205" s="233">
        <v>123.261784710835</v>
      </c>
      <c r="U205" s="233">
        <v>153417.36427714999</v>
      </c>
      <c r="V205" s="233">
        <v>76.153161028453496</v>
      </c>
      <c r="W205" s="233">
        <v>154.80233347596999</v>
      </c>
      <c r="X205" s="233">
        <v>527495.13759648695</v>
      </c>
      <c r="Y205" s="233">
        <v>27898.005051097301</v>
      </c>
      <c r="Z205" s="233">
        <v>5.0458912176242201</v>
      </c>
      <c r="AA205" s="233"/>
      <c r="AB205" s="233">
        <v>1.32238826810343</v>
      </c>
      <c r="AC205" s="233">
        <v>1.66801692719484</v>
      </c>
      <c r="AD205" s="233"/>
      <c r="AE205" s="235"/>
      <c r="AF205" s="237"/>
      <c r="AG205" s="237"/>
      <c r="AH205" s="237"/>
      <c r="AI205" s="237"/>
      <c r="AJ205" s="237"/>
    </row>
    <row r="206" spans="1:36" x14ac:dyDescent="0.25">
      <c r="A206" s="231">
        <f t="shared" si="209"/>
        <v>1996</v>
      </c>
      <c r="B206" s="231">
        <f t="shared" si="210"/>
        <v>10</v>
      </c>
      <c r="C206" s="232">
        <v>1.586666666667</v>
      </c>
      <c r="D206" s="233"/>
      <c r="E206" s="233">
        <v>128.958419799805</v>
      </c>
      <c r="F206" s="233"/>
      <c r="G206" s="233">
        <v>5914.5889999999999</v>
      </c>
      <c r="H206" s="233">
        <v>6239.3670000000002</v>
      </c>
      <c r="I206" s="233"/>
      <c r="J206" s="233">
        <v>422436.03125</v>
      </c>
      <c r="K206" s="233">
        <v>31.584424972534201</v>
      </c>
      <c r="L206" s="233">
        <v>10739.1</v>
      </c>
      <c r="M206" s="233"/>
      <c r="N206" s="233">
        <v>130.433333333333</v>
      </c>
      <c r="O206" s="234">
        <v>1.120666666667</v>
      </c>
      <c r="P206" s="233">
        <v>474363.6</v>
      </c>
      <c r="Q206" s="233"/>
      <c r="R206" s="235"/>
      <c r="S206" s="233">
        <v>296.10000000000002</v>
      </c>
      <c r="T206" s="233">
        <v>122.244906846582</v>
      </c>
      <c r="U206" s="233">
        <v>152968.15625</v>
      </c>
      <c r="V206" s="233">
        <v>76.5535</v>
      </c>
      <c r="W206" s="233">
        <v>155.32652282714801</v>
      </c>
      <c r="X206" s="233">
        <v>528939.5625</v>
      </c>
      <c r="Y206" s="233">
        <v>28047.97</v>
      </c>
      <c r="Z206" s="233">
        <v>5.0420575141906703</v>
      </c>
      <c r="AA206" s="233"/>
      <c r="AB206" s="233">
        <v>1.3260000000000001</v>
      </c>
      <c r="AC206" s="233">
        <v>1.671333333333</v>
      </c>
      <c r="AD206" s="233"/>
      <c r="AE206" s="235"/>
      <c r="AF206" s="237"/>
      <c r="AG206" s="237"/>
      <c r="AH206" s="237"/>
      <c r="AI206" s="237"/>
      <c r="AJ206" s="237"/>
    </row>
    <row r="207" spans="1:36" x14ac:dyDescent="0.25">
      <c r="A207" s="231">
        <f t="shared" si="209"/>
        <v>1996</v>
      </c>
      <c r="B207" s="231">
        <f t="shared" si="210"/>
        <v>11</v>
      </c>
      <c r="C207" s="232">
        <v>1.5907897936838</v>
      </c>
      <c r="D207" s="233"/>
      <c r="E207" s="233">
        <v>126.46012270072001</v>
      </c>
      <c r="F207" s="233"/>
      <c r="G207" s="233">
        <v>5925.5779502724499</v>
      </c>
      <c r="H207" s="233">
        <v>6259.8447284634804</v>
      </c>
      <c r="I207" s="233"/>
      <c r="J207" s="233">
        <v>423018.21252788202</v>
      </c>
      <c r="K207" s="233">
        <v>31.6504068716673</v>
      </c>
      <c r="L207" s="233">
        <v>10765.148945000699</v>
      </c>
      <c r="M207" s="233"/>
      <c r="N207" s="233">
        <v>130.932995131658</v>
      </c>
      <c r="O207" s="234">
        <v>1.1343113745926801</v>
      </c>
      <c r="P207" s="233">
        <v>476236.20983542502</v>
      </c>
      <c r="Q207" s="233"/>
      <c r="R207" s="235"/>
      <c r="S207" s="233">
        <v>301.28683611557199</v>
      </c>
      <c r="T207" s="233">
        <v>125.61840127720301</v>
      </c>
      <c r="U207" s="233">
        <v>153208.964440632</v>
      </c>
      <c r="V207" s="233">
        <v>77.094573962270005</v>
      </c>
      <c r="W207" s="233">
        <v>155.799376196738</v>
      </c>
      <c r="X207" s="233">
        <v>530431.97764756996</v>
      </c>
      <c r="Y207" s="233">
        <v>28150.423490060599</v>
      </c>
      <c r="Z207" s="233">
        <v>5.0382232489483103</v>
      </c>
      <c r="AA207" s="233"/>
      <c r="AB207" s="233">
        <v>1.3284685769226801</v>
      </c>
      <c r="AC207" s="233">
        <v>1.67452987397877</v>
      </c>
      <c r="AD207" s="233"/>
      <c r="AE207" s="235"/>
      <c r="AF207" s="237"/>
      <c r="AG207" s="237"/>
      <c r="AH207" s="237"/>
      <c r="AI207" s="237"/>
      <c r="AJ207" s="237"/>
    </row>
    <row r="208" spans="1:36" x14ac:dyDescent="0.25">
      <c r="A208" s="231">
        <f t="shared" si="209"/>
        <v>1996</v>
      </c>
      <c r="B208" s="231">
        <f t="shared" si="210"/>
        <v>12</v>
      </c>
      <c r="C208" s="232">
        <v>1.5939810007757</v>
      </c>
      <c r="D208" s="233">
        <f t="shared" ref="D208" si="211">AVERAGE(C197:C208)</f>
        <v>1.5725797055254842</v>
      </c>
      <c r="E208" s="233">
        <v>126.328202157945</v>
      </c>
      <c r="F208" s="233">
        <f t="shared" ref="F208" si="212">AVERAGE(E197:E208)</f>
        <v>132.32966495199159</v>
      </c>
      <c r="G208" s="233">
        <v>5936.1103470278504</v>
      </c>
      <c r="H208" s="233">
        <v>6278.7125792475699</v>
      </c>
      <c r="I208" s="233">
        <f t="shared" ref="I208" si="213">AVERAGE(H197:H208)</f>
        <v>6175.8607872789662</v>
      </c>
      <c r="J208" s="233">
        <v>423565.96027204802</v>
      </c>
      <c r="K208" s="233">
        <v>31.733828673484901</v>
      </c>
      <c r="L208" s="233">
        <v>10788.3263914913</v>
      </c>
      <c r="M208" s="233">
        <f t="shared" ref="M208" si="214">AVERAGE(L197:L208)</f>
        <v>10600.764823432624</v>
      </c>
      <c r="N208" s="233">
        <v>131.08581463743499</v>
      </c>
      <c r="O208" s="234">
        <v>1.1438370590281499</v>
      </c>
      <c r="P208" s="233">
        <v>478351.61599624599</v>
      </c>
      <c r="Q208" s="233">
        <f t="shared" ref="Q208" si="215">AVERAGE(P197:P208)</f>
        <v>470773.38305421942</v>
      </c>
      <c r="R208" s="235">
        <f t="shared" ref="R208" si="216">AVERAGE(K197:K208)</f>
        <v>31.546592141960375</v>
      </c>
      <c r="S208" s="233">
        <v>303.105080881611</v>
      </c>
      <c r="T208" s="233">
        <v>130.91075294933501</v>
      </c>
      <c r="U208" s="233">
        <v>153792.677352931</v>
      </c>
      <c r="V208" s="233">
        <v>77.624083014526605</v>
      </c>
      <c r="W208" s="233">
        <v>156.151624260668</v>
      </c>
      <c r="X208" s="233">
        <v>531845.03100920096</v>
      </c>
      <c r="Y208" s="233">
        <v>28220.334226327501</v>
      </c>
      <c r="Z208" s="233">
        <v>5.0283273561020199</v>
      </c>
      <c r="AA208" s="233">
        <f t="shared" ref="AA208" si="217">AVERAGE(Z197:Z208)</f>
        <v>5.1374666312905566</v>
      </c>
      <c r="AB208" s="233">
        <v>1.32914513906825</v>
      </c>
      <c r="AC208" s="233">
        <v>1.67759634669625</v>
      </c>
      <c r="AD208" s="233">
        <f t="shared" ref="AD208" si="218">AVERAGE(X197:X208)</f>
        <v>524214.67203501106</v>
      </c>
      <c r="AE208" s="235">
        <f t="shared" ref="AE208" si="219">AVERAGE(O197:O208)</f>
        <v>1.1084515267373527</v>
      </c>
      <c r="AF208" s="237">
        <f t="shared" ref="AF208" si="220">AVERAGE(S197:S208)</f>
        <v>292.11429113736102</v>
      </c>
      <c r="AG208" s="237">
        <f t="shared" ref="AG208" si="221">AVERAGE(U197:U208)</f>
        <v>150787.58042688598</v>
      </c>
      <c r="AH208" s="237">
        <f t="shared" ref="AH208" si="222">AVERAGE(G197:G208)</f>
        <v>5872.689545817716</v>
      </c>
      <c r="AI208" s="237">
        <f t="shared" ref="AI208:AJ208" si="223">AVERAGE(AB197:AB208)</f>
        <v>1.3154788365453232</v>
      </c>
      <c r="AJ208" s="237">
        <f t="shared" si="223"/>
        <v>1.6589719915943808</v>
      </c>
    </row>
    <row r="209" spans="1:36" x14ac:dyDescent="0.25">
      <c r="A209" s="231">
        <f>A197+1</f>
        <v>1997</v>
      </c>
      <c r="B209" s="231">
        <f>B197</f>
        <v>1</v>
      </c>
      <c r="C209" s="232">
        <v>1.5963333333330001</v>
      </c>
      <c r="D209" s="233"/>
      <c r="E209" s="233">
        <v>129.34036254882801</v>
      </c>
      <c r="F209" s="233"/>
      <c r="G209" s="233">
        <v>5947.3789999999999</v>
      </c>
      <c r="H209" s="233">
        <v>6300.567</v>
      </c>
      <c r="I209" s="233"/>
      <c r="J209" s="233">
        <v>424254.46875</v>
      </c>
      <c r="K209" s="233">
        <v>31.806657791137699</v>
      </c>
      <c r="L209" s="233">
        <v>10820.9</v>
      </c>
      <c r="M209" s="233"/>
      <c r="N209" s="233">
        <v>130.76666666666699</v>
      </c>
      <c r="O209" s="234">
        <v>1.1439999999999999</v>
      </c>
      <c r="P209" s="233">
        <v>480356.0625</v>
      </c>
      <c r="Q209" s="233"/>
      <c r="R209" s="235"/>
      <c r="S209" s="233">
        <v>303.8</v>
      </c>
      <c r="T209" s="233">
        <v>135.065679223573</v>
      </c>
      <c r="U209" s="233">
        <v>154163.5</v>
      </c>
      <c r="V209" s="233">
        <v>78.017880000000005</v>
      </c>
      <c r="W209" s="233">
        <v>156.37899999999999</v>
      </c>
      <c r="X209" s="233">
        <v>533262</v>
      </c>
      <c r="Y209" s="233">
        <v>28298.15625</v>
      </c>
      <c r="Z209" s="233">
        <v>5.0049166679382298</v>
      </c>
      <c r="AA209" s="233"/>
      <c r="AB209" s="233">
        <v>1.3276666666670001</v>
      </c>
      <c r="AC209" s="233">
        <v>1.681</v>
      </c>
      <c r="AD209" s="233"/>
      <c r="AE209" s="235"/>
      <c r="AF209" s="237"/>
      <c r="AG209" s="237"/>
      <c r="AH209" s="237"/>
      <c r="AI209" s="237"/>
      <c r="AJ209" s="237"/>
    </row>
    <row r="210" spans="1:36" x14ac:dyDescent="0.25">
      <c r="A210" s="231">
        <f t="shared" si="209"/>
        <v>1997</v>
      </c>
      <c r="B210" s="231">
        <f t="shared" si="210"/>
        <v>2</v>
      </c>
      <c r="C210" s="232">
        <v>1.5977427029734901</v>
      </c>
      <c r="D210" s="233"/>
      <c r="E210" s="233">
        <v>135.62598324975599</v>
      </c>
      <c r="F210" s="233"/>
      <c r="G210" s="233">
        <v>5959.36285866247</v>
      </c>
      <c r="H210" s="233">
        <v>6326.8768088615898</v>
      </c>
      <c r="I210" s="233"/>
      <c r="J210" s="233">
        <v>425198.070437502</v>
      </c>
      <c r="K210" s="233">
        <v>31.843733350459701</v>
      </c>
      <c r="L210" s="233">
        <v>10869.7744174121</v>
      </c>
      <c r="M210" s="233"/>
      <c r="N210" s="233">
        <v>129.93896505609899</v>
      </c>
      <c r="O210" s="234">
        <v>1.1310530759753801</v>
      </c>
      <c r="P210" s="233">
        <v>481846.62512351002</v>
      </c>
      <c r="Q210" s="233"/>
      <c r="R210" s="235"/>
      <c r="S210" s="233">
        <v>304.65046217400999</v>
      </c>
      <c r="T210" s="233">
        <v>135.42898419813699</v>
      </c>
      <c r="U210" s="233">
        <v>153908.70283513001</v>
      </c>
      <c r="V210" s="233">
        <v>78.155517216340499</v>
      </c>
      <c r="W210" s="233">
        <v>156.45816770660599</v>
      </c>
      <c r="X210" s="233">
        <v>534672.91159779695</v>
      </c>
      <c r="Y210" s="233">
        <v>28409.822094787702</v>
      </c>
      <c r="Z210" s="233">
        <v>4.9633233537960901</v>
      </c>
      <c r="AA210" s="233"/>
      <c r="AB210" s="233">
        <v>1.32390160942943</v>
      </c>
      <c r="AC210" s="233">
        <v>1.68478486589414</v>
      </c>
      <c r="AD210" s="233"/>
      <c r="AE210" s="235"/>
      <c r="AF210" s="237"/>
      <c r="AG210" s="237"/>
      <c r="AH210" s="237"/>
      <c r="AI210" s="237"/>
      <c r="AJ210" s="237"/>
    </row>
    <row r="211" spans="1:36" x14ac:dyDescent="0.25">
      <c r="A211" s="231">
        <f t="shared" si="209"/>
        <v>1997</v>
      </c>
      <c r="B211" s="231">
        <f t="shared" si="210"/>
        <v>3</v>
      </c>
      <c r="C211" s="232">
        <v>1.5986789680941</v>
      </c>
      <c r="D211" s="233"/>
      <c r="E211" s="233">
        <v>141.789696495492</v>
      </c>
      <c r="F211" s="233"/>
      <c r="G211" s="233">
        <v>5970.4981639342705</v>
      </c>
      <c r="H211" s="233">
        <v>6351.8112206876003</v>
      </c>
      <c r="I211" s="233"/>
      <c r="J211" s="233">
        <v>426345.29520271602</v>
      </c>
      <c r="K211" s="233">
        <v>31.867288115218301</v>
      </c>
      <c r="L211" s="233">
        <v>10923.202628444</v>
      </c>
      <c r="M211" s="233"/>
      <c r="N211" s="233">
        <v>129.10899298251999</v>
      </c>
      <c r="O211" s="234">
        <v>1.1142386153917201</v>
      </c>
      <c r="P211" s="233">
        <v>483044.99416248698</v>
      </c>
      <c r="Q211" s="233"/>
      <c r="R211" s="235"/>
      <c r="S211" s="233">
        <v>304.06263672047402</v>
      </c>
      <c r="T211" s="233">
        <v>133.75204458370601</v>
      </c>
      <c r="U211" s="233">
        <v>153520.77710118901</v>
      </c>
      <c r="V211" s="233">
        <v>78.178614475894406</v>
      </c>
      <c r="W211" s="233">
        <v>156.45644669805</v>
      </c>
      <c r="X211" s="233">
        <v>536134.93066741398</v>
      </c>
      <c r="Y211" s="233">
        <v>28536.448581323599</v>
      </c>
      <c r="Z211" s="233">
        <v>4.9130927528821697</v>
      </c>
      <c r="AA211" s="233"/>
      <c r="AB211" s="233">
        <v>1.3195976336953099</v>
      </c>
      <c r="AC211" s="233">
        <v>1.68824043467833</v>
      </c>
      <c r="AD211" s="233"/>
      <c r="AE211" s="235"/>
      <c r="AF211" s="237"/>
      <c r="AG211" s="237"/>
      <c r="AH211" s="237"/>
      <c r="AI211" s="237"/>
      <c r="AJ211" s="237"/>
    </row>
    <row r="212" spans="1:36" x14ac:dyDescent="0.25">
      <c r="A212" s="231">
        <f t="shared" si="209"/>
        <v>1997</v>
      </c>
      <c r="B212" s="231">
        <f t="shared" si="210"/>
        <v>4</v>
      </c>
      <c r="C212" s="232">
        <v>1.6</v>
      </c>
      <c r="D212" s="233"/>
      <c r="E212" s="233">
        <v>145.88482666015599</v>
      </c>
      <c r="F212" s="233"/>
      <c r="G212" s="233">
        <v>5982.66845703125</v>
      </c>
      <c r="H212" s="233">
        <v>6376.5</v>
      </c>
      <c r="I212" s="233"/>
      <c r="J212" s="233">
        <v>428015.9</v>
      </c>
      <c r="K212" s="233">
        <v>31.916799999999999</v>
      </c>
      <c r="L212" s="233">
        <v>10984.2</v>
      </c>
      <c r="M212" s="233"/>
      <c r="N212" s="233">
        <v>128.6</v>
      </c>
      <c r="O212" s="234">
        <v>1.099333333333</v>
      </c>
      <c r="P212" s="233">
        <v>484698.25</v>
      </c>
      <c r="Q212" s="233"/>
      <c r="R212" s="235"/>
      <c r="S212" s="233">
        <v>299.5</v>
      </c>
      <c r="T212" s="233">
        <v>132.02369209428599</v>
      </c>
      <c r="U212" s="233">
        <v>153541.84375</v>
      </c>
      <c r="V212" s="233">
        <v>78.282610000000005</v>
      </c>
      <c r="W212" s="233">
        <v>156.45137023925801</v>
      </c>
      <c r="X212" s="233">
        <v>538221.4375</v>
      </c>
      <c r="Y212" s="233">
        <v>28693.68</v>
      </c>
      <c r="Z212" s="233">
        <v>4.8487653732299796</v>
      </c>
      <c r="AA212" s="233"/>
      <c r="AB212" s="233">
        <v>1.315333333333</v>
      </c>
      <c r="AC212" s="233">
        <v>1.6916666666669999</v>
      </c>
      <c r="AD212" s="233"/>
      <c r="AE212" s="235"/>
      <c r="AF212" s="237"/>
      <c r="AG212" s="237"/>
      <c r="AH212" s="237"/>
      <c r="AI212" s="237"/>
      <c r="AJ212" s="237"/>
    </row>
    <row r="213" spans="1:36" x14ac:dyDescent="0.25">
      <c r="A213" s="231">
        <f t="shared" si="209"/>
        <v>1997</v>
      </c>
      <c r="B213" s="231">
        <f t="shared" si="210"/>
        <v>5</v>
      </c>
      <c r="C213" s="232">
        <v>1.60206091857376</v>
      </c>
      <c r="D213" s="233"/>
      <c r="E213" s="233">
        <v>144.969622772327</v>
      </c>
      <c r="F213" s="233"/>
      <c r="G213" s="233">
        <v>5993.9240659691995</v>
      </c>
      <c r="H213" s="233">
        <v>6394.5238996646103</v>
      </c>
      <c r="I213" s="233"/>
      <c r="J213" s="233">
        <v>430033.11550567398</v>
      </c>
      <c r="K213" s="233">
        <v>32.010178906791303</v>
      </c>
      <c r="L213" s="233">
        <v>11037.9802309597</v>
      </c>
      <c r="M213" s="233"/>
      <c r="N213" s="233">
        <v>128.854631095858</v>
      </c>
      <c r="O213" s="234">
        <v>1.0955735432196101</v>
      </c>
      <c r="P213" s="233">
        <v>486936.38432863902</v>
      </c>
      <c r="Q213" s="233"/>
      <c r="R213" s="235"/>
      <c r="S213" s="233">
        <v>290.37721968799701</v>
      </c>
      <c r="T213" s="233">
        <v>132.19879079115299</v>
      </c>
      <c r="U213" s="233">
        <v>154420.04799875501</v>
      </c>
      <c r="V213" s="233">
        <v>78.602084258624799</v>
      </c>
      <c r="W213" s="233">
        <v>156.50629574603701</v>
      </c>
      <c r="X213" s="233">
        <v>540804.69885799801</v>
      </c>
      <c r="Y213" s="233">
        <v>28851.720503132899</v>
      </c>
      <c r="Z213" s="233">
        <v>4.7830126753966002</v>
      </c>
      <c r="AA213" s="233"/>
      <c r="AB213" s="233">
        <v>1.3129046467952701</v>
      </c>
      <c r="AC213" s="233">
        <v>1.69429568505692</v>
      </c>
      <c r="AD213" s="233"/>
      <c r="AE213" s="235"/>
      <c r="AF213" s="237"/>
      <c r="AG213" s="237"/>
      <c r="AH213" s="237"/>
      <c r="AI213" s="237"/>
      <c r="AJ213" s="237"/>
    </row>
    <row r="214" spans="1:36" x14ac:dyDescent="0.25">
      <c r="A214" s="231">
        <f t="shared" si="209"/>
        <v>1997</v>
      </c>
      <c r="B214" s="231">
        <f t="shared" si="210"/>
        <v>6</v>
      </c>
      <c r="C214" s="232">
        <v>1.6048799020809501</v>
      </c>
      <c r="D214" s="233"/>
      <c r="E214" s="233">
        <v>141.32462834446201</v>
      </c>
      <c r="F214" s="233"/>
      <c r="G214" s="233">
        <v>6005.1963101694701</v>
      </c>
      <c r="H214" s="233">
        <v>6409.1415537428402</v>
      </c>
      <c r="I214" s="233"/>
      <c r="J214" s="233">
        <v>432218.00506029802</v>
      </c>
      <c r="K214" s="233">
        <v>32.125699062585902</v>
      </c>
      <c r="L214" s="233">
        <v>11085.8861968696</v>
      </c>
      <c r="M214" s="233"/>
      <c r="N214" s="233">
        <v>129.571850145025</v>
      </c>
      <c r="O214" s="234">
        <v>1.10018628568252</v>
      </c>
      <c r="P214" s="233">
        <v>489499.94067369902</v>
      </c>
      <c r="Q214" s="233"/>
      <c r="R214" s="235"/>
      <c r="S214" s="233">
        <v>282.03831497585799</v>
      </c>
      <c r="T214" s="233">
        <v>133.54543123249499</v>
      </c>
      <c r="U214" s="233">
        <v>155744.66613424299</v>
      </c>
      <c r="V214" s="233">
        <v>79.102758252205504</v>
      </c>
      <c r="W214" s="233">
        <v>156.632096083199</v>
      </c>
      <c r="X214" s="233">
        <v>543470.04688609601</v>
      </c>
      <c r="Y214" s="233">
        <v>29010.0437513658</v>
      </c>
      <c r="Z214" s="233">
        <v>4.7169030084078303</v>
      </c>
      <c r="AA214" s="233"/>
      <c r="AB214" s="233">
        <v>1.3121977352359799</v>
      </c>
      <c r="AC214" s="233">
        <v>1.6966326744695399</v>
      </c>
      <c r="AD214" s="233"/>
      <c r="AE214" s="235"/>
      <c r="AF214" s="237"/>
      <c r="AG214" s="237"/>
      <c r="AH214" s="237"/>
      <c r="AI214" s="237"/>
      <c r="AJ214" s="237"/>
    </row>
    <row r="215" spans="1:36" x14ac:dyDescent="0.25">
      <c r="A215" s="231">
        <f t="shared" si="209"/>
        <v>1997</v>
      </c>
      <c r="B215" s="231">
        <f t="shared" si="210"/>
        <v>7</v>
      </c>
      <c r="C215" s="232">
        <v>1.6080000000000001</v>
      </c>
      <c r="D215" s="233"/>
      <c r="E215" s="233">
        <v>138.57252502441401</v>
      </c>
      <c r="F215" s="233"/>
      <c r="G215" s="233">
        <v>6016.0720000000001</v>
      </c>
      <c r="H215" s="233">
        <v>6422.66650390625</v>
      </c>
      <c r="I215" s="233"/>
      <c r="J215" s="233">
        <v>434052.15625</v>
      </c>
      <c r="K215" s="233">
        <v>32.216426849365199</v>
      </c>
      <c r="L215" s="233">
        <v>11124</v>
      </c>
      <c r="M215" s="233"/>
      <c r="N215" s="233">
        <v>130.23333333333301</v>
      </c>
      <c r="O215" s="234">
        <v>1.1080000000000001</v>
      </c>
      <c r="P215" s="233">
        <v>491649.03125</v>
      </c>
      <c r="Q215" s="233"/>
      <c r="R215" s="235"/>
      <c r="S215" s="233">
        <v>282.39999999999998</v>
      </c>
      <c r="T215" s="233">
        <v>134.62704599328899</v>
      </c>
      <c r="U215" s="233">
        <v>156757.53125</v>
      </c>
      <c r="V215" s="233">
        <v>79.648319999999998</v>
      </c>
      <c r="W215" s="233">
        <v>156.81270000000001</v>
      </c>
      <c r="X215" s="233">
        <v>545313.30000000005</v>
      </c>
      <c r="Y215" s="233">
        <v>29148.06</v>
      </c>
      <c r="Z215" s="233">
        <v>4.65988969802856</v>
      </c>
      <c r="AA215" s="233"/>
      <c r="AB215" s="233">
        <v>1.3129999999999999</v>
      </c>
      <c r="AC215" s="233">
        <v>1.6990000000000001</v>
      </c>
      <c r="AD215" s="233"/>
      <c r="AE215" s="235"/>
      <c r="AF215" s="237"/>
      <c r="AG215" s="237"/>
      <c r="AH215" s="237"/>
      <c r="AI215" s="237"/>
      <c r="AJ215" s="237"/>
    </row>
    <row r="216" spans="1:36" x14ac:dyDescent="0.25">
      <c r="A216" s="231">
        <f t="shared" si="209"/>
        <v>1997</v>
      </c>
      <c r="B216" s="231">
        <f t="shared" si="210"/>
        <v>8</v>
      </c>
      <c r="C216" s="232">
        <v>1.6113238813388799</v>
      </c>
      <c r="D216" s="233"/>
      <c r="E216" s="233">
        <v>139.025068730794</v>
      </c>
      <c r="F216" s="233"/>
      <c r="G216" s="233">
        <v>6027.5411382355196</v>
      </c>
      <c r="H216" s="233">
        <v>6438.7987494983099</v>
      </c>
      <c r="I216" s="233"/>
      <c r="J216" s="233">
        <v>435466.41364981199</v>
      </c>
      <c r="K216" s="233">
        <v>32.266359598744103</v>
      </c>
      <c r="L216" s="233">
        <v>11155.0898328899</v>
      </c>
      <c r="M216" s="233"/>
      <c r="N216" s="233">
        <v>130.37878096125399</v>
      </c>
      <c r="O216" s="234">
        <v>1.11474045568143</v>
      </c>
      <c r="P216" s="233">
        <v>493214.327022499</v>
      </c>
      <c r="Q216" s="233"/>
      <c r="R216" s="235"/>
      <c r="S216" s="233">
        <v>296.22936651938699</v>
      </c>
      <c r="T216" s="233">
        <v>134.56468796794499</v>
      </c>
      <c r="U216" s="233">
        <v>157031.22809882101</v>
      </c>
      <c r="V216" s="233">
        <v>80.186582071117996</v>
      </c>
      <c r="W216" s="233">
        <v>157.04699310374201</v>
      </c>
      <c r="X216" s="233">
        <v>546004.998063265</v>
      </c>
      <c r="Y216" s="233">
        <v>29262.945603632601</v>
      </c>
      <c r="Z216" s="233">
        <v>4.6124006531906199</v>
      </c>
      <c r="AA216" s="233"/>
      <c r="AB216" s="233">
        <v>1.3148816737006299</v>
      </c>
      <c r="AC216" s="233">
        <v>1.7019303776819401</v>
      </c>
      <c r="AD216" s="233"/>
      <c r="AE216" s="235"/>
      <c r="AF216" s="237"/>
      <c r="AG216" s="237"/>
      <c r="AH216" s="237"/>
      <c r="AI216" s="237"/>
      <c r="AJ216" s="237"/>
    </row>
    <row r="217" spans="1:36" x14ac:dyDescent="0.25">
      <c r="A217" s="231">
        <f t="shared" si="209"/>
        <v>1997</v>
      </c>
      <c r="B217" s="231">
        <f t="shared" si="210"/>
        <v>9</v>
      </c>
      <c r="C217" s="232">
        <v>1.61436756881324</v>
      </c>
      <c r="D217" s="233"/>
      <c r="E217" s="233">
        <v>141.22368923134701</v>
      </c>
      <c r="F217" s="233"/>
      <c r="G217" s="233">
        <v>6039.2638389171098</v>
      </c>
      <c r="H217" s="233">
        <v>6457.5715626881902</v>
      </c>
      <c r="I217" s="233"/>
      <c r="J217" s="233">
        <v>437002.08040630701</v>
      </c>
      <c r="K217" s="233">
        <v>32.325488138580504</v>
      </c>
      <c r="L217" s="233">
        <v>11182.310189101599</v>
      </c>
      <c r="M217" s="233"/>
      <c r="N217" s="233">
        <v>129.42001756389499</v>
      </c>
      <c r="O217" s="234">
        <v>1.11642837417039</v>
      </c>
      <c r="P217" s="233">
        <v>494936.56725247001</v>
      </c>
      <c r="Q217" s="233"/>
      <c r="R217" s="235"/>
      <c r="S217" s="233">
        <v>316.79096114214099</v>
      </c>
      <c r="T217" s="233">
        <v>134.15705869106301</v>
      </c>
      <c r="U217" s="233">
        <v>156840.77796454</v>
      </c>
      <c r="V217" s="233">
        <v>80.688673487391199</v>
      </c>
      <c r="W217" s="233">
        <v>157.29714903637901</v>
      </c>
      <c r="X217" s="233">
        <v>546244.21392458805</v>
      </c>
      <c r="Y217" s="233">
        <v>29332.719523561798</v>
      </c>
      <c r="Z217" s="233">
        <v>4.5760958151744697</v>
      </c>
      <c r="AA217" s="233"/>
      <c r="AB217" s="233">
        <v>1.3164950694481301</v>
      </c>
      <c r="AC217" s="233">
        <v>1.70526023512629</v>
      </c>
      <c r="AD217" s="233"/>
      <c r="AE217" s="235"/>
      <c r="AF217" s="237"/>
      <c r="AG217" s="237"/>
      <c r="AH217" s="237"/>
      <c r="AI217" s="237"/>
      <c r="AJ217" s="237"/>
    </row>
    <row r="218" spans="1:36" x14ac:dyDescent="0.25">
      <c r="A218" s="231">
        <f t="shared" si="209"/>
        <v>1997</v>
      </c>
      <c r="B218" s="231">
        <f t="shared" si="210"/>
        <v>10</v>
      </c>
      <c r="C218" s="232">
        <v>1.616666666667</v>
      </c>
      <c r="D218" s="233"/>
      <c r="E218" s="233">
        <v>142.54043579101599</v>
      </c>
      <c r="F218" s="233"/>
      <c r="G218" s="233">
        <v>6050.810546875</v>
      </c>
      <c r="H218" s="233">
        <v>6478.1329999999998</v>
      </c>
      <c r="I218" s="233"/>
      <c r="J218" s="233">
        <v>439368.8</v>
      </c>
      <c r="K218" s="233">
        <v>32.4600219726563</v>
      </c>
      <c r="L218" s="233">
        <v>11210.3</v>
      </c>
      <c r="M218" s="233"/>
      <c r="N218" s="233">
        <v>126.9</v>
      </c>
      <c r="O218" s="234">
        <v>1.1100000000000001</v>
      </c>
      <c r="P218" s="233">
        <v>497797.03125</v>
      </c>
      <c r="Q218" s="233"/>
      <c r="R218" s="235"/>
      <c r="S218" s="233">
        <v>333.8</v>
      </c>
      <c r="T218" s="233">
        <v>134.663002843908</v>
      </c>
      <c r="U218" s="233">
        <v>156708.96875</v>
      </c>
      <c r="V218" s="233">
        <v>81.148570000000007</v>
      </c>
      <c r="W218" s="233">
        <v>157.51892089843801</v>
      </c>
      <c r="X218" s="233">
        <v>547071.25</v>
      </c>
      <c r="Y218" s="233">
        <v>29340.1</v>
      </c>
      <c r="Z218" s="233">
        <v>4.5501240000000003</v>
      </c>
      <c r="AA218" s="233"/>
      <c r="AB218" s="233">
        <v>1.3163333333330001</v>
      </c>
      <c r="AC218" s="233">
        <v>1.7086666666670001</v>
      </c>
      <c r="AD218" s="233"/>
      <c r="AE218" s="235"/>
      <c r="AF218" s="237"/>
      <c r="AG218" s="237"/>
      <c r="AH218" s="237"/>
      <c r="AI218" s="237"/>
      <c r="AJ218" s="237"/>
    </row>
    <row r="219" spans="1:36" x14ac:dyDescent="0.25">
      <c r="A219" s="231">
        <f t="shared" si="209"/>
        <v>1997</v>
      </c>
      <c r="B219" s="231">
        <f t="shared" si="210"/>
        <v>11</v>
      </c>
      <c r="C219" s="232">
        <v>1.61813977550532</v>
      </c>
      <c r="D219" s="233"/>
      <c r="E219" s="233">
        <v>141.28284650687601</v>
      </c>
      <c r="F219" s="233"/>
      <c r="G219" s="233">
        <v>6062.9072980532601</v>
      </c>
      <c r="H219" s="233">
        <v>6501.2994968763096</v>
      </c>
      <c r="I219" s="233"/>
      <c r="J219" s="233">
        <v>443212.46867861401</v>
      </c>
      <c r="K219" s="233">
        <v>32.722386559167497</v>
      </c>
      <c r="L219" s="233">
        <v>11244.926466471499</v>
      </c>
      <c r="M219" s="233"/>
      <c r="N219" s="233">
        <v>122.47865604873201</v>
      </c>
      <c r="O219" s="234">
        <v>1.09340115273008</v>
      </c>
      <c r="P219" s="233">
        <v>502648.83541868097</v>
      </c>
      <c r="Q219" s="233"/>
      <c r="R219" s="235"/>
      <c r="S219" s="233">
        <v>341.45971279680401</v>
      </c>
      <c r="T219" s="233">
        <v>136.862522514006</v>
      </c>
      <c r="U219" s="233">
        <v>157037.25484682099</v>
      </c>
      <c r="V219" s="233">
        <v>81.590749110265705</v>
      </c>
      <c r="W219" s="233">
        <v>157.69851830976501</v>
      </c>
      <c r="X219" s="233">
        <v>549292.45834229502</v>
      </c>
      <c r="Y219" s="233">
        <v>29280.449899743198</v>
      </c>
      <c r="Z219" s="233">
        <v>4.5300551807427496</v>
      </c>
      <c r="AA219" s="233"/>
      <c r="AB219" s="233">
        <v>1.31346979711949</v>
      </c>
      <c r="AC219" s="233">
        <v>1.7122029842569</v>
      </c>
      <c r="AD219" s="233"/>
      <c r="AE219" s="235"/>
      <c r="AF219" s="237"/>
      <c r="AG219" s="237"/>
      <c r="AH219" s="237"/>
      <c r="AI219" s="237"/>
      <c r="AJ219" s="237"/>
    </row>
    <row r="220" spans="1:36" x14ac:dyDescent="0.25">
      <c r="A220" s="231">
        <f t="shared" si="209"/>
        <v>1997</v>
      </c>
      <c r="B220" s="231">
        <f t="shared" si="210"/>
        <v>12</v>
      </c>
      <c r="C220" s="232">
        <v>1.61905452541382</v>
      </c>
      <c r="D220" s="233">
        <f t="shared" ref="D220" si="224">AVERAGE(C209:C220)</f>
        <v>1.6072706868994633</v>
      </c>
      <c r="E220" s="233">
        <v>138.718357874063</v>
      </c>
      <c r="F220" s="233">
        <f t="shared" ref="F220" si="225">AVERAGE(E209:E220)</f>
        <v>140.02483693579424</v>
      </c>
      <c r="G220" s="233">
        <v>6074.7199731000501</v>
      </c>
      <c r="H220" s="233">
        <v>6523.4421498851398</v>
      </c>
      <c r="I220" s="233">
        <f t="shared" ref="I220" si="226">AVERAGE(H209:H220)</f>
        <v>6415.1109954842368</v>
      </c>
      <c r="J220" s="233">
        <v>447625.561595654</v>
      </c>
      <c r="K220" s="233">
        <v>33.035202322221402</v>
      </c>
      <c r="L220" s="233">
        <v>11282.165135490701</v>
      </c>
      <c r="M220" s="233">
        <f t="shared" ref="M220" si="227">AVERAGE(L209:L220)</f>
        <v>11076.727924803259</v>
      </c>
      <c r="N220" s="233">
        <v>117.717832197566</v>
      </c>
      <c r="O220" s="234">
        <v>1.0726078772154</v>
      </c>
      <c r="P220" s="233">
        <v>508260.09760505002</v>
      </c>
      <c r="Q220" s="233">
        <f t="shared" ref="Q220" si="228">AVERAGE(P209:P220)</f>
        <v>491240.67888225289</v>
      </c>
      <c r="R220" s="235">
        <f t="shared" ref="R220" si="229">AVERAGE(K209:K220)</f>
        <v>32.216353555577321</v>
      </c>
      <c r="S220" s="233">
        <v>342.62296684097998</v>
      </c>
      <c r="T220" s="233">
        <v>139.37591694145601</v>
      </c>
      <c r="U220" s="233">
        <v>157822.02555992399</v>
      </c>
      <c r="V220" s="233">
        <v>81.925225090924997</v>
      </c>
      <c r="W220" s="233">
        <v>157.82690027982201</v>
      </c>
      <c r="X220" s="233">
        <v>552330.83106234495</v>
      </c>
      <c r="Y220" s="233">
        <v>29199.787974520201</v>
      </c>
      <c r="Z220" s="233">
        <v>4.5102707068413297</v>
      </c>
      <c r="AA220" s="233">
        <f t="shared" ref="AA220" si="230">AVERAGE(Z209:Z220)</f>
        <v>4.7224041571357187</v>
      </c>
      <c r="AB220" s="233">
        <v>1.3094508994829399</v>
      </c>
      <c r="AC220" s="233">
        <v>1.7155832436730101</v>
      </c>
      <c r="AD220" s="233">
        <f t="shared" ref="AD220" si="231">AVERAGE(X209:X220)</f>
        <v>542735.25640848314</v>
      </c>
      <c r="AE220" s="235">
        <f t="shared" ref="AE220" si="232">AVERAGE(O209:O220)</f>
        <v>1.1082968927832941</v>
      </c>
      <c r="AF220" s="237">
        <f t="shared" ref="AF220" si="233">AVERAGE(S209:S220)</f>
        <v>308.14430340480425</v>
      </c>
      <c r="AG220" s="237">
        <f t="shared" ref="AG220" si="234">AVERAGE(U209:U220)</f>
        <v>155624.77702411861</v>
      </c>
      <c r="AH220" s="237">
        <f t="shared" ref="AH220" si="235">AVERAGE(G209:G220)</f>
        <v>6010.8619709122986</v>
      </c>
      <c r="AI220" s="237">
        <f t="shared" ref="AI220:AJ220" si="236">AVERAGE(AB209:AB220)</f>
        <v>1.3162693665200151</v>
      </c>
      <c r="AJ220" s="237">
        <f t="shared" si="236"/>
        <v>1.6982719861809226</v>
      </c>
    </row>
    <row r="221" spans="1:36" x14ac:dyDescent="0.25">
      <c r="A221" s="231">
        <f>A209+1</f>
        <v>1998</v>
      </c>
      <c r="B221" s="231">
        <f>B209</f>
        <v>1</v>
      </c>
      <c r="C221" s="232">
        <v>1.62</v>
      </c>
      <c r="D221" s="233"/>
      <c r="E221" s="233">
        <v>136.64971923828099</v>
      </c>
      <c r="F221" s="233"/>
      <c r="G221" s="233">
        <v>6086.9769999999999</v>
      </c>
      <c r="H221" s="233">
        <v>6543.4</v>
      </c>
      <c r="I221" s="233"/>
      <c r="J221" s="233">
        <v>451926.96875</v>
      </c>
      <c r="K221" s="233">
        <v>33.330240000000003</v>
      </c>
      <c r="L221" s="233">
        <v>11321.2</v>
      </c>
      <c r="M221" s="233"/>
      <c r="N221" s="233">
        <v>114</v>
      </c>
      <c r="O221" s="234">
        <v>1.0529999999999999</v>
      </c>
      <c r="P221" s="233">
        <v>513650.4</v>
      </c>
      <c r="Q221" s="233"/>
      <c r="R221" s="235"/>
      <c r="S221" s="233">
        <v>343.4</v>
      </c>
      <c r="T221" s="233">
        <v>140.58162737236401</v>
      </c>
      <c r="U221" s="233">
        <v>159038.640625</v>
      </c>
      <c r="V221" s="233">
        <v>82.095979999999997</v>
      </c>
      <c r="W221" s="233">
        <v>157.92288208007801</v>
      </c>
      <c r="X221" s="233">
        <v>555642.9375</v>
      </c>
      <c r="Y221" s="233">
        <v>29148.75390625</v>
      </c>
      <c r="Z221" s="233">
        <v>4.4811290000000001</v>
      </c>
      <c r="AA221" s="233"/>
      <c r="AB221" s="233">
        <v>1.306</v>
      </c>
      <c r="AC221" s="233">
        <v>1.7190000000000001</v>
      </c>
      <c r="AD221" s="233"/>
      <c r="AE221" s="235"/>
      <c r="AF221" s="237"/>
      <c r="AG221" s="237"/>
      <c r="AH221" s="237"/>
      <c r="AI221" s="237"/>
      <c r="AJ221" s="237"/>
    </row>
    <row r="222" spans="1:36" x14ac:dyDescent="0.25">
      <c r="A222" s="231">
        <f t="shared" ref="A222:A232" si="237">A210+1</f>
        <v>1998</v>
      </c>
      <c r="B222" s="231">
        <f t="shared" ref="B222:B232" si="238">B210</f>
        <v>2</v>
      </c>
      <c r="C222" s="232">
        <v>1.6213842054165</v>
      </c>
      <c r="D222" s="233"/>
      <c r="E222" s="233">
        <v>136.74793326823999</v>
      </c>
      <c r="F222" s="233"/>
      <c r="G222" s="233">
        <v>6099.20291577634</v>
      </c>
      <c r="H222" s="233">
        <v>6558.4715426580397</v>
      </c>
      <c r="I222" s="233"/>
      <c r="J222" s="233">
        <v>455206.80113416701</v>
      </c>
      <c r="K222" s="233">
        <v>33.528317435855897</v>
      </c>
      <c r="L222" s="233">
        <v>11358.445603717601</v>
      </c>
      <c r="M222" s="233"/>
      <c r="N222" s="233">
        <v>112.70573060717</v>
      </c>
      <c r="O222" s="234">
        <v>1.040536483691</v>
      </c>
      <c r="P222" s="233">
        <v>517582.99957753799</v>
      </c>
      <c r="Q222" s="233"/>
      <c r="R222" s="235"/>
      <c r="S222" s="233">
        <v>347.73000189187502</v>
      </c>
      <c r="T222" s="233">
        <v>139.32013299543499</v>
      </c>
      <c r="U222" s="233">
        <v>160523.43527952899</v>
      </c>
      <c r="V222" s="233">
        <v>82.050073531364902</v>
      </c>
      <c r="W222" s="233">
        <v>157.995835594705</v>
      </c>
      <c r="X222" s="233">
        <v>558538.03983848495</v>
      </c>
      <c r="Y222" s="233">
        <v>29169.503923164801</v>
      </c>
      <c r="Z222" s="233">
        <v>4.4380026911210297</v>
      </c>
      <c r="AA222" s="233"/>
      <c r="AB222" s="233">
        <v>1.3047343185451601</v>
      </c>
      <c r="AC222" s="233">
        <v>1.7223262544908799</v>
      </c>
      <c r="AD222" s="233"/>
      <c r="AE222" s="235"/>
      <c r="AF222" s="237"/>
      <c r="AG222" s="237"/>
      <c r="AH222" s="237"/>
      <c r="AI222" s="237"/>
      <c r="AJ222" s="237"/>
    </row>
    <row r="223" spans="1:36" x14ac:dyDescent="0.25">
      <c r="A223" s="231">
        <f t="shared" si="237"/>
        <v>1998</v>
      </c>
      <c r="B223" s="231">
        <f t="shared" si="238"/>
        <v>3</v>
      </c>
      <c r="C223" s="232">
        <v>1.62305692764742</v>
      </c>
      <c r="D223" s="233"/>
      <c r="E223" s="233">
        <v>138.60910237474201</v>
      </c>
      <c r="F223" s="233"/>
      <c r="G223" s="233">
        <v>6110.0755553498602</v>
      </c>
      <c r="H223" s="233">
        <v>6568.7907717449198</v>
      </c>
      <c r="I223" s="233"/>
      <c r="J223" s="233">
        <v>457419.23554826202</v>
      </c>
      <c r="K223" s="233">
        <v>33.639680254879003</v>
      </c>
      <c r="L223" s="233">
        <v>11391.858601186401</v>
      </c>
      <c r="M223" s="233"/>
      <c r="N223" s="233">
        <v>112.90137815204299</v>
      </c>
      <c r="O223" s="234">
        <v>1.0344191257947399</v>
      </c>
      <c r="P223" s="233">
        <v>520103.08815214399</v>
      </c>
      <c r="Q223" s="233"/>
      <c r="R223" s="235"/>
      <c r="S223" s="233">
        <v>350.98212893672098</v>
      </c>
      <c r="T223" s="233">
        <v>137.69363148644501</v>
      </c>
      <c r="U223" s="233">
        <v>161756.87649528001</v>
      </c>
      <c r="V223" s="233">
        <v>81.923495760752402</v>
      </c>
      <c r="W223" s="233">
        <v>158.06651549304701</v>
      </c>
      <c r="X223" s="233">
        <v>560842.51736479404</v>
      </c>
      <c r="Y223" s="233">
        <v>29223.466091065999</v>
      </c>
      <c r="Z223" s="233">
        <v>4.3936113524717397</v>
      </c>
      <c r="AA223" s="233"/>
      <c r="AB223" s="233">
        <v>1.3048899606353701</v>
      </c>
      <c r="AC223" s="233">
        <v>1.7253084905535701</v>
      </c>
      <c r="AD223" s="233"/>
      <c r="AE223" s="235"/>
      <c r="AF223" s="237"/>
      <c r="AG223" s="237"/>
      <c r="AH223" s="237"/>
      <c r="AI223" s="237"/>
      <c r="AJ223" s="237"/>
    </row>
    <row r="224" spans="1:36" x14ac:dyDescent="0.25">
      <c r="A224" s="231">
        <f t="shared" si="237"/>
        <v>1998</v>
      </c>
      <c r="B224" s="231">
        <f t="shared" si="238"/>
        <v>4</v>
      </c>
      <c r="C224" s="232">
        <v>1.625333333333</v>
      </c>
      <c r="D224" s="233"/>
      <c r="E224" s="233">
        <v>142.12313842773401</v>
      </c>
      <c r="F224" s="233"/>
      <c r="G224" s="233">
        <v>6121.74462890625</v>
      </c>
      <c r="H224" s="233">
        <v>6578.3</v>
      </c>
      <c r="I224" s="233"/>
      <c r="J224" s="233">
        <v>459401.65625</v>
      </c>
      <c r="K224" s="233">
        <v>33.726852416992202</v>
      </c>
      <c r="L224" s="233">
        <v>11431</v>
      </c>
      <c r="M224" s="233"/>
      <c r="N224" s="233">
        <v>113.333333333333</v>
      </c>
      <c r="O224" s="234">
        <v>1.0306666666669999</v>
      </c>
      <c r="P224" s="233">
        <v>522312.9</v>
      </c>
      <c r="Q224" s="233"/>
      <c r="R224" s="235"/>
      <c r="S224" s="233">
        <v>347.7</v>
      </c>
      <c r="T224" s="233">
        <v>137.890612466672</v>
      </c>
      <c r="U224" s="233">
        <v>162566.125</v>
      </c>
      <c r="V224" s="233">
        <v>81.839775085449205</v>
      </c>
      <c r="W224" s="233">
        <v>158.18092346191401</v>
      </c>
      <c r="X224" s="233">
        <v>563261.19999999995</v>
      </c>
      <c r="Y224" s="233">
        <v>29275.759999999998</v>
      </c>
      <c r="Z224" s="233">
        <v>4.3488836288452104</v>
      </c>
      <c r="AA224" s="233"/>
      <c r="AB224" s="233">
        <v>1.3053333333329999</v>
      </c>
      <c r="AC224" s="233">
        <v>1.7286666666670001</v>
      </c>
      <c r="AD224" s="233"/>
      <c r="AE224" s="235"/>
      <c r="AF224" s="237"/>
      <c r="AG224" s="237"/>
      <c r="AH224" s="237"/>
      <c r="AI224" s="237"/>
      <c r="AJ224" s="237"/>
    </row>
    <row r="225" spans="1:36" x14ac:dyDescent="0.25">
      <c r="A225" s="231">
        <f t="shared" si="237"/>
        <v>1998</v>
      </c>
      <c r="B225" s="231">
        <f t="shared" si="238"/>
        <v>5</v>
      </c>
      <c r="C225" s="232">
        <v>1.62790071081457</v>
      </c>
      <c r="D225" s="233"/>
      <c r="E225" s="233">
        <v>146.38811854871699</v>
      </c>
      <c r="F225" s="233"/>
      <c r="G225" s="233">
        <v>6132.5549924113202</v>
      </c>
      <c r="H225" s="233">
        <v>6587.5171553420796</v>
      </c>
      <c r="I225" s="233"/>
      <c r="J225" s="233">
        <v>461135.60063112102</v>
      </c>
      <c r="K225" s="233">
        <v>33.804910866333302</v>
      </c>
      <c r="L225" s="233">
        <v>11473.309824838099</v>
      </c>
      <c r="M225" s="233"/>
      <c r="N225" s="233">
        <v>112.98228966979801</v>
      </c>
      <c r="O225" s="234">
        <v>1.02782223283304</v>
      </c>
      <c r="P225" s="233">
        <v>524306.533512861</v>
      </c>
      <c r="Q225" s="233"/>
      <c r="R225" s="235"/>
      <c r="S225" s="233">
        <v>334.460662345125</v>
      </c>
      <c r="T225" s="233">
        <v>141.7801850669</v>
      </c>
      <c r="U225" s="233">
        <v>162540.28177100801</v>
      </c>
      <c r="V225" s="233">
        <v>81.933562422753496</v>
      </c>
      <c r="W225" s="233">
        <v>158.34679474932599</v>
      </c>
      <c r="X225" s="233">
        <v>565661.88978912798</v>
      </c>
      <c r="Y225" s="233">
        <v>29290.2124515496</v>
      </c>
      <c r="Z225" s="233">
        <v>4.3171135510719401</v>
      </c>
      <c r="AA225" s="233"/>
      <c r="AB225" s="233">
        <v>1.3051844574226801</v>
      </c>
      <c r="AC225" s="233">
        <v>1.7320284520450799</v>
      </c>
      <c r="AD225" s="233"/>
      <c r="AE225" s="235"/>
      <c r="AF225" s="237"/>
      <c r="AG225" s="237"/>
      <c r="AH225" s="237"/>
      <c r="AI225" s="237"/>
      <c r="AJ225" s="237"/>
    </row>
    <row r="226" spans="1:36" x14ac:dyDescent="0.25">
      <c r="A226" s="231">
        <f t="shared" si="237"/>
        <v>1998</v>
      </c>
      <c r="B226" s="231">
        <f t="shared" si="238"/>
        <v>6</v>
      </c>
      <c r="C226" s="232">
        <v>1.63079116839169</v>
      </c>
      <c r="D226" s="233"/>
      <c r="E226" s="233">
        <v>150.68903556125301</v>
      </c>
      <c r="F226" s="233"/>
      <c r="G226" s="233">
        <v>6143.3821399794897</v>
      </c>
      <c r="H226" s="233">
        <v>6600.0535736002503</v>
      </c>
      <c r="I226" s="233"/>
      <c r="J226" s="233">
        <v>462711.236429026</v>
      </c>
      <c r="K226" s="233">
        <v>33.875001525128297</v>
      </c>
      <c r="L226" s="233">
        <v>11523.643020740399</v>
      </c>
      <c r="M226" s="233"/>
      <c r="N226" s="233">
        <v>112.04328277039301</v>
      </c>
      <c r="O226" s="234">
        <v>1.0250482085653101</v>
      </c>
      <c r="P226" s="233">
        <v>526167.27718279103</v>
      </c>
      <c r="Q226" s="233"/>
      <c r="R226" s="235"/>
      <c r="S226" s="233">
        <v>319.42632110966099</v>
      </c>
      <c r="T226" s="233">
        <v>147.97697884261001</v>
      </c>
      <c r="U226" s="233">
        <v>162177.843471064</v>
      </c>
      <c r="V226" s="233">
        <v>82.206379504000495</v>
      </c>
      <c r="W226" s="233">
        <v>158.546115957176</v>
      </c>
      <c r="X226" s="233">
        <v>568342.32469976996</v>
      </c>
      <c r="Y226" s="233">
        <v>29310.829362508601</v>
      </c>
      <c r="Z226" s="233">
        <v>4.28992623486862</v>
      </c>
      <c r="AA226" s="233"/>
      <c r="AB226" s="233">
        <v>1.3048312651448799</v>
      </c>
      <c r="AC226" s="233">
        <v>1.73557231989442</v>
      </c>
      <c r="AD226" s="233"/>
      <c r="AE226" s="235"/>
      <c r="AF226" s="237"/>
      <c r="AG226" s="237"/>
      <c r="AH226" s="237"/>
      <c r="AI226" s="237"/>
      <c r="AJ226" s="237"/>
    </row>
    <row r="227" spans="1:36" x14ac:dyDescent="0.25">
      <c r="A227" s="231">
        <f t="shared" si="237"/>
        <v>1998</v>
      </c>
      <c r="B227" s="231">
        <f t="shared" si="238"/>
        <v>7</v>
      </c>
      <c r="C227" s="232">
        <v>1.6336666666669999</v>
      </c>
      <c r="D227" s="233"/>
      <c r="E227" s="233">
        <v>153.70054626464801</v>
      </c>
      <c r="F227" s="233"/>
      <c r="G227" s="233">
        <v>6153.7439999999997</v>
      </c>
      <c r="H227" s="233">
        <v>6618.2</v>
      </c>
      <c r="I227" s="233"/>
      <c r="J227" s="233">
        <v>463921.6</v>
      </c>
      <c r="K227" s="233">
        <v>33.919834136962898</v>
      </c>
      <c r="L227" s="233">
        <v>11580.6</v>
      </c>
      <c r="M227" s="233"/>
      <c r="N227" s="233">
        <v>111.1</v>
      </c>
      <c r="O227" s="234">
        <v>1.022333333333</v>
      </c>
      <c r="P227" s="233">
        <v>527600.25</v>
      </c>
      <c r="Q227" s="233"/>
      <c r="R227" s="235"/>
      <c r="S227" s="233">
        <v>315.3</v>
      </c>
      <c r="T227" s="233">
        <v>153.65126970748901</v>
      </c>
      <c r="U227" s="233">
        <v>162171.328125</v>
      </c>
      <c r="V227" s="233">
        <v>82.603669999999994</v>
      </c>
      <c r="W227" s="233">
        <v>158.726</v>
      </c>
      <c r="X227" s="233">
        <v>571244.5</v>
      </c>
      <c r="Y227" s="233">
        <v>29395.703125</v>
      </c>
      <c r="Z227" s="233">
        <v>4.2596664428710902</v>
      </c>
      <c r="AA227" s="233"/>
      <c r="AB227" s="233">
        <v>1.3049999999999999</v>
      </c>
      <c r="AC227" s="233">
        <v>1.7390000000000001</v>
      </c>
      <c r="AD227" s="233"/>
      <c r="AE227" s="235"/>
      <c r="AF227" s="237"/>
      <c r="AG227" s="237"/>
      <c r="AH227" s="237"/>
      <c r="AI227" s="237"/>
      <c r="AJ227" s="237"/>
    </row>
    <row r="228" spans="1:36" x14ac:dyDescent="0.25">
      <c r="A228" s="231">
        <f t="shared" si="237"/>
        <v>1998</v>
      </c>
      <c r="B228" s="231">
        <f t="shared" si="238"/>
        <v>8</v>
      </c>
      <c r="C228" s="232">
        <v>1.6365579432917801</v>
      </c>
      <c r="D228" s="233"/>
      <c r="E228" s="233">
        <v>155.15577588596301</v>
      </c>
      <c r="F228" s="233"/>
      <c r="G228" s="233">
        <v>6164.5052740377096</v>
      </c>
      <c r="H228" s="233">
        <v>6644.6367323171598</v>
      </c>
      <c r="I228" s="233"/>
      <c r="J228" s="233">
        <v>464813.639242334</v>
      </c>
      <c r="K228" s="233">
        <v>33.9361642579264</v>
      </c>
      <c r="L228" s="233">
        <v>11647.8343664192</v>
      </c>
      <c r="M228" s="233"/>
      <c r="N228" s="233">
        <v>110.41836753235501</v>
      </c>
      <c r="O228" s="234">
        <v>1.0191884671456699</v>
      </c>
      <c r="P228" s="233">
        <v>528623.99226436997</v>
      </c>
      <c r="Q228" s="233"/>
      <c r="R228" s="235"/>
      <c r="S228" s="233">
        <v>329.459043348215</v>
      </c>
      <c r="T228" s="233">
        <v>157.369720895087</v>
      </c>
      <c r="U228" s="233">
        <v>163019.899923055</v>
      </c>
      <c r="V228" s="233">
        <v>83.110646061270998</v>
      </c>
      <c r="W228" s="233">
        <v>158.87011591256999</v>
      </c>
      <c r="X228" s="233">
        <v>574543.90015089803</v>
      </c>
      <c r="Y228" s="233">
        <v>29580.9246775791</v>
      </c>
      <c r="Z228" s="233">
        <v>4.2173977314492399</v>
      </c>
      <c r="AA228" s="233"/>
      <c r="AB228" s="233">
        <v>1.30621097401705</v>
      </c>
      <c r="AC228" s="233">
        <v>1.7424628458193701</v>
      </c>
      <c r="AD228" s="233"/>
      <c r="AE228" s="235"/>
      <c r="AF228" s="237"/>
      <c r="AG228" s="237"/>
      <c r="AH228" s="237"/>
      <c r="AI228" s="237"/>
      <c r="AJ228" s="237"/>
    </row>
    <row r="229" spans="1:36" x14ac:dyDescent="0.25">
      <c r="A229" s="231">
        <f t="shared" si="237"/>
        <v>1998</v>
      </c>
      <c r="B229" s="231">
        <f t="shared" si="238"/>
        <v>9</v>
      </c>
      <c r="C229" s="232">
        <v>1.6391937968310899</v>
      </c>
      <c r="D229" s="233"/>
      <c r="E229" s="233">
        <v>156.93951558833501</v>
      </c>
      <c r="F229" s="233"/>
      <c r="G229" s="233">
        <v>6175.2910614932898</v>
      </c>
      <c r="H229" s="233">
        <v>6673.3673753843104</v>
      </c>
      <c r="I229" s="233"/>
      <c r="J229" s="233">
        <v>465609.42340526602</v>
      </c>
      <c r="K229" s="233">
        <v>33.943859638239999</v>
      </c>
      <c r="L229" s="233">
        <v>11715.2117634476</v>
      </c>
      <c r="M229" s="233"/>
      <c r="N229" s="233">
        <v>109.50528577531</v>
      </c>
      <c r="O229" s="234">
        <v>1.01495125846033</v>
      </c>
      <c r="P229" s="233">
        <v>529524.14845035004</v>
      </c>
      <c r="Q229" s="233"/>
      <c r="R229" s="235"/>
      <c r="S229" s="233">
        <v>351.85200026773799</v>
      </c>
      <c r="T229" s="233">
        <v>159.95046517416901</v>
      </c>
      <c r="U229" s="233">
        <v>164454.36872222499</v>
      </c>
      <c r="V229" s="233">
        <v>83.663113936073501</v>
      </c>
      <c r="W229" s="233">
        <v>158.99652574797699</v>
      </c>
      <c r="X229" s="233">
        <v>577582.72410716303</v>
      </c>
      <c r="Y229" s="233">
        <v>29770.651340353601</v>
      </c>
      <c r="Z229" s="233">
        <v>4.1684629279099497</v>
      </c>
      <c r="AA229" s="233"/>
      <c r="AB229" s="233">
        <v>1.3080970473987501</v>
      </c>
      <c r="AC229" s="233">
        <v>1.7457493734777501</v>
      </c>
      <c r="AD229" s="233"/>
      <c r="AE229" s="235"/>
      <c r="AF229" s="237"/>
      <c r="AG229" s="237"/>
      <c r="AH229" s="237"/>
      <c r="AI229" s="237"/>
      <c r="AJ229" s="237"/>
    </row>
    <row r="230" spans="1:36" x14ac:dyDescent="0.25">
      <c r="A230" s="231">
        <f t="shared" si="237"/>
        <v>1998</v>
      </c>
      <c r="B230" s="231">
        <f t="shared" si="238"/>
        <v>10</v>
      </c>
      <c r="C230" s="232">
        <v>1.641333333333</v>
      </c>
      <c r="D230" s="233"/>
      <c r="E230" s="233">
        <v>161.462814331055</v>
      </c>
      <c r="F230" s="233"/>
      <c r="G230" s="233">
        <v>6185.6760000000004</v>
      </c>
      <c r="H230" s="233">
        <v>6696.5</v>
      </c>
      <c r="I230" s="233"/>
      <c r="J230" s="233">
        <v>466612.46875</v>
      </c>
      <c r="K230" s="233">
        <v>33.970333099365199</v>
      </c>
      <c r="L230" s="233">
        <v>11770.7</v>
      </c>
      <c r="M230" s="233"/>
      <c r="N230" s="233">
        <v>107.7</v>
      </c>
      <c r="O230" s="234">
        <v>1.0089999999999999</v>
      </c>
      <c r="P230" s="233">
        <v>530697.9375</v>
      </c>
      <c r="Q230" s="233"/>
      <c r="R230" s="235"/>
      <c r="S230" s="233">
        <v>367.2</v>
      </c>
      <c r="T230" s="233">
        <v>163.01605054654999</v>
      </c>
      <c r="U230" s="233">
        <v>165949.79999999999</v>
      </c>
      <c r="V230" s="233">
        <v>84.188640000000007</v>
      </c>
      <c r="W230" s="233">
        <v>159.13778686523401</v>
      </c>
      <c r="X230" s="233">
        <v>579611.4</v>
      </c>
      <c r="Y230" s="233">
        <v>29839.783203125</v>
      </c>
      <c r="Z230" s="233">
        <v>4.121696</v>
      </c>
      <c r="AA230" s="233"/>
      <c r="AB230" s="233">
        <v>1.31</v>
      </c>
      <c r="AC230" s="233">
        <v>1.7486666666670001</v>
      </c>
      <c r="AD230" s="233"/>
      <c r="AE230" s="235"/>
      <c r="AF230" s="237"/>
      <c r="AG230" s="237"/>
      <c r="AH230" s="237"/>
      <c r="AI230" s="237"/>
      <c r="AJ230" s="237"/>
    </row>
    <row r="231" spans="1:36" x14ac:dyDescent="0.25">
      <c r="A231" s="231">
        <f t="shared" si="237"/>
        <v>1998</v>
      </c>
      <c r="B231" s="231">
        <f t="shared" si="238"/>
        <v>11</v>
      </c>
      <c r="C231" s="232">
        <v>1.6430861242157899</v>
      </c>
      <c r="D231" s="233"/>
      <c r="E231" s="233">
        <v>170.09906830300801</v>
      </c>
      <c r="F231" s="233"/>
      <c r="G231" s="233">
        <v>6196.3114645760297</v>
      </c>
      <c r="H231" s="233">
        <v>6710.9618954713096</v>
      </c>
      <c r="I231" s="233"/>
      <c r="J231" s="233">
        <v>468100.09004767903</v>
      </c>
      <c r="K231" s="233">
        <v>34.035143371365997</v>
      </c>
      <c r="L231" s="233">
        <v>11811.0284252319</v>
      </c>
      <c r="M231" s="233"/>
      <c r="N231" s="233">
        <v>104.683241435475</v>
      </c>
      <c r="O231" s="234">
        <v>1.0011155019258</v>
      </c>
      <c r="P231" s="233">
        <v>532497.08133368695</v>
      </c>
      <c r="Q231" s="233"/>
      <c r="R231" s="235"/>
      <c r="S231" s="233">
        <v>366.473845393587</v>
      </c>
      <c r="T231" s="233">
        <v>167.670336831214</v>
      </c>
      <c r="U231" s="233">
        <v>167246.44096428601</v>
      </c>
      <c r="V231" s="233">
        <v>84.678111902003806</v>
      </c>
      <c r="W231" s="233">
        <v>159.329673327629</v>
      </c>
      <c r="X231" s="233">
        <v>580384.46143602498</v>
      </c>
      <c r="Y231" s="233">
        <v>29721.9620906085</v>
      </c>
      <c r="Z231" s="233">
        <v>4.0796176621437903</v>
      </c>
      <c r="AA231" s="233"/>
      <c r="AB231" s="233">
        <v>1.3116203386210601</v>
      </c>
      <c r="AC231" s="233">
        <v>1.7513607037993699</v>
      </c>
      <c r="AD231" s="233"/>
      <c r="AE231" s="235"/>
      <c r="AF231" s="237"/>
      <c r="AG231" s="237"/>
      <c r="AH231" s="237"/>
      <c r="AI231" s="237"/>
      <c r="AJ231" s="237"/>
    </row>
    <row r="232" spans="1:36" x14ac:dyDescent="0.25">
      <c r="A232" s="231">
        <f t="shared" si="237"/>
        <v>1998</v>
      </c>
      <c r="B232" s="231">
        <f t="shared" si="238"/>
        <v>12</v>
      </c>
      <c r="C232" s="232">
        <v>1.6448314861501401</v>
      </c>
      <c r="D232" s="233">
        <f t="shared" ref="D232" si="239">AVERAGE(C221:C232)</f>
        <v>1.6322613080076653</v>
      </c>
      <c r="E232" s="233">
        <v>177.74506730704701</v>
      </c>
      <c r="F232" s="233">
        <f t="shared" ref="F232" si="240">AVERAGE(E221:E232)</f>
        <v>152.19248625825193</v>
      </c>
      <c r="G232" s="233">
        <v>6206.6131315076</v>
      </c>
      <c r="H232" s="233">
        <v>6720.6029002635996</v>
      </c>
      <c r="I232" s="233">
        <f t="shared" ref="I232" si="241">AVERAGE(H221:H232)</f>
        <v>6625.0668288984716</v>
      </c>
      <c r="J232" s="233">
        <v>469712.12700915302</v>
      </c>
      <c r="K232" s="233">
        <v>34.112528166201798</v>
      </c>
      <c r="L232" s="233">
        <v>11838.886779271499</v>
      </c>
      <c r="M232" s="233">
        <f t="shared" ref="M232" si="242">AVERAGE(L221:L232)</f>
        <v>11571.976532071059</v>
      </c>
      <c r="N232" s="233">
        <v>102.418381443426</v>
      </c>
      <c r="O232" s="234">
        <v>0.99575968436358098</v>
      </c>
      <c r="P232" s="233">
        <v>534467.763334263</v>
      </c>
      <c r="Q232" s="233">
        <f t="shared" ref="Q232" si="243">AVERAGE(P221:P232)</f>
        <v>525627.864275667</v>
      </c>
      <c r="R232" s="235">
        <f t="shared" ref="R232" si="244">AVERAGE(K221:K232)</f>
        <v>33.818572097437581</v>
      </c>
      <c r="S232" s="233">
        <v>357.17264850748001</v>
      </c>
      <c r="T232" s="233">
        <v>171.46723298879701</v>
      </c>
      <c r="U232" s="233">
        <v>168312.26732057001</v>
      </c>
      <c r="V232" s="233">
        <v>85.095086100824204</v>
      </c>
      <c r="W232" s="233">
        <v>159.54544586994299</v>
      </c>
      <c r="X232" s="233">
        <v>580625.80397196498</v>
      </c>
      <c r="Y232" s="233">
        <v>29549.721609722201</v>
      </c>
      <c r="Z232" s="233">
        <v>4.0446421217855804</v>
      </c>
      <c r="AA232" s="233">
        <f t="shared" ref="AA232" si="245">AVERAGE(Z221:Z232)</f>
        <v>4.2633457787115159</v>
      </c>
      <c r="AB232" s="233">
        <v>1.3130324760123899</v>
      </c>
      <c r="AC232" s="233">
        <v>1.7537975980017699</v>
      </c>
      <c r="AD232" s="233">
        <f t="shared" ref="AD232" si="246">AVERAGE(X221:X232)</f>
        <v>569690.14157151897</v>
      </c>
      <c r="AE232" s="235">
        <f t="shared" ref="AE232" si="247">AVERAGE(O221:O232)</f>
        <v>1.0228200802316225</v>
      </c>
      <c r="AF232" s="237">
        <f t="shared" ref="AF232" si="248">AVERAGE(S221:S232)</f>
        <v>344.26305431670016</v>
      </c>
      <c r="AG232" s="237">
        <f t="shared" ref="AG232" si="249">AVERAGE(U221:U232)</f>
        <v>163313.10897475143</v>
      </c>
      <c r="AH232" s="237">
        <f t="shared" ref="AH232" si="250">AVERAGE(G221:G232)</f>
        <v>6148.0065136698249</v>
      </c>
      <c r="AI232" s="237">
        <f t="shared" ref="AI232:AJ232" si="251">AVERAGE(AB221:AB232)</f>
        <v>1.3070778475941951</v>
      </c>
      <c r="AJ232" s="237">
        <f t="shared" si="251"/>
        <v>1.7369949476180178</v>
      </c>
    </row>
    <row r="233" spans="1:36" x14ac:dyDescent="0.25">
      <c r="A233" s="231">
        <f>A221+1</f>
        <v>1999</v>
      </c>
      <c r="B233" s="231">
        <f>B221</f>
        <v>1</v>
      </c>
      <c r="C233" s="232">
        <v>1.647333333333</v>
      </c>
      <c r="D233" s="233"/>
      <c r="E233" s="233">
        <v>178.7456</v>
      </c>
      <c r="F233" s="233"/>
      <c r="G233" s="233">
        <v>6217.41</v>
      </c>
      <c r="H233" s="233">
        <v>6733.4</v>
      </c>
      <c r="I233" s="233"/>
      <c r="J233" s="233">
        <v>471161.75</v>
      </c>
      <c r="K233" s="233">
        <v>34.175289999999997</v>
      </c>
      <c r="L233" s="233">
        <v>11864.7</v>
      </c>
      <c r="M233" s="233"/>
      <c r="N233" s="233">
        <v>103.1</v>
      </c>
      <c r="O233" s="234">
        <v>0.99766666666699999</v>
      </c>
      <c r="P233" s="233">
        <v>536236.19999999995</v>
      </c>
      <c r="Q233" s="233"/>
      <c r="R233" s="235"/>
      <c r="S233" s="233">
        <v>350.8</v>
      </c>
      <c r="T233" s="233">
        <v>171.65417481906701</v>
      </c>
      <c r="U233" s="233">
        <v>169372.8125</v>
      </c>
      <c r="V233" s="233">
        <v>85.471779999999995</v>
      </c>
      <c r="W233" s="233">
        <v>159.77442932128901</v>
      </c>
      <c r="X233" s="233">
        <v>581449.0625</v>
      </c>
      <c r="Y233" s="233">
        <v>29491.09765625</v>
      </c>
      <c r="Z233" s="233">
        <v>4.0126759999999999</v>
      </c>
      <c r="AA233" s="233"/>
      <c r="AB233" s="233">
        <v>1.3146666666669999</v>
      </c>
      <c r="AC233" s="233">
        <v>1.756333333333</v>
      </c>
      <c r="AD233" s="233"/>
      <c r="AE233" s="235"/>
      <c r="AF233" s="237"/>
      <c r="AG233" s="237"/>
      <c r="AH233" s="237"/>
      <c r="AI233" s="237"/>
      <c r="AJ233" s="237"/>
    </row>
    <row r="234" spans="1:36" x14ac:dyDescent="0.25">
      <c r="A234" s="231">
        <f t="shared" ref="A234:A268" si="252">A222+1</f>
        <v>1999</v>
      </c>
      <c r="B234" s="231">
        <f t="shared" ref="B234:B268" si="253">B222</f>
        <v>2</v>
      </c>
      <c r="C234" s="232">
        <v>1.6509958257803401</v>
      </c>
      <c r="D234" s="233"/>
      <c r="E234" s="233">
        <v>169.00364794755399</v>
      </c>
      <c r="F234" s="233"/>
      <c r="G234" s="233">
        <v>6228.4396310345301</v>
      </c>
      <c r="H234" s="233">
        <v>6753.7402644923995</v>
      </c>
      <c r="I234" s="233"/>
      <c r="J234" s="233">
        <v>472126.07434375701</v>
      </c>
      <c r="K234" s="233">
        <v>34.198439526709997</v>
      </c>
      <c r="L234" s="233">
        <v>11894.523463316</v>
      </c>
      <c r="M234" s="233"/>
      <c r="N234" s="233">
        <v>108.32371068454199</v>
      </c>
      <c r="O234" s="234">
        <v>1.01049259605023</v>
      </c>
      <c r="P234" s="233">
        <v>537389.27289800695</v>
      </c>
      <c r="Q234" s="233"/>
      <c r="R234" s="235"/>
      <c r="S234" s="233">
        <v>356.66012182111501</v>
      </c>
      <c r="T234" s="233">
        <v>166.28649731632299</v>
      </c>
      <c r="U234" s="233">
        <v>170519.69353385401</v>
      </c>
      <c r="V234" s="233">
        <v>85.795757486120095</v>
      </c>
      <c r="W234" s="233">
        <v>159.99698125050199</v>
      </c>
      <c r="X234" s="233">
        <v>583675.74722174206</v>
      </c>
      <c r="Y234" s="233">
        <v>29672.4369457803</v>
      </c>
      <c r="Z234" s="233">
        <v>3.98329077960011</v>
      </c>
      <c r="AA234" s="233"/>
      <c r="AB234" s="233">
        <v>1.3167823631791</v>
      </c>
      <c r="AC234" s="233">
        <v>1.7590444714867099</v>
      </c>
      <c r="AD234" s="233"/>
      <c r="AE234" s="235"/>
      <c r="AF234" s="237"/>
      <c r="AG234" s="237"/>
      <c r="AH234" s="237"/>
      <c r="AI234" s="237"/>
      <c r="AJ234" s="237"/>
    </row>
    <row r="235" spans="1:36" x14ac:dyDescent="0.25">
      <c r="A235" s="231">
        <f t="shared" si="252"/>
        <v>1999</v>
      </c>
      <c r="B235" s="231">
        <f t="shared" si="253"/>
        <v>3</v>
      </c>
      <c r="C235" s="232">
        <v>1.65499856748564</v>
      </c>
      <c r="D235" s="233"/>
      <c r="E235" s="233">
        <v>156.18326715553701</v>
      </c>
      <c r="F235" s="233"/>
      <c r="G235" s="233">
        <v>6238.4504466551098</v>
      </c>
      <c r="H235" s="233">
        <v>6773.3270363198499</v>
      </c>
      <c r="I235" s="233"/>
      <c r="J235" s="233">
        <v>472801.33957374701</v>
      </c>
      <c r="K235" s="233">
        <v>34.202096994332599</v>
      </c>
      <c r="L235" s="233">
        <v>11925.308196063101</v>
      </c>
      <c r="M235" s="233"/>
      <c r="N235" s="233">
        <v>115.176831048016</v>
      </c>
      <c r="O235" s="234">
        <v>1.0282986357464901</v>
      </c>
      <c r="P235" s="233">
        <v>538174.11134879896</v>
      </c>
      <c r="Q235" s="233"/>
      <c r="R235" s="235"/>
      <c r="S235" s="233">
        <v>368.85949040058699</v>
      </c>
      <c r="T235" s="233">
        <v>159.458076591543</v>
      </c>
      <c r="U235" s="233">
        <v>171641.193044877</v>
      </c>
      <c r="V235" s="233">
        <v>86.038005770130496</v>
      </c>
      <c r="W235" s="233">
        <v>160.22443567763</v>
      </c>
      <c r="X235" s="233">
        <v>586610.87344157998</v>
      </c>
      <c r="Y235" s="233">
        <v>29932.2743716316</v>
      </c>
      <c r="Z235" s="233">
        <v>3.9579897937900799</v>
      </c>
      <c r="AA235" s="233"/>
      <c r="AB235" s="233">
        <v>1.3192375775076499</v>
      </c>
      <c r="AC235" s="233">
        <v>1.7616474729213001</v>
      </c>
      <c r="AD235" s="233"/>
      <c r="AE235" s="235"/>
      <c r="AF235" s="237"/>
      <c r="AG235" s="237"/>
      <c r="AH235" s="237"/>
      <c r="AI235" s="237"/>
      <c r="AJ235" s="237"/>
    </row>
    <row r="236" spans="1:36" x14ac:dyDescent="0.25">
      <c r="A236" s="231">
        <f t="shared" si="252"/>
        <v>1999</v>
      </c>
      <c r="B236" s="231">
        <f t="shared" si="253"/>
        <v>4</v>
      </c>
      <c r="C236" s="232">
        <v>1.6596666666669999</v>
      </c>
      <c r="D236" s="233"/>
      <c r="E236" s="233">
        <v>145.72210000000001</v>
      </c>
      <c r="F236" s="233"/>
      <c r="G236" s="233">
        <v>6249.357</v>
      </c>
      <c r="H236" s="233">
        <v>6787.8670000000002</v>
      </c>
      <c r="I236" s="233"/>
      <c r="J236" s="233">
        <v>473705.96875</v>
      </c>
      <c r="K236" s="233">
        <v>34.215879999999999</v>
      </c>
      <c r="L236" s="233">
        <v>11962.5</v>
      </c>
      <c r="M236" s="233"/>
      <c r="N236" s="233">
        <v>122.3</v>
      </c>
      <c r="O236" s="234">
        <v>1.049666666667</v>
      </c>
      <c r="P236" s="233">
        <v>539222.5</v>
      </c>
      <c r="Q236" s="233"/>
      <c r="R236" s="235"/>
      <c r="S236" s="233">
        <v>382.8</v>
      </c>
      <c r="T236" s="233">
        <v>154.03447204261701</v>
      </c>
      <c r="U236" s="233">
        <v>172962.46875</v>
      </c>
      <c r="V236" s="233">
        <v>86.242789999999999</v>
      </c>
      <c r="W236" s="233">
        <v>160.55322265625</v>
      </c>
      <c r="X236" s="233">
        <v>590289.69999999995</v>
      </c>
      <c r="Y236" s="233">
        <v>30143.55</v>
      </c>
      <c r="Z236" s="233">
        <v>3.9303903579711901</v>
      </c>
      <c r="AA236" s="233"/>
      <c r="AB236" s="233">
        <v>1.3226666666669999</v>
      </c>
      <c r="AC236" s="233">
        <v>1.7646666666669999</v>
      </c>
      <c r="AD236" s="233"/>
      <c r="AE236" s="235"/>
      <c r="AF236" s="237"/>
      <c r="AG236" s="237"/>
      <c r="AH236" s="237"/>
      <c r="AI236" s="237"/>
      <c r="AJ236" s="237"/>
    </row>
    <row r="237" spans="1:36" x14ac:dyDescent="0.25">
      <c r="A237" s="231">
        <f t="shared" si="252"/>
        <v>1999</v>
      </c>
      <c r="B237" s="231">
        <f t="shared" si="253"/>
        <v>5</v>
      </c>
      <c r="C237" s="232">
        <v>1.6639863604755301</v>
      </c>
      <c r="D237" s="233"/>
      <c r="E237" s="233">
        <v>145.189564723442</v>
      </c>
      <c r="F237" s="233"/>
      <c r="G237" s="233">
        <v>6259.5764152489501</v>
      </c>
      <c r="H237" s="233">
        <v>6789.7016101279796</v>
      </c>
      <c r="I237" s="233"/>
      <c r="J237" s="233">
        <v>474975.50221502199</v>
      </c>
      <c r="K237" s="233">
        <v>34.257178877491803</v>
      </c>
      <c r="L237" s="233">
        <v>12001.688999783401</v>
      </c>
      <c r="M237" s="233"/>
      <c r="N237" s="233">
        <v>126.56808792161</v>
      </c>
      <c r="O237" s="234">
        <v>1.0676765817112299</v>
      </c>
      <c r="P237" s="233">
        <v>540707.931414766</v>
      </c>
      <c r="Q237" s="233"/>
      <c r="R237" s="235"/>
      <c r="S237" s="233">
        <v>391.01535627005501</v>
      </c>
      <c r="T237" s="233">
        <v>154.09981833103899</v>
      </c>
      <c r="U237" s="233">
        <v>174277.46622757701</v>
      </c>
      <c r="V237" s="233">
        <v>86.3910039518979</v>
      </c>
      <c r="W237" s="233">
        <v>160.968886130166</v>
      </c>
      <c r="X237" s="233">
        <v>593718.22205676895</v>
      </c>
      <c r="Y237" s="233">
        <v>30146.723276846798</v>
      </c>
      <c r="Z237" s="233">
        <v>3.9032237510119998</v>
      </c>
      <c r="AA237" s="233"/>
      <c r="AB237" s="233">
        <v>1.32671473750153</v>
      </c>
      <c r="AC237" s="233">
        <v>1.76769186409707</v>
      </c>
      <c r="AD237" s="233"/>
      <c r="AE237" s="235"/>
      <c r="AF237" s="237"/>
      <c r="AG237" s="237"/>
      <c r="AH237" s="237"/>
      <c r="AI237" s="237"/>
      <c r="AJ237" s="237"/>
    </row>
    <row r="238" spans="1:36" x14ac:dyDescent="0.25">
      <c r="A238" s="231">
        <f t="shared" si="252"/>
        <v>1999</v>
      </c>
      <c r="B238" s="231">
        <f t="shared" si="253"/>
        <v>6</v>
      </c>
      <c r="C238" s="232">
        <v>1.66817692904382</v>
      </c>
      <c r="D238" s="233"/>
      <c r="E238" s="233">
        <v>151.22794798612099</v>
      </c>
      <c r="F238" s="233"/>
      <c r="G238" s="233">
        <v>6269.9190710843905</v>
      </c>
      <c r="H238" s="233">
        <v>6787.6751297640503</v>
      </c>
      <c r="I238" s="233"/>
      <c r="J238" s="233">
        <v>476380.46637391899</v>
      </c>
      <c r="K238" s="233">
        <v>34.304177819864798</v>
      </c>
      <c r="L238" s="233">
        <v>12050.8144821362</v>
      </c>
      <c r="M238" s="233"/>
      <c r="N238" s="233">
        <v>128.67938095480099</v>
      </c>
      <c r="O238" s="234">
        <v>1.0825604571888201</v>
      </c>
      <c r="P238" s="233">
        <v>542325.47768746305</v>
      </c>
      <c r="Q238" s="233"/>
      <c r="R238" s="235"/>
      <c r="S238" s="233">
        <v>394.04706915813199</v>
      </c>
      <c r="T238" s="233">
        <v>158.32396018535201</v>
      </c>
      <c r="U238" s="233">
        <v>175506.63791266899</v>
      </c>
      <c r="V238" s="233">
        <v>86.596877429749298</v>
      </c>
      <c r="W238" s="233">
        <v>161.40691899457599</v>
      </c>
      <c r="X238" s="233">
        <v>596638.15506792394</v>
      </c>
      <c r="Y238" s="233">
        <v>30047.7232879476</v>
      </c>
      <c r="Z238" s="233">
        <v>3.8740947190514099</v>
      </c>
      <c r="AA238" s="233"/>
      <c r="AB238" s="233">
        <v>1.33129238054543</v>
      </c>
      <c r="AC238" s="233">
        <v>1.7708847180248899</v>
      </c>
      <c r="AD238" s="233"/>
      <c r="AE238" s="235"/>
      <c r="AF238" s="237"/>
      <c r="AG238" s="237"/>
      <c r="AH238" s="237"/>
      <c r="AI238" s="237"/>
      <c r="AJ238" s="237"/>
    </row>
    <row r="239" spans="1:36" x14ac:dyDescent="0.25">
      <c r="A239" s="231">
        <f t="shared" si="252"/>
        <v>1999</v>
      </c>
      <c r="B239" s="231">
        <f t="shared" si="253"/>
        <v>7</v>
      </c>
      <c r="C239" s="232">
        <v>1.6719999999999999</v>
      </c>
      <c r="D239" s="233"/>
      <c r="E239" s="233">
        <v>157.89959999999999</v>
      </c>
      <c r="F239" s="233"/>
      <c r="G239" s="233">
        <v>6279.915</v>
      </c>
      <c r="H239" s="233">
        <v>6793.7669999999998</v>
      </c>
      <c r="I239" s="233"/>
      <c r="J239" s="233">
        <v>477389.3</v>
      </c>
      <c r="K239" s="233">
        <v>34.31944</v>
      </c>
      <c r="L239" s="233">
        <v>12113.1</v>
      </c>
      <c r="M239" s="233"/>
      <c r="N239" s="233">
        <v>129.566666666667</v>
      </c>
      <c r="O239" s="234">
        <v>1.093333333333</v>
      </c>
      <c r="P239" s="233">
        <v>543407.30000000005</v>
      </c>
      <c r="Q239" s="233"/>
      <c r="R239" s="235"/>
      <c r="S239" s="233">
        <v>393.2</v>
      </c>
      <c r="T239" s="233">
        <v>163.98814531614499</v>
      </c>
      <c r="U239" s="233">
        <v>176380.71875</v>
      </c>
      <c r="V239" s="233">
        <v>86.969250000000002</v>
      </c>
      <c r="W239" s="233">
        <v>161.722579956055</v>
      </c>
      <c r="X239" s="233">
        <v>598422.9</v>
      </c>
      <c r="Y239" s="233">
        <v>30013.24</v>
      </c>
      <c r="Z239" s="233">
        <v>3.8444087505340598</v>
      </c>
      <c r="AA239" s="233"/>
      <c r="AB239" s="233">
        <v>1.3356666666670001</v>
      </c>
      <c r="AC239" s="233">
        <v>1.774</v>
      </c>
      <c r="AD239" s="233"/>
      <c r="AE239" s="235"/>
      <c r="AF239" s="237"/>
      <c r="AG239" s="237"/>
      <c r="AH239" s="237"/>
      <c r="AI239" s="237"/>
      <c r="AJ239" s="237"/>
    </row>
    <row r="240" spans="1:36" x14ac:dyDescent="0.25">
      <c r="A240" s="231">
        <f t="shared" si="252"/>
        <v>1999</v>
      </c>
      <c r="B240" s="231">
        <f t="shared" si="253"/>
        <v>8</v>
      </c>
      <c r="C240" s="232">
        <v>1.67580906336756</v>
      </c>
      <c r="D240" s="233"/>
      <c r="E240" s="233">
        <v>161.22980649745901</v>
      </c>
      <c r="F240" s="233"/>
      <c r="G240" s="233">
        <v>6290.3533332977904</v>
      </c>
      <c r="H240" s="233">
        <v>6817.0074805926697</v>
      </c>
      <c r="I240" s="233"/>
      <c r="J240" s="233">
        <v>477876.88799397001</v>
      </c>
      <c r="K240" s="233">
        <v>34.290100552969299</v>
      </c>
      <c r="L240" s="233">
        <v>12194.1287940723</v>
      </c>
      <c r="M240" s="233"/>
      <c r="N240" s="233">
        <v>130.296639180829</v>
      </c>
      <c r="O240" s="234">
        <v>1.1014713917940999</v>
      </c>
      <c r="P240" s="233">
        <v>543794.04603209905</v>
      </c>
      <c r="Q240" s="233"/>
      <c r="R240" s="235"/>
      <c r="S240" s="233">
        <v>389.966627178191</v>
      </c>
      <c r="T240" s="233">
        <v>169.080761665925</v>
      </c>
      <c r="U240" s="233">
        <v>176887.21550063501</v>
      </c>
      <c r="V240" s="233">
        <v>87.601553401410399</v>
      </c>
      <c r="W240" s="233">
        <v>161.87685229671399</v>
      </c>
      <c r="X240" s="233">
        <v>599004.27263556595</v>
      </c>
      <c r="Y240" s="233">
        <v>30165.5710308415</v>
      </c>
      <c r="Z240" s="233">
        <v>3.8117741408264201</v>
      </c>
      <c r="AA240" s="233"/>
      <c r="AB240" s="233">
        <v>1.3398291606822099</v>
      </c>
      <c r="AC240" s="233">
        <v>1.7772309996397799</v>
      </c>
      <c r="AD240" s="233"/>
      <c r="AE240" s="235"/>
      <c r="AF240" s="237"/>
      <c r="AG240" s="237"/>
      <c r="AH240" s="237"/>
      <c r="AI240" s="237"/>
      <c r="AJ240" s="237"/>
    </row>
    <row r="241" spans="1:36" x14ac:dyDescent="0.25">
      <c r="A241" s="231">
        <f t="shared" si="252"/>
        <v>1999</v>
      </c>
      <c r="B241" s="231">
        <f t="shared" si="253"/>
        <v>9</v>
      </c>
      <c r="C241" s="232">
        <v>1.67983327139104</v>
      </c>
      <c r="D241" s="233"/>
      <c r="E241" s="233">
        <v>161.90676850448199</v>
      </c>
      <c r="F241" s="233"/>
      <c r="G241" s="233">
        <v>6300.6966188817696</v>
      </c>
      <c r="H241" s="233">
        <v>6851.3436327473601</v>
      </c>
      <c r="I241" s="233"/>
      <c r="J241" s="233">
        <v>478669.19384379301</v>
      </c>
      <c r="K241" s="233">
        <v>34.2883171915947</v>
      </c>
      <c r="L241" s="233">
        <v>12272.7332675097</v>
      </c>
      <c r="M241" s="233"/>
      <c r="N241" s="233">
        <v>131.42737693241801</v>
      </c>
      <c r="O241" s="234">
        <v>1.1104463891858001</v>
      </c>
      <c r="P241" s="233">
        <v>544619.44318487705</v>
      </c>
      <c r="Q241" s="233"/>
      <c r="R241" s="235"/>
      <c r="S241" s="233">
        <v>385.83724270708302</v>
      </c>
      <c r="T241" s="233">
        <v>171.631977448691</v>
      </c>
      <c r="U241" s="233">
        <v>177425.12698790999</v>
      </c>
      <c r="V241" s="233">
        <v>88.321208895275902</v>
      </c>
      <c r="W241" s="233">
        <v>162.03983271509901</v>
      </c>
      <c r="X241" s="233">
        <v>599185.49941782595</v>
      </c>
      <c r="Y241" s="233">
        <v>30465.51150257</v>
      </c>
      <c r="Z241" s="233">
        <v>3.7770555515453599</v>
      </c>
      <c r="AA241" s="233"/>
      <c r="AB241" s="233">
        <v>1.34394646155322</v>
      </c>
      <c r="AC241" s="233">
        <v>1.78056494711059</v>
      </c>
      <c r="AD241" s="233"/>
      <c r="AE241" s="235"/>
      <c r="AF241" s="237"/>
      <c r="AG241" s="237"/>
      <c r="AH241" s="237"/>
      <c r="AI241" s="237"/>
      <c r="AJ241" s="237"/>
    </row>
    <row r="242" spans="1:36" x14ac:dyDescent="0.25">
      <c r="A242" s="231">
        <f t="shared" si="252"/>
        <v>1999</v>
      </c>
      <c r="B242" s="231">
        <f t="shared" si="253"/>
        <v>10</v>
      </c>
      <c r="C242" s="232">
        <v>1.6843333333329999</v>
      </c>
      <c r="D242" s="233"/>
      <c r="E242" s="233">
        <v>162.20584106445301</v>
      </c>
      <c r="F242" s="233"/>
      <c r="G242" s="233">
        <v>6310.3440000000001</v>
      </c>
      <c r="H242" s="233">
        <v>6885.9</v>
      </c>
      <c r="I242" s="233"/>
      <c r="J242" s="233">
        <v>480796.3</v>
      </c>
      <c r="K242" s="233">
        <v>34.402713775634801</v>
      </c>
      <c r="L242" s="233">
        <v>12323.3</v>
      </c>
      <c r="M242" s="233"/>
      <c r="N242" s="233">
        <v>133.36666666666699</v>
      </c>
      <c r="O242" s="234">
        <v>1.1243333333329999</v>
      </c>
      <c r="P242" s="233">
        <v>547284.80000000005</v>
      </c>
      <c r="Q242" s="233"/>
      <c r="R242" s="235"/>
      <c r="S242" s="233">
        <v>382.4</v>
      </c>
      <c r="T242" s="233">
        <v>170.14797820525499</v>
      </c>
      <c r="U242" s="233">
        <v>178505.15625</v>
      </c>
      <c r="V242" s="233">
        <v>88.891009999999994</v>
      </c>
      <c r="W242" s="233">
        <v>162.43635559082</v>
      </c>
      <c r="X242" s="233">
        <v>600066.30000000005</v>
      </c>
      <c r="Y242" s="233">
        <v>30816.11</v>
      </c>
      <c r="Z242" s="233">
        <v>3.7414589999999999</v>
      </c>
      <c r="AA242" s="233"/>
      <c r="AB242" s="233">
        <v>1.3483333333330001</v>
      </c>
      <c r="AC242" s="233">
        <v>1.784</v>
      </c>
      <c r="AD242" s="233"/>
      <c r="AE242" s="235"/>
      <c r="AF242" s="237"/>
      <c r="AG242" s="237"/>
      <c r="AH242" s="237"/>
      <c r="AI242" s="237"/>
      <c r="AJ242" s="237"/>
    </row>
    <row r="243" spans="1:36" x14ac:dyDescent="0.25">
      <c r="A243" s="231">
        <f t="shared" si="252"/>
        <v>1999</v>
      </c>
      <c r="B243" s="231">
        <f t="shared" si="253"/>
        <v>11</v>
      </c>
      <c r="C243" s="232">
        <v>1.6898345685568701</v>
      </c>
      <c r="D243" s="233"/>
      <c r="E243" s="233">
        <v>163.76328807963401</v>
      </c>
      <c r="F243" s="233"/>
      <c r="G243" s="233">
        <v>6319.8761389148203</v>
      </c>
      <c r="H243" s="233">
        <v>6915.5053911833002</v>
      </c>
      <c r="I243" s="233"/>
      <c r="J243" s="233">
        <v>485019.94783812499</v>
      </c>
      <c r="K243" s="233">
        <v>34.692931095675</v>
      </c>
      <c r="L243" s="233">
        <v>12335.7050595818</v>
      </c>
      <c r="M243" s="233"/>
      <c r="N243" s="233">
        <v>136.589149960421</v>
      </c>
      <c r="O243" s="234">
        <v>1.1466933770182901</v>
      </c>
      <c r="P243" s="233">
        <v>552804.26183431898</v>
      </c>
      <c r="Q243" s="233"/>
      <c r="R243" s="235"/>
      <c r="S243" s="233">
        <v>380.62126938187401</v>
      </c>
      <c r="T243" s="233">
        <v>163.92597475203499</v>
      </c>
      <c r="U243" s="233">
        <v>180494.654812558</v>
      </c>
      <c r="V243" s="233">
        <v>89.204181659655006</v>
      </c>
      <c r="W243" s="233">
        <v>163.23161915134199</v>
      </c>
      <c r="X243" s="233">
        <v>602491.67691335594</v>
      </c>
      <c r="Y243" s="233">
        <v>31163.503160095301</v>
      </c>
      <c r="Z243" s="233">
        <v>3.7043121381061099</v>
      </c>
      <c r="AA243" s="233"/>
      <c r="AB243" s="233">
        <v>1.3535461980911101</v>
      </c>
      <c r="AC243" s="233">
        <v>1.7878306769135901</v>
      </c>
      <c r="AD243" s="233"/>
      <c r="AE243" s="235"/>
      <c r="AF243" s="237"/>
      <c r="AG243" s="237"/>
      <c r="AH243" s="237"/>
      <c r="AI243" s="237"/>
      <c r="AJ243" s="237"/>
    </row>
    <row r="244" spans="1:36" x14ac:dyDescent="0.25">
      <c r="A244" s="231">
        <f t="shared" si="252"/>
        <v>1999</v>
      </c>
      <c r="B244" s="231">
        <f t="shared" si="253"/>
        <v>12</v>
      </c>
      <c r="C244" s="232">
        <v>1.69549394350923</v>
      </c>
      <c r="D244" s="233">
        <f t="shared" ref="D244" si="254">AVERAGE(C233:C244)</f>
        <v>1.6702051552452524</v>
      </c>
      <c r="E244" s="233">
        <v>165.692322256989</v>
      </c>
      <c r="F244" s="233">
        <f t="shared" ref="F244" si="255">AVERAGE(E233:E244)</f>
        <v>159.89747951797258</v>
      </c>
      <c r="G244" s="233">
        <v>6329.4317622557301</v>
      </c>
      <c r="H244" s="233">
        <v>6938.8070048162199</v>
      </c>
      <c r="I244" s="233">
        <f t="shared" ref="I244" si="256">AVERAGE(H233:H244)</f>
        <v>6819.0034625036524</v>
      </c>
      <c r="J244" s="233">
        <v>489850.150719942</v>
      </c>
      <c r="K244" s="233">
        <v>35.0377470690145</v>
      </c>
      <c r="L244" s="233">
        <v>12335.2529674744</v>
      </c>
      <c r="M244" s="233">
        <f t="shared" ref="M244" si="257">AVERAGE(L233:L244)</f>
        <v>12106.146269161409</v>
      </c>
      <c r="N244" s="233">
        <v>140.71988977989099</v>
      </c>
      <c r="O244" s="234">
        <v>1.1714665855787501</v>
      </c>
      <c r="P244" s="233">
        <v>559160.09629402601</v>
      </c>
      <c r="Q244" s="233">
        <f t="shared" ref="Q244" si="258">AVERAGE(P233:P244)</f>
        <v>543760.45339119632</v>
      </c>
      <c r="R244" s="235">
        <f t="shared" ref="R244" si="259">AVERAGE(K233:K244)</f>
        <v>34.365359408607297</v>
      </c>
      <c r="S244" s="233">
        <v>380.77787991116799</v>
      </c>
      <c r="T244" s="233">
        <v>156.442788505804</v>
      </c>
      <c r="U244" s="233">
        <v>182609.44644627301</v>
      </c>
      <c r="V244" s="233">
        <v>89.370409220975205</v>
      </c>
      <c r="W244" s="233">
        <v>164.136631108823</v>
      </c>
      <c r="X244" s="233">
        <v>605804.45044666901</v>
      </c>
      <c r="Y244" s="233">
        <v>31432.390399854601</v>
      </c>
      <c r="Z244" s="233">
        <v>3.6760299625766999</v>
      </c>
      <c r="AA244" s="233">
        <f t="shared" ref="AA244" si="260">AVERAGE(Z233:Z244)</f>
        <v>3.85139207875112</v>
      </c>
      <c r="AB244" s="233">
        <v>1.35876991989091</v>
      </c>
      <c r="AC244" s="233">
        <v>1.79169068373191</v>
      </c>
      <c r="AD244" s="233">
        <f t="shared" ref="AD244" si="261">AVERAGE(X233:X244)</f>
        <v>594779.73830845254</v>
      </c>
      <c r="AE244" s="235">
        <f t="shared" ref="AE244" si="262">AVERAGE(O233:O244)</f>
        <v>1.0820088345228092</v>
      </c>
      <c r="AF244" s="237">
        <f t="shared" ref="AF244" si="263">AVERAGE(S233:S244)</f>
        <v>379.7487547356838</v>
      </c>
      <c r="AG244" s="237">
        <f t="shared" ref="AG244" si="264">AVERAGE(U233:U244)</f>
        <v>175548.54922636275</v>
      </c>
      <c r="AH244" s="237">
        <f t="shared" ref="AH244" si="265">AVERAGE(G233:G244)</f>
        <v>6274.4807847810907</v>
      </c>
      <c r="AI244" s="237">
        <f t="shared" ref="AI244:AJ244" si="266">AVERAGE(AB233:AB244)</f>
        <v>1.33428767769043</v>
      </c>
      <c r="AJ244" s="237">
        <f t="shared" si="266"/>
        <v>1.7729654861604869</v>
      </c>
    </row>
    <row r="245" spans="1:36" x14ac:dyDescent="0.25">
      <c r="A245" s="231">
        <f>A233+1</f>
        <v>2000</v>
      </c>
      <c r="B245" s="231">
        <f>B233</f>
        <v>1</v>
      </c>
      <c r="C245" s="232">
        <v>1.7010000000000001</v>
      </c>
      <c r="D245" s="233"/>
      <c r="E245" s="233">
        <v>166.7072</v>
      </c>
      <c r="F245" s="233"/>
      <c r="G245" s="233">
        <v>6340.6419999999998</v>
      </c>
      <c r="H245" s="233">
        <v>6959.9</v>
      </c>
      <c r="I245" s="233"/>
      <c r="J245" s="233">
        <v>493876.9</v>
      </c>
      <c r="K245" s="233">
        <v>35.314376831054702</v>
      </c>
      <c r="L245" s="233">
        <v>12359.1</v>
      </c>
      <c r="M245" s="233"/>
      <c r="N245" s="233">
        <v>145.73333333333301</v>
      </c>
      <c r="O245" s="234">
        <v>1.1936666666669999</v>
      </c>
      <c r="P245" s="233">
        <v>564414.5</v>
      </c>
      <c r="Q245" s="233"/>
      <c r="R245" s="235"/>
      <c r="S245" s="233">
        <v>382.8</v>
      </c>
      <c r="T245" s="233">
        <v>151.340650807288</v>
      </c>
      <c r="U245" s="233">
        <v>184066.921875</v>
      </c>
      <c r="V245" s="233">
        <v>89.604680000000002</v>
      </c>
      <c r="W245" s="233">
        <v>164.86927795410199</v>
      </c>
      <c r="X245" s="233">
        <v>609383.9375</v>
      </c>
      <c r="Y245" s="233">
        <v>31590.79296875</v>
      </c>
      <c r="Z245" s="233">
        <v>3.6647274494171098</v>
      </c>
      <c r="AA245" s="233"/>
      <c r="AB245" s="233">
        <v>1.3636666666670001</v>
      </c>
      <c r="AC245" s="233">
        <v>1.795666666667</v>
      </c>
      <c r="AD245" s="233"/>
      <c r="AE245" s="235"/>
      <c r="AF245" s="237"/>
      <c r="AG245" s="237"/>
      <c r="AH245" s="237"/>
      <c r="AI245" s="237"/>
      <c r="AJ245" s="237"/>
    </row>
    <row r="246" spans="1:36" x14ac:dyDescent="0.25">
      <c r="A246" s="231">
        <f t="shared" si="252"/>
        <v>2000</v>
      </c>
      <c r="B246" s="231">
        <f t="shared" si="253"/>
        <v>2</v>
      </c>
      <c r="C246" s="232">
        <v>1.70569006318475</v>
      </c>
      <c r="D246" s="233"/>
      <c r="E246" s="233">
        <v>165.59141162211</v>
      </c>
      <c r="F246" s="233"/>
      <c r="G246" s="233">
        <v>6353.8831781865101</v>
      </c>
      <c r="H246" s="233">
        <v>6980.41246801954</v>
      </c>
      <c r="I246" s="233"/>
      <c r="J246" s="233">
        <v>495689.76958172902</v>
      </c>
      <c r="K246" s="233">
        <v>35.405360353785198</v>
      </c>
      <c r="L246" s="233">
        <v>12432.012481429199</v>
      </c>
      <c r="M246" s="233"/>
      <c r="N246" s="233">
        <v>151.09514499909301</v>
      </c>
      <c r="O246" s="234">
        <v>1.20768849670039</v>
      </c>
      <c r="P246" s="233">
        <v>566644.58100205404</v>
      </c>
      <c r="Q246" s="233"/>
      <c r="R246" s="235"/>
      <c r="S246" s="233">
        <v>386.40681035801498</v>
      </c>
      <c r="T246" s="233">
        <v>151.717834869911</v>
      </c>
      <c r="U246" s="233">
        <v>184149.180036659</v>
      </c>
      <c r="V246" s="233">
        <v>90.045506283977204</v>
      </c>
      <c r="W246" s="233">
        <v>165.15785089295801</v>
      </c>
      <c r="X246" s="233">
        <v>612380.44929635804</v>
      </c>
      <c r="Y246" s="233">
        <v>31601.464152997101</v>
      </c>
      <c r="Z246" s="233">
        <v>3.6778272278178901</v>
      </c>
      <c r="AA246" s="233"/>
      <c r="AB246" s="233">
        <v>1.3675500560301601</v>
      </c>
      <c r="AC246" s="233">
        <v>1.7995112971918401</v>
      </c>
      <c r="AD246" s="233"/>
      <c r="AE246" s="235"/>
      <c r="AF246" s="237"/>
      <c r="AG246" s="237"/>
      <c r="AH246" s="237"/>
      <c r="AI246" s="237"/>
      <c r="AJ246" s="237"/>
    </row>
    <row r="247" spans="1:36" x14ac:dyDescent="0.25">
      <c r="A247" s="231">
        <f t="shared" si="252"/>
        <v>2000</v>
      </c>
      <c r="B247" s="231">
        <f t="shared" si="253"/>
        <v>3</v>
      </c>
      <c r="C247" s="232">
        <v>1.7097333238436601</v>
      </c>
      <c r="D247" s="233"/>
      <c r="E247" s="233">
        <v>162.66037027037399</v>
      </c>
      <c r="F247" s="233"/>
      <c r="G247" s="233">
        <v>6367.5254553624</v>
      </c>
      <c r="H247" s="233">
        <v>7000.8176818460497</v>
      </c>
      <c r="I247" s="233"/>
      <c r="J247" s="233">
        <v>496128.11924292601</v>
      </c>
      <c r="K247" s="233">
        <v>35.381566082916898</v>
      </c>
      <c r="L247" s="233">
        <v>12519.203806518</v>
      </c>
      <c r="M247" s="233"/>
      <c r="N247" s="233">
        <v>155.69836618716701</v>
      </c>
      <c r="O247" s="234">
        <v>1.2162814406045499</v>
      </c>
      <c r="P247" s="233">
        <v>566977.66652426205</v>
      </c>
      <c r="Q247" s="233"/>
      <c r="R247" s="235"/>
      <c r="S247" s="233">
        <v>390.15248046820801</v>
      </c>
      <c r="T247" s="233">
        <v>154.61206733393101</v>
      </c>
      <c r="U247" s="233">
        <v>183477.820552397</v>
      </c>
      <c r="V247" s="233">
        <v>90.547281570044504</v>
      </c>
      <c r="W247" s="233">
        <v>165.19846930006901</v>
      </c>
      <c r="X247" s="233">
        <v>614390.47279372194</v>
      </c>
      <c r="Y247" s="233">
        <v>31539.86823258</v>
      </c>
      <c r="Z247" s="233">
        <v>3.7037320377176401</v>
      </c>
      <c r="AA247" s="233"/>
      <c r="AB247" s="233">
        <v>1.3704933988400001</v>
      </c>
      <c r="AC247" s="233">
        <v>1.8030762984994599</v>
      </c>
      <c r="AD247" s="233"/>
      <c r="AE247" s="235"/>
      <c r="AF247" s="237"/>
      <c r="AG247" s="237"/>
      <c r="AH247" s="237"/>
      <c r="AI247" s="237"/>
      <c r="AJ247" s="237"/>
    </row>
    <row r="248" spans="1:36" x14ac:dyDescent="0.25">
      <c r="A248" s="231">
        <f t="shared" si="252"/>
        <v>2000</v>
      </c>
      <c r="B248" s="231">
        <f t="shared" si="253"/>
        <v>4</v>
      </c>
      <c r="C248" s="232">
        <v>1.714333333333</v>
      </c>
      <c r="D248" s="233"/>
      <c r="E248" s="233">
        <v>157.84597778320301</v>
      </c>
      <c r="F248" s="233"/>
      <c r="G248" s="233">
        <v>6382.50048828125</v>
      </c>
      <c r="H248" s="233">
        <v>7025.66650390625</v>
      </c>
      <c r="I248" s="233"/>
      <c r="J248" s="233">
        <v>496560.4</v>
      </c>
      <c r="K248" s="233">
        <v>35.345050000000001</v>
      </c>
      <c r="L248" s="233">
        <v>12592.5</v>
      </c>
      <c r="M248" s="233"/>
      <c r="N248" s="233">
        <v>159.30000000000001</v>
      </c>
      <c r="O248" s="234">
        <v>1.225666666667</v>
      </c>
      <c r="P248" s="233">
        <v>567200.25</v>
      </c>
      <c r="Q248" s="233"/>
      <c r="R248" s="235"/>
      <c r="S248" s="233">
        <v>393.2</v>
      </c>
      <c r="T248" s="233">
        <v>156.47861461280399</v>
      </c>
      <c r="U248" s="233">
        <v>182784.65625</v>
      </c>
      <c r="V248" s="233">
        <v>91.012730000000005</v>
      </c>
      <c r="W248" s="233">
        <v>165.28762817382801</v>
      </c>
      <c r="X248" s="233">
        <v>615517.4</v>
      </c>
      <c r="Y248" s="233">
        <v>31487.57</v>
      </c>
      <c r="Z248" s="233">
        <v>3.7331414222717298</v>
      </c>
      <c r="AA248" s="233"/>
      <c r="AB248" s="233">
        <v>1.373333333333</v>
      </c>
      <c r="AC248" s="233">
        <v>1.8069999999999999</v>
      </c>
      <c r="AD248" s="233"/>
      <c r="AE248" s="235"/>
      <c r="AF248" s="237"/>
      <c r="AG248" s="237"/>
      <c r="AH248" s="237"/>
      <c r="AI248" s="237"/>
      <c r="AJ248" s="237"/>
    </row>
    <row r="249" spans="1:36" x14ac:dyDescent="0.25">
      <c r="A249" s="231">
        <f t="shared" si="252"/>
        <v>2000</v>
      </c>
      <c r="B249" s="231">
        <f t="shared" si="253"/>
        <v>5</v>
      </c>
      <c r="C249" s="232">
        <v>1.71947572492909</v>
      </c>
      <c r="D249" s="233"/>
      <c r="E249" s="233">
        <v>152.143917668168</v>
      </c>
      <c r="F249" s="233"/>
      <c r="G249" s="233">
        <v>6396.6410383458096</v>
      </c>
      <c r="H249" s="233">
        <v>7053.3350385284502</v>
      </c>
      <c r="I249" s="233"/>
      <c r="J249" s="233">
        <v>497895.59548850899</v>
      </c>
      <c r="K249" s="233">
        <v>35.377092109505298</v>
      </c>
      <c r="L249" s="233">
        <v>12616.0860894501</v>
      </c>
      <c r="M249" s="233"/>
      <c r="N249" s="233">
        <v>160.91630812598501</v>
      </c>
      <c r="O249" s="234">
        <v>1.2385338011604501</v>
      </c>
      <c r="P249" s="233">
        <v>568574.84264691605</v>
      </c>
      <c r="Q249" s="233"/>
      <c r="R249" s="235"/>
      <c r="S249" s="233">
        <v>394.34135885840101</v>
      </c>
      <c r="T249" s="233">
        <v>154.45499356022501</v>
      </c>
      <c r="U249" s="233">
        <v>182760.97384900201</v>
      </c>
      <c r="V249" s="233">
        <v>91.267401260691699</v>
      </c>
      <c r="W249" s="233">
        <v>165.62696048654999</v>
      </c>
      <c r="X249" s="233">
        <v>615632.18914227502</v>
      </c>
      <c r="Y249" s="233">
        <v>31509.123104862301</v>
      </c>
      <c r="Z249" s="233">
        <v>3.75250715269563</v>
      </c>
      <c r="AA249" s="233"/>
      <c r="AB249" s="233">
        <v>1.3761835011508901</v>
      </c>
      <c r="AC249" s="233">
        <v>1.81099191860673</v>
      </c>
      <c r="AD249" s="233"/>
      <c r="AE249" s="235"/>
      <c r="AF249" s="237"/>
      <c r="AG249" s="237"/>
      <c r="AH249" s="237"/>
      <c r="AI249" s="237"/>
      <c r="AJ249" s="237"/>
    </row>
    <row r="250" spans="1:36" x14ac:dyDescent="0.25">
      <c r="A250" s="231">
        <f t="shared" si="252"/>
        <v>2000</v>
      </c>
      <c r="B250" s="231">
        <f t="shared" si="253"/>
        <v>6</v>
      </c>
      <c r="C250" s="232">
        <v>1.7250398207378901</v>
      </c>
      <c r="D250" s="233"/>
      <c r="E250" s="233">
        <v>147.03614992625799</v>
      </c>
      <c r="F250" s="233"/>
      <c r="G250" s="233">
        <v>6410.9142432445296</v>
      </c>
      <c r="H250" s="233">
        <v>7081.8152647417701</v>
      </c>
      <c r="I250" s="233"/>
      <c r="J250" s="233">
        <v>499857.36348066898</v>
      </c>
      <c r="K250" s="233">
        <v>35.458775560898502</v>
      </c>
      <c r="L250" s="233">
        <v>12610.8716571033</v>
      </c>
      <c r="M250" s="233"/>
      <c r="N250" s="233">
        <v>161.263397535661</v>
      </c>
      <c r="O250" s="234">
        <v>1.2539103876792601</v>
      </c>
      <c r="P250" s="233">
        <v>570829.25979446003</v>
      </c>
      <c r="Q250" s="233"/>
      <c r="R250" s="235"/>
      <c r="S250" s="233">
        <v>394.66634436981298</v>
      </c>
      <c r="T250" s="233">
        <v>150.84188617381199</v>
      </c>
      <c r="U250" s="233">
        <v>183295.716925138</v>
      </c>
      <c r="V250" s="233">
        <v>91.349533915351302</v>
      </c>
      <c r="W250" s="233">
        <v>166.13753602153099</v>
      </c>
      <c r="X250" s="233">
        <v>615624.45229428797</v>
      </c>
      <c r="Y250" s="233">
        <v>31544.7533247133</v>
      </c>
      <c r="Z250" s="233">
        <v>3.7591876103516602</v>
      </c>
      <c r="AA250" s="233"/>
      <c r="AB250" s="233">
        <v>1.37959241470611</v>
      </c>
      <c r="AC250" s="233">
        <v>1.8151544185417801</v>
      </c>
      <c r="AD250" s="233"/>
      <c r="AE250" s="235"/>
      <c r="AF250" s="237"/>
      <c r="AG250" s="237"/>
      <c r="AH250" s="237"/>
      <c r="AI250" s="237"/>
      <c r="AJ250" s="237"/>
    </row>
    <row r="251" spans="1:36" x14ac:dyDescent="0.25">
      <c r="A251" s="231">
        <f t="shared" si="252"/>
        <v>2000</v>
      </c>
      <c r="B251" s="231">
        <f t="shared" si="253"/>
        <v>7</v>
      </c>
      <c r="C251" s="232">
        <v>1.73</v>
      </c>
      <c r="D251" s="233"/>
      <c r="E251" s="233">
        <v>144.93459999999999</v>
      </c>
      <c r="F251" s="233"/>
      <c r="G251" s="233">
        <v>6424.62060546875</v>
      </c>
      <c r="H251" s="233">
        <v>7104.4669999999996</v>
      </c>
      <c r="I251" s="233"/>
      <c r="J251" s="233">
        <v>501631.25</v>
      </c>
      <c r="K251" s="233">
        <v>35.539099999999998</v>
      </c>
      <c r="L251" s="233">
        <v>12607.7</v>
      </c>
      <c r="M251" s="233"/>
      <c r="N251" s="233">
        <v>161.19999999999999</v>
      </c>
      <c r="O251" s="234">
        <v>1.267666666667</v>
      </c>
      <c r="P251" s="233">
        <v>573044</v>
      </c>
      <c r="Q251" s="233"/>
      <c r="R251" s="235"/>
      <c r="S251" s="233">
        <v>395.6</v>
      </c>
      <c r="T251" s="233">
        <v>149.48728029892601</v>
      </c>
      <c r="U251" s="233">
        <v>184060.34375</v>
      </c>
      <c r="V251" s="233">
        <v>91.31223</v>
      </c>
      <c r="W251" s="233">
        <v>166.60998535156301</v>
      </c>
      <c r="X251" s="233">
        <v>616548.69999999995</v>
      </c>
      <c r="Y251" s="233">
        <v>31503.154296875</v>
      </c>
      <c r="Z251" s="233">
        <v>3.75082659721375</v>
      </c>
      <c r="AA251" s="233"/>
      <c r="AB251" s="233">
        <v>1.3836666666669999</v>
      </c>
      <c r="AC251" s="233">
        <v>1.819</v>
      </c>
      <c r="AD251" s="233"/>
      <c r="AE251" s="235"/>
      <c r="AF251" s="237"/>
      <c r="AG251" s="237"/>
      <c r="AH251" s="237"/>
      <c r="AI251" s="237"/>
      <c r="AJ251" s="237"/>
    </row>
    <row r="252" spans="1:36" x14ac:dyDescent="0.25">
      <c r="A252" s="231">
        <f t="shared" si="252"/>
        <v>2000</v>
      </c>
      <c r="B252" s="231">
        <f t="shared" si="253"/>
        <v>8</v>
      </c>
      <c r="C252" s="232">
        <v>1.73424299793896</v>
      </c>
      <c r="D252" s="233"/>
      <c r="E252" s="233">
        <v>147.06827428823601</v>
      </c>
      <c r="F252" s="233"/>
      <c r="G252" s="233">
        <v>6438.8561439894902</v>
      </c>
      <c r="H252" s="233">
        <v>7119.1835039539001</v>
      </c>
      <c r="I252" s="233"/>
      <c r="J252" s="233">
        <v>502891.08238491998</v>
      </c>
      <c r="K252" s="233">
        <v>35.5903615483953</v>
      </c>
      <c r="L252" s="233">
        <v>12628.8658315008</v>
      </c>
      <c r="M252" s="233"/>
      <c r="N252" s="233">
        <v>161.305356564927</v>
      </c>
      <c r="O252" s="234">
        <v>1.2784262667625199</v>
      </c>
      <c r="P252" s="233">
        <v>574804.42306659103</v>
      </c>
      <c r="Q252" s="233"/>
      <c r="R252" s="235"/>
      <c r="S252" s="233">
        <v>398.13474777976199</v>
      </c>
      <c r="T252" s="233">
        <v>152.88277671020501</v>
      </c>
      <c r="U252" s="233">
        <v>184846.69266716699</v>
      </c>
      <c r="V252" s="233">
        <v>91.193653926737994</v>
      </c>
      <c r="W252" s="233">
        <v>166.948593864278</v>
      </c>
      <c r="X252" s="233">
        <v>619128.27926873195</v>
      </c>
      <c r="Y252" s="233">
        <v>31323.4348672706</v>
      </c>
      <c r="Z252" s="233">
        <v>3.7288408805833901</v>
      </c>
      <c r="AA252" s="233"/>
      <c r="AB252" s="233">
        <v>1.3888806209087901</v>
      </c>
      <c r="AC252" s="233">
        <v>1.8226551938084401</v>
      </c>
      <c r="AD252" s="233"/>
      <c r="AE252" s="235"/>
      <c r="AF252" s="237"/>
      <c r="AG252" s="237"/>
      <c r="AH252" s="237"/>
      <c r="AI252" s="237"/>
      <c r="AJ252" s="237"/>
    </row>
    <row r="253" spans="1:36" x14ac:dyDescent="0.25">
      <c r="A253" s="231">
        <f t="shared" si="252"/>
        <v>2000</v>
      </c>
      <c r="B253" s="231">
        <f t="shared" si="253"/>
        <v>9</v>
      </c>
      <c r="C253" s="232">
        <v>1.73813948795955</v>
      </c>
      <c r="D253" s="233"/>
      <c r="E253" s="233">
        <v>151.77042796433199</v>
      </c>
      <c r="F253" s="233"/>
      <c r="G253" s="233">
        <v>6453.15608087898</v>
      </c>
      <c r="H253" s="233">
        <v>7126.9472710899799</v>
      </c>
      <c r="I253" s="233"/>
      <c r="J253" s="233">
        <v>504204.41635498399</v>
      </c>
      <c r="K253" s="233">
        <v>35.634140114857303</v>
      </c>
      <c r="L253" s="233">
        <v>12660.6015656366</v>
      </c>
      <c r="M253" s="233"/>
      <c r="N253" s="233">
        <v>160.84033103532499</v>
      </c>
      <c r="O253" s="234">
        <v>1.2872486123451301</v>
      </c>
      <c r="P253" s="233">
        <v>576433.89000166801</v>
      </c>
      <c r="Q253" s="233"/>
      <c r="R253" s="235"/>
      <c r="S253" s="233">
        <v>400.90785267858701</v>
      </c>
      <c r="T253" s="233">
        <v>159.03745615562499</v>
      </c>
      <c r="U253" s="233">
        <v>185556.43716783199</v>
      </c>
      <c r="V253" s="233">
        <v>90.954284751244103</v>
      </c>
      <c r="W253" s="233">
        <v>167.23240094683501</v>
      </c>
      <c r="X253" s="233">
        <v>622288.46496759297</v>
      </c>
      <c r="Y253" s="233">
        <v>31083.995838327399</v>
      </c>
      <c r="Z253" s="233">
        <v>3.71110785077606</v>
      </c>
      <c r="AA253" s="233"/>
      <c r="AB253" s="233">
        <v>1.3947720643497299</v>
      </c>
      <c r="AC253" s="233">
        <v>1.82624695830839</v>
      </c>
      <c r="AD253" s="233"/>
      <c r="AE253" s="235"/>
      <c r="AF253" s="237"/>
      <c r="AG253" s="237"/>
      <c r="AH253" s="237"/>
      <c r="AI253" s="237"/>
      <c r="AJ253" s="237"/>
    </row>
    <row r="254" spans="1:36" x14ac:dyDescent="0.25">
      <c r="A254" s="231">
        <f t="shared" si="252"/>
        <v>2000</v>
      </c>
      <c r="B254" s="231">
        <f t="shared" si="253"/>
        <v>10</v>
      </c>
      <c r="C254" s="232">
        <v>1.742333333333</v>
      </c>
      <c r="D254" s="233"/>
      <c r="E254" s="233">
        <v>156.31477355957</v>
      </c>
      <c r="F254" s="233"/>
      <c r="G254" s="233">
        <v>6467.0029999999997</v>
      </c>
      <c r="H254" s="233">
        <v>7130.9</v>
      </c>
      <c r="I254" s="233"/>
      <c r="J254" s="233">
        <v>506380.46875</v>
      </c>
      <c r="K254" s="233">
        <v>35.706310000000002</v>
      </c>
      <c r="L254" s="233">
        <v>12679.3</v>
      </c>
      <c r="M254" s="233"/>
      <c r="N254" s="233">
        <v>158.833333333333</v>
      </c>
      <c r="O254" s="234">
        <v>1.296333333333</v>
      </c>
      <c r="P254" s="233">
        <v>578495.80000000005</v>
      </c>
      <c r="Q254" s="233"/>
      <c r="R254" s="235"/>
      <c r="S254" s="233">
        <v>402</v>
      </c>
      <c r="T254" s="233">
        <v>164.52463621129399</v>
      </c>
      <c r="U254" s="233">
        <v>186144.6</v>
      </c>
      <c r="V254" s="233">
        <v>90.551609999999997</v>
      </c>
      <c r="W254" s="233">
        <v>167.59921264648401</v>
      </c>
      <c r="X254" s="233">
        <v>624482</v>
      </c>
      <c r="Y254" s="233">
        <v>30902.482421875</v>
      </c>
      <c r="Z254" s="233">
        <v>3.7185726165771502</v>
      </c>
      <c r="AA254" s="233"/>
      <c r="AB254" s="233">
        <v>1.400666666667</v>
      </c>
      <c r="AC254" s="233">
        <v>1.83</v>
      </c>
      <c r="AD254" s="233"/>
      <c r="AE254" s="235"/>
      <c r="AF254" s="237"/>
      <c r="AG254" s="237"/>
      <c r="AH254" s="237"/>
      <c r="AI254" s="237"/>
      <c r="AJ254" s="237"/>
    </row>
    <row r="255" spans="1:36" x14ac:dyDescent="0.25">
      <c r="A255" s="231">
        <f t="shared" si="252"/>
        <v>2000</v>
      </c>
      <c r="B255" s="231">
        <f t="shared" si="253"/>
        <v>11</v>
      </c>
      <c r="C255" s="232">
        <v>1.7476346850428499</v>
      </c>
      <c r="D255" s="233"/>
      <c r="E255" s="233">
        <v>159.10275040831701</v>
      </c>
      <c r="F255" s="233"/>
      <c r="G255" s="233">
        <v>6481.2909806588104</v>
      </c>
      <c r="H255" s="233">
        <v>7133.9275191613997</v>
      </c>
      <c r="I255" s="233"/>
      <c r="J255" s="233">
        <v>510071.92249647999</v>
      </c>
      <c r="K255" s="233">
        <v>35.834178670031001</v>
      </c>
      <c r="L255" s="233">
        <v>12671.257491538499</v>
      </c>
      <c r="M255" s="233"/>
      <c r="N255" s="233">
        <v>154.84556022075</v>
      </c>
      <c r="O255" s="234">
        <v>1.30814741240983</v>
      </c>
      <c r="P255" s="233">
        <v>581501.21952479705</v>
      </c>
      <c r="Q255" s="233"/>
      <c r="R255" s="235"/>
      <c r="S255" s="233">
        <v>400.238491774338</v>
      </c>
      <c r="T255" s="233">
        <v>167.242700674796</v>
      </c>
      <c r="U255" s="233">
        <v>186659.05586280301</v>
      </c>
      <c r="V255" s="233">
        <v>89.937630198600701</v>
      </c>
      <c r="W255" s="233">
        <v>168.16957254001099</v>
      </c>
      <c r="X255" s="233">
        <v>624907.09358005004</v>
      </c>
      <c r="Y255" s="233">
        <v>30843.205227220002</v>
      </c>
      <c r="Z255" s="233">
        <v>3.7672324357382898</v>
      </c>
      <c r="AA255" s="233"/>
      <c r="AB255" s="233">
        <v>1.40651651861049</v>
      </c>
      <c r="AC255" s="233">
        <v>1.8343863423996301</v>
      </c>
      <c r="AD255" s="233"/>
      <c r="AE255" s="235"/>
      <c r="AF255" s="237"/>
      <c r="AG255" s="237"/>
      <c r="AH255" s="237"/>
      <c r="AI255" s="237"/>
      <c r="AJ255" s="237"/>
    </row>
    <row r="256" spans="1:36" x14ac:dyDescent="0.25">
      <c r="A256" s="231">
        <f t="shared" si="252"/>
        <v>2000</v>
      </c>
      <c r="B256" s="231">
        <f t="shared" si="253"/>
        <v>12</v>
      </c>
      <c r="C256" s="232">
        <v>1.7532870705502499</v>
      </c>
      <c r="D256" s="233">
        <f t="shared" ref="D256" si="267">AVERAGE(C245:C256)</f>
        <v>1.7267424867377503</v>
      </c>
      <c r="E256" s="233">
        <v>160.48889947906099</v>
      </c>
      <c r="F256" s="233">
        <f t="shared" ref="F256" si="268">AVERAGE(E245:E256)</f>
        <v>155.97206274746907</v>
      </c>
      <c r="G256" s="233">
        <v>6495.1664219213999</v>
      </c>
      <c r="H256" s="233">
        <v>7136.3361025146896</v>
      </c>
      <c r="I256" s="233">
        <f t="shared" ref="I256" si="269">AVERAGE(H245:H256)</f>
        <v>7071.1423628135017</v>
      </c>
      <c r="J256" s="233">
        <v>514129.10779161198</v>
      </c>
      <c r="K256" s="233">
        <v>35.972663171709897</v>
      </c>
      <c r="L256" s="233">
        <v>12651.983834492799</v>
      </c>
      <c r="M256" s="233">
        <f t="shared" ref="M256" si="270">AVERAGE(L245:L256)</f>
        <v>12585.790229805774</v>
      </c>
      <c r="N256" s="233">
        <v>151.60988209330799</v>
      </c>
      <c r="O256" s="234">
        <v>1.3214377275652101</v>
      </c>
      <c r="P256" s="233">
        <v>584658.38104656001</v>
      </c>
      <c r="Q256" s="233">
        <f t="shared" ref="Q256" si="271">AVERAGE(P245:P256)</f>
        <v>572798.23446727556</v>
      </c>
      <c r="R256" s="235">
        <f t="shared" ref="R256" si="272">AVERAGE(K245:K256)</f>
        <v>35.546581203596176</v>
      </c>
      <c r="S256" s="233">
        <v>396.905637729104</v>
      </c>
      <c r="T256" s="233">
        <v>167.38156430398001</v>
      </c>
      <c r="U256" s="233">
        <v>187206.34219288299</v>
      </c>
      <c r="V256" s="233">
        <v>89.268573626829294</v>
      </c>
      <c r="W256" s="233">
        <v>168.80094008723</v>
      </c>
      <c r="X256" s="233">
        <v>624554.46127985197</v>
      </c>
      <c r="Y256" s="233">
        <v>30855.613660688199</v>
      </c>
      <c r="Z256" s="233">
        <v>3.8473095663092001</v>
      </c>
      <c r="AA256" s="233">
        <f t="shared" ref="AA256" si="273">AVERAGE(Z245:Z256)</f>
        <v>3.7345844039557914</v>
      </c>
      <c r="AB256" s="233">
        <v>1.411619199035</v>
      </c>
      <c r="AC256" s="233">
        <v>1.83886220776817</v>
      </c>
      <c r="AD256" s="233">
        <f t="shared" ref="AD256" si="274">AVERAGE(X245:X256)</f>
        <v>617903.15834357252</v>
      </c>
      <c r="AE256" s="235">
        <f t="shared" ref="AE256" si="275">AVERAGE(O245:O256)</f>
        <v>1.2579172898801116</v>
      </c>
      <c r="AF256" s="237">
        <f t="shared" ref="AF256" si="276">AVERAGE(S245:S256)</f>
        <v>394.61281033468566</v>
      </c>
      <c r="AG256" s="237">
        <f t="shared" ref="AG256" si="277">AVERAGE(U245:U256)</f>
        <v>184584.06176074009</v>
      </c>
      <c r="AH256" s="237">
        <f t="shared" ref="AH256" si="278">AVERAGE(G245:G256)</f>
        <v>6417.6833030281605</v>
      </c>
      <c r="AI256" s="237">
        <f t="shared" ref="AI256:AJ256" si="279">AVERAGE(AB245:AB256)</f>
        <v>1.3847450922470976</v>
      </c>
      <c r="AJ256" s="237">
        <f t="shared" si="279"/>
        <v>1.8168792751492866</v>
      </c>
    </row>
    <row r="257" spans="1:36" x14ac:dyDescent="0.25">
      <c r="A257" s="231">
        <f>A245+1</f>
        <v>2001</v>
      </c>
      <c r="B257" s="231">
        <f>B245</f>
        <v>1</v>
      </c>
      <c r="C257" s="232">
        <v>1.7589999999999999</v>
      </c>
      <c r="D257" s="233"/>
      <c r="E257" s="233">
        <v>161.72218322753901</v>
      </c>
      <c r="F257" s="233"/>
      <c r="G257" s="233">
        <v>6509.65</v>
      </c>
      <c r="H257" s="233">
        <v>7138.3</v>
      </c>
      <c r="I257" s="233"/>
      <c r="J257" s="233">
        <v>517515.2</v>
      </c>
      <c r="K257" s="233">
        <v>36.077686309814503</v>
      </c>
      <c r="L257" s="233">
        <v>12643.3</v>
      </c>
      <c r="M257" s="233"/>
      <c r="N257" s="233">
        <v>152.19999999999999</v>
      </c>
      <c r="O257" s="234">
        <v>1.3360000000000001</v>
      </c>
      <c r="P257" s="233">
        <v>587310.4</v>
      </c>
      <c r="Q257" s="233"/>
      <c r="R257" s="235"/>
      <c r="S257" s="233">
        <v>393.6</v>
      </c>
      <c r="T257" s="233">
        <v>166.02500477358601</v>
      </c>
      <c r="U257" s="233">
        <v>188002.3125</v>
      </c>
      <c r="V257" s="233">
        <v>88.656440000000003</v>
      </c>
      <c r="W257" s="233">
        <v>169.37469999999999</v>
      </c>
      <c r="X257" s="233">
        <v>624953.5</v>
      </c>
      <c r="Y257" s="233">
        <v>30851.33</v>
      </c>
      <c r="Z257" s="233">
        <v>3.9517509999999998</v>
      </c>
      <c r="AA257" s="233"/>
      <c r="AB257" s="233">
        <v>1.4159999999999999</v>
      </c>
      <c r="AC257" s="233">
        <v>1.843333333333</v>
      </c>
      <c r="AD257" s="233"/>
      <c r="AE257" s="235"/>
      <c r="AF257" s="237"/>
      <c r="AG257" s="237"/>
      <c r="AH257" s="237"/>
      <c r="AI257" s="237"/>
      <c r="AJ257" s="237"/>
    </row>
    <row r="258" spans="1:36" x14ac:dyDescent="0.25">
      <c r="A258" s="231">
        <f t="shared" si="252"/>
        <v>2001</v>
      </c>
      <c r="B258" s="231">
        <f t="shared" si="253"/>
        <v>2</v>
      </c>
      <c r="C258" s="232">
        <v>1.76401877642713</v>
      </c>
      <c r="D258" s="233"/>
      <c r="E258" s="233">
        <v>163.642963803589</v>
      </c>
      <c r="F258" s="233"/>
      <c r="G258" s="233">
        <v>6524.34287026538</v>
      </c>
      <c r="H258" s="233">
        <v>7140.0354015576404</v>
      </c>
      <c r="I258" s="233"/>
      <c r="J258" s="233">
        <v>519124.11657595402</v>
      </c>
      <c r="K258" s="233">
        <v>36.104722822642003</v>
      </c>
      <c r="L258" s="233">
        <v>12661.717167545101</v>
      </c>
      <c r="M258" s="233"/>
      <c r="N258" s="233">
        <v>158.67439924268299</v>
      </c>
      <c r="O258" s="234">
        <v>1.3497212832813901</v>
      </c>
      <c r="P258" s="233">
        <v>588703.47496359295</v>
      </c>
      <c r="Q258" s="233"/>
      <c r="R258" s="235"/>
      <c r="S258" s="233">
        <v>391.84381272473598</v>
      </c>
      <c r="T258" s="233">
        <v>164.23290482095399</v>
      </c>
      <c r="U258" s="233">
        <v>189088.22273897301</v>
      </c>
      <c r="V258" s="233">
        <v>88.239356134770503</v>
      </c>
      <c r="W258" s="233">
        <v>169.74977443537301</v>
      </c>
      <c r="X258" s="233">
        <v>627238.36852534197</v>
      </c>
      <c r="Y258" s="233">
        <v>30765.1968814832</v>
      </c>
      <c r="Z258" s="233">
        <v>4.0642330935537299</v>
      </c>
      <c r="AA258" s="233"/>
      <c r="AB258" s="233">
        <v>1.41914304234054</v>
      </c>
      <c r="AC258" s="233">
        <v>1.84736948384425</v>
      </c>
      <c r="AD258" s="233"/>
      <c r="AE258" s="235"/>
      <c r="AF258" s="237"/>
      <c r="AG258" s="237"/>
      <c r="AH258" s="237"/>
      <c r="AI258" s="237"/>
      <c r="AJ258" s="237"/>
    </row>
    <row r="259" spans="1:36" x14ac:dyDescent="0.25">
      <c r="A259" s="231">
        <f t="shared" si="252"/>
        <v>2001</v>
      </c>
      <c r="B259" s="231">
        <f t="shared" si="253"/>
        <v>3</v>
      </c>
      <c r="C259" s="232">
        <v>1.76785616414376</v>
      </c>
      <c r="D259" s="233"/>
      <c r="E259" s="233">
        <v>165.776971422336</v>
      </c>
      <c r="F259" s="233"/>
      <c r="G259" s="233">
        <v>6537.72703889285</v>
      </c>
      <c r="H259" s="233">
        <v>7142.6210907241002</v>
      </c>
      <c r="I259" s="233"/>
      <c r="J259" s="233">
        <v>519465.71191859001</v>
      </c>
      <c r="K259" s="233">
        <v>36.078101878045999</v>
      </c>
      <c r="L259" s="233">
        <v>12689.1686187695</v>
      </c>
      <c r="M259" s="233"/>
      <c r="N259" s="233">
        <v>166.37107680866001</v>
      </c>
      <c r="O259" s="234">
        <v>1.35808313984521</v>
      </c>
      <c r="P259" s="233">
        <v>589142.37664760603</v>
      </c>
      <c r="Q259" s="233"/>
      <c r="R259" s="235"/>
      <c r="S259" s="233">
        <v>391.32052395960199</v>
      </c>
      <c r="T259" s="233">
        <v>163.145655686899</v>
      </c>
      <c r="U259" s="233">
        <v>189948.58310371</v>
      </c>
      <c r="V259" s="233">
        <v>87.979683296210496</v>
      </c>
      <c r="W259" s="233">
        <v>169.9646798576</v>
      </c>
      <c r="X259" s="233">
        <v>630314.794335215</v>
      </c>
      <c r="Y259" s="233">
        <v>30649.066723457399</v>
      </c>
      <c r="Z259" s="233">
        <v>4.1563033968452201</v>
      </c>
      <c r="AA259" s="233"/>
      <c r="AB259" s="233">
        <v>1.4206029968805001</v>
      </c>
      <c r="AC259" s="233">
        <v>1.85080372218495</v>
      </c>
      <c r="AD259" s="233"/>
      <c r="AE259" s="235"/>
      <c r="AF259" s="237"/>
      <c r="AG259" s="237"/>
      <c r="AH259" s="237"/>
      <c r="AI259" s="237"/>
      <c r="AJ259" s="237"/>
    </row>
    <row r="260" spans="1:36" x14ac:dyDescent="0.25">
      <c r="A260" s="231">
        <f t="shared" si="252"/>
        <v>2001</v>
      </c>
      <c r="B260" s="231">
        <f t="shared" si="253"/>
        <v>4</v>
      </c>
      <c r="C260" s="232">
        <v>1.7713333333329999</v>
      </c>
      <c r="D260" s="233"/>
      <c r="E260" s="233">
        <v>168.09727478027301</v>
      </c>
      <c r="F260" s="233"/>
      <c r="G260" s="233">
        <v>6552.5625</v>
      </c>
      <c r="H260" s="233">
        <v>7148.2330000000002</v>
      </c>
      <c r="I260" s="233"/>
      <c r="J260" s="233">
        <v>519426.8</v>
      </c>
      <c r="K260" s="233">
        <v>36.024000000000001</v>
      </c>
      <c r="L260" s="233">
        <v>12710.3</v>
      </c>
      <c r="M260" s="233"/>
      <c r="N260" s="233">
        <v>172</v>
      </c>
      <c r="O260" s="234">
        <v>1.358666666667</v>
      </c>
      <c r="P260" s="233">
        <v>589243.30000000005</v>
      </c>
      <c r="Q260" s="233"/>
      <c r="R260" s="235"/>
      <c r="S260" s="233">
        <v>391.2</v>
      </c>
      <c r="T260" s="233">
        <v>163.53021523794999</v>
      </c>
      <c r="U260" s="233">
        <v>190238.015625</v>
      </c>
      <c r="V260" s="233">
        <v>87.723269999999999</v>
      </c>
      <c r="W260" s="233">
        <v>170.15983581543</v>
      </c>
      <c r="X260" s="233">
        <v>633722.80000000005</v>
      </c>
      <c r="Y260" s="233">
        <v>30538.44</v>
      </c>
      <c r="Z260" s="233">
        <v>4.2281455993652299</v>
      </c>
      <c r="AA260" s="233"/>
      <c r="AB260" s="233">
        <v>1.4203333333329999</v>
      </c>
      <c r="AC260" s="233">
        <v>1.854666666667</v>
      </c>
      <c r="AD260" s="233"/>
      <c r="AE260" s="235"/>
      <c r="AF260" s="237"/>
      <c r="AG260" s="237"/>
      <c r="AH260" s="237"/>
      <c r="AI260" s="237"/>
      <c r="AJ260" s="237"/>
    </row>
    <row r="261" spans="1:36" x14ac:dyDescent="0.25">
      <c r="A261" s="231">
        <f t="shared" si="252"/>
        <v>2001</v>
      </c>
      <c r="B261" s="231">
        <f t="shared" si="253"/>
        <v>5</v>
      </c>
      <c r="C261" s="232">
        <v>1.7739070301262301</v>
      </c>
      <c r="D261" s="233"/>
      <c r="E261" s="233">
        <v>169.73049864281799</v>
      </c>
      <c r="F261" s="233"/>
      <c r="G261" s="233">
        <v>6566.8519748258896</v>
      </c>
      <c r="H261" s="233">
        <v>7156.8404223117996</v>
      </c>
      <c r="I261" s="233"/>
      <c r="J261" s="233">
        <v>519586.685092072</v>
      </c>
      <c r="K261" s="233">
        <v>35.972739032691301</v>
      </c>
      <c r="L261" s="233">
        <v>12706.520124127501</v>
      </c>
      <c r="M261" s="233"/>
      <c r="N261" s="233">
        <v>170.92395778466101</v>
      </c>
      <c r="O261" s="234">
        <v>1.3473728347965701</v>
      </c>
      <c r="P261" s="233">
        <v>589375.60946646403</v>
      </c>
      <c r="Q261" s="233"/>
      <c r="R261" s="235"/>
      <c r="S261" s="233">
        <v>390.976515616847</v>
      </c>
      <c r="T261" s="233">
        <v>165.96924543063599</v>
      </c>
      <c r="U261" s="233">
        <v>189592.412107315</v>
      </c>
      <c r="V261" s="233">
        <v>87.4314444611787</v>
      </c>
      <c r="W261" s="233">
        <v>170.37299658658901</v>
      </c>
      <c r="X261" s="233">
        <v>636108.21507979103</v>
      </c>
      <c r="Y261" s="233">
        <v>30493.3228838512</v>
      </c>
      <c r="Z261" s="233">
        <v>4.2671655290169701</v>
      </c>
      <c r="AA261" s="233"/>
      <c r="AB261" s="233">
        <v>1.4179208021238701</v>
      </c>
      <c r="AC261" s="233">
        <v>1.85868489068418</v>
      </c>
      <c r="AD261" s="233"/>
      <c r="AE261" s="235"/>
      <c r="AF261" s="237"/>
      <c r="AG261" s="237"/>
      <c r="AH261" s="237"/>
      <c r="AI261" s="237"/>
      <c r="AJ261" s="237"/>
    </row>
    <row r="262" spans="1:36" x14ac:dyDescent="0.25">
      <c r="A262" s="231">
        <f t="shared" si="252"/>
        <v>2001</v>
      </c>
      <c r="B262" s="231">
        <f t="shared" si="253"/>
        <v>6</v>
      </c>
      <c r="C262" s="232">
        <v>1.7756493787310901</v>
      </c>
      <c r="D262" s="233"/>
      <c r="E262" s="233">
        <v>169.78910660907599</v>
      </c>
      <c r="F262" s="233"/>
      <c r="G262" s="233">
        <v>6581.5524201600301</v>
      </c>
      <c r="H262" s="233">
        <v>7164.4361525791401</v>
      </c>
      <c r="I262" s="233"/>
      <c r="J262" s="233">
        <v>519800.57006336498</v>
      </c>
      <c r="K262" s="233">
        <v>35.923590612497797</v>
      </c>
      <c r="L262" s="233">
        <v>12687.4347166397</v>
      </c>
      <c r="M262" s="233"/>
      <c r="N262" s="233">
        <v>164.567153295027</v>
      </c>
      <c r="O262" s="234">
        <v>1.32426736933367</v>
      </c>
      <c r="P262" s="233">
        <v>589583.21352606697</v>
      </c>
      <c r="Q262" s="233"/>
      <c r="R262" s="235"/>
      <c r="S262" s="233">
        <v>390.64786565258498</v>
      </c>
      <c r="T262" s="233">
        <v>168.94986290251899</v>
      </c>
      <c r="U262" s="233">
        <v>188807.49171138601</v>
      </c>
      <c r="V262" s="233">
        <v>87.101774045005996</v>
      </c>
      <c r="W262" s="233">
        <v>170.57781345995599</v>
      </c>
      <c r="X262" s="233">
        <v>637476.55905078398</v>
      </c>
      <c r="Y262" s="233">
        <v>30490.357944130999</v>
      </c>
      <c r="Z262" s="233">
        <v>4.3564662178759397</v>
      </c>
      <c r="AA262" s="233"/>
      <c r="AB262" s="233">
        <v>1.4133111503674001</v>
      </c>
      <c r="AC262" s="233">
        <v>1.86305065070049</v>
      </c>
      <c r="AD262" s="233"/>
      <c r="AE262" s="235"/>
      <c r="AF262" s="237"/>
      <c r="AG262" s="237"/>
      <c r="AH262" s="237"/>
      <c r="AI262" s="237"/>
      <c r="AJ262" s="237"/>
    </row>
    <row r="263" spans="1:36" x14ac:dyDescent="0.25">
      <c r="A263" s="231">
        <f t="shared" si="252"/>
        <v>2001</v>
      </c>
      <c r="B263" s="231">
        <f t="shared" si="253"/>
        <v>7</v>
      </c>
      <c r="C263" s="232">
        <v>1.776333333333</v>
      </c>
      <c r="D263" s="233"/>
      <c r="E263" s="233">
        <v>167.21966552734401</v>
      </c>
      <c r="F263" s="233"/>
      <c r="G263" s="233">
        <v>6595.7430000000004</v>
      </c>
      <c r="H263" s="233">
        <v>7164.9</v>
      </c>
      <c r="I263" s="233"/>
      <c r="J263" s="233">
        <v>519705.03125</v>
      </c>
      <c r="K263" s="233">
        <v>35.876167297363303</v>
      </c>
      <c r="L263" s="233">
        <v>12670.1</v>
      </c>
      <c r="M263" s="233"/>
      <c r="N263" s="233">
        <v>156.1</v>
      </c>
      <c r="O263" s="234">
        <v>1.2926666666669999</v>
      </c>
      <c r="P263" s="233">
        <v>589784.1</v>
      </c>
      <c r="Q263" s="233"/>
      <c r="R263" s="235"/>
      <c r="S263" s="233">
        <v>390.4</v>
      </c>
      <c r="T263" s="233">
        <v>170.135553481296</v>
      </c>
      <c r="U263" s="233">
        <v>189013.4</v>
      </c>
      <c r="V263" s="233">
        <v>86.795779999999993</v>
      </c>
      <c r="W263" s="233">
        <v>170.69450000000001</v>
      </c>
      <c r="X263" s="233">
        <v>637796.19999999995</v>
      </c>
      <c r="Y263" s="233">
        <v>30493.61</v>
      </c>
      <c r="Z263" s="233">
        <v>4.5873520000000001</v>
      </c>
      <c r="AA263" s="233"/>
      <c r="AB263" s="233">
        <v>1.407</v>
      </c>
      <c r="AC263" s="233">
        <v>1.867333333333</v>
      </c>
      <c r="AD263" s="233"/>
      <c r="AE263" s="235"/>
      <c r="AF263" s="237"/>
      <c r="AG263" s="237"/>
      <c r="AH263" s="237"/>
      <c r="AI263" s="237"/>
      <c r="AJ263" s="237"/>
    </row>
    <row r="264" spans="1:36" x14ac:dyDescent="0.25">
      <c r="A264" s="231">
        <f t="shared" si="252"/>
        <v>2001</v>
      </c>
      <c r="B264" s="231">
        <f t="shared" si="253"/>
        <v>8</v>
      </c>
      <c r="C264" s="232">
        <v>1.7760338652225001</v>
      </c>
      <c r="D264" s="233"/>
      <c r="E264" s="233">
        <v>161.821072216678</v>
      </c>
      <c r="F264" s="233"/>
      <c r="G264" s="233">
        <v>6610.3934202538003</v>
      </c>
      <c r="H264" s="233">
        <v>7154.6335950346802</v>
      </c>
      <c r="I264" s="233"/>
      <c r="J264" s="233">
        <v>519251.95953653997</v>
      </c>
      <c r="K264" s="233">
        <v>35.829355437163997</v>
      </c>
      <c r="L264" s="233">
        <v>12666.763325840901</v>
      </c>
      <c r="M264" s="233"/>
      <c r="N264" s="233">
        <v>147.37502741031901</v>
      </c>
      <c r="O264" s="234">
        <v>1.25317820959851</v>
      </c>
      <c r="P264" s="233">
        <v>590017.92920149001</v>
      </c>
      <c r="Q264" s="233"/>
      <c r="R264" s="235"/>
      <c r="S264" s="233">
        <v>390.580970747116</v>
      </c>
      <c r="T264" s="233">
        <v>168.43208511845901</v>
      </c>
      <c r="U264" s="233">
        <v>190917.14219625099</v>
      </c>
      <c r="V264" s="233">
        <v>86.534850806789194</v>
      </c>
      <c r="W264" s="233">
        <v>170.68780855324101</v>
      </c>
      <c r="X264" s="233">
        <v>637347.80515620101</v>
      </c>
      <c r="Y264" s="233">
        <v>30475.503128062701</v>
      </c>
      <c r="Z264" s="233">
        <v>5.0285675640966403</v>
      </c>
      <c r="AA264" s="233"/>
      <c r="AB264" s="233">
        <v>1.39902841079775</v>
      </c>
      <c r="AC264" s="233">
        <v>1.8716774402546801</v>
      </c>
      <c r="AD264" s="233"/>
      <c r="AE264" s="235"/>
      <c r="AF264" s="237"/>
      <c r="AG264" s="237"/>
      <c r="AH264" s="237"/>
      <c r="AI264" s="237"/>
      <c r="AJ264" s="237"/>
    </row>
    <row r="265" spans="1:36" x14ac:dyDescent="0.25">
      <c r="A265" s="231">
        <f t="shared" si="252"/>
        <v>2001</v>
      </c>
      <c r="B265" s="231">
        <f t="shared" si="253"/>
        <v>9</v>
      </c>
      <c r="C265" s="232">
        <v>1.7753331806516499</v>
      </c>
      <c r="D265" s="233"/>
      <c r="E265" s="233">
        <v>157.83573763061699</v>
      </c>
      <c r="F265" s="233"/>
      <c r="G265" s="233">
        <v>6625.0340891621199</v>
      </c>
      <c r="H265" s="233">
        <v>7138.6924944987204</v>
      </c>
      <c r="I265" s="233"/>
      <c r="J265" s="233">
        <v>519679.735680688</v>
      </c>
      <c r="K265" s="233">
        <v>35.809725112049797</v>
      </c>
      <c r="L265" s="233">
        <v>12679.4503806844</v>
      </c>
      <c r="M265" s="233"/>
      <c r="N265" s="233">
        <v>139.28022520933399</v>
      </c>
      <c r="O265" s="234">
        <v>1.21270309606896</v>
      </c>
      <c r="P265" s="233">
        <v>590693.73297187698</v>
      </c>
      <c r="Q265" s="233"/>
      <c r="R265" s="235"/>
      <c r="S265" s="233">
        <v>392.34031831251599</v>
      </c>
      <c r="T265" s="233">
        <v>166.791476924758</v>
      </c>
      <c r="U265" s="233">
        <v>193520.58693188801</v>
      </c>
      <c r="V265" s="233">
        <v>86.371522313070201</v>
      </c>
      <c r="W265" s="233">
        <v>170.61324444998201</v>
      </c>
      <c r="X265" s="233">
        <v>637165.712596572</v>
      </c>
      <c r="Y265" s="233">
        <v>30446.795219539999</v>
      </c>
      <c r="Z265" s="233">
        <v>5.5393365614594297</v>
      </c>
      <c r="AA265" s="233"/>
      <c r="AB265" s="233">
        <v>1.3910628837638901</v>
      </c>
      <c r="AC265" s="233">
        <v>1.8758534708451899</v>
      </c>
      <c r="AD265" s="233"/>
      <c r="AE265" s="235"/>
      <c r="AF265" s="237"/>
      <c r="AG265" s="237"/>
      <c r="AH265" s="237"/>
      <c r="AI265" s="237"/>
      <c r="AJ265" s="237"/>
    </row>
    <row r="266" spans="1:36" x14ac:dyDescent="0.25">
      <c r="A266" s="231">
        <f t="shared" si="252"/>
        <v>2001</v>
      </c>
      <c r="B266" s="231">
        <f t="shared" si="253"/>
        <v>10</v>
      </c>
      <c r="C266" s="232">
        <v>1.7749999999999999</v>
      </c>
      <c r="D266" s="233"/>
      <c r="E266" s="233">
        <v>160.292</v>
      </c>
      <c r="F266" s="233"/>
      <c r="G266" s="233">
        <v>6639.192</v>
      </c>
      <c r="H266" s="233">
        <v>7124.9</v>
      </c>
      <c r="I266" s="233"/>
      <c r="J266" s="233">
        <v>522407.2</v>
      </c>
      <c r="K266" s="233">
        <v>35.845592498779297</v>
      </c>
      <c r="L266" s="233">
        <v>12705.3</v>
      </c>
      <c r="M266" s="233"/>
      <c r="N266" s="233">
        <v>132.19999999999999</v>
      </c>
      <c r="O266" s="234">
        <v>1.179</v>
      </c>
      <c r="P266" s="233">
        <v>592252.75</v>
      </c>
      <c r="Q266" s="233"/>
      <c r="R266" s="235"/>
      <c r="S266" s="233">
        <v>396.8</v>
      </c>
      <c r="T266" s="233">
        <v>169.12452221632401</v>
      </c>
      <c r="U266" s="233">
        <v>195342.28125</v>
      </c>
      <c r="V266" s="233">
        <v>86.345600000000005</v>
      </c>
      <c r="W266" s="233">
        <v>170.55903625488301</v>
      </c>
      <c r="X266" s="233">
        <v>638431.6</v>
      </c>
      <c r="Y266" s="233">
        <v>30428.6171875</v>
      </c>
      <c r="Z266" s="233">
        <v>5.926431</v>
      </c>
      <c r="AA266" s="233"/>
      <c r="AB266" s="233">
        <v>1.385</v>
      </c>
      <c r="AC266" s="233">
        <v>1.8796666666670001</v>
      </c>
      <c r="AD266" s="233"/>
      <c r="AE266" s="235"/>
      <c r="AF266" s="237"/>
      <c r="AG266" s="237"/>
      <c r="AH266" s="237"/>
      <c r="AI266" s="237"/>
      <c r="AJ266" s="237"/>
    </row>
    <row r="267" spans="1:36" x14ac:dyDescent="0.25">
      <c r="A267" s="231">
        <f t="shared" si="252"/>
        <v>2001</v>
      </c>
      <c r="B267" s="231">
        <f t="shared" si="253"/>
        <v>11</v>
      </c>
      <c r="C267" s="232">
        <v>1.7756545450635499</v>
      </c>
      <c r="D267" s="233"/>
      <c r="E267" s="233">
        <v>172.11253734734601</v>
      </c>
      <c r="F267" s="233"/>
      <c r="G267" s="233">
        <v>6653.8242739331599</v>
      </c>
      <c r="H267" s="233">
        <v>7117.9453297034697</v>
      </c>
      <c r="I267" s="233"/>
      <c r="J267" s="233">
        <v>528417.98179126601</v>
      </c>
      <c r="K267" s="233">
        <v>35.953628118503701</v>
      </c>
      <c r="L267" s="233">
        <v>12743.210706871399</v>
      </c>
      <c r="M267" s="233"/>
      <c r="N267" s="233">
        <v>126.13052138966501</v>
      </c>
      <c r="O267" s="234">
        <v>1.15554192657112</v>
      </c>
      <c r="P267" s="233">
        <v>595040.53110084601</v>
      </c>
      <c r="Q267" s="233"/>
      <c r="R267" s="235"/>
      <c r="S267" s="233">
        <v>404.73544540792102</v>
      </c>
      <c r="T267" s="233">
        <v>177.74134715283799</v>
      </c>
      <c r="U267" s="233">
        <v>195518.79197829901</v>
      </c>
      <c r="V267" s="233">
        <v>86.485393748799396</v>
      </c>
      <c r="W267" s="233">
        <v>170.59530506683001</v>
      </c>
      <c r="X267" s="233">
        <v>641962.84920148097</v>
      </c>
      <c r="Y267" s="233">
        <v>30439.895255573902</v>
      </c>
      <c r="Z267" s="233">
        <v>6.0851167510399797</v>
      </c>
      <c r="AA267" s="233"/>
      <c r="AB267" s="233">
        <v>1.38168784108408</v>
      </c>
      <c r="AC267" s="233">
        <v>1.8833289303278899</v>
      </c>
      <c r="AD267" s="233"/>
      <c r="AE267" s="235"/>
      <c r="AF267" s="237"/>
      <c r="AG267" s="237"/>
      <c r="AH267" s="237"/>
      <c r="AI267" s="237"/>
      <c r="AJ267" s="237"/>
    </row>
    <row r="268" spans="1:36" x14ac:dyDescent="0.25">
      <c r="A268" s="231">
        <f t="shared" si="252"/>
        <v>2001</v>
      </c>
      <c r="B268" s="231">
        <f t="shared" si="253"/>
        <v>12</v>
      </c>
      <c r="C268" s="232">
        <v>1.77746444461319</v>
      </c>
      <c r="D268" s="233">
        <f t="shared" ref="D268" si="280">AVERAGE(C257:C268)</f>
        <v>1.7722986709704249</v>
      </c>
      <c r="E268" s="233">
        <v>186.328852799656</v>
      </c>
      <c r="F268" s="233">
        <f t="shared" ref="F268" si="281">AVERAGE(E257:E268)</f>
        <v>167.03073866727266</v>
      </c>
      <c r="G268" s="233">
        <v>6668.0535973452797</v>
      </c>
      <c r="H268" s="233">
        <v>7117.4478093677299</v>
      </c>
      <c r="I268" s="233">
        <f t="shared" ref="I268" si="282">AVERAGE(H257:H268)</f>
        <v>7142.4154413147735</v>
      </c>
      <c r="J268" s="233">
        <v>535400.70950997202</v>
      </c>
      <c r="K268" s="233">
        <v>36.082134674586399</v>
      </c>
      <c r="L268" s="233">
        <v>12783.9943133619</v>
      </c>
      <c r="M268" s="233">
        <f t="shared" ref="M268" si="283">AVERAGE(L257:L268)</f>
        <v>12695.604946153369</v>
      </c>
      <c r="N268" s="233">
        <v>123.065301185563</v>
      </c>
      <c r="O268" s="234">
        <v>1.1459658002050099</v>
      </c>
      <c r="P268" s="233">
        <v>598144.41103232699</v>
      </c>
      <c r="Q268" s="233">
        <f t="shared" ref="Q268" si="284">AVERAGE(P257:P268)</f>
        <v>590774.31907585589</v>
      </c>
      <c r="R268" s="235">
        <f t="shared" ref="R268" si="285">AVERAGE(K257:K268)</f>
        <v>35.964786982844849</v>
      </c>
      <c r="S268" s="233">
        <v>413.04432806843499</v>
      </c>
      <c r="T268" s="233">
        <v>187.310548749936</v>
      </c>
      <c r="U268" s="233">
        <v>194678.08309736699</v>
      </c>
      <c r="V268" s="233">
        <v>86.771594010793905</v>
      </c>
      <c r="W268" s="233">
        <v>170.747095554091</v>
      </c>
      <c r="X268" s="233">
        <v>646388.03087726899</v>
      </c>
      <c r="Y268" s="233">
        <v>30498.3739140297</v>
      </c>
      <c r="Z268" s="233">
        <v>6.0615363082240998</v>
      </c>
      <c r="AA268" s="233">
        <f t="shared" ref="AA268" si="286">AVERAGE(Z257:Z268)</f>
        <v>4.8543670851231031</v>
      </c>
      <c r="AB268" s="233">
        <v>1.38089057724771</v>
      </c>
      <c r="AC268" s="233">
        <v>1.8866680207540101</v>
      </c>
      <c r="AD268" s="233">
        <f t="shared" ref="AD268" si="287">AVERAGE(X257:X268)</f>
        <v>635742.20290188782</v>
      </c>
      <c r="AE268" s="235">
        <f t="shared" ref="AE268" si="288">AVERAGE(O257:O268)</f>
        <v>1.2760972494195366</v>
      </c>
      <c r="AF268" s="237">
        <f t="shared" ref="AF268" si="289">AVERAGE(S257:S268)</f>
        <v>394.79081504081319</v>
      </c>
      <c r="AG268" s="237">
        <f t="shared" ref="AG268" si="290">AVERAGE(U257:U268)</f>
        <v>191222.27693668244</v>
      </c>
      <c r="AH268" s="237">
        <f t="shared" ref="AH268" si="291">AVERAGE(G257:G268)</f>
        <v>6588.7439320698759</v>
      </c>
      <c r="AI268" s="237">
        <f t="shared" ref="AI268:AJ268" si="292">AVERAGE(AB257:AB268)</f>
        <v>1.4043317531615616</v>
      </c>
      <c r="AJ268" s="237">
        <f t="shared" si="292"/>
        <v>1.8652030507996369</v>
      </c>
    </row>
    <row r="269" spans="1:36" x14ac:dyDescent="0.25">
      <c r="A269" s="231">
        <f>A257+1</f>
        <v>2002</v>
      </c>
      <c r="B269" s="231">
        <f>B257</f>
        <v>1</v>
      </c>
      <c r="C269" s="232">
        <v>1.7806666666669999</v>
      </c>
      <c r="D269" s="233"/>
      <c r="E269" s="233">
        <v>195.15766906738301</v>
      </c>
      <c r="F269" s="233"/>
      <c r="G269" s="233">
        <v>6682.9120000000003</v>
      </c>
      <c r="H269" s="233">
        <v>7120.933</v>
      </c>
      <c r="I269" s="233"/>
      <c r="J269" s="233">
        <v>541127.6</v>
      </c>
      <c r="K269" s="233">
        <v>36.178115844726598</v>
      </c>
      <c r="L269" s="233">
        <v>12822.3</v>
      </c>
      <c r="M269" s="233"/>
      <c r="N269" s="233">
        <v>124.76666666666701</v>
      </c>
      <c r="O269" s="234">
        <v>1.151</v>
      </c>
      <c r="P269" s="233">
        <v>600760.80000000005</v>
      </c>
      <c r="Q269" s="233"/>
      <c r="R269" s="235"/>
      <c r="S269" s="233">
        <v>418.8</v>
      </c>
      <c r="T269" s="233">
        <v>191.74379174967899</v>
      </c>
      <c r="U269" s="233">
        <v>193834.015625</v>
      </c>
      <c r="V269" s="233">
        <v>87.202610000000007</v>
      </c>
      <c r="W269" s="233">
        <v>171.04216003418</v>
      </c>
      <c r="X269" s="233">
        <v>650338.6</v>
      </c>
      <c r="Y269" s="233">
        <v>30627.044921875</v>
      </c>
      <c r="Z269" s="233">
        <v>5.9590920000000001</v>
      </c>
      <c r="AA269" s="233"/>
      <c r="AB269" s="233">
        <v>1.3816666666670001</v>
      </c>
      <c r="AC269" s="233">
        <v>1.89</v>
      </c>
      <c r="AD269" s="233"/>
      <c r="AE269" s="235"/>
      <c r="AF269" s="237"/>
      <c r="AG269" s="237"/>
      <c r="AH269" s="237"/>
      <c r="AI269" s="237"/>
      <c r="AJ269" s="237"/>
    </row>
    <row r="270" spans="1:36" x14ac:dyDescent="0.25">
      <c r="A270" s="231">
        <f t="shared" ref="A270:A333" si="293">A258+1</f>
        <v>2002</v>
      </c>
      <c r="B270" s="231">
        <f t="shared" ref="B270:B333" si="294">B258</f>
        <v>2</v>
      </c>
      <c r="C270" s="232">
        <v>1.7851747366658499</v>
      </c>
      <c r="D270" s="233"/>
      <c r="E270" s="233">
        <v>192.00911497410601</v>
      </c>
      <c r="F270" s="233"/>
      <c r="G270" s="233">
        <v>6697.9788120518997</v>
      </c>
      <c r="H270" s="233">
        <v>7126.3106719478501</v>
      </c>
      <c r="I270" s="233"/>
      <c r="J270" s="233">
        <v>543364.03743540903</v>
      </c>
      <c r="K270" s="233">
        <v>36.190947232411098</v>
      </c>
      <c r="L270" s="233">
        <v>12850.868041527399</v>
      </c>
      <c r="M270" s="233"/>
      <c r="N270" s="233">
        <v>132.32575996938601</v>
      </c>
      <c r="O270" s="234">
        <v>1.1706424686543599</v>
      </c>
      <c r="P270" s="233">
        <v>602021.81838431</v>
      </c>
      <c r="Q270" s="233"/>
      <c r="R270" s="235"/>
      <c r="S270" s="233">
        <v>419.37099512646699</v>
      </c>
      <c r="T270" s="233">
        <v>186.27235520355001</v>
      </c>
      <c r="U270" s="233">
        <v>193851.65182088601</v>
      </c>
      <c r="V270" s="233">
        <v>87.7369068604727</v>
      </c>
      <c r="W270" s="233">
        <v>171.47829532259399</v>
      </c>
      <c r="X270" s="233">
        <v>652460.713422467</v>
      </c>
      <c r="Y270" s="233">
        <v>30832.6804060578</v>
      </c>
      <c r="Z270" s="233">
        <v>5.8642228669212599</v>
      </c>
      <c r="AA270" s="233"/>
      <c r="AB270" s="233">
        <v>1.3832312145071199</v>
      </c>
      <c r="AC270" s="233">
        <v>1.89329810204458</v>
      </c>
      <c r="AD270" s="233"/>
      <c r="AE270" s="235"/>
      <c r="AF270" s="237"/>
      <c r="AG270" s="237"/>
      <c r="AH270" s="237"/>
      <c r="AI270" s="237"/>
      <c r="AJ270" s="237"/>
    </row>
    <row r="271" spans="1:36" x14ac:dyDescent="0.25">
      <c r="A271" s="231">
        <f t="shared" si="293"/>
        <v>2002</v>
      </c>
      <c r="B271" s="231">
        <f t="shared" si="294"/>
        <v>3</v>
      </c>
      <c r="C271" s="232">
        <v>1.7897817514464001</v>
      </c>
      <c r="D271" s="233"/>
      <c r="E271" s="233">
        <v>183.200382142428</v>
      </c>
      <c r="F271" s="233"/>
      <c r="G271" s="233">
        <v>6711.69885362286</v>
      </c>
      <c r="H271" s="233">
        <v>7131.9844006227504</v>
      </c>
      <c r="I271" s="233"/>
      <c r="J271" s="233">
        <v>543221.90978940704</v>
      </c>
      <c r="K271" s="233">
        <v>36.148005067702996</v>
      </c>
      <c r="L271" s="233">
        <v>12871.174136334899</v>
      </c>
      <c r="M271" s="233"/>
      <c r="N271" s="233">
        <v>141.366847891834</v>
      </c>
      <c r="O271" s="234">
        <v>1.1940308334143099</v>
      </c>
      <c r="P271" s="233">
        <v>602257.37863672804</v>
      </c>
      <c r="Q271" s="233"/>
      <c r="R271" s="235"/>
      <c r="S271" s="233">
        <v>417.53529612507799</v>
      </c>
      <c r="T271" s="233">
        <v>177.298617125714</v>
      </c>
      <c r="U271" s="233">
        <v>194486.42671426901</v>
      </c>
      <c r="V271" s="233">
        <v>88.236059907121501</v>
      </c>
      <c r="W271" s="233">
        <v>171.936946815113</v>
      </c>
      <c r="X271" s="233">
        <v>653427.84218413697</v>
      </c>
      <c r="Y271" s="233">
        <v>31052.1224969828</v>
      </c>
      <c r="Z271" s="233">
        <v>5.7931160729845299</v>
      </c>
      <c r="AA271" s="233"/>
      <c r="AB271" s="233">
        <v>1.3848324033497601</v>
      </c>
      <c r="AC271" s="233">
        <v>1.8962926277275001</v>
      </c>
      <c r="AD271" s="233"/>
      <c r="AE271" s="235"/>
      <c r="AF271" s="237"/>
      <c r="AG271" s="237"/>
      <c r="AH271" s="237"/>
      <c r="AI271" s="237"/>
      <c r="AJ271" s="237"/>
    </row>
    <row r="272" spans="1:36" x14ac:dyDescent="0.25">
      <c r="A272" s="231">
        <f t="shared" si="293"/>
        <v>2002</v>
      </c>
      <c r="B272" s="231">
        <f t="shared" si="294"/>
        <v>4</v>
      </c>
      <c r="C272" s="232">
        <v>1.7946666666669999</v>
      </c>
      <c r="D272" s="233"/>
      <c r="E272" s="233">
        <v>174.35388183593801</v>
      </c>
      <c r="F272" s="233"/>
      <c r="G272" s="233">
        <v>6726.9049999999997</v>
      </c>
      <c r="H272" s="233">
        <v>7138.567</v>
      </c>
      <c r="I272" s="233"/>
      <c r="J272" s="233">
        <v>542321.75</v>
      </c>
      <c r="K272" s="233">
        <v>36.074860000000001</v>
      </c>
      <c r="L272" s="233">
        <v>12893</v>
      </c>
      <c r="M272" s="233"/>
      <c r="N272" s="233">
        <v>149.666666666667</v>
      </c>
      <c r="O272" s="234">
        <v>1.2166666666670001</v>
      </c>
      <c r="P272" s="233">
        <v>602066.69999999995</v>
      </c>
      <c r="Q272" s="233"/>
      <c r="R272" s="235"/>
      <c r="S272" s="233">
        <v>416.4</v>
      </c>
      <c r="T272" s="233">
        <v>170.217690122665</v>
      </c>
      <c r="U272" s="233">
        <v>195500.828125</v>
      </c>
      <c r="V272" s="233">
        <v>88.714519999999993</v>
      </c>
      <c r="W272" s="233">
        <v>172.43731689453099</v>
      </c>
      <c r="X272" s="233">
        <v>654606.6</v>
      </c>
      <c r="Y272" s="233">
        <v>31285.24</v>
      </c>
      <c r="Z272" s="233">
        <v>5.72066354751587</v>
      </c>
      <c r="AA272" s="233"/>
      <c r="AB272" s="233">
        <v>1.3863333333329999</v>
      </c>
      <c r="AC272" s="233">
        <v>1.8996666666669999</v>
      </c>
      <c r="AD272" s="233"/>
      <c r="AE272" s="235"/>
      <c r="AF272" s="237"/>
      <c r="AG272" s="237"/>
      <c r="AH272" s="237"/>
      <c r="AI272" s="237"/>
      <c r="AJ272" s="237"/>
    </row>
    <row r="273" spans="1:36" x14ac:dyDescent="0.25">
      <c r="A273" s="231">
        <f t="shared" si="293"/>
        <v>2002</v>
      </c>
      <c r="B273" s="231">
        <f t="shared" si="294"/>
        <v>5</v>
      </c>
      <c r="C273" s="232">
        <v>1.79855091787265</v>
      </c>
      <c r="D273" s="233"/>
      <c r="E273" s="233">
        <v>172.273065045951</v>
      </c>
      <c r="F273" s="233"/>
      <c r="G273" s="233">
        <v>6741.5527580559101</v>
      </c>
      <c r="H273" s="233">
        <v>7144.88123627605</v>
      </c>
      <c r="I273" s="233"/>
      <c r="J273" s="233">
        <v>542030.06293493102</v>
      </c>
      <c r="K273" s="233">
        <v>36.009538665901403</v>
      </c>
      <c r="L273" s="233">
        <v>12916.9673506708</v>
      </c>
      <c r="M273" s="233"/>
      <c r="N273" s="233">
        <v>152.90333926379199</v>
      </c>
      <c r="O273" s="234">
        <v>1.22817911551734</v>
      </c>
      <c r="P273" s="233">
        <v>601926.94818694203</v>
      </c>
      <c r="Q273" s="233"/>
      <c r="R273" s="235"/>
      <c r="S273" s="233">
        <v>418.89111377344102</v>
      </c>
      <c r="T273" s="233">
        <v>171.51270429648599</v>
      </c>
      <c r="U273" s="233">
        <v>196474.35901924901</v>
      </c>
      <c r="V273" s="233">
        <v>89.032708265957496</v>
      </c>
      <c r="W273" s="233">
        <v>172.85686166056001</v>
      </c>
      <c r="X273" s="233">
        <v>656708.95342631103</v>
      </c>
      <c r="Y273" s="233">
        <v>31464.127721792</v>
      </c>
      <c r="Z273" s="233">
        <v>5.6497771371564403</v>
      </c>
      <c r="AA273" s="233"/>
      <c r="AB273" s="233">
        <v>1.38718584773784</v>
      </c>
      <c r="AC273" s="233">
        <v>1.9030071923326299</v>
      </c>
      <c r="AD273" s="233"/>
      <c r="AE273" s="235"/>
      <c r="AF273" s="237"/>
      <c r="AG273" s="237"/>
      <c r="AH273" s="237"/>
      <c r="AI273" s="237"/>
      <c r="AJ273" s="237"/>
    </row>
    <row r="274" spans="1:36" x14ac:dyDescent="0.25">
      <c r="A274" s="231">
        <f t="shared" si="293"/>
        <v>2002</v>
      </c>
      <c r="B274" s="231">
        <f t="shared" si="294"/>
        <v>6</v>
      </c>
      <c r="C274" s="232">
        <v>1.8017601577576301</v>
      </c>
      <c r="D274" s="233"/>
      <c r="E274" s="233">
        <v>174.840836518527</v>
      </c>
      <c r="F274" s="233"/>
      <c r="G274" s="233">
        <v>6756.6230301671703</v>
      </c>
      <c r="H274" s="233">
        <v>7151.9894741033504</v>
      </c>
      <c r="I274" s="233"/>
      <c r="J274" s="233">
        <v>542412.11722459097</v>
      </c>
      <c r="K274" s="233">
        <v>35.966681885473001</v>
      </c>
      <c r="L274" s="233">
        <v>12940.4208968034</v>
      </c>
      <c r="M274" s="233"/>
      <c r="N274" s="233">
        <v>152.407048728897</v>
      </c>
      <c r="O274" s="234">
        <v>1.23144226770759</v>
      </c>
      <c r="P274" s="233">
        <v>602160.758878269</v>
      </c>
      <c r="Q274" s="233"/>
      <c r="R274" s="235"/>
      <c r="S274" s="233">
        <v>424.75576656091499</v>
      </c>
      <c r="T274" s="233">
        <v>178.59641292035101</v>
      </c>
      <c r="U274" s="233">
        <v>197342.29457626501</v>
      </c>
      <c r="V274" s="233">
        <v>89.225721180110497</v>
      </c>
      <c r="W274" s="233">
        <v>173.252041936712</v>
      </c>
      <c r="X274" s="233">
        <v>659532.72711038298</v>
      </c>
      <c r="Y274" s="233">
        <v>31603.142436501101</v>
      </c>
      <c r="Z274" s="233">
        <v>5.57981949076484</v>
      </c>
      <c r="AA274" s="233"/>
      <c r="AB274" s="233">
        <v>1.38772393517796</v>
      </c>
      <c r="AC274" s="233">
        <v>1.9064506664771499</v>
      </c>
      <c r="AD274" s="233"/>
      <c r="AE274" s="235"/>
      <c r="AF274" s="237"/>
      <c r="AG274" s="237"/>
      <c r="AH274" s="237"/>
      <c r="AI274" s="237"/>
      <c r="AJ274" s="237"/>
    </row>
    <row r="275" spans="1:36" x14ac:dyDescent="0.25">
      <c r="A275" s="231">
        <f t="shared" si="293"/>
        <v>2002</v>
      </c>
      <c r="B275" s="231">
        <f t="shared" si="294"/>
        <v>7</v>
      </c>
      <c r="C275" s="232">
        <v>1.8043333333330001</v>
      </c>
      <c r="D275" s="233"/>
      <c r="E275" s="233">
        <v>178.03666687011699</v>
      </c>
      <c r="F275" s="233"/>
      <c r="G275" s="233">
        <v>6771.1710000000003</v>
      </c>
      <c r="H275" s="233">
        <v>7160.3</v>
      </c>
      <c r="I275" s="233"/>
      <c r="J275" s="233">
        <v>543196</v>
      </c>
      <c r="K275" s="233">
        <v>35.9637260437012</v>
      </c>
      <c r="L275" s="233">
        <v>12955.8</v>
      </c>
      <c r="M275" s="233"/>
      <c r="N275" s="233">
        <v>150.36666666666699</v>
      </c>
      <c r="O275" s="234">
        <v>1.2306666666670001</v>
      </c>
      <c r="P275" s="233">
        <v>603021.75</v>
      </c>
      <c r="Q275" s="233"/>
      <c r="R275" s="235"/>
      <c r="S275" s="233">
        <v>432.4</v>
      </c>
      <c r="T275" s="233">
        <v>186.39408906824599</v>
      </c>
      <c r="U275" s="233">
        <v>197977</v>
      </c>
      <c r="V275" s="233">
        <v>89.316479999999999</v>
      </c>
      <c r="W275" s="233">
        <v>173.64680000000001</v>
      </c>
      <c r="X275" s="233">
        <v>662258</v>
      </c>
      <c r="Y275" s="233">
        <v>31705.98</v>
      </c>
      <c r="Z275" s="233">
        <v>5.5220894813537598</v>
      </c>
      <c r="AA275" s="233"/>
      <c r="AB275" s="233">
        <v>1.3883333333329999</v>
      </c>
      <c r="AC275" s="233">
        <v>1.9096666666669999</v>
      </c>
      <c r="AD275" s="233"/>
      <c r="AE275" s="235"/>
      <c r="AF275" s="237"/>
      <c r="AG275" s="237"/>
      <c r="AH275" s="237"/>
      <c r="AI275" s="237"/>
      <c r="AJ275" s="237"/>
    </row>
    <row r="276" spans="1:36" x14ac:dyDescent="0.25">
      <c r="A276" s="231">
        <f t="shared" si="293"/>
        <v>2002</v>
      </c>
      <c r="B276" s="231">
        <f t="shared" si="294"/>
        <v>8</v>
      </c>
      <c r="C276" s="232">
        <v>1.80683307636476</v>
      </c>
      <c r="D276" s="233"/>
      <c r="E276" s="233">
        <v>179.09154462044799</v>
      </c>
      <c r="F276" s="233"/>
      <c r="G276" s="233">
        <v>6786.1901254116601</v>
      </c>
      <c r="H276" s="233">
        <v>7170.7966046788997</v>
      </c>
      <c r="I276" s="233"/>
      <c r="J276" s="233">
        <v>544244.92978506896</v>
      </c>
      <c r="K276" s="233">
        <v>36.005362440101699</v>
      </c>
      <c r="L276" s="233">
        <v>12960.4245324197</v>
      </c>
      <c r="M276" s="233"/>
      <c r="N276" s="233">
        <v>148.69858374408099</v>
      </c>
      <c r="O276" s="234">
        <v>1.2311555893559301</v>
      </c>
      <c r="P276" s="233">
        <v>604668.14600283199</v>
      </c>
      <c r="Q276" s="233"/>
      <c r="R276" s="235"/>
      <c r="S276" s="233">
        <v>440.91881789544198</v>
      </c>
      <c r="T276" s="233">
        <v>191.57701460887199</v>
      </c>
      <c r="U276" s="233">
        <v>198397.48190363901</v>
      </c>
      <c r="V276" s="233">
        <v>89.356077057506596</v>
      </c>
      <c r="W276" s="233">
        <v>174.11528602486001</v>
      </c>
      <c r="X276" s="233">
        <v>664542.96325067198</v>
      </c>
      <c r="Y276" s="233">
        <v>31786.918288142599</v>
      </c>
      <c r="Z276" s="233">
        <v>5.4776736560685304</v>
      </c>
      <c r="AA276" s="233"/>
      <c r="AB276" s="233">
        <v>1.3896438159608</v>
      </c>
      <c r="AC276" s="233">
        <v>1.91278076916619</v>
      </c>
      <c r="AD276" s="233"/>
      <c r="AE276" s="235"/>
      <c r="AF276" s="237"/>
      <c r="AG276" s="237"/>
      <c r="AH276" s="237"/>
      <c r="AI276" s="237"/>
      <c r="AJ276" s="237"/>
    </row>
    <row r="277" spans="1:36" x14ac:dyDescent="0.25">
      <c r="A277" s="231">
        <f t="shared" si="293"/>
        <v>2002</v>
      </c>
      <c r="B277" s="231">
        <f t="shared" si="294"/>
        <v>9</v>
      </c>
      <c r="C277" s="232">
        <v>1.8101005009590101</v>
      </c>
      <c r="D277" s="233"/>
      <c r="E277" s="233">
        <v>178.977154985857</v>
      </c>
      <c r="F277" s="233"/>
      <c r="G277" s="233">
        <v>6801.1990223806497</v>
      </c>
      <c r="H277" s="233">
        <v>7181.78250307702</v>
      </c>
      <c r="I277" s="233"/>
      <c r="J277" s="233">
        <v>545619.37833285704</v>
      </c>
      <c r="K277" s="233">
        <v>36.055978095393399</v>
      </c>
      <c r="L277" s="233">
        <v>12960.1947916181</v>
      </c>
      <c r="M277" s="233"/>
      <c r="N277" s="233">
        <v>148.767383391474</v>
      </c>
      <c r="O277" s="234">
        <v>1.2413200416788399</v>
      </c>
      <c r="P277" s="233">
        <v>606472.48640302999</v>
      </c>
      <c r="Q277" s="233"/>
      <c r="R277" s="235"/>
      <c r="S277" s="233">
        <v>448.05573528663803</v>
      </c>
      <c r="T277" s="233">
        <v>193.79654134477701</v>
      </c>
      <c r="U277" s="233">
        <v>198759.47924178501</v>
      </c>
      <c r="V277" s="233">
        <v>89.418462673643006</v>
      </c>
      <c r="W277" s="233">
        <v>174.678820056501</v>
      </c>
      <c r="X277" s="233">
        <v>666322.30410965695</v>
      </c>
      <c r="Y277" s="233">
        <v>31826.614453719401</v>
      </c>
      <c r="Z277" s="233">
        <v>5.4452189032201597</v>
      </c>
      <c r="AA277" s="233"/>
      <c r="AB277" s="233">
        <v>1.3928397393936101</v>
      </c>
      <c r="AC277" s="233">
        <v>1.9156883790124899</v>
      </c>
      <c r="AD277" s="233"/>
      <c r="AE277" s="235"/>
      <c r="AF277" s="237"/>
      <c r="AG277" s="237"/>
      <c r="AH277" s="237"/>
      <c r="AI277" s="237"/>
      <c r="AJ277" s="237"/>
    </row>
    <row r="278" spans="1:36" x14ac:dyDescent="0.25">
      <c r="A278" s="231">
        <f t="shared" si="293"/>
        <v>2002</v>
      </c>
      <c r="B278" s="231">
        <f t="shared" si="294"/>
        <v>10</v>
      </c>
      <c r="C278" s="232">
        <v>1.8149999999999999</v>
      </c>
      <c r="D278" s="233"/>
      <c r="E278" s="233">
        <v>179.762</v>
      </c>
      <c r="F278" s="233"/>
      <c r="G278" s="233">
        <v>6815.7129999999997</v>
      </c>
      <c r="H278" s="233">
        <v>7191.067</v>
      </c>
      <c r="I278" s="233"/>
      <c r="J278" s="233">
        <v>547400.9375</v>
      </c>
      <c r="K278" s="233">
        <v>36.06935</v>
      </c>
      <c r="L278" s="233">
        <v>12964</v>
      </c>
      <c r="M278" s="233"/>
      <c r="N278" s="233">
        <v>151.53333333333299</v>
      </c>
      <c r="O278" s="234">
        <v>1.2689999999999999</v>
      </c>
      <c r="P278" s="233">
        <v>607624.0625</v>
      </c>
      <c r="Q278" s="233"/>
      <c r="R278" s="235"/>
      <c r="S278" s="233">
        <v>451.6</v>
      </c>
      <c r="T278" s="233">
        <v>193.96742946514999</v>
      </c>
      <c r="U278" s="233">
        <v>199272.921875</v>
      </c>
      <c r="V278" s="233">
        <v>89.581999999999994</v>
      </c>
      <c r="W278" s="233">
        <v>175.34309999999999</v>
      </c>
      <c r="X278" s="233">
        <v>667724.80000000005</v>
      </c>
      <c r="Y278" s="233">
        <v>31805.74</v>
      </c>
      <c r="Z278" s="233">
        <v>5.4198894500732404</v>
      </c>
      <c r="AA278" s="233"/>
      <c r="AB278" s="233">
        <v>1.399</v>
      </c>
      <c r="AC278" s="233">
        <v>1.9183333333329999</v>
      </c>
      <c r="AD278" s="233"/>
      <c r="AE278" s="235"/>
      <c r="AF278" s="237"/>
      <c r="AG278" s="237"/>
      <c r="AH278" s="237"/>
      <c r="AI278" s="237"/>
      <c r="AJ278" s="237"/>
    </row>
    <row r="279" spans="1:36" x14ac:dyDescent="0.25">
      <c r="A279" s="231">
        <f t="shared" si="293"/>
        <v>2002</v>
      </c>
      <c r="B279" s="231">
        <f t="shared" si="294"/>
        <v>11</v>
      </c>
      <c r="C279" s="232">
        <v>1.82223713642809</v>
      </c>
      <c r="D279" s="233"/>
      <c r="E279" s="233">
        <v>182.91476731334501</v>
      </c>
      <c r="F279" s="233"/>
      <c r="G279" s="233">
        <v>6830.7133639553504</v>
      </c>
      <c r="H279" s="233">
        <v>7197.8132787633103</v>
      </c>
      <c r="I279" s="233"/>
      <c r="J279" s="233">
        <v>549775.18488901597</v>
      </c>
      <c r="K279" s="233">
        <v>36.018837504515702</v>
      </c>
      <c r="L279" s="233">
        <v>12978.835754829601</v>
      </c>
      <c r="M279" s="233"/>
      <c r="N279" s="233">
        <v>157.517687098924</v>
      </c>
      <c r="O279" s="234">
        <v>1.3189391908732699</v>
      </c>
      <c r="P279" s="233">
        <v>607733.60807792796</v>
      </c>
      <c r="Q279" s="233"/>
      <c r="R279" s="235"/>
      <c r="S279" s="233">
        <v>450.52346859136401</v>
      </c>
      <c r="T279" s="233">
        <v>193.133727449768</v>
      </c>
      <c r="U279" s="233">
        <v>200105.48358396301</v>
      </c>
      <c r="V279" s="233">
        <v>89.892650590028694</v>
      </c>
      <c r="W279" s="233">
        <v>176.13797607274299</v>
      </c>
      <c r="X279" s="233">
        <v>668995.25295669504</v>
      </c>
      <c r="Y279" s="233">
        <v>31716.786997654101</v>
      </c>
      <c r="Z279" s="233">
        <v>5.3962127621092799</v>
      </c>
      <c r="AA279" s="233"/>
      <c r="AB279" s="233">
        <v>1.40894390977012</v>
      </c>
      <c r="AC279" s="233">
        <v>1.92088141238885</v>
      </c>
      <c r="AD279" s="233"/>
      <c r="AE279" s="235"/>
      <c r="AF279" s="237"/>
      <c r="AG279" s="237"/>
      <c r="AH279" s="237"/>
      <c r="AI279" s="237"/>
      <c r="AJ279" s="237"/>
    </row>
    <row r="280" spans="1:36" x14ac:dyDescent="0.25">
      <c r="A280" s="231">
        <f t="shared" si="293"/>
        <v>2002</v>
      </c>
      <c r="B280" s="231">
        <f t="shared" si="294"/>
        <v>12</v>
      </c>
      <c r="C280" s="232">
        <v>1.82924396089492</v>
      </c>
      <c r="D280" s="233">
        <f t="shared" ref="D280" si="295">AVERAGE(C269:C280)</f>
        <v>1.803195742088026</v>
      </c>
      <c r="E280" s="233">
        <v>187.13048903907199</v>
      </c>
      <c r="F280" s="233">
        <f t="shared" ref="F280" si="296">AVERAGE(E269:E280)</f>
        <v>181.47896436776432</v>
      </c>
      <c r="G280" s="233">
        <v>6845.3004855936297</v>
      </c>
      <c r="H280" s="233">
        <v>7201.74849890108</v>
      </c>
      <c r="I280" s="233">
        <f t="shared" ref="I280" si="297">AVERAGE(H269:H280)</f>
        <v>7159.8478056975255</v>
      </c>
      <c r="J280" s="233">
        <v>552356.93948653003</v>
      </c>
      <c r="K280" s="233">
        <v>35.948794342622399</v>
      </c>
      <c r="L280" s="233">
        <v>13002.015794487001</v>
      </c>
      <c r="M280" s="233">
        <f t="shared" ref="M280" si="298">AVERAGE(L269:L280)</f>
        <v>12926.333441557574</v>
      </c>
      <c r="N280" s="233">
        <v>163.88576148868401</v>
      </c>
      <c r="O280" s="234">
        <v>1.36825604900604</v>
      </c>
      <c r="P280" s="233">
        <v>607479.80232852604</v>
      </c>
      <c r="Q280" s="233">
        <f t="shared" ref="Q280" si="299">AVERAGE(P269:P280)</f>
        <v>604016.18828321376</v>
      </c>
      <c r="R280" s="235">
        <f t="shared" ref="R280" si="300">AVERAGE(K269:K280)</f>
        <v>36.05251642687913</v>
      </c>
      <c r="S280" s="233">
        <v>446.85445575382198</v>
      </c>
      <c r="T280" s="233">
        <v>192.93391551181901</v>
      </c>
      <c r="U280" s="233">
        <v>200985.90884641101</v>
      </c>
      <c r="V280" s="233">
        <v>90.180879974523904</v>
      </c>
      <c r="W280" s="233">
        <v>176.83509925745199</v>
      </c>
      <c r="X280" s="233">
        <v>670136.64580436598</v>
      </c>
      <c r="Y280" s="233">
        <v>31613.945382850299</v>
      </c>
      <c r="Z280" s="233">
        <v>5.3784413773203097</v>
      </c>
      <c r="AA280" s="233">
        <f t="shared" ref="AA280" si="301">AVERAGE(Z269:Z280)</f>
        <v>5.600518062124018</v>
      </c>
      <c r="AB280" s="233">
        <v>1.4190448727038301</v>
      </c>
      <c r="AC280" s="233">
        <v>1.9230119689993701</v>
      </c>
      <c r="AD280" s="233">
        <f t="shared" ref="AD280" si="302">AVERAGE(X269:X280)</f>
        <v>660587.95018872397</v>
      </c>
      <c r="AE280" s="235">
        <f t="shared" ref="AE280" si="303">AVERAGE(O269:O280)</f>
        <v>1.2376082407951399</v>
      </c>
      <c r="AF280" s="237">
        <f t="shared" ref="AF280" si="304">AVERAGE(S269:S280)</f>
        <v>432.17547075943054</v>
      </c>
      <c r="AG280" s="237">
        <f t="shared" ref="AG280" si="305">AVERAGE(U269:U280)</f>
        <v>197248.98761095558</v>
      </c>
      <c r="AH280" s="237">
        <f t="shared" ref="AH280" si="306">AVERAGE(G269:G280)</f>
        <v>6763.9964542699272</v>
      </c>
      <c r="AI280" s="237">
        <f t="shared" ref="AI280:AJ280" si="307">AVERAGE(AB269:AB280)</f>
        <v>1.3923982559945032</v>
      </c>
      <c r="AJ280" s="237">
        <f t="shared" si="307"/>
        <v>1.9074231487346465</v>
      </c>
    </row>
    <row r="281" spans="1:36" x14ac:dyDescent="0.25">
      <c r="A281" s="231">
        <f>A269+1</f>
        <v>2003</v>
      </c>
      <c r="B281" s="231">
        <f>B269</f>
        <v>1</v>
      </c>
      <c r="C281" s="232">
        <v>1.8336666666670001</v>
      </c>
      <c r="D281" s="233"/>
      <c r="E281" s="233">
        <v>190.91505432128901</v>
      </c>
      <c r="F281" s="233"/>
      <c r="G281" s="233">
        <v>6860.5320000000002</v>
      </c>
      <c r="H281" s="233">
        <v>7203.7</v>
      </c>
      <c r="I281" s="233"/>
      <c r="J281" s="233">
        <v>555000.75</v>
      </c>
      <c r="K281" s="233">
        <v>35.914619999999999</v>
      </c>
      <c r="L281" s="233">
        <v>13031.2</v>
      </c>
      <c r="M281" s="233"/>
      <c r="N281" s="233">
        <v>167.8</v>
      </c>
      <c r="O281" s="234">
        <v>1.3939999999999999</v>
      </c>
      <c r="P281" s="233">
        <v>607849.69999999995</v>
      </c>
      <c r="Q281" s="233"/>
      <c r="R281" s="235"/>
      <c r="S281" s="233">
        <v>443.2</v>
      </c>
      <c r="T281" s="233">
        <v>195.161670606418</v>
      </c>
      <c r="U281" s="233">
        <v>201657.9</v>
      </c>
      <c r="V281" s="233">
        <v>90.263220000000004</v>
      </c>
      <c r="W281" s="233">
        <v>177.25448608398401</v>
      </c>
      <c r="X281" s="233">
        <v>671298.6</v>
      </c>
      <c r="Y281" s="233">
        <v>31554.7734375</v>
      </c>
      <c r="Z281" s="233">
        <v>5.3698499999999996</v>
      </c>
      <c r="AA281" s="233"/>
      <c r="AB281" s="233">
        <v>1.4259999999999999</v>
      </c>
      <c r="AC281" s="233">
        <v>1.924666666667</v>
      </c>
      <c r="AD281" s="233"/>
      <c r="AE281" s="235"/>
      <c r="AF281" s="237"/>
      <c r="AG281" s="237"/>
      <c r="AH281" s="237"/>
      <c r="AI281" s="237"/>
      <c r="AJ281" s="237"/>
    </row>
    <row r="282" spans="1:36" x14ac:dyDescent="0.25">
      <c r="A282" s="231">
        <f t="shared" si="293"/>
        <v>2003</v>
      </c>
      <c r="B282" s="231">
        <f t="shared" si="294"/>
        <v>2</v>
      </c>
      <c r="C282" s="232">
        <v>1.8334637430306999</v>
      </c>
      <c r="D282" s="233"/>
      <c r="E282" s="233">
        <v>192.87194694179399</v>
      </c>
      <c r="F282" s="233"/>
      <c r="G282" s="233">
        <v>6875.9765629654203</v>
      </c>
      <c r="H282" s="233">
        <v>7204.3475347765498</v>
      </c>
      <c r="I282" s="233"/>
      <c r="J282" s="233">
        <v>557368.670573254</v>
      </c>
      <c r="K282" s="233">
        <v>35.961878174360798</v>
      </c>
      <c r="L282" s="233">
        <v>13063.5001219563</v>
      </c>
      <c r="M282" s="233"/>
      <c r="N282" s="233">
        <v>166.85992252076201</v>
      </c>
      <c r="O282" s="234">
        <v>1.37739543005309</v>
      </c>
      <c r="P282" s="233">
        <v>609583.11597940198</v>
      </c>
      <c r="Q282" s="233"/>
      <c r="R282" s="235"/>
      <c r="S282" s="233">
        <v>442.20983881059402</v>
      </c>
      <c r="T282" s="233">
        <v>200.88765493341</v>
      </c>
      <c r="U282" s="233">
        <v>201927.812670524</v>
      </c>
      <c r="V282" s="233">
        <v>90.004380166289195</v>
      </c>
      <c r="W282" s="233">
        <v>177.231721447219</v>
      </c>
      <c r="X282" s="233">
        <v>672606.60068708099</v>
      </c>
      <c r="Y282" s="233">
        <v>31590.272024440001</v>
      </c>
      <c r="Z282" s="233">
        <v>5.3731461413892099</v>
      </c>
      <c r="AA282" s="233"/>
      <c r="AB282" s="233">
        <v>1.4267681103590599</v>
      </c>
      <c r="AC282" s="233">
        <v>1.9257078636773399</v>
      </c>
      <c r="AD282" s="233"/>
      <c r="AE282" s="235"/>
      <c r="AF282" s="237"/>
      <c r="AG282" s="237"/>
      <c r="AH282" s="237"/>
      <c r="AI282" s="237"/>
      <c r="AJ282" s="237"/>
    </row>
    <row r="283" spans="1:36" x14ac:dyDescent="0.25">
      <c r="A283" s="231">
        <f t="shared" si="293"/>
        <v>2003</v>
      </c>
      <c r="B283" s="231">
        <f t="shared" si="294"/>
        <v>3</v>
      </c>
      <c r="C283" s="232">
        <v>1.8314605491843201</v>
      </c>
      <c r="D283" s="233"/>
      <c r="E283" s="233">
        <v>193.855199616199</v>
      </c>
      <c r="F283" s="233"/>
      <c r="G283" s="233">
        <v>6890.0408706559601</v>
      </c>
      <c r="H283" s="233">
        <v>7205.4154579371598</v>
      </c>
      <c r="I283" s="233"/>
      <c r="J283" s="233">
        <v>559293.38103490905</v>
      </c>
      <c r="K283" s="233">
        <v>36.049665982507499</v>
      </c>
      <c r="L283" s="233">
        <v>13099.2526583608</v>
      </c>
      <c r="M283" s="233"/>
      <c r="N283" s="233">
        <v>163.88854938651099</v>
      </c>
      <c r="O283" s="234">
        <v>1.3446810902709301</v>
      </c>
      <c r="P283" s="233">
        <v>611941.70195663301</v>
      </c>
      <c r="Q283" s="233"/>
      <c r="R283" s="235"/>
      <c r="S283" s="233">
        <v>444.50082939919002</v>
      </c>
      <c r="T283" s="233">
        <v>207.25387247169601</v>
      </c>
      <c r="U283" s="233">
        <v>202216.80917362301</v>
      </c>
      <c r="V283" s="233">
        <v>89.6505505414477</v>
      </c>
      <c r="W283" s="233">
        <v>177.02562149181401</v>
      </c>
      <c r="X283" s="233">
        <v>674344.41876984504</v>
      </c>
      <c r="Y283" s="233">
        <v>31681.6275100249</v>
      </c>
      <c r="Z283" s="233">
        <v>5.3795031534595603</v>
      </c>
      <c r="AA283" s="233"/>
      <c r="AB283" s="233">
        <v>1.4245050873691001</v>
      </c>
      <c r="AC283" s="233">
        <v>1.92655290351026</v>
      </c>
      <c r="AD283" s="233"/>
      <c r="AE283" s="235"/>
      <c r="AF283" s="237"/>
      <c r="AG283" s="237"/>
      <c r="AH283" s="237"/>
      <c r="AI283" s="237"/>
      <c r="AJ283" s="237"/>
    </row>
    <row r="284" spans="1:36" x14ac:dyDescent="0.25">
      <c r="A284" s="231">
        <f t="shared" si="293"/>
        <v>2003</v>
      </c>
      <c r="B284" s="231">
        <f t="shared" si="294"/>
        <v>4</v>
      </c>
      <c r="C284" s="232">
        <v>1.830666666667</v>
      </c>
      <c r="D284" s="233"/>
      <c r="E284" s="233">
        <v>195.47711181640599</v>
      </c>
      <c r="F284" s="233"/>
      <c r="G284" s="233">
        <v>6905.63</v>
      </c>
      <c r="H284" s="233">
        <v>7209.16650390625</v>
      </c>
      <c r="I284" s="233"/>
      <c r="J284" s="233">
        <v>561280.69999999995</v>
      </c>
      <c r="K284" s="233">
        <v>36.151679999999999</v>
      </c>
      <c r="L284" s="233">
        <v>13152.1</v>
      </c>
      <c r="M284" s="233"/>
      <c r="N284" s="233">
        <v>161.63333333333301</v>
      </c>
      <c r="O284" s="234">
        <v>1.319</v>
      </c>
      <c r="P284" s="233">
        <v>614726.25</v>
      </c>
      <c r="Q284" s="233"/>
      <c r="R284" s="235"/>
      <c r="S284" s="233">
        <v>451.2</v>
      </c>
      <c r="T284" s="233">
        <v>212.84467202317001</v>
      </c>
      <c r="U284" s="233">
        <v>203171.515625</v>
      </c>
      <c r="V284" s="233">
        <v>89.397480000000002</v>
      </c>
      <c r="W284" s="233">
        <v>176.89674377441401</v>
      </c>
      <c r="X284" s="233">
        <v>677446.25</v>
      </c>
      <c r="Y284" s="233">
        <v>31806.205078125</v>
      </c>
      <c r="Z284" s="233">
        <v>5.3802599999999998</v>
      </c>
      <c r="AA284" s="233"/>
      <c r="AB284" s="233">
        <v>1.422666666667</v>
      </c>
      <c r="AC284" s="233">
        <v>1.9279999999999999</v>
      </c>
      <c r="AD284" s="233"/>
      <c r="AE284" s="235"/>
      <c r="AF284" s="237"/>
      <c r="AG284" s="237"/>
      <c r="AH284" s="237"/>
      <c r="AI284" s="237"/>
      <c r="AJ284" s="237"/>
    </row>
    <row r="285" spans="1:36" x14ac:dyDescent="0.25">
      <c r="A285" s="231">
        <f t="shared" si="293"/>
        <v>2003</v>
      </c>
      <c r="B285" s="231">
        <f t="shared" si="294"/>
        <v>5</v>
      </c>
      <c r="C285" s="232">
        <v>1.8337425946989601</v>
      </c>
      <c r="D285" s="233"/>
      <c r="E285" s="233">
        <v>198.72356754193899</v>
      </c>
      <c r="F285" s="233"/>
      <c r="G285" s="233">
        <v>6920.6484338229602</v>
      </c>
      <c r="H285" s="233">
        <v>7216.7145652754498</v>
      </c>
      <c r="I285" s="233"/>
      <c r="J285" s="233">
        <v>563192.97865753795</v>
      </c>
      <c r="K285" s="233">
        <v>36.223663232049397</v>
      </c>
      <c r="L285" s="233">
        <v>13219.714094044</v>
      </c>
      <c r="M285" s="233"/>
      <c r="N285" s="233">
        <v>162.81097590257801</v>
      </c>
      <c r="O285" s="234">
        <v>1.3260595617475099</v>
      </c>
      <c r="P285" s="233">
        <v>617099.38478049799</v>
      </c>
      <c r="Q285" s="233"/>
      <c r="R285" s="235"/>
      <c r="S285" s="233">
        <v>462.01279805597898</v>
      </c>
      <c r="T285" s="233">
        <v>214.91133495721701</v>
      </c>
      <c r="U285" s="233">
        <v>205087.05334933501</v>
      </c>
      <c r="V285" s="233">
        <v>89.485550122094395</v>
      </c>
      <c r="W285" s="233">
        <v>177.09313823931799</v>
      </c>
      <c r="X285" s="233">
        <v>681950.83130968595</v>
      </c>
      <c r="Y285" s="233">
        <v>31926.623081847702</v>
      </c>
      <c r="Z285" s="233">
        <v>5.3651059044827498</v>
      </c>
      <c r="AA285" s="233"/>
      <c r="AB285" s="233">
        <v>1.4245157894713301</v>
      </c>
      <c r="AC285" s="233">
        <v>1.9303103730483</v>
      </c>
      <c r="AD285" s="233"/>
      <c r="AE285" s="235"/>
      <c r="AF285" s="237"/>
      <c r="AG285" s="237"/>
      <c r="AH285" s="237"/>
      <c r="AI285" s="237"/>
      <c r="AJ285" s="237"/>
    </row>
    <row r="286" spans="1:36" x14ac:dyDescent="0.25">
      <c r="A286" s="231">
        <f t="shared" si="293"/>
        <v>2003</v>
      </c>
      <c r="B286" s="231">
        <f t="shared" si="294"/>
        <v>6</v>
      </c>
      <c r="C286" s="232">
        <v>1.83927853627186</v>
      </c>
      <c r="D286" s="233"/>
      <c r="E286" s="233">
        <v>203.99187492019999</v>
      </c>
      <c r="F286" s="233"/>
      <c r="G286" s="233">
        <v>6936.0988882514202</v>
      </c>
      <c r="H286" s="233">
        <v>7227.1640427480397</v>
      </c>
      <c r="I286" s="233"/>
      <c r="J286" s="233">
        <v>565471.92927940702</v>
      </c>
      <c r="K286" s="233">
        <v>36.292555605982798</v>
      </c>
      <c r="L286" s="233">
        <v>13298.4105212834</v>
      </c>
      <c r="M286" s="233"/>
      <c r="N286" s="233">
        <v>165.61175822740799</v>
      </c>
      <c r="O286" s="234">
        <v>1.3529877336370499</v>
      </c>
      <c r="P286" s="233">
        <v>619554.54160409595</v>
      </c>
      <c r="Q286" s="233"/>
      <c r="R286" s="235"/>
      <c r="S286" s="233">
        <v>475.85115711784999</v>
      </c>
      <c r="T286" s="233">
        <v>215.27271200156099</v>
      </c>
      <c r="U286" s="233">
        <v>207523.68185973601</v>
      </c>
      <c r="V286" s="233">
        <v>89.809990313485599</v>
      </c>
      <c r="W286" s="233">
        <v>177.52411113866199</v>
      </c>
      <c r="X286" s="233">
        <v>687515.89672900504</v>
      </c>
      <c r="Y286" s="233">
        <v>32103.363883034701</v>
      </c>
      <c r="Z286" s="233">
        <v>5.3241219735118497</v>
      </c>
      <c r="AA286" s="233"/>
      <c r="AB286" s="233">
        <v>1.42933045162696</v>
      </c>
      <c r="AC286" s="233">
        <v>1.93315579063287</v>
      </c>
      <c r="AD286" s="233"/>
      <c r="AE286" s="235"/>
      <c r="AF286" s="237"/>
      <c r="AG286" s="237"/>
      <c r="AH286" s="237"/>
      <c r="AI286" s="237"/>
      <c r="AJ286" s="237"/>
    </row>
    <row r="287" spans="1:36" x14ac:dyDescent="0.25">
      <c r="A287" s="231">
        <f t="shared" si="293"/>
        <v>2003</v>
      </c>
      <c r="B287" s="231">
        <f t="shared" si="294"/>
        <v>7</v>
      </c>
      <c r="C287" s="232">
        <v>1.8443333333330001</v>
      </c>
      <c r="D287" s="233"/>
      <c r="E287" s="233">
        <v>210.85807800293</v>
      </c>
      <c r="F287" s="233"/>
      <c r="G287" s="233">
        <v>6951.009</v>
      </c>
      <c r="H287" s="233">
        <v>7237.8</v>
      </c>
      <c r="I287" s="233"/>
      <c r="J287" s="233">
        <v>568313.9375</v>
      </c>
      <c r="K287" s="233">
        <v>36.388916015625</v>
      </c>
      <c r="L287" s="233">
        <v>13372.4</v>
      </c>
      <c r="M287" s="233"/>
      <c r="N287" s="233">
        <v>166.96666666666701</v>
      </c>
      <c r="O287" s="234">
        <v>1.3763333333329999</v>
      </c>
      <c r="P287" s="233">
        <v>622467.80000000005</v>
      </c>
      <c r="Q287" s="233"/>
      <c r="R287" s="235"/>
      <c r="S287" s="233">
        <v>489.6</v>
      </c>
      <c r="T287" s="233">
        <v>216.42821544776001</v>
      </c>
      <c r="U287" s="233">
        <v>209546.578125</v>
      </c>
      <c r="V287" s="233">
        <v>90.165310000000005</v>
      </c>
      <c r="W287" s="233">
        <v>177.97828674316401</v>
      </c>
      <c r="X287" s="233">
        <v>692922.8</v>
      </c>
      <c r="Y287" s="233">
        <v>32394.43359375</v>
      </c>
      <c r="Z287" s="233">
        <v>5.2517579999999997</v>
      </c>
      <c r="AA287" s="233"/>
      <c r="AB287" s="233">
        <v>1.4350000000000001</v>
      </c>
      <c r="AC287" s="233">
        <v>1.9356666666669999</v>
      </c>
      <c r="AD287" s="233"/>
      <c r="AE287" s="235"/>
      <c r="AF287" s="237"/>
      <c r="AG287" s="237"/>
      <c r="AH287" s="237"/>
      <c r="AI287" s="237"/>
      <c r="AJ287" s="237"/>
    </row>
    <row r="288" spans="1:36" x14ac:dyDescent="0.25">
      <c r="A288" s="231">
        <f t="shared" si="293"/>
        <v>2003</v>
      </c>
      <c r="B288" s="231">
        <f t="shared" si="294"/>
        <v>8</v>
      </c>
      <c r="C288" s="232">
        <v>1.8473096857620701</v>
      </c>
      <c r="D288" s="233"/>
      <c r="E288" s="233">
        <v>219.35776445427999</v>
      </c>
      <c r="F288" s="233"/>
      <c r="G288" s="233">
        <v>6966.3961230859304</v>
      </c>
      <c r="H288" s="233">
        <v>7248.2127315011703</v>
      </c>
      <c r="I288" s="233"/>
      <c r="J288" s="233">
        <v>572079.93788746803</v>
      </c>
      <c r="K288" s="233">
        <v>36.543023504123397</v>
      </c>
      <c r="L288" s="233">
        <v>13437.4582371984</v>
      </c>
      <c r="M288" s="233"/>
      <c r="N288" s="233">
        <v>164.93225079655701</v>
      </c>
      <c r="O288" s="234">
        <v>1.3815093601267801</v>
      </c>
      <c r="P288" s="233">
        <v>626389.013793836</v>
      </c>
      <c r="Q288" s="233"/>
      <c r="R288" s="235"/>
      <c r="S288" s="233">
        <v>502.22788956114101</v>
      </c>
      <c r="T288" s="233">
        <v>220.30556123243099</v>
      </c>
      <c r="U288" s="233">
        <v>210725.303591492</v>
      </c>
      <c r="V288" s="233">
        <v>90.432421447054494</v>
      </c>
      <c r="W288" s="233">
        <v>178.344689655824</v>
      </c>
      <c r="X288" s="233">
        <v>697781.71813012601</v>
      </c>
      <c r="Y288" s="233">
        <v>32857.682829826597</v>
      </c>
      <c r="Z288" s="233">
        <v>5.1409870642525997</v>
      </c>
      <c r="AA288" s="233"/>
      <c r="AB288" s="233">
        <v>1.4403399683829501</v>
      </c>
      <c r="AC288" s="233">
        <v>1.9375180343759</v>
      </c>
      <c r="AD288" s="233"/>
      <c r="AE288" s="235"/>
      <c r="AF288" s="237"/>
      <c r="AG288" s="237"/>
      <c r="AH288" s="237"/>
      <c r="AI288" s="237"/>
      <c r="AJ288" s="237"/>
    </row>
    <row r="289" spans="1:36" x14ac:dyDescent="0.25">
      <c r="A289" s="231">
        <f t="shared" si="293"/>
        <v>2003</v>
      </c>
      <c r="B289" s="231">
        <f t="shared" si="294"/>
        <v>9</v>
      </c>
      <c r="C289" s="232">
        <v>1.8490719385814001</v>
      </c>
      <c r="D289" s="233"/>
      <c r="E289" s="233">
        <v>227.52962005534599</v>
      </c>
      <c r="F289" s="233"/>
      <c r="G289" s="233">
        <v>6981.7779835681104</v>
      </c>
      <c r="H289" s="233">
        <v>7260.9207308887699</v>
      </c>
      <c r="I289" s="233"/>
      <c r="J289" s="233">
        <v>576120.03395605297</v>
      </c>
      <c r="K289" s="233">
        <v>36.726371734097597</v>
      </c>
      <c r="L289" s="233">
        <v>13489.693856260999</v>
      </c>
      <c r="M289" s="233"/>
      <c r="N289" s="233">
        <v>161.24213745263199</v>
      </c>
      <c r="O289" s="234">
        <v>1.3769680173193299</v>
      </c>
      <c r="P289" s="233">
        <v>630793.21897896496</v>
      </c>
      <c r="Q289" s="233"/>
      <c r="R289" s="235"/>
      <c r="S289" s="233">
        <v>512.75268753537705</v>
      </c>
      <c r="T289" s="233">
        <v>225.677846242116</v>
      </c>
      <c r="U289" s="233">
        <v>211383.112739784</v>
      </c>
      <c r="V289" s="233">
        <v>90.651207505411094</v>
      </c>
      <c r="W289" s="233">
        <v>178.663350967383</v>
      </c>
      <c r="X289" s="233">
        <v>701724.02159959299</v>
      </c>
      <c r="Y289" s="233">
        <v>33390.007694607601</v>
      </c>
      <c r="Z289" s="233">
        <v>5.01661548267972</v>
      </c>
      <c r="AA289" s="233"/>
      <c r="AB289" s="233">
        <v>1.4448265318401501</v>
      </c>
      <c r="AC289" s="233">
        <v>1.9390034664143101</v>
      </c>
      <c r="AD289" s="233"/>
      <c r="AE289" s="235"/>
      <c r="AF289" s="237"/>
      <c r="AG289" s="237"/>
      <c r="AH289" s="237"/>
      <c r="AI289" s="237"/>
      <c r="AJ289" s="237"/>
    </row>
    <row r="290" spans="1:36" x14ac:dyDescent="0.25">
      <c r="A290" s="231">
        <f t="shared" si="293"/>
        <v>2003</v>
      </c>
      <c r="B290" s="231">
        <f t="shared" si="294"/>
        <v>10</v>
      </c>
      <c r="C290" s="232">
        <v>1.851333333333</v>
      </c>
      <c r="D290" s="233"/>
      <c r="E290" s="233">
        <v>233.15127563476599</v>
      </c>
      <c r="F290" s="233"/>
      <c r="G290" s="233">
        <v>6996.6710000000003</v>
      </c>
      <c r="H290" s="233">
        <v>7279.067</v>
      </c>
      <c r="I290" s="233"/>
      <c r="J290" s="233">
        <v>579579.5</v>
      </c>
      <c r="K290" s="233">
        <v>36.895189999999999</v>
      </c>
      <c r="L290" s="233">
        <v>13528.7</v>
      </c>
      <c r="M290" s="233"/>
      <c r="N290" s="233">
        <v>158.73333333333301</v>
      </c>
      <c r="O290" s="234">
        <v>1.3783333333329999</v>
      </c>
      <c r="P290" s="233">
        <v>634909.9</v>
      </c>
      <c r="Q290" s="233"/>
      <c r="R290" s="235"/>
      <c r="S290" s="233">
        <v>520.79999999999995</v>
      </c>
      <c r="T290" s="233">
        <v>230.415568852391</v>
      </c>
      <c r="U290" s="233">
        <v>212133.859375</v>
      </c>
      <c r="V290" s="233">
        <v>90.913079999999994</v>
      </c>
      <c r="W290" s="233">
        <v>179.02619999999999</v>
      </c>
      <c r="X290" s="233">
        <v>704632.3</v>
      </c>
      <c r="Y290" s="233">
        <v>33848.589999999997</v>
      </c>
      <c r="Z290" s="233">
        <v>4.9109525680542001</v>
      </c>
      <c r="AA290" s="233"/>
      <c r="AB290" s="233">
        <v>1.448333333333</v>
      </c>
      <c r="AC290" s="233">
        <v>1.9406666666670001</v>
      </c>
      <c r="AD290" s="233"/>
      <c r="AE290" s="235"/>
      <c r="AF290" s="237"/>
      <c r="AG290" s="237"/>
      <c r="AH290" s="237"/>
      <c r="AI290" s="237"/>
      <c r="AJ290" s="237"/>
    </row>
    <row r="291" spans="1:36" x14ac:dyDescent="0.25">
      <c r="A291" s="231">
        <f t="shared" si="293"/>
        <v>2003</v>
      </c>
      <c r="B291" s="231">
        <f t="shared" si="294"/>
        <v>11</v>
      </c>
      <c r="C291" s="232">
        <v>1.85554919939416</v>
      </c>
      <c r="D291" s="233"/>
      <c r="E291" s="233">
        <v>235.269520551412</v>
      </c>
      <c r="F291" s="233"/>
      <c r="G291" s="233">
        <v>7012.0847102184398</v>
      </c>
      <c r="H291" s="233">
        <v>7306.27100036517</v>
      </c>
      <c r="I291" s="233"/>
      <c r="J291" s="233">
        <v>582208.37372495804</v>
      </c>
      <c r="K291" s="233">
        <v>37.034004425476198</v>
      </c>
      <c r="L291" s="233">
        <v>13558.613334317301</v>
      </c>
      <c r="M291" s="233"/>
      <c r="N291" s="233">
        <v>159.486913273407</v>
      </c>
      <c r="O291" s="234">
        <v>1.3965553488356499</v>
      </c>
      <c r="P291" s="233">
        <v>638571.95678328199</v>
      </c>
      <c r="Q291" s="233"/>
      <c r="R291" s="235"/>
      <c r="S291" s="233">
        <v>527.294858411375</v>
      </c>
      <c r="T291" s="233">
        <v>233.62046841997599</v>
      </c>
      <c r="U291" s="233">
        <v>213485.20429128999</v>
      </c>
      <c r="V291" s="233">
        <v>91.301571871882501</v>
      </c>
      <c r="W291" s="233">
        <v>179.53109477841301</v>
      </c>
      <c r="X291" s="233">
        <v>706799.40652389498</v>
      </c>
      <c r="Y291" s="233">
        <v>34175.794499690201</v>
      </c>
      <c r="Z291" s="233">
        <v>4.8383609996263202</v>
      </c>
      <c r="AA291" s="233"/>
      <c r="AB291" s="233">
        <v>1.4512977998205601</v>
      </c>
      <c r="AC291" s="233">
        <v>1.9430967067773799</v>
      </c>
      <c r="AD291" s="233"/>
      <c r="AE291" s="235"/>
      <c r="AF291" s="237"/>
      <c r="AG291" s="237"/>
      <c r="AH291" s="237"/>
      <c r="AI291" s="237"/>
      <c r="AJ291" s="237"/>
    </row>
    <row r="292" spans="1:36" x14ac:dyDescent="0.25">
      <c r="A292" s="231">
        <f t="shared" si="293"/>
        <v>2003</v>
      </c>
      <c r="B292" s="231">
        <f t="shared" si="294"/>
        <v>12</v>
      </c>
      <c r="C292" s="232">
        <v>1.8609655079099501</v>
      </c>
      <c r="D292" s="233">
        <f t="shared" ref="D292" si="308">AVERAGE(C281:C292)</f>
        <v>1.8425701462361184</v>
      </c>
      <c r="E292" s="233">
        <v>235.130760268827</v>
      </c>
      <c r="F292" s="233">
        <f t="shared" ref="F292" si="309">AVERAGE(E281:E292)</f>
        <v>211.42764784378232</v>
      </c>
      <c r="G292" s="233">
        <v>7027.0551806636304</v>
      </c>
      <c r="H292" s="233">
        <v>7337.9597573054298</v>
      </c>
      <c r="I292" s="233">
        <f t="shared" ref="I292" si="310">AVERAGE(H281:H292)</f>
        <v>7244.7282770586671</v>
      </c>
      <c r="J292" s="233">
        <v>584324.99786546605</v>
      </c>
      <c r="K292" s="233">
        <v>37.149053647194599</v>
      </c>
      <c r="L292" s="233">
        <v>13582.140927651901</v>
      </c>
      <c r="M292" s="233">
        <f t="shared" ref="M292" si="311">AVERAGE(L281:L292)</f>
        <v>13319.431979256093</v>
      </c>
      <c r="N292" s="233">
        <v>163.823896936278</v>
      </c>
      <c r="O292" s="234">
        <v>1.4235110499518699</v>
      </c>
      <c r="P292" s="233">
        <v>641805.96936645603</v>
      </c>
      <c r="Q292" s="233">
        <f t="shared" ref="Q292" si="312">AVERAGE(P281:P292)</f>
        <v>622974.37943693076</v>
      </c>
      <c r="R292" s="235">
        <f t="shared" ref="R292" si="313">AVERAGE(K281:K292)</f>
        <v>36.444218526784773</v>
      </c>
      <c r="S292" s="233">
        <v>534.15999698590804</v>
      </c>
      <c r="T292" s="233">
        <v>236.65638972092901</v>
      </c>
      <c r="U292" s="233">
        <v>215143.83154105599</v>
      </c>
      <c r="V292" s="233">
        <v>91.730827686921302</v>
      </c>
      <c r="W292" s="233">
        <v>180.10572812755001</v>
      </c>
      <c r="X292" s="233">
        <v>708680.420021103</v>
      </c>
      <c r="Y292" s="233">
        <v>34408.465249693298</v>
      </c>
      <c r="Z292" s="233">
        <v>4.7973305471950001</v>
      </c>
      <c r="AA292" s="233">
        <f t="shared" ref="AA292" si="314">AVERAGE(Z281:Z292)</f>
        <v>5.1789993195542676</v>
      </c>
      <c r="AB292" s="233">
        <v>1.4545690084718299</v>
      </c>
      <c r="AC292" s="233">
        <v>1.94616582265339</v>
      </c>
      <c r="AD292" s="233">
        <f t="shared" ref="AD292" si="315">AVERAGE(X281:X292)</f>
        <v>689808.60531419446</v>
      </c>
      <c r="AE292" s="235">
        <f t="shared" ref="AE292" si="316">AVERAGE(O281:O292)</f>
        <v>1.3706111882173506</v>
      </c>
      <c r="AF292" s="237">
        <f t="shared" ref="AF292" si="317">AVERAGE(S281:S292)</f>
        <v>483.81750465645115</v>
      </c>
      <c r="AG292" s="237">
        <f t="shared" ref="AG292" si="318">AVERAGE(U281:U292)</f>
        <v>207833.55519515331</v>
      </c>
      <c r="AH292" s="237">
        <f t="shared" ref="AH292" si="319">AVERAGE(G281:G292)</f>
        <v>6943.6600627693224</v>
      </c>
      <c r="AI292" s="237">
        <f t="shared" ref="AI292:AJ292" si="320">AVERAGE(AB281:AB292)</f>
        <v>1.4356793956118283</v>
      </c>
      <c r="AJ292" s="237">
        <f t="shared" si="320"/>
        <v>1.9342092467575627</v>
      </c>
    </row>
    <row r="293" spans="1:36" x14ac:dyDescent="0.25">
      <c r="A293" s="231">
        <f>A281+1</f>
        <v>2004</v>
      </c>
      <c r="B293" s="231">
        <f>B281</f>
        <v>1</v>
      </c>
      <c r="C293" s="232">
        <v>1.867</v>
      </c>
      <c r="D293" s="233"/>
      <c r="E293" s="233">
        <v>234.84501647949199</v>
      </c>
      <c r="F293" s="233"/>
      <c r="G293" s="233">
        <v>7042.616</v>
      </c>
      <c r="H293" s="233">
        <v>7372</v>
      </c>
      <c r="I293" s="233"/>
      <c r="J293" s="233">
        <v>586821.1</v>
      </c>
      <c r="K293" s="233">
        <v>37.274242401122997</v>
      </c>
      <c r="L293" s="233">
        <v>13606.5</v>
      </c>
      <c r="M293" s="233"/>
      <c r="N293" s="233">
        <v>171.96666666666701</v>
      </c>
      <c r="O293" s="234">
        <v>1.4493333333330001</v>
      </c>
      <c r="P293" s="233">
        <v>645276.30000000005</v>
      </c>
      <c r="Q293" s="233"/>
      <c r="R293" s="235"/>
      <c r="S293" s="233">
        <v>544.79999999999995</v>
      </c>
      <c r="T293" s="233">
        <v>242.060882441041</v>
      </c>
      <c r="U293" s="233">
        <v>216841.3</v>
      </c>
      <c r="V293" s="233">
        <v>92.134439999999998</v>
      </c>
      <c r="W293" s="233">
        <v>180.71888732910199</v>
      </c>
      <c r="X293" s="233">
        <v>711149.3</v>
      </c>
      <c r="Y293" s="233">
        <v>34658.8359375</v>
      </c>
      <c r="Z293" s="233">
        <v>4.7718753814697301</v>
      </c>
      <c r="AA293" s="233"/>
      <c r="AB293" s="233">
        <v>1.459666666667</v>
      </c>
      <c r="AC293" s="233">
        <v>1.95</v>
      </c>
      <c r="AD293" s="233"/>
      <c r="AE293" s="235"/>
      <c r="AF293" s="237"/>
      <c r="AG293" s="237"/>
      <c r="AH293" s="237"/>
      <c r="AI293" s="237"/>
      <c r="AJ293" s="237"/>
    </row>
    <row r="294" spans="1:36" x14ac:dyDescent="0.25">
      <c r="A294" s="231">
        <f t="shared" si="293"/>
        <v>2004</v>
      </c>
      <c r="B294" s="231">
        <f t="shared" si="294"/>
        <v>2</v>
      </c>
      <c r="C294" s="232">
        <v>1.87266018459798</v>
      </c>
      <c r="D294" s="233"/>
      <c r="E294" s="233">
        <v>235.98475684332399</v>
      </c>
      <c r="F294" s="233"/>
      <c r="G294" s="233">
        <v>7058.2927974924896</v>
      </c>
      <c r="H294" s="233">
        <v>7403.5810574771804</v>
      </c>
      <c r="I294" s="233"/>
      <c r="J294" s="233">
        <v>590144.65498170105</v>
      </c>
      <c r="K294" s="233">
        <v>37.4231353944148</v>
      </c>
      <c r="L294" s="233">
        <v>13635.585949550699</v>
      </c>
      <c r="M294" s="233"/>
      <c r="N294" s="233">
        <v>183.112496485815</v>
      </c>
      <c r="O294" s="234">
        <v>1.46419744615173</v>
      </c>
      <c r="P294" s="233">
        <v>649172.12385835999</v>
      </c>
      <c r="Q294" s="233"/>
      <c r="R294" s="235"/>
      <c r="S294" s="233">
        <v>559.816165717187</v>
      </c>
      <c r="T294" s="233">
        <v>250.978456335435</v>
      </c>
      <c r="U294" s="233">
        <v>218229.397769364</v>
      </c>
      <c r="V294" s="233">
        <v>92.424411499093395</v>
      </c>
      <c r="W294" s="233">
        <v>181.28714469200801</v>
      </c>
      <c r="X294" s="233">
        <v>714609.06423631997</v>
      </c>
      <c r="Y294" s="233">
        <v>34983.132917857001</v>
      </c>
      <c r="Z294" s="233">
        <v>4.7516033962840103</v>
      </c>
      <c r="AA294" s="233"/>
      <c r="AB294" s="233">
        <v>1.46714738046736</v>
      </c>
      <c r="AC294" s="233">
        <v>1.9543468366410699</v>
      </c>
      <c r="AD294" s="233"/>
      <c r="AE294" s="235"/>
      <c r="AF294" s="237"/>
      <c r="AG294" s="237"/>
      <c r="AH294" s="237"/>
      <c r="AI294" s="237"/>
      <c r="AJ294" s="237"/>
    </row>
    <row r="295" spans="1:36" x14ac:dyDescent="0.25">
      <c r="A295" s="231">
        <f t="shared" si="293"/>
        <v>2004</v>
      </c>
      <c r="B295" s="231">
        <f t="shared" si="294"/>
        <v>3</v>
      </c>
      <c r="C295" s="232">
        <v>1.8773737389078899</v>
      </c>
      <c r="D295" s="233"/>
      <c r="E295" s="233">
        <v>237.69574968936601</v>
      </c>
      <c r="F295" s="233"/>
      <c r="G295" s="233">
        <v>7073.0382534520904</v>
      </c>
      <c r="H295" s="233">
        <v>7429.4145351637299</v>
      </c>
      <c r="I295" s="233"/>
      <c r="J295" s="233">
        <v>593586.01095598598</v>
      </c>
      <c r="K295" s="233">
        <v>37.5664468590684</v>
      </c>
      <c r="L295" s="233">
        <v>13667.5307600551</v>
      </c>
      <c r="M295" s="233"/>
      <c r="N295" s="233">
        <v>193.32938050119401</v>
      </c>
      <c r="O295" s="234">
        <v>1.4706295544895001</v>
      </c>
      <c r="P295" s="233">
        <v>652899.17992466397</v>
      </c>
      <c r="Q295" s="233"/>
      <c r="R295" s="235"/>
      <c r="S295" s="233">
        <v>570.70368302637098</v>
      </c>
      <c r="T295" s="233">
        <v>259.48957266780599</v>
      </c>
      <c r="U295" s="233">
        <v>219311.13476225501</v>
      </c>
      <c r="V295" s="233">
        <v>92.610151198329604</v>
      </c>
      <c r="W295" s="233">
        <v>181.74158469464001</v>
      </c>
      <c r="X295" s="233">
        <v>718084.64486161398</v>
      </c>
      <c r="Y295" s="233">
        <v>35289.378576570904</v>
      </c>
      <c r="Z295" s="233">
        <v>4.7315783265486102</v>
      </c>
      <c r="AA295" s="233"/>
      <c r="AB295" s="233">
        <v>1.4744647913952</v>
      </c>
      <c r="AC295" s="233">
        <v>1.9584483707187501</v>
      </c>
      <c r="AD295" s="233"/>
      <c r="AE295" s="235"/>
      <c r="AF295" s="237"/>
      <c r="AG295" s="237"/>
      <c r="AH295" s="237"/>
      <c r="AI295" s="237"/>
      <c r="AJ295" s="237"/>
    </row>
    <row r="296" spans="1:36" x14ac:dyDescent="0.25">
      <c r="A296" s="231">
        <f t="shared" si="293"/>
        <v>2004</v>
      </c>
      <c r="B296" s="231">
        <f t="shared" si="294"/>
        <v>4</v>
      </c>
      <c r="C296" s="232">
        <v>1.8816666666670001</v>
      </c>
      <c r="D296" s="233"/>
      <c r="E296" s="233">
        <v>238.958740234375</v>
      </c>
      <c r="F296" s="233"/>
      <c r="G296" s="233">
        <v>7088.8469999999998</v>
      </c>
      <c r="H296" s="233">
        <v>7452</v>
      </c>
      <c r="I296" s="233"/>
      <c r="J296" s="233">
        <v>596932.80000000005</v>
      </c>
      <c r="K296" s="233">
        <v>37.696240000000003</v>
      </c>
      <c r="L296" s="233">
        <v>13706.2</v>
      </c>
      <c r="M296" s="233"/>
      <c r="N296" s="233">
        <v>200.26666666666699</v>
      </c>
      <c r="O296" s="234">
        <v>1.4750000000000001</v>
      </c>
      <c r="P296" s="233">
        <v>656492</v>
      </c>
      <c r="Q296" s="233"/>
      <c r="R296" s="235"/>
      <c r="S296" s="233">
        <v>569.20000000000005</v>
      </c>
      <c r="T296" s="233">
        <v>264.42161681999602</v>
      </c>
      <c r="U296" s="233">
        <v>220392.9375</v>
      </c>
      <c r="V296" s="233">
        <v>92.758619999999993</v>
      </c>
      <c r="W296" s="233">
        <v>182.111740112305</v>
      </c>
      <c r="X296" s="233">
        <v>721058.1</v>
      </c>
      <c r="Y296" s="233">
        <v>35517.96484375</v>
      </c>
      <c r="Z296" s="233">
        <v>4.7042719999999996</v>
      </c>
      <c r="AA296" s="233"/>
      <c r="AB296" s="233">
        <v>1.48</v>
      </c>
      <c r="AC296" s="233">
        <v>1.962333333333</v>
      </c>
      <c r="AD296" s="233"/>
      <c r="AE296" s="235"/>
      <c r="AF296" s="237"/>
      <c r="AG296" s="237"/>
      <c r="AH296" s="237"/>
      <c r="AI296" s="237"/>
      <c r="AJ296" s="237"/>
    </row>
    <row r="297" spans="1:36" x14ac:dyDescent="0.25">
      <c r="A297" s="231">
        <f t="shared" si="293"/>
        <v>2004</v>
      </c>
      <c r="B297" s="231">
        <f t="shared" si="294"/>
        <v>5</v>
      </c>
      <c r="C297" s="232">
        <v>1.88514860914952</v>
      </c>
      <c r="D297" s="233"/>
      <c r="E297" s="233">
        <v>238.79567181828301</v>
      </c>
      <c r="F297" s="233"/>
      <c r="G297" s="233">
        <v>7104.1612401709799</v>
      </c>
      <c r="H297" s="233">
        <v>7468.8427994821204</v>
      </c>
      <c r="I297" s="233"/>
      <c r="J297" s="233">
        <v>599418.01070105401</v>
      </c>
      <c r="K297" s="233">
        <v>37.782081552954402</v>
      </c>
      <c r="L297" s="233">
        <v>13747.1663693996</v>
      </c>
      <c r="M297" s="233"/>
      <c r="N297" s="233">
        <v>200.67796485693</v>
      </c>
      <c r="O297" s="234">
        <v>1.4817829781110099</v>
      </c>
      <c r="P297" s="233">
        <v>659294.34651862504</v>
      </c>
      <c r="Q297" s="233"/>
      <c r="R297" s="235"/>
      <c r="S297" s="233">
        <v>549.13883221181402</v>
      </c>
      <c r="T297" s="233">
        <v>262.36301087737002</v>
      </c>
      <c r="U297" s="233">
        <v>221515.66709433901</v>
      </c>
      <c r="V297" s="233">
        <v>92.894346059942507</v>
      </c>
      <c r="W297" s="233">
        <v>182.35818707335301</v>
      </c>
      <c r="X297" s="233">
        <v>722607.45803236903</v>
      </c>
      <c r="Y297" s="233">
        <v>35583.888280140403</v>
      </c>
      <c r="Z297" s="233">
        <v>4.66881305764326</v>
      </c>
      <c r="AA297" s="233"/>
      <c r="AB297" s="233">
        <v>1.48157993056822</v>
      </c>
      <c r="AC297" s="233">
        <v>1.96526640533384</v>
      </c>
      <c r="AD297" s="233"/>
      <c r="AE297" s="235"/>
      <c r="AF297" s="237"/>
      <c r="AG297" s="237"/>
      <c r="AH297" s="237"/>
      <c r="AI297" s="237"/>
      <c r="AJ297" s="237"/>
    </row>
    <row r="298" spans="1:36" x14ac:dyDescent="0.25">
      <c r="A298" s="231">
        <f t="shared" si="293"/>
        <v>2004</v>
      </c>
      <c r="B298" s="231">
        <f t="shared" si="294"/>
        <v>6</v>
      </c>
      <c r="C298" s="232">
        <v>1.8888957997948601</v>
      </c>
      <c r="D298" s="233"/>
      <c r="E298" s="233">
        <v>238.004064691362</v>
      </c>
      <c r="F298" s="233"/>
      <c r="G298" s="233">
        <v>7120.0043573296198</v>
      </c>
      <c r="H298" s="233">
        <v>7485.1492542870301</v>
      </c>
      <c r="I298" s="233"/>
      <c r="J298" s="233">
        <v>601790.56256750098</v>
      </c>
      <c r="K298" s="233">
        <v>37.855779588147001</v>
      </c>
      <c r="L298" s="233">
        <v>13790.5876059156</v>
      </c>
      <c r="M298" s="233"/>
      <c r="N298" s="233">
        <v>197.541784919203</v>
      </c>
      <c r="O298" s="234">
        <v>1.49537332139523</v>
      </c>
      <c r="P298" s="233">
        <v>661945.40317412897</v>
      </c>
      <c r="Q298" s="233"/>
      <c r="R298" s="235"/>
      <c r="S298" s="233">
        <v>519.57404184821303</v>
      </c>
      <c r="T298" s="233">
        <v>256.70171077966103</v>
      </c>
      <c r="U298" s="233">
        <v>222895.33185140599</v>
      </c>
      <c r="V298" s="233">
        <v>93.074698964504506</v>
      </c>
      <c r="W298" s="233">
        <v>182.64616925340701</v>
      </c>
      <c r="X298" s="233">
        <v>723798.15416638902</v>
      </c>
      <c r="Y298" s="233">
        <v>35605.814126957797</v>
      </c>
      <c r="Z298" s="233">
        <v>4.6254643957321999</v>
      </c>
      <c r="AA298" s="233"/>
      <c r="AB298" s="233">
        <v>1.48211218007768</v>
      </c>
      <c r="AC298" s="233">
        <v>1.96789158996147</v>
      </c>
      <c r="AD298" s="233"/>
      <c r="AE298" s="235"/>
      <c r="AF298" s="237"/>
      <c r="AG298" s="237"/>
      <c r="AH298" s="237"/>
      <c r="AI298" s="237"/>
      <c r="AJ298" s="237"/>
    </row>
    <row r="299" spans="1:36" x14ac:dyDescent="0.25">
      <c r="A299" s="231">
        <f t="shared" si="293"/>
        <v>2004</v>
      </c>
      <c r="B299" s="231">
        <f t="shared" si="294"/>
        <v>7</v>
      </c>
      <c r="C299" s="232">
        <v>1.8936666666669999</v>
      </c>
      <c r="D299" s="233"/>
      <c r="E299" s="233">
        <v>237.82386779785199</v>
      </c>
      <c r="F299" s="233"/>
      <c r="G299" s="233">
        <v>7135.3649999999998</v>
      </c>
      <c r="H299" s="233">
        <v>7504.8</v>
      </c>
      <c r="I299" s="233"/>
      <c r="J299" s="233">
        <v>604710.69999999995</v>
      </c>
      <c r="K299" s="233">
        <v>37.948340000000002</v>
      </c>
      <c r="L299" s="233">
        <v>13830.8</v>
      </c>
      <c r="M299" s="233"/>
      <c r="N299" s="233">
        <v>195.23333333333301</v>
      </c>
      <c r="O299" s="234">
        <v>1.518333333333</v>
      </c>
      <c r="P299" s="233">
        <v>664894.1</v>
      </c>
      <c r="Q299" s="233"/>
      <c r="R299" s="235"/>
      <c r="S299" s="233">
        <v>496.4</v>
      </c>
      <c r="T299" s="233">
        <v>252.75819742234501</v>
      </c>
      <c r="U299" s="233">
        <v>224574</v>
      </c>
      <c r="V299" s="233">
        <v>93.335449999999994</v>
      </c>
      <c r="W299" s="233">
        <v>183.13572692871099</v>
      </c>
      <c r="X299" s="233">
        <v>725867.4</v>
      </c>
      <c r="Y299" s="233">
        <v>35735.015625</v>
      </c>
      <c r="Z299" s="233">
        <v>4.5810256004333496</v>
      </c>
      <c r="AA299" s="233"/>
      <c r="AB299" s="233">
        <v>1.4853333333330001</v>
      </c>
      <c r="AC299" s="233">
        <v>1.9706666666670001</v>
      </c>
      <c r="AD299" s="233"/>
      <c r="AE299" s="235"/>
      <c r="AF299" s="237"/>
      <c r="AG299" s="237"/>
      <c r="AH299" s="237"/>
      <c r="AI299" s="237"/>
      <c r="AJ299" s="237"/>
    </row>
    <row r="300" spans="1:36" x14ac:dyDescent="0.25">
      <c r="A300" s="231">
        <f t="shared" si="293"/>
        <v>2004</v>
      </c>
      <c r="B300" s="231">
        <f t="shared" si="294"/>
        <v>8</v>
      </c>
      <c r="C300" s="232">
        <v>1.9003791601109601</v>
      </c>
      <c r="D300" s="233"/>
      <c r="E300" s="233">
        <v>239.18698379844901</v>
      </c>
      <c r="F300" s="233"/>
      <c r="G300" s="233">
        <v>7151.2561139269201</v>
      </c>
      <c r="H300" s="233">
        <v>7532.4906977231003</v>
      </c>
      <c r="I300" s="233"/>
      <c r="J300" s="233">
        <v>608839.77172999596</v>
      </c>
      <c r="K300" s="233">
        <v>38.091862954124899</v>
      </c>
      <c r="L300" s="233">
        <v>13868.9054108779</v>
      </c>
      <c r="M300" s="233"/>
      <c r="N300" s="233">
        <v>196.65953943627201</v>
      </c>
      <c r="O300" s="234">
        <v>1.5531582330095</v>
      </c>
      <c r="P300" s="233">
        <v>668785.14813164703</v>
      </c>
      <c r="Q300" s="233"/>
      <c r="R300" s="235"/>
      <c r="S300" s="233">
        <v>489.113755781088</v>
      </c>
      <c r="T300" s="233">
        <v>254.057281068826</v>
      </c>
      <c r="U300" s="233">
        <v>226718.43345876201</v>
      </c>
      <c r="V300" s="233">
        <v>93.727881145186998</v>
      </c>
      <c r="W300" s="233">
        <v>183.978536962839</v>
      </c>
      <c r="X300" s="233">
        <v>729967.71763964999</v>
      </c>
      <c r="Y300" s="233">
        <v>36075.195822243899</v>
      </c>
      <c r="Z300" s="233">
        <v>4.5347281685415899</v>
      </c>
      <c r="AA300" s="233"/>
      <c r="AB300" s="233">
        <v>1.4940574675123399</v>
      </c>
      <c r="AC300" s="233">
        <v>1.9742628602155701</v>
      </c>
      <c r="AD300" s="233"/>
      <c r="AE300" s="235"/>
      <c r="AF300" s="237"/>
      <c r="AG300" s="237"/>
      <c r="AH300" s="237"/>
      <c r="AI300" s="237"/>
      <c r="AJ300" s="237"/>
    </row>
    <row r="301" spans="1:36" x14ac:dyDescent="0.25">
      <c r="A301" s="231">
        <f t="shared" si="293"/>
        <v>2004</v>
      </c>
      <c r="B301" s="231">
        <f t="shared" si="294"/>
        <v>9</v>
      </c>
      <c r="C301" s="232">
        <v>1.90774784457587</v>
      </c>
      <c r="D301" s="233"/>
      <c r="E301" s="233">
        <v>241.90161701055601</v>
      </c>
      <c r="F301" s="233"/>
      <c r="G301" s="233">
        <v>7167.0659776285502</v>
      </c>
      <c r="H301" s="233">
        <v>7564.1165000077199</v>
      </c>
      <c r="I301" s="233"/>
      <c r="J301" s="233">
        <v>613053.60217135202</v>
      </c>
      <c r="K301" s="233">
        <v>38.265060337429802</v>
      </c>
      <c r="L301" s="233">
        <v>13907.5009331733</v>
      </c>
      <c r="M301" s="233"/>
      <c r="N301" s="233">
        <v>199.91931042303801</v>
      </c>
      <c r="O301" s="234">
        <v>1.58981823460728</v>
      </c>
      <c r="P301" s="233">
        <v>673197.95465548104</v>
      </c>
      <c r="Q301" s="233"/>
      <c r="R301" s="235"/>
      <c r="S301" s="233">
        <v>495.820794017075</v>
      </c>
      <c r="T301" s="233">
        <v>259.15798662395503</v>
      </c>
      <c r="U301" s="233">
        <v>229009.49251153201</v>
      </c>
      <c r="V301" s="233">
        <v>94.217775816077605</v>
      </c>
      <c r="W301" s="233">
        <v>185.01676113781701</v>
      </c>
      <c r="X301" s="233">
        <v>735672.52381008898</v>
      </c>
      <c r="Y301" s="233">
        <v>36466.510279586197</v>
      </c>
      <c r="Z301" s="233">
        <v>4.4823916324552098</v>
      </c>
      <c r="AA301" s="233"/>
      <c r="AB301" s="233">
        <v>1.50559111779074</v>
      </c>
      <c r="AC301" s="233">
        <v>1.9784235309959901</v>
      </c>
      <c r="AD301" s="233"/>
      <c r="AE301" s="235"/>
      <c r="AF301" s="237"/>
      <c r="AG301" s="237"/>
      <c r="AH301" s="237"/>
      <c r="AI301" s="237"/>
      <c r="AJ301" s="237"/>
    </row>
    <row r="302" spans="1:36" x14ac:dyDescent="0.25">
      <c r="A302" s="231">
        <f t="shared" si="293"/>
        <v>2004</v>
      </c>
      <c r="B302" s="231">
        <f t="shared" si="294"/>
        <v>10</v>
      </c>
      <c r="C302" s="232">
        <v>1.9139999999999999</v>
      </c>
      <c r="D302" s="233"/>
      <c r="E302" s="233">
        <v>245.33282470703099</v>
      </c>
      <c r="F302" s="233"/>
      <c r="G302" s="233">
        <v>7182.1729999999998</v>
      </c>
      <c r="H302" s="233">
        <v>7593.4669999999996</v>
      </c>
      <c r="I302" s="233"/>
      <c r="J302" s="233">
        <v>615870.0625</v>
      </c>
      <c r="K302" s="233">
        <v>38.432487487792997</v>
      </c>
      <c r="L302" s="233">
        <v>13950.4</v>
      </c>
      <c r="M302" s="233"/>
      <c r="N302" s="233">
        <v>201.7</v>
      </c>
      <c r="O302" s="234">
        <v>1.6156666666670001</v>
      </c>
      <c r="P302" s="233">
        <v>677464.3</v>
      </c>
      <c r="Q302" s="233"/>
      <c r="R302" s="235"/>
      <c r="S302" s="233">
        <v>509.6</v>
      </c>
      <c r="T302" s="233">
        <v>264.87392250462102</v>
      </c>
      <c r="U302" s="233">
        <v>231034.875</v>
      </c>
      <c r="V302" s="233">
        <v>94.744280000000003</v>
      </c>
      <c r="W302" s="233">
        <v>186.00631713867199</v>
      </c>
      <c r="X302" s="233">
        <v>742025.25</v>
      </c>
      <c r="Y302" s="233">
        <v>36684.18359375</v>
      </c>
      <c r="Z302" s="233">
        <v>4.4188070000000002</v>
      </c>
      <c r="AA302" s="233"/>
      <c r="AB302" s="233">
        <v>1.515666666667</v>
      </c>
      <c r="AC302" s="233">
        <v>1.9826666666670001</v>
      </c>
      <c r="AD302" s="233"/>
      <c r="AE302" s="235"/>
      <c r="AF302" s="237"/>
      <c r="AG302" s="237"/>
      <c r="AH302" s="237"/>
      <c r="AI302" s="237"/>
      <c r="AJ302" s="237"/>
    </row>
    <row r="303" spans="1:36" x14ac:dyDescent="0.25">
      <c r="A303" s="231">
        <f t="shared" si="293"/>
        <v>2004</v>
      </c>
      <c r="B303" s="231">
        <f t="shared" si="294"/>
        <v>11</v>
      </c>
      <c r="C303" s="232">
        <v>1.91842797402846</v>
      </c>
      <c r="D303" s="233"/>
      <c r="E303" s="233">
        <v>249.34312486691601</v>
      </c>
      <c r="F303" s="233"/>
      <c r="G303" s="233">
        <v>7197.5847492825897</v>
      </c>
      <c r="H303" s="233">
        <v>7618.7079328088303</v>
      </c>
      <c r="I303" s="233"/>
      <c r="J303" s="233">
        <v>616601.33173119405</v>
      </c>
      <c r="K303" s="233">
        <v>38.581839473385202</v>
      </c>
      <c r="L303" s="233">
        <v>14003.084625166501</v>
      </c>
      <c r="M303" s="233"/>
      <c r="N303" s="233">
        <v>200.07700889465801</v>
      </c>
      <c r="O303" s="234">
        <v>1.6240568858862101</v>
      </c>
      <c r="P303" s="233">
        <v>681459.98485921498</v>
      </c>
      <c r="Q303" s="233"/>
      <c r="R303" s="235"/>
      <c r="S303" s="233">
        <v>526.07491827091496</v>
      </c>
      <c r="T303" s="233">
        <v>269.30651651873899</v>
      </c>
      <c r="U303" s="233">
        <v>232698.69661847601</v>
      </c>
      <c r="V303" s="233">
        <v>95.304632171800094</v>
      </c>
      <c r="W303" s="233">
        <v>186.84701400313</v>
      </c>
      <c r="X303" s="233">
        <v>748685.49968014704</v>
      </c>
      <c r="Y303" s="233">
        <v>36605.704869595298</v>
      </c>
      <c r="Z303" s="233">
        <v>4.3339397687930798</v>
      </c>
      <c r="AA303" s="233"/>
      <c r="AB303" s="233">
        <v>1.52206888482734</v>
      </c>
      <c r="AC303" s="233">
        <v>1.9869920313192899</v>
      </c>
      <c r="AD303" s="233"/>
      <c r="AE303" s="235"/>
      <c r="AF303" s="237"/>
      <c r="AG303" s="237"/>
      <c r="AH303" s="237"/>
      <c r="AI303" s="237"/>
      <c r="AJ303" s="237"/>
    </row>
    <row r="304" spans="1:36" x14ac:dyDescent="0.25">
      <c r="A304" s="231">
        <f t="shared" si="293"/>
        <v>2004</v>
      </c>
      <c r="B304" s="231">
        <f t="shared" si="294"/>
        <v>12</v>
      </c>
      <c r="C304" s="232">
        <v>1.9212693579462301</v>
      </c>
      <c r="D304" s="233">
        <f t="shared" ref="D304" si="321">AVERAGE(C293:C304)</f>
        <v>1.894019666870481</v>
      </c>
      <c r="E304" s="233">
        <v>253.817128061006</v>
      </c>
      <c r="F304" s="233">
        <f t="shared" ref="F304" si="322">AVERAGE(E293:E304)</f>
        <v>240.97412883316761</v>
      </c>
      <c r="G304" s="233">
        <v>7212.7536366717204</v>
      </c>
      <c r="H304" s="233">
        <v>7639.7156336353301</v>
      </c>
      <c r="I304" s="233">
        <f t="shared" ref="I304" si="323">AVERAGE(H293:H304)</f>
        <v>7505.357117548755</v>
      </c>
      <c r="J304" s="233">
        <v>616267.39299267496</v>
      </c>
      <c r="K304" s="233">
        <v>38.703072123078201</v>
      </c>
      <c r="L304" s="233">
        <v>14054.8681291175</v>
      </c>
      <c r="M304" s="233">
        <f t="shared" ref="M304" si="324">AVERAGE(L293:L304)</f>
        <v>13814.094148604681</v>
      </c>
      <c r="N304" s="233">
        <v>197.597807557729</v>
      </c>
      <c r="O304" s="234">
        <v>1.61905182462627</v>
      </c>
      <c r="P304" s="233">
        <v>684942.14793137403</v>
      </c>
      <c r="Q304" s="233">
        <f t="shared" ref="Q304" si="325">AVERAGE(P293:P304)</f>
        <v>664651.91575445794</v>
      </c>
      <c r="R304" s="235">
        <f t="shared" ref="R304" si="326">AVERAGE(K293:K304)</f>
        <v>37.968382347626552</v>
      </c>
      <c r="S304" s="233">
        <v>542.62078825815695</v>
      </c>
      <c r="T304" s="233">
        <v>272.42813440690799</v>
      </c>
      <c r="U304" s="233">
        <v>234088.13084512099</v>
      </c>
      <c r="V304" s="233">
        <v>95.840859867126596</v>
      </c>
      <c r="W304" s="233">
        <v>187.48126357665899</v>
      </c>
      <c r="X304" s="233">
        <v>754324.73372758902</v>
      </c>
      <c r="Y304" s="233">
        <v>36401.868056224397</v>
      </c>
      <c r="Z304" s="233">
        <v>4.2337930085156001</v>
      </c>
      <c r="AA304" s="233">
        <f t="shared" ref="AA304" si="327">AVERAGE(Z293:Z304)</f>
        <v>4.5698576447013872</v>
      </c>
      <c r="AB304" s="233">
        <v>1.5253458997846301</v>
      </c>
      <c r="AC304" s="233">
        <v>1.99102977123452</v>
      </c>
      <c r="AD304" s="233">
        <f t="shared" ref="AD304" si="328">AVERAGE(X293:X304)</f>
        <v>728987.48717951402</v>
      </c>
      <c r="AE304" s="235">
        <f t="shared" ref="AE304" si="329">AVERAGE(O293:O304)</f>
        <v>1.5297001509674775</v>
      </c>
      <c r="AF304" s="237">
        <f t="shared" ref="AF304" si="330">AVERAGE(S293:S304)</f>
        <v>531.0719149275684</v>
      </c>
      <c r="AG304" s="237">
        <f t="shared" ref="AG304" si="331">AVERAGE(U293:U304)</f>
        <v>224775.78311760459</v>
      </c>
      <c r="AH304" s="237">
        <f t="shared" ref="AH304" si="332">AVERAGE(G293:G304)</f>
        <v>7127.7631771629131</v>
      </c>
      <c r="AI304" s="237">
        <f t="shared" ref="AI304:AJ304" si="333">AVERAGE(AB293:AB304)</f>
        <v>1.4910861932575425</v>
      </c>
      <c r="AJ304" s="237">
        <f t="shared" si="333"/>
        <v>1.9701940052572915</v>
      </c>
    </row>
    <row r="305" spans="1:36" x14ac:dyDescent="0.25">
      <c r="A305" s="231">
        <f>A293+1</f>
        <v>2005</v>
      </c>
      <c r="B305" s="231">
        <f>B293</f>
        <v>1</v>
      </c>
      <c r="C305" s="232">
        <v>1.9236666666669999</v>
      </c>
      <c r="D305" s="233"/>
      <c r="E305" s="233">
        <v>259.32833862304699</v>
      </c>
      <c r="F305" s="233"/>
      <c r="G305" s="233">
        <v>7229.2709999999997</v>
      </c>
      <c r="H305" s="233">
        <v>7660.7669999999998</v>
      </c>
      <c r="I305" s="233"/>
      <c r="J305" s="233">
        <v>616444.9375</v>
      </c>
      <c r="K305" s="233">
        <v>38.809444427490199</v>
      </c>
      <c r="L305" s="233">
        <v>14099.1</v>
      </c>
      <c r="M305" s="233"/>
      <c r="N305" s="233">
        <v>197.76666666666699</v>
      </c>
      <c r="O305" s="234">
        <v>1.6083333333330001</v>
      </c>
      <c r="P305" s="233">
        <v>688261.7</v>
      </c>
      <c r="Q305" s="233"/>
      <c r="R305" s="235"/>
      <c r="S305" s="233">
        <v>559.6</v>
      </c>
      <c r="T305" s="233">
        <v>275.33684699877199</v>
      </c>
      <c r="U305" s="233">
        <v>235604.6</v>
      </c>
      <c r="V305" s="233">
        <v>96.369579999999999</v>
      </c>
      <c r="W305" s="233">
        <v>187.98741149902301</v>
      </c>
      <c r="X305" s="233">
        <v>758337.3</v>
      </c>
      <c r="Y305" s="233">
        <v>36307.65625</v>
      </c>
      <c r="Z305" s="233">
        <v>4.1137852668762198</v>
      </c>
      <c r="AA305" s="233"/>
      <c r="AB305" s="233">
        <v>1.527666666667</v>
      </c>
      <c r="AC305" s="233">
        <v>1.9950000000000001</v>
      </c>
      <c r="AD305" s="233"/>
      <c r="AE305" s="235"/>
      <c r="AF305" s="237"/>
      <c r="AG305" s="237"/>
      <c r="AH305" s="237"/>
      <c r="AI305" s="237"/>
      <c r="AJ305" s="237"/>
    </row>
    <row r="306" spans="1:36" x14ac:dyDescent="0.25">
      <c r="A306" s="231">
        <f t="shared" si="293"/>
        <v>2005</v>
      </c>
      <c r="B306" s="231">
        <f t="shared" si="294"/>
        <v>2</v>
      </c>
      <c r="C306" s="232">
        <v>1.92649055425658</v>
      </c>
      <c r="D306" s="233"/>
      <c r="E306" s="233">
        <v>265.61747171314698</v>
      </c>
      <c r="F306" s="233"/>
      <c r="G306" s="233">
        <v>7246.7892050780601</v>
      </c>
      <c r="H306" s="233">
        <v>7683.8256638559296</v>
      </c>
      <c r="I306" s="233"/>
      <c r="J306" s="233">
        <v>618358.31426734605</v>
      </c>
      <c r="K306" s="233">
        <v>38.903467903639701</v>
      </c>
      <c r="L306" s="233">
        <v>14127.4793442716</v>
      </c>
      <c r="M306" s="233"/>
      <c r="N306" s="233">
        <v>203.54162862509301</v>
      </c>
      <c r="O306" s="234">
        <v>1.60113078506733</v>
      </c>
      <c r="P306" s="233">
        <v>691425.35873676895</v>
      </c>
      <c r="Q306" s="233"/>
      <c r="R306" s="235"/>
      <c r="S306" s="233">
        <v>575.23170344093899</v>
      </c>
      <c r="T306" s="233">
        <v>278.96544872498799</v>
      </c>
      <c r="U306" s="233">
        <v>237435.633485378</v>
      </c>
      <c r="V306" s="233">
        <v>96.850422340844204</v>
      </c>
      <c r="W306" s="233">
        <v>188.403772728652</v>
      </c>
      <c r="X306" s="233">
        <v>760106.32092783996</v>
      </c>
      <c r="Y306" s="233">
        <v>36520.836616397297</v>
      </c>
      <c r="Z306" s="233">
        <v>3.9808019648261399</v>
      </c>
      <c r="AA306" s="233"/>
      <c r="AB306" s="233">
        <v>1.53061296417024</v>
      </c>
      <c r="AC306" s="233">
        <v>1.9986918320013201</v>
      </c>
      <c r="AD306" s="233"/>
      <c r="AE306" s="235"/>
      <c r="AF306" s="237"/>
      <c r="AG306" s="237"/>
      <c r="AH306" s="237"/>
      <c r="AI306" s="237"/>
      <c r="AJ306" s="237"/>
    </row>
    <row r="307" spans="1:36" x14ac:dyDescent="0.25">
      <c r="A307" s="231">
        <f t="shared" si="293"/>
        <v>2005</v>
      </c>
      <c r="B307" s="231">
        <f t="shared" si="294"/>
        <v>3</v>
      </c>
      <c r="C307" s="232">
        <v>1.9302450083673801</v>
      </c>
      <c r="D307" s="233"/>
      <c r="E307" s="233">
        <v>270.530921028183</v>
      </c>
      <c r="F307" s="233"/>
      <c r="G307" s="233">
        <v>7262.1279931051004</v>
      </c>
      <c r="H307" s="233">
        <v>7707.8081675630601</v>
      </c>
      <c r="I307" s="233"/>
      <c r="J307" s="233">
        <v>621207.75347049895</v>
      </c>
      <c r="K307" s="233">
        <v>38.988815702512099</v>
      </c>
      <c r="L307" s="233">
        <v>14146.7401682458</v>
      </c>
      <c r="M307" s="233"/>
      <c r="N307" s="233">
        <v>212.99807762950701</v>
      </c>
      <c r="O307" s="234">
        <v>1.6086557881208901</v>
      </c>
      <c r="P307" s="233">
        <v>694277.81485645799</v>
      </c>
      <c r="Q307" s="233"/>
      <c r="R307" s="235"/>
      <c r="S307" s="233">
        <v>585.59887871218302</v>
      </c>
      <c r="T307" s="233">
        <v>284.19024895535603</v>
      </c>
      <c r="U307" s="233">
        <v>239287.73111550501</v>
      </c>
      <c r="V307" s="233">
        <v>97.216344940990894</v>
      </c>
      <c r="W307" s="233">
        <v>188.837799733206</v>
      </c>
      <c r="X307" s="233">
        <v>761409.58387007494</v>
      </c>
      <c r="Y307" s="233">
        <v>36927.354143747703</v>
      </c>
      <c r="Z307" s="233">
        <v>3.8583021833868401</v>
      </c>
      <c r="AA307" s="233"/>
      <c r="AB307" s="233">
        <v>1.53434682660748</v>
      </c>
      <c r="AC307" s="233">
        <v>2.0016497031548099</v>
      </c>
      <c r="AD307" s="233"/>
      <c r="AE307" s="235"/>
      <c r="AF307" s="237"/>
      <c r="AG307" s="237"/>
      <c r="AH307" s="237"/>
      <c r="AI307" s="237"/>
      <c r="AJ307" s="237"/>
    </row>
    <row r="308" spans="1:36" x14ac:dyDescent="0.25">
      <c r="A308" s="231">
        <f t="shared" si="293"/>
        <v>2005</v>
      </c>
      <c r="B308" s="231">
        <f t="shared" si="294"/>
        <v>4</v>
      </c>
      <c r="C308" s="232">
        <v>1.936666666667</v>
      </c>
      <c r="D308" s="233"/>
      <c r="E308" s="233">
        <v>273.14715576171898</v>
      </c>
      <c r="F308" s="233"/>
      <c r="G308" s="233">
        <v>7276.6620000000003</v>
      </c>
      <c r="H308" s="233">
        <v>7739.2</v>
      </c>
      <c r="I308" s="233"/>
      <c r="J308" s="233">
        <v>624793.19999999995</v>
      </c>
      <c r="K308" s="233">
        <v>39.097520000000003</v>
      </c>
      <c r="L308" s="233">
        <v>14172.7</v>
      </c>
      <c r="M308" s="233"/>
      <c r="N308" s="233">
        <v>226.666666666667</v>
      </c>
      <c r="O308" s="234">
        <v>1.6456666666669999</v>
      </c>
      <c r="P308" s="233">
        <v>697579.4</v>
      </c>
      <c r="Q308" s="233"/>
      <c r="R308" s="235"/>
      <c r="S308" s="233">
        <v>589.6</v>
      </c>
      <c r="T308" s="233">
        <v>293.73262953156899</v>
      </c>
      <c r="U308" s="233">
        <v>241400.53125</v>
      </c>
      <c r="V308" s="233">
        <v>97.513099999999994</v>
      </c>
      <c r="W308" s="233">
        <v>189.55613708496099</v>
      </c>
      <c r="X308" s="233">
        <v>764904.8</v>
      </c>
      <c r="Y308" s="233">
        <v>37498.1875</v>
      </c>
      <c r="Z308" s="233">
        <v>3.7313492298126198</v>
      </c>
      <c r="AA308" s="233"/>
      <c r="AB308" s="233">
        <v>1.54</v>
      </c>
      <c r="AC308" s="233">
        <v>2.0043333333329998</v>
      </c>
      <c r="AD308" s="233"/>
      <c r="AE308" s="235"/>
      <c r="AF308" s="237"/>
      <c r="AG308" s="237"/>
      <c r="AH308" s="237"/>
      <c r="AI308" s="237"/>
      <c r="AJ308" s="237"/>
    </row>
    <row r="309" spans="1:36" x14ac:dyDescent="0.25">
      <c r="A309" s="231">
        <f t="shared" si="293"/>
        <v>2005</v>
      </c>
      <c r="B309" s="231">
        <f t="shared" si="294"/>
        <v>5</v>
      </c>
      <c r="C309" s="232">
        <v>1.9456147469260601</v>
      </c>
      <c r="D309" s="233"/>
      <c r="E309" s="233">
        <v>271.78996322254602</v>
      </c>
      <c r="F309" s="233"/>
      <c r="G309" s="233">
        <v>7286.9997906632198</v>
      </c>
      <c r="H309" s="233">
        <v>7774.5481597769003</v>
      </c>
      <c r="I309" s="233"/>
      <c r="J309" s="233">
        <v>627982.66638040997</v>
      </c>
      <c r="K309" s="233">
        <v>39.2218360277976</v>
      </c>
      <c r="L309" s="233">
        <v>14210.318352050101</v>
      </c>
      <c r="M309" s="233"/>
      <c r="N309" s="233">
        <v>241.30663124621799</v>
      </c>
      <c r="O309" s="234">
        <v>1.7167465127571799</v>
      </c>
      <c r="P309" s="233">
        <v>700939.78957256</v>
      </c>
      <c r="Q309" s="233"/>
      <c r="R309" s="235"/>
      <c r="S309" s="233">
        <v>583.80880006096595</v>
      </c>
      <c r="T309" s="233">
        <v>306.74449696382197</v>
      </c>
      <c r="U309" s="233">
        <v>243328.10367031599</v>
      </c>
      <c r="V309" s="233">
        <v>97.6785870110823</v>
      </c>
      <c r="W309" s="233">
        <v>190.59049669885599</v>
      </c>
      <c r="X309" s="233">
        <v>771756.12134385097</v>
      </c>
      <c r="Y309" s="233">
        <v>38060.231317040802</v>
      </c>
      <c r="Z309" s="233">
        <v>3.6262882961090401</v>
      </c>
      <c r="AA309" s="233"/>
      <c r="AB309" s="233">
        <v>1.54724121588585</v>
      </c>
      <c r="AC309" s="233">
        <v>2.0063149310239599</v>
      </c>
      <c r="AD309" s="233"/>
      <c r="AE309" s="235"/>
      <c r="AF309" s="237"/>
      <c r="AG309" s="237"/>
      <c r="AH309" s="237"/>
      <c r="AI309" s="237"/>
      <c r="AJ309" s="237"/>
    </row>
    <row r="310" spans="1:36" x14ac:dyDescent="0.25">
      <c r="A310" s="231">
        <f t="shared" si="293"/>
        <v>2005</v>
      </c>
      <c r="B310" s="231">
        <f t="shared" si="294"/>
        <v>6</v>
      </c>
      <c r="C310" s="232">
        <v>1.9562419093457499</v>
      </c>
      <c r="D310" s="233"/>
      <c r="E310" s="233">
        <v>269.03323874122998</v>
      </c>
      <c r="F310" s="233"/>
      <c r="G310" s="233">
        <v>7295.0894934422704</v>
      </c>
      <c r="H310" s="233">
        <v>7811.1941815120999</v>
      </c>
      <c r="I310" s="233"/>
      <c r="J310" s="233">
        <v>630616.97969055397</v>
      </c>
      <c r="K310" s="233">
        <v>39.338120174402398</v>
      </c>
      <c r="L310" s="233">
        <v>14254.6542022676</v>
      </c>
      <c r="M310" s="233"/>
      <c r="N310" s="233">
        <v>254.66586756014999</v>
      </c>
      <c r="O310" s="234">
        <v>1.8061413313019801</v>
      </c>
      <c r="P310" s="233">
        <v>704068.82948092197</v>
      </c>
      <c r="Q310" s="233"/>
      <c r="R310" s="235"/>
      <c r="S310" s="233">
        <v>570.23105859656596</v>
      </c>
      <c r="T310" s="233">
        <v>317.41632549697403</v>
      </c>
      <c r="U310" s="233">
        <v>244905.716378699</v>
      </c>
      <c r="V310" s="233">
        <v>97.791059771596395</v>
      </c>
      <c r="W310" s="233">
        <v>191.81662985066299</v>
      </c>
      <c r="X310" s="233">
        <v>779925.67233668501</v>
      </c>
      <c r="Y310" s="233">
        <v>38547.990608174703</v>
      </c>
      <c r="Z310" s="233">
        <v>3.5369996731709601</v>
      </c>
      <c r="AA310" s="233"/>
      <c r="AB310" s="233">
        <v>1.55648821222929</v>
      </c>
      <c r="AC310" s="233">
        <v>2.0083344351316499</v>
      </c>
      <c r="AD310" s="233"/>
      <c r="AE310" s="235"/>
      <c r="AF310" s="237"/>
      <c r="AG310" s="237"/>
      <c r="AH310" s="237"/>
      <c r="AI310" s="237"/>
      <c r="AJ310" s="237"/>
    </row>
    <row r="311" spans="1:36" x14ac:dyDescent="0.25">
      <c r="A311" s="231">
        <f t="shared" si="293"/>
        <v>2005</v>
      </c>
      <c r="B311" s="231">
        <f t="shared" si="294"/>
        <v>7</v>
      </c>
      <c r="C311" s="232">
        <v>1.966</v>
      </c>
      <c r="D311" s="233"/>
      <c r="E311" s="233">
        <v>268.544921875</v>
      </c>
      <c r="F311" s="233"/>
      <c r="G311" s="233">
        <v>7302.2629999999999</v>
      </c>
      <c r="H311" s="233">
        <v>7840.7</v>
      </c>
      <c r="I311" s="233"/>
      <c r="J311" s="233">
        <v>632266.19999999995</v>
      </c>
      <c r="K311" s="233">
        <v>39.399116516113303</v>
      </c>
      <c r="L311" s="233">
        <v>14291.8</v>
      </c>
      <c r="M311" s="233"/>
      <c r="N311" s="233">
        <v>262.46666666666698</v>
      </c>
      <c r="O311" s="234">
        <v>1.8816666666670001</v>
      </c>
      <c r="P311" s="233">
        <v>706139.6</v>
      </c>
      <c r="Q311" s="233"/>
      <c r="R311" s="235"/>
      <c r="S311" s="233">
        <v>553.20000000000005</v>
      </c>
      <c r="T311" s="233">
        <v>317.01282619471499</v>
      </c>
      <c r="U311" s="233">
        <v>245725.765625</v>
      </c>
      <c r="V311" s="233">
        <v>97.927729999999997</v>
      </c>
      <c r="W311" s="233">
        <v>192.89598083496099</v>
      </c>
      <c r="X311" s="233">
        <v>785507.9</v>
      </c>
      <c r="Y311" s="233">
        <v>38835.34765625</v>
      </c>
      <c r="Z311" s="233">
        <v>3.4679005146026598</v>
      </c>
      <c r="AA311" s="233"/>
      <c r="AB311" s="233">
        <v>1.5669999999999999</v>
      </c>
      <c r="AC311" s="233">
        <v>2.0110000000000001</v>
      </c>
      <c r="AD311" s="233"/>
      <c r="AE311" s="235"/>
      <c r="AF311" s="237"/>
      <c r="AG311" s="237"/>
      <c r="AH311" s="237"/>
      <c r="AI311" s="237"/>
      <c r="AJ311" s="237"/>
    </row>
    <row r="312" spans="1:36" x14ac:dyDescent="0.25">
      <c r="A312" s="231">
        <f t="shared" si="293"/>
        <v>2005</v>
      </c>
      <c r="B312" s="231">
        <f t="shared" si="294"/>
        <v>8</v>
      </c>
      <c r="C312" s="232">
        <v>1.9740086180803</v>
      </c>
      <c r="D312" s="233"/>
      <c r="E312" s="233">
        <v>272.725075687958</v>
      </c>
      <c r="F312" s="233"/>
      <c r="G312" s="233">
        <v>7310.4982105639301</v>
      </c>
      <c r="H312" s="233">
        <v>7860.6433696376898</v>
      </c>
      <c r="I312" s="233"/>
      <c r="J312" s="233">
        <v>633103.68903841695</v>
      </c>
      <c r="K312" s="233">
        <v>39.394576044167799</v>
      </c>
      <c r="L312" s="233">
        <v>14317.164883809301</v>
      </c>
      <c r="M312" s="233"/>
      <c r="N312" s="233">
        <v>262.751616582623</v>
      </c>
      <c r="O312" s="234">
        <v>1.9274493524696601</v>
      </c>
      <c r="P312" s="233">
        <v>707106.35425867594</v>
      </c>
      <c r="Q312" s="233"/>
      <c r="R312" s="235"/>
      <c r="S312" s="233">
        <v>534.74984824740602</v>
      </c>
      <c r="T312" s="233">
        <v>300.783444388509</v>
      </c>
      <c r="U312" s="233">
        <v>245769.02490957</v>
      </c>
      <c r="V312" s="233">
        <v>98.165683250857697</v>
      </c>
      <c r="W312" s="233">
        <v>193.70884902134901</v>
      </c>
      <c r="X312" s="233">
        <v>786531.60176234203</v>
      </c>
      <c r="Y312" s="233">
        <v>38893.191808417003</v>
      </c>
      <c r="Z312" s="233">
        <v>3.4116911678317301</v>
      </c>
      <c r="AA312" s="233"/>
      <c r="AB312" s="233">
        <v>1.5788928914931899</v>
      </c>
      <c r="AC312" s="233">
        <v>2.01499993087167</v>
      </c>
      <c r="AD312" s="233"/>
      <c r="AE312" s="235"/>
      <c r="AF312" s="237"/>
      <c r="AG312" s="237"/>
      <c r="AH312" s="237"/>
      <c r="AI312" s="237"/>
      <c r="AJ312" s="237"/>
    </row>
    <row r="313" spans="1:36" x14ac:dyDescent="0.25">
      <c r="A313" s="231">
        <f t="shared" si="293"/>
        <v>2005</v>
      </c>
      <c r="B313" s="231">
        <f t="shared" si="294"/>
        <v>9</v>
      </c>
      <c r="C313" s="232">
        <v>1.97999814066445</v>
      </c>
      <c r="D313" s="233"/>
      <c r="E313" s="233">
        <v>279.32531355178401</v>
      </c>
      <c r="F313" s="233"/>
      <c r="G313" s="233">
        <v>7319.3601291163104</v>
      </c>
      <c r="H313" s="233">
        <v>7873.1662362049701</v>
      </c>
      <c r="I313" s="233"/>
      <c r="J313" s="233">
        <v>634453.79878994299</v>
      </c>
      <c r="K313" s="233">
        <v>39.414774757822798</v>
      </c>
      <c r="L313" s="233">
        <v>14339.861886144499</v>
      </c>
      <c r="M313" s="233"/>
      <c r="N313" s="233">
        <v>256.94339100543999</v>
      </c>
      <c r="O313" s="234">
        <v>1.9457303571401801</v>
      </c>
      <c r="P313" s="233">
        <v>708555.36372924503</v>
      </c>
      <c r="Q313" s="233"/>
      <c r="R313" s="235"/>
      <c r="S313" s="233">
        <v>516.901982116922</v>
      </c>
      <c r="T313" s="233">
        <v>278.291489037735</v>
      </c>
      <c r="U313" s="233">
        <v>245894.18727441199</v>
      </c>
      <c r="V313" s="233">
        <v>98.490628300351901</v>
      </c>
      <c r="W313" s="233">
        <v>194.334445358441</v>
      </c>
      <c r="X313" s="233">
        <v>785056.72343444102</v>
      </c>
      <c r="Y313" s="233">
        <v>38859.751866327802</v>
      </c>
      <c r="Z313" s="233">
        <v>3.3630706797579299</v>
      </c>
      <c r="AA313" s="233"/>
      <c r="AB313" s="233">
        <v>1.5895191063241301</v>
      </c>
      <c r="AC313" s="233">
        <v>2.0197499410688899</v>
      </c>
      <c r="AD313" s="233"/>
      <c r="AE313" s="235"/>
      <c r="AF313" s="237"/>
      <c r="AG313" s="237"/>
      <c r="AH313" s="237"/>
      <c r="AI313" s="237"/>
      <c r="AJ313" s="237"/>
    </row>
    <row r="314" spans="1:36" x14ac:dyDescent="0.25">
      <c r="A314" s="231">
        <f t="shared" si="293"/>
        <v>2005</v>
      </c>
      <c r="B314" s="231">
        <f t="shared" si="294"/>
        <v>10</v>
      </c>
      <c r="C314" s="232">
        <v>1.984333333333</v>
      </c>
      <c r="D314" s="233"/>
      <c r="E314" s="233">
        <v>284.687744140625</v>
      </c>
      <c r="F314" s="233"/>
      <c r="G314" s="233">
        <v>7327.9375</v>
      </c>
      <c r="H314" s="233">
        <v>7883.1329999999998</v>
      </c>
      <c r="I314" s="233"/>
      <c r="J314" s="233">
        <v>637878.9</v>
      </c>
      <c r="K314" s="233">
        <v>39.571487426757798</v>
      </c>
      <c r="L314" s="233">
        <v>14373.4</v>
      </c>
      <c r="M314" s="233"/>
      <c r="N314" s="233">
        <v>248.23333333333301</v>
      </c>
      <c r="O314" s="234">
        <v>1.948333333333</v>
      </c>
      <c r="P314" s="233">
        <v>712436.4</v>
      </c>
      <c r="Q314" s="233"/>
      <c r="R314" s="235"/>
      <c r="S314" s="233">
        <v>501.2</v>
      </c>
      <c r="T314" s="233">
        <v>263.23953520432298</v>
      </c>
      <c r="U314" s="233">
        <v>247172.046875</v>
      </c>
      <c r="V314" s="233">
        <v>98.858770000000007</v>
      </c>
      <c r="W314" s="233">
        <v>194.9479</v>
      </c>
      <c r="X314" s="233">
        <v>784538</v>
      </c>
      <c r="Y314" s="233">
        <v>38930.81</v>
      </c>
      <c r="Z314" s="233">
        <v>3.3145980000000002</v>
      </c>
      <c r="AA314" s="233"/>
      <c r="AB314" s="233">
        <v>1.5960000000000001</v>
      </c>
      <c r="AC314" s="233">
        <v>2.0243333333329998</v>
      </c>
      <c r="AD314" s="233"/>
      <c r="AE314" s="235"/>
      <c r="AF314" s="237"/>
      <c r="AG314" s="237"/>
      <c r="AH314" s="237"/>
      <c r="AI314" s="237"/>
      <c r="AJ314" s="237"/>
    </row>
    <row r="315" spans="1:36" x14ac:dyDescent="0.25">
      <c r="A315" s="231">
        <f t="shared" si="293"/>
        <v>2005</v>
      </c>
      <c r="B315" s="231">
        <f t="shared" si="294"/>
        <v>11</v>
      </c>
      <c r="C315" s="232">
        <v>1.9878294484460699</v>
      </c>
      <c r="D315" s="233"/>
      <c r="E315" s="233">
        <v>286.10965727424298</v>
      </c>
      <c r="F315" s="233"/>
      <c r="G315" s="233">
        <v>7336.3977122526803</v>
      </c>
      <c r="H315" s="233">
        <v>7895.3217452197396</v>
      </c>
      <c r="I315" s="233"/>
      <c r="J315" s="233">
        <v>644542.03841204604</v>
      </c>
      <c r="K315" s="233">
        <v>39.941592749943901</v>
      </c>
      <c r="L315" s="233">
        <v>14429.048148529801</v>
      </c>
      <c r="M315" s="233"/>
      <c r="N315" s="233">
        <v>239.16202319935499</v>
      </c>
      <c r="O315" s="234">
        <v>1.9455737982158501</v>
      </c>
      <c r="P315" s="233">
        <v>720187.95349163795</v>
      </c>
      <c r="Q315" s="233"/>
      <c r="R315" s="235"/>
      <c r="S315" s="233">
        <v>487.24276404932698</v>
      </c>
      <c r="T315" s="233">
        <v>263.28728455419099</v>
      </c>
      <c r="U315" s="233">
        <v>250340.618779054</v>
      </c>
      <c r="V315" s="233">
        <v>99.259552822575799</v>
      </c>
      <c r="W315" s="233">
        <v>195.72465609320801</v>
      </c>
      <c r="X315" s="233">
        <v>787368.535696798</v>
      </c>
      <c r="Y315" s="233">
        <v>39244.9727855374</v>
      </c>
      <c r="Z315" s="233">
        <v>3.2577580938326598</v>
      </c>
      <c r="AA315" s="233"/>
      <c r="AB315" s="233">
        <v>1.5971914565301299</v>
      </c>
      <c r="AC315" s="233">
        <v>2.0285377663970099</v>
      </c>
      <c r="AD315" s="233"/>
      <c r="AE315" s="235"/>
      <c r="AF315" s="237"/>
      <c r="AG315" s="237"/>
      <c r="AH315" s="237"/>
      <c r="AI315" s="237"/>
      <c r="AJ315" s="237"/>
    </row>
    <row r="316" spans="1:36" x14ac:dyDescent="0.25">
      <c r="A316" s="231">
        <f t="shared" si="293"/>
        <v>2005</v>
      </c>
      <c r="B316" s="231">
        <f t="shared" si="294"/>
        <v>12</v>
      </c>
      <c r="C316" s="232">
        <v>1.9909492409616401</v>
      </c>
      <c r="D316" s="233">
        <f t="shared" ref="D316" si="334">AVERAGE(C305:C316)</f>
        <v>1.958503694476269</v>
      </c>
      <c r="E316" s="233">
        <v>281.985695892249</v>
      </c>
      <c r="F316" s="233">
        <f t="shared" ref="F316" si="335">AVERAGE(E305:E316)</f>
        <v>273.56879145931094</v>
      </c>
      <c r="G316" s="233">
        <v>7344.59333484325</v>
      </c>
      <c r="H316" s="233">
        <v>7909.2940925365801</v>
      </c>
      <c r="I316" s="233">
        <f t="shared" ref="I316" si="336">AVERAGE(H305:H316)</f>
        <v>7803.3001346922492</v>
      </c>
      <c r="J316" s="233">
        <v>652112.86661518796</v>
      </c>
      <c r="K316" s="233">
        <v>40.3748810735799</v>
      </c>
      <c r="L316" s="233">
        <v>14491.178045189599</v>
      </c>
      <c r="M316" s="233">
        <f t="shared" ref="M316" si="337">AVERAGE(L305:L316)</f>
        <v>14271.120419209024</v>
      </c>
      <c r="N316" s="233">
        <v>234.48937015018601</v>
      </c>
      <c r="O316" s="234">
        <v>1.94240097033916</v>
      </c>
      <c r="P316" s="233">
        <v>729058.75399225403</v>
      </c>
      <c r="Q316" s="233">
        <f t="shared" ref="Q316" si="338">AVERAGE(P305:P316)</f>
        <v>705003.1098432102</v>
      </c>
      <c r="R316" s="235">
        <f t="shared" ref="R316" si="339">AVERAGE(K305:K316)</f>
        <v>39.371302733685624</v>
      </c>
      <c r="S316" s="233">
        <v>475.11690239598403</v>
      </c>
      <c r="T316" s="233">
        <v>270.19140718257302</v>
      </c>
      <c r="U316" s="233">
        <v>254099.20241547801</v>
      </c>
      <c r="V316" s="233">
        <v>99.614974187522805</v>
      </c>
      <c r="W316" s="233">
        <v>196.527214910255</v>
      </c>
      <c r="X316" s="233">
        <v>792076.954928222</v>
      </c>
      <c r="Y316" s="233">
        <v>39676.062331423702</v>
      </c>
      <c r="Z316" s="233">
        <v>3.2047652146546199</v>
      </c>
      <c r="AA316" s="233">
        <f t="shared" ref="AA316" si="340">AVERAGE(Z305:Z316)</f>
        <v>3.5722758570717854</v>
      </c>
      <c r="AB316" s="233">
        <v>1.5956325013409101</v>
      </c>
      <c r="AC316" s="233">
        <v>2.0324679161599</v>
      </c>
      <c r="AD316" s="233">
        <f t="shared" ref="AD316" si="341">AVERAGE(X305:X316)</f>
        <v>776459.95952502114</v>
      </c>
      <c r="AE316" s="235">
        <f t="shared" ref="AE316" si="342">AVERAGE(O305:O316)</f>
        <v>1.7981524079510194</v>
      </c>
      <c r="AF316" s="237">
        <f t="shared" ref="AF316" si="343">AVERAGE(S305:S316)</f>
        <v>544.37349480169098</v>
      </c>
      <c r="AG316" s="237">
        <f t="shared" ref="AG316" si="344">AVERAGE(U305:U316)</f>
        <v>244246.93014820098</v>
      </c>
      <c r="AH316" s="237">
        <f t="shared" ref="AH316" si="345">AVERAGE(G305:G316)</f>
        <v>7294.8324474220681</v>
      </c>
      <c r="AI316" s="237">
        <f t="shared" ref="AI316:AJ316" si="346">AVERAGE(AB305:AB316)</f>
        <v>1.5633826534373514</v>
      </c>
      <c r="AJ316" s="237">
        <f t="shared" si="346"/>
        <v>2.0121177602062672</v>
      </c>
    </row>
    <row r="317" spans="1:36" x14ac:dyDescent="0.25">
      <c r="A317" s="231">
        <f>A305+1</f>
        <v>2006</v>
      </c>
      <c r="B317" s="231">
        <f>B305</f>
        <v>1</v>
      </c>
      <c r="C317" s="232">
        <v>1.9946666666670001</v>
      </c>
      <c r="D317" s="233"/>
      <c r="E317" s="233">
        <v>270.81936645507801</v>
      </c>
      <c r="F317" s="233"/>
      <c r="G317" s="233">
        <v>7353.6865234375</v>
      </c>
      <c r="H317" s="233">
        <v>7925.433</v>
      </c>
      <c r="I317" s="233"/>
      <c r="J317" s="233">
        <v>658400.5</v>
      </c>
      <c r="K317" s="233">
        <v>40.720005035400398</v>
      </c>
      <c r="L317" s="233">
        <v>14546.1</v>
      </c>
      <c r="M317" s="233"/>
      <c r="N317" s="233">
        <v>238.566666666667</v>
      </c>
      <c r="O317" s="234">
        <v>1.942333333333</v>
      </c>
      <c r="P317" s="233">
        <v>736429.5</v>
      </c>
      <c r="Q317" s="233"/>
      <c r="R317" s="235"/>
      <c r="S317" s="233">
        <v>462.8</v>
      </c>
      <c r="T317" s="233">
        <v>271.60297439132398</v>
      </c>
      <c r="U317" s="233">
        <v>257115.78125</v>
      </c>
      <c r="V317" s="233">
        <v>99.889539999999997</v>
      </c>
      <c r="W317" s="233">
        <v>197.26286315918</v>
      </c>
      <c r="X317" s="233">
        <v>796712.9</v>
      </c>
      <c r="Y317" s="233">
        <v>40082.70703125</v>
      </c>
      <c r="Z317" s="233">
        <v>3.16447234153748</v>
      </c>
      <c r="AA317" s="233"/>
      <c r="AB317" s="233">
        <v>1.595</v>
      </c>
      <c r="AC317" s="233">
        <v>2.0369999999999999</v>
      </c>
      <c r="AD317" s="233"/>
      <c r="AE317" s="235"/>
      <c r="AF317" s="237"/>
      <c r="AG317" s="237"/>
      <c r="AH317" s="237"/>
      <c r="AI317" s="237"/>
      <c r="AJ317" s="237"/>
    </row>
    <row r="318" spans="1:36" x14ac:dyDescent="0.25">
      <c r="A318" s="231">
        <f t="shared" si="293"/>
        <v>2006</v>
      </c>
      <c r="B318" s="231">
        <f t="shared" si="294"/>
        <v>2</v>
      </c>
      <c r="C318" s="232">
        <v>1.99954685052169</v>
      </c>
      <c r="D318" s="233"/>
      <c r="E318" s="233">
        <v>252.488223222812</v>
      </c>
      <c r="F318" s="233"/>
      <c r="G318" s="233">
        <v>7363.6318243379701</v>
      </c>
      <c r="H318" s="233">
        <v>7942.6750436386501</v>
      </c>
      <c r="I318" s="233"/>
      <c r="J318" s="233">
        <v>661127.42596425</v>
      </c>
      <c r="K318" s="233">
        <v>40.8281547960366</v>
      </c>
      <c r="L318" s="233">
        <v>14577.7999140963</v>
      </c>
      <c r="M318" s="233"/>
      <c r="N318" s="233">
        <v>254.233736164112</v>
      </c>
      <c r="O318" s="234">
        <v>1.9492298052638599</v>
      </c>
      <c r="P318" s="233">
        <v>739594.06427906698</v>
      </c>
      <c r="Q318" s="233"/>
      <c r="R318" s="235"/>
      <c r="S318" s="233">
        <v>449.62953696930299</v>
      </c>
      <c r="T318" s="233">
        <v>257.97366667628199</v>
      </c>
      <c r="U318" s="233">
        <v>258109.44383905601</v>
      </c>
      <c r="V318" s="233">
        <v>100.029831491018</v>
      </c>
      <c r="W318" s="233">
        <v>197.80703189304199</v>
      </c>
      <c r="X318" s="233">
        <v>799293.30573583895</v>
      </c>
      <c r="Y318" s="233">
        <v>40315.355434902303</v>
      </c>
      <c r="Z318" s="233">
        <v>3.14815901823407</v>
      </c>
      <c r="AA318" s="233"/>
      <c r="AB318" s="233">
        <v>1.5981476293930399</v>
      </c>
      <c r="AC318" s="233">
        <v>2.0424303333599299</v>
      </c>
      <c r="AD318" s="233"/>
      <c r="AE318" s="235"/>
      <c r="AF318" s="237"/>
      <c r="AG318" s="237"/>
      <c r="AH318" s="237"/>
      <c r="AI318" s="237"/>
      <c r="AJ318" s="237"/>
    </row>
    <row r="319" spans="1:36" x14ac:dyDescent="0.25">
      <c r="A319" s="231">
        <f t="shared" si="293"/>
        <v>2006</v>
      </c>
      <c r="B319" s="231">
        <f t="shared" si="294"/>
        <v>3</v>
      </c>
      <c r="C319" s="232">
        <v>2.0051233617383799</v>
      </c>
      <c r="D319" s="233"/>
      <c r="E319" s="233">
        <v>233.251968070327</v>
      </c>
      <c r="F319" s="233"/>
      <c r="G319" s="233">
        <v>7372.1862352921498</v>
      </c>
      <c r="H319" s="233">
        <v>7958.4468066542204</v>
      </c>
      <c r="I319" s="233"/>
      <c r="J319" s="233">
        <v>661282.60389584803</v>
      </c>
      <c r="K319" s="233">
        <v>40.776763834304603</v>
      </c>
      <c r="L319" s="233">
        <v>14589.133704445499</v>
      </c>
      <c r="M319" s="233"/>
      <c r="N319" s="233">
        <v>273.23764649868599</v>
      </c>
      <c r="O319" s="234">
        <v>1.96425798150456</v>
      </c>
      <c r="P319" s="233">
        <v>739738.26975835999</v>
      </c>
      <c r="Q319" s="233"/>
      <c r="R319" s="235"/>
      <c r="S319" s="233">
        <v>436.63880570468098</v>
      </c>
      <c r="T319" s="233">
        <v>237.46572012562001</v>
      </c>
      <c r="U319" s="233">
        <v>257845.50419680099</v>
      </c>
      <c r="V319" s="233">
        <v>100.07361977680399</v>
      </c>
      <c r="W319" s="233">
        <v>198.225197482271</v>
      </c>
      <c r="X319" s="233">
        <v>799901.065811318</v>
      </c>
      <c r="Y319" s="233">
        <v>40389.006074599398</v>
      </c>
      <c r="Z319" s="233">
        <v>3.1509340149249101</v>
      </c>
      <c r="AA319" s="233"/>
      <c r="AB319" s="233">
        <v>1.6031037384220299</v>
      </c>
      <c r="AC319" s="233">
        <v>2.0477865617178401</v>
      </c>
      <c r="AD319" s="233"/>
      <c r="AE319" s="235"/>
      <c r="AF319" s="237"/>
      <c r="AG319" s="237"/>
      <c r="AH319" s="237"/>
      <c r="AI319" s="237"/>
      <c r="AJ319" s="237"/>
    </row>
    <row r="320" spans="1:36" x14ac:dyDescent="0.25">
      <c r="A320" s="231">
        <f t="shared" si="293"/>
        <v>2006</v>
      </c>
      <c r="B320" s="231">
        <f t="shared" si="294"/>
        <v>4</v>
      </c>
      <c r="C320" s="232">
        <v>2.0126666666670001</v>
      </c>
      <c r="D320" s="233"/>
      <c r="E320" s="233">
        <v>213.88243103027301</v>
      </c>
      <c r="F320" s="233"/>
      <c r="G320" s="233">
        <v>7379.509</v>
      </c>
      <c r="H320" s="233">
        <v>7975.2330000000002</v>
      </c>
      <c r="I320" s="233"/>
      <c r="J320" s="233">
        <v>660436.6</v>
      </c>
      <c r="K320" s="233">
        <v>40.663339999999998</v>
      </c>
      <c r="L320" s="233">
        <v>14589.6</v>
      </c>
      <c r="M320" s="233"/>
      <c r="N320" s="233">
        <v>291.89999999999998</v>
      </c>
      <c r="O320" s="234">
        <v>1.993666666667</v>
      </c>
      <c r="P320" s="233">
        <v>738730.4</v>
      </c>
      <c r="Q320" s="233"/>
      <c r="R320" s="235"/>
      <c r="S320" s="233">
        <v>420.8</v>
      </c>
      <c r="T320" s="233">
        <v>214.53294916160101</v>
      </c>
      <c r="U320" s="233">
        <v>257351.078125</v>
      </c>
      <c r="V320" s="233">
        <v>100.08538818359401</v>
      </c>
      <c r="W320" s="233">
        <v>198.75778198242199</v>
      </c>
      <c r="X320" s="233">
        <v>799170.8</v>
      </c>
      <c r="Y320" s="233">
        <v>40370.410000000003</v>
      </c>
      <c r="Z320" s="233">
        <v>3.1668057441711399</v>
      </c>
      <c r="AA320" s="233"/>
      <c r="AB320" s="233">
        <v>1.608666666667</v>
      </c>
      <c r="AC320" s="233">
        <v>2.053666666667</v>
      </c>
      <c r="AD320" s="233"/>
      <c r="AE320" s="235"/>
      <c r="AF320" s="237"/>
      <c r="AG320" s="237"/>
      <c r="AH320" s="237"/>
      <c r="AI320" s="237"/>
      <c r="AJ320" s="237"/>
    </row>
    <row r="321" spans="1:36" x14ac:dyDescent="0.25">
      <c r="A321" s="231">
        <f t="shared" si="293"/>
        <v>2006</v>
      </c>
      <c r="B321" s="231">
        <f t="shared" si="294"/>
        <v>5</v>
      </c>
      <c r="C321" s="232">
        <v>2.0209736094804698</v>
      </c>
      <c r="D321" s="233"/>
      <c r="E321" s="233">
        <v>200.59664016721899</v>
      </c>
      <c r="F321" s="233"/>
      <c r="G321" s="233">
        <v>7383.3264234154003</v>
      </c>
      <c r="H321" s="233">
        <v>7989.9144689832901</v>
      </c>
      <c r="I321" s="233"/>
      <c r="J321" s="233">
        <v>659938.18038597296</v>
      </c>
      <c r="K321" s="233">
        <v>40.589332114882602</v>
      </c>
      <c r="L321" s="233">
        <v>14585.4397172063</v>
      </c>
      <c r="M321" s="233"/>
      <c r="N321" s="233">
        <v>301.22732235677802</v>
      </c>
      <c r="O321" s="234">
        <v>2.033297028702</v>
      </c>
      <c r="P321" s="233">
        <v>738172.60347227799</v>
      </c>
      <c r="Q321" s="233"/>
      <c r="R321" s="235"/>
      <c r="S321" s="233">
        <v>404.09619036118102</v>
      </c>
      <c r="T321" s="233">
        <v>198.85399413013701</v>
      </c>
      <c r="U321" s="233">
        <v>257494.26530887801</v>
      </c>
      <c r="V321" s="233">
        <v>100.102363087683</v>
      </c>
      <c r="W321" s="233">
        <v>199.426164480127</v>
      </c>
      <c r="X321" s="233">
        <v>797702.38237321097</v>
      </c>
      <c r="Y321" s="233">
        <v>40322.529876458801</v>
      </c>
      <c r="Z321" s="233">
        <v>3.1894182805804601</v>
      </c>
      <c r="AA321" s="233"/>
      <c r="AB321" s="233">
        <v>1.6121887884922901</v>
      </c>
      <c r="AC321" s="233">
        <v>2.0588564066176902</v>
      </c>
      <c r="AD321" s="233"/>
      <c r="AE321" s="235"/>
      <c r="AF321" s="237"/>
      <c r="AG321" s="237"/>
      <c r="AH321" s="237"/>
      <c r="AI321" s="237"/>
      <c r="AJ321" s="237"/>
    </row>
    <row r="322" spans="1:36" x14ac:dyDescent="0.25">
      <c r="A322" s="231">
        <f t="shared" si="293"/>
        <v>2006</v>
      </c>
      <c r="B322" s="231">
        <f t="shared" si="294"/>
        <v>6</v>
      </c>
      <c r="C322" s="232">
        <v>2.0283399634175701</v>
      </c>
      <c r="D322" s="233"/>
      <c r="E322" s="233">
        <v>190.67479934360901</v>
      </c>
      <c r="F322" s="233"/>
      <c r="G322" s="233">
        <v>7384.98831560897</v>
      </c>
      <c r="H322" s="233">
        <v>8002.5136007948204</v>
      </c>
      <c r="I322" s="233"/>
      <c r="J322" s="233">
        <v>660404.81241581601</v>
      </c>
      <c r="K322" s="233">
        <v>40.584086208492998</v>
      </c>
      <c r="L322" s="233">
        <v>14586.419703322599</v>
      </c>
      <c r="M322" s="233"/>
      <c r="N322" s="233">
        <v>300.67054283195802</v>
      </c>
      <c r="O322" s="234">
        <v>2.06440919959085</v>
      </c>
      <c r="P322" s="233">
        <v>738729.43169213599</v>
      </c>
      <c r="Q322" s="233"/>
      <c r="R322" s="235"/>
      <c r="S322" s="233">
        <v>386.878373341962</v>
      </c>
      <c r="T322" s="233">
        <v>187.98504334313799</v>
      </c>
      <c r="U322" s="233">
        <v>258104.32048649201</v>
      </c>
      <c r="V322" s="233">
        <v>100.11876150272801</v>
      </c>
      <c r="W322" s="233">
        <v>200.08240751368399</v>
      </c>
      <c r="X322" s="233">
        <v>796695.40333058499</v>
      </c>
      <c r="Y322" s="233">
        <v>40402.194112668702</v>
      </c>
      <c r="Z322" s="233">
        <v>3.2184607641034302</v>
      </c>
      <c r="AA322" s="233"/>
      <c r="AB322" s="233">
        <v>1.6131281096785599</v>
      </c>
      <c r="AC322" s="233">
        <v>2.0636190379119701</v>
      </c>
      <c r="AD322" s="233"/>
      <c r="AE322" s="235"/>
      <c r="AF322" s="237"/>
      <c r="AG322" s="237"/>
      <c r="AH322" s="237"/>
      <c r="AI322" s="237"/>
      <c r="AJ322" s="237"/>
    </row>
    <row r="323" spans="1:36" x14ac:dyDescent="0.25">
      <c r="A323" s="231">
        <f t="shared" si="293"/>
        <v>2006</v>
      </c>
      <c r="B323" s="231">
        <f t="shared" si="294"/>
        <v>7</v>
      </c>
      <c r="C323" s="232">
        <v>2.0316666666669998</v>
      </c>
      <c r="D323" s="233"/>
      <c r="E323" s="233">
        <v>181.61567687988301</v>
      </c>
      <c r="F323" s="233"/>
      <c r="G323" s="233">
        <v>7386.00244140625</v>
      </c>
      <c r="H323" s="233">
        <v>8011.3</v>
      </c>
      <c r="I323" s="233"/>
      <c r="J323" s="233">
        <v>662236.6</v>
      </c>
      <c r="K323" s="233">
        <v>40.664850000000001</v>
      </c>
      <c r="L323" s="233">
        <v>14602.6</v>
      </c>
      <c r="M323" s="233"/>
      <c r="N323" s="233">
        <v>290.53333333333302</v>
      </c>
      <c r="O323" s="234">
        <v>2.0596666666669998</v>
      </c>
      <c r="P323" s="233">
        <v>740791.4</v>
      </c>
      <c r="Q323" s="233"/>
      <c r="R323" s="235"/>
      <c r="S323" s="233">
        <v>372</v>
      </c>
      <c r="T323" s="233">
        <v>179.16239160889501</v>
      </c>
      <c r="U323" s="233">
        <v>258707.125</v>
      </c>
      <c r="V323" s="233">
        <v>100.11402130127</v>
      </c>
      <c r="W323" s="233">
        <v>200.43031311035199</v>
      </c>
      <c r="X323" s="233">
        <v>797608</v>
      </c>
      <c r="Y323" s="233">
        <v>40778.43359375</v>
      </c>
      <c r="Z323" s="233">
        <v>3.2513359999999998</v>
      </c>
      <c r="AA323" s="233"/>
      <c r="AB323" s="233">
        <v>1.611</v>
      </c>
      <c r="AC323" s="233">
        <v>2.0676666666669998</v>
      </c>
      <c r="AD323" s="233"/>
      <c r="AE323" s="235"/>
      <c r="AF323" s="237"/>
      <c r="AG323" s="237"/>
      <c r="AH323" s="237"/>
      <c r="AI323" s="237"/>
      <c r="AJ323" s="237"/>
    </row>
    <row r="324" spans="1:36" x14ac:dyDescent="0.25">
      <c r="A324" s="231">
        <f t="shared" si="293"/>
        <v>2006</v>
      </c>
      <c r="B324" s="231">
        <f t="shared" si="294"/>
        <v>8</v>
      </c>
      <c r="C324" s="232">
        <v>2.0296525975283899</v>
      </c>
      <c r="D324" s="233"/>
      <c r="E324" s="233">
        <v>170.334757060143</v>
      </c>
      <c r="F324" s="233"/>
      <c r="G324" s="233">
        <v>7387.7548680017399</v>
      </c>
      <c r="H324" s="233">
        <v>8016.5197313153503</v>
      </c>
      <c r="I324" s="233"/>
      <c r="J324" s="233">
        <v>665679.49840638798</v>
      </c>
      <c r="K324" s="233">
        <v>40.837852419261402</v>
      </c>
      <c r="L324" s="233">
        <v>14640.541520511601</v>
      </c>
      <c r="M324" s="233"/>
      <c r="N324" s="233">
        <v>271.54934671941101</v>
      </c>
      <c r="O324" s="234">
        <v>2.0037501091867602</v>
      </c>
      <c r="P324" s="233">
        <v>744607.56595999899</v>
      </c>
      <c r="Q324" s="233"/>
      <c r="R324" s="235"/>
      <c r="S324" s="233">
        <v>359.61308162352299</v>
      </c>
      <c r="T324" s="233">
        <v>168.98085391708</v>
      </c>
      <c r="U324" s="233">
        <v>259003.34966500901</v>
      </c>
      <c r="V324" s="233">
        <v>100.07570062278501</v>
      </c>
      <c r="W324" s="233">
        <v>200.336675473545</v>
      </c>
      <c r="X324" s="233">
        <v>801230.34256330004</v>
      </c>
      <c r="Y324" s="233">
        <v>41550.144909255599</v>
      </c>
      <c r="Z324" s="233">
        <v>3.28971096588264</v>
      </c>
      <c r="AA324" s="233"/>
      <c r="AB324" s="233">
        <v>1.6059028900101899</v>
      </c>
      <c r="AC324" s="233">
        <v>2.0713466541602901</v>
      </c>
      <c r="AD324" s="233"/>
      <c r="AE324" s="235"/>
      <c r="AF324" s="237"/>
      <c r="AG324" s="237"/>
      <c r="AH324" s="237"/>
      <c r="AI324" s="237"/>
      <c r="AJ324" s="237"/>
    </row>
    <row r="325" spans="1:36" x14ac:dyDescent="0.25">
      <c r="A325" s="231">
        <f t="shared" si="293"/>
        <v>2006</v>
      </c>
      <c r="B325" s="231">
        <f t="shared" si="294"/>
        <v>9</v>
      </c>
      <c r="C325" s="232">
        <v>2.0253823506197799</v>
      </c>
      <c r="D325" s="233"/>
      <c r="E325" s="233">
        <v>157.75966686217399</v>
      </c>
      <c r="F325" s="233"/>
      <c r="G325" s="233">
        <v>7390.1007164153298</v>
      </c>
      <c r="H325" s="233">
        <v>8019.9265170010203</v>
      </c>
      <c r="I325" s="233"/>
      <c r="J325" s="233">
        <v>669532.00599007099</v>
      </c>
      <c r="K325" s="233">
        <v>41.035998327061499</v>
      </c>
      <c r="L325" s="233">
        <v>14685.4181793928</v>
      </c>
      <c r="M325" s="233"/>
      <c r="N325" s="233">
        <v>249.831535182658</v>
      </c>
      <c r="O325" s="234">
        <v>1.92618872541265</v>
      </c>
      <c r="P325" s="233">
        <v>748925.58296065801</v>
      </c>
      <c r="Q325" s="233"/>
      <c r="R325" s="235"/>
      <c r="S325" s="233">
        <v>348.74098934382499</v>
      </c>
      <c r="T325" s="233">
        <v>158.03860428125199</v>
      </c>
      <c r="U325" s="233">
        <v>259077.39575403</v>
      </c>
      <c r="V325" s="233">
        <v>100.02381417482199</v>
      </c>
      <c r="W325" s="233">
        <v>200.05515784627801</v>
      </c>
      <c r="X325" s="233">
        <v>805436.63069632696</v>
      </c>
      <c r="Y325" s="233">
        <v>42357.073888901803</v>
      </c>
      <c r="Z325" s="233">
        <v>3.33294558331824</v>
      </c>
      <c r="AA325" s="233"/>
      <c r="AB325" s="233">
        <v>1.6008151793683301</v>
      </c>
      <c r="AC325" s="233">
        <v>2.0748218766959599</v>
      </c>
      <c r="AD325" s="233"/>
      <c r="AE325" s="235"/>
      <c r="AF325" s="237"/>
      <c r="AG325" s="237"/>
      <c r="AH325" s="237"/>
      <c r="AI325" s="237"/>
      <c r="AJ325" s="237"/>
    </row>
    <row r="326" spans="1:36" x14ac:dyDescent="0.25">
      <c r="A326" s="231">
        <f t="shared" si="293"/>
        <v>2006</v>
      </c>
      <c r="B326" s="231">
        <f t="shared" si="294"/>
        <v>10</v>
      </c>
      <c r="C326" s="232">
        <v>2.0233333333329999</v>
      </c>
      <c r="D326" s="233"/>
      <c r="E326" s="233">
        <v>145.70977783203099</v>
      </c>
      <c r="F326" s="233"/>
      <c r="G326" s="233">
        <v>7392.4849999999997</v>
      </c>
      <c r="H326" s="233">
        <v>8024.067</v>
      </c>
      <c r="I326" s="233"/>
      <c r="J326" s="233">
        <v>672245.1</v>
      </c>
      <c r="K326" s="233">
        <v>41.173729999999999</v>
      </c>
      <c r="L326" s="233">
        <v>14716.9</v>
      </c>
      <c r="M326" s="233"/>
      <c r="N326" s="233">
        <v>232.86666666666699</v>
      </c>
      <c r="O326" s="234">
        <v>1.8696666666670001</v>
      </c>
      <c r="P326" s="233">
        <v>752126.25</v>
      </c>
      <c r="Q326" s="233"/>
      <c r="R326" s="235"/>
      <c r="S326" s="233">
        <v>337.6</v>
      </c>
      <c r="T326" s="233">
        <v>147.758736414726</v>
      </c>
      <c r="U326" s="233">
        <v>259146.03125</v>
      </c>
      <c r="V326" s="233">
        <v>99.987589999999997</v>
      </c>
      <c r="W326" s="233">
        <v>199.96208190918</v>
      </c>
      <c r="X326" s="233">
        <v>807368.25</v>
      </c>
      <c r="Y326" s="233">
        <v>42736.45</v>
      </c>
      <c r="Z326" s="233">
        <v>3.37998723983765</v>
      </c>
      <c r="AA326" s="233"/>
      <c r="AB326" s="233">
        <v>1.599333333333</v>
      </c>
      <c r="AC326" s="233">
        <v>2.0783333333330001</v>
      </c>
      <c r="AD326" s="233"/>
      <c r="AE326" s="235"/>
      <c r="AF326" s="237"/>
      <c r="AG326" s="237"/>
      <c r="AH326" s="237"/>
      <c r="AI326" s="237"/>
      <c r="AJ326" s="237"/>
    </row>
    <row r="327" spans="1:36" x14ac:dyDescent="0.25">
      <c r="A327" s="231">
        <f t="shared" si="293"/>
        <v>2006</v>
      </c>
      <c r="B327" s="231">
        <f t="shared" si="294"/>
        <v>11</v>
      </c>
      <c r="C327" s="232">
        <v>2.0266007597022502</v>
      </c>
      <c r="D327" s="233"/>
      <c r="E327" s="233">
        <v>134.629823109786</v>
      </c>
      <c r="F327" s="233"/>
      <c r="G327" s="233">
        <v>7394.7178059416701</v>
      </c>
      <c r="H327" s="233">
        <v>8030.9410470422399</v>
      </c>
      <c r="I327" s="233"/>
      <c r="J327" s="233">
        <v>672990.02257911698</v>
      </c>
      <c r="K327" s="233">
        <v>41.203381717291201</v>
      </c>
      <c r="L327" s="233">
        <v>14724.613937075101</v>
      </c>
      <c r="M327" s="233"/>
      <c r="N327" s="233">
        <v>225.23482616569001</v>
      </c>
      <c r="O327" s="234">
        <v>1.8606648425663099</v>
      </c>
      <c r="P327" s="233">
        <v>753360.73892899102</v>
      </c>
      <c r="Q327" s="233"/>
      <c r="R327" s="235"/>
      <c r="S327" s="233">
        <v>324.11979343252898</v>
      </c>
      <c r="T327" s="233">
        <v>138.35331353741401</v>
      </c>
      <c r="U327" s="233">
        <v>259381.33437243299</v>
      </c>
      <c r="V327" s="233">
        <v>99.990597482081498</v>
      </c>
      <c r="W327" s="233">
        <v>200.32715370731501</v>
      </c>
      <c r="X327" s="233">
        <v>805333.758750648</v>
      </c>
      <c r="Y327" s="233">
        <v>42445.913488483202</v>
      </c>
      <c r="Z327" s="233">
        <v>3.4350417938116999</v>
      </c>
      <c r="AA327" s="233"/>
      <c r="AB327" s="233">
        <v>1.60393991569619</v>
      </c>
      <c r="AC327" s="233">
        <v>2.0823549667052199</v>
      </c>
      <c r="AD327" s="233"/>
      <c r="AE327" s="235"/>
      <c r="AF327" s="237"/>
      <c r="AG327" s="237"/>
      <c r="AH327" s="237"/>
      <c r="AI327" s="237"/>
      <c r="AJ327" s="237"/>
    </row>
    <row r="328" spans="1:36" x14ac:dyDescent="0.25">
      <c r="A328" s="231">
        <f t="shared" si="293"/>
        <v>2006</v>
      </c>
      <c r="B328" s="231">
        <f t="shared" si="294"/>
        <v>12</v>
      </c>
      <c r="C328" s="232">
        <v>2.03381593272724</v>
      </c>
      <c r="D328" s="233">
        <f t="shared" ref="D328" si="347">AVERAGE(C317:C328)</f>
        <v>2.019314063255814</v>
      </c>
      <c r="E328" s="233">
        <v>125.874910309992</v>
      </c>
      <c r="F328" s="233">
        <f t="shared" ref="F328" si="348">AVERAGE(E317:E328)</f>
        <v>189.80317002861059</v>
      </c>
      <c r="G328" s="233">
        <v>7396.7574064568598</v>
      </c>
      <c r="H328" s="233">
        <v>8038.2838068473502</v>
      </c>
      <c r="I328" s="233">
        <f t="shared" ref="I328" si="349">AVERAGE(H317:H328)</f>
        <v>7994.6045018564118</v>
      </c>
      <c r="J328" s="233">
        <v>672400.64408541296</v>
      </c>
      <c r="K328" s="233">
        <v>41.156989784395002</v>
      </c>
      <c r="L328" s="233">
        <v>14721.079332924201</v>
      </c>
      <c r="M328" s="233">
        <f t="shared" ref="M328" si="350">AVERAGE(L317:L328)</f>
        <v>14630.470500747868</v>
      </c>
      <c r="N328" s="233">
        <v>228.54979364692801</v>
      </c>
      <c r="O328" s="234">
        <v>1.8907025792526799</v>
      </c>
      <c r="P328" s="233">
        <v>753180.49807693297</v>
      </c>
      <c r="Q328" s="233">
        <f t="shared" ref="Q328" si="351">AVERAGE(P317:P328)</f>
        <v>743698.85876070196</v>
      </c>
      <c r="R328" s="235">
        <f t="shared" ref="R328" si="352">AVERAGE(K317:K328)</f>
        <v>40.852873686427202</v>
      </c>
      <c r="S328" s="233">
        <v>310.89182538516599</v>
      </c>
      <c r="T328" s="233">
        <v>130.65176341532899</v>
      </c>
      <c r="U328" s="233">
        <v>259749.70662153899</v>
      </c>
      <c r="V328" s="233">
        <v>100.050742872364</v>
      </c>
      <c r="W328" s="233">
        <v>201.03961159395101</v>
      </c>
      <c r="X328" s="233">
        <v>801316.524184359</v>
      </c>
      <c r="Y328" s="233">
        <v>41925.858937262601</v>
      </c>
      <c r="Z328" s="233">
        <v>3.4973548109706298</v>
      </c>
      <c r="AA328" s="233">
        <f t="shared" ref="AA328" si="353">AVERAGE(Z317:Z328)</f>
        <v>3.2687188797810287</v>
      </c>
      <c r="AB328" s="233">
        <v>1.6132094402494199</v>
      </c>
      <c r="AC328" s="233">
        <v>2.08642874029661</v>
      </c>
      <c r="AD328" s="233">
        <f t="shared" ref="AD328" si="354">AVERAGE(X317:X328)</f>
        <v>800647.44695379899</v>
      </c>
      <c r="AE328" s="235">
        <f t="shared" ref="AE328" si="355">AVERAGE(O317:O328)</f>
        <v>1.9631528004011392</v>
      </c>
      <c r="AF328" s="237">
        <f t="shared" ref="AF328" si="356">AVERAGE(S317:S328)</f>
        <v>384.48404968018082</v>
      </c>
      <c r="AG328" s="237">
        <f t="shared" ref="AG328" si="357">AVERAGE(U317:U328)</f>
        <v>258423.77798910314</v>
      </c>
      <c r="AH328" s="237">
        <f t="shared" ref="AH328" si="358">AVERAGE(G317:G328)</f>
        <v>7382.0955466928208</v>
      </c>
      <c r="AI328" s="237">
        <f t="shared" ref="AI328:AJ328" si="359">AVERAGE(AB317:AB328)</f>
        <v>1.6053696409425042</v>
      </c>
      <c r="AJ328" s="237">
        <f t="shared" si="359"/>
        <v>2.0636926036777092</v>
      </c>
    </row>
    <row r="329" spans="1:36" x14ac:dyDescent="0.25">
      <c r="A329" s="231">
        <f>A317+1</f>
        <v>2007</v>
      </c>
      <c r="B329" s="231">
        <f>B317</f>
        <v>1</v>
      </c>
      <c r="C329" s="232">
        <v>2.0431699999999999</v>
      </c>
      <c r="D329" s="233"/>
      <c r="E329" s="233">
        <v>119.38939999999999</v>
      </c>
      <c r="F329" s="233"/>
      <c r="G329" s="233">
        <v>7398.95751953125</v>
      </c>
      <c r="H329" s="233">
        <v>8043.8</v>
      </c>
      <c r="I329" s="233"/>
      <c r="J329" s="233">
        <v>671568.9</v>
      </c>
      <c r="K329" s="233">
        <v>41.089379999999998</v>
      </c>
      <c r="L329" s="233">
        <v>14726</v>
      </c>
      <c r="M329" s="233"/>
      <c r="N329" s="233">
        <v>243.1</v>
      </c>
      <c r="O329" s="234">
        <v>1.942656666667</v>
      </c>
      <c r="P329" s="233">
        <v>752651.5</v>
      </c>
      <c r="Q329" s="233"/>
      <c r="R329" s="235"/>
      <c r="S329" s="233">
        <v>299.59329842928599</v>
      </c>
      <c r="T329" s="233">
        <v>124.211532836267</v>
      </c>
      <c r="U329" s="233">
        <v>260211.046875</v>
      </c>
      <c r="V329" s="233">
        <v>100.18922424316401</v>
      </c>
      <c r="W329" s="233">
        <v>201.96658325195301</v>
      </c>
      <c r="X329" s="233">
        <v>797896.9</v>
      </c>
      <c r="Y329" s="233">
        <v>41754.339999999997</v>
      </c>
      <c r="Z329" s="233">
        <v>3.5744535923004199</v>
      </c>
      <c r="AA329" s="233"/>
      <c r="AB329" s="233">
        <v>1.6256666666670001</v>
      </c>
      <c r="AC329" s="233">
        <v>2.0905100000000001</v>
      </c>
      <c r="AD329" s="233"/>
      <c r="AE329" s="235"/>
      <c r="AF329" s="237"/>
      <c r="AG329" s="237"/>
      <c r="AH329" s="237"/>
      <c r="AI329" s="237"/>
      <c r="AJ329" s="237"/>
    </row>
    <row r="330" spans="1:36" x14ac:dyDescent="0.25">
      <c r="A330" s="231">
        <f t="shared" si="293"/>
        <v>2007</v>
      </c>
      <c r="B330" s="231">
        <f t="shared" si="294"/>
        <v>2</v>
      </c>
      <c r="C330" s="232">
        <v>2.0523997431299001</v>
      </c>
      <c r="D330" s="233"/>
      <c r="E330" s="233">
        <v>115.655428438116</v>
      </c>
      <c r="F330" s="233"/>
      <c r="G330" s="233">
        <v>7401.3701341973201</v>
      </c>
      <c r="H330" s="233">
        <v>8044.7810562303202</v>
      </c>
      <c r="I330" s="233"/>
      <c r="J330" s="233">
        <v>671429.49500445498</v>
      </c>
      <c r="K330" s="233">
        <v>41.049486946683203</v>
      </c>
      <c r="L330" s="233">
        <v>14754.2029278518</v>
      </c>
      <c r="M330" s="233"/>
      <c r="N330" s="233">
        <v>267.23271555642401</v>
      </c>
      <c r="O330" s="234">
        <v>1.9980358369293001</v>
      </c>
      <c r="P330" s="233">
        <v>752655.10942914698</v>
      </c>
      <c r="Q330" s="233"/>
      <c r="R330" s="235"/>
      <c r="S330" s="233">
        <v>292.18952180994302</v>
      </c>
      <c r="T330" s="233">
        <v>119.191290897502</v>
      </c>
      <c r="U330" s="233">
        <v>260701.592511341</v>
      </c>
      <c r="V330" s="233">
        <v>100.39994194840899</v>
      </c>
      <c r="W330" s="233">
        <v>202.928529130654</v>
      </c>
      <c r="X330" s="233">
        <v>797423.79578902398</v>
      </c>
      <c r="Y330" s="233">
        <v>42385.426525972201</v>
      </c>
      <c r="Z330" s="233">
        <v>3.6672104398465502</v>
      </c>
      <c r="AA330" s="233"/>
      <c r="AB330" s="233">
        <v>1.63889670382798</v>
      </c>
      <c r="AC330" s="233">
        <v>2.0942222142089801</v>
      </c>
      <c r="AD330" s="233"/>
      <c r="AE330" s="235"/>
      <c r="AF330" s="237"/>
      <c r="AG330" s="237"/>
      <c r="AH330" s="237"/>
      <c r="AI330" s="237"/>
      <c r="AJ330" s="237"/>
    </row>
    <row r="331" spans="1:36" x14ac:dyDescent="0.25">
      <c r="A331" s="231">
        <f t="shared" si="293"/>
        <v>2007</v>
      </c>
      <c r="B331" s="231">
        <f t="shared" si="294"/>
        <v>3</v>
      </c>
      <c r="C331" s="232">
        <v>2.0598026429810798</v>
      </c>
      <c r="D331" s="233"/>
      <c r="E331" s="233">
        <v>113.494665381887</v>
      </c>
      <c r="F331" s="233"/>
      <c r="G331" s="233">
        <v>7403.4930879089297</v>
      </c>
      <c r="H331" s="233">
        <v>8041.0441325638203</v>
      </c>
      <c r="I331" s="233"/>
      <c r="J331" s="233">
        <v>671910.85564014898</v>
      </c>
      <c r="K331" s="233">
        <v>41.040682007109602</v>
      </c>
      <c r="L331" s="233">
        <v>14793.1901821012</v>
      </c>
      <c r="M331" s="233"/>
      <c r="N331" s="233">
        <v>289.916093778218</v>
      </c>
      <c r="O331" s="234">
        <v>2.04129079295492</v>
      </c>
      <c r="P331" s="233">
        <v>753150.51103069796</v>
      </c>
      <c r="Q331" s="233"/>
      <c r="R331" s="235"/>
      <c r="S331" s="233">
        <v>286.42848195122099</v>
      </c>
      <c r="T331" s="233">
        <v>115.132454668821</v>
      </c>
      <c r="U331" s="233">
        <v>261167.85608544201</v>
      </c>
      <c r="V331" s="233">
        <v>100.572786096454</v>
      </c>
      <c r="W331" s="233">
        <v>203.774133168861</v>
      </c>
      <c r="X331" s="233">
        <v>799104.96820732497</v>
      </c>
      <c r="Y331" s="233">
        <v>43375.612087323003</v>
      </c>
      <c r="Z331" s="233">
        <v>3.7644924381565898</v>
      </c>
      <c r="AA331" s="233"/>
      <c r="AB331" s="233">
        <v>1.64961610469635</v>
      </c>
      <c r="AC331" s="233">
        <v>2.0973297307529299</v>
      </c>
      <c r="AD331" s="233"/>
      <c r="AE331" s="235"/>
      <c r="AF331" s="237"/>
      <c r="AG331" s="237"/>
      <c r="AH331" s="237"/>
      <c r="AI331" s="237"/>
      <c r="AJ331" s="237"/>
    </row>
    <row r="332" spans="1:36" x14ac:dyDescent="0.25">
      <c r="A332" s="231">
        <f t="shared" si="293"/>
        <v>2007</v>
      </c>
      <c r="B332" s="231">
        <f t="shared" si="294"/>
        <v>4</v>
      </c>
      <c r="C332" s="232">
        <v>2.0663100000000001</v>
      </c>
      <c r="D332" s="233"/>
      <c r="E332" s="233">
        <v>110.797821044922</v>
      </c>
      <c r="F332" s="233"/>
      <c r="G332" s="233">
        <v>7405.4189999999999</v>
      </c>
      <c r="H332" s="233">
        <v>8031.3670000000002</v>
      </c>
      <c r="I332" s="233"/>
      <c r="J332" s="233">
        <v>672909.75</v>
      </c>
      <c r="K332" s="233">
        <v>41.054229999999997</v>
      </c>
      <c r="L332" s="233">
        <v>14838.7</v>
      </c>
      <c r="M332" s="233"/>
      <c r="N332" s="233">
        <v>306.16666666666703</v>
      </c>
      <c r="O332" s="234">
        <v>2.07247</v>
      </c>
      <c r="P332" s="233">
        <v>754077.6</v>
      </c>
      <c r="Q332" s="233"/>
      <c r="R332" s="235"/>
      <c r="S332" s="233">
        <v>277.33333333335099</v>
      </c>
      <c r="T332" s="233">
        <v>110.154978368377</v>
      </c>
      <c r="U332" s="233">
        <v>261719.921875</v>
      </c>
      <c r="V332" s="233">
        <v>100.63498687744099</v>
      </c>
      <c r="W332" s="233">
        <v>204.64879999999999</v>
      </c>
      <c r="X332" s="233">
        <v>802172.75</v>
      </c>
      <c r="Y332" s="233">
        <v>44455.76</v>
      </c>
      <c r="Z332" s="233">
        <v>3.8865394592285201</v>
      </c>
      <c r="AA332" s="233"/>
      <c r="AB332" s="233">
        <v>1.6579999999999999</v>
      </c>
      <c r="AC332" s="233">
        <v>2.1006566666670001</v>
      </c>
      <c r="AD332" s="233"/>
      <c r="AE332" s="235"/>
      <c r="AF332" s="237"/>
      <c r="AG332" s="237"/>
      <c r="AH332" s="237"/>
      <c r="AI332" s="237"/>
      <c r="AJ332" s="237"/>
    </row>
    <row r="333" spans="1:36" x14ac:dyDescent="0.25">
      <c r="A333" s="231">
        <f t="shared" si="293"/>
        <v>2007</v>
      </c>
      <c r="B333" s="231">
        <f t="shared" si="294"/>
        <v>5</v>
      </c>
      <c r="C333" s="232">
        <v>2.0706586238209299</v>
      </c>
      <c r="D333" s="233"/>
      <c r="E333" s="233">
        <v>106.635997092371</v>
      </c>
      <c r="F333" s="233"/>
      <c r="G333" s="233">
        <v>7406.6143620291396</v>
      </c>
      <c r="H333" s="233">
        <v>8016.6201201848098</v>
      </c>
      <c r="I333" s="233"/>
      <c r="J333" s="233">
        <v>674068.27674090699</v>
      </c>
      <c r="K333" s="233">
        <v>41.080209003398402</v>
      </c>
      <c r="L333" s="233">
        <v>14875.4577354661</v>
      </c>
      <c r="M333" s="233"/>
      <c r="N333" s="233">
        <v>306.47439399964401</v>
      </c>
      <c r="O333" s="234">
        <v>2.0811015030289099</v>
      </c>
      <c r="P333" s="233">
        <v>755134.29485127795</v>
      </c>
      <c r="Q333" s="233"/>
      <c r="R333" s="235"/>
      <c r="S333" s="233">
        <v>263.42203709670298</v>
      </c>
      <c r="T333" s="233">
        <v>104.21534265363501</v>
      </c>
      <c r="U333" s="233">
        <v>262295.90889473498</v>
      </c>
      <c r="V333" s="233">
        <v>100.493105149763</v>
      </c>
      <c r="W333" s="233">
        <v>205.414493344623</v>
      </c>
      <c r="X333" s="233">
        <v>805333.72290192998</v>
      </c>
      <c r="Y333" s="233">
        <v>45115.128126946402</v>
      </c>
      <c r="Z333" s="233">
        <v>4.0177179170017201</v>
      </c>
      <c r="AA333" s="233"/>
      <c r="AB333" s="233">
        <v>1.6615791941359199</v>
      </c>
      <c r="AC333" s="233">
        <v>2.1039246958089701</v>
      </c>
      <c r="AD333" s="233"/>
      <c r="AE333" s="235"/>
      <c r="AF333" s="237"/>
      <c r="AG333" s="237"/>
      <c r="AH333" s="237"/>
      <c r="AI333" s="237"/>
      <c r="AJ333" s="237"/>
    </row>
    <row r="334" spans="1:36" x14ac:dyDescent="0.25">
      <c r="A334" s="231">
        <f t="shared" ref="A334:A340" si="360">A322+1</f>
        <v>2007</v>
      </c>
      <c r="B334" s="231">
        <f t="shared" ref="B334:B340" si="361">B322</f>
        <v>6</v>
      </c>
      <c r="C334" s="232">
        <v>2.0745230163064701</v>
      </c>
      <c r="D334" s="233"/>
      <c r="E334" s="233">
        <v>101.029759384638</v>
      </c>
      <c r="F334" s="233"/>
      <c r="G334" s="233">
        <v>7407.3888833438496</v>
      </c>
      <c r="H334" s="233">
        <v>7998.4611853690403</v>
      </c>
      <c r="I334" s="233"/>
      <c r="J334" s="233">
        <v>674870.89426183002</v>
      </c>
      <c r="K334" s="233">
        <v>41.093541834548503</v>
      </c>
      <c r="L334" s="233">
        <v>14907.810796666099</v>
      </c>
      <c r="M334" s="233"/>
      <c r="N334" s="233">
        <v>297.48784583361203</v>
      </c>
      <c r="O334" s="234">
        <v>2.0809802348908</v>
      </c>
      <c r="P334" s="233">
        <v>755922.69589123596</v>
      </c>
      <c r="Q334" s="233"/>
      <c r="R334" s="235"/>
      <c r="S334" s="233">
        <v>246.815877240465</v>
      </c>
      <c r="T334" s="233">
        <v>97.777154096405098</v>
      </c>
      <c r="U334" s="233">
        <v>262922.54606198502</v>
      </c>
      <c r="V334" s="233">
        <v>100.21282428975501</v>
      </c>
      <c r="W334" s="233">
        <v>206.17109990607699</v>
      </c>
      <c r="X334" s="233">
        <v>808145.91765372595</v>
      </c>
      <c r="Y334" s="233">
        <v>45457.3368414164</v>
      </c>
      <c r="Z334" s="233">
        <v>4.1624930895188701</v>
      </c>
      <c r="AA334" s="233"/>
      <c r="AB334" s="233">
        <v>1.6639627523463301</v>
      </c>
      <c r="AC334" s="233">
        <v>2.10754804379861</v>
      </c>
      <c r="AD334" s="233"/>
      <c r="AE334" s="235"/>
      <c r="AF334" s="237"/>
      <c r="AG334" s="237"/>
      <c r="AH334" s="237"/>
      <c r="AI334" s="237"/>
      <c r="AJ334" s="237"/>
    </row>
    <row r="335" spans="1:36" x14ac:dyDescent="0.25">
      <c r="A335" s="231">
        <f t="shared" si="360"/>
        <v>2007</v>
      </c>
      <c r="B335" s="231">
        <f t="shared" si="361"/>
        <v>7</v>
      </c>
      <c r="C335" s="232">
        <v>2.0793900000000001</v>
      </c>
      <c r="D335" s="233"/>
      <c r="E335" s="233">
        <v>95.029139999999998</v>
      </c>
      <c r="F335" s="233"/>
      <c r="G335" s="233">
        <v>7408.0339999999997</v>
      </c>
      <c r="H335" s="233">
        <v>7981.2</v>
      </c>
      <c r="I335" s="233"/>
      <c r="J335" s="233">
        <v>674624.3</v>
      </c>
      <c r="K335" s="233">
        <v>41.063835144042997</v>
      </c>
      <c r="L335" s="233">
        <v>14938.5</v>
      </c>
      <c r="M335" s="233"/>
      <c r="N335" s="233">
        <v>289.5</v>
      </c>
      <c r="O335" s="234">
        <v>2.0893099999999998</v>
      </c>
      <c r="P335" s="233">
        <v>755885.75</v>
      </c>
      <c r="Q335" s="233"/>
      <c r="R335" s="235"/>
      <c r="S335" s="233">
        <v>232.88976088288001</v>
      </c>
      <c r="T335" s="233">
        <v>92.459787155269197</v>
      </c>
      <c r="U335" s="233">
        <v>263543.8</v>
      </c>
      <c r="V335" s="233">
        <v>99.921970000000002</v>
      </c>
      <c r="W335" s="233">
        <v>206.93369999999999</v>
      </c>
      <c r="X335" s="233">
        <v>809909.8</v>
      </c>
      <c r="Y335" s="233">
        <v>45629.83</v>
      </c>
      <c r="Z335" s="233">
        <v>4.3067080000000004</v>
      </c>
      <c r="AA335" s="233"/>
      <c r="AB335" s="233">
        <v>1.669333333333</v>
      </c>
      <c r="AC335" s="233">
        <v>2.111486666667</v>
      </c>
      <c r="AD335" s="233"/>
      <c r="AE335" s="235"/>
      <c r="AF335" s="237"/>
      <c r="AG335" s="237"/>
      <c r="AH335" s="237"/>
      <c r="AI335" s="237"/>
      <c r="AJ335" s="237"/>
    </row>
    <row r="336" spans="1:36" x14ac:dyDescent="0.25">
      <c r="A336" s="231">
        <f t="shared" si="360"/>
        <v>2007</v>
      </c>
      <c r="B336" s="231">
        <f t="shared" si="361"/>
        <v>8</v>
      </c>
      <c r="C336" s="232">
        <v>2.08685313369954</v>
      </c>
      <c r="D336" s="233"/>
      <c r="E336" s="233">
        <v>88.926149526603595</v>
      </c>
      <c r="F336" s="233"/>
      <c r="G336" s="233">
        <v>7408.8628992457398</v>
      </c>
      <c r="H336" s="233">
        <v>7966.1134216739501</v>
      </c>
      <c r="I336" s="233"/>
      <c r="J336" s="233">
        <v>672979.92003579705</v>
      </c>
      <c r="K336" s="233">
        <v>40.968370822166399</v>
      </c>
      <c r="L336" s="233">
        <v>14971.294471089201</v>
      </c>
      <c r="M336" s="233"/>
      <c r="N336" s="233">
        <v>289.50437205356798</v>
      </c>
      <c r="O336" s="234">
        <v>2.1193375938219701</v>
      </c>
      <c r="P336" s="233">
        <v>754669.40713846404</v>
      </c>
      <c r="Q336" s="233"/>
      <c r="R336" s="235"/>
      <c r="S336" s="233">
        <v>223.94303838915101</v>
      </c>
      <c r="T336" s="233">
        <v>88.730505844440003</v>
      </c>
      <c r="U336" s="233">
        <v>264127.04474199598</v>
      </c>
      <c r="V336" s="233">
        <v>99.684016422216104</v>
      </c>
      <c r="W336" s="233">
        <v>207.801172344333</v>
      </c>
      <c r="X336" s="233">
        <v>810227.62759666599</v>
      </c>
      <c r="Y336" s="233">
        <v>45756.868338972599</v>
      </c>
      <c r="Z336" s="233">
        <v>4.4556425470991101</v>
      </c>
      <c r="AA336" s="233"/>
      <c r="AB336" s="233">
        <v>1.6811261848571</v>
      </c>
      <c r="AC336" s="233">
        <v>2.1161342294124998</v>
      </c>
      <c r="AD336" s="233"/>
      <c r="AE336" s="235"/>
      <c r="AF336" s="237"/>
      <c r="AG336" s="237"/>
      <c r="AH336" s="237"/>
      <c r="AI336" s="237"/>
      <c r="AJ336" s="237"/>
    </row>
    <row r="337" spans="1:36" x14ac:dyDescent="0.25">
      <c r="A337" s="231">
        <f t="shared" si="360"/>
        <v>2007</v>
      </c>
      <c r="B337" s="231">
        <f t="shared" si="361"/>
        <v>9</v>
      </c>
      <c r="C337" s="232">
        <v>2.09591931713799</v>
      </c>
      <c r="D337" s="233"/>
      <c r="E337" s="233">
        <v>83.518499673220902</v>
      </c>
      <c r="F337" s="233"/>
      <c r="G337" s="233">
        <v>7409.7882510928303</v>
      </c>
      <c r="H337" s="233">
        <v>7952.9135970449297</v>
      </c>
      <c r="I337" s="233"/>
      <c r="J337" s="233">
        <v>670926.75222435105</v>
      </c>
      <c r="K337" s="233">
        <v>40.8261292576382</v>
      </c>
      <c r="L337" s="233">
        <v>14993.766507140101</v>
      </c>
      <c r="M337" s="233"/>
      <c r="N337" s="233">
        <v>295.15303999613502</v>
      </c>
      <c r="O337" s="234">
        <v>2.1631170550771399</v>
      </c>
      <c r="P337" s="233">
        <v>752601.31312291196</v>
      </c>
      <c r="Q337" s="233"/>
      <c r="R337" s="235"/>
      <c r="S337" s="233">
        <v>218.778989085755</v>
      </c>
      <c r="T337" s="233">
        <v>85.900788009362799</v>
      </c>
      <c r="U337" s="233">
        <v>264346.28425275901</v>
      </c>
      <c r="V337" s="233">
        <v>99.467818153829199</v>
      </c>
      <c r="W337" s="233">
        <v>208.723998111085</v>
      </c>
      <c r="X337" s="233">
        <v>808594.98670618399</v>
      </c>
      <c r="Y337" s="233">
        <v>45691.236403814401</v>
      </c>
      <c r="Z337" s="233">
        <v>4.6028496341186198</v>
      </c>
      <c r="AA337" s="233"/>
      <c r="AB337" s="233">
        <v>1.6966278625204101</v>
      </c>
      <c r="AC337" s="233">
        <v>2.1212193412490898</v>
      </c>
      <c r="AD337" s="233"/>
      <c r="AE337" s="235"/>
      <c r="AF337" s="237"/>
      <c r="AG337" s="237"/>
      <c r="AH337" s="237"/>
      <c r="AI337" s="237"/>
      <c r="AJ337" s="237"/>
    </row>
    <row r="338" spans="1:36" x14ac:dyDescent="0.25">
      <c r="A338" s="231">
        <f t="shared" si="360"/>
        <v>2007</v>
      </c>
      <c r="B338" s="231">
        <f t="shared" si="361"/>
        <v>10</v>
      </c>
      <c r="C338" s="232">
        <v>2.1048966666669999</v>
      </c>
      <c r="D338" s="233"/>
      <c r="E338" s="233">
        <v>79.490390000000005</v>
      </c>
      <c r="F338" s="233"/>
      <c r="G338" s="233">
        <v>7410.6319999999996</v>
      </c>
      <c r="H338" s="233">
        <v>7940.3</v>
      </c>
      <c r="I338" s="233"/>
      <c r="J338" s="233">
        <v>669812.5</v>
      </c>
      <c r="K338" s="233">
        <v>40.6712455749512</v>
      </c>
      <c r="L338" s="233">
        <v>14991.8</v>
      </c>
      <c r="M338" s="233"/>
      <c r="N338" s="233">
        <v>301</v>
      </c>
      <c r="O338" s="234">
        <v>2.206163333333</v>
      </c>
      <c r="P338" s="233">
        <v>750278.75</v>
      </c>
      <c r="Q338" s="233"/>
      <c r="R338" s="235"/>
      <c r="S338" s="233">
        <v>214.567441860435</v>
      </c>
      <c r="T338" s="233">
        <v>82.771769600487005</v>
      </c>
      <c r="U338" s="233">
        <v>263869.78125</v>
      </c>
      <c r="V338" s="233">
        <v>99.210639999999998</v>
      </c>
      <c r="W338" s="233">
        <v>209.62861633300801</v>
      </c>
      <c r="X338" s="233">
        <v>804780.6</v>
      </c>
      <c r="Y338" s="233">
        <v>45252.07</v>
      </c>
      <c r="Z338" s="233">
        <v>4.7427353858947798</v>
      </c>
      <c r="AA338" s="233"/>
      <c r="AB338" s="233">
        <v>1.7113333333330001</v>
      </c>
      <c r="AC338" s="233">
        <v>2.12635</v>
      </c>
      <c r="AD338" s="233"/>
      <c r="AE338" s="235"/>
      <c r="AF338" s="237"/>
      <c r="AG338" s="237"/>
      <c r="AH338" s="237"/>
      <c r="AI338" s="237"/>
      <c r="AJ338" s="237"/>
    </row>
    <row r="339" spans="1:36" x14ac:dyDescent="0.25">
      <c r="A339" s="231">
        <f t="shared" si="360"/>
        <v>2007</v>
      </c>
      <c r="B339" s="231">
        <f t="shared" si="361"/>
        <v>11</v>
      </c>
      <c r="C339" s="232">
        <v>2.11330428445899</v>
      </c>
      <c r="D339" s="233"/>
      <c r="E339" s="233">
        <v>76.886826607074298</v>
      </c>
      <c r="F339" s="233"/>
      <c r="G339" s="233">
        <v>7411.3700637007796</v>
      </c>
      <c r="H339" s="233">
        <v>7925.6003139272898</v>
      </c>
      <c r="I339" s="233"/>
      <c r="J339" s="233">
        <v>670471.09072869702</v>
      </c>
      <c r="K339" s="233">
        <v>40.519833989247303</v>
      </c>
      <c r="L339" s="233">
        <v>14958.215483190001</v>
      </c>
      <c r="M339" s="233"/>
      <c r="N339" s="233">
        <v>304.02988879064702</v>
      </c>
      <c r="O339" s="234">
        <v>2.24172414287096</v>
      </c>
      <c r="P339" s="233">
        <v>748025.27029678703</v>
      </c>
      <c r="Q339" s="233"/>
      <c r="R339" s="235"/>
      <c r="S339" s="233">
        <v>209.18157688615699</v>
      </c>
      <c r="T339" s="233">
        <v>78.256717374586799</v>
      </c>
      <c r="U339" s="233">
        <v>262495.11853679799</v>
      </c>
      <c r="V339" s="233">
        <v>98.837626311649103</v>
      </c>
      <c r="W339" s="233">
        <v>210.534780432633</v>
      </c>
      <c r="X339" s="233">
        <v>798563.04500449705</v>
      </c>
      <c r="Y339" s="233">
        <v>44326.363683600401</v>
      </c>
      <c r="Z339" s="233">
        <v>4.8863990626327301</v>
      </c>
      <c r="AA339" s="233"/>
      <c r="AB339" s="233">
        <v>1.72327894604365</v>
      </c>
      <c r="AC339" s="233">
        <v>2.1316227828919798</v>
      </c>
      <c r="AD339" s="233"/>
      <c r="AE339" s="235"/>
      <c r="AF339" s="237"/>
      <c r="AG339" s="237"/>
      <c r="AH339" s="237"/>
      <c r="AI339" s="237"/>
      <c r="AJ339" s="237"/>
    </row>
    <row r="340" spans="1:36" x14ac:dyDescent="0.25">
      <c r="A340" s="231">
        <f t="shared" si="360"/>
        <v>2007</v>
      </c>
      <c r="B340" s="231">
        <f t="shared" si="361"/>
        <v>12</v>
      </c>
      <c r="C340" s="232">
        <v>2.1206374801128698</v>
      </c>
      <c r="D340" s="233">
        <f t="shared" ref="D340" si="362">AVERAGE(C329:C340)</f>
        <v>2.0806554090262308</v>
      </c>
      <c r="E340" s="233">
        <v>75.253265991962905</v>
      </c>
      <c r="F340" s="233">
        <f t="shared" ref="F340" si="363">AVERAGE(E329:E340)</f>
        <v>97.175611928399647</v>
      </c>
      <c r="G340" s="233">
        <v>7412.1314840920904</v>
      </c>
      <c r="H340" s="233">
        <v>7907.4849275760698</v>
      </c>
      <c r="I340" s="233">
        <f t="shared" ref="I340" si="364">AVERAGE(H329:H340)</f>
        <v>7987.4738128808531</v>
      </c>
      <c r="J340" s="233">
        <v>672254.64178899105</v>
      </c>
      <c r="K340" s="233">
        <v>40.400345959801101</v>
      </c>
      <c r="L340" s="233">
        <v>14915.634799928301</v>
      </c>
      <c r="M340" s="233">
        <f t="shared" ref="M340" si="365">AVERAGE(L329:L340)</f>
        <v>14888.7144086194</v>
      </c>
      <c r="N340" s="233">
        <v>307.32723003098101</v>
      </c>
      <c r="O340" s="234">
        <v>2.2702429000523199</v>
      </c>
      <c r="P340" s="233">
        <v>746340.83283585403</v>
      </c>
      <c r="Q340" s="233">
        <f t="shared" ref="Q340" si="366">AVERAGE(P329:P340)</f>
        <v>752616.08621636464</v>
      </c>
      <c r="R340" s="235">
        <f t="shared" ref="R340" si="367">AVERAGE(K329:K340)</f>
        <v>40.904774211632244</v>
      </c>
      <c r="S340" s="233">
        <v>205.164802797216</v>
      </c>
      <c r="T340" s="233">
        <v>73.336134428725501</v>
      </c>
      <c r="U340" s="233">
        <v>260828.97509139401</v>
      </c>
      <c r="V340" s="233">
        <v>98.366962454072805</v>
      </c>
      <c r="W340" s="233">
        <v>211.352511450018</v>
      </c>
      <c r="X340" s="233">
        <v>791950.26649222395</v>
      </c>
      <c r="Y340" s="233">
        <v>43321.795021799502</v>
      </c>
      <c r="Z340" s="233">
        <v>5.0364518327692904</v>
      </c>
      <c r="AA340" s="233">
        <f t="shared" ref="AA340" si="368">AVERAGE(Z329:Z340)</f>
        <v>4.2586411165472668</v>
      </c>
      <c r="AB340" s="233">
        <v>1.7326433883607399</v>
      </c>
      <c r="AC340" s="233">
        <v>2.13634499932428</v>
      </c>
      <c r="AD340" s="233">
        <f t="shared" ref="AD340" si="369">AVERAGE(X329:X340)</f>
        <v>802842.03169596463</v>
      </c>
      <c r="AE340" s="235">
        <f t="shared" ref="AE340" si="370">AVERAGE(O329:O340)</f>
        <v>2.1088691716355266</v>
      </c>
      <c r="AF340" s="237">
        <f t="shared" ref="AF340" si="371">AVERAGE(S329:S340)</f>
        <v>247.52567998021354</v>
      </c>
      <c r="AG340" s="237">
        <f t="shared" ref="AG340" si="372">AVERAGE(U329:U340)</f>
        <v>262352.48968137085</v>
      </c>
      <c r="AH340" s="237">
        <f t="shared" ref="AH340" si="373">AVERAGE(G329:G340)</f>
        <v>7407.0051404284941</v>
      </c>
      <c r="AI340" s="237">
        <f t="shared" ref="AI340:AJ340" si="374">AVERAGE(AB329:AB340)</f>
        <v>1.6760053725101232</v>
      </c>
      <c r="AJ340" s="237">
        <f t="shared" si="374"/>
        <v>2.1114457808984448</v>
      </c>
    </row>
    <row r="341" spans="1:36" x14ac:dyDescent="0.25">
      <c r="A341" s="231">
        <f>A329+1</f>
        <v>2008</v>
      </c>
      <c r="B341" s="231">
        <f>B329</f>
        <v>1</v>
      </c>
      <c r="C341" s="232">
        <v>2.1276966666670001</v>
      </c>
      <c r="D341" s="233"/>
      <c r="E341" s="233">
        <v>73.596040000000002</v>
      </c>
      <c r="F341" s="233"/>
      <c r="G341" s="233">
        <v>7413.2160000000003</v>
      </c>
      <c r="H341" s="233">
        <v>7882.2330000000002</v>
      </c>
      <c r="I341" s="233"/>
      <c r="J341" s="233">
        <v>674274.9</v>
      </c>
      <c r="K341" s="233">
        <v>40.322650000000003</v>
      </c>
      <c r="L341" s="233">
        <v>14889.5</v>
      </c>
      <c r="M341" s="233"/>
      <c r="N341" s="233">
        <v>316.2</v>
      </c>
      <c r="O341" s="234">
        <v>2.2995166666669999</v>
      </c>
      <c r="P341" s="233">
        <v>745457.3</v>
      </c>
      <c r="Q341" s="233"/>
      <c r="R341" s="235"/>
      <c r="S341" s="233">
        <v>205.55033557045601</v>
      </c>
      <c r="T341" s="233">
        <v>68.790681384831004</v>
      </c>
      <c r="U341" s="233">
        <v>259474.53125</v>
      </c>
      <c r="V341" s="233">
        <v>97.773669999999996</v>
      </c>
      <c r="W341" s="233">
        <v>212.10525512695301</v>
      </c>
      <c r="X341" s="233">
        <v>786580.3</v>
      </c>
      <c r="Y341" s="233">
        <v>42643.67</v>
      </c>
      <c r="Z341" s="233">
        <v>5.2178950000000004</v>
      </c>
      <c r="AA341" s="233"/>
      <c r="AB341" s="233">
        <v>1.742</v>
      </c>
      <c r="AC341" s="233">
        <v>2.1404333333330001</v>
      </c>
      <c r="AD341" s="233"/>
      <c r="AE341" s="235"/>
      <c r="AF341" s="237"/>
      <c r="AG341" s="237"/>
      <c r="AH341" s="237"/>
      <c r="AI341" s="237"/>
      <c r="AJ341" s="237"/>
    </row>
    <row r="342" spans="1:36" x14ac:dyDescent="0.25">
      <c r="A342" s="231">
        <f t="shared" ref="A342:A364" si="375">A330+1</f>
        <v>2008</v>
      </c>
      <c r="B342" s="231">
        <f t="shared" ref="B342:B364" si="376">B330</f>
        <v>2</v>
      </c>
      <c r="C342" s="232">
        <v>2.1348214802369099</v>
      </c>
      <c r="D342" s="233"/>
      <c r="E342" s="233">
        <v>71.273947734447802</v>
      </c>
      <c r="F342" s="233"/>
      <c r="G342" s="233">
        <v>7414.6673009945698</v>
      </c>
      <c r="H342" s="233">
        <v>7848.94751189005</v>
      </c>
      <c r="I342" s="233"/>
      <c r="J342" s="233">
        <v>675505.87104865001</v>
      </c>
      <c r="K342" s="233">
        <v>40.291843380270898</v>
      </c>
      <c r="L342" s="233">
        <v>14901.230924665701</v>
      </c>
      <c r="M342" s="233"/>
      <c r="N342" s="233">
        <v>334.09736234088899</v>
      </c>
      <c r="O342" s="234">
        <v>2.3356825904793199</v>
      </c>
      <c r="P342" s="233">
        <v>745457.46368581499</v>
      </c>
      <c r="Q342" s="233"/>
      <c r="R342" s="235"/>
      <c r="S342" s="233">
        <v>212.381716561855</v>
      </c>
      <c r="T342" s="233">
        <v>65.688927722140804</v>
      </c>
      <c r="U342" s="233">
        <v>259025.867233486</v>
      </c>
      <c r="V342" s="233">
        <v>97.072374945365794</v>
      </c>
      <c r="W342" s="233">
        <v>212.783245826262</v>
      </c>
      <c r="X342" s="233">
        <v>784158.71899390197</v>
      </c>
      <c r="Y342" s="233">
        <v>42652.472670201802</v>
      </c>
      <c r="Z342" s="233">
        <v>5.4375088980358699</v>
      </c>
      <c r="AA342" s="233"/>
      <c r="AB342" s="233">
        <v>1.7529533576502401</v>
      </c>
      <c r="AC342" s="233">
        <v>2.1435422859770599</v>
      </c>
      <c r="AD342" s="233"/>
      <c r="AE342" s="235"/>
      <c r="AF342" s="237"/>
      <c r="AG342" s="237"/>
      <c r="AH342" s="237"/>
      <c r="AI342" s="237"/>
      <c r="AJ342" s="237"/>
    </row>
    <row r="343" spans="1:36" x14ac:dyDescent="0.25">
      <c r="A343" s="231">
        <f t="shared" si="375"/>
        <v>2008</v>
      </c>
      <c r="B343" s="231">
        <f t="shared" si="376"/>
        <v>3</v>
      </c>
      <c r="C343" s="232">
        <v>2.1430463770406001</v>
      </c>
      <c r="D343" s="233"/>
      <c r="E343" s="233">
        <v>68.5901569711137</v>
      </c>
      <c r="F343" s="233"/>
      <c r="G343" s="233">
        <v>7415.75076741066</v>
      </c>
      <c r="H343" s="233">
        <v>7813.3671173434795</v>
      </c>
      <c r="I343" s="233"/>
      <c r="J343" s="233">
        <v>675265.30769346002</v>
      </c>
      <c r="K343" s="233">
        <v>40.243376336488403</v>
      </c>
      <c r="L343" s="233">
        <v>14932.3751262565</v>
      </c>
      <c r="M343" s="233"/>
      <c r="N343" s="233">
        <v>356.13530751390903</v>
      </c>
      <c r="O343" s="234">
        <v>2.3859649472916198</v>
      </c>
      <c r="P343" s="233">
        <v>745083.88246766303</v>
      </c>
      <c r="Q343" s="233"/>
      <c r="R343" s="235"/>
      <c r="S343" s="233">
        <v>220.91019937495301</v>
      </c>
      <c r="T343" s="233">
        <v>64.083991319181905</v>
      </c>
      <c r="U343" s="233">
        <v>259223.20263122299</v>
      </c>
      <c r="V343" s="233">
        <v>96.2987363627592</v>
      </c>
      <c r="W343" s="233">
        <v>213.54460099270099</v>
      </c>
      <c r="X343" s="233">
        <v>783580.36552121001</v>
      </c>
      <c r="Y343" s="233">
        <v>43011.629691001202</v>
      </c>
      <c r="Z343" s="233">
        <v>5.6739884129555396</v>
      </c>
      <c r="AA343" s="233"/>
      <c r="AB343" s="233">
        <v>1.7661592246800899</v>
      </c>
      <c r="AC343" s="233">
        <v>2.1462138589915098</v>
      </c>
      <c r="AD343" s="233"/>
      <c r="AE343" s="235"/>
      <c r="AF343" s="237"/>
      <c r="AG343" s="237"/>
      <c r="AH343" s="237"/>
      <c r="AI343" s="237"/>
      <c r="AJ343" s="237"/>
    </row>
    <row r="344" spans="1:36" x14ac:dyDescent="0.25">
      <c r="A344" s="231">
        <f t="shared" si="375"/>
        <v>2008</v>
      </c>
      <c r="B344" s="231">
        <f t="shared" si="376"/>
        <v>4</v>
      </c>
      <c r="C344" s="232">
        <v>2.1553766666669998</v>
      </c>
      <c r="D344" s="233"/>
      <c r="E344" s="233">
        <v>65.467680000000001</v>
      </c>
      <c r="F344" s="233"/>
      <c r="G344" s="233">
        <v>7415.7849999999999</v>
      </c>
      <c r="H344" s="233">
        <v>7774.7330000000002</v>
      </c>
      <c r="I344" s="233"/>
      <c r="J344" s="233">
        <v>672848.2</v>
      </c>
      <c r="K344" s="233">
        <v>40.086994171142599</v>
      </c>
      <c r="L344" s="233">
        <v>14963.4</v>
      </c>
      <c r="M344" s="233"/>
      <c r="N344" s="233">
        <v>380.63333333333298</v>
      </c>
      <c r="O344" s="234">
        <v>2.4692766666670001</v>
      </c>
      <c r="P344" s="233">
        <v>742704</v>
      </c>
      <c r="Q344" s="233"/>
      <c r="R344" s="235"/>
      <c r="S344" s="233">
        <v>226.888677966068</v>
      </c>
      <c r="T344" s="233">
        <v>63.519798728658202</v>
      </c>
      <c r="U344" s="233">
        <v>259689.60000000001</v>
      </c>
      <c r="V344" s="233">
        <v>95.319239999999994</v>
      </c>
      <c r="W344" s="233">
        <v>214.75149999999999</v>
      </c>
      <c r="X344" s="233">
        <v>783084.75</v>
      </c>
      <c r="Y344" s="233">
        <v>43327.24</v>
      </c>
      <c r="Z344" s="233">
        <v>5.9524179999999998</v>
      </c>
      <c r="AA344" s="233"/>
      <c r="AB344" s="233">
        <v>1.7849999999999999</v>
      </c>
      <c r="AC344" s="233">
        <v>2.1497333333330002</v>
      </c>
      <c r="AD344" s="233"/>
      <c r="AE344" s="235"/>
      <c r="AF344" s="237"/>
      <c r="AG344" s="237"/>
      <c r="AH344" s="237"/>
      <c r="AI344" s="237"/>
      <c r="AJ344" s="237"/>
    </row>
    <row r="345" spans="1:36" x14ac:dyDescent="0.25">
      <c r="A345" s="231">
        <f t="shared" si="375"/>
        <v>2008</v>
      </c>
      <c r="B345" s="231">
        <f t="shared" si="376"/>
        <v>5</v>
      </c>
      <c r="C345" s="232">
        <v>2.1710840436960002</v>
      </c>
      <c r="D345" s="233"/>
      <c r="E345" s="233">
        <v>62.4577049018461</v>
      </c>
      <c r="F345" s="233"/>
      <c r="G345" s="233">
        <v>7414.1658303770801</v>
      </c>
      <c r="H345" s="233">
        <v>7739.7337957547597</v>
      </c>
      <c r="I345" s="233"/>
      <c r="J345" s="233">
        <v>668168.28476531699</v>
      </c>
      <c r="K345" s="233">
        <v>39.787532949727598</v>
      </c>
      <c r="L345" s="233">
        <v>14971.1121075591</v>
      </c>
      <c r="M345" s="233"/>
      <c r="N345" s="233">
        <v>399.94068886754098</v>
      </c>
      <c r="O345" s="234">
        <v>2.5776423017562</v>
      </c>
      <c r="P345" s="233">
        <v>737592.61162412399</v>
      </c>
      <c r="Q345" s="233"/>
      <c r="R345" s="235"/>
      <c r="S345" s="233">
        <v>225.925018616139</v>
      </c>
      <c r="T345" s="233">
        <v>63.736717055224197</v>
      </c>
      <c r="U345" s="233">
        <v>259871.592213411</v>
      </c>
      <c r="V345" s="233">
        <v>94.204428641120103</v>
      </c>
      <c r="W345" s="233">
        <v>216.38048249707401</v>
      </c>
      <c r="X345" s="233">
        <v>781281.16900987702</v>
      </c>
      <c r="Y345" s="233">
        <v>43230.136450928301</v>
      </c>
      <c r="Z345" s="233">
        <v>6.2411062366729304</v>
      </c>
      <c r="AA345" s="233"/>
      <c r="AB345" s="233">
        <v>1.8073588310158899</v>
      </c>
      <c r="AC345" s="233">
        <v>2.1543426443153701</v>
      </c>
      <c r="AD345" s="233"/>
      <c r="AE345" s="235"/>
      <c r="AF345" s="237"/>
      <c r="AG345" s="237"/>
      <c r="AH345" s="237"/>
      <c r="AI345" s="237"/>
      <c r="AJ345" s="237"/>
    </row>
    <row r="346" spans="1:36" x14ac:dyDescent="0.25">
      <c r="A346" s="231">
        <f t="shared" si="375"/>
        <v>2008</v>
      </c>
      <c r="B346" s="231">
        <f t="shared" si="376"/>
        <v>6</v>
      </c>
      <c r="C346" s="232">
        <v>2.1849859983222402</v>
      </c>
      <c r="D346" s="233"/>
      <c r="E346" s="233">
        <v>59.532716411158098</v>
      </c>
      <c r="F346" s="233"/>
      <c r="G346" s="233">
        <v>7411.3303707589403</v>
      </c>
      <c r="H346" s="233">
        <v>7704.6498600753803</v>
      </c>
      <c r="I346" s="233"/>
      <c r="J346" s="233">
        <v>662562.325758141</v>
      </c>
      <c r="K346" s="233">
        <v>39.431803339050099</v>
      </c>
      <c r="L346" s="233">
        <v>14948.115088864901</v>
      </c>
      <c r="M346" s="233"/>
      <c r="N346" s="233">
        <v>406.58177535193101</v>
      </c>
      <c r="O346" s="234">
        <v>2.6611863699713201</v>
      </c>
      <c r="P346" s="233">
        <v>731408.46807045699</v>
      </c>
      <c r="Q346" s="233"/>
      <c r="R346" s="235"/>
      <c r="S346" s="233">
        <v>221.00797635260301</v>
      </c>
      <c r="T346" s="233">
        <v>63.751999528110197</v>
      </c>
      <c r="U346" s="233">
        <v>258685.45222732099</v>
      </c>
      <c r="V346" s="233">
        <v>92.901640022250106</v>
      </c>
      <c r="W346" s="233">
        <v>217.865061581579</v>
      </c>
      <c r="X346" s="233">
        <v>777340.955575353</v>
      </c>
      <c r="Y346" s="233">
        <v>42771.637345285497</v>
      </c>
      <c r="Z346" s="233">
        <v>6.55872823247502</v>
      </c>
      <c r="AA346" s="233"/>
      <c r="AB346" s="233">
        <v>1.8254317075150801</v>
      </c>
      <c r="AC346" s="233">
        <v>2.1594668494379299</v>
      </c>
      <c r="AD346" s="233"/>
      <c r="AE346" s="235"/>
      <c r="AF346" s="237"/>
      <c r="AG346" s="237"/>
      <c r="AH346" s="237"/>
      <c r="AI346" s="237"/>
      <c r="AJ346" s="237"/>
    </row>
    <row r="347" spans="1:36" x14ac:dyDescent="0.25">
      <c r="A347" s="231">
        <f t="shared" si="375"/>
        <v>2008</v>
      </c>
      <c r="B347" s="231">
        <f t="shared" si="376"/>
        <v>7</v>
      </c>
      <c r="C347" s="232">
        <v>2.1886100000000002</v>
      </c>
      <c r="D347" s="233"/>
      <c r="E347" s="233">
        <v>57.021810000000002</v>
      </c>
      <c r="F347" s="233"/>
      <c r="G347" s="233">
        <v>7408.26</v>
      </c>
      <c r="H347" s="233">
        <v>7669.3</v>
      </c>
      <c r="I347" s="233"/>
      <c r="J347" s="233">
        <v>658432.9</v>
      </c>
      <c r="K347" s="233">
        <v>39.183070000000001</v>
      </c>
      <c r="L347" s="233">
        <v>14891.6</v>
      </c>
      <c r="M347" s="233"/>
      <c r="N347" s="233">
        <v>390.96666666666698</v>
      </c>
      <c r="O347" s="234">
        <v>2.6461333333330002</v>
      </c>
      <c r="P347" s="233">
        <v>727181.4</v>
      </c>
      <c r="Q347" s="233"/>
      <c r="R347" s="235"/>
      <c r="S347" s="233">
        <v>217.08354430379501</v>
      </c>
      <c r="T347" s="233">
        <v>62.460591078009799</v>
      </c>
      <c r="U347" s="233">
        <v>255024.140625</v>
      </c>
      <c r="V347" s="233">
        <v>91.525390000000002</v>
      </c>
      <c r="W347" s="233">
        <v>218.27745056152301</v>
      </c>
      <c r="X347" s="233">
        <v>771041.75</v>
      </c>
      <c r="Y347" s="233">
        <v>42138.22</v>
      </c>
      <c r="Z347" s="233">
        <v>6.8856644630432102</v>
      </c>
      <c r="AA347" s="233"/>
      <c r="AB347" s="233">
        <v>1.827</v>
      </c>
      <c r="AC347" s="233">
        <v>2.16357</v>
      </c>
      <c r="AD347" s="233"/>
      <c r="AE347" s="235"/>
      <c r="AF347" s="237"/>
      <c r="AG347" s="237"/>
      <c r="AH347" s="237"/>
      <c r="AI347" s="237"/>
      <c r="AJ347" s="237"/>
    </row>
    <row r="348" spans="1:36" x14ac:dyDescent="0.25">
      <c r="A348" s="231">
        <f t="shared" si="375"/>
        <v>2008</v>
      </c>
      <c r="B348" s="231">
        <f t="shared" si="376"/>
        <v>8</v>
      </c>
      <c r="C348" s="232">
        <v>2.1772358868807302</v>
      </c>
      <c r="D348" s="233"/>
      <c r="E348" s="233">
        <v>54.7630818035841</v>
      </c>
      <c r="F348" s="233"/>
      <c r="G348" s="233">
        <v>7405.4177298597897</v>
      </c>
      <c r="H348" s="233">
        <v>7629.0320786626498</v>
      </c>
      <c r="I348" s="233"/>
      <c r="J348" s="233">
        <v>656975.637462307</v>
      </c>
      <c r="K348" s="233">
        <v>39.117196797724702</v>
      </c>
      <c r="L348" s="233">
        <v>14797.6419279908</v>
      </c>
      <c r="M348" s="233"/>
      <c r="N348" s="233">
        <v>347.29444491651702</v>
      </c>
      <c r="O348" s="234">
        <v>2.4878172441795301</v>
      </c>
      <c r="P348" s="233">
        <v>726367.37525192904</v>
      </c>
      <c r="Q348" s="233"/>
      <c r="R348" s="235"/>
      <c r="S348" s="233">
        <v>217.676913574081</v>
      </c>
      <c r="T348" s="233">
        <v>58.982985757884101</v>
      </c>
      <c r="U348" s="233">
        <v>248040.30366615599</v>
      </c>
      <c r="V348" s="233">
        <v>90.017011833173001</v>
      </c>
      <c r="W348" s="233">
        <v>217.10059492423699</v>
      </c>
      <c r="X348" s="233">
        <v>761905.38104451296</v>
      </c>
      <c r="Y348" s="233">
        <v>41423.282551000899</v>
      </c>
      <c r="Z348" s="233">
        <v>7.2466525301929998</v>
      </c>
      <c r="AA348" s="233"/>
      <c r="AB348" s="233">
        <v>1.8050654358860301</v>
      </c>
      <c r="AC348" s="233">
        <v>2.1660639970602298</v>
      </c>
      <c r="AD348" s="233"/>
      <c r="AE348" s="235"/>
      <c r="AF348" s="237"/>
      <c r="AG348" s="237"/>
      <c r="AH348" s="237"/>
      <c r="AI348" s="237"/>
      <c r="AJ348" s="237"/>
    </row>
    <row r="349" spans="1:36" x14ac:dyDescent="0.25">
      <c r="A349" s="231">
        <f t="shared" si="375"/>
        <v>2008</v>
      </c>
      <c r="B349" s="231">
        <f t="shared" si="376"/>
        <v>9</v>
      </c>
      <c r="C349" s="232">
        <v>2.1571647568419299</v>
      </c>
      <c r="D349" s="233"/>
      <c r="E349" s="233">
        <v>52.2912619796736</v>
      </c>
      <c r="F349" s="233"/>
      <c r="G349" s="233">
        <v>7402.9297316105703</v>
      </c>
      <c r="H349" s="233">
        <v>7583.6553028419303</v>
      </c>
      <c r="I349" s="233"/>
      <c r="J349" s="233">
        <v>657246.23527822201</v>
      </c>
      <c r="K349" s="233">
        <v>39.124790170770702</v>
      </c>
      <c r="L349" s="233">
        <v>14684.548932924499</v>
      </c>
      <c r="M349" s="233"/>
      <c r="N349" s="233">
        <v>289.88240277173298</v>
      </c>
      <c r="O349" s="234">
        <v>2.2502275210080298</v>
      </c>
      <c r="P349" s="233">
        <v>726922.35177278903</v>
      </c>
      <c r="Q349" s="233"/>
      <c r="R349" s="235"/>
      <c r="S349" s="233">
        <v>222.68319950350801</v>
      </c>
      <c r="T349" s="233">
        <v>53.948860563963301</v>
      </c>
      <c r="U349" s="233">
        <v>239702.36260896499</v>
      </c>
      <c r="V349" s="233">
        <v>88.459578312320701</v>
      </c>
      <c r="W349" s="233">
        <v>215.028918002962</v>
      </c>
      <c r="X349" s="233">
        <v>751783.72021257796</v>
      </c>
      <c r="Y349" s="233">
        <v>40672.596176444</v>
      </c>
      <c r="Z349" s="233">
        <v>7.6422202643980901</v>
      </c>
      <c r="AA349" s="233"/>
      <c r="AB349" s="233">
        <v>1.76959958523051</v>
      </c>
      <c r="AC349" s="233">
        <v>2.16748495699462</v>
      </c>
      <c r="AD349" s="233"/>
      <c r="AE349" s="235"/>
      <c r="AF349" s="237"/>
      <c r="AG349" s="237"/>
      <c r="AH349" s="237"/>
      <c r="AI349" s="237"/>
      <c r="AJ349" s="237"/>
    </row>
    <row r="350" spans="1:36" x14ac:dyDescent="0.25">
      <c r="A350" s="231">
        <f t="shared" si="375"/>
        <v>2008</v>
      </c>
      <c r="B350" s="231">
        <f t="shared" si="376"/>
        <v>10</v>
      </c>
      <c r="C350" s="232">
        <v>2.1384866666670002</v>
      </c>
      <c r="D350" s="233"/>
      <c r="E350" s="233">
        <v>49.040410000000001</v>
      </c>
      <c r="F350" s="233"/>
      <c r="G350" s="233">
        <v>7400.7259999999997</v>
      </c>
      <c r="H350" s="233">
        <v>7533.8670000000002</v>
      </c>
      <c r="I350" s="233"/>
      <c r="J350" s="233">
        <v>657480</v>
      </c>
      <c r="K350" s="233">
        <v>39.037986755371101</v>
      </c>
      <c r="L350" s="233">
        <v>14577</v>
      </c>
      <c r="M350" s="233"/>
      <c r="N350" s="233">
        <v>239.166666666667</v>
      </c>
      <c r="O350" s="234">
        <v>2.0326766666670002</v>
      </c>
      <c r="P350" s="233">
        <v>725711.1</v>
      </c>
      <c r="Q350" s="233"/>
      <c r="R350" s="235"/>
      <c r="S350" s="233">
        <v>230.48216062546399</v>
      </c>
      <c r="T350" s="233">
        <v>48.513383855938201</v>
      </c>
      <c r="U350" s="233">
        <v>232725.921875</v>
      </c>
      <c r="V350" s="233">
        <v>86.943579999999997</v>
      </c>
      <c r="W350" s="233">
        <v>213.16560000000001</v>
      </c>
      <c r="X350" s="233">
        <v>743053.2</v>
      </c>
      <c r="Y350" s="233">
        <v>39910.875</v>
      </c>
      <c r="Z350" s="233">
        <v>8.0703099999999992</v>
      </c>
      <c r="AA350" s="233"/>
      <c r="AB350" s="233">
        <v>1.736333333333</v>
      </c>
      <c r="AC350" s="233">
        <v>2.1688666666669998</v>
      </c>
      <c r="AD350" s="233"/>
      <c r="AE350" s="235"/>
      <c r="AF350" s="237"/>
      <c r="AG350" s="237"/>
      <c r="AH350" s="237"/>
      <c r="AI350" s="237"/>
      <c r="AJ350" s="237"/>
    </row>
    <row r="351" spans="1:36" x14ac:dyDescent="0.25">
      <c r="A351" s="231">
        <f t="shared" si="375"/>
        <v>2008</v>
      </c>
      <c r="B351" s="231">
        <f t="shared" si="376"/>
        <v>11</v>
      </c>
      <c r="C351" s="232">
        <v>2.1272149167558898</v>
      </c>
      <c r="D351" s="233"/>
      <c r="E351" s="233">
        <v>44.428850210655902</v>
      </c>
      <c r="F351" s="233"/>
      <c r="G351" s="233">
        <v>7398.4960684651496</v>
      </c>
      <c r="H351" s="233">
        <v>7476.3858629771603</v>
      </c>
      <c r="I351" s="233"/>
      <c r="J351" s="233">
        <v>656406.54737607099</v>
      </c>
      <c r="K351" s="233">
        <v>38.7376869904571</v>
      </c>
      <c r="L351" s="233">
        <v>14485.206271278201</v>
      </c>
      <c r="M351" s="233"/>
      <c r="N351" s="233">
        <v>206.37639692988901</v>
      </c>
      <c r="O351" s="234">
        <v>1.89098045548067</v>
      </c>
      <c r="P351" s="233">
        <v>720543.56208529603</v>
      </c>
      <c r="Q351" s="233"/>
      <c r="R351" s="235"/>
      <c r="S351" s="233">
        <v>240.31074193385501</v>
      </c>
      <c r="T351" s="233">
        <v>43.114441388398298</v>
      </c>
      <c r="U351" s="233">
        <v>228469.889224824</v>
      </c>
      <c r="V351" s="233">
        <v>85.409769444141503</v>
      </c>
      <c r="W351" s="233">
        <v>212.17393657512801</v>
      </c>
      <c r="X351" s="233">
        <v>736659.91456064105</v>
      </c>
      <c r="Y351" s="233">
        <v>39108.987880054003</v>
      </c>
      <c r="Z351" s="233">
        <v>8.5623146580774403</v>
      </c>
      <c r="AA351" s="233"/>
      <c r="AB351" s="233">
        <v>1.71434219989183</v>
      </c>
      <c r="AC351" s="233">
        <v>2.1711471383033798</v>
      </c>
      <c r="AD351" s="233"/>
      <c r="AE351" s="235"/>
      <c r="AF351" s="237"/>
      <c r="AG351" s="237"/>
      <c r="AH351" s="237"/>
      <c r="AI351" s="237"/>
      <c r="AJ351" s="237"/>
    </row>
    <row r="352" spans="1:36" x14ac:dyDescent="0.25">
      <c r="A352" s="231">
        <f t="shared" si="375"/>
        <v>2008</v>
      </c>
      <c r="B352" s="231">
        <f t="shared" si="376"/>
        <v>12</v>
      </c>
      <c r="C352" s="232">
        <v>2.1233160103837498</v>
      </c>
      <c r="D352" s="233">
        <f t="shared" ref="D352" si="377">AVERAGE(C341:C352)</f>
        <v>2.1524199558465873</v>
      </c>
      <c r="E352" s="233">
        <v>39.570333537562902</v>
      </c>
      <c r="F352" s="233">
        <f t="shared" ref="F352" si="378">AVERAGE(E341:E352)</f>
        <v>58.169499462503516</v>
      </c>
      <c r="G352" s="233">
        <v>7396.1310991344899</v>
      </c>
      <c r="H352" s="233">
        <v>7418.9908380028701</v>
      </c>
      <c r="I352" s="233">
        <f t="shared" ref="I352" si="379">AVERAGE(H341:H352)</f>
        <v>7672.9079472956901</v>
      </c>
      <c r="J352" s="233">
        <v>654515.21022892301</v>
      </c>
      <c r="K352" s="233">
        <v>38.344444197863098</v>
      </c>
      <c r="L352" s="233">
        <v>14419.0415965908</v>
      </c>
      <c r="M352" s="233">
        <f t="shared" ref="M352" si="380">AVERAGE(L341:L352)</f>
        <v>14788.397664677543</v>
      </c>
      <c r="N352" s="233">
        <v>193.02797967443499</v>
      </c>
      <c r="O352" s="234">
        <v>1.8253381140542799</v>
      </c>
      <c r="P352" s="233">
        <v>713625.22360012797</v>
      </c>
      <c r="Q352" s="233">
        <f t="shared" ref="Q352" si="381">AVERAGE(P341:P352)</f>
        <v>732337.89487985009</v>
      </c>
      <c r="R352" s="235">
        <f t="shared" ref="R352" si="382">AVERAGE(K341:K352)</f>
        <v>39.475781257405529</v>
      </c>
      <c r="S352" s="233">
        <v>250.329522206728</v>
      </c>
      <c r="T352" s="233">
        <v>38.312515640890801</v>
      </c>
      <c r="U352" s="233">
        <v>226580.31426972299</v>
      </c>
      <c r="V352" s="233">
        <v>84.007018645979201</v>
      </c>
      <c r="W352" s="233">
        <v>211.98067647091401</v>
      </c>
      <c r="X352" s="233">
        <v>732461.638065879</v>
      </c>
      <c r="Y352" s="233">
        <v>38424.741158346304</v>
      </c>
      <c r="Z352" s="233">
        <v>9.0522720348307093</v>
      </c>
      <c r="AA352" s="233">
        <f t="shared" ref="AA352" si="383">AVERAGE(Z341:Z352)</f>
        <v>6.8784232275568185</v>
      </c>
      <c r="AB352" s="233">
        <v>1.704264181506</v>
      </c>
      <c r="AC352" s="233">
        <v>2.1741816746901801</v>
      </c>
      <c r="AD352" s="233">
        <f t="shared" ref="AD352" si="384">AVERAGE(X341:X352)</f>
        <v>766077.65524866257</v>
      </c>
      <c r="AE352" s="235">
        <f t="shared" ref="AE352" si="385">AVERAGE(O341:O352)</f>
        <v>2.3218702397962474</v>
      </c>
      <c r="AF352" s="237">
        <f t="shared" ref="AF352" si="386">AVERAGE(S341:S352)</f>
        <v>224.26916721579207</v>
      </c>
      <c r="AG352" s="237">
        <f t="shared" ref="AG352" si="387">AVERAGE(U341:U352)</f>
        <v>248876.0981520924</v>
      </c>
      <c r="AH352" s="237">
        <f t="shared" ref="AH352" si="388">AVERAGE(G341:G352)</f>
        <v>7408.0729915509364</v>
      </c>
      <c r="AI352" s="237">
        <f t="shared" ref="AI352:AJ352" si="389">AVERAGE(AB341:AB352)</f>
        <v>1.7696256547257228</v>
      </c>
      <c r="AJ352" s="237">
        <f t="shared" si="389"/>
        <v>2.1587538949252729</v>
      </c>
    </row>
    <row r="353" spans="1:36" x14ac:dyDescent="0.25">
      <c r="A353" s="231">
        <f>A341+1</f>
        <v>2009</v>
      </c>
      <c r="B353" s="231">
        <f>B341</f>
        <v>1</v>
      </c>
      <c r="C353" s="232">
        <v>2.1237766666670002</v>
      </c>
      <c r="D353" s="233"/>
      <c r="E353" s="233">
        <v>35.289817810058601</v>
      </c>
      <c r="F353" s="233"/>
      <c r="G353" s="233">
        <v>7393.1850000000004</v>
      </c>
      <c r="H353" s="233">
        <v>7363.1329999999998</v>
      </c>
      <c r="I353" s="233"/>
      <c r="J353" s="233">
        <v>652538.25</v>
      </c>
      <c r="K353" s="233">
        <v>37.991010000000003</v>
      </c>
      <c r="L353" s="233">
        <v>14375</v>
      </c>
      <c r="M353" s="233"/>
      <c r="N353" s="233">
        <v>193.9</v>
      </c>
      <c r="O353" s="234">
        <v>1.8026566666670001</v>
      </c>
      <c r="P353" s="233">
        <v>707439.3</v>
      </c>
      <c r="Q353" s="233"/>
      <c r="R353" s="235"/>
      <c r="S353" s="233">
        <v>259.95302593658101</v>
      </c>
      <c r="T353" s="233">
        <v>33.868398106271798</v>
      </c>
      <c r="U353" s="233">
        <v>225671.28125</v>
      </c>
      <c r="V353" s="233">
        <v>82.696470000000005</v>
      </c>
      <c r="W353" s="233">
        <v>212.20317077636699</v>
      </c>
      <c r="X353" s="233">
        <v>729086.4</v>
      </c>
      <c r="Y353" s="233">
        <v>37945.015625</v>
      </c>
      <c r="Z353" s="233">
        <v>9.5277080000000005</v>
      </c>
      <c r="AA353" s="233"/>
      <c r="AB353" s="233">
        <v>1.7016666666669999</v>
      </c>
      <c r="AC353" s="233">
        <v>2.1779700000000002</v>
      </c>
      <c r="AD353" s="233"/>
      <c r="AE353" s="235"/>
      <c r="AF353" s="237"/>
      <c r="AG353" s="237"/>
      <c r="AH353" s="237"/>
      <c r="AI353" s="237"/>
      <c r="AJ353" s="237"/>
    </row>
    <row r="354" spans="1:36" x14ac:dyDescent="0.25">
      <c r="A354" s="231">
        <f t="shared" si="375"/>
        <v>2009</v>
      </c>
      <c r="B354" s="231">
        <f t="shared" si="376"/>
        <v>2</v>
      </c>
      <c r="C354" s="232">
        <v>2.1264157704059499</v>
      </c>
      <c r="D354" s="233"/>
      <c r="E354" s="233">
        <v>32.651813452554798</v>
      </c>
      <c r="F354" s="233"/>
      <c r="G354" s="233">
        <v>7389.7058282518501</v>
      </c>
      <c r="H354" s="233">
        <v>7315.0446584288702</v>
      </c>
      <c r="I354" s="233"/>
      <c r="J354" s="233">
        <v>651120.15062947397</v>
      </c>
      <c r="K354" s="233">
        <v>37.8052565027062</v>
      </c>
      <c r="L354" s="233">
        <v>14354.9629985268</v>
      </c>
      <c r="M354" s="233"/>
      <c r="N354" s="233">
        <v>205.14401142238299</v>
      </c>
      <c r="O354" s="234">
        <v>1.8016896761905099</v>
      </c>
      <c r="P354" s="233">
        <v>704349.78415884601</v>
      </c>
      <c r="Q354" s="233"/>
      <c r="R354" s="235"/>
      <c r="S354" s="233">
        <v>267.75649557957701</v>
      </c>
      <c r="T354" s="233">
        <v>30.123787592426599</v>
      </c>
      <c r="U354" s="233">
        <v>224835.49069380201</v>
      </c>
      <c r="V354" s="233">
        <v>81.588696761768901</v>
      </c>
      <c r="W354" s="233">
        <v>212.533326833209</v>
      </c>
      <c r="X354" s="233">
        <v>725798.51628664695</v>
      </c>
      <c r="Y354" s="233">
        <v>37782.228965032598</v>
      </c>
      <c r="Z354" s="233">
        <v>9.9335689111632792</v>
      </c>
      <c r="AA354" s="233"/>
      <c r="AB354" s="233">
        <v>1.70356215128491</v>
      </c>
      <c r="AC354" s="233">
        <v>2.1821447097925502</v>
      </c>
      <c r="AD354" s="233"/>
      <c r="AE354" s="235"/>
      <c r="AF354" s="237"/>
      <c r="AG354" s="237"/>
      <c r="AH354" s="237"/>
      <c r="AI354" s="237"/>
      <c r="AJ354" s="237"/>
    </row>
    <row r="355" spans="1:36" x14ac:dyDescent="0.25">
      <c r="A355" s="231">
        <f t="shared" si="375"/>
        <v>2009</v>
      </c>
      <c r="B355" s="231">
        <f t="shared" si="376"/>
        <v>3</v>
      </c>
      <c r="C355" s="232">
        <v>2.1300283919123202</v>
      </c>
      <c r="D355" s="233"/>
      <c r="E355" s="233">
        <v>31.5172686901928</v>
      </c>
      <c r="F355" s="233"/>
      <c r="G355" s="233">
        <v>7386.9766448288001</v>
      </c>
      <c r="H355" s="233">
        <v>7278.2483234297697</v>
      </c>
      <c r="I355" s="233"/>
      <c r="J355" s="233">
        <v>649852.611534775</v>
      </c>
      <c r="K355" s="233">
        <v>37.720494617219998</v>
      </c>
      <c r="L355" s="233">
        <v>14351.4848056679</v>
      </c>
      <c r="M355" s="233"/>
      <c r="N355" s="233">
        <v>219.970681093416</v>
      </c>
      <c r="O355" s="234">
        <v>1.8156479622580299</v>
      </c>
      <c r="P355" s="233">
        <v>703121.74922911299</v>
      </c>
      <c r="Q355" s="233"/>
      <c r="R355" s="235"/>
      <c r="S355" s="233">
        <v>272.97525519014403</v>
      </c>
      <c r="T355" s="233">
        <v>27.787479823219499</v>
      </c>
      <c r="U355" s="233">
        <v>224278.071867399</v>
      </c>
      <c r="V355" s="233">
        <v>80.833841800660196</v>
      </c>
      <c r="W355" s="233">
        <v>212.83268015621599</v>
      </c>
      <c r="X355" s="233">
        <v>722873.56797166099</v>
      </c>
      <c r="Y355" s="233">
        <v>37819.296978060302</v>
      </c>
      <c r="Z355" s="233">
        <v>10.2334294591543</v>
      </c>
      <c r="AA355" s="233"/>
      <c r="AB355" s="233">
        <v>1.7074539673006299</v>
      </c>
      <c r="AC355" s="233">
        <v>2.18578085609811</v>
      </c>
      <c r="AD355" s="233"/>
      <c r="AE355" s="235"/>
      <c r="AF355" s="237"/>
      <c r="AG355" s="237"/>
      <c r="AH355" s="237"/>
      <c r="AI355" s="237"/>
      <c r="AJ355" s="237"/>
    </row>
    <row r="356" spans="1:36" x14ac:dyDescent="0.25">
      <c r="A356" s="231">
        <f t="shared" si="375"/>
        <v>2009</v>
      </c>
      <c r="B356" s="231">
        <f t="shared" si="376"/>
        <v>4</v>
      </c>
      <c r="C356" s="232">
        <v>2.1350699999999998</v>
      </c>
      <c r="D356" s="233"/>
      <c r="E356" s="233">
        <v>31.198085784912099</v>
      </c>
      <c r="F356" s="233"/>
      <c r="G356" s="233">
        <v>7385.6350000000002</v>
      </c>
      <c r="H356" s="233">
        <v>7243.7669999999998</v>
      </c>
      <c r="I356" s="233"/>
      <c r="J356" s="233">
        <v>647670.4</v>
      </c>
      <c r="K356" s="233">
        <v>37.605533599853501</v>
      </c>
      <c r="L356" s="233">
        <v>14355.6</v>
      </c>
      <c r="M356" s="233"/>
      <c r="N356" s="233">
        <v>236.73333333333301</v>
      </c>
      <c r="O356" s="234">
        <v>1.84805</v>
      </c>
      <c r="P356" s="233">
        <v>701442.6</v>
      </c>
      <c r="Q356" s="233"/>
      <c r="R356" s="235"/>
      <c r="S356" s="233">
        <v>276.619678995073</v>
      </c>
      <c r="T356" s="233">
        <v>26.937661727905699</v>
      </c>
      <c r="U356" s="233">
        <v>224307.546875</v>
      </c>
      <c r="V356" s="233">
        <v>80.354920000000007</v>
      </c>
      <c r="W356" s="233">
        <v>213.11593627929699</v>
      </c>
      <c r="X356" s="233">
        <v>719859.19999999995</v>
      </c>
      <c r="Y356" s="233">
        <v>37919.96</v>
      </c>
      <c r="Z356" s="233">
        <v>10.491172790527299</v>
      </c>
      <c r="AA356" s="233"/>
      <c r="AB356" s="233">
        <v>1.7126666666670001</v>
      </c>
      <c r="AC356" s="233">
        <v>2.1890733333329999</v>
      </c>
      <c r="AD356" s="233"/>
      <c r="AE356" s="235"/>
      <c r="AF356" s="237"/>
      <c r="AG356" s="237"/>
      <c r="AH356" s="237"/>
      <c r="AI356" s="237"/>
      <c r="AJ356" s="237"/>
    </row>
    <row r="357" spans="1:36" x14ac:dyDescent="0.25">
      <c r="A357" s="231">
        <f t="shared" si="375"/>
        <v>2009</v>
      </c>
      <c r="B357" s="231">
        <f t="shared" si="376"/>
        <v>5</v>
      </c>
      <c r="C357" s="232">
        <v>2.1406930025093298</v>
      </c>
      <c r="D357" s="233"/>
      <c r="E357" s="233">
        <v>31.4251131290982</v>
      </c>
      <c r="F357" s="233"/>
      <c r="G357" s="233">
        <v>7386.8479104274802</v>
      </c>
      <c r="H357" s="233">
        <v>7215.7473820486503</v>
      </c>
      <c r="I357" s="233"/>
      <c r="J357" s="233">
        <v>644293.13450919301</v>
      </c>
      <c r="K357" s="233">
        <v>37.3926761777442</v>
      </c>
      <c r="L357" s="233">
        <v>14361.9143004753</v>
      </c>
      <c r="M357" s="233"/>
      <c r="N357" s="233">
        <v>249.38941485266199</v>
      </c>
      <c r="O357" s="234">
        <v>1.8950618205630001</v>
      </c>
      <c r="P357" s="233">
        <v>698035.52250484703</v>
      </c>
      <c r="Q357" s="233"/>
      <c r="R357" s="235"/>
      <c r="S357" s="233">
        <v>278.74479266842502</v>
      </c>
      <c r="T357" s="233">
        <v>28.2149617673597</v>
      </c>
      <c r="U357" s="233">
        <v>225224.843402036</v>
      </c>
      <c r="V357" s="233">
        <v>80.2932877051622</v>
      </c>
      <c r="W357" s="233">
        <v>213.33125313769199</v>
      </c>
      <c r="X357" s="233">
        <v>717438.99027415505</v>
      </c>
      <c r="Y357" s="233">
        <v>37974.723757942404</v>
      </c>
      <c r="Z357" s="233">
        <v>10.6699653618134</v>
      </c>
      <c r="AA357" s="233"/>
      <c r="AB357" s="233">
        <v>1.7175335396304301</v>
      </c>
      <c r="AC357" s="233">
        <v>2.1912065334588702</v>
      </c>
      <c r="AD357" s="233"/>
      <c r="AE357" s="235"/>
      <c r="AF357" s="237"/>
      <c r="AG357" s="237"/>
      <c r="AH357" s="237"/>
      <c r="AI357" s="237"/>
      <c r="AJ357" s="237"/>
    </row>
    <row r="358" spans="1:36" x14ac:dyDescent="0.25">
      <c r="A358" s="231">
        <f t="shared" si="375"/>
        <v>2009</v>
      </c>
      <c r="B358" s="231">
        <f t="shared" si="376"/>
        <v>6</v>
      </c>
      <c r="C358" s="232">
        <v>2.1470253683006</v>
      </c>
      <c r="D358" s="233"/>
      <c r="E358" s="233">
        <v>31.950171080733298</v>
      </c>
      <c r="F358" s="233"/>
      <c r="G358" s="233">
        <v>7389.9640057447104</v>
      </c>
      <c r="H358" s="233">
        <v>7192.0699448715004</v>
      </c>
      <c r="I358" s="233"/>
      <c r="J358" s="233">
        <v>640253.96078529395</v>
      </c>
      <c r="K358" s="233">
        <v>37.115723369293001</v>
      </c>
      <c r="L358" s="233">
        <v>14375.482595145801</v>
      </c>
      <c r="M358" s="233"/>
      <c r="N358" s="233">
        <v>258.273662757951</v>
      </c>
      <c r="O358" s="234">
        <v>1.9506330380435699</v>
      </c>
      <c r="P358" s="233">
        <v>693526.63483104995</v>
      </c>
      <c r="Q358" s="233"/>
      <c r="R358" s="235"/>
      <c r="S358" s="233">
        <v>283.86221658356197</v>
      </c>
      <c r="T358" s="233">
        <v>31.190815649501101</v>
      </c>
      <c r="U358" s="233">
        <v>226573.439880947</v>
      </c>
      <c r="V358" s="233">
        <v>80.525959135981097</v>
      </c>
      <c r="W358" s="233">
        <v>213.64533049156401</v>
      </c>
      <c r="X358" s="233">
        <v>716171.29403838597</v>
      </c>
      <c r="Y358" s="233">
        <v>38050.414521285697</v>
      </c>
      <c r="Z358" s="233">
        <v>10.8027891316327</v>
      </c>
      <c r="AA358" s="233"/>
      <c r="AB358" s="233">
        <v>1.72298058200019</v>
      </c>
      <c r="AC358" s="233">
        <v>2.1930865879313002</v>
      </c>
      <c r="AD358" s="233"/>
      <c r="AE358" s="235"/>
      <c r="AF358" s="237"/>
      <c r="AG358" s="237"/>
      <c r="AH358" s="237"/>
      <c r="AI358" s="237"/>
      <c r="AJ358" s="237"/>
    </row>
    <row r="359" spans="1:36" x14ac:dyDescent="0.25">
      <c r="A359" s="231">
        <f t="shared" si="375"/>
        <v>2009</v>
      </c>
      <c r="B359" s="231">
        <f t="shared" si="376"/>
        <v>7</v>
      </c>
      <c r="C359" s="232">
        <v>2.1534399999999998</v>
      </c>
      <c r="D359" s="233"/>
      <c r="E359" s="233">
        <v>32.528269999999999</v>
      </c>
      <c r="F359" s="233"/>
      <c r="G359" s="233">
        <v>7393.6809999999996</v>
      </c>
      <c r="H359" s="233">
        <v>7174.2</v>
      </c>
      <c r="I359" s="233"/>
      <c r="J359" s="233">
        <v>636855.19999999995</v>
      </c>
      <c r="K359" s="233">
        <v>36.871600000000001</v>
      </c>
      <c r="L359" s="233">
        <v>14402.5</v>
      </c>
      <c r="M359" s="233"/>
      <c r="N359" s="233">
        <v>263.23333333333301</v>
      </c>
      <c r="O359" s="234">
        <v>2.0004599999999999</v>
      </c>
      <c r="P359" s="233">
        <v>689620.75</v>
      </c>
      <c r="Q359" s="233"/>
      <c r="R359" s="235"/>
      <c r="S359" s="233">
        <v>296.71167192428697</v>
      </c>
      <c r="T359" s="233">
        <v>34.958892620749197</v>
      </c>
      <c r="U359" s="233">
        <v>227578.953125</v>
      </c>
      <c r="V359" s="233">
        <v>80.882900000000006</v>
      </c>
      <c r="W359" s="233">
        <v>214.2242</v>
      </c>
      <c r="X359" s="233">
        <v>716932.7</v>
      </c>
      <c r="Y359" s="233">
        <v>38245.26</v>
      </c>
      <c r="Z359" s="233">
        <v>10.905480000000001</v>
      </c>
      <c r="AA359" s="233"/>
      <c r="AB359" s="233">
        <v>1.729666666667</v>
      </c>
      <c r="AC359" s="233">
        <v>2.1955966666669999</v>
      </c>
      <c r="AD359" s="233"/>
      <c r="AE359" s="235"/>
      <c r="AF359" s="237"/>
      <c r="AG359" s="237"/>
      <c r="AH359" s="237"/>
      <c r="AI359" s="237"/>
      <c r="AJ359" s="237"/>
    </row>
    <row r="360" spans="1:36" x14ac:dyDescent="0.25">
      <c r="A360" s="231">
        <f t="shared" si="375"/>
        <v>2009</v>
      </c>
      <c r="B360" s="231">
        <f t="shared" si="376"/>
        <v>8</v>
      </c>
      <c r="C360" s="232">
        <v>2.1600476413551499</v>
      </c>
      <c r="D360" s="233"/>
      <c r="E360" s="233">
        <v>33.090264207195503</v>
      </c>
      <c r="F360" s="233"/>
      <c r="G360" s="233">
        <v>7397.3783593745702</v>
      </c>
      <c r="H360" s="233">
        <v>7160.5601297719004</v>
      </c>
      <c r="I360" s="233"/>
      <c r="J360" s="233">
        <v>634785.833287357</v>
      </c>
      <c r="K360" s="233">
        <v>36.712226642398598</v>
      </c>
      <c r="L360" s="233">
        <v>14448.269529888201</v>
      </c>
      <c r="M360" s="233"/>
      <c r="N360" s="233">
        <v>265.26660893193599</v>
      </c>
      <c r="O360" s="234">
        <v>2.03921979332089</v>
      </c>
      <c r="P360" s="233">
        <v>687282.10020942497</v>
      </c>
      <c r="Q360" s="233"/>
      <c r="R360" s="235"/>
      <c r="S360" s="233">
        <v>320.71676394678502</v>
      </c>
      <c r="T360" s="233">
        <v>39.026336210616201</v>
      </c>
      <c r="U360" s="233">
        <v>227861.00283041899</v>
      </c>
      <c r="V360" s="233">
        <v>81.252441117382503</v>
      </c>
      <c r="W360" s="233">
        <v>215.190250202469</v>
      </c>
      <c r="X360" s="233">
        <v>720059.63397453201</v>
      </c>
      <c r="Y360" s="233">
        <v>38619.134776097497</v>
      </c>
      <c r="Z360" s="233">
        <v>11.004169470340001</v>
      </c>
      <c r="AA360" s="233"/>
      <c r="AB360" s="233">
        <v>1.7387384757617499</v>
      </c>
      <c r="AC360" s="233">
        <v>2.19953025804891</v>
      </c>
      <c r="AD360" s="233"/>
      <c r="AE360" s="235"/>
      <c r="AF360" s="237"/>
      <c r="AG360" s="237"/>
      <c r="AH360" s="237"/>
      <c r="AI360" s="237"/>
      <c r="AJ360" s="237"/>
    </row>
    <row r="361" spans="1:36" x14ac:dyDescent="0.25">
      <c r="A361" s="231">
        <f t="shared" si="375"/>
        <v>2009</v>
      </c>
      <c r="B361" s="231">
        <f t="shared" si="376"/>
        <v>9</v>
      </c>
      <c r="C361" s="232">
        <v>2.1659606460713099</v>
      </c>
      <c r="D361" s="233"/>
      <c r="E361" s="233">
        <v>33.954607492187201</v>
      </c>
      <c r="F361" s="233"/>
      <c r="G361" s="233">
        <v>7401.1665220185796</v>
      </c>
      <c r="H361" s="233">
        <v>7150.1590564893004</v>
      </c>
      <c r="I361" s="233"/>
      <c r="J361" s="233">
        <v>634428.17017522501</v>
      </c>
      <c r="K361" s="233">
        <v>36.6594713191041</v>
      </c>
      <c r="L361" s="233">
        <v>14500.331455351899</v>
      </c>
      <c r="M361" s="233"/>
      <c r="N361" s="233">
        <v>265.74174033925101</v>
      </c>
      <c r="O361" s="234">
        <v>2.0663835138721298</v>
      </c>
      <c r="P361" s="233">
        <v>686911.77244263701</v>
      </c>
      <c r="Q361" s="233"/>
      <c r="R361" s="235"/>
      <c r="S361" s="233">
        <v>347.40570794327198</v>
      </c>
      <c r="T361" s="233">
        <v>42.522866824495203</v>
      </c>
      <c r="U361" s="233">
        <v>227992.75996747799</v>
      </c>
      <c r="V361" s="233">
        <v>81.590084698635806</v>
      </c>
      <c r="W361" s="233">
        <v>216.17572991318599</v>
      </c>
      <c r="X361" s="233">
        <v>723694.66463098</v>
      </c>
      <c r="Y361" s="233">
        <v>38974.6845119809</v>
      </c>
      <c r="Z361" s="233">
        <v>11.090276563989301</v>
      </c>
      <c r="AA361" s="233"/>
      <c r="AB361" s="233">
        <v>1.74931465126939</v>
      </c>
      <c r="AC361" s="233">
        <v>2.2037831391529901</v>
      </c>
      <c r="AD361" s="233"/>
      <c r="AE361" s="235"/>
      <c r="AF361" s="237"/>
      <c r="AG361" s="237"/>
      <c r="AH361" s="237"/>
      <c r="AI361" s="237"/>
      <c r="AJ361" s="237"/>
    </row>
    <row r="362" spans="1:36" x14ac:dyDescent="0.25">
      <c r="A362" s="231">
        <f t="shared" si="375"/>
        <v>2009</v>
      </c>
      <c r="B362" s="231">
        <f t="shared" si="376"/>
        <v>10</v>
      </c>
      <c r="C362" s="232">
        <v>2.1703000000000001</v>
      </c>
      <c r="D362" s="233"/>
      <c r="E362" s="233">
        <v>35.503345489502003</v>
      </c>
      <c r="F362" s="233"/>
      <c r="G362" s="233">
        <v>7405.4</v>
      </c>
      <c r="H362" s="233">
        <v>7141.3</v>
      </c>
      <c r="I362" s="233"/>
      <c r="J362" s="233">
        <v>635788.9</v>
      </c>
      <c r="K362" s="233">
        <v>36.708509999999997</v>
      </c>
      <c r="L362" s="233">
        <v>14541.9</v>
      </c>
      <c r="M362" s="233"/>
      <c r="N362" s="233">
        <v>266.433333333333</v>
      </c>
      <c r="O362" s="234">
        <v>2.0852200000000001</v>
      </c>
      <c r="P362" s="233">
        <v>688430.1</v>
      </c>
      <c r="Q362" s="233"/>
      <c r="R362" s="235"/>
      <c r="S362" s="233">
        <v>365.48945290465701</v>
      </c>
      <c r="T362" s="233">
        <v>44.653272201957002</v>
      </c>
      <c r="U362" s="233">
        <v>228811.953125</v>
      </c>
      <c r="V362" s="233">
        <v>81.879419999999996</v>
      </c>
      <c r="W362" s="233">
        <v>216.7099609375</v>
      </c>
      <c r="X362" s="233">
        <v>725421.7</v>
      </c>
      <c r="Y362" s="233">
        <v>39061.765625</v>
      </c>
      <c r="Z362" s="233">
        <v>11.151202201843301</v>
      </c>
      <c r="AA362" s="233"/>
      <c r="AB362" s="233">
        <v>1.76</v>
      </c>
      <c r="AC362" s="233">
        <v>2.2068266666669998</v>
      </c>
      <c r="AD362" s="233"/>
      <c r="AE362" s="235"/>
      <c r="AF362" s="237"/>
      <c r="AG362" s="237"/>
      <c r="AH362" s="237"/>
      <c r="AI362" s="237"/>
      <c r="AJ362" s="237"/>
    </row>
    <row r="363" spans="1:36" x14ac:dyDescent="0.25">
      <c r="A363" s="231">
        <f t="shared" si="375"/>
        <v>2009</v>
      </c>
      <c r="B363" s="231">
        <f t="shared" si="376"/>
        <v>11</v>
      </c>
      <c r="C363" s="232">
        <v>2.1728379740234098</v>
      </c>
      <c r="D363" s="233"/>
      <c r="E363" s="233">
        <v>38.032050669376403</v>
      </c>
      <c r="F363" s="233"/>
      <c r="G363" s="233">
        <v>7410.6297865587403</v>
      </c>
      <c r="H363" s="233">
        <v>7132.5766481107203</v>
      </c>
      <c r="I363" s="233"/>
      <c r="J363" s="233">
        <v>638882.58424932498</v>
      </c>
      <c r="K363" s="233">
        <v>36.853593003687202</v>
      </c>
      <c r="L363" s="233">
        <v>14565.822772716099</v>
      </c>
      <c r="M363" s="233"/>
      <c r="N363" s="233">
        <v>268.76829540567002</v>
      </c>
      <c r="O363" s="234">
        <v>2.0996216698637702</v>
      </c>
      <c r="P363" s="233">
        <v>691790.07023873099</v>
      </c>
      <c r="Q363" s="233"/>
      <c r="R363" s="235"/>
      <c r="S363" s="233">
        <v>368.92316548367</v>
      </c>
      <c r="T363" s="233">
        <v>45.0475342718928</v>
      </c>
      <c r="U363" s="233">
        <v>230949.46652291901</v>
      </c>
      <c r="V363" s="233">
        <v>82.1420148782383</v>
      </c>
      <c r="W363" s="233">
        <v>216.535173999633</v>
      </c>
      <c r="X363" s="233">
        <v>723838.42452960403</v>
      </c>
      <c r="Y363" s="233">
        <v>38726.350310286303</v>
      </c>
      <c r="Z363" s="233">
        <v>11.1813449163492</v>
      </c>
      <c r="AA363" s="233"/>
      <c r="AB363" s="233">
        <v>1.77047246626051</v>
      </c>
      <c r="AC363" s="233">
        <v>2.2078858512406101</v>
      </c>
      <c r="AD363" s="233"/>
      <c r="AE363" s="235"/>
      <c r="AF363" s="237"/>
      <c r="AG363" s="237"/>
      <c r="AH363" s="237"/>
      <c r="AI363" s="237"/>
      <c r="AJ363" s="237"/>
    </row>
    <row r="364" spans="1:36" x14ac:dyDescent="0.25">
      <c r="A364" s="231">
        <f t="shared" si="375"/>
        <v>2009</v>
      </c>
      <c r="B364" s="231">
        <f t="shared" si="376"/>
        <v>12</v>
      </c>
      <c r="C364" s="232">
        <v>2.1737676080685602</v>
      </c>
      <c r="D364" s="233">
        <f t="shared" ref="D364" si="390">AVERAGE(C353:C364)</f>
        <v>2.1499469224428025</v>
      </c>
      <c r="E364" s="233">
        <v>40.644147991736297</v>
      </c>
      <c r="F364" s="233">
        <f t="shared" ref="F364" si="391">AVERAGE(E353:E364)</f>
        <v>33.982079649795601</v>
      </c>
      <c r="G364" s="233">
        <v>7415.9248858802803</v>
      </c>
      <c r="H364" s="233">
        <v>7127.9599663790996</v>
      </c>
      <c r="I364" s="233">
        <f t="shared" ref="I364" si="392">AVERAGE(H353:H364)</f>
        <v>7207.8971757941517</v>
      </c>
      <c r="J364" s="233">
        <v>642856.12672501896</v>
      </c>
      <c r="K364" s="233">
        <v>37.0485957559995</v>
      </c>
      <c r="L364" s="233">
        <v>14581.0868292868</v>
      </c>
      <c r="M364" s="233">
        <f t="shared" ref="M364" si="393">AVERAGE(L353:L364)</f>
        <v>14434.529607254903</v>
      </c>
      <c r="N364" s="233">
        <v>272.45798752161198</v>
      </c>
      <c r="O364" s="234">
        <v>2.10718468207607</v>
      </c>
      <c r="P364" s="233">
        <v>696070.60647678701</v>
      </c>
      <c r="Q364" s="233">
        <f t="shared" ref="Q364" si="394">AVERAGE(P353:P364)</f>
        <v>695668.41584095301</v>
      </c>
      <c r="R364" s="235">
        <f t="shared" ref="R364" si="395">AVERAGE(K353:K364)</f>
        <v>37.207057582333853</v>
      </c>
      <c r="S364" s="233">
        <v>363.18708966710898</v>
      </c>
      <c r="T364" s="233">
        <v>44.014959897286097</v>
      </c>
      <c r="U364" s="233">
        <v>233751.99853015601</v>
      </c>
      <c r="V364" s="233">
        <v>82.398731838346706</v>
      </c>
      <c r="W364" s="233">
        <v>215.974952285028</v>
      </c>
      <c r="X364" s="233">
        <v>720698.08675555396</v>
      </c>
      <c r="Y364" s="233">
        <v>38163.900111667797</v>
      </c>
      <c r="Z364" s="233">
        <v>11.173639019589601</v>
      </c>
      <c r="AA364" s="233">
        <f t="shared" ref="AA364" si="396">AVERAGE(Z353:Z364)</f>
        <v>10.680395485533532</v>
      </c>
      <c r="AB364" s="233">
        <v>1.77899297766328</v>
      </c>
      <c r="AC364" s="233">
        <v>2.2076113869294298</v>
      </c>
      <c r="AD364" s="233">
        <f t="shared" ref="AD364" si="397">AVERAGE(X353:X364)</f>
        <v>721822.76487179322</v>
      </c>
      <c r="AE364" s="235">
        <f t="shared" ref="AE364" si="398">AVERAGE(O353:O364)</f>
        <v>1.9593190685712474</v>
      </c>
      <c r="AF364" s="237">
        <f t="shared" ref="AF364" si="399">AVERAGE(S353:S364)</f>
        <v>308.5287764019285</v>
      </c>
      <c r="AG364" s="237">
        <f t="shared" ref="AG364" si="400">AVERAGE(U353:U364)</f>
        <v>227319.73400584632</v>
      </c>
      <c r="AH364" s="237">
        <f t="shared" ref="AH364" si="401">AVERAGE(G353:G364)</f>
        <v>7396.3745785904166</v>
      </c>
      <c r="AI364" s="237">
        <f t="shared" ref="AI364:AJ364" si="402">AVERAGE(AB353:AB364)</f>
        <v>1.7327540675976743</v>
      </c>
      <c r="AJ364" s="237">
        <f t="shared" si="402"/>
        <v>2.195041332443314</v>
      </c>
    </row>
    <row r="365" spans="1:36" x14ac:dyDescent="0.25">
      <c r="A365" s="231">
        <f>A353+1</f>
        <v>2010</v>
      </c>
      <c r="B365" s="231">
        <f>B353</f>
        <v>1</v>
      </c>
      <c r="C365" s="232">
        <v>2.17374</v>
      </c>
      <c r="D365" s="233"/>
      <c r="E365" s="233">
        <v>42.51444</v>
      </c>
      <c r="F365" s="233"/>
      <c r="G365" s="233">
        <v>7420.8019999999997</v>
      </c>
      <c r="H365" s="233">
        <v>7131.7669999999998</v>
      </c>
      <c r="I365" s="233"/>
      <c r="J365" s="233">
        <v>647144.19999999995</v>
      </c>
      <c r="K365" s="233">
        <v>37.260963439941399</v>
      </c>
      <c r="L365" s="233">
        <v>14604.8</v>
      </c>
      <c r="M365" s="233"/>
      <c r="N365" s="233">
        <v>277.23333333333301</v>
      </c>
      <c r="O365" s="234">
        <v>2.105856666667</v>
      </c>
      <c r="P365" s="233">
        <v>700678.4</v>
      </c>
      <c r="Q365" s="233"/>
      <c r="R365" s="235"/>
      <c r="S365" s="233">
        <v>357.06752411580601</v>
      </c>
      <c r="T365" s="233">
        <v>42.046002126169398</v>
      </c>
      <c r="U365" s="233">
        <v>236596.84375</v>
      </c>
      <c r="V365" s="233">
        <v>82.715230000000005</v>
      </c>
      <c r="W365" s="233">
        <v>215.46891784668</v>
      </c>
      <c r="X365" s="233">
        <v>718304.8</v>
      </c>
      <c r="Y365" s="233">
        <v>37601.546875</v>
      </c>
      <c r="Z365" s="233">
        <v>11.12327</v>
      </c>
      <c r="AA365" s="233"/>
      <c r="AB365" s="233">
        <v>1.7849999999999999</v>
      </c>
      <c r="AC365" s="233">
        <v>2.2071566666670002</v>
      </c>
      <c r="AD365" s="233"/>
      <c r="AE365" s="235"/>
      <c r="AF365" s="237"/>
      <c r="AG365" s="237"/>
      <c r="AH365" s="237"/>
      <c r="AI365" s="237"/>
      <c r="AJ365" s="237"/>
    </row>
    <row r="366" spans="1:36" x14ac:dyDescent="0.25">
      <c r="A366" s="231">
        <f t="shared" ref="A366:A388" si="403">A354+1</f>
        <v>2010</v>
      </c>
      <c r="B366" s="231">
        <f t="shared" ref="B366:B388" si="404">B354</f>
        <v>2</v>
      </c>
      <c r="C366" s="232">
        <v>2.17328369968806</v>
      </c>
      <c r="D366" s="233"/>
      <c r="E366" s="233">
        <v>42.801400049362996</v>
      </c>
      <c r="F366" s="233"/>
      <c r="G366" s="233">
        <v>7424.5495829708198</v>
      </c>
      <c r="H366" s="233">
        <v>7146.6922499911798</v>
      </c>
      <c r="I366" s="233"/>
      <c r="J366" s="233">
        <v>650929.46262362797</v>
      </c>
      <c r="K366" s="233">
        <v>37.446443737636102</v>
      </c>
      <c r="L366" s="233">
        <v>14647.806684061499</v>
      </c>
      <c r="M366" s="233"/>
      <c r="N366" s="233">
        <v>282.26041053370699</v>
      </c>
      <c r="O366" s="234">
        <v>2.0942798535660199</v>
      </c>
      <c r="P366" s="233">
        <v>704751.76491775201</v>
      </c>
      <c r="Q366" s="233"/>
      <c r="R366" s="235"/>
      <c r="S366" s="233">
        <v>357.10046257272899</v>
      </c>
      <c r="T366" s="233">
        <v>39.708473560551198</v>
      </c>
      <c r="U366" s="233">
        <v>238725.30389456899</v>
      </c>
      <c r="V366" s="233">
        <v>83.1182837057098</v>
      </c>
      <c r="W366" s="233">
        <v>215.39772507887</v>
      </c>
      <c r="X366" s="233">
        <v>718620.81188751501</v>
      </c>
      <c r="Y366" s="233">
        <v>37266.550140496598</v>
      </c>
      <c r="Z366" s="233">
        <v>11.0322099726529</v>
      </c>
      <c r="AA366" s="233"/>
      <c r="AB366" s="233">
        <v>1.7874792884428501</v>
      </c>
      <c r="AC366" s="233">
        <v>2.2074737669254501</v>
      </c>
      <c r="AD366" s="233"/>
      <c r="AE366" s="235"/>
      <c r="AF366" s="237"/>
      <c r="AG366" s="237"/>
      <c r="AH366" s="237"/>
      <c r="AI366" s="237"/>
      <c r="AJ366" s="237"/>
    </row>
    <row r="367" spans="1:36" x14ac:dyDescent="0.25">
      <c r="A367" s="231">
        <f t="shared" si="403"/>
        <v>2010</v>
      </c>
      <c r="B367" s="231">
        <f t="shared" si="404"/>
        <v>3</v>
      </c>
      <c r="C367" s="232">
        <v>2.1729113716235799</v>
      </c>
      <c r="D367" s="233"/>
      <c r="E367" s="233">
        <v>41.981106823214603</v>
      </c>
      <c r="F367" s="233"/>
      <c r="G367" s="233">
        <v>7427.5904063708103</v>
      </c>
      <c r="H367" s="233">
        <v>7164.1773966151104</v>
      </c>
      <c r="I367" s="233"/>
      <c r="J367" s="233">
        <v>653851.03413359204</v>
      </c>
      <c r="K367" s="233">
        <v>37.586516417182999</v>
      </c>
      <c r="L367" s="233">
        <v>14695.7883486639</v>
      </c>
      <c r="M367" s="233"/>
      <c r="N367" s="233">
        <v>285.73765794817302</v>
      </c>
      <c r="O367" s="234">
        <v>2.07961581808547</v>
      </c>
      <c r="P367" s="233">
        <v>707927.31605340703</v>
      </c>
      <c r="Q367" s="233"/>
      <c r="R367" s="235"/>
      <c r="S367" s="233">
        <v>357.97996890349401</v>
      </c>
      <c r="T367" s="233">
        <v>37.674561778950199</v>
      </c>
      <c r="U367" s="233">
        <v>239994.448328072</v>
      </c>
      <c r="V367" s="233">
        <v>83.536872419732006</v>
      </c>
      <c r="W367" s="233">
        <v>215.602516991839</v>
      </c>
      <c r="X367" s="233">
        <v>720445.41120940901</v>
      </c>
      <c r="Y367" s="233">
        <v>37134.514172237003</v>
      </c>
      <c r="Z367" s="233">
        <v>10.939328869425999</v>
      </c>
      <c r="AA367" s="233"/>
      <c r="AB367" s="233">
        <v>1.7876368684086299</v>
      </c>
      <c r="AC367" s="233">
        <v>2.2084120857224101</v>
      </c>
      <c r="AD367" s="233"/>
      <c r="AE367" s="235"/>
      <c r="AF367" s="237"/>
      <c r="AG367" s="237"/>
      <c r="AH367" s="237"/>
      <c r="AI367" s="237"/>
      <c r="AJ367" s="237"/>
    </row>
    <row r="368" spans="1:36" x14ac:dyDescent="0.25">
      <c r="A368" s="231">
        <f t="shared" si="403"/>
        <v>2010</v>
      </c>
      <c r="B368" s="231">
        <f t="shared" si="404"/>
        <v>4</v>
      </c>
      <c r="C368" s="232">
        <v>2.1729733333330001</v>
      </c>
      <c r="D368" s="233"/>
      <c r="E368" s="233">
        <v>40.450912475585902</v>
      </c>
      <c r="F368" s="233"/>
      <c r="G368" s="233">
        <v>7431.5789999999997</v>
      </c>
      <c r="H368" s="233">
        <v>7179.6329999999998</v>
      </c>
      <c r="I368" s="233"/>
      <c r="J368" s="233">
        <v>656611.19999999995</v>
      </c>
      <c r="K368" s="233">
        <v>37.714350000000003</v>
      </c>
      <c r="L368" s="233">
        <v>14745.9</v>
      </c>
      <c r="M368" s="233"/>
      <c r="N368" s="233">
        <v>286.8</v>
      </c>
      <c r="O368" s="234">
        <v>2.0653800000000002</v>
      </c>
      <c r="P368" s="233">
        <v>710999.3</v>
      </c>
      <c r="Q368" s="233"/>
      <c r="R368" s="235"/>
      <c r="S368" s="233">
        <v>352.15320167561902</v>
      </c>
      <c r="T368" s="233">
        <v>35.925563940617998</v>
      </c>
      <c r="U368" s="233">
        <v>240785.328125</v>
      </c>
      <c r="V368" s="233">
        <v>84.02458</v>
      </c>
      <c r="W368" s="233">
        <v>215.89330000000001</v>
      </c>
      <c r="X368" s="233">
        <v>722618.8</v>
      </c>
      <c r="Y368" s="233">
        <v>37091.78</v>
      </c>
      <c r="Z368" s="233">
        <v>10.858126640319799</v>
      </c>
      <c r="AA368" s="233"/>
      <c r="AB368" s="233">
        <v>1.7869999999999999</v>
      </c>
      <c r="AC368" s="233">
        <v>2.2099266666670001</v>
      </c>
      <c r="AD368" s="233"/>
      <c r="AE368" s="235"/>
      <c r="AF368" s="237"/>
      <c r="AG368" s="237"/>
      <c r="AH368" s="237"/>
      <c r="AI368" s="237"/>
      <c r="AJ368" s="237"/>
    </row>
    <row r="369" spans="1:36" x14ac:dyDescent="0.25">
      <c r="A369" s="231">
        <f t="shared" si="403"/>
        <v>2010</v>
      </c>
      <c r="B369" s="231">
        <f t="shared" si="404"/>
        <v>5</v>
      </c>
      <c r="C369" s="232">
        <v>2.17389598229098</v>
      </c>
      <c r="D369" s="233"/>
      <c r="E369" s="233">
        <v>38.819035284732998</v>
      </c>
      <c r="F369" s="233"/>
      <c r="G369" s="233">
        <v>7436.7753088578402</v>
      </c>
      <c r="H369" s="233">
        <v>7184.7689496438297</v>
      </c>
      <c r="I369" s="233"/>
      <c r="J369" s="233">
        <v>658895.89970482897</v>
      </c>
      <c r="K369" s="233">
        <v>37.813633991198103</v>
      </c>
      <c r="L369" s="233">
        <v>14782.105533370401</v>
      </c>
      <c r="M369" s="233"/>
      <c r="N369" s="233">
        <v>284.19919859831401</v>
      </c>
      <c r="O369" s="234">
        <v>2.05954087828608</v>
      </c>
      <c r="P369" s="233">
        <v>713617.74751014402</v>
      </c>
      <c r="Q369" s="233"/>
      <c r="R369" s="235"/>
      <c r="S369" s="233">
        <v>335.01025351525499</v>
      </c>
      <c r="T369" s="233">
        <v>35.077524214248299</v>
      </c>
      <c r="U369" s="233">
        <v>241115.54118254699</v>
      </c>
      <c r="V369" s="233">
        <v>84.4805597866889</v>
      </c>
      <c r="W369" s="233">
        <v>216.07058075330099</v>
      </c>
      <c r="X369" s="233">
        <v>723738.97097505699</v>
      </c>
      <c r="Y369" s="233">
        <v>37091.170004565603</v>
      </c>
      <c r="Z369" s="233">
        <v>10.8256068310623</v>
      </c>
      <c r="AA369" s="233"/>
      <c r="AB369" s="233">
        <v>1.7869786100434999</v>
      </c>
      <c r="AC369" s="233">
        <v>2.2116430570958001</v>
      </c>
      <c r="AD369" s="233"/>
      <c r="AE369" s="235"/>
      <c r="AF369" s="237"/>
      <c r="AG369" s="237"/>
      <c r="AH369" s="237"/>
      <c r="AI369" s="237"/>
      <c r="AJ369" s="237"/>
    </row>
    <row r="370" spans="1:36" x14ac:dyDescent="0.25">
      <c r="A370" s="231">
        <f t="shared" si="403"/>
        <v>2010</v>
      </c>
      <c r="B370" s="231">
        <f t="shared" si="404"/>
        <v>6</v>
      </c>
      <c r="C370" s="232">
        <v>2.1759961496800102</v>
      </c>
      <c r="D370" s="233"/>
      <c r="E370" s="233">
        <v>37.071034258133501</v>
      </c>
      <c r="F370" s="233"/>
      <c r="G370" s="233">
        <v>7443.0998442535902</v>
      </c>
      <c r="H370" s="233">
        <v>7183.57097874787</v>
      </c>
      <c r="I370" s="233"/>
      <c r="J370" s="233">
        <v>661006.54758181795</v>
      </c>
      <c r="K370" s="233">
        <v>37.892804270622896</v>
      </c>
      <c r="L370" s="233">
        <v>14812.761977832901</v>
      </c>
      <c r="M370" s="233"/>
      <c r="N370" s="233">
        <v>280.082721385789</v>
      </c>
      <c r="O370" s="234">
        <v>2.0652727292682602</v>
      </c>
      <c r="P370" s="233">
        <v>715954.848681501</v>
      </c>
      <c r="Q370" s="233"/>
      <c r="R370" s="235"/>
      <c r="S370" s="233">
        <v>313.03084405035003</v>
      </c>
      <c r="T370" s="233">
        <v>35.134046814472903</v>
      </c>
      <c r="U370" s="233">
        <v>241504.142745138</v>
      </c>
      <c r="V370" s="233">
        <v>84.872763502009803</v>
      </c>
      <c r="W370" s="233">
        <v>216.23648441089301</v>
      </c>
      <c r="X370" s="233">
        <v>724366.43148451997</v>
      </c>
      <c r="Y370" s="233">
        <v>37158.3219227019</v>
      </c>
      <c r="Z370" s="233">
        <v>10.8288239404131</v>
      </c>
      <c r="AA370" s="233"/>
      <c r="AB370" s="233">
        <v>1.78877058358479</v>
      </c>
      <c r="AC370" s="233">
        <v>2.2135123364217701</v>
      </c>
      <c r="AD370" s="233"/>
      <c r="AE370" s="235"/>
      <c r="AF370" s="237"/>
      <c r="AG370" s="237"/>
      <c r="AH370" s="237"/>
      <c r="AI370" s="237"/>
      <c r="AJ370" s="237"/>
    </row>
    <row r="371" spans="1:36" x14ac:dyDescent="0.25">
      <c r="A371" s="231">
        <f t="shared" si="403"/>
        <v>2010</v>
      </c>
      <c r="B371" s="231">
        <f t="shared" si="404"/>
        <v>7</v>
      </c>
      <c r="C371" s="232">
        <v>2.1793433333330001</v>
      </c>
      <c r="D371" s="233"/>
      <c r="E371" s="233">
        <v>35.3088569641113</v>
      </c>
      <c r="F371" s="233"/>
      <c r="G371" s="233">
        <v>7449.4430000000002</v>
      </c>
      <c r="H371" s="233">
        <v>7182.067</v>
      </c>
      <c r="I371" s="233"/>
      <c r="J371" s="233">
        <v>662963.25</v>
      </c>
      <c r="K371" s="233">
        <v>37.948192596435497</v>
      </c>
      <c r="L371" s="233">
        <v>14845.5</v>
      </c>
      <c r="M371" s="233"/>
      <c r="N371" s="233">
        <v>277.73333333333301</v>
      </c>
      <c r="O371" s="234">
        <v>2.0849299999999999</v>
      </c>
      <c r="P371" s="233">
        <v>717833.3</v>
      </c>
      <c r="Q371" s="233"/>
      <c r="R371" s="235"/>
      <c r="S371" s="233">
        <v>298.05531574737398</v>
      </c>
      <c r="T371" s="233">
        <v>36.0737526880758</v>
      </c>
      <c r="U371" s="233">
        <v>242477.34375</v>
      </c>
      <c r="V371" s="233">
        <v>85.111310000000003</v>
      </c>
      <c r="W371" s="233">
        <v>216.5335</v>
      </c>
      <c r="X371" s="233">
        <v>725346</v>
      </c>
      <c r="Y371" s="233">
        <v>37336.40625</v>
      </c>
      <c r="Z371" s="233">
        <v>10.848140000000001</v>
      </c>
      <c r="AA371" s="233"/>
      <c r="AB371" s="233">
        <v>1.7933333333329999</v>
      </c>
      <c r="AC371" s="233">
        <v>2.2152766666670001</v>
      </c>
      <c r="AD371" s="233"/>
      <c r="AE371" s="235"/>
      <c r="AF371" s="237"/>
      <c r="AG371" s="237"/>
      <c r="AH371" s="237"/>
      <c r="AI371" s="237"/>
      <c r="AJ371" s="237"/>
    </row>
    <row r="372" spans="1:36" x14ac:dyDescent="0.25">
      <c r="A372" s="231">
        <f t="shared" si="403"/>
        <v>2010</v>
      </c>
      <c r="B372" s="231">
        <f t="shared" si="404"/>
        <v>8</v>
      </c>
      <c r="C372" s="232">
        <v>2.18426787007885</v>
      </c>
      <c r="D372" s="233"/>
      <c r="E372" s="233">
        <v>33.557862936980598</v>
      </c>
      <c r="F372" s="233"/>
      <c r="G372" s="233">
        <v>7455.6585425840804</v>
      </c>
      <c r="H372" s="233">
        <v>7184.85811900715</v>
      </c>
      <c r="I372" s="233"/>
      <c r="J372" s="233">
        <v>665001.63962910394</v>
      </c>
      <c r="K372" s="233">
        <v>37.990159592824497</v>
      </c>
      <c r="L372" s="233">
        <v>14887.7649508593</v>
      </c>
      <c r="M372" s="233"/>
      <c r="N372" s="233">
        <v>279.41063630627201</v>
      </c>
      <c r="O372" s="234">
        <v>2.12080492030212</v>
      </c>
      <c r="P372" s="233">
        <v>719461.02365225402</v>
      </c>
      <c r="Q372" s="233"/>
      <c r="R372" s="235"/>
      <c r="S372" s="233">
        <v>297.69592707599099</v>
      </c>
      <c r="T372" s="233">
        <v>37.786205413567799</v>
      </c>
      <c r="U372" s="233">
        <v>244461.10551154401</v>
      </c>
      <c r="V372" s="233">
        <v>85.176343234671094</v>
      </c>
      <c r="W372" s="233">
        <v>217.088468074221</v>
      </c>
      <c r="X372" s="233">
        <v>727214.99833007099</v>
      </c>
      <c r="Y372" s="233">
        <v>37640.101260991403</v>
      </c>
      <c r="Z372" s="233">
        <v>10.8643069152167</v>
      </c>
      <c r="AA372" s="233"/>
      <c r="AB372" s="233">
        <v>1.80173215723805</v>
      </c>
      <c r="AC372" s="233">
        <v>2.2169896876822102</v>
      </c>
      <c r="AD372" s="233"/>
      <c r="AE372" s="235"/>
      <c r="AF372" s="237"/>
      <c r="AG372" s="237"/>
      <c r="AH372" s="237"/>
      <c r="AI372" s="237"/>
      <c r="AJ372" s="237"/>
    </row>
    <row r="373" spans="1:36" x14ac:dyDescent="0.25">
      <c r="A373" s="231">
        <f t="shared" si="403"/>
        <v>2010</v>
      </c>
      <c r="B373" s="231">
        <f t="shared" si="404"/>
        <v>9</v>
      </c>
      <c r="C373" s="232">
        <v>2.1903668234007401</v>
      </c>
      <c r="D373" s="233"/>
      <c r="E373" s="233">
        <v>32.634657436270203</v>
      </c>
      <c r="F373" s="233"/>
      <c r="G373" s="233">
        <v>7461.60091755761</v>
      </c>
      <c r="H373" s="233">
        <v>7190.8331073054096</v>
      </c>
      <c r="I373" s="233"/>
      <c r="J373" s="233">
        <v>666933.27656063705</v>
      </c>
      <c r="K373" s="233">
        <v>38.043873640233997</v>
      </c>
      <c r="L373" s="233">
        <v>14925.0091983398</v>
      </c>
      <c r="M373" s="233"/>
      <c r="N373" s="233">
        <v>284.79703272318801</v>
      </c>
      <c r="O373" s="234">
        <v>2.1660993649960498</v>
      </c>
      <c r="P373" s="233">
        <v>721292.29649705102</v>
      </c>
      <c r="Q373" s="233"/>
      <c r="R373" s="235"/>
      <c r="S373" s="233">
        <v>312.41631696459399</v>
      </c>
      <c r="T373" s="233">
        <v>39.463148094243799</v>
      </c>
      <c r="U373" s="233">
        <v>246953.71998784499</v>
      </c>
      <c r="V373" s="233">
        <v>85.146369666908399</v>
      </c>
      <c r="W373" s="233">
        <v>217.79409071263899</v>
      </c>
      <c r="X373" s="233">
        <v>728638.04073521995</v>
      </c>
      <c r="Y373" s="233">
        <v>37882.540825793498</v>
      </c>
      <c r="Z373" s="233">
        <v>10.8548055251013</v>
      </c>
      <c r="AA373" s="233"/>
      <c r="AB373" s="233">
        <v>1.8132213024255599</v>
      </c>
      <c r="AC373" s="233">
        <v>2.2188407099387502</v>
      </c>
      <c r="AD373" s="233"/>
      <c r="AE373" s="235"/>
      <c r="AF373" s="237"/>
      <c r="AG373" s="237"/>
      <c r="AH373" s="237"/>
      <c r="AI373" s="237"/>
      <c r="AJ373" s="237"/>
    </row>
    <row r="374" spans="1:36" x14ac:dyDescent="0.25">
      <c r="A374" s="231">
        <f t="shared" si="403"/>
        <v>2010</v>
      </c>
      <c r="B374" s="231">
        <f t="shared" si="404"/>
        <v>10</v>
      </c>
      <c r="C374" s="232">
        <v>2.19699</v>
      </c>
      <c r="D374" s="233"/>
      <c r="E374" s="233">
        <v>33.389602661132798</v>
      </c>
      <c r="F374" s="233"/>
      <c r="G374" s="233">
        <v>7467.308</v>
      </c>
      <c r="H374" s="233">
        <v>7197.1</v>
      </c>
      <c r="I374" s="233"/>
      <c r="J374" s="233">
        <v>668530.75</v>
      </c>
      <c r="K374" s="233">
        <v>38.137680000000003</v>
      </c>
      <c r="L374" s="233">
        <v>14939</v>
      </c>
      <c r="M374" s="233"/>
      <c r="N374" s="233">
        <v>292.433333333333</v>
      </c>
      <c r="O374" s="234">
        <v>2.2111200000000002</v>
      </c>
      <c r="P374" s="233">
        <v>723855.4</v>
      </c>
      <c r="Q374" s="233"/>
      <c r="R374" s="235"/>
      <c r="S374" s="233">
        <v>338.68595505612802</v>
      </c>
      <c r="T374" s="233">
        <v>40.160790195716402</v>
      </c>
      <c r="U374" s="233">
        <v>249193.640625</v>
      </c>
      <c r="V374" s="233">
        <v>85.140789999999996</v>
      </c>
      <c r="W374" s="233">
        <v>218.47575378418</v>
      </c>
      <c r="X374" s="233">
        <v>727926.4</v>
      </c>
      <c r="Y374" s="233">
        <v>37842.265625</v>
      </c>
      <c r="Z374" s="233">
        <v>10.8001871109009</v>
      </c>
      <c r="AA374" s="233"/>
      <c r="AB374" s="233">
        <v>1.8263333333330001</v>
      </c>
      <c r="AC374" s="233">
        <v>2.2210733333329999</v>
      </c>
      <c r="AD374" s="233"/>
      <c r="AE374" s="235"/>
      <c r="AF374" s="237"/>
      <c r="AG374" s="237"/>
      <c r="AH374" s="237"/>
      <c r="AI374" s="237"/>
      <c r="AJ374" s="237"/>
    </row>
    <row r="375" spans="1:36" x14ac:dyDescent="0.25">
      <c r="A375" s="231">
        <f t="shared" si="403"/>
        <v>2010</v>
      </c>
      <c r="B375" s="231">
        <f t="shared" si="404"/>
        <v>11</v>
      </c>
      <c r="C375" s="232">
        <v>2.2042698054081198</v>
      </c>
      <c r="D375" s="233"/>
      <c r="E375" s="233">
        <v>36.255427254146298</v>
      </c>
      <c r="F375" s="233"/>
      <c r="G375" s="233">
        <v>7473.32357810963</v>
      </c>
      <c r="H375" s="233">
        <v>7202.1712630059501</v>
      </c>
      <c r="I375" s="233"/>
      <c r="J375" s="233">
        <v>669768.47751760203</v>
      </c>
      <c r="K375" s="233">
        <v>38.293300202547996</v>
      </c>
      <c r="L375" s="233">
        <v>14920.8881766018</v>
      </c>
      <c r="M375" s="233"/>
      <c r="N375" s="233">
        <v>302.149940444462</v>
      </c>
      <c r="O375" s="234">
        <v>2.2531953026203801</v>
      </c>
      <c r="P375" s="233">
        <v>727627.97301878396</v>
      </c>
      <c r="Q375" s="233"/>
      <c r="R375" s="235"/>
      <c r="S375" s="233">
        <v>374.02905750999901</v>
      </c>
      <c r="T375" s="233">
        <v>39.326061606179699</v>
      </c>
      <c r="U375" s="233">
        <v>250849.495282274</v>
      </c>
      <c r="V375" s="233">
        <v>85.239453828933605</v>
      </c>
      <c r="W375" s="233">
        <v>219.08261982872199</v>
      </c>
      <c r="X375" s="233">
        <v>724086.04209973896</v>
      </c>
      <c r="Y375" s="233">
        <v>37390.325373880201</v>
      </c>
      <c r="Z375" s="233">
        <v>10.6842964831299</v>
      </c>
      <c r="AA375" s="233"/>
      <c r="AB375" s="233">
        <v>1.84103487049407</v>
      </c>
      <c r="AC375" s="233">
        <v>2.22405547029962</v>
      </c>
      <c r="AD375" s="233"/>
      <c r="AE375" s="235"/>
      <c r="AF375" s="237"/>
      <c r="AG375" s="237"/>
      <c r="AH375" s="237"/>
      <c r="AI375" s="237"/>
      <c r="AJ375" s="237"/>
    </row>
    <row r="376" spans="1:36" x14ac:dyDescent="0.25">
      <c r="A376" s="231">
        <f t="shared" si="403"/>
        <v>2010</v>
      </c>
      <c r="B376" s="231">
        <f t="shared" si="404"/>
        <v>12</v>
      </c>
      <c r="C376" s="232">
        <v>2.2118182894128902</v>
      </c>
      <c r="D376" s="233">
        <f t="shared" ref="D376" si="405">AVERAGE(C365:C376)</f>
        <v>2.1841547215207693</v>
      </c>
      <c r="E376" s="233">
        <v>39.525931970640698</v>
      </c>
      <c r="F376" s="233">
        <f t="shared" ref="F376" si="406">AVERAGE(E365:E376)</f>
        <v>37.859189009525998</v>
      </c>
      <c r="G376" s="233">
        <v>7479.1908452591197</v>
      </c>
      <c r="H376" s="233">
        <v>7206.6027151255203</v>
      </c>
      <c r="I376" s="233">
        <f t="shared" ref="I376" si="407">AVERAGE(H365:H376)</f>
        <v>7179.520148286836</v>
      </c>
      <c r="J376" s="233">
        <v>670603.40225408401</v>
      </c>
      <c r="K376" s="233">
        <v>38.455155532841701</v>
      </c>
      <c r="L376" s="233">
        <v>14892.5339625587</v>
      </c>
      <c r="M376" s="233">
        <f t="shared" ref="M376" si="408">AVERAGE(L365:L376)</f>
        <v>14808.321569357357</v>
      </c>
      <c r="N376" s="233">
        <v>314.407341232448</v>
      </c>
      <c r="O376" s="234">
        <v>2.2930039680127599</v>
      </c>
      <c r="P376" s="233">
        <v>731504.20112244901</v>
      </c>
      <c r="Q376" s="233">
        <f t="shared" ref="Q376" si="409">AVERAGE(P365:P376)</f>
        <v>716291.96428777848</v>
      </c>
      <c r="R376" s="235">
        <f t="shared" ref="R376" si="410">AVERAGE(K365:K376)</f>
        <v>37.881922785122093</v>
      </c>
      <c r="S376" s="233">
        <v>405.35408821343202</v>
      </c>
      <c r="T376" s="233">
        <v>37.637031931159498</v>
      </c>
      <c r="U376" s="233">
        <v>252092.05281598901</v>
      </c>
      <c r="V376" s="233">
        <v>85.373191617118806</v>
      </c>
      <c r="W376" s="233">
        <v>219.68154514244901</v>
      </c>
      <c r="X376" s="233">
        <v>719339.33184247196</v>
      </c>
      <c r="Y376" s="233">
        <v>36798.429566242899</v>
      </c>
      <c r="Z376" s="233">
        <v>10.536800623228199</v>
      </c>
      <c r="AA376" s="233">
        <f t="shared" ref="AA376" si="411">AVERAGE(Z365:Z376)</f>
        <v>10.849658575954258</v>
      </c>
      <c r="AB376" s="233">
        <v>1.8557807951624301</v>
      </c>
      <c r="AC376" s="233">
        <v>2.2274274030914598</v>
      </c>
      <c r="AD376" s="233">
        <f t="shared" ref="AD376" si="412">AVERAGE(X365:X376)</f>
        <v>723387.16988033371</v>
      </c>
      <c r="AE376" s="235">
        <f t="shared" ref="AE376" si="413">AVERAGE(O365:O376)</f>
        <v>2.1332582918170115</v>
      </c>
      <c r="AF376" s="237">
        <f t="shared" ref="AF376" si="414">AVERAGE(S365:S376)</f>
        <v>341.54824295006421</v>
      </c>
      <c r="AG376" s="237">
        <f t="shared" ref="AG376" si="415">AVERAGE(U365:U376)</f>
        <v>243729.0804998315</v>
      </c>
      <c r="AH376" s="237">
        <f t="shared" ref="AH376" si="416">AVERAGE(G365:G376)</f>
        <v>7447.5767521636253</v>
      </c>
      <c r="AI376" s="237">
        <f t="shared" ref="AI376:AJ376" si="417">AVERAGE(AB365:AB376)</f>
        <v>1.8045250952054903</v>
      </c>
      <c r="AJ376" s="237">
        <f t="shared" si="417"/>
        <v>2.2151489875426225</v>
      </c>
    </row>
    <row r="377" spans="1:36" x14ac:dyDescent="0.25">
      <c r="A377" s="231">
        <f>A365+1</f>
        <v>2011</v>
      </c>
      <c r="B377" s="231">
        <f>B365</f>
        <v>1</v>
      </c>
      <c r="C377" s="232">
        <v>2.2203200000000001</v>
      </c>
      <c r="D377" s="233"/>
      <c r="E377" s="233">
        <v>41.350315093994098</v>
      </c>
      <c r="F377" s="233"/>
      <c r="G377" s="233">
        <v>7485.1719999999996</v>
      </c>
      <c r="H377" s="233">
        <v>7212.3</v>
      </c>
      <c r="I377" s="233"/>
      <c r="J377" s="233">
        <v>671171.1</v>
      </c>
      <c r="K377" s="233">
        <v>38.571129999999997</v>
      </c>
      <c r="L377" s="233">
        <v>14881.3</v>
      </c>
      <c r="M377" s="233"/>
      <c r="N377" s="233">
        <v>331.6</v>
      </c>
      <c r="O377" s="234">
        <v>2.3389866666670001</v>
      </c>
      <c r="P377" s="233">
        <v>734547.8</v>
      </c>
      <c r="Q377" s="233"/>
      <c r="R377" s="235"/>
      <c r="S377" s="233">
        <v>421.73601557430698</v>
      </c>
      <c r="T377" s="233">
        <v>35.937639451136597</v>
      </c>
      <c r="U377" s="233">
        <v>253481.60000000001</v>
      </c>
      <c r="V377" s="233">
        <v>85.449839999999995</v>
      </c>
      <c r="W377" s="233">
        <v>220.473556518555</v>
      </c>
      <c r="X377" s="233">
        <v>716164.6</v>
      </c>
      <c r="Y377" s="233">
        <v>36372.84765625</v>
      </c>
      <c r="Z377" s="233">
        <v>10.37973</v>
      </c>
      <c r="AA377" s="233"/>
      <c r="AB377" s="233">
        <v>1.871</v>
      </c>
      <c r="AC377" s="233">
        <v>2.2311433333330002</v>
      </c>
      <c r="AD377" s="233"/>
      <c r="AE377" s="235"/>
      <c r="AF377" s="237"/>
      <c r="AG377" s="237"/>
      <c r="AH377" s="237"/>
      <c r="AI377" s="237"/>
      <c r="AJ377" s="237"/>
    </row>
    <row r="378" spans="1:36" x14ac:dyDescent="0.25">
      <c r="A378" s="231">
        <f t="shared" si="403"/>
        <v>2011</v>
      </c>
      <c r="B378" s="231">
        <f t="shared" si="404"/>
        <v>2</v>
      </c>
      <c r="C378" s="232">
        <v>2.2295206406372898</v>
      </c>
      <c r="D378" s="233"/>
      <c r="E378" s="233">
        <v>40.261631038190899</v>
      </c>
      <c r="F378" s="233"/>
      <c r="G378" s="233">
        <v>7491.0285423994901</v>
      </c>
      <c r="H378" s="233">
        <v>7220.2963273376299</v>
      </c>
      <c r="I378" s="233"/>
      <c r="J378" s="233">
        <v>671523.75761234795</v>
      </c>
      <c r="K378" s="233">
        <v>38.590596119890598</v>
      </c>
      <c r="L378" s="233">
        <v>14908.367812316001</v>
      </c>
      <c r="M378" s="233"/>
      <c r="N378" s="233">
        <v>353.52998355020901</v>
      </c>
      <c r="O378" s="234">
        <v>2.39259606986103</v>
      </c>
      <c r="P378" s="233">
        <v>735768.51625749795</v>
      </c>
      <c r="Q378" s="233"/>
      <c r="R378" s="235"/>
      <c r="S378" s="233">
        <v>413.05845962655201</v>
      </c>
      <c r="T378" s="233">
        <v>35.1354445540928</v>
      </c>
      <c r="U378" s="233">
        <v>255288.483770714</v>
      </c>
      <c r="V378" s="233">
        <v>85.402600795120605</v>
      </c>
      <c r="W378" s="233">
        <v>221.52758282705199</v>
      </c>
      <c r="X378" s="233">
        <v>716653.16294596205</v>
      </c>
      <c r="Y378" s="233">
        <v>36383.4300577268</v>
      </c>
      <c r="Z378" s="233">
        <v>10.2430252646699</v>
      </c>
      <c r="AA378" s="233"/>
      <c r="AB378" s="233">
        <v>1.88550765340849</v>
      </c>
      <c r="AC378" s="233">
        <v>2.23490391111807</v>
      </c>
      <c r="AD378" s="233"/>
      <c r="AE378" s="235"/>
      <c r="AF378" s="237"/>
      <c r="AG378" s="237"/>
      <c r="AH378" s="237"/>
      <c r="AI378" s="237"/>
      <c r="AJ378" s="237"/>
    </row>
    <row r="379" spans="1:36" x14ac:dyDescent="0.25">
      <c r="A379" s="231">
        <f t="shared" si="403"/>
        <v>2011</v>
      </c>
      <c r="B379" s="231">
        <f t="shared" si="404"/>
        <v>3</v>
      </c>
      <c r="C379" s="232">
        <v>2.2377666680370001</v>
      </c>
      <c r="D379" s="233"/>
      <c r="E379" s="233">
        <v>38.188757688408103</v>
      </c>
      <c r="F379" s="233"/>
      <c r="G379" s="233">
        <v>7496.4706798054403</v>
      </c>
      <c r="H379" s="233">
        <v>7228.9127384213698</v>
      </c>
      <c r="I379" s="233"/>
      <c r="J379" s="233">
        <v>671740.75016796601</v>
      </c>
      <c r="K379" s="233">
        <v>38.552215279758897</v>
      </c>
      <c r="L379" s="233">
        <v>14950.283281743599</v>
      </c>
      <c r="M379" s="233"/>
      <c r="N379" s="233">
        <v>372.69814375938103</v>
      </c>
      <c r="O379" s="234">
        <v>2.4393748730578801</v>
      </c>
      <c r="P379" s="233">
        <v>735807.73616290104</v>
      </c>
      <c r="Q379" s="233"/>
      <c r="R379" s="235"/>
      <c r="S379" s="233">
        <v>390.805984553732</v>
      </c>
      <c r="T379" s="233">
        <v>35.496686054807299</v>
      </c>
      <c r="U379" s="233">
        <v>256963.28835559401</v>
      </c>
      <c r="V379" s="233">
        <v>85.338118938956001</v>
      </c>
      <c r="W379" s="233">
        <v>222.52155845279299</v>
      </c>
      <c r="X379" s="233">
        <v>718765.30780742504</v>
      </c>
      <c r="Y379" s="233">
        <v>36632.350636165</v>
      </c>
      <c r="Z379" s="233">
        <v>10.134188391991501</v>
      </c>
      <c r="AA379" s="233"/>
      <c r="AB379" s="233">
        <v>1.8969901221052501</v>
      </c>
      <c r="AC379" s="233">
        <v>2.2384558681831699</v>
      </c>
      <c r="AD379" s="233"/>
      <c r="AE379" s="235"/>
      <c r="AF379" s="237"/>
      <c r="AG379" s="237"/>
      <c r="AH379" s="237"/>
      <c r="AI379" s="237"/>
      <c r="AJ379" s="237"/>
    </row>
    <row r="380" spans="1:36" x14ac:dyDescent="0.25">
      <c r="A380" s="231">
        <f t="shared" si="403"/>
        <v>2011</v>
      </c>
      <c r="B380" s="231">
        <f t="shared" si="404"/>
        <v>4</v>
      </c>
      <c r="C380" s="232">
        <v>2.2458999999999998</v>
      </c>
      <c r="D380" s="233"/>
      <c r="E380" s="233">
        <v>36.986379999999997</v>
      </c>
      <c r="F380" s="233"/>
      <c r="G380" s="233">
        <v>7503.0370000000003</v>
      </c>
      <c r="H380" s="233">
        <v>7238.9</v>
      </c>
      <c r="I380" s="233"/>
      <c r="J380" s="233">
        <v>671964.25</v>
      </c>
      <c r="K380" s="233">
        <v>38.496242523193402</v>
      </c>
      <c r="L380" s="233">
        <v>14989.6</v>
      </c>
      <c r="M380" s="233"/>
      <c r="N380" s="233">
        <v>386.6</v>
      </c>
      <c r="O380" s="234">
        <v>2.477243333333</v>
      </c>
      <c r="P380" s="233">
        <v>735582.4</v>
      </c>
      <c r="Q380" s="233"/>
      <c r="R380" s="235"/>
      <c r="S380" s="233">
        <v>362.300887372067</v>
      </c>
      <c r="T380" s="233">
        <v>37.331303393245598</v>
      </c>
      <c r="U380" s="233">
        <v>258348.359375</v>
      </c>
      <c r="V380" s="233">
        <v>85.375720000000001</v>
      </c>
      <c r="W380" s="233">
        <v>223.39166259765599</v>
      </c>
      <c r="X380" s="233">
        <v>720426.9</v>
      </c>
      <c r="Y380" s="233">
        <v>36923.620000000003</v>
      </c>
      <c r="Z380" s="233">
        <v>10.0197906494141</v>
      </c>
      <c r="AA380" s="233"/>
      <c r="AB380" s="233">
        <v>1.906666666667</v>
      </c>
      <c r="AC380" s="233">
        <v>2.2427700000000002</v>
      </c>
      <c r="AD380" s="233"/>
      <c r="AE380" s="235"/>
      <c r="AF380" s="237"/>
      <c r="AG380" s="237"/>
      <c r="AH380" s="237"/>
      <c r="AI380" s="237"/>
      <c r="AJ380" s="237"/>
    </row>
    <row r="381" spans="1:36" x14ac:dyDescent="0.25">
      <c r="A381" s="231">
        <f t="shared" si="403"/>
        <v>2011</v>
      </c>
      <c r="B381" s="231">
        <f t="shared" si="404"/>
        <v>5</v>
      </c>
      <c r="C381" s="232">
        <v>2.2520817880261101</v>
      </c>
      <c r="D381" s="233"/>
      <c r="E381" s="233">
        <v>38.485416350625101</v>
      </c>
      <c r="F381" s="233"/>
      <c r="G381" s="233">
        <v>7510.1791116737604</v>
      </c>
      <c r="H381" s="233">
        <v>7248.1038971256203</v>
      </c>
      <c r="I381" s="233"/>
      <c r="J381" s="233">
        <v>672268.189926169</v>
      </c>
      <c r="K381" s="233">
        <v>38.467280583905897</v>
      </c>
      <c r="L381" s="233">
        <v>15002.520798306799</v>
      </c>
      <c r="M381" s="233"/>
      <c r="N381" s="233">
        <v>388.05574391641301</v>
      </c>
      <c r="O381" s="234">
        <v>2.4914255725132701</v>
      </c>
      <c r="P381" s="233">
        <v>735822.08674961003</v>
      </c>
      <c r="Q381" s="233"/>
      <c r="R381" s="235"/>
      <c r="S381" s="233">
        <v>341.08919428139501</v>
      </c>
      <c r="T381" s="233">
        <v>40.534275127000797</v>
      </c>
      <c r="U381" s="233">
        <v>258906.835238253</v>
      </c>
      <c r="V381" s="233">
        <v>85.612295546478194</v>
      </c>
      <c r="W381" s="233">
        <v>223.810757119448</v>
      </c>
      <c r="X381" s="233">
        <v>719591.73814225802</v>
      </c>
      <c r="Y381" s="233">
        <v>37033.2748281616</v>
      </c>
      <c r="Z381" s="233">
        <v>9.9056173152030595</v>
      </c>
      <c r="AA381" s="233"/>
      <c r="AB381" s="233">
        <v>1.9122278076628501</v>
      </c>
      <c r="AC381" s="233">
        <v>2.2474367190309699</v>
      </c>
      <c r="AD381" s="233"/>
      <c r="AE381" s="235"/>
      <c r="AF381" s="237"/>
      <c r="AG381" s="237"/>
      <c r="AH381" s="237"/>
      <c r="AI381" s="237"/>
      <c r="AJ381" s="237"/>
    </row>
    <row r="382" spans="1:36" x14ac:dyDescent="0.25">
      <c r="A382" s="231">
        <f t="shared" si="403"/>
        <v>2011</v>
      </c>
      <c r="B382" s="231">
        <f t="shared" si="404"/>
        <v>6</v>
      </c>
      <c r="C382" s="232">
        <v>2.2569366060831499</v>
      </c>
      <c r="D382" s="233"/>
      <c r="E382" s="233">
        <v>41.449994821522701</v>
      </c>
      <c r="F382" s="233"/>
      <c r="G382" s="233">
        <v>7518.1138622591097</v>
      </c>
      <c r="H382" s="233">
        <v>7256.9141994519496</v>
      </c>
      <c r="I382" s="233"/>
      <c r="J382" s="233">
        <v>672825.95040233596</v>
      </c>
      <c r="K382" s="233">
        <v>38.465107819845102</v>
      </c>
      <c r="L382" s="233">
        <v>15005.3093849986</v>
      </c>
      <c r="M382" s="233"/>
      <c r="N382" s="233">
        <v>380.15189195018303</v>
      </c>
      <c r="O382" s="234">
        <v>2.4884507372964202</v>
      </c>
      <c r="P382" s="233">
        <v>736583.03795016103</v>
      </c>
      <c r="Q382" s="233"/>
      <c r="R382" s="235"/>
      <c r="S382" s="233">
        <v>329.35852062735802</v>
      </c>
      <c r="T382" s="233">
        <v>44.293997837555999</v>
      </c>
      <c r="U382" s="233">
        <v>259190.554939519</v>
      </c>
      <c r="V382" s="233">
        <v>85.987529468919703</v>
      </c>
      <c r="W382" s="233">
        <v>223.949128955405</v>
      </c>
      <c r="X382" s="233">
        <v>717453.813055787</v>
      </c>
      <c r="Y382" s="233">
        <v>37019.045421633899</v>
      </c>
      <c r="Z382" s="233">
        <v>9.7756733864719791</v>
      </c>
      <c r="AA382" s="233"/>
      <c r="AB382" s="233">
        <v>1.9152034691158699</v>
      </c>
      <c r="AC382" s="233">
        <v>2.25246802211664</v>
      </c>
      <c r="AD382" s="233"/>
      <c r="AE382" s="235"/>
      <c r="AF382" s="237"/>
      <c r="AG382" s="237"/>
      <c r="AH382" s="237"/>
      <c r="AI382" s="237"/>
      <c r="AJ382" s="237"/>
    </row>
    <row r="383" spans="1:36" x14ac:dyDescent="0.25">
      <c r="A383" s="231">
        <f t="shared" si="403"/>
        <v>2011</v>
      </c>
      <c r="B383" s="231">
        <f t="shared" si="404"/>
        <v>7</v>
      </c>
      <c r="C383" s="232">
        <v>2.2605900000000001</v>
      </c>
      <c r="D383" s="233"/>
      <c r="E383" s="233">
        <v>43.665447235107401</v>
      </c>
      <c r="F383" s="233"/>
      <c r="G383" s="233">
        <v>7525.9520000000002</v>
      </c>
      <c r="H383" s="233">
        <v>7264.7330000000002</v>
      </c>
      <c r="I383" s="233"/>
      <c r="J383" s="233">
        <v>673758.4</v>
      </c>
      <c r="K383" s="233">
        <v>38.481704711914098</v>
      </c>
      <c r="L383" s="233">
        <v>15021.1</v>
      </c>
      <c r="M383" s="233"/>
      <c r="N383" s="233">
        <v>368.23333333333301</v>
      </c>
      <c r="O383" s="234">
        <v>2.47749</v>
      </c>
      <c r="P383" s="233">
        <v>737672.75</v>
      </c>
      <c r="Q383" s="233"/>
      <c r="R383" s="235"/>
      <c r="S383" s="233">
        <v>329.498360655738</v>
      </c>
      <c r="T383" s="233">
        <v>47.135264892839899</v>
      </c>
      <c r="U383" s="233">
        <v>259883.5625</v>
      </c>
      <c r="V383" s="233">
        <v>86.361500000000007</v>
      </c>
      <c r="W383" s="233">
        <v>224.02012634277301</v>
      </c>
      <c r="X383" s="233">
        <v>716122.6</v>
      </c>
      <c r="Y383" s="233">
        <v>36992.203125</v>
      </c>
      <c r="Z383" s="233">
        <v>9.6307720000000003</v>
      </c>
      <c r="AA383" s="233"/>
      <c r="AB383" s="233">
        <v>1.917</v>
      </c>
      <c r="AC383" s="233">
        <v>2.2571500000000002</v>
      </c>
      <c r="AD383" s="233"/>
      <c r="AE383" s="235"/>
      <c r="AF383" s="237"/>
      <c r="AG383" s="237"/>
      <c r="AH383" s="237"/>
      <c r="AI383" s="237"/>
      <c r="AJ383" s="237"/>
    </row>
    <row r="384" spans="1:36" x14ac:dyDescent="0.25">
      <c r="A384" s="231">
        <f t="shared" si="403"/>
        <v>2011</v>
      </c>
      <c r="B384" s="231">
        <f t="shared" si="404"/>
        <v>8</v>
      </c>
      <c r="C384" s="232">
        <v>2.2637617482489301</v>
      </c>
      <c r="D384" s="233"/>
      <c r="E384" s="233">
        <v>43.838955857779098</v>
      </c>
      <c r="F384" s="233"/>
      <c r="G384" s="233">
        <v>7533.8904232106697</v>
      </c>
      <c r="H384" s="233">
        <v>7272.2967952273902</v>
      </c>
      <c r="I384" s="233"/>
      <c r="J384" s="233">
        <v>675097.54562453902</v>
      </c>
      <c r="K384" s="233">
        <v>38.505738479140398</v>
      </c>
      <c r="L384" s="233">
        <v>15067.652099969901</v>
      </c>
      <c r="M384" s="233"/>
      <c r="N384" s="233">
        <v>356.12851114536801</v>
      </c>
      <c r="O384" s="234">
        <v>2.46611990909267</v>
      </c>
      <c r="P384" s="233">
        <v>738935.40738505998</v>
      </c>
      <c r="Q384" s="233"/>
      <c r="R384" s="235"/>
      <c r="S384" s="233">
        <v>341.64859788198697</v>
      </c>
      <c r="T384" s="233">
        <v>48.359426082688302</v>
      </c>
      <c r="U384" s="233">
        <v>261494.01940806501</v>
      </c>
      <c r="V384" s="233">
        <v>86.6698611149166</v>
      </c>
      <c r="W384" s="233">
        <v>224.215454030508</v>
      </c>
      <c r="X384" s="233">
        <v>717028.72301086795</v>
      </c>
      <c r="Y384" s="233">
        <v>37033.480910614402</v>
      </c>
      <c r="Z384" s="233">
        <v>9.4573595719960206</v>
      </c>
      <c r="AA384" s="233"/>
      <c r="AB384" s="233">
        <v>1.9191640548140001</v>
      </c>
      <c r="AC384" s="233">
        <v>2.2614961033331702</v>
      </c>
      <c r="AD384" s="233"/>
      <c r="AE384" s="235"/>
      <c r="AF384" s="237"/>
      <c r="AG384" s="237"/>
      <c r="AH384" s="237"/>
      <c r="AI384" s="237"/>
      <c r="AJ384" s="237"/>
    </row>
    <row r="385" spans="1:36" x14ac:dyDescent="0.25">
      <c r="A385" s="231">
        <f t="shared" si="403"/>
        <v>2011</v>
      </c>
      <c r="B385" s="231">
        <f t="shared" si="404"/>
        <v>9</v>
      </c>
      <c r="C385" s="232">
        <v>2.2668750248474199</v>
      </c>
      <c r="D385" s="233"/>
      <c r="E385" s="233">
        <v>43.069036618508498</v>
      </c>
      <c r="F385" s="233"/>
      <c r="G385" s="233">
        <v>7541.6061938627799</v>
      </c>
      <c r="H385" s="233">
        <v>7280.5314567161804</v>
      </c>
      <c r="I385" s="233"/>
      <c r="J385" s="233">
        <v>676018.09745707805</v>
      </c>
      <c r="K385" s="233">
        <v>38.508594344495897</v>
      </c>
      <c r="L385" s="233">
        <v>15131.5693052231</v>
      </c>
      <c r="M385" s="233"/>
      <c r="N385" s="233">
        <v>347.23893376617798</v>
      </c>
      <c r="O385" s="234">
        <v>2.4588907245302201</v>
      </c>
      <c r="P385" s="233">
        <v>739792.71944539703</v>
      </c>
      <c r="Q385" s="233"/>
      <c r="R385" s="235"/>
      <c r="S385" s="233">
        <v>359.88541800777199</v>
      </c>
      <c r="T385" s="233">
        <v>48.526624009042699</v>
      </c>
      <c r="U385" s="233">
        <v>263404.83347971801</v>
      </c>
      <c r="V385" s="233">
        <v>86.933517149646903</v>
      </c>
      <c r="W385" s="233">
        <v>224.54531651856701</v>
      </c>
      <c r="X385" s="233">
        <v>719654.83952677401</v>
      </c>
      <c r="Y385" s="233">
        <v>37098.804776142002</v>
      </c>
      <c r="Z385" s="233">
        <v>9.2718496098983394</v>
      </c>
      <c r="AA385" s="233"/>
      <c r="AB385" s="233">
        <v>1.9221275589797799</v>
      </c>
      <c r="AC385" s="233">
        <v>2.2654671843289198</v>
      </c>
      <c r="AD385" s="233"/>
      <c r="AE385" s="235"/>
      <c r="AF385" s="237"/>
      <c r="AG385" s="237"/>
      <c r="AH385" s="237"/>
      <c r="AI385" s="237"/>
      <c r="AJ385" s="237"/>
    </row>
    <row r="386" spans="1:36" x14ac:dyDescent="0.25">
      <c r="A386" s="231">
        <f t="shared" si="403"/>
        <v>2011</v>
      </c>
      <c r="B386" s="231">
        <f t="shared" si="404"/>
        <v>10</v>
      </c>
      <c r="C386" s="232">
        <v>2.270376666667</v>
      </c>
      <c r="D386" s="233"/>
      <c r="E386" s="233">
        <v>43.185189999999999</v>
      </c>
      <c r="F386" s="233"/>
      <c r="G386" s="233">
        <v>7548.8670000000002</v>
      </c>
      <c r="H386" s="233">
        <v>7290.5</v>
      </c>
      <c r="I386" s="233"/>
      <c r="J386" s="233">
        <v>675572.5</v>
      </c>
      <c r="K386" s="233">
        <v>38.460819999999998</v>
      </c>
      <c r="L386" s="233">
        <v>15190.3</v>
      </c>
      <c r="M386" s="233"/>
      <c r="N386" s="233">
        <v>344.16666666666703</v>
      </c>
      <c r="O386" s="234">
        <v>2.45885</v>
      </c>
      <c r="P386" s="233">
        <v>739647</v>
      </c>
      <c r="Q386" s="233"/>
      <c r="R386" s="235"/>
      <c r="S386" s="233">
        <v>376.07845970754801</v>
      </c>
      <c r="T386" s="233">
        <v>48.694502169779099</v>
      </c>
      <c r="U386" s="233">
        <v>264714.15625</v>
      </c>
      <c r="V386" s="233">
        <v>87.207740000000001</v>
      </c>
      <c r="W386" s="233">
        <v>224.96170000000001</v>
      </c>
      <c r="X386" s="233">
        <v>722773.8</v>
      </c>
      <c r="Y386" s="233">
        <v>37111.33</v>
      </c>
      <c r="Z386" s="233">
        <v>9.0958430000000003</v>
      </c>
      <c r="AA386" s="233"/>
      <c r="AB386" s="233">
        <v>1.9259999999999999</v>
      </c>
      <c r="AC386" s="233">
        <v>2.2691699999999999</v>
      </c>
      <c r="AD386" s="233"/>
      <c r="AE386" s="235"/>
      <c r="AF386" s="237"/>
      <c r="AG386" s="237"/>
      <c r="AH386" s="237"/>
      <c r="AI386" s="237"/>
      <c r="AJ386" s="237"/>
    </row>
    <row r="387" spans="1:36" x14ac:dyDescent="0.25">
      <c r="A387" s="231">
        <f t="shared" si="403"/>
        <v>2011</v>
      </c>
      <c r="B387" s="231">
        <f t="shared" si="404"/>
        <v>11</v>
      </c>
      <c r="C387" s="232">
        <v>2.2748089594258301</v>
      </c>
      <c r="D387" s="233"/>
      <c r="E387" s="233">
        <v>45.421557838682197</v>
      </c>
      <c r="F387" s="233"/>
      <c r="G387" s="233">
        <v>7556.2338716124405</v>
      </c>
      <c r="H387" s="233">
        <v>7303.8364518383896</v>
      </c>
      <c r="I387" s="233"/>
      <c r="J387" s="233">
        <v>673242.47192495305</v>
      </c>
      <c r="K387" s="233">
        <v>38.345420155758902</v>
      </c>
      <c r="L387" s="233">
        <v>15232.200204767099</v>
      </c>
      <c r="M387" s="233"/>
      <c r="N387" s="233">
        <v>348.20178636853399</v>
      </c>
      <c r="O387" s="234">
        <v>2.4669445616478698</v>
      </c>
      <c r="P387" s="233">
        <v>738220.05983448296</v>
      </c>
      <c r="Q387" s="233"/>
      <c r="R387" s="235"/>
      <c r="S387" s="233">
        <v>385.608707751797</v>
      </c>
      <c r="T387" s="233">
        <v>49.623526153568299</v>
      </c>
      <c r="U387" s="233">
        <v>264902.83154853398</v>
      </c>
      <c r="V387" s="233">
        <v>87.552444726131895</v>
      </c>
      <c r="W387" s="233">
        <v>225.45114434704001</v>
      </c>
      <c r="X387" s="233">
        <v>725596.79106321605</v>
      </c>
      <c r="Y387" s="233">
        <v>37015.092864869999</v>
      </c>
      <c r="Z387" s="233">
        <v>8.9313055060923503</v>
      </c>
      <c r="AA387" s="233"/>
      <c r="AB387" s="233">
        <v>1.9308885757485801</v>
      </c>
      <c r="AC387" s="233">
        <v>2.2730455185033902</v>
      </c>
      <c r="AD387" s="233"/>
      <c r="AE387" s="235"/>
      <c r="AF387" s="237"/>
      <c r="AG387" s="237"/>
      <c r="AH387" s="237"/>
      <c r="AI387" s="237"/>
      <c r="AJ387" s="237"/>
    </row>
    <row r="388" spans="1:36" x14ac:dyDescent="0.25">
      <c r="A388" s="231">
        <f t="shared" si="403"/>
        <v>2011</v>
      </c>
      <c r="B388" s="231">
        <f t="shared" si="404"/>
        <v>12</v>
      </c>
      <c r="C388" s="232">
        <v>2.27923592182387</v>
      </c>
      <c r="D388" s="233">
        <f t="shared" ref="D388" si="418">AVERAGE(C377:C388)</f>
        <v>2.2548478353163834</v>
      </c>
      <c r="E388" s="233">
        <v>48.602666463247303</v>
      </c>
      <c r="F388" s="233">
        <f t="shared" ref="F388" si="419">AVERAGE(E377:E388)</f>
        <v>42.04211241717212</v>
      </c>
      <c r="G388" s="233">
        <v>7563.5692353077802</v>
      </c>
      <c r="H388" s="233">
        <v>7318.9811970144501</v>
      </c>
      <c r="I388" s="233">
        <f t="shared" ref="I388" si="420">AVERAGE(H377:H388)</f>
        <v>7261.3588385944158</v>
      </c>
      <c r="J388" s="233">
        <v>670501.51911481703</v>
      </c>
      <c r="K388" s="233">
        <v>38.222115828614598</v>
      </c>
      <c r="L388" s="233">
        <v>15257.3900445657</v>
      </c>
      <c r="M388" s="233">
        <f t="shared" ref="M388" si="421">AVERAGE(L377:L388)</f>
        <v>15053.132744324233</v>
      </c>
      <c r="N388" s="233">
        <v>356.577510572721</v>
      </c>
      <c r="O388" s="234">
        <v>2.47549923134302</v>
      </c>
      <c r="P388" s="233">
        <v>736616.20864897</v>
      </c>
      <c r="Q388" s="233">
        <f t="shared" ref="Q388" si="422">AVERAGE(P377:P388)</f>
        <v>737082.97686950665</v>
      </c>
      <c r="R388" s="235">
        <f t="shared" ref="R388" si="423">AVERAGE(K377:K388)</f>
        <v>38.472247153876488</v>
      </c>
      <c r="S388" s="233">
        <v>389.09121604497398</v>
      </c>
      <c r="T388" s="233">
        <v>50.864544117586</v>
      </c>
      <c r="U388" s="233">
        <v>264298.291935944</v>
      </c>
      <c r="V388" s="233">
        <v>87.903047558121003</v>
      </c>
      <c r="W388" s="233">
        <v>225.90813036072399</v>
      </c>
      <c r="X388" s="233">
        <v>727355.36788858601</v>
      </c>
      <c r="Y388" s="233">
        <v>36833.631614010497</v>
      </c>
      <c r="Z388" s="233">
        <v>8.7951118349285604</v>
      </c>
      <c r="AA388" s="233">
        <f t="shared" ref="AA388" si="424">AVERAGE(Z377:Z388)</f>
        <v>9.6366888775554838</v>
      </c>
      <c r="AB388" s="233">
        <v>1.9348337766971</v>
      </c>
      <c r="AC388" s="233">
        <v>2.2769176436010099</v>
      </c>
      <c r="AD388" s="233">
        <f t="shared" ref="AD388" si="425">AVERAGE(X377:X388)</f>
        <v>719798.97028673964</v>
      </c>
      <c r="AE388" s="235">
        <f t="shared" ref="AE388" si="426">AVERAGE(O377:O388)</f>
        <v>2.452655973278532</v>
      </c>
      <c r="AF388" s="237">
        <f t="shared" ref="AF388" si="427">AVERAGE(S377:S388)</f>
        <v>370.01331850710221</v>
      </c>
      <c r="AG388" s="237">
        <f t="shared" ref="AG388" si="428">AVERAGE(U377:U388)</f>
        <v>260073.06806677839</v>
      </c>
      <c r="AH388" s="237">
        <f t="shared" ref="AH388" si="429">AVERAGE(G377:G388)</f>
        <v>7522.8433266776219</v>
      </c>
      <c r="AI388" s="237">
        <f t="shared" ref="AI388:AJ388" si="430">AVERAGE(AB377:AB388)</f>
        <v>1.9114674737665764</v>
      </c>
      <c r="AJ388" s="237">
        <f t="shared" si="430"/>
        <v>2.2542020252956951</v>
      </c>
    </row>
    <row r="389" spans="1:36" x14ac:dyDescent="0.25">
      <c r="A389" s="231">
        <f>A377+1</f>
        <v>2012</v>
      </c>
      <c r="B389" s="231">
        <f>B377</f>
        <v>1</v>
      </c>
      <c r="C389" s="232">
        <v>2.283033333333</v>
      </c>
      <c r="D389" s="233"/>
      <c r="E389" s="233">
        <v>51.30303</v>
      </c>
      <c r="F389" s="233"/>
      <c r="G389" s="233">
        <v>7571.7820000000002</v>
      </c>
      <c r="H389" s="233">
        <v>7335.8</v>
      </c>
      <c r="I389" s="233"/>
      <c r="J389" s="233">
        <v>669004.25</v>
      </c>
      <c r="K389" s="233">
        <v>38.153939999999999</v>
      </c>
      <c r="L389" s="233">
        <v>15275</v>
      </c>
      <c r="M389" s="233"/>
      <c r="N389" s="233">
        <v>366.23333333333301</v>
      </c>
      <c r="O389" s="234">
        <v>2.475563333333</v>
      </c>
      <c r="P389" s="233">
        <v>736108.5</v>
      </c>
      <c r="Q389" s="233"/>
      <c r="R389" s="235"/>
      <c r="S389" s="233">
        <v>389.74148923579298</v>
      </c>
      <c r="T389" s="233">
        <v>51.812555671677501</v>
      </c>
      <c r="U389" s="233">
        <v>263448.8</v>
      </c>
      <c r="V389" s="233">
        <v>88.217799999999997</v>
      </c>
      <c r="W389" s="233">
        <v>226.27711486816401</v>
      </c>
      <c r="X389" s="233">
        <v>727647.7</v>
      </c>
      <c r="Y389" s="233">
        <v>36591.17</v>
      </c>
      <c r="Z389" s="233">
        <v>8.6829800000000006</v>
      </c>
      <c r="AA389" s="233"/>
      <c r="AB389" s="233">
        <v>1.9359999999999999</v>
      </c>
      <c r="AC389" s="233">
        <v>2.2810933333330001</v>
      </c>
      <c r="AD389" s="233"/>
      <c r="AE389" s="235"/>
      <c r="AF389" s="237"/>
      <c r="AG389" s="237"/>
      <c r="AH389" s="237"/>
      <c r="AI389" s="237"/>
      <c r="AJ389" s="237"/>
    </row>
    <row r="390" spans="1:36" x14ac:dyDescent="0.25">
      <c r="A390" s="231">
        <f t="shared" ref="A390:A412" si="431">A378+1</f>
        <v>2012</v>
      </c>
      <c r="B390" s="231">
        <f t="shared" ref="B390:B412" si="432">B378</f>
        <v>2</v>
      </c>
      <c r="C390" s="232">
        <v>2.28541915056711</v>
      </c>
      <c r="D390" s="233"/>
      <c r="E390" s="233">
        <v>52.273379685702302</v>
      </c>
      <c r="F390" s="233"/>
      <c r="G390" s="233">
        <v>7580.7097132194103</v>
      </c>
      <c r="H390" s="233">
        <v>7352.60343889449</v>
      </c>
      <c r="I390" s="233"/>
      <c r="J390" s="233">
        <v>670050.77290061105</v>
      </c>
      <c r="K390" s="233">
        <v>38.189424194828902</v>
      </c>
      <c r="L390" s="233">
        <v>15291.1181647003</v>
      </c>
      <c r="M390" s="233"/>
      <c r="N390" s="233">
        <v>373.82976368717402</v>
      </c>
      <c r="O390" s="234">
        <v>2.4606459252555899</v>
      </c>
      <c r="P390" s="233">
        <v>737609.581472666</v>
      </c>
      <c r="Q390" s="233"/>
      <c r="R390" s="235"/>
      <c r="S390" s="233">
        <v>389.96012670700497</v>
      </c>
      <c r="T390" s="233">
        <v>52.201375083062103</v>
      </c>
      <c r="U390" s="233">
        <v>262872.00955908</v>
      </c>
      <c r="V390" s="233">
        <v>88.435212180552696</v>
      </c>
      <c r="W390" s="233">
        <v>226.48922727563999</v>
      </c>
      <c r="X390" s="233">
        <v>726291.12056932296</v>
      </c>
      <c r="Y390" s="233">
        <v>36332.899707880002</v>
      </c>
      <c r="Z390" s="233">
        <v>8.6010765057901608</v>
      </c>
      <c r="AA390" s="233"/>
      <c r="AB390" s="233">
        <v>1.9330904883860001</v>
      </c>
      <c r="AC390" s="233">
        <v>2.2854369989644399</v>
      </c>
      <c r="AD390" s="233"/>
      <c r="AE390" s="235"/>
      <c r="AF390" s="237"/>
      <c r="AG390" s="237"/>
      <c r="AH390" s="237"/>
      <c r="AI390" s="237"/>
      <c r="AJ390" s="237"/>
    </row>
    <row r="391" spans="1:36" x14ac:dyDescent="0.25">
      <c r="A391" s="231">
        <f t="shared" si="431"/>
        <v>2012</v>
      </c>
      <c r="B391" s="231">
        <f t="shared" si="432"/>
        <v>3</v>
      </c>
      <c r="C391" s="232">
        <v>2.28691522424357</v>
      </c>
      <c r="D391" s="233"/>
      <c r="E391" s="233">
        <v>52.4651606035737</v>
      </c>
      <c r="F391" s="233"/>
      <c r="G391" s="233">
        <v>7588.5250297535504</v>
      </c>
      <c r="H391" s="233">
        <v>7367.08641235916</v>
      </c>
      <c r="I391" s="233"/>
      <c r="J391" s="233">
        <v>672003.67425095302</v>
      </c>
      <c r="K391" s="233">
        <v>38.253559666342397</v>
      </c>
      <c r="L391" s="233">
        <v>15309.389508241</v>
      </c>
      <c r="M391" s="233"/>
      <c r="N391" s="233">
        <v>378.43047143860798</v>
      </c>
      <c r="O391" s="234">
        <v>2.4404043596790199</v>
      </c>
      <c r="P391" s="233">
        <v>739608.963685947</v>
      </c>
      <c r="Q391" s="233"/>
      <c r="R391" s="235"/>
      <c r="S391" s="233">
        <v>390.42882227311901</v>
      </c>
      <c r="T391" s="233">
        <v>53.548150505221102</v>
      </c>
      <c r="U391" s="233">
        <v>262687.132582883</v>
      </c>
      <c r="V391" s="233">
        <v>88.566900677320007</v>
      </c>
      <c r="W391" s="233">
        <v>226.623785272661</v>
      </c>
      <c r="X391" s="233">
        <v>724946.55334737804</v>
      </c>
      <c r="Y391" s="233">
        <v>36123.828081485401</v>
      </c>
      <c r="Z391" s="233">
        <v>8.5397924208671405</v>
      </c>
      <c r="AA391" s="233"/>
      <c r="AB391" s="233">
        <v>1.9292468404782701</v>
      </c>
      <c r="AC391" s="233">
        <v>2.28943677602143</v>
      </c>
      <c r="AD391" s="233"/>
      <c r="AE391" s="235"/>
      <c r="AF391" s="237"/>
      <c r="AG391" s="237"/>
      <c r="AH391" s="237"/>
      <c r="AI391" s="237"/>
      <c r="AJ391" s="237"/>
    </row>
    <row r="392" spans="1:36" x14ac:dyDescent="0.25">
      <c r="A392" s="231">
        <f t="shared" si="431"/>
        <v>2012</v>
      </c>
      <c r="B392" s="231">
        <f t="shared" si="432"/>
        <v>4</v>
      </c>
      <c r="C392" s="232">
        <v>2.2886099999999998</v>
      </c>
      <c r="D392" s="233"/>
      <c r="E392" s="233">
        <v>53.327359999999999</v>
      </c>
      <c r="F392" s="233"/>
      <c r="G392" s="233">
        <v>7594.6970000000001</v>
      </c>
      <c r="H392" s="233">
        <v>7379.9</v>
      </c>
      <c r="I392" s="233"/>
      <c r="J392" s="233">
        <v>673053</v>
      </c>
      <c r="K392" s="233">
        <v>38.259914398193402</v>
      </c>
      <c r="L392" s="233">
        <v>15336.7</v>
      </c>
      <c r="M392" s="233"/>
      <c r="N392" s="233">
        <v>380.566666666667</v>
      </c>
      <c r="O392" s="234">
        <v>2.4233233333330002</v>
      </c>
      <c r="P392" s="233">
        <v>740530.5</v>
      </c>
      <c r="Q392" s="233"/>
      <c r="R392" s="235"/>
      <c r="S392" s="233">
        <v>391.46016089045901</v>
      </c>
      <c r="T392" s="233">
        <v>58.0948338590742</v>
      </c>
      <c r="U392" s="233">
        <v>262890.03125</v>
      </c>
      <c r="V392" s="233">
        <v>88.665199999999999</v>
      </c>
      <c r="W392" s="233">
        <v>226.81721496582</v>
      </c>
      <c r="X392" s="233">
        <v>725358.25</v>
      </c>
      <c r="Y392" s="233">
        <v>35988.22265625</v>
      </c>
      <c r="Z392" s="233">
        <v>8.4742160000000002</v>
      </c>
      <c r="AA392" s="233"/>
      <c r="AB392" s="233">
        <v>1.9276666666669999</v>
      </c>
      <c r="AC392" s="233">
        <v>2.293356666667</v>
      </c>
      <c r="AD392" s="233"/>
      <c r="AE392" s="235"/>
      <c r="AF392" s="237"/>
      <c r="AG392" s="237"/>
      <c r="AH392" s="237"/>
      <c r="AI392" s="237"/>
      <c r="AJ392" s="237"/>
    </row>
    <row r="393" spans="1:36" x14ac:dyDescent="0.25">
      <c r="A393" s="231">
        <f t="shared" si="431"/>
        <v>2012</v>
      </c>
      <c r="B393" s="231">
        <f t="shared" si="432"/>
        <v>5</v>
      </c>
      <c r="C393" s="232">
        <v>2.2910509178947098</v>
      </c>
      <c r="D393" s="233"/>
      <c r="E393" s="233">
        <v>55.781221371321998</v>
      </c>
      <c r="F393" s="233"/>
      <c r="G393" s="233">
        <v>7597.4674973335595</v>
      </c>
      <c r="H393" s="233">
        <v>7389.0855146104605</v>
      </c>
      <c r="I393" s="233"/>
      <c r="J393" s="233">
        <v>671945.29216353502</v>
      </c>
      <c r="K393" s="233">
        <v>38.158501046888702</v>
      </c>
      <c r="L393" s="233">
        <v>15372.335410158101</v>
      </c>
      <c r="M393" s="233"/>
      <c r="N393" s="233">
        <v>379.90716097461001</v>
      </c>
      <c r="O393" s="234">
        <v>2.4198604221917899</v>
      </c>
      <c r="P393" s="233">
        <v>739326.12002325605</v>
      </c>
      <c r="Q393" s="233"/>
      <c r="R393" s="235"/>
      <c r="S393" s="233">
        <v>393.23360605273501</v>
      </c>
      <c r="T393" s="233">
        <v>66.492930513114004</v>
      </c>
      <c r="U393" s="233">
        <v>263502.91128122498</v>
      </c>
      <c r="V393" s="233">
        <v>88.750516391672093</v>
      </c>
      <c r="W393" s="233">
        <v>227.13534611423501</v>
      </c>
      <c r="X393" s="233">
        <v>728741.97671123396</v>
      </c>
      <c r="Y393" s="233">
        <v>35971.596758499603</v>
      </c>
      <c r="Z393" s="233">
        <v>8.3979426328600493</v>
      </c>
      <c r="AA393" s="233"/>
      <c r="AB393" s="233">
        <v>1.9312000929342401</v>
      </c>
      <c r="AC393" s="233">
        <v>2.29661401911103</v>
      </c>
      <c r="AD393" s="233"/>
      <c r="AE393" s="235"/>
      <c r="AF393" s="237"/>
      <c r="AG393" s="237"/>
      <c r="AH393" s="237"/>
      <c r="AI393" s="237"/>
      <c r="AJ393" s="237"/>
    </row>
    <row r="394" spans="1:36" x14ac:dyDescent="0.25">
      <c r="A394" s="231">
        <f t="shared" si="431"/>
        <v>2012</v>
      </c>
      <c r="B394" s="231">
        <f t="shared" si="432"/>
        <v>6</v>
      </c>
      <c r="C394" s="232">
        <v>2.2944983480819698</v>
      </c>
      <c r="D394" s="233"/>
      <c r="E394" s="233">
        <v>59.255965356999397</v>
      </c>
      <c r="F394" s="233"/>
      <c r="G394" s="233">
        <v>7598.0927208907897</v>
      </c>
      <c r="H394" s="233">
        <v>7397.7200357393003</v>
      </c>
      <c r="I394" s="233"/>
      <c r="J394" s="233">
        <v>671391.03201261698</v>
      </c>
      <c r="K394" s="233">
        <v>38.092132896197299</v>
      </c>
      <c r="L394" s="233">
        <v>15408.7628095248</v>
      </c>
      <c r="M394" s="233"/>
      <c r="N394" s="233">
        <v>376.89303601563898</v>
      </c>
      <c r="O394" s="234">
        <v>2.42861938122818</v>
      </c>
      <c r="P394" s="233">
        <v>738828.59322219295</v>
      </c>
      <c r="Q394" s="233"/>
      <c r="R394" s="235"/>
      <c r="S394" s="233">
        <v>396.18818814671602</v>
      </c>
      <c r="T394" s="233">
        <v>75.757295618011895</v>
      </c>
      <c r="U394" s="233">
        <v>264597.527010619</v>
      </c>
      <c r="V394" s="233">
        <v>88.856846317734394</v>
      </c>
      <c r="W394" s="233">
        <v>227.54676062840099</v>
      </c>
      <c r="X394" s="233">
        <v>733506.87699920801</v>
      </c>
      <c r="Y394" s="233">
        <v>36001.739136119701</v>
      </c>
      <c r="Z394" s="233">
        <v>8.3064207803900398</v>
      </c>
      <c r="AA394" s="233"/>
      <c r="AB394" s="233">
        <v>1.93829392793276</v>
      </c>
      <c r="AC394" s="233">
        <v>2.2996314308221799</v>
      </c>
      <c r="AD394" s="233"/>
      <c r="AE394" s="235"/>
      <c r="AF394" s="237"/>
      <c r="AG394" s="237"/>
      <c r="AH394" s="237"/>
      <c r="AI394" s="237"/>
      <c r="AJ394" s="237"/>
    </row>
    <row r="395" spans="1:36" x14ac:dyDescent="0.25">
      <c r="A395" s="231">
        <f t="shared" si="431"/>
        <v>2012</v>
      </c>
      <c r="B395" s="231">
        <f t="shared" si="432"/>
        <v>7</v>
      </c>
      <c r="C395" s="232">
        <v>2.2986633333330002</v>
      </c>
      <c r="D395" s="233"/>
      <c r="E395" s="233">
        <v>62.390026092529297</v>
      </c>
      <c r="F395" s="233"/>
      <c r="G395" s="233">
        <v>7598.0969999999998</v>
      </c>
      <c r="H395" s="233">
        <v>7408.3670000000002</v>
      </c>
      <c r="I395" s="233"/>
      <c r="J395" s="233">
        <v>675064.6</v>
      </c>
      <c r="K395" s="233">
        <v>38.257219999999997</v>
      </c>
      <c r="L395" s="233">
        <v>15431.3</v>
      </c>
      <c r="M395" s="233"/>
      <c r="N395" s="233">
        <v>372.3</v>
      </c>
      <c r="O395" s="234">
        <v>2.445396666667</v>
      </c>
      <c r="P395" s="233">
        <v>742811.1</v>
      </c>
      <c r="Q395" s="233"/>
      <c r="R395" s="235"/>
      <c r="S395" s="233">
        <v>400.453412817951</v>
      </c>
      <c r="T395" s="233">
        <v>80.777707189133494</v>
      </c>
      <c r="U395" s="233">
        <v>266134.59999999998</v>
      </c>
      <c r="V395" s="233">
        <v>89.003079999999997</v>
      </c>
      <c r="W395" s="233">
        <v>227.94017028808599</v>
      </c>
      <c r="X395" s="233">
        <v>736855.25</v>
      </c>
      <c r="Y395" s="233">
        <v>35983.78515625</v>
      </c>
      <c r="Z395" s="233">
        <v>8.209517</v>
      </c>
      <c r="AA395" s="233"/>
      <c r="AB395" s="233">
        <v>1.9456666666669999</v>
      </c>
      <c r="AC395" s="233">
        <v>2.3025099999999998</v>
      </c>
      <c r="AD395" s="233"/>
      <c r="AE395" s="235"/>
      <c r="AF395" s="237"/>
      <c r="AG395" s="237"/>
      <c r="AH395" s="237"/>
      <c r="AI395" s="237"/>
      <c r="AJ395" s="237"/>
    </row>
    <row r="396" spans="1:36" x14ac:dyDescent="0.25">
      <c r="A396" s="231">
        <f t="shared" si="431"/>
        <v>2012</v>
      </c>
      <c r="B396" s="231">
        <f t="shared" si="432"/>
        <v>8</v>
      </c>
      <c r="C396" s="232">
        <v>2.30367217012363</v>
      </c>
      <c r="D396" s="233"/>
      <c r="E396" s="233">
        <v>64.639420541888896</v>
      </c>
      <c r="F396" s="233"/>
      <c r="G396" s="233">
        <v>7598.7684643438797</v>
      </c>
      <c r="H396" s="233">
        <v>7423.9677503859502</v>
      </c>
      <c r="I396" s="233"/>
      <c r="J396" s="233">
        <v>685118.54242742294</v>
      </c>
      <c r="K396" s="233">
        <v>38.767001983061</v>
      </c>
      <c r="L396" s="233">
        <v>15433.8627908259</v>
      </c>
      <c r="M396" s="233"/>
      <c r="N396" s="233">
        <v>366.61928339392199</v>
      </c>
      <c r="O396" s="234">
        <v>2.46717027920069</v>
      </c>
      <c r="P396" s="233">
        <v>753529.79651051003</v>
      </c>
      <c r="Q396" s="233"/>
      <c r="R396" s="235"/>
      <c r="S396" s="233">
        <v>406.37365573219802</v>
      </c>
      <c r="T396" s="233">
        <v>78.8222382524918</v>
      </c>
      <c r="U396" s="233">
        <v>268174.189552058</v>
      </c>
      <c r="V396" s="233">
        <v>89.215226291332499</v>
      </c>
      <c r="W396" s="233">
        <v>228.281384435517</v>
      </c>
      <c r="X396" s="233">
        <v>737239.57460430299</v>
      </c>
      <c r="Y396" s="233">
        <v>35862.288331105199</v>
      </c>
      <c r="Z396" s="233">
        <v>8.1043926374660806</v>
      </c>
      <c r="AA396" s="233"/>
      <c r="AB396" s="233">
        <v>1.95149981610183</v>
      </c>
      <c r="AC396" s="233">
        <v>2.3057146673657201</v>
      </c>
      <c r="AD396" s="233"/>
      <c r="AE396" s="235"/>
      <c r="AF396" s="237"/>
      <c r="AG396" s="237"/>
      <c r="AH396" s="237"/>
      <c r="AI396" s="237"/>
      <c r="AJ396" s="237"/>
    </row>
    <row r="397" spans="1:36" x14ac:dyDescent="0.25">
      <c r="A397" s="231">
        <f t="shared" si="431"/>
        <v>2012</v>
      </c>
      <c r="B397" s="231">
        <f t="shared" si="432"/>
        <v>9</v>
      </c>
      <c r="C397" s="232">
        <v>2.3089190037719498</v>
      </c>
      <c r="D397" s="233"/>
      <c r="E397" s="233">
        <v>66.845116405607399</v>
      </c>
      <c r="F397" s="233"/>
      <c r="G397" s="233">
        <v>7600.0512527380797</v>
      </c>
      <c r="H397" s="233">
        <v>7442.4309934949797</v>
      </c>
      <c r="I397" s="233"/>
      <c r="J397" s="233">
        <v>695959.65510564705</v>
      </c>
      <c r="K397" s="233">
        <v>39.334753631138398</v>
      </c>
      <c r="L397" s="233">
        <v>15428.661382967501</v>
      </c>
      <c r="M397" s="233"/>
      <c r="N397" s="233">
        <v>361.55377208695103</v>
      </c>
      <c r="O397" s="234">
        <v>2.4878987304689502</v>
      </c>
      <c r="P397" s="233">
        <v>765375.90718726697</v>
      </c>
      <c r="Q397" s="233"/>
      <c r="R397" s="235"/>
      <c r="S397" s="233">
        <v>412.80394209918398</v>
      </c>
      <c r="T397" s="233">
        <v>73.025761319485994</v>
      </c>
      <c r="U397" s="233">
        <v>270331.19536607398</v>
      </c>
      <c r="V397" s="233">
        <v>89.463722669569094</v>
      </c>
      <c r="W397" s="233">
        <v>228.606346697097</v>
      </c>
      <c r="X397" s="233">
        <v>735994.12103385106</v>
      </c>
      <c r="Y397" s="233">
        <v>35750.908091525103</v>
      </c>
      <c r="Z397" s="233">
        <v>7.9958244319643601</v>
      </c>
      <c r="AA397" s="233"/>
      <c r="AB397" s="233">
        <v>1.95570957908294</v>
      </c>
      <c r="AC397" s="233">
        <v>2.3092881388594102</v>
      </c>
      <c r="AD397" s="233"/>
      <c r="AE397" s="235"/>
      <c r="AF397" s="237"/>
      <c r="AG397" s="237"/>
      <c r="AH397" s="237"/>
      <c r="AI397" s="237"/>
      <c r="AJ397" s="237"/>
    </row>
    <row r="398" spans="1:36" x14ac:dyDescent="0.25">
      <c r="A398" s="231">
        <f t="shared" si="431"/>
        <v>2012</v>
      </c>
      <c r="B398" s="231">
        <f t="shared" si="432"/>
        <v>10</v>
      </c>
      <c r="C398" s="232">
        <v>2.3136933333330001</v>
      </c>
      <c r="D398" s="233"/>
      <c r="E398" s="233">
        <v>70.248189999999994</v>
      </c>
      <c r="F398" s="233"/>
      <c r="G398" s="233">
        <v>7601.4970000000003</v>
      </c>
      <c r="H398" s="233">
        <v>7460.3670000000002</v>
      </c>
      <c r="I398" s="233"/>
      <c r="J398" s="233">
        <v>700177.8</v>
      </c>
      <c r="K398" s="233">
        <v>39.577075958252003</v>
      </c>
      <c r="L398" s="233">
        <v>15433.7</v>
      </c>
      <c r="M398" s="233"/>
      <c r="N398" s="233">
        <v>358.9</v>
      </c>
      <c r="O398" s="234">
        <v>2.5013666666669998</v>
      </c>
      <c r="P398" s="233">
        <v>770858.4</v>
      </c>
      <c r="Q398" s="233"/>
      <c r="R398" s="235"/>
      <c r="S398" s="233">
        <v>418.28532108693503</v>
      </c>
      <c r="T398" s="233">
        <v>68.507971154402895</v>
      </c>
      <c r="U398" s="233">
        <v>272137.375</v>
      </c>
      <c r="V398" s="233">
        <v>89.704710000000006</v>
      </c>
      <c r="W398" s="233">
        <v>228.97856140136699</v>
      </c>
      <c r="X398" s="233">
        <v>735414.75</v>
      </c>
      <c r="Y398" s="233">
        <v>35800.82</v>
      </c>
      <c r="Z398" s="233">
        <v>7.8885610000000002</v>
      </c>
      <c r="AA398" s="233"/>
      <c r="AB398" s="233">
        <v>1.9590000000000001</v>
      </c>
      <c r="AC398" s="233">
        <v>2.3131933333329999</v>
      </c>
      <c r="AD398" s="233"/>
      <c r="AE398" s="235"/>
      <c r="AF398" s="237"/>
      <c r="AG398" s="237"/>
      <c r="AH398" s="237"/>
      <c r="AI398" s="237"/>
      <c r="AJ398" s="237"/>
    </row>
    <row r="399" spans="1:36" x14ac:dyDescent="0.25">
      <c r="A399" s="231">
        <f t="shared" si="431"/>
        <v>2012</v>
      </c>
      <c r="B399" s="231">
        <f t="shared" si="432"/>
        <v>11</v>
      </c>
      <c r="C399" s="232">
        <v>2.3177877312772899</v>
      </c>
      <c r="D399" s="233"/>
      <c r="E399" s="233">
        <v>75.819878333774199</v>
      </c>
      <c r="F399" s="233"/>
      <c r="G399" s="233">
        <v>7602.8716826018599</v>
      </c>
      <c r="H399" s="233">
        <v>7476.8613770544098</v>
      </c>
      <c r="I399" s="233"/>
      <c r="J399" s="233">
        <v>693419.38732294401</v>
      </c>
      <c r="K399" s="233">
        <v>39.268063285880203</v>
      </c>
      <c r="L399" s="233">
        <v>15461.597212573601</v>
      </c>
      <c r="M399" s="233"/>
      <c r="N399" s="233">
        <v>359.56358762891898</v>
      </c>
      <c r="O399" s="234">
        <v>2.5038188714553402</v>
      </c>
      <c r="P399" s="233">
        <v>765629.42092711304</v>
      </c>
      <c r="Q399" s="233"/>
      <c r="R399" s="235"/>
      <c r="S399" s="233">
        <v>422.26683681421503</v>
      </c>
      <c r="T399" s="233">
        <v>68.765400803107099</v>
      </c>
      <c r="U399" s="233">
        <v>273407.76027146698</v>
      </c>
      <c r="V399" s="233">
        <v>89.931352934112795</v>
      </c>
      <c r="W399" s="233">
        <v>229.4573385857</v>
      </c>
      <c r="X399" s="233">
        <v>737049.73757706396</v>
      </c>
      <c r="Y399" s="233">
        <v>36116.511120100098</v>
      </c>
      <c r="Z399" s="233">
        <v>7.7760202864640702</v>
      </c>
      <c r="AA399" s="233"/>
      <c r="AB399" s="233">
        <v>1.96206967285751</v>
      </c>
      <c r="AC399" s="233">
        <v>2.3176579614119399</v>
      </c>
      <c r="AD399" s="233"/>
      <c r="AE399" s="235"/>
      <c r="AF399" s="237"/>
      <c r="AG399" s="237"/>
      <c r="AH399" s="237"/>
      <c r="AI399" s="237"/>
      <c r="AJ399" s="237"/>
    </row>
    <row r="400" spans="1:36" x14ac:dyDescent="0.25">
      <c r="A400" s="231">
        <f t="shared" si="431"/>
        <v>2012</v>
      </c>
      <c r="B400" s="231">
        <f t="shared" si="432"/>
        <v>12</v>
      </c>
      <c r="C400" s="232">
        <v>2.3205160576572199</v>
      </c>
      <c r="D400" s="233">
        <f t="shared" ref="D400" si="433">AVERAGE(C389:C400)</f>
        <v>2.2993982169680374</v>
      </c>
      <c r="E400" s="233">
        <v>81.642213417000704</v>
      </c>
      <c r="F400" s="233">
        <f t="shared" ref="F400" si="434">AVERAGE(E389:E400)</f>
        <v>62.165913484033162</v>
      </c>
      <c r="G400" s="233">
        <v>7603.9935757827297</v>
      </c>
      <c r="H400" s="233">
        <v>7491.1984889127398</v>
      </c>
      <c r="I400" s="233">
        <f t="shared" ref="I400" si="435">AVERAGE(H389:H400)</f>
        <v>7410.4490009542897</v>
      </c>
      <c r="J400" s="233">
        <v>681454.68393768999</v>
      </c>
      <c r="K400" s="233">
        <v>38.689046773243597</v>
      </c>
      <c r="L400" s="233">
        <v>15500.830377780199</v>
      </c>
      <c r="M400" s="233">
        <f t="shared" ref="M400" si="436">AVERAGE(L389:L400)</f>
        <v>15390.271471397617</v>
      </c>
      <c r="N400" s="233">
        <v>362.16997577788999</v>
      </c>
      <c r="O400" s="234">
        <v>2.4948546932339601</v>
      </c>
      <c r="P400" s="233">
        <v>755116.59040287498</v>
      </c>
      <c r="Q400" s="233">
        <f t="shared" ref="Q400" si="437">AVERAGE(P389:P400)</f>
        <v>748777.78945265233</v>
      </c>
      <c r="R400" s="235">
        <f t="shared" ref="R400" si="438">AVERAGE(K389:K400)</f>
        <v>38.583386152835494</v>
      </c>
      <c r="S400" s="233">
        <v>424.92475445734402</v>
      </c>
      <c r="T400" s="233">
        <v>73.282515435663001</v>
      </c>
      <c r="U400" s="233">
        <v>274143.55588843097</v>
      </c>
      <c r="V400" s="233">
        <v>90.153087058037002</v>
      </c>
      <c r="W400" s="233">
        <v>229.891454337927</v>
      </c>
      <c r="X400" s="233">
        <v>739840.66684034897</v>
      </c>
      <c r="Y400" s="233">
        <v>36581.259020512203</v>
      </c>
      <c r="Z400" s="233">
        <v>7.66396250283303</v>
      </c>
      <c r="AA400" s="233">
        <f t="shared" ref="AA400" si="439">AVERAGE(Z389:Z400)</f>
        <v>8.2200588498862448</v>
      </c>
      <c r="AB400" s="233">
        <v>1.96403040278242</v>
      </c>
      <c r="AC400" s="233">
        <v>2.3218720642095101</v>
      </c>
      <c r="AD400" s="233">
        <f t="shared" ref="AD400" si="440">AVERAGE(X389:X400)</f>
        <v>732407.21480689244</v>
      </c>
      <c r="AE400" s="235">
        <f t="shared" ref="AE400" si="441">AVERAGE(O389:O400)</f>
        <v>2.4624102218927937</v>
      </c>
      <c r="AF400" s="237">
        <f t="shared" ref="AF400" si="442">AVERAGE(S389:S400)</f>
        <v>403.01002635947117</v>
      </c>
      <c r="AG400" s="237">
        <f t="shared" ref="AG400" si="443">AVERAGE(U389:U400)</f>
        <v>267027.25731348642</v>
      </c>
      <c r="AH400" s="237">
        <f t="shared" ref="AH400" si="444">AVERAGE(G389:G400)</f>
        <v>7594.7127447219891</v>
      </c>
      <c r="AI400" s="237">
        <f t="shared" ref="AI400:AJ400" si="445">AVERAGE(AB389:AB400)</f>
        <v>1.9444561794908308</v>
      </c>
      <c r="AJ400" s="237">
        <f t="shared" si="445"/>
        <v>2.3013171158415551</v>
      </c>
    </row>
    <row r="401" spans="1:36" x14ac:dyDescent="0.25">
      <c r="A401" s="231">
        <f>A389+1</f>
        <v>2013</v>
      </c>
      <c r="B401" s="231">
        <f>B389</f>
        <v>1</v>
      </c>
      <c r="C401" s="232">
        <v>2.3216399999999999</v>
      </c>
      <c r="D401" s="233"/>
      <c r="E401" s="233">
        <v>85.898169999999993</v>
      </c>
      <c r="F401" s="233"/>
      <c r="G401" s="233">
        <v>7604.8969999999999</v>
      </c>
      <c r="H401" s="233">
        <v>7505.3</v>
      </c>
      <c r="I401" s="233"/>
      <c r="J401" s="233">
        <v>671541.25</v>
      </c>
      <c r="K401" s="233">
        <v>38.19979</v>
      </c>
      <c r="L401" s="233">
        <v>15538.4</v>
      </c>
      <c r="M401" s="233"/>
      <c r="N401" s="233">
        <v>364.9</v>
      </c>
      <c r="O401" s="234">
        <v>2.4746933333330001</v>
      </c>
      <c r="P401" s="233">
        <v>746376.5</v>
      </c>
      <c r="Q401" s="233"/>
      <c r="R401" s="235"/>
      <c r="S401" s="233">
        <v>427.221691398757</v>
      </c>
      <c r="T401" s="233">
        <v>80.788806306991106</v>
      </c>
      <c r="U401" s="233">
        <v>274576.09999999998</v>
      </c>
      <c r="V401" s="233">
        <v>90.421509999999998</v>
      </c>
      <c r="W401" s="233">
        <v>230.14517211914099</v>
      </c>
      <c r="X401" s="233">
        <v>742350</v>
      </c>
      <c r="Y401" s="233">
        <v>37076.300000000003</v>
      </c>
      <c r="Z401" s="233">
        <v>7.5428300000000004</v>
      </c>
      <c r="AA401" s="233"/>
      <c r="AB401" s="233">
        <v>1.964</v>
      </c>
      <c r="AC401" s="233">
        <v>2.3254466666670002</v>
      </c>
      <c r="AD401" s="233"/>
      <c r="AE401" s="235"/>
      <c r="AF401" s="237"/>
      <c r="AG401" s="237"/>
      <c r="AH401" s="237"/>
      <c r="AI401" s="237"/>
      <c r="AJ401" s="237"/>
    </row>
    <row r="402" spans="1:36" x14ac:dyDescent="0.25">
      <c r="A402" s="231">
        <f t="shared" si="431"/>
        <v>2013</v>
      </c>
      <c r="B402" s="231">
        <f t="shared" si="432"/>
        <v>2</v>
      </c>
      <c r="C402" s="232">
        <v>2.3210080245470901</v>
      </c>
      <c r="D402" s="233"/>
      <c r="E402" s="233">
        <v>86.690106111846305</v>
      </c>
      <c r="F402" s="233"/>
      <c r="G402" s="233">
        <v>7605.6068354016097</v>
      </c>
      <c r="H402" s="233">
        <v>7519.6024144392304</v>
      </c>
      <c r="I402" s="233"/>
      <c r="J402" s="233">
        <v>670115.15306978405</v>
      </c>
      <c r="K402" s="233">
        <v>38.118360798130098</v>
      </c>
      <c r="L402" s="233">
        <v>15562.139047717499</v>
      </c>
      <c r="M402" s="233"/>
      <c r="N402" s="233">
        <v>366.18119946472098</v>
      </c>
      <c r="O402" s="234">
        <v>2.4462154092764501</v>
      </c>
      <c r="P402" s="233">
        <v>745582.07278230204</v>
      </c>
      <c r="Q402" s="233"/>
      <c r="R402" s="235"/>
      <c r="S402" s="233">
        <v>429.83384039894901</v>
      </c>
      <c r="T402" s="233">
        <v>89.341878977986596</v>
      </c>
      <c r="U402" s="233">
        <v>274856.13448203698</v>
      </c>
      <c r="V402" s="233">
        <v>90.753951028447602</v>
      </c>
      <c r="W402" s="233">
        <v>230.10465732768901</v>
      </c>
      <c r="X402" s="233">
        <v>743316.18902638298</v>
      </c>
      <c r="Y402" s="233">
        <v>37463.5785336626</v>
      </c>
      <c r="Z402" s="233">
        <v>7.4155427097509703</v>
      </c>
      <c r="AA402" s="233"/>
      <c r="AB402" s="233">
        <v>1.9614562737771399</v>
      </c>
      <c r="AC402" s="233">
        <v>2.3278200216562399</v>
      </c>
      <c r="AD402" s="233"/>
      <c r="AE402" s="235"/>
      <c r="AF402" s="237"/>
      <c r="AG402" s="237"/>
      <c r="AH402" s="237"/>
      <c r="AI402" s="237"/>
      <c r="AJ402" s="237"/>
    </row>
    <row r="403" spans="1:36" x14ac:dyDescent="0.25">
      <c r="A403" s="231">
        <f t="shared" si="431"/>
        <v>2013</v>
      </c>
      <c r="B403" s="231">
        <f t="shared" si="432"/>
        <v>3</v>
      </c>
      <c r="C403" s="232">
        <v>2.3201977655633699</v>
      </c>
      <c r="D403" s="233"/>
      <c r="E403" s="233">
        <v>84.884288863294401</v>
      </c>
      <c r="F403" s="233"/>
      <c r="G403" s="233">
        <v>7606.4915459801396</v>
      </c>
      <c r="H403" s="233">
        <v>7533.2892062207702</v>
      </c>
      <c r="I403" s="233"/>
      <c r="J403" s="233">
        <v>673958.07599989197</v>
      </c>
      <c r="K403" s="233">
        <v>38.289971805821303</v>
      </c>
      <c r="L403" s="233">
        <v>15579.2542400805</v>
      </c>
      <c r="M403" s="233"/>
      <c r="N403" s="233">
        <v>366.61836251716102</v>
      </c>
      <c r="O403" s="234">
        <v>2.42201763721526</v>
      </c>
      <c r="P403" s="233">
        <v>749660.73164605896</v>
      </c>
      <c r="Q403" s="233"/>
      <c r="R403" s="235"/>
      <c r="S403" s="233">
        <v>433.02738592594</v>
      </c>
      <c r="T403" s="233">
        <v>95.628403144236998</v>
      </c>
      <c r="U403" s="233">
        <v>275114.633912305</v>
      </c>
      <c r="V403" s="233">
        <v>91.085586396087294</v>
      </c>
      <c r="W403" s="233">
        <v>229.968604031936</v>
      </c>
      <c r="X403" s="233">
        <v>743490.33927035006</v>
      </c>
      <c r="Y403" s="233">
        <v>37714.216440387703</v>
      </c>
      <c r="Z403" s="233">
        <v>7.2992567693180002</v>
      </c>
      <c r="AA403" s="233"/>
      <c r="AB403" s="233">
        <v>1.9586379575083701</v>
      </c>
      <c r="AC403" s="233">
        <v>2.3294840562288899</v>
      </c>
      <c r="AD403" s="233"/>
      <c r="AE403" s="235"/>
      <c r="AF403" s="237"/>
      <c r="AG403" s="237"/>
      <c r="AH403" s="237"/>
      <c r="AI403" s="237"/>
      <c r="AJ403" s="237"/>
    </row>
    <row r="404" spans="1:36" x14ac:dyDescent="0.25">
      <c r="A404" s="231">
        <f t="shared" si="431"/>
        <v>2013</v>
      </c>
      <c r="B404" s="231">
        <f t="shared" si="432"/>
        <v>4</v>
      </c>
      <c r="C404" s="232">
        <v>2.320816666667</v>
      </c>
      <c r="D404" s="233"/>
      <c r="E404" s="233">
        <v>81.138140000000007</v>
      </c>
      <c r="F404" s="233"/>
      <c r="G404" s="233">
        <v>7608.2969999999996</v>
      </c>
      <c r="H404" s="233">
        <v>7549.9</v>
      </c>
      <c r="I404" s="233"/>
      <c r="J404" s="233">
        <v>679413.4</v>
      </c>
      <c r="K404" s="233">
        <v>38.532035827636697</v>
      </c>
      <c r="L404" s="233">
        <v>15606.6</v>
      </c>
      <c r="M404" s="233"/>
      <c r="N404" s="233">
        <v>367.4</v>
      </c>
      <c r="O404" s="234">
        <v>2.4083533333329998</v>
      </c>
      <c r="P404" s="233">
        <v>755239.9</v>
      </c>
      <c r="Q404" s="233"/>
      <c r="R404" s="235"/>
      <c r="S404" s="233">
        <v>438.08538767538698</v>
      </c>
      <c r="T404" s="233">
        <v>98.177082294550999</v>
      </c>
      <c r="U404" s="233">
        <v>275553.875</v>
      </c>
      <c r="V404" s="233">
        <v>91.448589999999996</v>
      </c>
      <c r="W404" s="233">
        <v>229.94550000000001</v>
      </c>
      <c r="X404" s="233">
        <v>744069.1</v>
      </c>
      <c r="Y404" s="233">
        <v>37902.65625</v>
      </c>
      <c r="Z404" s="233">
        <v>7.174779</v>
      </c>
      <c r="AA404" s="233"/>
      <c r="AB404" s="233">
        <v>1.9573333333330001</v>
      </c>
      <c r="AC404" s="233">
        <v>2.3316666666670001</v>
      </c>
      <c r="AD404" s="233"/>
      <c r="AE404" s="235"/>
      <c r="AF404" s="237"/>
      <c r="AG404" s="237"/>
      <c r="AH404" s="237"/>
      <c r="AI404" s="237"/>
      <c r="AJ404" s="237"/>
    </row>
    <row r="405" spans="1:36" x14ac:dyDescent="0.25">
      <c r="A405" s="231">
        <f t="shared" si="431"/>
        <v>2013</v>
      </c>
      <c r="B405" s="231">
        <f t="shared" si="432"/>
        <v>5</v>
      </c>
      <c r="C405" s="232">
        <v>2.3241225557413401</v>
      </c>
      <c r="D405" s="233"/>
      <c r="E405" s="233">
        <v>76.883682103515596</v>
      </c>
      <c r="F405" s="233"/>
      <c r="G405" s="233">
        <v>7611.2631194223304</v>
      </c>
      <c r="H405" s="233">
        <v>7567.8086637188999</v>
      </c>
      <c r="I405" s="233"/>
      <c r="J405" s="233">
        <v>682398.21657835599</v>
      </c>
      <c r="K405" s="233">
        <v>38.647207630843504</v>
      </c>
      <c r="L405" s="233">
        <v>15651.239558921299</v>
      </c>
      <c r="M405" s="233"/>
      <c r="N405" s="233">
        <v>368.92084015920398</v>
      </c>
      <c r="O405" s="234">
        <v>2.41549305586984</v>
      </c>
      <c r="P405" s="233">
        <v>758384.90348785894</v>
      </c>
      <c r="Q405" s="233"/>
      <c r="R405" s="235"/>
      <c r="S405" s="233">
        <v>444.46121523821199</v>
      </c>
      <c r="T405" s="233">
        <v>94.596399020698797</v>
      </c>
      <c r="U405" s="233">
        <v>276239.50108774297</v>
      </c>
      <c r="V405" s="233">
        <v>91.769181029221201</v>
      </c>
      <c r="W405" s="233">
        <v>230.22319251155201</v>
      </c>
      <c r="X405" s="233">
        <v>745884.44071465603</v>
      </c>
      <c r="Y405" s="233">
        <v>38025.269580531101</v>
      </c>
      <c r="Z405" s="233">
        <v>7.0626361852129502</v>
      </c>
      <c r="AA405" s="233"/>
      <c r="AB405" s="233">
        <v>1.9595117712577801</v>
      </c>
      <c r="AC405" s="233">
        <v>2.3347502062918699</v>
      </c>
      <c r="AD405" s="233"/>
      <c r="AE405" s="235"/>
      <c r="AF405" s="237"/>
      <c r="AG405" s="237"/>
      <c r="AH405" s="237"/>
      <c r="AI405" s="237"/>
      <c r="AJ405" s="237"/>
    </row>
    <row r="406" spans="1:36" x14ac:dyDescent="0.25">
      <c r="A406" s="231">
        <f t="shared" si="431"/>
        <v>2013</v>
      </c>
      <c r="B406" s="231">
        <f t="shared" si="432"/>
        <v>6</v>
      </c>
      <c r="C406" s="232">
        <v>2.3291631905371601</v>
      </c>
      <c r="D406" s="233"/>
      <c r="E406" s="233">
        <v>73.3966277401437</v>
      </c>
      <c r="F406" s="233"/>
      <c r="G406" s="233">
        <v>7615.3323473875798</v>
      </c>
      <c r="H406" s="233">
        <v>7587.6489437673099</v>
      </c>
      <c r="I406" s="233"/>
      <c r="J406" s="233">
        <v>683379.69466733595</v>
      </c>
      <c r="K406" s="233">
        <v>38.656243655665698</v>
      </c>
      <c r="L406" s="233">
        <v>15712.6080398252</v>
      </c>
      <c r="M406" s="233"/>
      <c r="N406" s="233">
        <v>369.14648345401002</v>
      </c>
      <c r="O406" s="234">
        <v>2.4341736198768502</v>
      </c>
      <c r="P406" s="233">
        <v>759534.72130185098</v>
      </c>
      <c r="Q406" s="233"/>
      <c r="R406" s="235"/>
      <c r="S406" s="233">
        <v>449.82426138764498</v>
      </c>
      <c r="T406" s="233">
        <v>87.838193352868302</v>
      </c>
      <c r="U406" s="233">
        <v>277170.03765346197</v>
      </c>
      <c r="V406" s="233">
        <v>92.0914074650792</v>
      </c>
      <c r="W406" s="233">
        <v>230.73666555642899</v>
      </c>
      <c r="X406" s="233">
        <v>748798.17644167098</v>
      </c>
      <c r="Y406" s="233">
        <v>38159.338681928602</v>
      </c>
      <c r="Z406" s="233">
        <v>6.9527794266000198</v>
      </c>
      <c r="AA406" s="233"/>
      <c r="AB406" s="233">
        <v>1.9638813024295401</v>
      </c>
      <c r="AC406" s="233">
        <v>2.3386262667712598</v>
      </c>
      <c r="AD406" s="233"/>
      <c r="AE406" s="235"/>
      <c r="AF406" s="237"/>
      <c r="AG406" s="237"/>
      <c r="AH406" s="237"/>
      <c r="AI406" s="237"/>
      <c r="AJ406" s="237"/>
    </row>
    <row r="407" spans="1:36" x14ac:dyDescent="0.25">
      <c r="A407" s="231">
        <f t="shared" si="431"/>
        <v>2013</v>
      </c>
      <c r="B407" s="231">
        <f t="shared" si="432"/>
        <v>7</v>
      </c>
      <c r="C407" s="232">
        <v>2.333886666667</v>
      </c>
      <c r="D407" s="233"/>
      <c r="E407" s="233">
        <v>72.484690000000001</v>
      </c>
      <c r="F407" s="233"/>
      <c r="G407" s="233">
        <v>7619.8310000000001</v>
      </c>
      <c r="H407" s="233">
        <v>7607.3670000000002</v>
      </c>
      <c r="I407" s="233"/>
      <c r="J407" s="233">
        <v>683540.75</v>
      </c>
      <c r="K407" s="233">
        <v>38.619520000000001</v>
      </c>
      <c r="L407" s="233">
        <v>15779.9</v>
      </c>
      <c r="M407" s="233"/>
      <c r="N407" s="233">
        <v>365.36666666666702</v>
      </c>
      <c r="O407" s="234">
        <v>2.4495499999999999</v>
      </c>
      <c r="P407" s="233">
        <v>759767.7</v>
      </c>
      <c r="Q407" s="233"/>
      <c r="R407" s="235"/>
      <c r="S407" s="233">
        <v>450.52056144208899</v>
      </c>
      <c r="T407" s="233">
        <v>82.612725685450002</v>
      </c>
      <c r="U407" s="233">
        <v>278200.25</v>
      </c>
      <c r="V407" s="233">
        <v>92.428799999999995</v>
      </c>
      <c r="W407" s="233">
        <v>231.306640625</v>
      </c>
      <c r="X407" s="233">
        <v>752080.6</v>
      </c>
      <c r="Y407" s="233">
        <v>38371.699999999997</v>
      </c>
      <c r="Z407" s="233">
        <v>6.848128</v>
      </c>
      <c r="AA407" s="233"/>
      <c r="AB407" s="233">
        <v>1.968</v>
      </c>
      <c r="AC407" s="233">
        <v>2.3424999999999998</v>
      </c>
      <c r="AD407" s="233"/>
      <c r="AE407" s="235"/>
      <c r="AF407" s="237"/>
      <c r="AG407" s="237"/>
      <c r="AH407" s="237"/>
      <c r="AI407" s="237"/>
      <c r="AJ407" s="237"/>
    </row>
    <row r="408" spans="1:36" x14ac:dyDescent="0.25">
      <c r="A408" s="231">
        <f t="shared" si="431"/>
        <v>2013</v>
      </c>
      <c r="B408" s="231">
        <f t="shared" si="432"/>
        <v>8</v>
      </c>
      <c r="C408" s="232">
        <v>2.3372825670445598</v>
      </c>
      <c r="D408" s="233"/>
      <c r="E408" s="233">
        <v>75.0533417501847</v>
      </c>
      <c r="F408" s="233"/>
      <c r="G408" s="233">
        <v>7624.7214162033497</v>
      </c>
      <c r="H408" s="233">
        <v>7627.57870032141</v>
      </c>
      <c r="I408" s="233"/>
      <c r="J408" s="233">
        <v>683953.55527167604</v>
      </c>
      <c r="K408" s="233">
        <v>38.588646179755798</v>
      </c>
      <c r="L408" s="233">
        <v>15848.615507301</v>
      </c>
      <c r="M408" s="233"/>
      <c r="N408" s="233">
        <v>355.83103538188999</v>
      </c>
      <c r="O408" s="234">
        <v>2.45245748796117</v>
      </c>
      <c r="P408" s="233">
        <v>760124.89503515</v>
      </c>
      <c r="Q408" s="233"/>
      <c r="R408" s="235"/>
      <c r="S408" s="233">
        <v>444.288913163904</v>
      </c>
      <c r="T408" s="233">
        <v>81.768002398135394</v>
      </c>
      <c r="U408" s="233">
        <v>279289.97979367099</v>
      </c>
      <c r="V408" s="233">
        <v>92.827570111018602</v>
      </c>
      <c r="W408" s="233">
        <v>231.845355210142</v>
      </c>
      <c r="X408" s="233">
        <v>755356.67980551999</v>
      </c>
      <c r="Y408" s="233">
        <v>38717.926030412302</v>
      </c>
      <c r="Z408" s="233">
        <v>6.7406199658972303</v>
      </c>
      <c r="AA408" s="233"/>
      <c r="AB408" s="233">
        <v>1.97057393466186</v>
      </c>
      <c r="AC408" s="233">
        <v>2.3461798599803401</v>
      </c>
      <c r="AD408" s="233"/>
      <c r="AE408" s="235"/>
      <c r="AF408" s="237"/>
      <c r="AG408" s="237"/>
      <c r="AH408" s="237"/>
      <c r="AI408" s="237"/>
      <c r="AJ408" s="237"/>
    </row>
    <row r="409" spans="1:36" x14ac:dyDescent="0.25">
      <c r="A409" s="231">
        <f t="shared" si="431"/>
        <v>2013</v>
      </c>
      <c r="B409" s="231">
        <f t="shared" si="432"/>
        <v>9</v>
      </c>
      <c r="C409" s="232">
        <v>2.33972056813572</v>
      </c>
      <c r="D409" s="233"/>
      <c r="E409" s="233">
        <v>79.4463636938316</v>
      </c>
      <c r="F409" s="233"/>
      <c r="G409" s="233">
        <v>7629.8793076657203</v>
      </c>
      <c r="H409" s="233">
        <v>7647.3493090554903</v>
      </c>
      <c r="I409" s="233"/>
      <c r="J409" s="233">
        <v>684741.52685393102</v>
      </c>
      <c r="K409" s="233">
        <v>38.5817198825332</v>
      </c>
      <c r="L409" s="233">
        <v>15900.0890944901</v>
      </c>
      <c r="M409" s="233"/>
      <c r="N409" s="233">
        <v>344.27838010986397</v>
      </c>
      <c r="O409" s="234">
        <v>2.4479190715641801</v>
      </c>
      <c r="P409" s="233">
        <v>760934.59868120798</v>
      </c>
      <c r="Q409" s="233"/>
      <c r="R409" s="235"/>
      <c r="S409" s="233">
        <v>433.20172732911197</v>
      </c>
      <c r="T409" s="233">
        <v>83.767703743183901</v>
      </c>
      <c r="U409" s="233">
        <v>280215.99976968399</v>
      </c>
      <c r="V409" s="233">
        <v>93.253260347778806</v>
      </c>
      <c r="W409" s="233">
        <v>232.31196772286501</v>
      </c>
      <c r="X409" s="233">
        <v>757800.71779482404</v>
      </c>
      <c r="Y409" s="233">
        <v>39086.560772717203</v>
      </c>
      <c r="Z409" s="233">
        <v>6.6456213146267604</v>
      </c>
      <c r="AA409" s="233"/>
      <c r="AB409" s="233">
        <v>1.97257362434893</v>
      </c>
      <c r="AC409" s="233">
        <v>2.3495476672864699</v>
      </c>
      <c r="AD409" s="233"/>
      <c r="AE409" s="235"/>
      <c r="AF409" s="237"/>
      <c r="AG409" s="237"/>
      <c r="AH409" s="237"/>
      <c r="AI409" s="237"/>
      <c r="AJ409" s="237"/>
    </row>
    <row r="410" spans="1:36" x14ac:dyDescent="0.25">
      <c r="A410" s="231">
        <f t="shared" si="431"/>
        <v>2013</v>
      </c>
      <c r="B410" s="231">
        <f t="shared" si="432"/>
        <v>10</v>
      </c>
      <c r="C410" s="232">
        <v>2.3421266666670002</v>
      </c>
      <c r="D410" s="233"/>
      <c r="E410" s="233">
        <v>83.151210000000006</v>
      </c>
      <c r="F410" s="233"/>
      <c r="G410" s="233">
        <v>7635.2294921875</v>
      </c>
      <c r="H410" s="233">
        <v>7665.9</v>
      </c>
      <c r="I410" s="233"/>
      <c r="J410" s="233">
        <v>685762.1</v>
      </c>
      <c r="K410" s="233">
        <v>38.605049999999999</v>
      </c>
      <c r="L410" s="233">
        <v>15916.2</v>
      </c>
      <c r="M410" s="233"/>
      <c r="N410" s="233">
        <v>335.9</v>
      </c>
      <c r="O410" s="234">
        <v>2.4455900000000002</v>
      </c>
      <c r="P410" s="233">
        <v>762305.4</v>
      </c>
      <c r="Q410" s="233"/>
      <c r="R410" s="235"/>
      <c r="S410" s="233">
        <v>420.99348362664102</v>
      </c>
      <c r="T410" s="233">
        <v>85.561437673891803</v>
      </c>
      <c r="U410" s="233">
        <v>280758.0625</v>
      </c>
      <c r="V410" s="233">
        <v>93.656970000000001</v>
      </c>
      <c r="W410" s="233">
        <v>232.69926452636699</v>
      </c>
      <c r="X410" s="233">
        <v>758668.2</v>
      </c>
      <c r="Y410" s="233">
        <v>39329.34375</v>
      </c>
      <c r="Z410" s="233">
        <v>6.57986</v>
      </c>
      <c r="AA410" s="233"/>
      <c r="AB410" s="233">
        <v>1.975666666667</v>
      </c>
      <c r="AC410" s="233">
        <v>2.3526333333329998</v>
      </c>
      <c r="AD410" s="233"/>
      <c r="AE410" s="235"/>
      <c r="AF410" s="237"/>
      <c r="AG410" s="237"/>
      <c r="AH410" s="237"/>
      <c r="AI410" s="237"/>
      <c r="AJ410" s="237"/>
    </row>
    <row r="411" spans="1:36" x14ac:dyDescent="0.25">
      <c r="A411" s="231">
        <f t="shared" si="431"/>
        <v>2013</v>
      </c>
      <c r="B411" s="231">
        <f t="shared" si="432"/>
        <v>11</v>
      </c>
      <c r="C411" s="232">
        <v>2.3454482937072298</v>
      </c>
      <c r="D411" s="233"/>
      <c r="E411" s="233">
        <v>84.580902152315801</v>
      </c>
      <c r="F411" s="233"/>
      <c r="G411" s="233">
        <v>7641.22164123127</v>
      </c>
      <c r="H411" s="233">
        <v>7684.4938308273904</v>
      </c>
      <c r="I411" s="233"/>
      <c r="J411" s="233">
        <v>687019.34181005997</v>
      </c>
      <c r="K411" s="233">
        <v>38.664054099374702</v>
      </c>
      <c r="L411" s="233">
        <v>15889.6910397825</v>
      </c>
      <c r="M411" s="233"/>
      <c r="N411" s="233">
        <v>333.89887181821302</v>
      </c>
      <c r="O411" s="234">
        <v>2.4521576498407298</v>
      </c>
      <c r="P411" s="233">
        <v>764417.30308960401</v>
      </c>
      <c r="Q411" s="233"/>
      <c r="R411" s="235"/>
      <c r="S411" s="233">
        <v>409.83826630583297</v>
      </c>
      <c r="T411" s="233">
        <v>85.101866487761399</v>
      </c>
      <c r="U411" s="233">
        <v>280902.19932185003</v>
      </c>
      <c r="V411" s="233">
        <v>94.041569645970498</v>
      </c>
      <c r="W411" s="233">
        <v>233.04975815994001</v>
      </c>
      <c r="X411" s="233">
        <v>757728.01119408803</v>
      </c>
      <c r="Y411" s="233">
        <v>39363.194187472996</v>
      </c>
      <c r="Z411" s="233">
        <v>6.5468611408719202</v>
      </c>
      <c r="AA411" s="233"/>
      <c r="AB411" s="233">
        <v>1.9812988394745901</v>
      </c>
      <c r="AC411" s="233">
        <v>2.3557951929476602</v>
      </c>
      <c r="AD411" s="233"/>
      <c r="AE411" s="235"/>
      <c r="AF411" s="237"/>
      <c r="AG411" s="237"/>
      <c r="AH411" s="237"/>
      <c r="AI411" s="237"/>
      <c r="AJ411" s="237"/>
    </row>
    <row r="412" spans="1:36" x14ac:dyDescent="0.25">
      <c r="A412" s="231">
        <f t="shared" si="431"/>
        <v>2013</v>
      </c>
      <c r="B412" s="231">
        <f t="shared" si="432"/>
        <v>12</v>
      </c>
      <c r="C412" s="232">
        <v>2.34946534462556</v>
      </c>
      <c r="D412" s="233">
        <f t="shared" ref="D412" si="446">AVERAGE(C401:C412)</f>
        <v>2.3320731924919191</v>
      </c>
      <c r="E412" s="233">
        <v>83.846498217681301</v>
      </c>
      <c r="F412" s="233">
        <f t="shared" ref="F412" si="447">AVERAGE(E401:E412)</f>
        <v>80.621168386067779</v>
      </c>
      <c r="G412" s="233">
        <v>7647.5042248005102</v>
      </c>
      <c r="H412" s="233">
        <v>7702.6790763767403</v>
      </c>
      <c r="I412" s="233">
        <f t="shared" ref="I412" si="448">AVERAGE(H401:H412)</f>
        <v>7599.9097620606008</v>
      </c>
      <c r="J412" s="233">
        <v>688514.45936562296</v>
      </c>
      <c r="K412" s="233">
        <v>38.745167963715602</v>
      </c>
      <c r="L412" s="233">
        <v>15849.8124328824</v>
      </c>
      <c r="M412" s="233">
        <f t="shared" ref="M412" si="449">AVERAGE(L401:L412)</f>
        <v>15736.21241341671</v>
      </c>
      <c r="N412" s="233">
        <v>337.83878651093897</v>
      </c>
      <c r="O412" s="234">
        <v>2.4640041729507298</v>
      </c>
      <c r="P412" s="233">
        <v>766946.99059933505</v>
      </c>
      <c r="Q412" s="233">
        <f t="shared" ref="Q412" si="450">AVERAGE(P401:P412)</f>
        <v>757439.64305194735</v>
      </c>
      <c r="R412" s="235">
        <f t="shared" ref="R412" si="451">AVERAGE(K401:K412)</f>
        <v>38.520647320289719</v>
      </c>
      <c r="S412" s="233">
        <v>402.34237189845999</v>
      </c>
      <c r="T412" s="233">
        <v>83.242824793451703</v>
      </c>
      <c r="U412" s="233">
        <v>281167.67169444897</v>
      </c>
      <c r="V412" s="233">
        <v>94.400095758622101</v>
      </c>
      <c r="W412" s="233">
        <v>233.40212580291899</v>
      </c>
      <c r="X412" s="233">
        <v>756404.10330814496</v>
      </c>
      <c r="Y412" s="233">
        <v>39241.976606173499</v>
      </c>
      <c r="Z412" s="233">
        <v>6.5308789252166299</v>
      </c>
      <c r="AA412" s="233">
        <f t="shared" ref="AA412" si="452">AVERAGE(Z401:Z412)</f>
        <v>6.9449827864578735</v>
      </c>
      <c r="AB412" s="233">
        <v>1.988348656823</v>
      </c>
      <c r="AC412" s="233">
        <v>2.3590681000989999</v>
      </c>
      <c r="AD412" s="233">
        <f t="shared" ref="AD412" si="453">AVERAGE(X401:X412)</f>
        <v>750495.54646296985</v>
      </c>
      <c r="AE412" s="235">
        <f t="shared" ref="AE412" si="454">AVERAGE(O401:O412)</f>
        <v>2.4427187309351006</v>
      </c>
      <c r="AF412" s="237">
        <f t="shared" ref="AF412" si="455">AVERAGE(S401:S412)</f>
        <v>431.96992548257748</v>
      </c>
      <c r="AG412" s="237">
        <f t="shared" ref="AG412" si="456">AVERAGE(U401:U412)</f>
        <v>277837.03710126673</v>
      </c>
      <c r="AH412" s="237">
        <f t="shared" ref="AH412" si="457">AVERAGE(G401:G412)</f>
        <v>7620.8562441899994</v>
      </c>
      <c r="AI412" s="237">
        <f t="shared" ref="AI412:AJ412" si="458">AVERAGE(AB401:AB412)</f>
        <v>1.9684401966901008</v>
      </c>
      <c r="AJ412" s="237">
        <f t="shared" si="458"/>
        <v>2.3411265031607278</v>
      </c>
    </row>
    <row r="413" spans="1:36" x14ac:dyDescent="0.25">
      <c r="A413" s="231">
        <v>2014</v>
      </c>
      <c r="B413" s="231">
        <f>B401</f>
        <v>1</v>
      </c>
      <c r="C413" s="232">
        <v>2.3542466666670001</v>
      </c>
      <c r="D413" s="233"/>
      <c r="E413" s="233">
        <v>81.609120000000004</v>
      </c>
      <c r="F413" s="233"/>
      <c r="G413" s="233">
        <v>7654.5190000000002</v>
      </c>
      <c r="H413" s="233">
        <v>7722.6329999999998</v>
      </c>
      <c r="I413" s="233"/>
      <c r="J413" s="233">
        <v>690469.6</v>
      </c>
      <c r="K413" s="233">
        <v>38.840187072753899</v>
      </c>
      <c r="L413" s="233">
        <v>15831.7</v>
      </c>
      <c r="M413" s="233"/>
      <c r="N413" s="233">
        <v>346.33333333333297</v>
      </c>
      <c r="O413" s="234">
        <v>2.476106666667</v>
      </c>
      <c r="P413" s="233">
        <v>769798.6</v>
      </c>
      <c r="Q413" s="233"/>
      <c r="R413" s="235"/>
      <c r="S413" s="233">
        <v>399.72962773385302</v>
      </c>
      <c r="T413" s="233">
        <v>81.457829435926698</v>
      </c>
      <c r="U413" s="233">
        <v>282270.84375</v>
      </c>
      <c r="V413" s="233">
        <v>94.785480000000007</v>
      </c>
      <c r="W413" s="233">
        <v>233.8554</v>
      </c>
      <c r="X413" s="233">
        <v>756449.1</v>
      </c>
      <c r="Y413" s="233">
        <v>39054.546875</v>
      </c>
      <c r="Z413" s="233">
        <v>6.5057090000000004</v>
      </c>
      <c r="AA413" s="233"/>
      <c r="AB413" s="233">
        <v>1.996</v>
      </c>
      <c r="AC413" s="233">
        <v>2.3629433333329999</v>
      </c>
      <c r="AD413" s="233"/>
      <c r="AE413" s="235"/>
      <c r="AF413" s="237"/>
      <c r="AG413" s="237"/>
      <c r="AH413" s="237"/>
      <c r="AI413" s="237"/>
      <c r="AJ413" s="237"/>
    </row>
    <row r="414" spans="1:36" x14ac:dyDescent="0.25">
      <c r="A414" s="231">
        <f t="shared" ref="A414:A436" si="459">A402+1</f>
        <v>2014</v>
      </c>
      <c r="B414" s="231">
        <f t="shared" ref="B414:B436" si="460">B402</f>
        <v>2</v>
      </c>
      <c r="C414" s="232">
        <v>2.3594085436735401</v>
      </c>
      <c r="D414" s="233"/>
      <c r="E414" s="233">
        <v>78.665651985960693</v>
      </c>
      <c r="F414" s="233"/>
      <c r="G414" s="233">
        <v>7662.0727732656196</v>
      </c>
      <c r="H414" s="233">
        <v>7744.3931817120801</v>
      </c>
      <c r="I414" s="233"/>
      <c r="J414" s="233">
        <v>692862.40091802995</v>
      </c>
      <c r="K414" s="233">
        <v>38.933095415495302</v>
      </c>
      <c r="L414" s="233">
        <v>15864.8933529024</v>
      </c>
      <c r="M414" s="233"/>
      <c r="N414" s="233">
        <v>357.35549591494998</v>
      </c>
      <c r="O414" s="234">
        <v>2.4834459926105299</v>
      </c>
      <c r="P414" s="233">
        <v>772626.55632828595</v>
      </c>
      <c r="Q414" s="233"/>
      <c r="R414" s="235"/>
      <c r="S414" s="233">
        <v>403.26631245780402</v>
      </c>
      <c r="T414" s="233">
        <v>81.039057823072895</v>
      </c>
      <c r="U414" s="233">
        <v>284630.45425287198</v>
      </c>
      <c r="V414" s="233">
        <v>95.207989026474095</v>
      </c>
      <c r="W414" s="233">
        <v>234.44102659538399</v>
      </c>
      <c r="X414" s="233">
        <v>759188.19898407499</v>
      </c>
      <c r="Y414" s="233">
        <v>38892.5182967156</v>
      </c>
      <c r="Z414" s="233">
        <v>6.4512441124617101</v>
      </c>
      <c r="AA414" s="233"/>
      <c r="AB414" s="233">
        <v>2.0029005319341202</v>
      </c>
      <c r="AC414" s="233">
        <v>2.3674431487329102</v>
      </c>
      <c r="AD414" s="233"/>
      <c r="AE414" s="235"/>
      <c r="AF414" s="237"/>
      <c r="AG414" s="237"/>
      <c r="AH414" s="237"/>
      <c r="AI414" s="237"/>
      <c r="AJ414" s="237"/>
    </row>
    <row r="415" spans="1:36" x14ac:dyDescent="0.25">
      <c r="A415" s="231">
        <f t="shared" si="459"/>
        <v>2014</v>
      </c>
      <c r="B415" s="231">
        <f t="shared" si="460"/>
        <v>3</v>
      </c>
      <c r="C415" s="232">
        <v>2.3639886214397499</v>
      </c>
      <c r="D415" s="233"/>
      <c r="E415" s="233">
        <v>76.316496818161994</v>
      </c>
      <c r="F415" s="233"/>
      <c r="G415" s="233">
        <v>7669.3137982273302</v>
      </c>
      <c r="H415" s="233">
        <v>7764.95382494563</v>
      </c>
      <c r="I415" s="233"/>
      <c r="J415" s="233">
        <v>695075.95025668899</v>
      </c>
      <c r="K415" s="233">
        <v>39.004967399712299</v>
      </c>
      <c r="L415" s="233">
        <v>15927.554765704301</v>
      </c>
      <c r="M415" s="233"/>
      <c r="N415" s="233">
        <v>366.86749720337701</v>
      </c>
      <c r="O415" s="234">
        <v>2.4863261070487899</v>
      </c>
      <c r="P415" s="233">
        <v>774949.73003072501</v>
      </c>
      <c r="Q415" s="233"/>
      <c r="R415" s="235"/>
      <c r="S415" s="233">
        <v>409.83356026955403</v>
      </c>
      <c r="T415" s="233">
        <v>81.565752625122698</v>
      </c>
      <c r="U415" s="233">
        <v>287215.402583124</v>
      </c>
      <c r="V415" s="233">
        <v>95.615209836359199</v>
      </c>
      <c r="W415" s="233">
        <v>235.00349841859401</v>
      </c>
      <c r="X415" s="233">
        <v>763018.00476822595</v>
      </c>
      <c r="Y415" s="233">
        <v>38809.806249777401</v>
      </c>
      <c r="Z415" s="233">
        <v>6.3762608682811299</v>
      </c>
      <c r="AA415" s="233"/>
      <c r="AB415" s="233">
        <v>2.0081482812825802</v>
      </c>
      <c r="AC415" s="233">
        <v>2.3716402957259199</v>
      </c>
      <c r="AD415" s="233"/>
      <c r="AE415" s="235"/>
      <c r="AF415" s="237"/>
      <c r="AG415" s="237"/>
      <c r="AH415" s="237"/>
      <c r="AI415" s="237"/>
      <c r="AJ415" s="237"/>
    </row>
    <row r="416" spans="1:36" x14ac:dyDescent="0.25">
      <c r="A416" s="231">
        <f t="shared" si="459"/>
        <v>2014</v>
      </c>
      <c r="B416" s="231">
        <f t="shared" si="460"/>
        <v>4</v>
      </c>
      <c r="C416" s="232">
        <v>2.3684599999999998</v>
      </c>
      <c r="D416" s="233"/>
      <c r="E416" s="233">
        <v>75.144099999999995</v>
      </c>
      <c r="F416" s="233"/>
      <c r="G416" s="233">
        <v>7677.7290000000003</v>
      </c>
      <c r="H416" s="233">
        <v>7787.66650390625</v>
      </c>
      <c r="I416" s="233"/>
      <c r="J416" s="233">
        <v>697127.3</v>
      </c>
      <c r="K416" s="233">
        <v>39.060200000000002</v>
      </c>
      <c r="L416" s="233">
        <v>16010.4</v>
      </c>
      <c r="M416" s="233"/>
      <c r="N416" s="233">
        <v>373.73333333333301</v>
      </c>
      <c r="O416" s="234">
        <v>2.4869699999999999</v>
      </c>
      <c r="P416" s="233">
        <v>777036.1</v>
      </c>
      <c r="Q416" s="233"/>
      <c r="R416" s="235"/>
      <c r="S416" s="233">
        <v>417.94107380224801</v>
      </c>
      <c r="T416" s="233">
        <v>82.476042658722704</v>
      </c>
      <c r="U416" s="233">
        <v>289604.46875</v>
      </c>
      <c r="V416" s="233">
        <v>96.080250000000007</v>
      </c>
      <c r="W416" s="233">
        <v>235.54115295410199</v>
      </c>
      <c r="X416" s="233">
        <v>767113</v>
      </c>
      <c r="Y416" s="233">
        <v>38825.515625</v>
      </c>
      <c r="Z416" s="233">
        <v>6.2688249999999996</v>
      </c>
      <c r="AA416" s="233"/>
      <c r="AB416" s="233">
        <v>2.0126666666670001</v>
      </c>
      <c r="AC416" s="233">
        <v>2.3758400000000002</v>
      </c>
      <c r="AD416" s="233"/>
      <c r="AE416" s="235"/>
      <c r="AF416" s="237"/>
      <c r="AG416" s="237"/>
      <c r="AH416" s="237"/>
      <c r="AI416" s="237"/>
      <c r="AJ416" s="237"/>
    </row>
    <row r="417" spans="1:36" x14ac:dyDescent="0.25">
      <c r="A417" s="231">
        <f t="shared" si="459"/>
        <v>2014</v>
      </c>
      <c r="B417" s="231">
        <f t="shared" si="460"/>
        <v>5</v>
      </c>
      <c r="C417" s="232">
        <v>2.3717787305473399</v>
      </c>
      <c r="D417" s="233"/>
      <c r="E417" s="233">
        <v>76.136505878865194</v>
      </c>
      <c r="F417" s="233"/>
      <c r="G417" s="233">
        <v>7686.2177766971699</v>
      </c>
      <c r="H417" s="233">
        <v>7809.0219167543501</v>
      </c>
      <c r="I417" s="233"/>
      <c r="J417" s="233">
        <v>698452.79971989</v>
      </c>
      <c r="K417" s="233">
        <v>39.0852744058624</v>
      </c>
      <c r="L417" s="233">
        <v>16085.162022079699</v>
      </c>
      <c r="M417" s="233"/>
      <c r="N417" s="233">
        <v>374.17540862797</v>
      </c>
      <c r="O417" s="234">
        <v>2.48571763099743</v>
      </c>
      <c r="P417" s="233">
        <v>778480.97604119603</v>
      </c>
      <c r="Q417" s="233"/>
      <c r="R417" s="235"/>
      <c r="S417" s="233">
        <v>424.28102764532503</v>
      </c>
      <c r="T417" s="233">
        <v>83.154944868317699</v>
      </c>
      <c r="U417" s="233">
        <v>290755.09823876398</v>
      </c>
      <c r="V417" s="233">
        <v>96.528763423552107</v>
      </c>
      <c r="W417" s="233">
        <v>235.88614177015901</v>
      </c>
      <c r="X417" s="233">
        <v>769729.15100241895</v>
      </c>
      <c r="Y417" s="233">
        <v>38964.704417169502</v>
      </c>
      <c r="Z417" s="233">
        <v>6.1469437225114696</v>
      </c>
      <c r="AA417" s="233"/>
      <c r="AB417" s="233">
        <v>2.0155221119618898</v>
      </c>
      <c r="AC417" s="233">
        <v>2.3790373719804601</v>
      </c>
      <c r="AD417" s="233"/>
      <c r="AE417" s="235"/>
      <c r="AF417" s="237"/>
      <c r="AG417" s="237"/>
      <c r="AH417" s="237"/>
      <c r="AI417" s="237"/>
      <c r="AJ417" s="237"/>
    </row>
    <row r="418" spans="1:36" x14ac:dyDescent="0.25">
      <c r="A418" s="231">
        <f t="shared" si="459"/>
        <v>2014</v>
      </c>
      <c r="B418" s="231">
        <f t="shared" si="460"/>
        <v>6</v>
      </c>
      <c r="C418" s="232">
        <v>2.3741324310445102</v>
      </c>
      <c r="D418" s="233"/>
      <c r="E418" s="233">
        <v>78.4963591023633</v>
      </c>
      <c r="F418" s="233"/>
      <c r="G418" s="233">
        <v>7695.3337209159299</v>
      </c>
      <c r="H418" s="233">
        <v>7831.8364145212699</v>
      </c>
      <c r="I418" s="233"/>
      <c r="J418" s="233">
        <v>699684.70019836305</v>
      </c>
      <c r="K418" s="233">
        <v>39.106889501353002</v>
      </c>
      <c r="L418" s="233">
        <v>16151.9568725156</v>
      </c>
      <c r="M418" s="233"/>
      <c r="N418" s="233">
        <v>368.10318441685303</v>
      </c>
      <c r="O418" s="234">
        <v>2.4792797427379099</v>
      </c>
      <c r="P418" s="233">
        <v>779881.119368174</v>
      </c>
      <c r="Q418" s="233"/>
      <c r="R418" s="235"/>
      <c r="S418" s="233">
        <v>429.01094204851103</v>
      </c>
      <c r="T418" s="233">
        <v>83.672795502255994</v>
      </c>
      <c r="U418" s="233">
        <v>291190.23913047998</v>
      </c>
      <c r="V418" s="233">
        <v>96.966521331517498</v>
      </c>
      <c r="W418" s="233">
        <v>236.09629990441999</v>
      </c>
      <c r="X418" s="233">
        <v>771582.67807117302</v>
      </c>
      <c r="Y418" s="233">
        <v>39169.866590177997</v>
      </c>
      <c r="Z418" s="233">
        <v>6.0198424259021897</v>
      </c>
      <c r="AA418" s="233"/>
      <c r="AB418" s="233">
        <v>2.0165542259365599</v>
      </c>
      <c r="AC418" s="233">
        <v>2.3817169084745302</v>
      </c>
      <c r="AD418" s="233"/>
      <c r="AE418" s="235"/>
      <c r="AF418" s="237"/>
      <c r="AG418" s="237"/>
      <c r="AH418" s="237"/>
      <c r="AI418" s="237"/>
      <c r="AJ418" s="237"/>
    </row>
    <row r="419" spans="1:36" x14ac:dyDescent="0.25">
      <c r="A419" s="231">
        <f t="shared" si="459"/>
        <v>2014</v>
      </c>
      <c r="B419" s="231">
        <f t="shared" si="460"/>
        <v>7</v>
      </c>
      <c r="C419" s="232">
        <v>2.3754366666669999</v>
      </c>
      <c r="D419" s="233"/>
      <c r="E419" s="233">
        <v>80.847070000000002</v>
      </c>
      <c r="F419" s="233"/>
      <c r="G419" s="233">
        <v>7704.4880000000003</v>
      </c>
      <c r="H419" s="233">
        <v>7856.4669999999996</v>
      </c>
      <c r="I419" s="233"/>
      <c r="J419" s="233">
        <v>701467.3</v>
      </c>
      <c r="K419" s="233">
        <v>39.154857635497997</v>
      </c>
      <c r="L419" s="233">
        <v>16205.6</v>
      </c>
      <c r="M419" s="233"/>
      <c r="N419" s="233">
        <v>356.433333333333</v>
      </c>
      <c r="O419" s="234">
        <v>2.464033333333</v>
      </c>
      <c r="P419" s="233">
        <v>781772.25</v>
      </c>
      <c r="Q419" s="233"/>
      <c r="R419" s="235"/>
      <c r="S419" s="233">
        <v>432.125103456744</v>
      </c>
      <c r="T419" s="233">
        <v>84.166189150200793</v>
      </c>
      <c r="U419" s="233">
        <v>291601.0625</v>
      </c>
      <c r="V419" s="233">
        <v>97.340369999999993</v>
      </c>
      <c r="W419" s="233">
        <v>236.22384643554699</v>
      </c>
      <c r="X419" s="233">
        <v>773523.9</v>
      </c>
      <c r="Y419" s="233">
        <v>39342.93</v>
      </c>
      <c r="Z419" s="233">
        <v>5.9148974418640101</v>
      </c>
      <c r="AA419" s="233"/>
      <c r="AB419" s="233">
        <v>2.0153333333329999</v>
      </c>
      <c r="AC419" s="233">
        <v>2.3841433333330002</v>
      </c>
      <c r="AD419" s="233"/>
      <c r="AE419" s="235"/>
      <c r="AF419" s="237"/>
      <c r="AG419" s="237"/>
      <c r="AH419" s="237"/>
      <c r="AI419" s="237"/>
      <c r="AJ419" s="237"/>
    </row>
    <row r="420" spans="1:36" x14ac:dyDescent="0.25">
      <c r="A420" s="231">
        <f t="shared" si="459"/>
        <v>2014</v>
      </c>
      <c r="B420" s="231">
        <f t="shared" si="460"/>
        <v>8</v>
      </c>
      <c r="C420" s="232">
        <v>2.3757029069656599</v>
      </c>
      <c r="D420" s="233"/>
      <c r="E420" s="233">
        <v>82.377560325595198</v>
      </c>
      <c r="F420" s="233"/>
      <c r="G420" s="233">
        <v>7714.3035302150902</v>
      </c>
      <c r="H420" s="233">
        <v>7885.4673143977798</v>
      </c>
      <c r="I420" s="233"/>
      <c r="J420" s="233">
        <v>704430.83379519102</v>
      </c>
      <c r="K420" s="233">
        <v>39.257168484258699</v>
      </c>
      <c r="L420" s="233">
        <v>16248.7941617743</v>
      </c>
      <c r="M420" s="233"/>
      <c r="N420" s="233">
        <v>339.04877093983498</v>
      </c>
      <c r="O420" s="234">
        <v>2.43419857365395</v>
      </c>
      <c r="P420" s="233">
        <v>784778.344763392</v>
      </c>
      <c r="Q420" s="233"/>
      <c r="R420" s="235"/>
      <c r="S420" s="233">
        <v>433.99538313059497</v>
      </c>
      <c r="T420" s="233">
        <v>84.886563104570698</v>
      </c>
      <c r="U420" s="233">
        <v>292511.67100848298</v>
      </c>
      <c r="V420" s="233">
        <v>97.646896390483505</v>
      </c>
      <c r="W420" s="233">
        <v>236.31102786733899</v>
      </c>
      <c r="X420" s="233">
        <v>776357.99278273003</v>
      </c>
      <c r="Y420" s="233">
        <v>39431.078587100201</v>
      </c>
      <c r="Z420" s="233">
        <v>5.83958585746546</v>
      </c>
      <c r="AA420" s="233"/>
      <c r="AB420" s="233">
        <v>2.0112241123816901</v>
      </c>
      <c r="AC420" s="233">
        <v>2.38685223635254</v>
      </c>
      <c r="AD420" s="233"/>
      <c r="AE420" s="235"/>
      <c r="AF420" s="237"/>
      <c r="AG420" s="237"/>
      <c r="AH420" s="237"/>
      <c r="AI420" s="237"/>
      <c r="AJ420" s="237"/>
    </row>
    <row r="421" spans="1:36" x14ac:dyDescent="0.25">
      <c r="A421" s="231">
        <f t="shared" si="459"/>
        <v>2014</v>
      </c>
      <c r="B421" s="231">
        <f t="shared" si="460"/>
        <v>9</v>
      </c>
      <c r="C421" s="232">
        <v>2.3742143791408199</v>
      </c>
      <c r="D421" s="233"/>
      <c r="E421" s="233">
        <v>83.245930824625006</v>
      </c>
      <c r="F421" s="233"/>
      <c r="G421" s="233">
        <v>7724.5468857577598</v>
      </c>
      <c r="H421" s="233">
        <v>7915.0376753856199</v>
      </c>
      <c r="I421" s="233"/>
      <c r="J421" s="233">
        <v>708083.16546758998</v>
      </c>
      <c r="K421" s="233">
        <v>39.407303384773101</v>
      </c>
      <c r="L421" s="233">
        <v>16278.825002408001</v>
      </c>
      <c r="M421" s="233"/>
      <c r="N421" s="233">
        <v>317.36936246873501</v>
      </c>
      <c r="O421" s="234">
        <v>2.3830508844564098</v>
      </c>
      <c r="P421" s="233">
        <v>788740.28216542199</v>
      </c>
      <c r="Q421" s="233"/>
      <c r="R421" s="235"/>
      <c r="S421" s="233">
        <v>434.07345316590101</v>
      </c>
      <c r="T421" s="233">
        <v>86.205478224942496</v>
      </c>
      <c r="U421" s="233">
        <v>293410.85720012803</v>
      </c>
      <c r="V421" s="233">
        <v>97.834358916385298</v>
      </c>
      <c r="W421" s="233">
        <v>236.248409357546</v>
      </c>
      <c r="X421" s="233">
        <v>779381.79553289502</v>
      </c>
      <c r="Y421" s="233">
        <v>39457.946325657802</v>
      </c>
      <c r="Z421" s="233">
        <v>5.79060279899445</v>
      </c>
      <c r="AA421" s="233"/>
      <c r="AB421" s="233">
        <v>2.0029648292203701</v>
      </c>
      <c r="AC421" s="233">
        <v>2.3898154313717499</v>
      </c>
      <c r="AD421" s="233"/>
      <c r="AE421" s="235"/>
      <c r="AF421" s="237"/>
      <c r="AG421" s="237"/>
      <c r="AH421" s="237"/>
      <c r="AI421" s="237"/>
      <c r="AJ421" s="237"/>
    </row>
    <row r="422" spans="1:36" x14ac:dyDescent="0.25">
      <c r="A422" s="231">
        <f t="shared" si="459"/>
        <v>2014</v>
      </c>
      <c r="B422" s="231">
        <f t="shared" si="460"/>
        <v>10</v>
      </c>
      <c r="C422" s="232">
        <v>2.3703466666669999</v>
      </c>
      <c r="D422" s="233"/>
      <c r="E422" s="233">
        <v>83.977130000000002</v>
      </c>
      <c r="F422" s="233"/>
      <c r="G422" s="233">
        <v>7734.942</v>
      </c>
      <c r="H422" s="233">
        <v>7940.4</v>
      </c>
      <c r="I422" s="233"/>
      <c r="J422" s="233">
        <v>711622.2</v>
      </c>
      <c r="K422" s="233">
        <v>39.585544586181598</v>
      </c>
      <c r="L422" s="233">
        <v>16294.7</v>
      </c>
      <c r="M422" s="233"/>
      <c r="N422" s="233">
        <v>293.46666666666698</v>
      </c>
      <c r="O422" s="234">
        <v>2.3060999999999998</v>
      </c>
      <c r="P422" s="233">
        <v>793235.1</v>
      </c>
      <c r="Q422" s="233"/>
      <c r="R422" s="235"/>
      <c r="S422" s="233">
        <v>431.90572850381398</v>
      </c>
      <c r="T422" s="233">
        <v>88.454994127914105</v>
      </c>
      <c r="U422" s="233">
        <v>293558.0625</v>
      </c>
      <c r="V422" s="233">
        <v>97.864159999999998</v>
      </c>
      <c r="W422" s="233">
        <v>235.91403198242199</v>
      </c>
      <c r="X422" s="233">
        <v>781562</v>
      </c>
      <c r="Y422" s="233">
        <v>39477.01</v>
      </c>
      <c r="Z422" s="233">
        <v>5.7562346458435103</v>
      </c>
      <c r="AA422" s="233"/>
      <c r="AB422" s="233">
        <v>1.989666666667</v>
      </c>
      <c r="AC422" s="233">
        <v>2.3928966666670002</v>
      </c>
      <c r="AD422" s="233"/>
      <c r="AE422" s="235"/>
      <c r="AF422" s="237"/>
      <c r="AG422" s="237"/>
      <c r="AH422" s="237"/>
      <c r="AI422" s="237"/>
      <c r="AJ422" s="237"/>
    </row>
    <row r="423" spans="1:36" x14ac:dyDescent="0.25">
      <c r="A423" s="231">
        <f t="shared" si="459"/>
        <v>2014</v>
      </c>
      <c r="B423" s="231">
        <f t="shared" si="460"/>
        <v>11</v>
      </c>
      <c r="C423" s="232">
        <v>2.3636772544732301</v>
      </c>
      <c r="D423" s="233"/>
      <c r="E423" s="233">
        <v>85.034664046466304</v>
      </c>
      <c r="F423" s="233"/>
      <c r="G423" s="233">
        <v>7746.2062241540298</v>
      </c>
      <c r="H423" s="233">
        <v>7960.6648506717802</v>
      </c>
      <c r="I423" s="233"/>
      <c r="J423" s="233">
        <v>714796.10320308094</v>
      </c>
      <c r="K423" s="233">
        <v>39.788210695457202</v>
      </c>
      <c r="L423" s="233">
        <v>16298.675200424001</v>
      </c>
      <c r="M423" s="233"/>
      <c r="N423" s="233">
        <v>267.71507729355</v>
      </c>
      <c r="O423" s="234">
        <v>2.19765838725387</v>
      </c>
      <c r="P423" s="233">
        <v>798254.31906507199</v>
      </c>
      <c r="Q423" s="233"/>
      <c r="R423" s="235"/>
      <c r="S423" s="233">
        <v>427.49362545678702</v>
      </c>
      <c r="T423" s="233">
        <v>91.911100488767701</v>
      </c>
      <c r="U423" s="233">
        <v>292573.17900164297</v>
      </c>
      <c r="V423" s="233">
        <v>97.727772662260605</v>
      </c>
      <c r="W423" s="233">
        <v>235.24179771031001</v>
      </c>
      <c r="X423" s="233">
        <v>782440.72107721597</v>
      </c>
      <c r="Y423" s="233">
        <v>39533.799748145</v>
      </c>
      <c r="Z423" s="233">
        <v>5.7247259037599001</v>
      </c>
      <c r="AA423" s="233"/>
      <c r="AB423" s="233">
        <v>1.9700564871355499</v>
      </c>
      <c r="AC423" s="233">
        <v>2.39625933847742</v>
      </c>
      <c r="AD423" s="233"/>
      <c r="AE423" s="235"/>
      <c r="AF423" s="237"/>
      <c r="AG423" s="237"/>
      <c r="AH423" s="237"/>
      <c r="AI423" s="237"/>
      <c r="AJ423" s="237"/>
    </row>
    <row r="424" spans="1:36" x14ac:dyDescent="0.25">
      <c r="A424" s="231">
        <f t="shared" si="459"/>
        <v>2014</v>
      </c>
      <c r="B424" s="231">
        <f t="shared" si="460"/>
        <v>12</v>
      </c>
      <c r="C424" s="232">
        <v>2.3567779046864601</v>
      </c>
      <c r="D424" s="233">
        <f t="shared" ref="D424" si="461">AVERAGE(C413:C424)</f>
        <v>2.3673475643310264</v>
      </c>
      <c r="E424" s="233">
        <v>86.285684455261404</v>
      </c>
      <c r="F424" s="233">
        <f t="shared" ref="F424" si="462">AVERAGE(E413:E424)</f>
        <v>80.678022786441602</v>
      </c>
      <c r="G424" s="233">
        <v>7757.4386591843404</v>
      </c>
      <c r="H424" s="233">
        <v>7977.0603125678499</v>
      </c>
      <c r="I424" s="233">
        <f t="shared" ref="I424" si="463">AVERAGE(H413:H424)</f>
        <v>7849.6334995718826</v>
      </c>
      <c r="J424" s="233">
        <v>717623.510942786</v>
      </c>
      <c r="K424" s="233">
        <v>39.977791813817298</v>
      </c>
      <c r="L424" s="233">
        <v>16298.621590967599</v>
      </c>
      <c r="M424" s="233">
        <f t="shared" ref="M424" si="464">AVERAGE(L413:L424)</f>
        <v>16124.740247397996</v>
      </c>
      <c r="N424" s="233">
        <v>246.500636729077</v>
      </c>
      <c r="O424" s="234">
        <v>2.0896831518497301</v>
      </c>
      <c r="P424" s="233">
        <v>802991.29709301901</v>
      </c>
      <c r="Q424" s="233">
        <f t="shared" ref="Q424" si="465">AVERAGE(P413:P424)</f>
        <v>783545.3895712737</v>
      </c>
      <c r="R424" s="235">
        <f t="shared" ref="R424" si="466">AVERAGE(K413:K424)</f>
        <v>39.26679086626357</v>
      </c>
      <c r="S424" s="233">
        <v>423.87250463244902</v>
      </c>
      <c r="T424" s="233">
        <v>95.388279094825293</v>
      </c>
      <c r="U424" s="233">
        <v>291435.52313765802</v>
      </c>
      <c r="V424" s="233">
        <v>97.5320384211402</v>
      </c>
      <c r="W424" s="233">
        <v>234.57491063490701</v>
      </c>
      <c r="X424" s="233">
        <v>782704.264923429</v>
      </c>
      <c r="Y424" s="233">
        <v>39633.984515476703</v>
      </c>
      <c r="Z424" s="233">
        <v>5.7001184643968301</v>
      </c>
      <c r="AA424" s="233">
        <f t="shared" ref="AA424" si="467">AVERAGE(Z413:Z424)</f>
        <v>6.0412491867900542</v>
      </c>
      <c r="AB424" s="233">
        <v>1.9488021416164401</v>
      </c>
      <c r="AC424" s="233">
        <v>2.3995994110528001</v>
      </c>
      <c r="AD424" s="233">
        <f t="shared" ref="AD424" si="468">AVERAGE(X413:X424)</f>
        <v>771920.90059518022</v>
      </c>
      <c r="AE424" s="235">
        <f t="shared" ref="AE424" si="469">AVERAGE(O413:O424)</f>
        <v>2.3977142058840517</v>
      </c>
      <c r="AF424" s="237">
        <f t="shared" ref="AF424" si="470">AVERAGE(S413:S424)</f>
        <v>422.29402852529876</v>
      </c>
      <c r="AG424" s="237">
        <f t="shared" ref="AG424" si="471">AVERAGE(U413:U424)</f>
        <v>290063.0718377626</v>
      </c>
      <c r="AH424" s="237">
        <f t="shared" ref="AH424" si="472">AVERAGE(G413:G424)</f>
        <v>7702.259280701438</v>
      </c>
      <c r="AI424" s="237">
        <f t="shared" ref="AI424:AJ424" si="473">AVERAGE(AB413:AB424)</f>
        <v>1.9991532823446834</v>
      </c>
      <c r="AJ424" s="237">
        <f t="shared" si="473"/>
        <v>2.3823489562917777</v>
      </c>
    </row>
    <row r="425" spans="1:36" x14ac:dyDescent="0.25">
      <c r="A425" s="231">
        <f>A413+1</f>
        <v>2015</v>
      </c>
      <c r="B425" s="231">
        <f>B413</f>
        <v>1</v>
      </c>
      <c r="C425" s="232">
        <v>2.3520099999999999</v>
      </c>
      <c r="D425" s="233"/>
      <c r="E425" s="233">
        <v>87.628789999999995</v>
      </c>
      <c r="F425" s="233"/>
      <c r="G425" s="233">
        <v>7769.1559999999999</v>
      </c>
      <c r="H425" s="233">
        <v>7994.6</v>
      </c>
      <c r="I425" s="233"/>
      <c r="J425" s="233">
        <v>720701.7</v>
      </c>
      <c r="K425" s="233">
        <v>40.1389770507813</v>
      </c>
      <c r="L425" s="233">
        <v>16304.8</v>
      </c>
      <c r="M425" s="233"/>
      <c r="N425" s="233">
        <v>234.066666666667</v>
      </c>
      <c r="O425" s="234">
        <v>2.00753</v>
      </c>
      <c r="P425" s="233">
        <v>807209.7</v>
      </c>
      <c r="Q425" s="233"/>
      <c r="R425" s="235"/>
      <c r="S425" s="233">
        <v>424.33800762973101</v>
      </c>
      <c r="T425" s="233">
        <v>97.837567355296997</v>
      </c>
      <c r="U425" s="233">
        <v>291353.46875</v>
      </c>
      <c r="V425" s="233">
        <v>97.393799999999999</v>
      </c>
      <c r="W425" s="233">
        <v>234.26898193359401</v>
      </c>
      <c r="X425" s="233">
        <v>783481.9</v>
      </c>
      <c r="Y425" s="233">
        <v>39785.599999999999</v>
      </c>
      <c r="Z425" s="233">
        <v>5.685683</v>
      </c>
      <c r="AA425" s="233"/>
      <c r="AB425" s="233">
        <v>1.929</v>
      </c>
      <c r="AC425" s="233">
        <v>2.403036666667</v>
      </c>
      <c r="AD425" s="233"/>
      <c r="AE425" s="235"/>
      <c r="AF425" s="237"/>
      <c r="AG425" s="237"/>
      <c r="AH425" s="237"/>
      <c r="AI425" s="237"/>
      <c r="AJ425" s="237"/>
    </row>
    <row r="426" spans="1:36" x14ac:dyDescent="0.25">
      <c r="A426" s="231">
        <f t="shared" si="459"/>
        <v>2015</v>
      </c>
      <c r="B426" s="231">
        <f t="shared" si="460"/>
        <v>2</v>
      </c>
      <c r="C426" s="232">
        <v>2.35167844388701</v>
      </c>
      <c r="D426" s="233"/>
      <c r="E426" s="233">
        <v>88.938713401136596</v>
      </c>
      <c r="F426" s="233"/>
      <c r="G426" s="233">
        <v>7780.8143376623102</v>
      </c>
      <c r="H426" s="233">
        <v>8015.6203908971502</v>
      </c>
      <c r="I426" s="233"/>
      <c r="J426" s="233">
        <v>724206.14011310996</v>
      </c>
      <c r="K426" s="233">
        <v>40.245845622851697</v>
      </c>
      <c r="L426" s="233">
        <v>16325.1187513644</v>
      </c>
      <c r="M426" s="233"/>
      <c r="N426" s="233">
        <v>234.74853578481699</v>
      </c>
      <c r="O426" s="234">
        <v>1.9781768957225301</v>
      </c>
      <c r="P426" s="233">
        <v>810363.78511502699</v>
      </c>
      <c r="Q426" s="233"/>
      <c r="R426" s="235"/>
      <c r="S426" s="233">
        <v>431.29340797632102</v>
      </c>
      <c r="T426" s="233">
        <v>98.322906705700504</v>
      </c>
      <c r="U426" s="233">
        <v>293227.97645476903</v>
      </c>
      <c r="V426" s="233">
        <v>97.4183581829719</v>
      </c>
      <c r="W426" s="233">
        <v>234.621117494309</v>
      </c>
      <c r="X426" s="233">
        <v>785583.21337184298</v>
      </c>
      <c r="Y426" s="233">
        <v>39982.137046321797</v>
      </c>
      <c r="Z426" s="233">
        <v>5.6836595746145999</v>
      </c>
      <c r="AA426" s="233"/>
      <c r="AB426" s="233">
        <v>1.9150605711478399</v>
      </c>
      <c r="AC426" s="233">
        <v>2.40640944443245</v>
      </c>
      <c r="AD426" s="233"/>
      <c r="AE426" s="235"/>
      <c r="AF426" s="237"/>
      <c r="AG426" s="237"/>
      <c r="AH426" s="237"/>
      <c r="AI426" s="237"/>
      <c r="AJ426" s="237"/>
    </row>
    <row r="427" spans="1:36" x14ac:dyDescent="0.25">
      <c r="A427" s="231">
        <f t="shared" si="459"/>
        <v>2015</v>
      </c>
      <c r="B427" s="231">
        <f t="shared" si="460"/>
        <v>3</v>
      </c>
      <c r="C427" s="232">
        <v>2.3541686574432901</v>
      </c>
      <c r="D427" s="233"/>
      <c r="E427" s="233">
        <v>90.362747680529395</v>
      </c>
      <c r="F427" s="233"/>
      <c r="G427" s="233">
        <v>7791.36236636172</v>
      </c>
      <c r="H427" s="233">
        <v>8036.3563542845104</v>
      </c>
      <c r="I427" s="233"/>
      <c r="J427" s="233">
        <v>727474.36339367996</v>
      </c>
      <c r="K427" s="233">
        <v>40.310531983003202</v>
      </c>
      <c r="L427" s="233">
        <v>16353.538990711701</v>
      </c>
      <c r="M427" s="233"/>
      <c r="N427" s="233">
        <v>242.06321727449699</v>
      </c>
      <c r="O427" s="234">
        <v>1.9827659410385601</v>
      </c>
      <c r="P427" s="233">
        <v>812587.89591462899</v>
      </c>
      <c r="Q427" s="233"/>
      <c r="R427" s="235"/>
      <c r="S427" s="233">
        <v>440.469685569001</v>
      </c>
      <c r="T427" s="233">
        <v>98.045793950559002</v>
      </c>
      <c r="U427" s="233">
        <v>295799.27804117702</v>
      </c>
      <c r="V427" s="233">
        <v>97.549796946701406</v>
      </c>
      <c r="W427" s="233">
        <v>235.27645002977599</v>
      </c>
      <c r="X427" s="233">
        <v>788247.66514658404</v>
      </c>
      <c r="Y427" s="233">
        <v>40177.376430826298</v>
      </c>
      <c r="Z427" s="233">
        <v>5.6811968573159399</v>
      </c>
      <c r="AA427" s="233"/>
      <c r="AB427" s="233">
        <v>1.9075627634397101</v>
      </c>
      <c r="AC427" s="233">
        <v>2.4095375550493401</v>
      </c>
      <c r="AD427" s="233"/>
      <c r="AE427" s="235"/>
      <c r="AF427" s="237"/>
      <c r="AG427" s="237"/>
      <c r="AH427" s="237"/>
      <c r="AI427" s="237"/>
      <c r="AJ427" s="237"/>
    </row>
    <row r="428" spans="1:36" x14ac:dyDescent="0.25">
      <c r="A428" s="231">
        <f t="shared" si="459"/>
        <v>2015</v>
      </c>
      <c r="B428" s="231">
        <f t="shared" si="460"/>
        <v>4</v>
      </c>
      <c r="C428" s="232">
        <v>2.3580899999999998</v>
      </c>
      <c r="D428" s="233"/>
      <c r="E428" s="233">
        <v>92.602739999999997</v>
      </c>
      <c r="F428" s="233"/>
      <c r="G428" s="233">
        <v>7803.19786945137</v>
      </c>
      <c r="H428" s="233">
        <v>8058.8184408585503</v>
      </c>
      <c r="I428" s="233"/>
      <c r="J428" s="233">
        <v>730773.87101917097</v>
      </c>
      <c r="K428" s="233">
        <v>40.372256261013</v>
      </c>
      <c r="L428" s="233">
        <v>16391.34</v>
      </c>
      <c r="M428" s="233"/>
      <c r="N428" s="233">
        <v>250.346</v>
      </c>
      <c r="O428" s="234">
        <v>1.9967710000000001</v>
      </c>
      <c r="P428" s="233">
        <v>814855.27565103001</v>
      </c>
      <c r="Q428" s="233"/>
      <c r="R428" s="235"/>
      <c r="S428" s="233">
        <v>449.54677196501899</v>
      </c>
      <c r="T428" s="233">
        <v>98.499781699808196</v>
      </c>
      <c r="U428" s="233">
        <v>298290.875</v>
      </c>
      <c r="V428" s="233">
        <v>97.749690847973397</v>
      </c>
      <c r="W428" s="233">
        <v>235.99124145507801</v>
      </c>
      <c r="X428" s="233">
        <v>791330.83591506502</v>
      </c>
      <c r="Y428" s="233">
        <v>40384.949313564801</v>
      </c>
      <c r="Z428" s="233">
        <v>5.6616819999999999</v>
      </c>
      <c r="AA428" s="233"/>
      <c r="AB428" s="233">
        <v>1.904083</v>
      </c>
      <c r="AC428" s="233">
        <v>2.4132950000000002</v>
      </c>
      <c r="AD428" s="233"/>
      <c r="AE428" s="235"/>
      <c r="AF428" s="237"/>
      <c r="AG428" s="237"/>
      <c r="AH428" s="237"/>
      <c r="AI428" s="237"/>
      <c r="AJ428" s="237"/>
    </row>
    <row r="429" spans="1:36" x14ac:dyDescent="0.25">
      <c r="A429" s="231">
        <f t="shared" si="459"/>
        <v>2015</v>
      </c>
      <c r="B429" s="231">
        <f t="shared" si="460"/>
        <v>5</v>
      </c>
      <c r="C429" s="232">
        <v>2.36149313052782</v>
      </c>
      <c r="D429" s="233"/>
      <c r="E429" s="233">
        <v>95.666497799214497</v>
      </c>
      <c r="F429" s="233"/>
      <c r="G429" s="233">
        <v>7814.9281774915999</v>
      </c>
      <c r="H429" s="233">
        <v>8078.2920199991704</v>
      </c>
      <c r="I429" s="233"/>
      <c r="J429" s="233">
        <v>733325.13866878801</v>
      </c>
      <c r="K429" s="233">
        <v>40.441034158794999</v>
      </c>
      <c r="L429" s="233">
        <v>16430.036444250301</v>
      </c>
      <c r="M429" s="233"/>
      <c r="N429" s="233">
        <v>252.85490577517601</v>
      </c>
      <c r="O429" s="234">
        <v>1.9990931091744899</v>
      </c>
      <c r="P429" s="233">
        <v>817224.59055748605</v>
      </c>
      <c r="Q429" s="233"/>
      <c r="R429" s="235"/>
      <c r="S429" s="233">
        <v>454.14722163190601</v>
      </c>
      <c r="T429" s="233">
        <v>100.80054854950301</v>
      </c>
      <c r="U429" s="233">
        <v>299400.30382027198</v>
      </c>
      <c r="V429" s="233">
        <v>97.943952688072102</v>
      </c>
      <c r="W429" s="233">
        <v>236.386108751298</v>
      </c>
      <c r="X429" s="233">
        <v>793897.57434423303</v>
      </c>
      <c r="Y429" s="233">
        <v>40556.365965085803</v>
      </c>
      <c r="Z429" s="233">
        <v>5.6158702286207403</v>
      </c>
      <c r="AA429" s="233"/>
      <c r="AB429" s="233">
        <v>1.90457180888648</v>
      </c>
      <c r="AC429" s="233">
        <v>2.4173550899148402</v>
      </c>
      <c r="AD429" s="233"/>
      <c r="AE429" s="235"/>
      <c r="AF429" s="237"/>
      <c r="AG429" s="237"/>
      <c r="AH429" s="237"/>
      <c r="AI429" s="237"/>
      <c r="AJ429" s="237"/>
    </row>
    <row r="430" spans="1:36" x14ac:dyDescent="0.25">
      <c r="A430" s="231">
        <f t="shared" si="459"/>
        <v>2015</v>
      </c>
      <c r="B430" s="231">
        <f t="shared" si="460"/>
        <v>6</v>
      </c>
      <c r="C430" s="232">
        <v>2.3644255198251898</v>
      </c>
      <c r="D430" s="233"/>
      <c r="E430" s="233">
        <v>99.321917227262801</v>
      </c>
      <c r="F430" s="233"/>
      <c r="G430" s="233">
        <v>7827.3906038466903</v>
      </c>
      <c r="H430" s="233">
        <v>8096.91684547369</v>
      </c>
      <c r="I430" s="233"/>
      <c r="J430" s="233">
        <v>735404.227297139</v>
      </c>
      <c r="K430" s="233">
        <v>40.515422323200298</v>
      </c>
      <c r="L430" s="233">
        <v>16469.983467744001</v>
      </c>
      <c r="M430" s="233"/>
      <c r="N430" s="233">
        <v>249.93432017471901</v>
      </c>
      <c r="O430" s="234">
        <v>1.9900513234697099</v>
      </c>
      <c r="P430" s="233">
        <v>819731.54859565198</v>
      </c>
      <c r="Q430" s="233"/>
      <c r="R430" s="235"/>
      <c r="S430" s="233">
        <v>456.13641635960499</v>
      </c>
      <c r="T430" s="233">
        <v>104.412865472829</v>
      </c>
      <c r="U430" s="233">
        <v>299758.65411823499</v>
      </c>
      <c r="V430" s="233">
        <v>98.140842805895602</v>
      </c>
      <c r="W430" s="233">
        <v>236.583327196065</v>
      </c>
      <c r="X430" s="233">
        <v>796204.10740771797</v>
      </c>
      <c r="Y430" s="233">
        <v>40710.822361683597</v>
      </c>
      <c r="Z430" s="233">
        <v>5.5546056119047602</v>
      </c>
      <c r="AA430" s="233"/>
      <c r="AB430" s="233">
        <v>1.9073470711623901</v>
      </c>
      <c r="AC430" s="233">
        <v>2.4218191498175798</v>
      </c>
      <c r="AD430" s="233"/>
      <c r="AE430" s="235"/>
      <c r="AF430" s="237"/>
      <c r="AG430" s="237"/>
      <c r="AH430" s="237"/>
      <c r="AI430" s="237"/>
      <c r="AJ430" s="237"/>
    </row>
    <row r="431" spans="1:36" x14ac:dyDescent="0.25">
      <c r="A431" s="231">
        <f t="shared" si="459"/>
        <v>2015</v>
      </c>
      <c r="B431" s="231">
        <f t="shared" si="460"/>
        <v>7</v>
      </c>
      <c r="C431" s="232">
        <v>2.3668930000000001</v>
      </c>
      <c r="D431" s="233"/>
      <c r="E431" s="233">
        <v>102.746250152588</v>
      </c>
      <c r="F431" s="233"/>
      <c r="G431" s="233">
        <v>7839.8162444322897</v>
      </c>
      <c r="H431" s="233">
        <v>8114.9718194811903</v>
      </c>
      <c r="I431" s="233"/>
      <c r="J431" s="233">
        <v>737089.881573149</v>
      </c>
      <c r="K431" s="233">
        <v>40.578357706942803</v>
      </c>
      <c r="L431" s="233">
        <v>16507.04</v>
      </c>
      <c r="M431" s="233"/>
      <c r="N431" s="233">
        <v>243.489</v>
      </c>
      <c r="O431" s="234">
        <v>1.975751</v>
      </c>
      <c r="P431" s="233">
        <v>821969.39971335197</v>
      </c>
      <c r="Q431" s="233"/>
      <c r="R431" s="235"/>
      <c r="S431" s="233">
        <v>458.08231129259099</v>
      </c>
      <c r="T431" s="233">
        <v>107.98371339307801</v>
      </c>
      <c r="U431" s="233">
        <v>300263.78125</v>
      </c>
      <c r="V431" s="233">
        <v>98.336160756942604</v>
      </c>
      <c r="W431" s="233">
        <v>236.76130000000001</v>
      </c>
      <c r="X431" s="233">
        <v>798349.46648422198</v>
      </c>
      <c r="Y431" s="233">
        <v>40853.221828664202</v>
      </c>
      <c r="Z431" s="233">
        <v>5.5012555122375497</v>
      </c>
      <c r="AA431" s="233"/>
      <c r="AB431" s="233">
        <v>1.91042</v>
      </c>
      <c r="AC431" s="233">
        <v>2.426161</v>
      </c>
      <c r="AD431" s="233"/>
      <c r="AE431" s="235"/>
      <c r="AF431" s="237"/>
      <c r="AG431" s="237"/>
      <c r="AH431" s="237"/>
      <c r="AI431" s="237"/>
      <c r="AJ431" s="237"/>
    </row>
    <row r="432" spans="1:36" x14ac:dyDescent="0.25">
      <c r="A432" s="231">
        <f t="shared" si="459"/>
        <v>2015</v>
      </c>
      <c r="B432" s="231">
        <f t="shared" si="460"/>
        <v>8</v>
      </c>
      <c r="C432" s="232">
        <v>2.3692478223923099</v>
      </c>
      <c r="D432" s="233"/>
      <c r="E432" s="233">
        <v>105.721293618619</v>
      </c>
      <c r="F432" s="233"/>
      <c r="G432" s="233">
        <v>7852.9815786870504</v>
      </c>
      <c r="H432" s="233">
        <v>8134.7257866842101</v>
      </c>
      <c r="I432" s="233"/>
      <c r="J432" s="233">
        <v>738718.030565375</v>
      </c>
      <c r="K432" s="233">
        <v>40.626871249603298</v>
      </c>
      <c r="L432" s="233">
        <v>16542.724553757598</v>
      </c>
      <c r="M432" s="233"/>
      <c r="N432" s="233">
        <v>234.92101788824399</v>
      </c>
      <c r="O432" s="234">
        <v>1.9600539955273799</v>
      </c>
      <c r="P432" s="233">
        <v>823945.49782503699</v>
      </c>
      <c r="Q432" s="233"/>
      <c r="R432" s="235"/>
      <c r="S432" s="233">
        <v>462.146303453489</v>
      </c>
      <c r="T432" s="233">
        <v>110.86483884062601</v>
      </c>
      <c r="U432" s="233">
        <v>301641.90461833897</v>
      </c>
      <c r="V432" s="233">
        <v>98.553106681256395</v>
      </c>
      <c r="W432" s="233">
        <v>237.078797082911</v>
      </c>
      <c r="X432" s="233">
        <v>800686.55463512498</v>
      </c>
      <c r="Y432" s="233">
        <v>41005.478564509402</v>
      </c>
      <c r="Z432" s="233">
        <v>5.4667419953354601</v>
      </c>
      <c r="AA432" s="233"/>
      <c r="AB432" s="233">
        <v>1.9125116321895601</v>
      </c>
      <c r="AC432" s="233">
        <v>2.4304742045005501</v>
      </c>
      <c r="AD432" s="233"/>
      <c r="AE432" s="235"/>
      <c r="AF432" s="237"/>
      <c r="AG432" s="237"/>
      <c r="AH432" s="237"/>
      <c r="AI432" s="237"/>
      <c r="AJ432" s="237"/>
    </row>
    <row r="433" spans="1:36" x14ac:dyDescent="0.25">
      <c r="A433" s="231">
        <f t="shared" si="459"/>
        <v>2015</v>
      </c>
      <c r="B433" s="231">
        <f t="shared" si="460"/>
        <v>9</v>
      </c>
      <c r="C433" s="232">
        <v>2.37153197314244</v>
      </c>
      <c r="D433" s="233"/>
      <c r="E433" s="233">
        <v>108.330996125562</v>
      </c>
      <c r="F433" s="233"/>
      <c r="G433" s="233">
        <v>7866.0735533997804</v>
      </c>
      <c r="H433" s="233">
        <v>8154.7673856730198</v>
      </c>
      <c r="I433" s="233"/>
      <c r="J433" s="233">
        <v>740462.43847802002</v>
      </c>
      <c r="K433" s="233">
        <v>40.673715376856201</v>
      </c>
      <c r="L433" s="233">
        <v>16577.496513792899</v>
      </c>
      <c r="M433" s="233"/>
      <c r="N433" s="233">
        <v>226.42937458687601</v>
      </c>
      <c r="O433" s="234">
        <v>1.94453301638703</v>
      </c>
      <c r="P433" s="233">
        <v>825888.32634400902</v>
      </c>
      <c r="Q433" s="233"/>
      <c r="R433" s="235"/>
      <c r="S433" s="233">
        <v>467.24745482581397</v>
      </c>
      <c r="T433" s="233">
        <v>113.14863844623</v>
      </c>
      <c r="U433" s="233">
        <v>303524.60809450498</v>
      </c>
      <c r="V433" s="233">
        <v>98.800908498958705</v>
      </c>
      <c r="W433" s="233">
        <v>237.472066849551</v>
      </c>
      <c r="X433" s="233">
        <v>803164.61229067401</v>
      </c>
      <c r="Y433" s="233">
        <v>41163.209066819203</v>
      </c>
      <c r="Z433" s="233">
        <v>5.4448729723220701</v>
      </c>
      <c r="AA433" s="233"/>
      <c r="AB433" s="233">
        <v>1.91360743227904</v>
      </c>
      <c r="AC433" s="233">
        <v>2.43462206131254</v>
      </c>
      <c r="AD433" s="233"/>
      <c r="AE433" s="235"/>
      <c r="AF433" s="237"/>
      <c r="AG433" s="237"/>
      <c r="AH433" s="237"/>
      <c r="AI433" s="237"/>
      <c r="AJ433" s="237"/>
    </row>
    <row r="434" spans="1:36" x14ac:dyDescent="0.25">
      <c r="A434" s="231">
        <f t="shared" si="459"/>
        <v>2015</v>
      </c>
      <c r="B434" s="231">
        <f t="shared" si="460"/>
        <v>10</v>
      </c>
      <c r="C434" s="232">
        <v>2.3737819999999998</v>
      </c>
      <c r="D434" s="233"/>
      <c r="E434" s="233">
        <v>110.857105107422</v>
      </c>
      <c r="F434" s="233"/>
      <c r="G434" s="233">
        <v>7878.2082147392102</v>
      </c>
      <c r="H434" s="233">
        <v>8173.2120632266797</v>
      </c>
      <c r="I434" s="233"/>
      <c r="J434" s="233">
        <v>742483.04012622102</v>
      </c>
      <c r="K434" s="233">
        <v>40.736974241602198</v>
      </c>
      <c r="L434" s="233">
        <v>16612.55</v>
      </c>
      <c r="M434" s="233"/>
      <c r="N434" s="233">
        <v>220.23840000000001</v>
      </c>
      <c r="O434" s="234">
        <v>1.9298740000000001</v>
      </c>
      <c r="P434" s="233">
        <v>828134.058970085</v>
      </c>
      <c r="Q434" s="233"/>
      <c r="R434" s="235"/>
      <c r="S434" s="233">
        <v>471.46052061563103</v>
      </c>
      <c r="T434" s="233">
        <v>115.261088431213</v>
      </c>
      <c r="U434" s="233">
        <v>305234.5625</v>
      </c>
      <c r="V434" s="233">
        <v>99.086020186231394</v>
      </c>
      <c r="W434" s="233">
        <v>237.81983947753901</v>
      </c>
      <c r="X434" s="233">
        <v>805670.39451706503</v>
      </c>
      <c r="Y434" s="233">
        <v>41318.508972810101</v>
      </c>
      <c r="Z434" s="233">
        <v>5.4225779999999997</v>
      </c>
      <c r="AA434" s="233"/>
      <c r="AB434" s="233">
        <v>1.9141889999999999</v>
      </c>
      <c r="AC434" s="233">
        <v>2.4385370000000002</v>
      </c>
      <c r="AD434" s="233"/>
      <c r="AE434" s="235"/>
      <c r="AF434" s="237"/>
      <c r="AG434" s="237"/>
      <c r="AH434" s="237"/>
      <c r="AI434" s="237"/>
      <c r="AJ434" s="237"/>
    </row>
    <row r="435" spans="1:36" x14ac:dyDescent="0.25">
      <c r="A435" s="231">
        <f t="shared" si="459"/>
        <v>2015</v>
      </c>
      <c r="B435" s="231">
        <f t="shared" si="460"/>
        <v>11</v>
      </c>
      <c r="C435" s="232">
        <v>2.37631227450027</v>
      </c>
      <c r="D435" s="233"/>
      <c r="E435" s="233">
        <v>113.720076626897</v>
      </c>
      <c r="F435" s="233"/>
      <c r="G435" s="233">
        <v>7889.8924403992396</v>
      </c>
      <c r="H435" s="233">
        <v>8190.3602700723904</v>
      </c>
      <c r="I435" s="233"/>
      <c r="J435" s="233">
        <v>745040.34050897998</v>
      </c>
      <c r="K435" s="233">
        <v>40.833810542194797</v>
      </c>
      <c r="L435" s="233">
        <v>16651.888417597602</v>
      </c>
      <c r="M435" s="233"/>
      <c r="N435" s="233">
        <v>217.64184669305101</v>
      </c>
      <c r="O435" s="234">
        <v>1.91608613014697</v>
      </c>
      <c r="P435" s="233">
        <v>831096.29399130796</v>
      </c>
      <c r="Q435" s="233"/>
      <c r="R435" s="235"/>
      <c r="S435" s="233">
        <v>473.80476930768498</v>
      </c>
      <c r="T435" s="233">
        <v>117.69531186822999</v>
      </c>
      <c r="U435" s="233">
        <v>306444.16033833002</v>
      </c>
      <c r="V435" s="233">
        <v>99.435685085345995</v>
      </c>
      <c r="W435" s="233">
        <v>238.071056982784</v>
      </c>
      <c r="X435" s="233">
        <v>808335.92737867299</v>
      </c>
      <c r="Y435" s="233">
        <v>41479.278970915897</v>
      </c>
      <c r="Z435" s="233">
        <v>5.3881195073168699</v>
      </c>
      <c r="AA435" s="233"/>
      <c r="AB435" s="233">
        <v>1.9148652311097101</v>
      </c>
      <c r="AC435" s="233">
        <v>2.4425395605501699</v>
      </c>
      <c r="AD435" s="233"/>
      <c r="AE435" s="235"/>
      <c r="AF435" s="237"/>
      <c r="AG435" s="237"/>
      <c r="AH435" s="237"/>
      <c r="AI435" s="237"/>
      <c r="AJ435" s="237"/>
    </row>
    <row r="436" spans="1:36" x14ac:dyDescent="0.25">
      <c r="A436" s="231">
        <f t="shared" si="459"/>
        <v>2015</v>
      </c>
      <c r="B436" s="231">
        <f t="shared" si="460"/>
        <v>12</v>
      </c>
      <c r="C436" s="232">
        <v>2.3793179721069002</v>
      </c>
      <c r="D436" s="233">
        <f t="shared" ref="D436" si="474">AVERAGE(C425:C436)</f>
        <v>2.3649125661521024</v>
      </c>
      <c r="E436" s="233">
        <v>116.573981824771</v>
      </c>
      <c r="F436" s="233">
        <f t="shared" ref="F436" si="475">AVERAGE(E425:E436)</f>
        <v>101.03925913033352</v>
      </c>
      <c r="G436" s="233">
        <v>7900.7485772211803</v>
      </c>
      <c r="H436" s="233">
        <v>8205.4679125719304</v>
      </c>
      <c r="I436" s="233">
        <f t="shared" ref="I436" si="476">AVERAGE(H425:H436)</f>
        <v>8104.5091074352067</v>
      </c>
      <c r="J436" s="233">
        <v>747704.58900631301</v>
      </c>
      <c r="K436" s="233">
        <v>40.9434622492793</v>
      </c>
      <c r="L436" s="233">
        <v>16692.030057446402</v>
      </c>
      <c r="M436" s="233">
        <f t="shared" ref="M436" si="477">AVERAGE(L425:L436)</f>
        <v>16488.212266388742</v>
      </c>
      <c r="N436" s="233">
        <v>219.275431368185</v>
      </c>
      <c r="O436" s="234">
        <v>1.907933307273</v>
      </c>
      <c r="P436" s="233">
        <v>834290.17800569395</v>
      </c>
      <c r="Q436" s="233">
        <f t="shared" ref="Q436" si="478">AVERAGE(P425:P436)</f>
        <v>820608.04589027574</v>
      </c>
      <c r="R436" s="235">
        <f t="shared" ref="R436" si="479">AVERAGE(K425:K436)</f>
        <v>40.534771563843591</v>
      </c>
      <c r="S436" s="233">
        <v>474.80866806773003</v>
      </c>
      <c r="T436" s="233">
        <v>120.13041814684701</v>
      </c>
      <c r="U436" s="233">
        <v>307288.32874140103</v>
      </c>
      <c r="V436" s="233">
        <v>99.804598644360397</v>
      </c>
      <c r="W436" s="233">
        <v>238.26593427794</v>
      </c>
      <c r="X436" s="233">
        <v>810927.46362932201</v>
      </c>
      <c r="Y436" s="233">
        <v>41633.4950771207</v>
      </c>
      <c r="Z436" s="233">
        <v>5.3464227600046001</v>
      </c>
      <c r="AA436" s="233">
        <f t="shared" ref="AA436" si="480">AVERAGE(Z425:Z436)</f>
        <v>5.5377240016393827</v>
      </c>
      <c r="AB436" s="233">
        <v>1.91645572792394</v>
      </c>
      <c r="AC436" s="233">
        <v>2.4464258400616901</v>
      </c>
      <c r="AD436" s="233">
        <f t="shared" ref="AD436" si="481">AVERAGE(X425:X436)</f>
        <v>797156.64292671031</v>
      </c>
      <c r="AE436" s="235">
        <f t="shared" ref="AE436" si="482">AVERAGE(O425:O436)</f>
        <v>1.9657183098949726</v>
      </c>
      <c r="AF436" s="237">
        <f t="shared" ref="AF436" si="483">AVERAGE(S425:S436)</f>
        <v>455.29012822454359</v>
      </c>
      <c r="AG436" s="237">
        <f t="shared" ref="AG436" si="484">AVERAGE(U425:U436)</f>
        <v>300185.65847725235</v>
      </c>
      <c r="AH436" s="237">
        <f t="shared" ref="AH436" si="485">AVERAGE(G425:G436)</f>
        <v>7834.54749697437</v>
      </c>
      <c r="AI436" s="237">
        <f t="shared" ref="AI436:AJ436" si="486">AVERAGE(AB425:AB436)</f>
        <v>1.9124728531782225</v>
      </c>
      <c r="AJ436" s="237">
        <f t="shared" si="486"/>
        <v>2.4241843810255133</v>
      </c>
    </row>
    <row r="437" spans="1:36" x14ac:dyDescent="0.25">
      <c r="A437" s="231">
        <f>A425+1</f>
        <v>2016</v>
      </c>
      <c r="B437" s="231">
        <f>B425</f>
        <v>1</v>
      </c>
      <c r="C437" s="232">
        <v>2.3834249999999999</v>
      </c>
      <c r="D437" s="233"/>
      <c r="E437" s="233">
        <v>119.33839</v>
      </c>
      <c r="F437" s="233"/>
      <c r="G437" s="233">
        <v>7912.0623986110204</v>
      </c>
      <c r="H437" s="233">
        <v>8220.2386298990095</v>
      </c>
      <c r="I437" s="233"/>
      <c r="J437" s="233">
        <v>750278.93901735602</v>
      </c>
      <c r="K437" s="233">
        <v>41.051239912150699</v>
      </c>
      <c r="L437" s="233">
        <v>16734.02</v>
      </c>
      <c r="M437" s="233"/>
      <c r="N437" s="233">
        <v>225.44110000000001</v>
      </c>
      <c r="O437" s="234">
        <v>1.909664</v>
      </c>
      <c r="P437" s="233">
        <v>837482.95359936904</v>
      </c>
      <c r="Q437" s="233"/>
      <c r="R437" s="235"/>
      <c r="S437" s="233">
        <v>475.72876951859803</v>
      </c>
      <c r="T437" s="233">
        <v>122.430269260828</v>
      </c>
      <c r="U437" s="233">
        <v>308207.34375</v>
      </c>
      <c r="V437" s="233">
        <v>100.185810774575</v>
      </c>
      <c r="W437" s="233">
        <v>238.50880000000001</v>
      </c>
      <c r="X437" s="233">
        <v>813546.05647903203</v>
      </c>
      <c r="Y437" s="233">
        <v>41789.889666356299</v>
      </c>
      <c r="Z437" s="233">
        <v>5.3007106781005904</v>
      </c>
      <c r="AA437" s="233"/>
      <c r="AB437" s="233">
        <v>1.9200489999999999</v>
      </c>
      <c r="AC437" s="233">
        <v>2.4505110000000001</v>
      </c>
      <c r="AD437" s="233"/>
      <c r="AE437" s="235"/>
      <c r="AF437" s="237"/>
      <c r="AG437" s="237"/>
      <c r="AH437" s="237"/>
      <c r="AI437" s="237"/>
      <c r="AJ437" s="237"/>
    </row>
    <row r="438" spans="1:36" x14ac:dyDescent="0.25">
      <c r="A438" s="231">
        <f t="shared" ref="A438:A448" si="487">A426+1</f>
        <v>2016</v>
      </c>
      <c r="B438" s="231">
        <f t="shared" ref="B438:B448" si="488">B426</f>
        <v>2</v>
      </c>
      <c r="C438" s="232">
        <v>2.38879286502062</v>
      </c>
      <c r="D438" s="233"/>
      <c r="E438" s="233">
        <v>121.71710959259499</v>
      </c>
      <c r="F438" s="233"/>
      <c r="G438" s="233">
        <v>7923.9074845946197</v>
      </c>
      <c r="H438" s="233">
        <v>8234.7638185271007</v>
      </c>
      <c r="I438" s="233"/>
      <c r="J438" s="233">
        <v>752408.37944419496</v>
      </c>
      <c r="K438" s="233">
        <v>41.136766646974301</v>
      </c>
      <c r="L438" s="233">
        <v>16775.2884279276</v>
      </c>
      <c r="M438" s="233"/>
      <c r="N438" s="233">
        <v>235.70063647258101</v>
      </c>
      <c r="O438" s="234">
        <v>1.92455249036389</v>
      </c>
      <c r="P438" s="233">
        <v>840229.63012315496</v>
      </c>
      <c r="Q438" s="233"/>
      <c r="R438" s="235"/>
      <c r="S438" s="233">
        <v>477.374679139899</v>
      </c>
      <c r="T438" s="233">
        <v>124.290688118506</v>
      </c>
      <c r="U438" s="233">
        <v>309467.90787780198</v>
      </c>
      <c r="V438" s="233">
        <v>100.544831090396</v>
      </c>
      <c r="W438" s="233">
        <v>238.86324821830101</v>
      </c>
      <c r="X438" s="233">
        <v>816056.15242620197</v>
      </c>
      <c r="Y438" s="233">
        <v>41942.788632798198</v>
      </c>
      <c r="Z438" s="233">
        <v>5.2575808608204602</v>
      </c>
      <c r="AA438" s="233"/>
      <c r="AB438" s="233">
        <v>1.92621112218139</v>
      </c>
      <c r="AC438" s="233">
        <v>2.4547066333040402</v>
      </c>
      <c r="AD438" s="233"/>
      <c r="AE438" s="235"/>
      <c r="AF438" s="237"/>
      <c r="AG438" s="237"/>
      <c r="AH438" s="237"/>
      <c r="AI438" s="237"/>
      <c r="AJ438" s="237"/>
    </row>
    <row r="439" spans="1:36" x14ac:dyDescent="0.25">
      <c r="A439" s="231">
        <f t="shared" si="487"/>
        <v>2016</v>
      </c>
      <c r="B439" s="231">
        <f t="shared" si="488"/>
        <v>3</v>
      </c>
      <c r="C439" s="232">
        <v>2.3945087518834298</v>
      </c>
      <c r="D439" s="233"/>
      <c r="E439" s="233">
        <v>123.686790919873</v>
      </c>
      <c r="F439" s="233"/>
      <c r="G439" s="233">
        <v>7935.3751224426196</v>
      </c>
      <c r="H439" s="233">
        <v>8248.3264245024493</v>
      </c>
      <c r="I439" s="233"/>
      <c r="J439" s="233">
        <v>754174.22742943501</v>
      </c>
      <c r="K439" s="233">
        <v>41.201872193473903</v>
      </c>
      <c r="L439" s="233">
        <v>16813.598383634599</v>
      </c>
      <c r="M439" s="233"/>
      <c r="N439" s="233">
        <v>246.29898112131801</v>
      </c>
      <c r="O439" s="234">
        <v>1.9457820876787399</v>
      </c>
      <c r="P439" s="233">
        <v>842502.12771266897</v>
      </c>
      <c r="Q439" s="233"/>
      <c r="R439" s="235"/>
      <c r="S439" s="233">
        <v>479.04847144604702</v>
      </c>
      <c r="T439" s="233">
        <v>125.731630898742</v>
      </c>
      <c r="U439" s="233">
        <v>310881.55457900802</v>
      </c>
      <c r="V439" s="233">
        <v>100.875404256818</v>
      </c>
      <c r="W439" s="233">
        <v>239.27568017291301</v>
      </c>
      <c r="X439" s="233">
        <v>818349.71057573205</v>
      </c>
      <c r="Y439" s="233">
        <v>42086.051519573703</v>
      </c>
      <c r="Z439" s="233">
        <v>5.2212848411117401</v>
      </c>
      <c r="AA439" s="233"/>
      <c r="AB439" s="233">
        <v>1.9333810840580801</v>
      </c>
      <c r="AC439" s="233">
        <v>2.45870768041129</v>
      </c>
      <c r="AD439" s="233"/>
      <c r="AE439" s="235"/>
      <c r="AF439" s="237"/>
      <c r="AG439" s="237"/>
      <c r="AH439" s="237"/>
      <c r="AI439" s="237"/>
      <c r="AJ439" s="237"/>
    </row>
    <row r="440" spans="1:36" x14ac:dyDescent="0.25">
      <c r="A440" s="231">
        <f t="shared" si="487"/>
        <v>2016</v>
      </c>
      <c r="B440" s="231">
        <f t="shared" si="488"/>
        <v>4</v>
      </c>
      <c r="C440" s="232">
        <v>2.4007000000000001</v>
      </c>
      <c r="D440" s="233"/>
      <c r="E440" s="233">
        <v>125.69377</v>
      </c>
      <c r="F440" s="233"/>
      <c r="G440" s="233">
        <v>7947.8134187880596</v>
      </c>
      <c r="H440" s="233">
        <v>8262.9116103482302</v>
      </c>
      <c r="I440" s="233"/>
      <c r="J440" s="233">
        <v>756122.33996989601</v>
      </c>
      <c r="K440" s="233">
        <v>41.266682852521797</v>
      </c>
      <c r="L440" s="233">
        <v>16855.02</v>
      </c>
      <c r="M440" s="233"/>
      <c r="N440" s="233">
        <v>255.17359999999999</v>
      </c>
      <c r="O440" s="234">
        <v>1.969384</v>
      </c>
      <c r="P440" s="233">
        <v>844840.62384513498</v>
      </c>
      <c r="Q440" s="233"/>
      <c r="R440" s="235"/>
      <c r="S440" s="233">
        <v>480.06954530185101</v>
      </c>
      <c r="T440" s="233">
        <v>127.138210369183</v>
      </c>
      <c r="U440" s="233">
        <v>312470.2</v>
      </c>
      <c r="V440" s="233">
        <v>101.24850334972299</v>
      </c>
      <c r="W440" s="233">
        <v>239.75875854492199</v>
      </c>
      <c r="X440" s="233">
        <v>820813.61795754998</v>
      </c>
      <c r="Y440" s="233">
        <v>42244.119650165499</v>
      </c>
      <c r="Z440" s="233">
        <v>5.1878250000000001</v>
      </c>
      <c r="AA440" s="233"/>
      <c r="AB440" s="233">
        <v>1.9411659999999999</v>
      </c>
      <c r="AC440" s="233">
        <v>2.4630239999999999</v>
      </c>
      <c r="AD440" s="233"/>
      <c r="AE440" s="235"/>
      <c r="AF440" s="237"/>
      <c r="AG440" s="237"/>
      <c r="AH440" s="237"/>
      <c r="AI440" s="237"/>
      <c r="AJ440" s="237"/>
    </row>
    <row r="441" spans="1:36" x14ac:dyDescent="0.25">
      <c r="A441" s="231">
        <f t="shared" si="487"/>
        <v>2016</v>
      </c>
      <c r="B441" s="231">
        <f t="shared" si="488"/>
        <v>5</v>
      </c>
      <c r="C441" s="232">
        <v>2.40629146519779</v>
      </c>
      <c r="D441" s="233"/>
      <c r="E441" s="233">
        <v>127.70029614942899</v>
      </c>
      <c r="F441" s="233"/>
      <c r="G441" s="233">
        <v>7959.83868886648</v>
      </c>
      <c r="H441" s="233">
        <v>8277.1724266909605</v>
      </c>
      <c r="I441" s="233"/>
      <c r="J441" s="233">
        <v>758279.50089371798</v>
      </c>
      <c r="K441" s="233">
        <v>41.332782055391199</v>
      </c>
      <c r="L441" s="233">
        <v>16896.2161868443</v>
      </c>
      <c r="M441" s="233"/>
      <c r="N441" s="233">
        <v>258.81662470275103</v>
      </c>
      <c r="O441" s="234">
        <v>1.98813952313735</v>
      </c>
      <c r="P441" s="233">
        <v>847178.35456982499</v>
      </c>
      <c r="Q441" s="233"/>
      <c r="R441" s="235"/>
      <c r="S441" s="233">
        <v>479.67488179880598</v>
      </c>
      <c r="T441" s="233">
        <v>128.53806547044101</v>
      </c>
      <c r="U441" s="233">
        <v>313951.44796375098</v>
      </c>
      <c r="V441" s="233">
        <v>101.644681203796</v>
      </c>
      <c r="W441" s="233">
        <v>240.23424782339799</v>
      </c>
      <c r="X441" s="233">
        <v>823254.38309605303</v>
      </c>
      <c r="Y441" s="233">
        <v>42404.2651376086</v>
      </c>
      <c r="Z441" s="233">
        <v>5.1613271580560101</v>
      </c>
      <c r="AA441" s="233"/>
      <c r="AB441" s="233">
        <v>1.9477859427787001</v>
      </c>
      <c r="AC441" s="233">
        <v>2.46720416845737</v>
      </c>
      <c r="AD441" s="233"/>
      <c r="AE441" s="235"/>
      <c r="AF441" s="237"/>
      <c r="AG441" s="237"/>
      <c r="AH441" s="237"/>
      <c r="AI441" s="237"/>
      <c r="AJ441" s="237"/>
    </row>
    <row r="442" spans="1:36" x14ac:dyDescent="0.25">
      <c r="A442" s="231">
        <f t="shared" si="487"/>
        <v>2016</v>
      </c>
      <c r="B442" s="231">
        <f t="shared" si="488"/>
        <v>6</v>
      </c>
      <c r="C442" s="232">
        <v>2.4118486434979798</v>
      </c>
      <c r="D442" s="233"/>
      <c r="E442" s="233">
        <v>129.97314842499901</v>
      </c>
      <c r="F442" s="233"/>
      <c r="G442" s="233">
        <v>7972.2189445492204</v>
      </c>
      <c r="H442" s="233">
        <v>8291.9044961896707</v>
      </c>
      <c r="I442" s="233"/>
      <c r="J442" s="233">
        <v>760663.60816375294</v>
      </c>
      <c r="K442" s="233">
        <v>41.401299893838797</v>
      </c>
      <c r="L442" s="233">
        <v>16940.121289854502</v>
      </c>
      <c r="M442" s="233"/>
      <c r="N442" s="233">
        <v>258.65000350526498</v>
      </c>
      <c r="O442" s="234">
        <v>2.0054621974434399</v>
      </c>
      <c r="P442" s="233">
        <v>849601.48763592204</v>
      </c>
      <c r="Q442" s="233"/>
      <c r="R442" s="235"/>
      <c r="S442" s="233">
        <v>478.28907790886001</v>
      </c>
      <c r="T442" s="233">
        <v>130.15673934218199</v>
      </c>
      <c r="U442" s="233">
        <v>315438.40409718303</v>
      </c>
      <c r="V442" s="233">
        <v>102.068434108909</v>
      </c>
      <c r="W442" s="233">
        <v>240.739148586971</v>
      </c>
      <c r="X442" s="233">
        <v>825777.609303326</v>
      </c>
      <c r="Y442" s="233">
        <v>42570.098823379303</v>
      </c>
      <c r="Z442" s="233">
        <v>5.1391811785495696</v>
      </c>
      <c r="AA442" s="233"/>
      <c r="AB442" s="233">
        <v>1.9539293013040699</v>
      </c>
      <c r="AC442" s="233">
        <v>2.47151176957829</v>
      </c>
      <c r="AD442" s="233"/>
      <c r="AE442" s="235"/>
      <c r="AF442" s="237"/>
      <c r="AG442" s="237"/>
      <c r="AH442" s="237"/>
      <c r="AI442" s="237"/>
      <c r="AJ442" s="237"/>
    </row>
    <row r="443" spans="1:36" x14ac:dyDescent="0.25">
      <c r="A443" s="231">
        <f t="shared" si="487"/>
        <v>2016</v>
      </c>
      <c r="B443" s="231">
        <f t="shared" si="488"/>
        <v>7</v>
      </c>
      <c r="C443" s="232">
        <v>2.41737</v>
      </c>
      <c r="D443" s="233"/>
      <c r="E443" s="233">
        <v>132.48381364746101</v>
      </c>
      <c r="F443" s="233"/>
      <c r="G443" s="233">
        <v>7984.1640632357603</v>
      </c>
      <c r="H443" s="233">
        <v>8305.9549548702198</v>
      </c>
      <c r="I443" s="233"/>
      <c r="J443" s="233">
        <v>762913.96556339995</v>
      </c>
      <c r="K443" s="233">
        <v>41.461765546150097</v>
      </c>
      <c r="L443" s="233">
        <v>16983.96</v>
      </c>
      <c r="M443" s="233"/>
      <c r="N443" s="233">
        <v>256.76280000000003</v>
      </c>
      <c r="O443" s="234">
        <v>2.0241349999999998</v>
      </c>
      <c r="P443" s="233">
        <v>851827.11814599298</v>
      </c>
      <c r="Q443" s="233"/>
      <c r="R443" s="235"/>
      <c r="S443" s="233">
        <v>476.70763407253997</v>
      </c>
      <c r="T443" s="233">
        <v>132.00463029490001</v>
      </c>
      <c r="U443" s="233">
        <v>316886.90000000002</v>
      </c>
      <c r="V443" s="233">
        <v>102.46195170911299</v>
      </c>
      <c r="W443" s="233">
        <v>241.256</v>
      </c>
      <c r="X443" s="233">
        <v>828140.20146059804</v>
      </c>
      <c r="Y443" s="233">
        <v>42721.809449566797</v>
      </c>
      <c r="Z443" s="233">
        <v>5.1216363906860396</v>
      </c>
      <c r="AA443" s="233"/>
      <c r="AB443" s="233">
        <v>1.9597659999999999</v>
      </c>
      <c r="AC443" s="233">
        <v>2.47566</v>
      </c>
      <c r="AD443" s="233"/>
      <c r="AE443" s="235"/>
      <c r="AF443" s="237"/>
      <c r="AG443" s="237"/>
      <c r="AH443" s="237"/>
      <c r="AI443" s="237"/>
      <c r="AJ443" s="237"/>
    </row>
    <row r="444" spans="1:36" x14ac:dyDescent="0.25">
      <c r="A444" s="231">
        <f t="shared" si="487"/>
        <v>2016</v>
      </c>
      <c r="B444" s="231">
        <f t="shared" si="488"/>
        <v>8</v>
      </c>
      <c r="C444" s="232">
        <v>2.4234099002546001</v>
      </c>
      <c r="D444" s="233"/>
      <c r="E444" s="233">
        <v>135.42648985616901</v>
      </c>
      <c r="F444" s="233"/>
      <c r="G444" s="233">
        <v>7996.4584785468996</v>
      </c>
      <c r="H444" s="233">
        <v>8320.0860414822891</v>
      </c>
      <c r="I444" s="233"/>
      <c r="J444" s="233">
        <v>765043.31194510602</v>
      </c>
      <c r="K444" s="233">
        <v>41.516242403824201</v>
      </c>
      <c r="L444" s="233">
        <v>17030.401833344298</v>
      </c>
      <c r="M444" s="233"/>
      <c r="N444" s="233">
        <v>254.78749800104899</v>
      </c>
      <c r="O444" s="234">
        <v>2.0473917519370199</v>
      </c>
      <c r="P444" s="233">
        <v>853961.80570289399</v>
      </c>
      <c r="Q444" s="233"/>
      <c r="R444" s="235"/>
      <c r="S444" s="233">
        <v>475.40789756614799</v>
      </c>
      <c r="T444" s="233">
        <v>134.23230259882601</v>
      </c>
      <c r="U444" s="233">
        <v>318420.55970454903</v>
      </c>
      <c r="V444" s="233">
        <v>102.826093535571</v>
      </c>
      <c r="W444" s="233">
        <v>241.82164215748199</v>
      </c>
      <c r="X444" s="233">
        <v>830436.40992074797</v>
      </c>
      <c r="Y444" s="233">
        <v>42863.673115688398</v>
      </c>
      <c r="Z444" s="233">
        <v>5.1065226454430599</v>
      </c>
      <c r="AA444" s="233"/>
      <c r="AB444" s="233">
        <v>1.9660130065381201</v>
      </c>
      <c r="AC444" s="233">
        <v>2.4799217676307999</v>
      </c>
      <c r="AD444" s="233"/>
      <c r="AE444" s="235"/>
      <c r="AF444" s="237"/>
      <c r="AG444" s="237"/>
      <c r="AH444" s="237"/>
      <c r="AI444" s="237"/>
      <c r="AJ444" s="237"/>
    </row>
    <row r="445" spans="1:36" x14ac:dyDescent="0.25">
      <c r="A445" s="231">
        <f t="shared" si="487"/>
        <v>2016</v>
      </c>
      <c r="B445" s="231">
        <f t="shared" si="488"/>
        <v>9</v>
      </c>
      <c r="C445" s="232">
        <v>2.4292385472573299</v>
      </c>
      <c r="D445" s="233"/>
      <c r="E445" s="233">
        <v>138.36730172643601</v>
      </c>
      <c r="F445" s="233"/>
      <c r="G445" s="233">
        <v>8008.6082182009604</v>
      </c>
      <c r="H445" s="233">
        <v>8333.7924987758706</v>
      </c>
      <c r="I445" s="233"/>
      <c r="J445" s="233">
        <v>767146.67407118203</v>
      </c>
      <c r="K445" s="233">
        <v>41.577853273236599</v>
      </c>
      <c r="L445" s="233">
        <v>17076.505653761898</v>
      </c>
      <c r="M445" s="233"/>
      <c r="N445" s="233">
        <v>252.935676791432</v>
      </c>
      <c r="O445" s="234">
        <v>2.0684212837743301</v>
      </c>
      <c r="P445" s="233">
        <v>856244.84739244205</v>
      </c>
      <c r="Q445" s="233"/>
      <c r="R445" s="235"/>
      <c r="S445" s="233">
        <v>474.42598886542999</v>
      </c>
      <c r="T445" s="233">
        <v>136.44387643146899</v>
      </c>
      <c r="U445" s="233">
        <v>319912.012162912</v>
      </c>
      <c r="V445" s="233">
        <v>103.146875870684</v>
      </c>
      <c r="W445" s="233">
        <v>242.36860414069</v>
      </c>
      <c r="X445" s="233">
        <v>832602.69013585697</v>
      </c>
      <c r="Y445" s="233">
        <v>42999.060459475601</v>
      </c>
      <c r="Z445" s="233">
        <v>5.0943763358607796</v>
      </c>
      <c r="AA445" s="233"/>
      <c r="AB445" s="233">
        <v>1.97176629067743</v>
      </c>
      <c r="AC445" s="233">
        <v>2.4841771079504902</v>
      </c>
      <c r="AD445" s="233"/>
      <c r="AE445" s="235"/>
      <c r="AF445" s="237"/>
      <c r="AG445" s="237"/>
      <c r="AH445" s="237"/>
      <c r="AI445" s="237"/>
      <c r="AJ445" s="237"/>
    </row>
    <row r="446" spans="1:36" x14ac:dyDescent="0.25">
      <c r="A446" s="231">
        <f t="shared" si="487"/>
        <v>2016</v>
      </c>
      <c r="B446" s="231">
        <f t="shared" si="488"/>
        <v>10</v>
      </c>
      <c r="C446" s="232">
        <v>2.4339840000000001</v>
      </c>
      <c r="D446" s="233"/>
      <c r="E446" s="233">
        <v>140.78507999999999</v>
      </c>
      <c r="F446" s="233"/>
      <c r="G446" s="233">
        <v>8020.1188891493503</v>
      </c>
      <c r="H446" s="233">
        <v>8346.6569473469899</v>
      </c>
      <c r="I446" s="233"/>
      <c r="J446" s="233">
        <v>769393.86115288502</v>
      </c>
      <c r="K446" s="233">
        <v>41.662753091714301</v>
      </c>
      <c r="L446" s="233">
        <v>17119.09</v>
      </c>
      <c r="M446" s="233"/>
      <c r="N446" s="233">
        <v>251.02889999999999</v>
      </c>
      <c r="O446" s="234">
        <v>2.0788069999999998</v>
      </c>
      <c r="P446" s="233">
        <v>858978.49602004304</v>
      </c>
      <c r="Q446" s="233"/>
      <c r="R446" s="235"/>
      <c r="S446" s="233">
        <v>473.61698715746098</v>
      </c>
      <c r="T446" s="233">
        <v>138.161617834596</v>
      </c>
      <c r="U446" s="233">
        <v>321214.8</v>
      </c>
      <c r="V446" s="233">
        <v>103.42171781822999</v>
      </c>
      <c r="W446" s="233">
        <v>242.81965637207</v>
      </c>
      <c r="X446" s="233">
        <v>834610.83299741102</v>
      </c>
      <c r="Y446" s="233">
        <v>43135.507706001801</v>
      </c>
      <c r="Z446" s="233">
        <v>5.0855639999999998</v>
      </c>
      <c r="AA446" s="233"/>
      <c r="AB446" s="233">
        <v>1.975946</v>
      </c>
      <c r="AC446" s="233">
        <v>2.4883120000000001</v>
      </c>
      <c r="AD446" s="233"/>
      <c r="AE446" s="235"/>
      <c r="AF446" s="237"/>
      <c r="AG446" s="237"/>
      <c r="AH446" s="237"/>
      <c r="AI446" s="237"/>
      <c r="AJ446" s="237"/>
    </row>
    <row r="447" spans="1:36" x14ac:dyDescent="0.25">
      <c r="A447" s="231">
        <f t="shared" si="487"/>
        <v>2016</v>
      </c>
      <c r="B447" s="231">
        <f t="shared" si="488"/>
        <v>11</v>
      </c>
      <c r="C447" s="232">
        <v>2.4375469969977801</v>
      </c>
      <c r="D447" s="233"/>
      <c r="E447" s="233">
        <v>142.52577754553499</v>
      </c>
      <c r="F447" s="233"/>
      <c r="G447" s="233">
        <v>8031.6914059081801</v>
      </c>
      <c r="H447" s="233">
        <v>8359.6088563605008</v>
      </c>
      <c r="I447" s="233"/>
      <c r="J447" s="233">
        <v>772095.66495630599</v>
      </c>
      <c r="K447" s="233">
        <v>41.787713428401197</v>
      </c>
      <c r="L447" s="233">
        <v>17159.772288128301</v>
      </c>
      <c r="M447" s="233"/>
      <c r="N447" s="233">
        <v>249.082489300308</v>
      </c>
      <c r="O447" s="234">
        <v>2.07445903940306</v>
      </c>
      <c r="P447" s="233">
        <v>862576.59951475798</v>
      </c>
      <c r="Q447" s="233"/>
      <c r="R447" s="235"/>
      <c r="S447" s="233">
        <v>472.703539119212</v>
      </c>
      <c r="T447" s="233">
        <v>139.194118868902</v>
      </c>
      <c r="U447" s="233">
        <v>322359.17609727703</v>
      </c>
      <c r="V447" s="233">
        <v>103.675167074135</v>
      </c>
      <c r="W447" s="233">
        <v>243.16863120245699</v>
      </c>
      <c r="X447" s="233">
        <v>836632.80036817095</v>
      </c>
      <c r="Y447" s="233">
        <v>43290.528871333801</v>
      </c>
      <c r="Z447" s="233">
        <v>5.0795628624976601</v>
      </c>
      <c r="AA447" s="233"/>
      <c r="AB447" s="233">
        <v>1.9782963452714</v>
      </c>
      <c r="AC447" s="233">
        <v>2.4926247181837402</v>
      </c>
      <c r="AD447" s="233"/>
      <c r="AE447" s="235"/>
      <c r="AF447" s="237"/>
      <c r="AG447" s="237"/>
      <c r="AH447" s="237"/>
      <c r="AI447" s="237"/>
      <c r="AJ447" s="237"/>
    </row>
    <row r="448" spans="1:36" x14ac:dyDescent="0.25">
      <c r="A448" s="231">
        <f t="shared" si="487"/>
        <v>2016</v>
      </c>
      <c r="B448" s="231">
        <f t="shared" si="488"/>
        <v>12</v>
      </c>
      <c r="C448" s="232">
        <v>2.44042348802799</v>
      </c>
      <c r="D448" s="233">
        <f t="shared" ref="D448" si="489">AVERAGE(C437:C448)</f>
        <v>2.4139616381781268</v>
      </c>
      <c r="E448" s="233">
        <v>143.64253947819199</v>
      </c>
      <c r="F448" s="233">
        <f t="shared" ref="F448" si="490">AVERAGE(E437:E448)</f>
        <v>131.77837561172407</v>
      </c>
      <c r="G448" s="233">
        <v>8042.6890875100698</v>
      </c>
      <c r="H448" s="233">
        <v>8372.1319953812599</v>
      </c>
      <c r="I448" s="233">
        <f t="shared" ref="I448" si="491">AVERAGE(H437:H448)</f>
        <v>8297.795725031212</v>
      </c>
      <c r="J448" s="233">
        <v>774921.39545392897</v>
      </c>
      <c r="K448" s="233">
        <v>41.9255405083806</v>
      </c>
      <c r="L448" s="233">
        <v>17196.792792650002</v>
      </c>
      <c r="M448" s="233">
        <f t="shared" ref="M448" si="492">AVERAGE(L437:L448)</f>
        <v>16965.065571345458</v>
      </c>
      <c r="N448" s="233">
        <v>248.78350863178099</v>
      </c>
      <c r="O448" s="234">
        <v>2.0634671366508401</v>
      </c>
      <c r="P448" s="233">
        <v>866416.98315199697</v>
      </c>
      <c r="Q448" s="233">
        <f t="shared" ref="Q448" si="493">AVERAGE(P437:P448)</f>
        <v>850986.7522845167</v>
      </c>
      <c r="R448" s="235">
        <f t="shared" ref="R448" si="494">AVERAGE(K437:K448)</f>
        <v>41.44354265050481</v>
      </c>
      <c r="S448" s="233">
        <v>471.31958129653401</v>
      </c>
      <c r="T448" s="233">
        <v>139.609763455359</v>
      </c>
      <c r="U448" s="233">
        <v>323392.69058858103</v>
      </c>
      <c r="V448" s="233">
        <v>103.898111620309</v>
      </c>
      <c r="W448" s="233">
        <v>243.45617444311401</v>
      </c>
      <c r="X448" s="233">
        <v>838580.01108881098</v>
      </c>
      <c r="Y448" s="233">
        <v>43448.9048100289</v>
      </c>
      <c r="Z448" s="233">
        <v>5.0766135774372598</v>
      </c>
      <c r="AA448" s="233">
        <f t="shared" ref="AA448" si="495">AVERAGE(Z437:Z448)</f>
        <v>5.1526821273802641</v>
      </c>
      <c r="AB448" s="233">
        <v>1.9796970554558999</v>
      </c>
      <c r="AC448" s="233">
        <v>2.49685460771884</v>
      </c>
      <c r="AD448" s="233">
        <f t="shared" ref="AD448" si="496">AVERAGE(X437:X448)</f>
        <v>826566.70631745772</v>
      </c>
      <c r="AE448" s="235">
        <f t="shared" ref="AE448" si="497">AVERAGE(O437:O448)</f>
        <v>2.0083054591990557</v>
      </c>
      <c r="AF448" s="237">
        <f t="shared" ref="AF448" si="498">AVERAGE(S437:S448)</f>
        <v>476.19725443261547</v>
      </c>
      <c r="AG448" s="237">
        <f t="shared" ref="AG448" si="499">AVERAGE(U437:U448)</f>
        <v>316050.24973508861</v>
      </c>
      <c r="AH448" s="237">
        <f t="shared" ref="AH448" si="500">AVERAGE(G437:G448)</f>
        <v>7977.9121833669351</v>
      </c>
      <c r="AI448" s="237">
        <f t="shared" ref="AI448:AJ448" si="501">AVERAGE(AB437:AB448)</f>
        <v>1.9545005956887576</v>
      </c>
      <c r="AJ448" s="237">
        <f t="shared" si="501"/>
        <v>2.4736012877695721</v>
      </c>
    </row>
    <row r="449" spans="1:36" x14ac:dyDescent="0.25">
      <c r="A449" s="231">
        <f>A437+1</f>
        <v>2017</v>
      </c>
      <c r="B449" s="231">
        <f>B437</f>
        <v>1</v>
      </c>
      <c r="C449" s="232">
        <v>2.4438490000000002</v>
      </c>
      <c r="D449" s="233"/>
      <c r="E449" s="233">
        <v>144.501364881592</v>
      </c>
      <c r="F449" s="233"/>
      <c r="G449" s="233">
        <v>8054.0040554592197</v>
      </c>
      <c r="H449" s="233">
        <v>8385.4585652555797</v>
      </c>
      <c r="I449" s="233"/>
      <c r="J449" s="233">
        <v>777817.18024669099</v>
      </c>
      <c r="K449" s="233">
        <v>42.057872452598801</v>
      </c>
      <c r="L449" s="233">
        <v>17234.04</v>
      </c>
      <c r="M449" s="233"/>
      <c r="N449" s="233">
        <v>252.1054</v>
      </c>
      <c r="O449" s="234">
        <v>2.0564040000000001</v>
      </c>
      <c r="P449" s="233">
        <v>870192.77146188798</v>
      </c>
      <c r="Q449" s="233"/>
      <c r="R449" s="235"/>
      <c r="S449" s="233">
        <v>468.87521651254798</v>
      </c>
      <c r="T449" s="233">
        <v>139.68599633907701</v>
      </c>
      <c r="U449" s="233">
        <v>324555.65625</v>
      </c>
      <c r="V449" s="233">
        <v>104.11330296115599</v>
      </c>
      <c r="W449" s="233">
        <v>243.79230000000001</v>
      </c>
      <c r="X449" s="233">
        <v>840627.39365823602</v>
      </c>
      <c r="Y449" s="233">
        <v>43612.369952715097</v>
      </c>
      <c r="Z449" s="233">
        <v>5.0763134956359899</v>
      </c>
      <c r="AA449" s="233"/>
      <c r="AB449" s="233">
        <v>1.981711</v>
      </c>
      <c r="AC449" s="233">
        <v>2.5013010000000002</v>
      </c>
      <c r="AD449" s="233"/>
      <c r="AE449" s="235"/>
      <c r="AF449" s="237"/>
      <c r="AG449" s="237"/>
      <c r="AH449" s="237"/>
      <c r="AI449" s="237"/>
      <c r="AJ449" s="237"/>
    </row>
    <row r="450" spans="1:36" x14ac:dyDescent="0.25">
      <c r="A450" s="231">
        <f t="shared" ref="A450:A472" si="502">A438+1</f>
        <v>2017</v>
      </c>
      <c r="B450" s="231">
        <f t="shared" ref="B450:B472" si="503">B438</f>
        <v>2</v>
      </c>
      <c r="C450" s="232">
        <v>2.4485177266679399</v>
      </c>
      <c r="D450" s="233"/>
      <c r="E450" s="233">
        <v>145.30332682613999</v>
      </c>
      <c r="F450" s="233"/>
      <c r="G450" s="233">
        <v>8065.3906114592901</v>
      </c>
      <c r="H450" s="233">
        <v>8399.4424853220407</v>
      </c>
      <c r="I450" s="233"/>
      <c r="J450" s="233">
        <v>780503.08157366898</v>
      </c>
      <c r="K450" s="233">
        <v>42.159286723592501</v>
      </c>
      <c r="L450" s="233">
        <v>17271.479405766699</v>
      </c>
      <c r="M450" s="233"/>
      <c r="N450" s="233">
        <v>260.13854436684898</v>
      </c>
      <c r="O450" s="234">
        <v>2.0622126030664401</v>
      </c>
      <c r="P450" s="233">
        <v>873349.62889074697</v>
      </c>
      <c r="Q450" s="233"/>
      <c r="R450" s="235"/>
      <c r="S450" s="233">
        <v>465.169145451769</v>
      </c>
      <c r="T450" s="233">
        <v>139.64024739974499</v>
      </c>
      <c r="U450" s="233">
        <v>325939.39331760397</v>
      </c>
      <c r="V450" s="233">
        <v>104.320656327069</v>
      </c>
      <c r="W450" s="233">
        <v>244.236764393801</v>
      </c>
      <c r="X450" s="233">
        <v>842736.91796767397</v>
      </c>
      <c r="Y450" s="233">
        <v>43768.704886273903</v>
      </c>
      <c r="Z450" s="233">
        <v>5.07849468206651</v>
      </c>
      <c r="AA450" s="233"/>
      <c r="AB450" s="233">
        <v>1.9854473144412399</v>
      </c>
      <c r="AC450" s="233">
        <v>2.5058341340786301</v>
      </c>
      <c r="AD450" s="233"/>
      <c r="AE450" s="235"/>
      <c r="AF450" s="237"/>
      <c r="AG450" s="237"/>
      <c r="AH450" s="237"/>
      <c r="AI450" s="237"/>
      <c r="AJ450" s="237"/>
    </row>
    <row r="451" spans="1:36" x14ac:dyDescent="0.25">
      <c r="A451" s="231">
        <f t="shared" si="502"/>
        <v>2017</v>
      </c>
      <c r="B451" s="231">
        <f t="shared" si="503"/>
        <v>3</v>
      </c>
      <c r="C451" s="232">
        <v>2.4535458201350502</v>
      </c>
      <c r="D451" s="233"/>
      <c r="E451" s="233">
        <v>146.008223814308</v>
      </c>
      <c r="F451" s="233"/>
      <c r="G451" s="233">
        <v>8075.7079836834</v>
      </c>
      <c r="H451" s="233">
        <v>8412.40423737329</v>
      </c>
      <c r="I451" s="233"/>
      <c r="J451" s="233">
        <v>782793.11079333199</v>
      </c>
      <c r="K451" s="233">
        <v>42.231086837871501</v>
      </c>
      <c r="L451" s="233">
        <v>17305.734050173302</v>
      </c>
      <c r="M451" s="233"/>
      <c r="N451" s="233">
        <v>268.99472593885002</v>
      </c>
      <c r="O451" s="234">
        <v>2.0758541036776901</v>
      </c>
      <c r="P451" s="233">
        <v>875803.33888382302</v>
      </c>
      <c r="Q451" s="233"/>
      <c r="R451" s="235"/>
      <c r="S451" s="233">
        <v>461.44801675654401</v>
      </c>
      <c r="T451" s="233">
        <v>139.63829698851001</v>
      </c>
      <c r="U451" s="233">
        <v>327318.87255234498</v>
      </c>
      <c r="V451" s="233">
        <v>104.50620377800701</v>
      </c>
      <c r="W451" s="233">
        <v>244.711345012696</v>
      </c>
      <c r="X451" s="233">
        <v>844653.47514598398</v>
      </c>
      <c r="Y451" s="233">
        <v>43904.633638243802</v>
      </c>
      <c r="Z451" s="233">
        <v>5.0820005280947296</v>
      </c>
      <c r="AA451" s="233"/>
      <c r="AB451" s="233">
        <v>1.9901246084706199</v>
      </c>
      <c r="AC451" s="233">
        <v>2.5099864496531699</v>
      </c>
      <c r="AD451" s="233"/>
      <c r="AE451" s="235"/>
      <c r="AF451" s="237"/>
      <c r="AG451" s="237"/>
      <c r="AH451" s="237"/>
      <c r="AI451" s="237"/>
      <c r="AJ451" s="237"/>
    </row>
    <row r="452" spans="1:36" x14ac:dyDescent="0.25">
      <c r="A452" s="231">
        <f t="shared" si="502"/>
        <v>2017</v>
      </c>
      <c r="B452" s="231">
        <f t="shared" si="503"/>
        <v>4</v>
      </c>
      <c r="C452" s="232">
        <v>2.4594610000000001</v>
      </c>
      <c r="D452" s="233"/>
      <c r="E452" s="233">
        <v>146.74906008056601</v>
      </c>
      <c r="F452" s="233"/>
      <c r="G452" s="233">
        <v>8087.0972416232098</v>
      </c>
      <c r="H452" s="233">
        <v>8426.7302955921205</v>
      </c>
      <c r="I452" s="233"/>
      <c r="J452" s="233">
        <v>785285.13363647705</v>
      </c>
      <c r="K452" s="233">
        <v>42.3031428804223</v>
      </c>
      <c r="L452" s="233">
        <v>17344.23</v>
      </c>
      <c r="M452" s="233"/>
      <c r="N452" s="233">
        <v>276.90379999999999</v>
      </c>
      <c r="O452" s="234">
        <v>2.0944569999999998</v>
      </c>
      <c r="P452" s="233">
        <v>878370.18487188302</v>
      </c>
      <c r="Q452" s="233"/>
      <c r="R452" s="235"/>
      <c r="S452" s="233">
        <v>457.96303330197298</v>
      </c>
      <c r="T452" s="233">
        <v>139.82345365917899</v>
      </c>
      <c r="U452" s="233">
        <v>328875.5625</v>
      </c>
      <c r="V452" s="233">
        <v>104.714836588406</v>
      </c>
      <c r="W452" s="233">
        <v>245.27311706543</v>
      </c>
      <c r="X452" s="233">
        <v>846722.39040838601</v>
      </c>
      <c r="Y452" s="233">
        <v>44052.159831200202</v>
      </c>
      <c r="Z452" s="233">
        <v>5.0868244171142596</v>
      </c>
      <c r="AA452" s="233"/>
      <c r="AB452" s="233">
        <v>1.996218</v>
      </c>
      <c r="AC452" s="233">
        <v>2.5146220000000001</v>
      </c>
      <c r="AD452" s="233"/>
      <c r="AE452" s="235"/>
      <c r="AF452" s="237"/>
      <c r="AG452" s="237"/>
      <c r="AH452" s="237"/>
      <c r="AI452" s="237"/>
      <c r="AJ452" s="237"/>
    </row>
    <row r="453" spans="1:36" x14ac:dyDescent="0.25">
      <c r="A453" s="231">
        <f t="shared" si="502"/>
        <v>2017</v>
      </c>
      <c r="B453" s="231">
        <f t="shared" si="503"/>
        <v>5</v>
      </c>
      <c r="C453" s="232">
        <v>2.46508645275479</v>
      </c>
      <c r="D453" s="233"/>
      <c r="E453" s="233">
        <v>147.41184871195</v>
      </c>
      <c r="F453" s="233"/>
      <c r="G453" s="233">
        <v>8098.0350378795802</v>
      </c>
      <c r="H453" s="233">
        <v>8440.2936592123096</v>
      </c>
      <c r="I453" s="233"/>
      <c r="J453" s="233">
        <v>787741.91674699006</v>
      </c>
      <c r="K453" s="233">
        <v>42.376627868135898</v>
      </c>
      <c r="L453" s="233">
        <v>17381.997933700201</v>
      </c>
      <c r="M453" s="233"/>
      <c r="N453" s="233">
        <v>279.87519622579401</v>
      </c>
      <c r="O453" s="234">
        <v>2.1112599965667198</v>
      </c>
      <c r="P453" s="233">
        <v>880928.70589736605</v>
      </c>
      <c r="Q453" s="233"/>
      <c r="R453" s="235"/>
      <c r="S453" s="233">
        <v>456.01513249768101</v>
      </c>
      <c r="T453" s="233">
        <v>140.28343525624899</v>
      </c>
      <c r="U453" s="233">
        <v>330323.30599390599</v>
      </c>
      <c r="V453" s="233">
        <v>104.92330616439401</v>
      </c>
      <c r="W453" s="233">
        <v>245.81651582060999</v>
      </c>
      <c r="X453" s="233">
        <v>848630.51336111303</v>
      </c>
      <c r="Y453" s="233">
        <v>44194.344692898201</v>
      </c>
      <c r="Z453" s="233">
        <v>5.0915744760775397</v>
      </c>
      <c r="AA453" s="233"/>
      <c r="AB453" s="233">
        <v>2.00249774747097</v>
      </c>
      <c r="AC453" s="233">
        <v>2.5191230011663102</v>
      </c>
      <c r="AD453" s="233"/>
      <c r="AE453" s="235"/>
      <c r="AF453" s="237"/>
      <c r="AG453" s="237"/>
      <c r="AH453" s="237"/>
      <c r="AI453" s="237"/>
      <c r="AJ453" s="237"/>
    </row>
    <row r="454" spans="1:36" x14ac:dyDescent="0.25">
      <c r="A454" s="231">
        <f t="shared" si="502"/>
        <v>2017</v>
      </c>
      <c r="B454" s="231">
        <f t="shared" si="503"/>
        <v>6</v>
      </c>
      <c r="C454" s="232">
        <v>2.47073126472494</v>
      </c>
      <c r="D454" s="233"/>
      <c r="E454" s="233">
        <v>148.03938894641101</v>
      </c>
      <c r="F454" s="233"/>
      <c r="G454" s="233">
        <v>8109.2758900377303</v>
      </c>
      <c r="H454" s="233">
        <v>8454.1770151423607</v>
      </c>
      <c r="I454" s="233"/>
      <c r="J454" s="233">
        <v>790347.17199507798</v>
      </c>
      <c r="K454" s="233">
        <v>42.454997767358797</v>
      </c>
      <c r="L454" s="233">
        <v>17420.885062243698</v>
      </c>
      <c r="M454" s="233"/>
      <c r="N454" s="233">
        <v>278.73536265026502</v>
      </c>
      <c r="O454" s="234">
        <v>2.1267694420041598</v>
      </c>
      <c r="P454" s="233">
        <v>883619.53433805006</v>
      </c>
      <c r="Q454" s="233"/>
      <c r="R454" s="235"/>
      <c r="S454" s="233">
        <v>455.25821942206898</v>
      </c>
      <c r="T454" s="233">
        <v>140.94006469967999</v>
      </c>
      <c r="U454" s="233">
        <v>331770.27515990101</v>
      </c>
      <c r="V454" s="233">
        <v>105.141764352583</v>
      </c>
      <c r="W454" s="233">
        <v>246.370841203835</v>
      </c>
      <c r="X454" s="233">
        <v>850562.19602876296</v>
      </c>
      <c r="Y454" s="233">
        <v>44341.249984232098</v>
      </c>
      <c r="Z454" s="233">
        <v>5.0951720875789999</v>
      </c>
      <c r="AA454" s="233"/>
      <c r="AB454" s="233">
        <v>2.0087668592739698</v>
      </c>
      <c r="AC454" s="233">
        <v>2.5237734170400299</v>
      </c>
      <c r="AD454" s="233"/>
      <c r="AE454" s="235"/>
      <c r="AF454" s="237"/>
      <c r="AG454" s="237"/>
      <c r="AH454" s="237"/>
      <c r="AI454" s="237"/>
      <c r="AJ454" s="237"/>
    </row>
    <row r="455" spans="1:36" x14ac:dyDescent="0.25">
      <c r="A455" s="231">
        <f t="shared" si="502"/>
        <v>2017</v>
      </c>
      <c r="B455" s="231">
        <f t="shared" si="503"/>
        <v>7</v>
      </c>
      <c r="C455" s="232">
        <v>2.47607</v>
      </c>
      <c r="D455" s="233"/>
      <c r="E455" s="233">
        <v>148.593364715576</v>
      </c>
      <c r="F455" s="233"/>
      <c r="G455" s="233">
        <v>8120.1384291070399</v>
      </c>
      <c r="H455" s="233">
        <v>8467.7725293846797</v>
      </c>
      <c r="I455" s="233"/>
      <c r="J455" s="233">
        <v>792933.43663831102</v>
      </c>
      <c r="K455" s="233">
        <v>42.528502047560401</v>
      </c>
      <c r="L455" s="233">
        <v>17457.59</v>
      </c>
      <c r="M455" s="233"/>
      <c r="N455" s="233">
        <v>275.05029999999999</v>
      </c>
      <c r="O455" s="234">
        <v>2.1404869999999998</v>
      </c>
      <c r="P455" s="233">
        <v>886173.77098683</v>
      </c>
      <c r="Q455" s="233"/>
      <c r="R455" s="235"/>
      <c r="S455" s="233">
        <v>455.27218585250102</v>
      </c>
      <c r="T455" s="233">
        <v>141.595221500902</v>
      </c>
      <c r="U455" s="233">
        <v>333160.4375</v>
      </c>
      <c r="V455" s="233">
        <v>105.350717710491</v>
      </c>
      <c r="W455" s="233">
        <v>246.90165710449199</v>
      </c>
      <c r="X455" s="233">
        <v>852472.478739577</v>
      </c>
      <c r="Y455" s="233">
        <v>44483.469864123203</v>
      </c>
      <c r="Z455" s="233">
        <v>5.0959320000000004</v>
      </c>
      <c r="AA455" s="233"/>
      <c r="AB455" s="233">
        <v>2.0140199999999999</v>
      </c>
      <c r="AC455" s="233">
        <v>2.52826</v>
      </c>
      <c r="AD455" s="233"/>
      <c r="AE455" s="235"/>
      <c r="AF455" s="237"/>
      <c r="AG455" s="237"/>
      <c r="AH455" s="237"/>
      <c r="AI455" s="237"/>
      <c r="AJ455" s="237"/>
    </row>
    <row r="456" spans="1:36" x14ac:dyDescent="0.25">
      <c r="A456" s="231">
        <f t="shared" si="502"/>
        <v>2017</v>
      </c>
      <c r="B456" s="231">
        <f t="shared" si="503"/>
        <v>8</v>
      </c>
      <c r="C456" s="232">
        <v>2.4815042458735199</v>
      </c>
      <c r="D456" s="233"/>
      <c r="E456" s="233">
        <v>149.13235861129999</v>
      </c>
      <c r="F456" s="233"/>
      <c r="G456" s="233">
        <v>8131.3959295567602</v>
      </c>
      <c r="H456" s="233">
        <v>8482.0662351190404</v>
      </c>
      <c r="I456" s="233"/>
      <c r="J456" s="233">
        <v>795655.60888252803</v>
      </c>
      <c r="K456" s="233">
        <v>42.599371298187002</v>
      </c>
      <c r="L456" s="233">
        <v>17494.0015520651</v>
      </c>
      <c r="M456" s="233"/>
      <c r="N456" s="233">
        <v>270.18158697430999</v>
      </c>
      <c r="O456" s="234">
        <v>2.1538899617912701</v>
      </c>
      <c r="P456" s="233">
        <v>888708.34362485597</v>
      </c>
      <c r="Q456" s="233"/>
      <c r="R456" s="235"/>
      <c r="S456" s="233">
        <v>455.60775039789701</v>
      </c>
      <c r="T456" s="233">
        <v>142.182307834178</v>
      </c>
      <c r="U456" s="233">
        <v>334615.32839263999</v>
      </c>
      <c r="V456" s="233">
        <v>105.559933333789</v>
      </c>
      <c r="W456" s="233">
        <v>247.44621237516799</v>
      </c>
      <c r="X456" s="233">
        <v>854542.51458567602</v>
      </c>
      <c r="Y456" s="233">
        <v>44630.530651195702</v>
      </c>
      <c r="Z456" s="233">
        <v>5.0932614157824201</v>
      </c>
      <c r="AA456" s="233"/>
      <c r="AB456" s="233">
        <v>2.0182329409775601</v>
      </c>
      <c r="AC456" s="233">
        <v>2.5328723380053302</v>
      </c>
      <c r="AD456" s="233"/>
      <c r="AE456" s="235"/>
      <c r="AF456" s="237"/>
      <c r="AG456" s="237"/>
      <c r="AH456" s="237"/>
      <c r="AI456" s="237"/>
      <c r="AJ456" s="237"/>
    </row>
    <row r="457" spans="1:36" x14ac:dyDescent="0.25">
      <c r="A457" s="231">
        <f t="shared" si="502"/>
        <v>2017</v>
      </c>
      <c r="B457" s="231">
        <f t="shared" si="503"/>
        <v>9</v>
      </c>
      <c r="C457" s="232">
        <v>2.4869217213862802</v>
      </c>
      <c r="D457" s="233"/>
      <c r="E457" s="233">
        <v>149.736260666889</v>
      </c>
      <c r="F457" s="233"/>
      <c r="G457" s="233">
        <v>8142.7498415493301</v>
      </c>
      <c r="H457" s="233">
        <v>8495.8129239320406</v>
      </c>
      <c r="I457" s="233"/>
      <c r="J457" s="233">
        <v>798338.42235635698</v>
      </c>
      <c r="K457" s="233">
        <v>42.671223284743903</v>
      </c>
      <c r="L457" s="233">
        <v>17529.3742287819</v>
      </c>
      <c r="M457" s="233"/>
      <c r="N457" s="233">
        <v>266.05905100589302</v>
      </c>
      <c r="O457" s="234">
        <v>2.1672314610341199</v>
      </c>
      <c r="P457" s="233">
        <v>891265.45446468901</v>
      </c>
      <c r="Q457" s="233"/>
      <c r="R457" s="235"/>
      <c r="S457" s="233">
        <v>455.969558566383</v>
      </c>
      <c r="T457" s="233">
        <v>142.77398079038301</v>
      </c>
      <c r="U457" s="233">
        <v>336078.052641213</v>
      </c>
      <c r="V457" s="233">
        <v>105.76396652000599</v>
      </c>
      <c r="W457" s="233">
        <v>247.990524446102</v>
      </c>
      <c r="X457" s="233">
        <v>856648.15322575404</v>
      </c>
      <c r="Y457" s="233">
        <v>44777.619483854098</v>
      </c>
      <c r="Z457" s="233">
        <v>5.0898941822371198</v>
      </c>
      <c r="AA457" s="233"/>
      <c r="AB457" s="233">
        <v>2.0218349370502602</v>
      </c>
      <c r="AC457" s="233">
        <v>2.53746784993176</v>
      </c>
      <c r="AD457" s="233"/>
      <c r="AE457" s="235"/>
      <c r="AF457" s="237"/>
      <c r="AG457" s="237"/>
      <c r="AH457" s="237"/>
      <c r="AI457" s="237"/>
      <c r="AJ457" s="237"/>
    </row>
    <row r="458" spans="1:36" x14ac:dyDescent="0.25">
      <c r="A458" s="231">
        <f t="shared" si="502"/>
        <v>2017</v>
      </c>
      <c r="B458" s="231">
        <f t="shared" si="503"/>
        <v>10</v>
      </c>
      <c r="C458" s="232">
        <v>2.4922170000000001</v>
      </c>
      <c r="D458" s="233"/>
      <c r="E458" s="233">
        <v>150.494220733643</v>
      </c>
      <c r="F458" s="233"/>
      <c r="G458" s="233">
        <v>8153.8922647990703</v>
      </c>
      <c r="H458" s="233">
        <v>8507.6370465577293</v>
      </c>
      <c r="I458" s="233"/>
      <c r="J458" s="233">
        <v>800795.18481181294</v>
      </c>
      <c r="K458" s="233">
        <v>42.749575148263297</v>
      </c>
      <c r="L458" s="233">
        <v>17563.34</v>
      </c>
      <c r="M458" s="233"/>
      <c r="N458" s="233">
        <v>264.56060000000002</v>
      </c>
      <c r="O458" s="234">
        <v>2.1808070000000002</v>
      </c>
      <c r="P458" s="233">
        <v>893926.29401035095</v>
      </c>
      <c r="Q458" s="233"/>
      <c r="R458" s="235"/>
      <c r="S458" s="233">
        <v>456.09486414364801</v>
      </c>
      <c r="T458" s="233">
        <v>143.489840176765</v>
      </c>
      <c r="U458" s="233">
        <v>337481.53125</v>
      </c>
      <c r="V458" s="233">
        <v>105.95937497974801</v>
      </c>
      <c r="W458" s="233">
        <v>248.521072387695</v>
      </c>
      <c r="X458" s="233">
        <v>858634.01986903604</v>
      </c>
      <c r="Y458" s="233">
        <v>44919.892594284203</v>
      </c>
      <c r="Z458" s="233">
        <v>5.0894459999999997</v>
      </c>
      <c r="AA458" s="233"/>
      <c r="AB458" s="233">
        <v>2.025563</v>
      </c>
      <c r="AC458" s="233">
        <v>2.5419100000000001</v>
      </c>
      <c r="AD458" s="233"/>
      <c r="AE458" s="235"/>
      <c r="AF458" s="237"/>
      <c r="AG458" s="237"/>
      <c r="AH458" s="237"/>
      <c r="AI458" s="237"/>
      <c r="AJ458" s="237"/>
    </row>
    <row r="459" spans="1:36" x14ac:dyDescent="0.25">
      <c r="A459" s="231">
        <f t="shared" si="502"/>
        <v>2017</v>
      </c>
      <c r="B459" s="231">
        <f t="shared" si="503"/>
        <v>11</v>
      </c>
      <c r="C459" s="232">
        <v>2.4977805818374499</v>
      </c>
      <c r="D459" s="233"/>
      <c r="E459" s="233">
        <v>151.51380044068901</v>
      </c>
      <c r="F459" s="233"/>
      <c r="G459" s="233">
        <v>8165.6215839790102</v>
      </c>
      <c r="H459" s="233">
        <v>8517.7429675344101</v>
      </c>
      <c r="I459" s="233"/>
      <c r="J459" s="233">
        <v>803128.18220564304</v>
      </c>
      <c r="K459" s="233">
        <v>42.844318439381702</v>
      </c>
      <c r="L459" s="233">
        <v>17598.8437524771</v>
      </c>
      <c r="M459" s="233"/>
      <c r="N459" s="233">
        <v>266.97017002885298</v>
      </c>
      <c r="O459" s="234">
        <v>2.1958826743359801</v>
      </c>
      <c r="P459" s="233">
        <v>896966.81967257196</v>
      </c>
      <c r="Q459" s="233"/>
      <c r="R459" s="235"/>
      <c r="S459" s="233">
        <v>455.84579706449802</v>
      </c>
      <c r="T459" s="233">
        <v>144.456498806566</v>
      </c>
      <c r="U459" s="233">
        <v>338903.865469496</v>
      </c>
      <c r="V459" s="233">
        <v>106.161987473129</v>
      </c>
      <c r="W459" s="233">
        <v>249.07563933655601</v>
      </c>
      <c r="X459" s="233">
        <v>860579.24974875804</v>
      </c>
      <c r="Y459" s="233">
        <v>45067.660659015201</v>
      </c>
      <c r="Z459" s="233">
        <v>5.0943626603426404</v>
      </c>
      <c r="AA459" s="233"/>
      <c r="AB459" s="233">
        <v>2.0302394945584901</v>
      </c>
      <c r="AC459" s="233">
        <v>2.5465053013781298</v>
      </c>
      <c r="AD459" s="233"/>
      <c r="AE459" s="235"/>
      <c r="AF459" s="237"/>
      <c r="AG459" s="237"/>
      <c r="AH459" s="237"/>
      <c r="AI459" s="237"/>
      <c r="AJ459" s="237"/>
    </row>
    <row r="460" spans="1:36" x14ac:dyDescent="0.25">
      <c r="A460" s="231">
        <f t="shared" si="502"/>
        <v>2017</v>
      </c>
      <c r="B460" s="231">
        <f t="shared" si="503"/>
        <v>12</v>
      </c>
      <c r="C460" s="232">
        <v>2.5031652005658001</v>
      </c>
      <c r="D460" s="233">
        <f t="shared" ref="D460" si="504">AVERAGE(C449:C460)</f>
        <v>2.4732375011621475</v>
      </c>
      <c r="E460" s="233">
        <v>152.56607364962599</v>
      </c>
      <c r="F460" s="233">
        <f t="shared" ref="F460" si="505">AVERAGE(E449:E460)</f>
        <v>148.3374410065575</v>
      </c>
      <c r="G460" s="233">
        <v>8177.19880170329</v>
      </c>
      <c r="H460" s="233">
        <v>8526.4338893663808</v>
      </c>
      <c r="I460" s="233">
        <f t="shared" ref="I460" si="506">AVERAGE(H449:H460)</f>
        <v>8459.6643208159985</v>
      </c>
      <c r="J460" s="233">
        <v>805291.75736453803</v>
      </c>
      <c r="K460" s="233">
        <v>42.940853767848203</v>
      </c>
      <c r="L460" s="233">
        <v>17633.997001633601</v>
      </c>
      <c r="M460" s="233">
        <f t="shared" ref="M460" si="507">AVERAGE(L449:L460)</f>
        <v>17436.292748903466</v>
      </c>
      <c r="N460" s="233">
        <v>272.75709718369598</v>
      </c>
      <c r="O460" s="234">
        <v>2.21039319654348</v>
      </c>
      <c r="P460" s="233">
        <v>900018.10924918705</v>
      </c>
      <c r="Q460" s="233">
        <f t="shared" ref="Q460" si="508">AVERAGE(P449:P460)</f>
        <v>884943.57969602023</v>
      </c>
      <c r="R460" s="235">
        <f t="shared" ref="R460" si="509">AVERAGE(K449:K460)</f>
        <v>42.493071542997029</v>
      </c>
      <c r="S460" s="233">
        <v>455.51552540492901</v>
      </c>
      <c r="T460" s="233">
        <v>145.44620517945299</v>
      </c>
      <c r="U460" s="233">
        <v>340256.02593498299</v>
      </c>
      <c r="V460" s="233">
        <v>106.36072002527899</v>
      </c>
      <c r="W460" s="233">
        <v>249.61424751456499</v>
      </c>
      <c r="X460" s="233">
        <v>862439.09160006698</v>
      </c>
      <c r="Y460" s="233">
        <v>45215.633921388297</v>
      </c>
      <c r="Z460" s="233">
        <v>5.1025460519711601</v>
      </c>
      <c r="AA460" s="233">
        <f t="shared" ref="AA460" si="510">AVERAGE(Z449:Z460)</f>
        <v>5.0896518330751137</v>
      </c>
      <c r="AB460" s="233">
        <v>2.0350775438659099</v>
      </c>
      <c r="AC460" s="233">
        <v>2.5509638753415298</v>
      </c>
      <c r="AD460" s="233">
        <f t="shared" ref="AD460" si="511">AVERAGE(X449:X460)</f>
        <v>851604.03286158538</v>
      </c>
      <c r="AE460" s="235">
        <f t="shared" ref="AE460" si="512">AVERAGE(O449:O460)</f>
        <v>2.1313040365849889</v>
      </c>
      <c r="AF460" s="237">
        <f t="shared" ref="AF460" si="513">AVERAGE(S449:S460)</f>
        <v>458.25287044770329</v>
      </c>
      <c r="AG460" s="237">
        <f t="shared" ref="AG460" si="514">AVERAGE(U449:U460)</f>
        <v>332439.85891350731</v>
      </c>
      <c r="AH460" s="237">
        <f t="shared" ref="AH460" si="515">AVERAGE(G449:G460)</f>
        <v>8115.0423059030772</v>
      </c>
      <c r="AI460" s="237">
        <f t="shared" ref="AI460:AJ460" si="516">AVERAGE(AB449:AB460)</f>
        <v>2.0091444538424184</v>
      </c>
      <c r="AJ460" s="237">
        <f t="shared" si="516"/>
        <v>2.5260516138829074</v>
      </c>
    </row>
    <row r="461" spans="1:36" x14ac:dyDescent="0.25">
      <c r="A461" s="231">
        <f>A449+1</f>
        <v>2018</v>
      </c>
      <c r="B461" s="231">
        <f>B449</f>
        <v>1</v>
      </c>
      <c r="C461" s="232">
        <v>2.5086059999999999</v>
      </c>
      <c r="D461" s="233"/>
      <c r="E461" s="233">
        <v>153.495430766602</v>
      </c>
      <c r="F461" s="233"/>
      <c r="G461" s="233">
        <v>8189.4052513458</v>
      </c>
      <c r="H461" s="233">
        <v>8535.6718051366006</v>
      </c>
      <c r="I461" s="233"/>
      <c r="J461" s="233">
        <v>807581.293458545</v>
      </c>
      <c r="K461" s="233">
        <v>43.033458907284697</v>
      </c>
      <c r="L461" s="233">
        <v>17671.5</v>
      </c>
      <c r="M461" s="233"/>
      <c r="N461" s="233">
        <v>281.48329999999999</v>
      </c>
      <c r="O461" s="234">
        <v>2.2237990000000001</v>
      </c>
      <c r="P461" s="233">
        <v>903035.23410905094</v>
      </c>
      <c r="Q461" s="233"/>
      <c r="R461" s="235"/>
      <c r="S461" s="233">
        <v>455.47748329907398</v>
      </c>
      <c r="T461" s="233">
        <v>146.29095367284799</v>
      </c>
      <c r="U461" s="233">
        <v>341635.46875</v>
      </c>
      <c r="V461" s="233">
        <v>106.570721798511</v>
      </c>
      <c r="W461" s="233">
        <v>250.16676330566401</v>
      </c>
      <c r="X461" s="233">
        <v>864455.35992129298</v>
      </c>
      <c r="Y461" s="233">
        <v>45378.987972444302</v>
      </c>
      <c r="Z461" s="233">
        <v>5.1116266250610396</v>
      </c>
      <c r="AA461" s="233"/>
      <c r="AB461" s="233">
        <v>2.0396299999999998</v>
      </c>
      <c r="AC461" s="233">
        <v>2.5555889999999999</v>
      </c>
      <c r="AD461" s="233"/>
      <c r="AE461" s="235"/>
      <c r="AF461" s="237"/>
      <c r="AG461" s="237"/>
      <c r="AH461" s="237"/>
      <c r="AI461" s="237"/>
      <c r="AJ461" s="237"/>
    </row>
    <row r="462" spans="1:36" x14ac:dyDescent="0.25">
      <c r="A462" s="231">
        <f t="shared" si="502"/>
        <v>2018</v>
      </c>
      <c r="B462" s="231">
        <f t="shared" si="503"/>
        <v>2</v>
      </c>
      <c r="C462" s="232">
        <v>2.5138485188492798</v>
      </c>
      <c r="D462" s="233"/>
      <c r="E462" s="233">
        <v>154.107010687534</v>
      </c>
      <c r="F462" s="233"/>
      <c r="G462" s="233">
        <v>8201.8425120842294</v>
      </c>
      <c r="H462" s="233">
        <v>8546.2204944377099</v>
      </c>
      <c r="I462" s="233"/>
      <c r="J462" s="233">
        <v>810032.27119374403</v>
      </c>
      <c r="K462" s="233">
        <v>43.109765137760803</v>
      </c>
      <c r="L462" s="233">
        <v>17710.496017590402</v>
      </c>
      <c r="M462" s="233"/>
      <c r="N462" s="233">
        <v>291.89909903907198</v>
      </c>
      <c r="O462" s="234">
        <v>2.2346843710746298</v>
      </c>
      <c r="P462" s="233">
        <v>905728.78125935199</v>
      </c>
      <c r="Q462" s="233"/>
      <c r="R462" s="235"/>
      <c r="S462" s="233">
        <v>456.00799831068599</v>
      </c>
      <c r="T462" s="233">
        <v>146.796960426917</v>
      </c>
      <c r="U462" s="233">
        <v>343005.68357096001</v>
      </c>
      <c r="V462" s="233">
        <v>106.78582457917101</v>
      </c>
      <c r="W462" s="233">
        <v>250.71169368375701</v>
      </c>
      <c r="X462" s="233">
        <v>866656.44197560498</v>
      </c>
      <c r="Y462" s="233">
        <v>45556.373441680204</v>
      </c>
      <c r="Z462" s="233">
        <v>5.1187556492963697</v>
      </c>
      <c r="AA462" s="233"/>
      <c r="AB462" s="233">
        <v>2.0432433328639501</v>
      </c>
      <c r="AC462" s="233">
        <v>2.5602377070603399</v>
      </c>
      <c r="AD462" s="233"/>
      <c r="AE462" s="235"/>
      <c r="AF462" s="237"/>
      <c r="AG462" s="237"/>
      <c r="AH462" s="237"/>
      <c r="AI462" s="237"/>
      <c r="AJ462" s="237"/>
    </row>
    <row r="463" spans="1:36" x14ac:dyDescent="0.25">
      <c r="A463" s="231">
        <f t="shared" si="502"/>
        <v>2018</v>
      </c>
      <c r="B463" s="231">
        <f t="shared" si="503"/>
        <v>3</v>
      </c>
      <c r="C463" s="232">
        <v>2.5185260193626302</v>
      </c>
      <c r="D463" s="233"/>
      <c r="E463" s="233">
        <v>154.491881356238</v>
      </c>
      <c r="F463" s="233"/>
      <c r="G463" s="233">
        <v>8213.1745436941801</v>
      </c>
      <c r="H463" s="233">
        <v>8556.5858330677493</v>
      </c>
      <c r="I463" s="233"/>
      <c r="J463" s="233">
        <v>812320.21374458994</v>
      </c>
      <c r="K463" s="233">
        <v>43.168017560335301</v>
      </c>
      <c r="L463" s="233">
        <v>17747.030319738999</v>
      </c>
      <c r="M463" s="233"/>
      <c r="N463" s="233">
        <v>300.96266842073902</v>
      </c>
      <c r="O463" s="234">
        <v>2.24364680544529</v>
      </c>
      <c r="P463" s="233">
        <v>907947.85687457002</v>
      </c>
      <c r="Q463" s="233"/>
      <c r="R463" s="235"/>
      <c r="S463" s="233">
        <v>456.72888784448702</v>
      </c>
      <c r="T463" s="233">
        <v>147.09314813876401</v>
      </c>
      <c r="U463" s="233">
        <v>344247.48634900799</v>
      </c>
      <c r="V463" s="233">
        <v>106.979710151361</v>
      </c>
      <c r="W463" s="233">
        <v>251.20322349432499</v>
      </c>
      <c r="X463" s="233">
        <v>868776.31389898097</v>
      </c>
      <c r="Y463" s="233">
        <v>45724.986939117603</v>
      </c>
      <c r="Z463" s="233">
        <v>5.1225823460795601</v>
      </c>
      <c r="AA463" s="233"/>
      <c r="AB463" s="233">
        <v>2.0462704970010899</v>
      </c>
      <c r="AC463" s="233">
        <v>2.56445874004041</v>
      </c>
      <c r="AD463" s="233"/>
      <c r="AE463" s="235"/>
      <c r="AF463" s="237"/>
      <c r="AG463" s="237"/>
      <c r="AH463" s="237"/>
      <c r="AI463" s="237"/>
      <c r="AJ463" s="237"/>
    </row>
    <row r="464" spans="1:36" x14ac:dyDescent="0.25">
      <c r="A464" s="231">
        <f t="shared" si="502"/>
        <v>2018</v>
      </c>
      <c r="B464" s="231">
        <f t="shared" si="503"/>
        <v>4</v>
      </c>
      <c r="C464" s="232">
        <v>2.5238160000000001</v>
      </c>
      <c r="D464" s="233"/>
      <c r="E464" s="233">
        <v>154.918212890625</v>
      </c>
      <c r="F464" s="233"/>
      <c r="G464" s="233">
        <v>8225.6940022107392</v>
      </c>
      <c r="H464" s="233">
        <v>8568.3300585496909</v>
      </c>
      <c r="I464" s="233"/>
      <c r="J464" s="233">
        <v>814819.23031486699</v>
      </c>
      <c r="K464" s="233">
        <v>43.227559326421201</v>
      </c>
      <c r="L464" s="233">
        <v>17788.900000000001</v>
      </c>
      <c r="M464" s="233"/>
      <c r="N464" s="233">
        <v>308.37560000000002</v>
      </c>
      <c r="O464" s="234">
        <v>2.2546379999999999</v>
      </c>
      <c r="P464" s="233">
        <v>910302.88857743202</v>
      </c>
      <c r="Q464" s="233"/>
      <c r="R464" s="235"/>
      <c r="S464" s="233">
        <v>457.38645795871201</v>
      </c>
      <c r="T464" s="233">
        <v>147.46332906126199</v>
      </c>
      <c r="U464" s="233">
        <v>345641.75</v>
      </c>
      <c r="V464" s="233">
        <v>107.18715113528501</v>
      </c>
      <c r="W464" s="233">
        <v>251.75569999999999</v>
      </c>
      <c r="X464" s="233">
        <v>871209.85542010202</v>
      </c>
      <c r="Y464" s="233">
        <v>45915.011325354601</v>
      </c>
      <c r="Z464" s="233">
        <v>5.1232499999999996</v>
      </c>
      <c r="AA464" s="233"/>
      <c r="AB464" s="233">
        <v>2.0502750000000001</v>
      </c>
      <c r="AC464" s="233">
        <v>2.5691579999999998</v>
      </c>
      <c r="AD464" s="233"/>
      <c r="AE464" s="235"/>
      <c r="AF464" s="237"/>
      <c r="AG464" s="237"/>
      <c r="AH464" s="237"/>
      <c r="AI464" s="237"/>
      <c r="AJ464" s="237"/>
    </row>
    <row r="465" spans="1:36" x14ac:dyDescent="0.25">
      <c r="A465" s="231">
        <f t="shared" si="502"/>
        <v>2018</v>
      </c>
      <c r="B465" s="231">
        <f t="shared" si="503"/>
        <v>5</v>
      </c>
      <c r="C465" s="232">
        <v>2.5291551702130999</v>
      </c>
      <c r="D465" s="233"/>
      <c r="E465" s="233">
        <v>155.46692266660699</v>
      </c>
      <c r="F465" s="233"/>
      <c r="G465" s="233">
        <v>8237.6932614635207</v>
      </c>
      <c r="H465" s="233">
        <v>8579.3799427923004</v>
      </c>
      <c r="I465" s="233"/>
      <c r="J465" s="233">
        <v>817108.72254546604</v>
      </c>
      <c r="K465" s="233">
        <v>43.285327632451597</v>
      </c>
      <c r="L465" s="233">
        <v>17830.541005059898</v>
      </c>
      <c r="M465" s="233"/>
      <c r="N465" s="233">
        <v>311.23116756511098</v>
      </c>
      <c r="O465" s="234">
        <v>2.2676525006741701</v>
      </c>
      <c r="P465" s="233">
        <v>912579.87660554901</v>
      </c>
      <c r="Q465" s="233"/>
      <c r="R465" s="235"/>
      <c r="S465" s="233">
        <v>457.59508312163598</v>
      </c>
      <c r="T465" s="233">
        <v>148.02399368779899</v>
      </c>
      <c r="U465" s="233">
        <v>347016.60624762101</v>
      </c>
      <c r="V465" s="233">
        <v>107.37600139464701</v>
      </c>
      <c r="W465" s="233">
        <v>252.30443071907399</v>
      </c>
      <c r="X465" s="233">
        <v>873589.261010446</v>
      </c>
      <c r="Y465" s="233">
        <v>46097.235855084997</v>
      </c>
      <c r="Z465" s="233">
        <v>5.1204853350833499</v>
      </c>
      <c r="AA465" s="233"/>
      <c r="AB465" s="233">
        <v>2.0553847342395799</v>
      </c>
      <c r="AC465" s="233">
        <v>2.5737289044551299</v>
      </c>
      <c r="AD465" s="233"/>
      <c r="AE465" s="235"/>
      <c r="AF465" s="237"/>
      <c r="AG465" s="237"/>
      <c r="AH465" s="237"/>
      <c r="AI465" s="237"/>
      <c r="AJ465" s="237"/>
    </row>
    <row r="466" spans="1:36" x14ac:dyDescent="0.25">
      <c r="A466" s="231">
        <f t="shared" si="502"/>
        <v>2018</v>
      </c>
      <c r="B466" s="231">
        <f t="shared" si="503"/>
        <v>6</v>
      </c>
      <c r="C466" s="232">
        <v>2.5347381992794999</v>
      </c>
      <c r="D466" s="233"/>
      <c r="E466" s="233">
        <v>156.1154424273</v>
      </c>
      <c r="F466" s="233"/>
      <c r="G466" s="233">
        <v>8250.06703850335</v>
      </c>
      <c r="H466" s="233">
        <v>8590.1388047019009</v>
      </c>
      <c r="I466" s="233"/>
      <c r="J466" s="233">
        <v>819325.92285917897</v>
      </c>
      <c r="K466" s="233">
        <v>43.343420886475499</v>
      </c>
      <c r="L466" s="233">
        <v>17873.262353002501</v>
      </c>
      <c r="M466" s="233"/>
      <c r="N466" s="233">
        <v>310.13839783587298</v>
      </c>
      <c r="O466" s="234">
        <v>2.2819616574529</v>
      </c>
      <c r="P466" s="233">
        <v>914893.23146846297</v>
      </c>
      <c r="Q466" s="233"/>
      <c r="R466" s="235"/>
      <c r="S466" s="233">
        <v>457.56077472250502</v>
      </c>
      <c r="T466" s="233">
        <v>148.736360412567</v>
      </c>
      <c r="U466" s="233">
        <v>348434.102469265</v>
      </c>
      <c r="V466" s="233">
        <v>107.562508103883</v>
      </c>
      <c r="W466" s="233">
        <v>252.87878703948499</v>
      </c>
      <c r="X466" s="233">
        <v>875991.86421577504</v>
      </c>
      <c r="Y466" s="233">
        <v>46282.160799175203</v>
      </c>
      <c r="Z466" s="233">
        <v>5.1178199104457498</v>
      </c>
      <c r="AA466" s="233"/>
      <c r="AB466" s="233">
        <v>2.0611764618957999</v>
      </c>
      <c r="AC466" s="233">
        <v>2.5784555812531398</v>
      </c>
      <c r="AD466" s="233"/>
      <c r="AE466" s="235"/>
      <c r="AF466" s="237"/>
      <c r="AG466" s="237"/>
      <c r="AH466" s="237"/>
      <c r="AI466" s="237"/>
      <c r="AJ466" s="237"/>
    </row>
    <row r="467" spans="1:36" x14ac:dyDescent="0.25">
      <c r="A467" s="231">
        <f t="shared" si="502"/>
        <v>2018</v>
      </c>
      <c r="B467" s="231">
        <f t="shared" si="503"/>
        <v>7</v>
      </c>
      <c r="C467" s="232">
        <v>2.5399820000000002</v>
      </c>
      <c r="D467" s="233"/>
      <c r="E467" s="233">
        <v>156.71479797363301</v>
      </c>
      <c r="F467" s="233"/>
      <c r="G467" s="233">
        <v>8262.1548333806695</v>
      </c>
      <c r="H467" s="233">
        <v>8599.6652469287092</v>
      </c>
      <c r="I467" s="233"/>
      <c r="J467" s="233">
        <v>821334.28058531496</v>
      </c>
      <c r="K467" s="233">
        <v>43.394632563255897</v>
      </c>
      <c r="L467" s="233">
        <v>17912.62</v>
      </c>
      <c r="M467" s="233"/>
      <c r="N467" s="233">
        <v>306.11970000000002</v>
      </c>
      <c r="O467" s="234">
        <v>2.2943739999999999</v>
      </c>
      <c r="P467" s="233">
        <v>917022.31944177905</v>
      </c>
      <c r="Q467" s="233"/>
      <c r="R467" s="235"/>
      <c r="S467" s="233">
        <v>457.59294723649901</v>
      </c>
      <c r="T467" s="233">
        <v>149.42044677109899</v>
      </c>
      <c r="U467" s="233">
        <v>349765.5</v>
      </c>
      <c r="V467" s="233">
        <v>107.7402786573</v>
      </c>
      <c r="W467" s="233">
        <v>253.4315</v>
      </c>
      <c r="X467" s="233">
        <v>878181.17589027702</v>
      </c>
      <c r="Y467" s="233">
        <v>46457.195479286602</v>
      </c>
      <c r="Z467" s="233">
        <v>5.1198589999999999</v>
      </c>
      <c r="AA467" s="233"/>
      <c r="AB467" s="233">
        <v>2.0662029999999998</v>
      </c>
      <c r="AC467" s="233">
        <v>2.5830090000000001</v>
      </c>
      <c r="AD467" s="233"/>
      <c r="AE467" s="235"/>
      <c r="AF467" s="237"/>
      <c r="AG467" s="237"/>
      <c r="AH467" s="237"/>
      <c r="AI467" s="237"/>
      <c r="AJ467" s="237"/>
    </row>
    <row r="468" spans="1:36" x14ac:dyDescent="0.25">
      <c r="A468" s="231">
        <f t="shared" si="502"/>
        <v>2018</v>
      </c>
      <c r="B468" s="231">
        <f t="shared" si="503"/>
        <v>8</v>
      </c>
      <c r="C468" s="232">
        <v>2.54510509152718</v>
      </c>
      <c r="D468" s="233"/>
      <c r="E468" s="233">
        <v>157.22003510469901</v>
      </c>
      <c r="F468" s="233"/>
      <c r="G468" s="233">
        <v>8274.8621789771496</v>
      </c>
      <c r="H468" s="233">
        <v>8608.4932954981105</v>
      </c>
      <c r="I468" s="233"/>
      <c r="J468" s="233">
        <v>823306.88094900397</v>
      </c>
      <c r="K468" s="233">
        <v>43.441487421397099</v>
      </c>
      <c r="L468" s="233">
        <v>17950.1236398279</v>
      </c>
      <c r="M468" s="233"/>
      <c r="N468" s="233">
        <v>300.19315844456997</v>
      </c>
      <c r="O468" s="234">
        <v>2.3043943229424699</v>
      </c>
      <c r="P468" s="233">
        <v>919092.01519645797</v>
      </c>
      <c r="Q468" s="233"/>
      <c r="R468" s="235"/>
      <c r="S468" s="233">
        <v>457.968330067343</v>
      </c>
      <c r="T468" s="233">
        <v>150.01321175740199</v>
      </c>
      <c r="U468" s="233">
        <v>351079.60935077397</v>
      </c>
      <c r="V468" s="233">
        <v>107.92580771685</v>
      </c>
      <c r="W468" s="233">
        <v>253.992087036763</v>
      </c>
      <c r="X468" s="233">
        <v>880256.82918055099</v>
      </c>
      <c r="Y468" s="233">
        <v>46633.480490241498</v>
      </c>
      <c r="Z468" s="233">
        <v>5.12962583519713</v>
      </c>
      <c r="AA468" s="233"/>
      <c r="AB468" s="233">
        <v>2.07008730677977</v>
      </c>
      <c r="AC468" s="233">
        <v>2.5876754055439601</v>
      </c>
      <c r="AD468" s="233"/>
      <c r="AE468" s="235"/>
      <c r="AF468" s="237"/>
      <c r="AG468" s="237"/>
      <c r="AH468" s="237"/>
      <c r="AI468" s="237"/>
      <c r="AJ468" s="237"/>
    </row>
    <row r="469" spans="1:36" x14ac:dyDescent="0.25">
      <c r="A469" s="231">
        <f t="shared" si="502"/>
        <v>2018</v>
      </c>
      <c r="B469" s="231">
        <f t="shared" si="503"/>
        <v>9</v>
      </c>
      <c r="C469" s="232">
        <v>2.5501984225568601</v>
      </c>
      <c r="D469" s="233"/>
      <c r="E469" s="233">
        <v>157.63015868063701</v>
      </c>
      <c r="F469" s="233"/>
      <c r="G469" s="233">
        <v>8287.7153187450804</v>
      </c>
      <c r="H469" s="233">
        <v>8616.8098949068408</v>
      </c>
      <c r="I469" s="233"/>
      <c r="J469" s="233">
        <v>825343.50954088499</v>
      </c>
      <c r="K469" s="233">
        <v>43.492080876810903</v>
      </c>
      <c r="L469" s="233">
        <v>17985.8521750564</v>
      </c>
      <c r="M469" s="233"/>
      <c r="N469" s="233">
        <v>294.92737087517702</v>
      </c>
      <c r="O469" s="234">
        <v>2.3143720651063</v>
      </c>
      <c r="P469" s="233">
        <v>921240.02457249095</v>
      </c>
      <c r="Q469" s="233"/>
      <c r="R469" s="235"/>
      <c r="S469" s="233">
        <v>458.786685642149</v>
      </c>
      <c r="T469" s="233">
        <v>150.50398886943501</v>
      </c>
      <c r="U469" s="233">
        <v>352386.157357733</v>
      </c>
      <c r="V469" s="233">
        <v>108.112964635475</v>
      </c>
      <c r="W469" s="233">
        <v>254.547751897664</v>
      </c>
      <c r="X469" s="233">
        <v>882249.64634041302</v>
      </c>
      <c r="Y469" s="233">
        <v>46805.2084594322</v>
      </c>
      <c r="Z469" s="233">
        <v>5.1431932759385903</v>
      </c>
      <c r="AA469" s="233"/>
      <c r="AB469" s="233">
        <v>2.0735405312982098</v>
      </c>
      <c r="AC469" s="233">
        <v>2.5923158973050602</v>
      </c>
      <c r="AD469" s="233"/>
      <c r="AE469" s="235"/>
      <c r="AF469" s="237"/>
      <c r="AG469" s="237"/>
      <c r="AH469" s="237"/>
      <c r="AI469" s="237"/>
      <c r="AJ469" s="237"/>
    </row>
    <row r="470" spans="1:36" x14ac:dyDescent="0.25">
      <c r="A470" s="231">
        <f t="shared" si="502"/>
        <v>2018</v>
      </c>
      <c r="B470" s="231">
        <f t="shared" si="503"/>
        <v>10</v>
      </c>
      <c r="C470" s="232">
        <v>2.5554489999999999</v>
      </c>
      <c r="D470" s="233"/>
      <c r="E470" s="233">
        <v>157.980827443848</v>
      </c>
      <c r="F470" s="233"/>
      <c r="G470" s="233">
        <v>8300.18169793163</v>
      </c>
      <c r="H470" s="233">
        <v>8625.0099756378404</v>
      </c>
      <c r="I470" s="233"/>
      <c r="J470" s="233">
        <v>827565.13047903206</v>
      </c>
      <c r="K470" s="233">
        <v>43.556498435213399</v>
      </c>
      <c r="L470" s="233">
        <v>18020.7</v>
      </c>
      <c r="M470" s="233"/>
      <c r="N470" s="233">
        <v>293.07060000000001</v>
      </c>
      <c r="O470" s="234">
        <v>2.3276110000000001</v>
      </c>
      <c r="P470" s="233">
        <v>923646.15257607901</v>
      </c>
      <c r="Q470" s="233"/>
      <c r="R470" s="235"/>
      <c r="S470" s="233">
        <v>460.04907657108498</v>
      </c>
      <c r="T470" s="233">
        <v>150.923592538256</v>
      </c>
      <c r="U470" s="233">
        <v>353713.0625</v>
      </c>
      <c r="V470" s="233">
        <v>108.294278571397</v>
      </c>
      <c r="W470" s="233">
        <v>255.08935546875</v>
      </c>
      <c r="X470" s="233">
        <v>884236.21953745605</v>
      </c>
      <c r="Y470" s="233">
        <v>46967.3013293279</v>
      </c>
      <c r="Z470" s="233">
        <v>5.1545670000000001</v>
      </c>
      <c r="AA470" s="233"/>
      <c r="AB470" s="233">
        <v>2.0777000000000001</v>
      </c>
      <c r="AC470" s="233">
        <v>2.5968019999999998</v>
      </c>
      <c r="AD470" s="233"/>
      <c r="AE470" s="235"/>
      <c r="AF470" s="237"/>
      <c r="AG470" s="237"/>
      <c r="AH470" s="237"/>
      <c r="AI470" s="237"/>
      <c r="AJ470" s="237"/>
    </row>
    <row r="471" spans="1:36" x14ac:dyDescent="0.25">
      <c r="A471" s="231">
        <f t="shared" si="502"/>
        <v>2018</v>
      </c>
      <c r="B471" s="231">
        <f t="shared" si="503"/>
        <v>11</v>
      </c>
      <c r="C471" s="232">
        <v>2.56142621373204</v>
      </c>
      <c r="D471" s="233"/>
      <c r="E471" s="233">
        <v>158.332604725663</v>
      </c>
      <c r="F471" s="233"/>
      <c r="G471" s="233">
        <v>8313.02216200558</v>
      </c>
      <c r="H471" s="233">
        <v>8634.1398846483698</v>
      </c>
      <c r="I471" s="233"/>
      <c r="J471" s="233">
        <v>830237.27774130704</v>
      </c>
      <c r="K471" s="233">
        <v>43.646281776584601</v>
      </c>
      <c r="L471" s="233">
        <v>18058.522762598601</v>
      </c>
      <c r="M471" s="233"/>
      <c r="N471" s="233">
        <v>296.43816916564799</v>
      </c>
      <c r="O471" s="234">
        <v>2.3471823037850701</v>
      </c>
      <c r="P471" s="233">
        <v>926626.01067891601</v>
      </c>
      <c r="Q471" s="233"/>
      <c r="R471" s="235"/>
      <c r="S471" s="233">
        <v>461.82055198200999</v>
      </c>
      <c r="T471" s="233">
        <v>151.33405569791401</v>
      </c>
      <c r="U471" s="233">
        <v>355189.44725109602</v>
      </c>
      <c r="V471" s="233">
        <v>108.481121035786</v>
      </c>
      <c r="W471" s="233">
        <v>255.658841022503</v>
      </c>
      <c r="X471" s="233">
        <v>886447.558730099</v>
      </c>
      <c r="Y471" s="233">
        <v>47131.374941542701</v>
      </c>
      <c r="Z471" s="233">
        <v>5.1605484129397396</v>
      </c>
      <c r="AA471" s="233"/>
      <c r="AB471" s="233">
        <v>2.0836589431802599</v>
      </c>
      <c r="AC471" s="233">
        <v>2.6014532641443999</v>
      </c>
      <c r="AD471" s="233"/>
      <c r="AE471" s="235"/>
      <c r="AF471" s="237"/>
      <c r="AG471" s="237"/>
      <c r="AH471" s="237"/>
      <c r="AI471" s="237"/>
      <c r="AJ471" s="237"/>
    </row>
    <row r="472" spans="1:36" x14ac:dyDescent="0.25">
      <c r="A472" s="231">
        <f t="shared" si="502"/>
        <v>2018</v>
      </c>
      <c r="B472" s="231">
        <f t="shared" si="503"/>
        <v>12</v>
      </c>
      <c r="C472" s="232">
        <v>2.5674245297552498</v>
      </c>
      <c r="D472" s="233">
        <f t="shared" ref="D472" si="517">AVERAGE(C461:C472)</f>
        <v>2.537356263772987</v>
      </c>
      <c r="E472" s="233">
        <v>158.66623778050999</v>
      </c>
      <c r="F472" s="233">
        <f t="shared" ref="F472" si="518">AVERAGE(E461:E472)</f>
        <v>156.26163020865803</v>
      </c>
      <c r="G472" s="233">
        <v>8325.5065450111597</v>
      </c>
      <c r="H472" s="233">
        <v>8643.4913948696503</v>
      </c>
      <c r="I472" s="233">
        <f t="shared" ref="I472" si="519">AVERAGE(H461:H472)</f>
        <v>8591.9947192646214</v>
      </c>
      <c r="J472" s="233">
        <v>833006.96901934606</v>
      </c>
      <c r="K472" s="233">
        <v>43.743772586287797</v>
      </c>
      <c r="L472" s="233">
        <v>18096.502998633001</v>
      </c>
      <c r="M472" s="233">
        <f t="shared" ref="M472" si="520">AVERAGE(L461:L472)</f>
        <v>17887.170939292311</v>
      </c>
      <c r="N472" s="233">
        <v>303.84465834790501</v>
      </c>
      <c r="O472" s="234">
        <v>2.3681207133129201</v>
      </c>
      <c r="P472" s="233">
        <v>929740.65589947801</v>
      </c>
      <c r="Q472" s="233">
        <f t="shared" ref="Q472" si="521">AVERAGE(P461:P472)</f>
        <v>915987.92060496809</v>
      </c>
      <c r="R472" s="235">
        <f t="shared" ref="R472" si="522">AVERAGE(K461:K472)</f>
        <v>43.370191925856567</v>
      </c>
      <c r="S472" s="233">
        <v>463.70992782814398</v>
      </c>
      <c r="T472" s="233">
        <v>151.70760051482301</v>
      </c>
      <c r="U472" s="233">
        <v>356642.106605326</v>
      </c>
      <c r="V472" s="233">
        <v>108.663303707148</v>
      </c>
      <c r="W472" s="233">
        <v>256.21388033079302</v>
      </c>
      <c r="X472" s="233">
        <v>888675.47628422501</v>
      </c>
      <c r="Y472" s="233">
        <v>47289.698672769897</v>
      </c>
      <c r="Z472" s="233">
        <v>5.1629153131475496</v>
      </c>
      <c r="AA472" s="233">
        <f t="shared" ref="AA472" si="523">AVERAGE(Z461:Z472)</f>
        <v>5.132102391932424</v>
      </c>
      <c r="AB472" s="233">
        <v>2.0901255444143101</v>
      </c>
      <c r="AC472" s="233">
        <v>2.6059885887682399</v>
      </c>
      <c r="AD472" s="233">
        <f t="shared" ref="AD472" si="524">AVERAGE(X461:X472)</f>
        <v>876727.16686710191</v>
      </c>
      <c r="AE472" s="235">
        <f t="shared" ref="AE472" si="525">AVERAGE(O461:O472)</f>
        <v>2.2885363949828128</v>
      </c>
      <c r="AF472" s="237">
        <f t="shared" ref="AF472" si="526">AVERAGE(S461:S472)</f>
        <v>458.39035038202746</v>
      </c>
      <c r="AG472" s="237">
        <f t="shared" ref="AG472" si="527">AVERAGE(U461:U472)</f>
        <v>349063.08170431521</v>
      </c>
      <c r="AH472" s="237">
        <f t="shared" ref="AH472" si="528">AVERAGE(G461:G472)</f>
        <v>8256.776612112757</v>
      </c>
      <c r="AI472" s="237">
        <f t="shared" ref="AI472:AJ472" si="529">AVERAGE(AB461:AB472)</f>
        <v>2.0631079459727473</v>
      </c>
      <c r="AJ472" s="237">
        <f t="shared" si="529"/>
        <v>2.5807393407142234</v>
      </c>
    </row>
    <row r="473" spans="1:36" x14ac:dyDescent="0.25">
      <c r="A473" s="231">
        <f>A461+1</f>
        <v>2019</v>
      </c>
      <c r="B473" s="231">
        <f>B461</f>
        <v>1</v>
      </c>
      <c r="C473" s="232">
        <v>2.573375</v>
      </c>
      <c r="D473" s="233"/>
      <c r="E473" s="233">
        <v>158.99939590331999</v>
      </c>
      <c r="F473" s="233"/>
      <c r="G473" s="233">
        <v>8338.6118297755402</v>
      </c>
      <c r="H473" s="233">
        <v>8653.4115979620292</v>
      </c>
      <c r="I473" s="233"/>
      <c r="J473" s="233">
        <v>835795.75120411406</v>
      </c>
      <c r="K473" s="233">
        <v>43.838296621262103</v>
      </c>
      <c r="L473" s="233">
        <v>18136.310000000001</v>
      </c>
      <c r="M473" s="233"/>
      <c r="N473" s="233">
        <v>314.0548</v>
      </c>
      <c r="O473" s="234">
        <v>2.3864809999999999</v>
      </c>
      <c r="P473" s="233">
        <v>932839.58450464206</v>
      </c>
      <c r="Q473" s="233"/>
      <c r="R473" s="235"/>
      <c r="S473" s="233">
        <v>465.48818664621899</v>
      </c>
      <c r="T473" s="233">
        <v>152.05916261759299</v>
      </c>
      <c r="U473" s="233">
        <v>358056.75</v>
      </c>
      <c r="V473" s="233">
        <v>108.85556980659599</v>
      </c>
      <c r="W473" s="233">
        <v>256.78280000000001</v>
      </c>
      <c r="X473" s="233">
        <v>890959.42973943194</v>
      </c>
      <c r="Y473" s="233">
        <v>47456.338215420197</v>
      </c>
      <c r="Z473" s="233">
        <v>5.1655980000000001</v>
      </c>
      <c r="AA473" s="233"/>
      <c r="AB473" s="233">
        <v>2.0961539999999999</v>
      </c>
      <c r="AC473" s="233">
        <v>2.6107300000000002</v>
      </c>
      <c r="AD473" s="233"/>
      <c r="AE473" s="235"/>
      <c r="AF473" s="237"/>
      <c r="AG473" s="237"/>
      <c r="AH473" s="237"/>
      <c r="AI473" s="237"/>
      <c r="AJ473" s="237"/>
    </row>
    <row r="474" spans="1:36" x14ac:dyDescent="0.25">
      <c r="A474" s="231">
        <f t="shared" ref="A474:A484" si="530">A462+1</f>
        <v>2019</v>
      </c>
      <c r="B474" s="231">
        <f t="shared" ref="B474:B484" si="531">B462</f>
        <v>2</v>
      </c>
      <c r="C474" s="232">
        <v>2.5787305180367102</v>
      </c>
      <c r="D474" s="233"/>
      <c r="E474" s="233">
        <v>159.334392168341</v>
      </c>
      <c r="F474" s="233"/>
      <c r="G474" s="233">
        <v>8352.0271009948101</v>
      </c>
      <c r="H474" s="233">
        <v>8663.3554002756791</v>
      </c>
      <c r="I474" s="233"/>
      <c r="J474" s="233">
        <v>838308.78915254597</v>
      </c>
      <c r="K474" s="233">
        <v>43.913691847166199</v>
      </c>
      <c r="L474" s="233">
        <v>18176.060854762502</v>
      </c>
      <c r="M474" s="233"/>
      <c r="N474" s="233">
        <v>325.01220202744798</v>
      </c>
      <c r="O474" s="234">
        <v>2.3976261520933302</v>
      </c>
      <c r="P474" s="233">
        <v>935549.023567155</v>
      </c>
      <c r="Q474" s="233"/>
      <c r="R474" s="235"/>
      <c r="S474" s="233">
        <v>466.81148082649003</v>
      </c>
      <c r="T474" s="233">
        <v>152.38627547764401</v>
      </c>
      <c r="U474" s="233">
        <v>359309.58628125902</v>
      </c>
      <c r="V474" s="233">
        <v>109.05369862925799</v>
      </c>
      <c r="W474" s="233">
        <v>257.34072565362101</v>
      </c>
      <c r="X474" s="233">
        <v>893143.98484240298</v>
      </c>
      <c r="Y474" s="233">
        <v>47628.542194795402</v>
      </c>
      <c r="Z474" s="233">
        <v>5.1711291008586704</v>
      </c>
      <c r="AA474" s="233"/>
      <c r="AB474" s="233">
        <v>2.1005386637435501</v>
      </c>
      <c r="AC474" s="233">
        <v>2.61553910093824</v>
      </c>
      <c r="AD474" s="233"/>
      <c r="AE474" s="235"/>
      <c r="AF474" s="237"/>
      <c r="AG474" s="237"/>
      <c r="AH474" s="237"/>
      <c r="AI474" s="237"/>
      <c r="AJ474" s="237"/>
    </row>
    <row r="475" spans="1:36" x14ac:dyDescent="0.25">
      <c r="A475" s="231">
        <f t="shared" si="530"/>
        <v>2019</v>
      </c>
      <c r="B475" s="231">
        <f t="shared" si="531"/>
        <v>3</v>
      </c>
      <c r="C475" s="232">
        <v>2.58320690545882</v>
      </c>
      <c r="D475" s="233"/>
      <c r="E475" s="233">
        <v>159.710128037039</v>
      </c>
      <c r="F475" s="233"/>
      <c r="G475" s="233">
        <v>8364.34753096235</v>
      </c>
      <c r="H475" s="233">
        <v>8672.2998289935695</v>
      </c>
      <c r="I475" s="233"/>
      <c r="J475" s="233">
        <v>840389.85037462099</v>
      </c>
      <c r="K475" s="233">
        <v>43.969860754909803</v>
      </c>
      <c r="L475" s="233">
        <v>18212.2152852576</v>
      </c>
      <c r="M475" s="233"/>
      <c r="N475" s="233">
        <v>333.68530596226401</v>
      </c>
      <c r="O475" s="234">
        <v>2.4033023978552102</v>
      </c>
      <c r="P475" s="233">
        <v>937752.112934242</v>
      </c>
      <c r="Q475" s="233"/>
      <c r="R475" s="235"/>
      <c r="S475" s="233">
        <v>467.65428068987399</v>
      </c>
      <c r="T475" s="233">
        <v>152.73763440867501</v>
      </c>
      <c r="U475" s="233">
        <v>360368.26202551002</v>
      </c>
      <c r="V475" s="233">
        <v>109.23638482942199</v>
      </c>
      <c r="W475" s="233">
        <v>257.83820880363902</v>
      </c>
      <c r="X475" s="233">
        <v>895062.365675846</v>
      </c>
      <c r="Y475" s="233">
        <v>47787.3528491654</v>
      </c>
      <c r="Z475" s="233">
        <v>5.1767294246459903</v>
      </c>
      <c r="AA475" s="233"/>
      <c r="AB475" s="233">
        <v>2.1036449586660599</v>
      </c>
      <c r="AC475" s="233">
        <v>2.6199242795069</v>
      </c>
      <c r="AD475" s="233"/>
      <c r="AE475" s="235"/>
      <c r="AF475" s="237"/>
      <c r="AG475" s="237"/>
      <c r="AH475" s="237"/>
      <c r="AI475" s="237"/>
      <c r="AJ475" s="237"/>
    </row>
    <row r="476" spans="1:36" x14ac:dyDescent="0.25">
      <c r="A476" s="231">
        <f t="shared" si="530"/>
        <v>2019</v>
      </c>
      <c r="B476" s="231">
        <f t="shared" si="531"/>
        <v>4</v>
      </c>
      <c r="C476" s="232">
        <v>2.5880570000000001</v>
      </c>
      <c r="D476" s="233"/>
      <c r="E476" s="233">
        <v>160.303754169922</v>
      </c>
      <c r="F476" s="233"/>
      <c r="G476" s="233">
        <v>8378.1004276001295</v>
      </c>
      <c r="H476" s="233">
        <v>8682.1392369887708</v>
      </c>
      <c r="I476" s="233"/>
      <c r="J476" s="233">
        <v>842601.17475303402</v>
      </c>
      <c r="K476" s="233">
        <v>44.0282545283833</v>
      </c>
      <c r="L476" s="233">
        <v>18253.09</v>
      </c>
      <c r="M476" s="233"/>
      <c r="N476" s="233">
        <v>339.77699999999999</v>
      </c>
      <c r="O476" s="234">
        <v>2.4081999999999999</v>
      </c>
      <c r="P476" s="233">
        <v>940112.66185001598</v>
      </c>
      <c r="Q476" s="233"/>
      <c r="R476" s="235"/>
      <c r="S476" s="233">
        <v>468.31871732606999</v>
      </c>
      <c r="T476" s="233">
        <v>153.29336805905501</v>
      </c>
      <c r="U476" s="233">
        <v>361570</v>
      </c>
      <c r="V476" s="233">
        <v>109.44051463513</v>
      </c>
      <c r="W476" s="233">
        <v>258.38757324218801</v>
      </c>
      <c r="X476" s="233">
        <v>897188.14498047298</v>
      </c>
      <c r="Y476" s="233">
        <v>47964.088730172603</v>
      </c>
      <c r="Z476" s="233">
        <v>5.1803903579711896</v>
      </c>
      <c r="AA476" s="233"/>
      <c r="AB476" s="233">
        <v>2.1071569999999999</v>
      </c>
      <c r="AC476" s="233">
        <v>2.6247989999999999</v>
      </c>
      <c r="AD476" s="233"/>
      <c r="AE476" s="235"/>
      <c r="AF476" s="237"/>
      <c r="AG476" s="237"/>
      <c r="AH476" s="237"/>
      <c r="AI476" s="237"/>
      <c r="AJ476" s="237"/>
    </row>
    <row r="477" spans="1:36" x14ac:dyDescent="0.25">
      <c r="A477" s="231">
        <f t="shared" si="530"/>
        <v>2019</v>
      </c>
      <c r="B477" s="231">
        <f t="shared" si="531"/>
        <v>5</v>
      </c>
      <c r="C477" s="232">
        <v>2.5928698354081998</v>
      </c>
      <c r="D477" s="233"/>
      <c r="E477" s="233">
        <v>161.10646045225201</v>
      </c>
      <c r="F477" s="233"/>
      <c r="G477" s="233">
        <v>8391.4319656115495</v>
      </c>
      <c r="H477" s="233">
        <v>8691.6127606823102</v>
      </c>
      <c r="I477" s="233"/>
      <c r="J477" s="233">
        <v>844744.12242584699</v>
      </c>
      <c r="K477" s="233">
        <v>44.088191747078298</v>
      </c>
      <c r="L477" s="233">
        <v>18293.872899083799</v>
      </c>
      <c r="M477" s="233"/>
      <c r="N477" s="233">
        <v>340.62268961388099</v>
      </c>
      <c r="O477" s="234">
        <v>2.4142398990006901</v>
      </c>
      <c r="P477" s="233">
        <v>942465.27716063499</v>
      </c>
      <c r="Q477" s="233"/>
      <c r="R477" s="235"/>
      <c r="S477" s="233">
        <v>468.79931767340202</v>
      </c>
      <c r="T477" s="233">
        <v>154.05541928251699</v>
      </c>
      <c r="U477" s="233">
        <v>362840.141676992</v>
      </c>
      <c r="V477" s="233">
        <v>109.637436390307</v>
      </c>
      <c r="W477" s="233">
        <v>258.92045331437799</v>
      </c>
      <c r="X477" s="233">
        <v>899297.350251631</v>
      </c>
      <c r="Y477" s="233">
        <v>48133.663496503803</v>
      </c>
      <c r="Z477" s="233">
        <v>5.1791576333381704</v>
      </c>
      <c r="AA477" s="233"/>
      <c r="AB477" s="233">
        <v>2.1113477265759202</v>
      </c>
      <c r="AC477" s="233">
        <v>2.62951396926863</v>
      </c>
      <c r="AD477" s="233"/>
      <c r="AE477" s="235"/>
      <c r="AF477" s="237"/>
      <c r="AG477" s="237"/>
      <c r="AH477" s="237"/>
      <c r="AI477" s="237"/>
      <c r="AJ477" s="237"/>
    </row>
    <row r="478" spans="1:36" x14ac:dyDescent="0.25">
      <c r="A478" s="231">
        <f t="shared" si="530"/>
        <v>2019</v>
      </c>
      <c r="B478" s="231">
        <f t="shared" si="531"/>
        <v>6</v>
      </c>
      <c r="C478" s="232">
        <v>2.59792761198924</v>
      </c>
      <c r="D478" s="233"/>
      <c r="E478" s="233">
        <v>162.03297707346999</v>
      </c>
      <c r="F478" s="233"/>
      <c r="G478" s="233">
        <v>8405.2259558235201</v>
      </c>
      <c r="H478" s="233">
        <v>8701.5258505450493</v>
      </c>
      <c r="I478" s="233"/>
      <c r="J478" s="233">
        <v>846981.11718769895</v>
      </c>
      <c r="K478" s="233">
        <v>44.152441727537798</v>
      </c>
      <c r="L478" s="233">
        <v>18336.903870742201</v>
      </c>
      <c r="M478" s="233"/>
      <c r="N478" s="233">
        <v>337.18286465997301</v>
      </c>
      <c r="O478" s="234">
        <v>2.4214947064490699</v>
      </c>
      <c r="P478" s="233">
        <v>944940.60027689498</v>
      </c>
      <c r="Q478" s="233"/>
      <c r="R478" s="235"/>
      <c r="S478" s="233">
        <v>469.182662826811</v>
      </c>
      <c r="T478" s="233">
        <v>154.938120584855</v>
      </c>
      <c r="U478" s="233">
        <v>364210.849804133</v>
      </c>
      <c r="V478" s="233">
        <v>109.836514249784</v>
      </c>
      <c r="W478" s="233">
        <v>259.46239197440798</v>
      </c>
      <c r="X478" s="233">
        <v>901534.21663597994</v>
      </c>
      <c r="Y478" s="233">
        <v>48306.189023988598</v>
      </c>
      <c r="Z478" s="233">
        <v>5.1745776156172498</v>
      </c>
      <c r="AA478" s="233"/>
      <c r="AB478" s="233">
        <v>2.1160312201557798</v>
      </c>
      <c r="AC478" s="233">
        <v>2.6343757044546101</v>
      </c>
      <c r="AD478" s="233"/>
      <c r="AE478" s="235"/>
      <c r="AF478" s="237"/>
      <c r="AG478" s="237"/>
      <c r="AH478" s="237"/>
      <c r="AI478" s="237"/>
      <c r="AJ478" s="237"/>
    </row>
    <row r="479" spans="1:36" x14ac:dyDescent="0.25">
      <c r="A479" s="231">
        <f t="shared" si="530"/>
        <v>2019</v>
      </c>
      <c r="B479" s="231">
        <f t="shared" si="531"/>
        <v>7</v>
      </c>
      <c r="C479" s="232">
        <v>2.6027979999999999</v>
      </c>
      <c r="D479" s="233"/>
      <c r="E479" s="233">
        <v>162.84303283691401</v>
      </c>
      <c r="F479" s="233"/>
      <c r="G479" s="233">
        <v>8418.6103119684703</v>
      </c>
      <c r="H479" s="233">
        <v>8711.4444510996691</v>
      </c>
      <c r="I479" s="233"/>
      <c r="J479" s="233">
        <v>849166.11936218</v>
      </c>
      <c r="K479" s="233">
        <v>44.213474659957697</v>
      </c>
      <c r="L479" s="233">
        <v>18378.849999999999</v>
      </c>
      <c r="M479" s="233"/>
      <c r="N479" s="233">
        <v>331.17430000000002</v>
      </c>
      <c r="O479" s="234">
        <v>2.4283890000000001</v>
      </c>
      <c r="P479" s="233">
        <v>947308.59682621004</v>
      </c>
      <c r="Q479" s="233"/>
      <c r="R479" s="235"/>
      <c r="S479" s="233">
        <v>469.48161221189002</v>
      </c>
      <c r="T479" s="233">
        <v>155.70498429164201</v>
      </c>
      <c r="U479" s="233">
        <v>365509.96875</v>
      </c>
      <c r="V479" s="233">
        <v>110.02102966293999</v>
      </c>
      <c r="W479" s="233">
        <v>259.96570000000003</v>
      </c>
      <c r="X479" s="233">
        <v>903745.550322633</v>
      </c>
      <c r="Y479" s="233">
        <v>48469.7235439871</v>
      </c>
      <c r="Z479" s="233">
        <v>5.1694974899292001</v>
      </c>
      <c r="AA479" s="233"/>
      <c r="AB479" s="233">
        <v>2.120155</v>
      </c>
      <c r="AC479" s="233">
        <v>2.6390669999999998</v>
      </c>
      <c r="AD479" s="233"/>
      <c r="AE479" s="235"/>
      <c r="AF479" s="237"/>
      <c r="AG479" s="237"/>
      <c r="AH479" s="237"/>
      <c r="AI479" s="237"/>
      <c r="AJ479" s="237"/>
    </row>
    <row r="480" spans="1:36" x14ac:dyDescent="0.25">
      <c r="A480" s="231">
        <f t="shared" si="530"/>
        <v>2019</v>
      </c>
      <c r="B480" s="231">
        <f t="shared" si="531"/>
        <v>8</v>
      </c>
      <c r="C480" s="232">
        <v>2.6076677725675799</v>
      </c>
      <c r="D480" s="233"/>
      <c r="E480" s="233">
        <v>163.46941748631301</v>
      </c>
      <c r="F480" s="233"/>
      <c r="G480" s="233">
        <v>8432.48556808168</v>
      </c>
      <c r="H480" s="233">
        <v>8722.0914785226996</v>
      </c>
      <c r="I480" s="233"/>
      <c r="J480" s="233">
        <v>851438.34647454706</v>
      </c>
      <c r="K480" s="233">
        <v>44.273685954752601</v>
      </c>
      <c r="L480" s="233">
        <v>18421.979127249</v>
      </c>
      <c r="M480" s="233"/>
      <c r="N480" s="233">
        <v>323.68805993988599</v>
      </c>
      <c r="O480" s="234">
        <v>2.4339121556613499</v>
      </c>
      <c r="P480" s="233">
        <v>949693.45600460004</v>
      </c>
      <c r="Q480" s="233"/>
      <c r="R480" s="235"/>
      <c r="S480" s="233">
        <v>469.74654369976201</v>
      </c>
      <c r="T480" s="233">
        <v>156.290016753478</v>
      </c>
      <c r="U480" s="233">
        <v>366758.45505526802</v>
      </c>
      <c r="V480" s="233">
        <v>110.20323066038</v>
      </c>
      <c r="W480" s="233">
        <v>260.45287143352402</v>
      </c>
      <c r="X480" s="233">
        <v>906064.253733975</v>
      </c>
      <c r="Y480" s="233">
        <v>48635.232514212898</v>
      </c>
      <c r="Z480" s="233">
        <v>5.1657928577555898</v>
      </c>
      <c r="AA480" s="233"/>
      <c r="AB480" s="233">
        <v>2.1233625304419199</v>
      </c>
      <c r="AC480" s="233">
        <v>2.6438973793184899</v>
      </c>
      <c r="AD480" s="233"/>
      <c r="AE480" s="235"/>
      <c r="AF480" s="237"/>
      <c r="AG480" s="237"/>
      <c r="AH480" s="237"/>
      <c r="AI480" s="237"/>
      <c r="AJ480" s="237"/>
    </row>
    <row r="481" spans="1:36" x14ac:dyDescent="0.25">
      <c r="A481" s="231">
        <f t="shared" si="530"/>
        <v>2019</v>
      </c>
      <c r="B481" s="231">
        <f t="shared" si="531"/>
        <v>9</v>
      </c>
      <c r="C481" s="232">
        <v>2.6121239825490798</v>
      </c>
      <c r="D481" s="233"/>
      <c r="E481" s="233">
        <v>164.02565858766101</v>
      </c>
      <c r="F481" s="233"/>
      <c r="G481" s="233">
        <v>8446.3734221255309</v>
      </c>
      <c r="H481" s="233">
        <v>8732.5985139281493</v>
      </c>
      <c r="I481" s="233"/>
      <c r="J481" s="233">
        <v>853700.17824815703</v>
      </c>
      <c r="K481" s="233">
        <v>44.336682224369603</v>
      </c>
      <c r="L481" s="233">
        <v>18464.562685054399</v>
      </c>
      <c r="M481" s="233"/>
      <c r="N481" s="233">
        <v>316.14180019709698</v>
      </c>
      <c r="O481" s="234">
        <v>2.4350705019144501</v>
      </c>
      <c r="P481" s="233">
        <v>952138.90109684796</v>
      </c>
      <c r="Q481" s="233"/>
      <c r="R481" s="235"/>
      <c r="S481" s="233">
        <v>469.96271416395501</v>
      </c>
      <c r="T481" s="233">
        <v>156.82468711396899</v>
      </c>
      <c r="U481" s="233">
        <v>367931.27367417997</v>
      </c>
      <c r="V481" s="233">
        <v>110.392623034943</v>
      </c>
      <c r="W481" s="233">
        <v>260.90421256189398</v>
      </c>
      <c r="X481" s="233">
        <v>908381.60900336201</v>
      </c>
      <c r="Y481" s="233">
        <v>48800.884097696697</v>
      </c>
      <c r="Z481" s="233">
        <v>5.1641179372898902</v>
      </c>
      <c r="AA481" s="233"/>
      <c r="AB481" s="233">
        <v>2.1254618608792901</v>
      </c>
      <c r="AC481" s="233">
        <v>2.6487087804225902</v>
      </c>
      <c r="AD481" s="233"/>
      <c r="AE481" s="235"/>
      <c r="AF481" s="237"/>
      <c r="AG481" s="237"/>
      <c r="AH481" s="237"/>
      <c r="AI481" s="237"/>
      <c r="AJ481" s="237"/>
    </row>
    <row r="482" spans="1:36" x14ac:dyDescent="0.25">
      <c r="A482" s="231">
        <f t="shared" si="530"/>
        <v>2019</v>
      </c>
      <c r="B482" s="231">
        <f t="shared" si="531"/>
        <v>10</v>
      </c>
      <c r="C482" s="232">
        <v>2.6157819999999998</v>
      </c>
      <c r="D482" s="233"/>
      <c r="E482" s="233">
        <v>164.6953</v>
      </c>
      <c r="F482" s="233"/>
      <c r="G482" s="233">
        <v>8459.7845316209005</v>
      </c>
      <c r="H482" s="233">
        <v>8741.9763847409104</v>
      </c>
      <c r="I482" s="233"/>
      <c r="J482" s="233">
        <v>855851.105938336</v>
      </c>
      <c r="K482" s="233">
        <v>44.407401595265199</v>
      </c>
      <c r="L482" s="233">
        <v>18504.990000000002</v>
      </c>
      <c r="M482" s="233"/>
      <c r="N482" s="233">
        <v>309.8974</v>
      </c>
      <c r="O482" s="234">
        <v>2.4291450000000001</v>
      </c>
      <c r="P482" s="233">
        <v>954716.97408757301</v>
      </c>
      <c r="Q482" s="233"/>
      <c r="R482" s="235"/>
      <c r="S482" s="233">
        <v>470.11362474283601</v>
      </c>
      <c r="T482" s="233">
        <v>157.51075543662299</v>
      </c>
      <c r="U482" s="233">
        <v>369032.84375</v>
      </c>
      <c r="V482" s="233">
        <v>110.60141285037299</v>
      </c>
      <c r="W482" s="233">
        <v>261.306640625</v>
      </c>
      <c r="X482" s="233">
        <v>910584.31888007896</v>
      </c>
      <c r="Y482" s="233">
        <v>48965.653396080597</v>
      </c>
      <c r="Z482" s="233">
        <v>5.1644579999999998</v>
      </c>
      <c r="AA482" s="233"/>
      <c r="AB482" s="233">
        <v>2.126541</v>
      </c>
      <c r="AC482" s="233">
        <v>2.653346</v>
      </c>
      <c r="AD482" s="233"/>
      <c r="AE482" s="235"/>
      <c r="AF482" s="237"/>
      <c r="AG482" s="237"/>
      <c r="AH482" s="237"/>
      <c r="AI482" s="237"/>
      <c r="AJ482" s="237"/>
    </row>
    <row r="483" spans="1:36" x14ac:dyDescent="0.25">
      <c r="A483" s="231">
        <f t="shared" si="530"/>
        <v>2019</v>
      </c>
      <c r="B483" s="231">
        <f t="shared" si="531"/>
        <v>11</v>
      </c>
      <c r="C483" s="232">
        <v>2.61877356301137</v>
      </c>
      <c r="D483" s="233"/>
      <c r="E483" s="233">
        <v>165.63726437546401</v>
      </c>
      <c r="F483" s="233"/>
      <c r="G483" s="233">
        <v>8473.5965203138603</v>
      </c>
      <c r="H483" s="233">
        <v>8750.5428110307603</v>
      </c>
      <c r="I483" s="233"/>
      <c r="J483" s="233">
        <v>858020.04342320096</v>
      </c>
      <c r="K483" s="233">
        <v>44.494785470499302</v>
      </c>
      <c r="L483" s="233">
        <v>18545.987968532201</v>
      </c>
      <c r="M483" s="233"/>
      <c r="N483" s="233">
        <v>305.63315844349802</v>
      </c>
      <c r="O483" s="234">
        <v>2.4144585535168699</v>
      </c>
      <c r="P483" s="233">
        <v>957691.73086521798</v>
      </c>
      <c r="Q483" s="233"/>
      <c r="R483" s="235"/>
      <c r="S483" s="233">
        <v>470.21433896249903</v>
      </c>
      <c r="T483" s="233">
        <v>158.516988876478</v>
      </c>
      <c r="U483" s="233">
        <v>370171.62373050803</v>
      </c>
      <c r="V483" s="233">
        <v>110.855279658735</v>
      </c>
      <c r="W483" s="233">
        <v>261.68987037408499</v>
      </c>
      <c r="X483" s="233">
        <v>912793.69923830498</v>
      </c>
      <c r="Y483" s="233">
        <v>49143.315972255601</v>
      </c>
      <c r="Z483" s="233">
        <v>5.1662557924147201</v>
      </c>
      <c r="AA483" s="233"/>
      <c r="AB483" s="233">
        <v>2.1268829796414401</v>
      </c>
      <c r="AC483" s="233">
        <v>2.65812068643086</v>
      </c>
      <c r="AD483" s="233"/>
      <c r="AE483" s="235"/>
      <c r="AF483" s="237"/>
      <c r="AG483" s="237"/>
      <c r="AH483" s="237"/>
      <c r="AI483" s="237"/>
      <c r="AJ483" s="237"/>
    </row>
    <row r="484" spans="1:36" x14ac:dyDescent="0.25">
      <c r="A484" s="231">
        <f t="shared" si="530"/>
        <v>2019</v>
      </c>
      <c r="B484" s="231">
        <f t="shared" si="531"/>
        <v>12</v>
      </c>
      <c r="C484" s="232">
        <v>2.6213842620107899</v>
      </c>
      <c r="D484" s="233">
        <f t="shared" ref="D484" si="532">AVERAGE(C473:C484)</f>
        <v>2.5993913709193159</v>
      </c>
      <c r="E484" s="233">
        <v>166.563102803329</v>
      </c>
      <c r="F484" s="233">
        <f t="shared" ref="F484" si="533">AVERAGE(E473:E484)</f>
        <v>162.39340699116875</v>
      </c>
      <c r="G484" s="233">
        <v>8486.9981357144807</v>
      </c>
      <c r="H484" s="233">
        <v>8758.8346527936192</v>
      </c>
      <c r="I484" s="233">
        <f t="shared" ref="I484" si="534">AVERAGE(H473:H484)</f>
        <v>8706.8194139636016</v>
      </c>
      <c r="J484" s="233">
        <v>860107.22106906795</v>
      </c>
      <c r="K484" s="233">
        <v>44.5856396881778</v>
      </c>
      <c r="L484" s="233">
        <v>18586.073422792499</v>
      </c>
      <c r="M484" s="233">
        <f t="shared" ref="M484" si="535">AVERAGE(L473:L484)</f>
        <v>18359.241342789519</v>
      </c>
      <c r="N484" s="233">
        <v>304.45518423930702</v>
      </c>
      <c r="O484" s="234">
        <v>2.3970845778794199</v>
      </c>
      <c r="P484" s="233">
        <v>960710.67828695197</v>
      </c>
      <c r="Q484" s="233">
        <f t="shared" ref="Q484" si="536">AVERAGE(P473:P484)</f>
        <v>946326.6331217488</v>
      </c>
      <c r="R484" s="235">
        <f t="shared" ref="R484" si="537">AVERAGE(K473:K484)</f>
        <v>44.191867234946642</v>
      </c>
      <c r="S484" s="233">
        <v>470.32745751328599</v>
      </c>
      <c r="T484" s="233">
        <v>159.520660608855</v>
      </c>
      <c r="U484" s="233">
        <v>371289.41714542097</v>
      </c>
      <c r="V484" s="233">
        <v>111.12107401775501</v>
      </c>
      <c r="W484" s="233">
        <v>262.043613448808</v>
      </c>
      <c r="X484" s="233">
        <v>914896.29577573005</v>
      </c>
      <c r="Y484" s="233">
        <v>49318.825504751003</v>
      </c>
      <c r="Z484" s="233">
        <v>5.1665698290795898</v>
      </c>
      <c r="AA484" s="233">
        <f t="shared" ref="AA484" si="538">AVERAGE(Z473:Z484)</f>
        <v>5.1703561699083549</v>
      </c>
      <c r="AB484" s="233">
        <v>2.1270590069836799</v>
      </c>
      <c r="AC484" s="233">
        <v>2.66273999219456</v>
      </c>
      <c r="AD484" s="233">
        <f t="shared" ref="AD484" si="539">AVERAGE(X473:X484)</f>
        <v>902804.26825665403</v>
      </c>
      <c r="AE484" s="235">
        <f t="shared" ref="AE484" si="540">AVERAGE(O473:O484)</f>
        <v>2.414116995364199</v>
      </c>
      <c r="AF484" s="237">
        <f t="shared" ref="AF484" si="541">AVERAGE(S473:S484)</f>
        <v>468.84174477359119</v>
      </c>
      <c r="AG484" s="237">
        <f t="shared" ref="AG484" si="542">AVERAGE(U473:U484)</f>
        <v>364754.09765777254</v>
      </c>
      <c r="AH484" s="237">
        <f t="shared" ref="AH484" si="543">AVERAGE(G473:G484)</f>
        <v>8412.299441716068</v>
      </c>
      <c r="AI484" s="237">
        <f t="shared" ref="AI484:AJ484" si="544">AVERAGE(AB473:AB484)</f>
        <v>2.1153613289239694</v>
      </c>
      <c r="AJ484" s="237">
        <f t="shared" si="544"/>
        <v>2.6367301577112396</v>
      </c>
    </row>
    <row r="485" spans="1:36" x14ac:dyDescent="0.25">
      <c r="A485" s="231">
        <f>A473+1</f>
        <v>2020</v>
      </c>
      <c r="B485" s="231">
        <f>B473</f>
        <v>1</v>
      </c>
      <c r="C485" s="232">
        <v>2.6244369999999999</v>
      </c>
      <c r="D485" s="233"/>
      <c r="E485" s="233">
        <v>167.21104296386699</v>
      </c>
      <c r="F485" s="233"/>
      <c r="G485" s="233">
        <v>8500.9905183055598</v>
      </c>
      <c r="H485" s="233">
        <v>8768.89453475554</v>
      </c>
      <c r="I485" s="233"/>
      <c r="J485" s="233">
        <v>862307.46712984599</v>
      </c>
      <c r="K485" s="233">
        <v>44.6751790276004</v>
      </c>
      <c r="L485" s="233">
        <v>18629.419999999998</v>
      </c>
      <c r="M485" s="233"/>
      <c r="N485" s="233">
        <v>307.09800000000001</v>
      </c>
      <c r="O485" s="234">
        <v>2.3828339999999999</v>
      </c>
      <c r="P485" s="233">
        <v>963744.110902188</v>
      </c>
      <c r="Q485" s="233"/>
      <c r="R485" s="235"/>
      <c r="S485" s="233">
        <v>470.54904788493798</v>
      </c>
      <c r="T485" s="233">
        <v>160.22392526801201</v>
      </c>
      <c r="U485" s="233">
        <v>372472.0625</v>
      </c>
      <c r="V485" s="233">
        <v>111.391873682248</v>
      </c>
      <c r="W485" s="233">
        <v>262.40949999999998</v>
      </c>
      <c r="X485" s="233">
        <v>917076.26774287003</v>
      </c>
      <c r="Y485" s="233">
        <v>49498.548750312097</v>
      </c>
      <c r="Z485" s="233">
        <v>5.1618924140930202</v>
      </c>
      <c r="AA485" s="233"/>
      <c r="AB485" s="233">
        <v>2.1278000000000001</v>
      </c>
      <c r="AC485" s="233">
        <v>2.6675309999999999</v>
      </c>
      <c r="AD485" s="233"/>
      <c r="AE485" s="235"/>
      <c r="AF485" s="237"/>
      <c r="AG485" s="237"/>
      <c r="AH485" s="237"/>
      <c r="AI485" s="237"/>
      <c r="AJ485" s="237"/>
    </row>
    <row r="486" spans="1:36" x14ac:dyDescent="0.25">
      <c r="A486" s="231">
        <f t="shared" ref="A486:A508" si="545">A474+1</f>
        <v>2020</v>
      </c>
      <c r="B486" s="231">
        <f t="shared" ref="B486:B508" si="546">B474</f>
        <v>2</v>
      </c>
      <c r="C486" s="232">
        <v>2.62833547439253</v>
      </c>
      <c r="D486" s="233"/>
      <c r="E486" s="233">
        <v>167.335514422649</v>
      </c>
      <c r="F486" s="233"/>
      <c r="G486" s="233">
        <v>8515.1877872328605</v>
      </c>
      <c r="H486" s="233">
        <v>8781.3781775103598</v>
      </c>
      <c r="I486" s="233"/>
      <c r="J486" s="233">
        <v>864589.12820959406</v>
      </c>
      <c r="K486" s="233">
        <v>44.752143662388903</v>
      </c>
      <c r="L486" s="233">
        <v>18675.528405779802</v>
      </c>
      <c r="M486" s="233"/>
      <c r="N486" s="233">
        <v>313.74470584545401</v>
      </c>
      <c r="O486" s="234">
        <v>2.37756467060056</v>
      </c>
      <c r="P486" s="233">
        <v>966515.96619880397</v>
      </c>
      <c r="Q486" s="233"/>
      <c r="R486" s="235"/>
      <c r="S486" s="233">
        <v>470.91806452257498</v>
      </c>
      <c r="T486" s="233">
        <v>160.35073473100999</v>
      </c>
      <c r="U486" s="233">
        <v>373689.77665886498</v>
      </c>
      <c r="V486" s="233">
        <v>111.63944433985</v>
      </c>
      <c r="W486" s="233">
        <v>262.78944619284903</v>
      </c>
      <c r="X486" s="233">
        <v>919292.77972925699</v>
      </c>
      <c r="Y486" s="233">
        <v>49672.596144574898</v>
      </c>
      <c r="Z486" s="233">
        <v>5.1499047551215904</v>
      </c>
      <c r="AA486" s="233"/>
      <c r="AB486" s="233">
        <v>2.1296584722609202</v>
      </c>
      <c r="AC486" s="233">
        <v>2.6723537916183902</v>
      </c>
      <c r="AD486" s="233"/>
      <c r="AE486" s="235"/>
      <c r="AF486" s="237"/>
      <c r="AG486" s="237"/>
      <c r="AH486" s="237"/>
      <c r="AI486" s="237"/>
      <c r="AJ486" s="237"/>
    </row>
    <row r="487" spans="1:36" x14ac:dyDescent="0.25">
      <c r="A487" s="231">
        <f t="shared" si="545"/>
        <v>2020</v>
      </c>
      <c r="B487" s="231">
        <f t="shared" si="546"/>
        <v>3</v>
      </c>
      <c r="C487" s="232">
        <v>2.6325687350264801</v>
      </c>
      <c r="D487" s="233"/>
      <c r="E487" s="233">
        <v>167.20904858919599</v>
      </c>
      <c r="F487" s="233"/>
      <c r="G487" s="233">
        <v>8528.5277731380702</v>
      </c>
      <c r="H487" s="233">
        <v>8793.9317176081404</v>
      </c>
      <c r="I487" s="233"/>
      <c r="J487" s="233">
        <v>866762.46721931803</v>
      </c>
      <c r="K487" s="233">
        <v>44.815501647656298</v>
      </c>
      <c r="L487" s="233">
        <v>18719.351316753899</v>
      </c>
      <c r="M487" s="233"/>
      <c r="N487" s="233">
        <v>321.03844532872102</v>
      </c>
      <c r="O487" s="234">
        <v>2.37888308822482</v>
      </c>
      <c r="P487" s="233">
        <v>968929.799174799</v>
      </c>
      <c r="Q487" s="233"/>
      <c r="R487" s="235"/>
      <c r="S487" s="233">
        <v>471.26137253524797</v>
      </c>
      <c r="T487" s="233">
        <v>160.204726472441</v>
      </c>
      <c r="U487" s="233">
        <v>374851.22217219899</v>
      </c>
      <c r="V487" s="233">
        <v>111.85287324941901</v>
      </c>
      <c r="W487" s="233">
        <v>263.15356681987299</v>
      </c>
      <c r="X487" s="233">
        <v>921370.72074372799</v>
      </c>
      <c r="Y487" s="233">
        <v>49831.634542421401</v>
      </c>
      <c r="Z487" s="233">
        <v>5.1348587994139399</v>
      </c>
      <c r="AA487" s="233"/>
      <c r="AB487" s="233">
        <v>2.1322617684466598</v>
      </c>
      <c r="AC487" s="233">
        <v>2.6768865965950202</v>
      </c>
      <c r="AD487" s="233"/>
      <c r="AE487" s="235"/>
      <c r="AF487" s="237"/>
      <c r="AG487" s="237"/>
      <c r="AH487" s="237"/>
      <c r="AI487" s="237"/>
      <c r="AJ487" s="237"/>
    </row>
    <row r="488" spans="1:36" x14ac:dyDescent="0.25">
      <c r="A488" s="231">
        <f t="shared" si="545"/>
        <v>2020</v>
      </c>
      <c r="B488" s="231">
        <f t="shared" si="546"/>
        <v>4</v>
      </c>
      <c r="C488" s="232">
        <v>2.6373600000000001</v>
      </c>
      <c r="D488" s="233"/>
      <c r="E488" s="233">
        <v>167.176432429199</v>
      </c>
      <c r="F488" s="233"/>
      <c r="G488" s="233">
        <v>8542.6655709352999</v>
      </c>
      <c r="H488" s="233">
        <v>8806.2897325343401</v>
      </c>
      <c r="I488" s="233"/>
      <c r="J488" s="233">
        <v>869071.26541514997</v>
      </c>
      <c r="K488" s="233">
        <v>44.879691460318803</v>
      </c>
      <c r="L488" s="233">
        <v>18764.3</v>
      </c>
      <c r="M488" s="233"/>
      <c r="N488" s="233">
        <v>326.53879999999998</v>
      </c>
      <c r="O488" s="234">
        <v>2.3831530000000001</v>
      </c>
      <c r="P488" s="233">
        <v>971438.91762146098</v>
      </c>
      <c r="Q488" s="233"/>
      <c r="R488" s="235"/>
      <c r="S488" s="233">
        <v>471.43423275056398</v>
      </c>
      <c r="T488" s="233">
        <v>160.17004099676501</v>
      </c>
      <c r="U488" s="233">
        <v>376102.15625</v>
      </c>
      <c r="V488" s="233">
        <v>112.070205590239</v>
      </c>
      <c r="W488" s="233">
        <v>263.54327392578102</v>
      </c>
      <c r="X488" s="233">
        <v>923551.00419249502</v>
      </c>
      <c r="Y488" s="233">
        <v>50000.415656746598</v>
      </c>
      <c r="Z488" s="233">
        <v>5.1189739999999997</v>
      </c>
      <c r="AA488" s="233"/>
      <c r="AB488" s="233">
        <v>2.1356359999999999</v>
      </c>
      <c r="AC488" s="233">
        <v>2.6817410000000002</v>
      </c>
      <c r="AD488" s="233"/>
      <c r="AE488" s="235"/>
      <c r="AF488" s="237"/>
      <c r="AG488" s="237"/>
      <c r="AH488" s="237"/>
      <c r="AI488" s="237"/>
      <c r="AJ488" s="237"/>
    </row>
    <row r="489" spans="1:36" x14ac:dyDescent="0.25">
      <c r="A489" s="231">
        <f t="shared" si="545"/>
        <v>2020</v>
      </c>
      <c r="B489" s="231">
        <f t="shared" si="546"/>
        <v>5</v>
      </c>
      <c r="C489" s="232">
        <v>2.6419679378891399</v>
      </c>
      <c r="D489" s="233"/>
      <c r="E489" s="233">
        <v>167.500681421471</v>
      </c>
      <c r="F489" s="233"/>
      <c r="G489" s="233">
        <v>8556.0946326022495</v>
      </c>
      <c r="H489" s="233">
        <v>8815.8027635845101</v>
      </c>
      <c r="I489" s="233"/>
      <c r="J489" s="233">
        <v>871255.48743493704</v>
      </c>
      <c r="K489" s="233">
        <v>44.9427690039224</v>
      </c>
      <c r="L489" s="233">
        <v>18804.128796111199</v>
      </c>
      <c r="M489" s="233"/>
      <c r="N489" s="233">
        <v>327.03698143156902</v>
      </c>
      <c r="O489" s="234">
        <v>2.3870122074946099</v>
      </c>
      <c r="P489" s="233">
        <v>973890.421210901</v>
      </c>
      <c r="Q489" s="233"/>
      <c r="R489" s="235"/>
      <c r="S489" s="233">
        <v>471.28578957743503</v>
      </c>
      <c r="T489" s="233">
        <v>160.538722722035</v>
      </c>
      <c r="U489" s="233">
        <v>377314.13643829001</v>
      </c>
      <c r="V489" s="233">
        <v>112.27668206995899</v>
      </c>
      <c r="W489" s="233">
        <v>263.91632656434098</v>
      </c>
      <c r="X489" s="233">
        <v>925592.52254393895</v>
      </c>
      <c r="Y489" s="233">
        <v>50164.649003660103</v>
      </c>
      <c r="Z489" s="233">
        <v>5.1072054113523198</v>
      </c>
      <c r="AA489" s="233"/>
      <c r="AB489" s="233">
        <v>2.1391500723168901</v>
      </c>
      <c r="AC489" s="233">
        <v>2.6864365542111401</v>
      </c>
      <c r="AD489" s="233"/>
      <c r="AE489" s="235"/>
      <c r="AF489" s="237"/>
      <c r="AG489" s="237"/>
      <c r="AH489" s="237"/>
      <c r="AI489" s="237"/>
      <c r="AJ489" s="237"/>
    </row>
    <row r="490" spans="1:36" x14ac:dyDescent="0.25">
      <c r="A490" s="231">
        <f t="shared" si="545"/>
        <v>2020</v>
      </c>
      <c r="B490" s="231">
        <f t="shared" si="546"/>
        <v>6</v>
      </c>
      <c r="C490" s="232">
        <v>2.6466517149516902</v>
      </c>
      <c r="D490" s="233"/>
      <c r="E490" s="233">
        <v>168.054668344612</v>
      </c>
      <c r="F490" s="233"/>
      <c r="G490" s="233">
        <v>8569.7736161355297</v>
      </c>
      <c r="H490" s="233">
        <v>8823.9413109676407</v>
      </c>
      <c r="I490" s="233"/>
      <c r="J490" s="233">
        <v>873502.39629222802</v>
      </c>
      <c r="K490" s="233">
        <v>45.008886684856897</v>
      </c>
      <c r="L490" s="233">
        <v>18842.835777102999</v>
      </c>
      <c r="M490" s="233"/>
      <c r="N490" s="233">
        <v>323.23293691646199</v>
      </c>
      <c r="O490" s="234">
        <v>2.3901463118043602</v>
      </c>
      <c r="P490" s="233">
        <v>976444.57762712205</v>
      </c>
      <c r="Q490" s="233"/>
      <c r="R490" s="235"/>
      <c r="S490" s="233">
        <v>470.940765711918</v>
      </c>
      <c r="T490" s="233">
        <v>161.16041530276101</v>
      </c>
      <c r="U490" s="233">
        <v>378586.30269052502</v>
      </c>
      <c r="V490" s="233">
        <v>112.486484195103</v>
      </c>
      <c r="W490" s="233">
        <v>264.31002523380101</v>
      </c>
      <c r="X490" s="233">
        <v>927671.649789938</v>
      </c>
      <c r="Y490" s="233">
        <v>50334.775279980502</v>
      </c>
      <c r="Z490" s="233">
        <v>5.0990663742041198</v>
      </c>
      <c r="AA490" s="233"/>
      <c r="AB490" s="233">
        <v>2.14264701010962</v>
      </c>
      <c r="AC490" s="233">
        <v>2.6912838245814599</v>
      </c>
      <c r="AD490" s="233"/>
      <c r="AE490" s="235"/>
      <c r="AF490" s="237"/>
      <c r="AG490" s="237"/>
      <c r="AH490" s="237"/>
      <c r="AI490" s="237"/>
      <c r="AJ490" s="237"/>
    </row>
    <row r="491" spans="1:36" x14ac:dyDescent="0.25">
      <c r="A491" s="231">
        <f t="shared" si="545"/>
        <v>2020</v>
      </c>
      <c r="B491" s="231">
        <f t="shared" si="546"/>
        <v>7</v>
      </c>
      <c r="C491" s="232">
        <v>2.6511269999999998</v>
      </c>
      <c r="D491" s="233"/>
      <c r="E491" s="233">
        <v>168.55721431396501</v>
      </c>
      <c r="F491" s="233"/>
      <c r="G491" s="233">
        <v>8582.9308080101691</v>
      </c>
      <c r="H491" s="233">
        <v>8831.5521951812498</v>
      </c>
      <c r="I491" s="233"/>
      <c r="J491" s="233">
        <v>875726.51619608805</v>
      </c>
      <c r="K491" s="233">
        <v>45.072559266593203</v>
      </c>
      <c r="L491" s="233">
        <v>18880.009999999998</v>
      </c>
      <c r="M491" s="233"/>
      <c r="N491" s="233">
        <v>316.84280000000001</v>
      </c>
      <c r="O491" s="234">
        <v>2.3924690000000002</v>
      </c>
      <c r="P491" s="233">
        <v>978908.476945173</v>
      </c>
      <c r="Q491" s="233"/>
      <c r="R491" s="235"/>
      <c r="S491" s="233">
        <v>470.61595678794401</v>
      </c>
      <c r="T491" s="233">
        <v>161.710772482599</v>
      </c>
      <c r="U491" s="233">
        <v>379860.7</v>
      </c>
      <c r="V491" s="233">
        <v>112.684807643957</v>
      </c>
      <c r="W491" s="233">
        <v>264.71511840820301</v>
      </c>
      <c r="X491" s="233">
        <v>929710.05416244105</v>
      </c>
      <c r="Y491" s="233">
        <v>50498.659292739903</v>
      </c>
      <c r="Z491" s="233">
        <v>5.0945530000000003</v>
      </c>
      <c r="AA491" s="233"/>
      <c r="AB491" s="233">
        <v>2.1455169999999999</v>
      </c>
      <c r="AC491" s="233">
        <v>2.69597</v>
      </c>
      <c r="AD491" s="233"/>
      <c r="AE491" s="235"/>
      <c r="AF491" s="237"/>
      <c r="AG491" s="237"/>
      <c r="AH491" s="237"/>
      <c r="AI491" s="237"/>
      <c r="AJ491" s="237"/>
    </row>
    <row r="492" spans="1:36" x14ac:dyDescent="0.25">
      <c r="A492" s="231">
        <f t="shared" si="545"/>
        <v>2020</v>
      </c>
      <c r="B492" s="231">
        <f t="shared" si="546"/>
        <v>8</v>
      </c>
      <c r="C492" s="232">
        <v>2.65572233761212</v>
      </c>
      <c r="D492" s="233"/>
      <c r="E492" s="233">
        <v>168.84206176609899</v>
      </c>
      <c r="F492" s="233"/>
      <c r="G492" s="233">
        <v>8596.5057997932508</v>
      </c>
      <c r="H492" s="233">
        <v>8840.2812364075908</v>
      </c>
      <c r="I492" s="233"/>
      <c r="J492" s="233">
        <v>878100.80039157101</v>
      </c>
      <c r="K492" s="233">
        <v>45.1372250538884</v>
      </c>
      <c r="L492" s="233">
        <v>18919.8106793814</v>
      </c>
      <c r="M492" s="233"/>
      <c r="N492" s="233">
        <v>309.0760969108</v>
      </c>
      <c r="O492" s="234">
        <v>2.3943984904506199</v>
      </c>
      <c r="P492" s="233">
        <v>981427.70517426205</v>
      </c>
      <c r="Q492" s="233"/>
      <c r="R492" s="235"/>
      <c r="S492" s="233">
        <v>470.44531518589702</v>
      </c>
      <c r="T492" s="233">
        <v>161.99847907432601</v>
      </c>
      <c r="U492" s="233">
        <v>381236.30685686797</v>
      </c>
      <c r="V492" s="233">
        <v>112.883828238731</v>
      </c>
      <c r="W492" s="233">
        <v>265.170514106886</v>
      </c>
      <c r="X492" s="233">
        <v>931885.6409302</v>
      </c>
      <c r="Y492" s="233">
        <v>50665.925378931403</v>
      </c>
      <c r="Z492" s="233">
        <v>5.0926714351987998</v>
      </c>
      <c r="AA492" s="233"/>
      <c r="AB492" s="233">
        <v>2.1477317664080999</v>
      </c>
      <c r="AC492" s="233">
        <v>2.7008080527889402</v>
      </c>
      <c r="AD492" s="233"/>
      <c r="AE492" s="235"/>
      <c r="AF492" s="237"/>
      <c r="AG492" s="237"/>
      <c r="AH492" s="237"/>
      <c r="AI492" s="237"/>
      <c r="AJ492" s="237"/>
    </row>
    <row r="493" spans="1:36" x14ac:dyDescent="0.25">
      <c r="A493" s="231">
        <f t="shared" si="545"/>
        <v>2020</v>
      </c>
      <c r="B493" s="231">
        <f t="shared" si="546"/>
        <v>9</v>
      </c>
      <c r="C493" s="232">
        <v>2.66036456944838</v>
      </c>
      <c r="D493" s="233"/>
      <c r="E493" s="233">
        <v>168.910304893475</v>
      </c>
      <c r="F493" s="233"/>
      <c r="G493" s="233">
        <v>8609.9116641276905</v>
      </c>
      <c r="H493" s="233">
        <v>8849.8765932226506</v>
      </c>
      <c r="I493" s="233"/>
      <c r="J493" s="233">
        <v>880428.80608042504</v>
      </c>
      <c r="K493" s="233">
        <v>45.2017782184761</v>
      </c>
      <c r="L493" s="233">
        <v>18960.751927039699</v>
      </c>
      <c r="M493" s="233"/>
      <c r="N493" s="233">
        <v>302.18225543439303</v>
      </c>
      <c r="O493" s="234">
        <v>2.3966818945825201</v>
      </c>
      <c r="P493" s="233">
        <v>983943.19616418995</v>
      </c>
      <c r="Q493" s="233"/>
      <c r="R493" s="235"/>
      <c r="S493" s="233">
        <v>470.41159825451399</v>
      </c>
      <c r="T493" s="233">
        <v>162.042314011548</v>
      </c>
      <c r="U493" s="233">
        <v>382641.50328948698</v>
      </c>
      <c r="V493" s="233">
        <v>113.076884824366</v>
      </c>
      <c r="W493" s="233">
        <v>265.65569938500403</v>
      </c>
      <c r="X493" s="233">
        <v>934109.68186995306</v>
      </c>
      <c r="Y493" s="233">
        <v>50829.396379792197</v>
      </c>
      <c r="Z493" s="233">
        <v>5.0923566776921403</v>
      </c>
      <c r="AA493" s="233"/>
      <c r="AB493" s="233">
        <v>2.1496812287332001</v>
      </c>
      <c r="AC493" s="233">
        <v>2.7056448481879101</v>
      </c>
      <c r="AD493" s="233"/>
      <c r="AE493" s="235"/>
      <c r="AF493" s="237"/>
      <c r="AG493" s="237"/>
      <c r="AH493" s="237"/>
      <c r="AI493" s="237"/>
      <c r="AJ493" s="237"/>
    </row>
    <row r="494" spans="1:36" x14ac:dyDescent="0.25">
      <c r="A494" s="231">
        <f t="shared" si="545"/>
        <v>2020</v>
      </c>
      <c r="B494" s="231">
        <f t="shared" si="546"/>
        <v>10</v>
      </c>
      <c r="C494" s="232">
        <v>2.6649850000000002</v>
      </c>
      <c r="D494" s="233"/>
      <c r="E494" s="233">
        <v>168.84209999999999</v>
      </c>
      <c r="F494" s="233"/>
      <c r="G494" s="233">
        <v>8622.5348070746695</v>
      </c>
      <c r="H494" s="233">
        <v>8859.7083906684093</v>
      </c>
      <c r="I494" s="233"/>
      <c r="J494" s="233">
        <v>882486.05791504704</v>
      </c>
      <c r="K494" s="233">
        <v>45.265551091275</v>
      </c>
      <c r="L494" s="233">
        <v>19000.75</v>
      </c>
      <c r="M494" s="233"/>
      <c r="N494" s="233">
        <v>298.3888</v>
      </c>
      <c r="O494" s="234">
        <v>2.40015</v>
      </c>
      <c r="P494" s="233">
        <v>986406.06744646397</v>
      </c>
      <c r="Q494" s="233"/>
      <c r="R494" s="235"/>
      <c r="S494" s="233">
        <v>470.43687648648398</v>
      </c>
      <c r="T494" s="233">
        <v>161.954745219659</v>
      </c>
      <c r="U494" s="233">
        <v>383990.75</v>
      </c>
      <c r="V494" s="233">
        <v>113.258333045653</v>
      </c>
      <c r="W494" s="233">
        <v>266.141845703125</v>
      </c>
      <c r="X494" s="233">
        <v>936272.48525683198</v>
      </c>
      <c r="Y494" s="233">
        <v>50982.2991699142</v>
      </c>
      <c r="Z494" s="233">
        <v>5.0922159999999996</v>
      </c>
      <c r="AA494" s="233"/>
      <c r="AB494" s="233">
        <v>2.1519539999999999</v>
      </c>
      <c r="AC494" s="233">
        <v>2.7103280000000001</v>
      </c>
      <c r="AD494" s="233"/>
      <c r="AE494" s="235"/>
      <c r="AF494" s="237"/>
      <c r="AG494" s="237"/>
      <c r="AH494" s="237"/>
      <c r="AI494" s="237"/>
      <c r="AJ494" s="237"/>
    </row>
    <row r="495" spans="1:36" x14ac:dyDescent="0.25">
      <c r="A495" s="231">
        <f t="shared" si="545"/>
        <v>2020</v>
      </c>
      <c r="B495" s="231">
        <f t="shared" si="546"/>
        <v>11</v>
      </c>
      <c r="C495" s="232">
        <v>2.6699493949627402</v>
      </c>
      <c r="D495" s="233"/>
      <c r="E495" s="233">
        <v>168.72194006470801</v>
      </c>
      <c r="F495" s="233"/>
      <c r="G495" s="233">
        <v>8635.1222528940998</v>
      </c>
      <c r="H495" s="233">
        <v>8870.1754171488101</v>
      </c>
      <c r="I495" s="233"/>
      <c r="J495" s="233">
        <v>884318.15951043495</v>
      </c>
      <c r="K495" s="233">
        <v>45.333552727676299</v>
      </c>
      <c r="L495" s="233">
        <v>19041.880919290299</v>
      </c>
      <c r="M495" s="233"/>
      <c r="N495" s="233">
        <v>299.03319549528499</v>
      </c>
      <c r="O495" s="234">
        <v>2.4056377514707501</v>
      </c>
      <c r="P495" s="233">
        <v>988999.17417254404</v>
      </c>
      <c r="Q495" s="233"/>
      <c r="R495" s="235"/>
      <c r="S495" s="233">
        <v>470.46926606750401</v>
      </c>
      <c r="T495" s="233">
        <v>161.843313726936</v>
      </c>
      <c r="U495" s="233">
        <v>385349.30939270899</v>
      </c>
      <c r="V495" s="233">
        <v>113.441294913652</v>
      </c>
      <c r="W495" s="233">
        <v>266.65272918346602</v>
      </c>
      <c r="X495" s="233">
        <v>938486.27271656005</v>
      </c>
      <c r="Y495" s="233">
        <v>51133.9987952472</v>
      </c>
      <c r="Z495" s="233">
        <v>5.0909099264622899</v>
      </c>
      <c r="AA495" s="233"/>
      <c r="AB495" s="233">
        <v>2.15516166918382</v>
      </c>
      <c r="AC495" s="233">
        <v>2.71517683014239</v>
      </c>
      <c r="AD495" s="233"/>
      <c r="AE495" s="235"/>
      <c r="AF495" s="237"/>
      <c r="AG495" s="237"/>
      <c r="AH495" s="237"/>
      <c r="AI495" s="237"/>
      <c r="AJ495" s="237"/>
    </row>
    <row r="496" spans="1:36" x14ac:dyDescent="0.25">
      <c r="A496" s="231">
        <f t="shared" si="545"/>
        <v>2020</v>
      </c>
      <c r="B496" s="231">
        <f t="shared" si="546"/>
        <v>12</v>
      </c>
      <c r="C496" s="232">
        <v>2.6748871382874202</v>
      </c>
      <c r="D496" s="233">
        <f t="shared" ref="D496" si="547">AVERAGE(C485:C496)</f>
        <v>2.6490296918808749</v>
      </c>
      <c r="E496" s="233">
        <v>168.69740321903799</v>
      </c>
      <c r="F496" s="233">
        <f t="shared" ref="F496" si="548">AVERAGE(E485:E496)</f>
        <v>168.08820103568993</v>
      </c>
      <c r="G496" s="233">
        <v>8647.1479183342799</v>
      </c>
      <c r="H496" s="233">
        <v>8880.4741172099893</v>
      </c>
      <c r="I496" s="233">
        <f t="shared" ref="I496" si="549">AVERAGE(H485:H496)</f>
        <v>8826.8588488999358</v>
      </c>
      <c r="J496" s="233">
        <v>885961.87016029295</v>
      </c>
      <c r="K496" s="233">
        <v>45.399517238339499</v>
      </c>
      <c r="L496" s="233">
        <v>19081.4533323252</v>
      </c>
      <c r="M496" s="233">
        <f t="shared" ref="M496" si="550">AVERAGE(L485:L496)</f>
        <v>18860.018429482039</v>
      </c>
      <c r="N496" s="233">
        <v>303.64060928620302</v>
      </c>
      <c r="O496" s="234">
        <v>2.4120708750724802</v>
      </c>
      <c r="P496" s="233">
        <v>991519.09172992397</v>
      </c>
      <c r="Q496" s="233">
        <f t="shared" ref="Q496" si="551">AVERAGE(P485:P496)</f>
        <v>977680.62536398612</v>
      </c>
      <c r="R496" s="235">
        <f t="shared" ref="R496" si="552">AVERAGE(K485:K496)</f>
        <v>45.040362923582684</v>
      </c>
      <c r="S496" s="233">
        <v>470.53480734927302</v>
      </c>
      <c r="T496" s="233">
        <v>161.85266716568</v>
      </c>
      <c r="U496" s="233">
        <v>386663.28698652098</v>
      </c>
      <c r="V496" s="233">
        <v>113.61762261640899</v>
      </c>
      <c r="W496" s="233">
        <v>267.16020330945901</v>
      </c>
      <c r="X496" s="233">
        <v>940595.699997182</v>
      </c>
      <c r="Y496" s="233">
        <v>51277.302838023301</v>
      </c>
      <c r="Z496" s="233">
        <v>5.0874062101128903</v>
      </c>
      <c r="AA496" s="233">
        <f t="shared" ref="AA496" si="553">AVERAGE(Z485:Z496)</f>
        <v>5.1101679169709255</v>
      </c>
      <c r="AB496" s="233">
        <v>2.1587923167967502</v>
      </c>
      <c r="AC496" s="233">
        <v>2.7198980374587101</v>
      </c>
      <c r="AD496" s="233">
        <f t="shared" ref="AD496" si="554">AVERAGE(X485:X496)</f>
        <v>928801.23163961619</v>
      </c>
      <c r="AE496" s="235">
        <f t="shared" ref="AE496" si="555">AVERAGE(O485:O496)</f>
        <v>2.39175010747506</v>
      </c>
      <c r="AF496" s="237">
        <f t="shared" ref="AF496" si="556">AVERAGE(S485:S496)</f>
        <v>470.77525775952449</v>
      </c>
      <c r="AG496" s="237">
        <f t="shared" ref="AG496" si="557">AVERAGE(U485:U496)</f>
        <v>379396.45943628863</v>
      </c>
      <c r="AH496" s="237">
        <f t="shared" ref="AH496" si="558">AVERAGE(G485:G496)</f>
        <v>8575.6160957153097</v>
      </c>
      <c r="AI496" s="237">
        <f t="shared" ref="AI496:AJ496" si="559">AVERAGE(AB485:AB496)</f>
        <v>2.1429992753546636</v>
      </c>
      <c r="AJ496" s="237">
        <f t="shared" si="559"/>
        <v>2.6936715446319965</v>
      </c>
    </row>
    <row r="497" spans="1:36" x14ac:dyDescent="0.25">
      <c r="A497" s="231">
        <f>A485+1</f>
        <v>2021</v>
      </c>
      <c r="B497" s="231">
        <f>B485</f>
        <v>1</v>
      </c>
      <c r="C497" s="232">
        <v>2.6800480000000002</v>
      </c>
      <c r="D497" s="233"/>
      <c r="E497" s="233">
        <v>168.92679977417001</v>
      </c>
      <c r="F497" s="233"/>
      <c r="G497" s="233">
        <v>8659.8079643377296</v>
      </c>
      <c r="H497" s="233">
        <v>8891.1869104281195</v>
      </c>
      <c r="I497" s="233"/>
      <c r="J497" s="233">
        <v>887750.292809456</v>
      </c>
      <c r="K497" s="233">
        <v>45.465218030201299</v>
      </c>
      <c r="L497" s="233">
        <v>19122.2</v>
      </c>
      <c r="M497" s="233"/>
      <c r="N497" s="233">
        <v>311.56869999999998</v>
      </c>
      <c r="O497" s="234">
        <v>2.4187959999999999</v>
      </c>
      <c r="P497" s="233">
        <v>994082.35409931105</v>
      </c>
      <c r="Q497" s="233"/>
      <c r="R497" s="235"/>
      <c r="S497" s="233">
        <v>470.68743293072498</v>
      </c>
      <c r="T497" s="233">
        <v>162.134380943319</v>
      </c>
      <c r="U497" s="233">
        <v>388070.125</v>
      </c>
      <c r="V497" s="233">
        <v>113.803570468961</v>
      </c>
      <c r="W497" s="233">
        <v>267.70645141601602</v>
      </c>
      <c r="X497" s="233">
        <v>942732.91033186601</v>
      </c>
      <c r="Y497" s="233">
        <v>51425.336261118697</v>
      </c>
      <c r="Z497" s="233">
        <v>5.08034467697144</v>
      </c>
      <c r="AA497" s="233"/>
      <c r="AB497" s="233">
        <v>2.1625800000000002</v>
      </c>
      <c r="AC497" s="233">
        <v>2.7248299999999999</v>
      </c>
      <c r="AD497" s="233"/>
      <c r="AE497" s="235"/>
      <c r="AF497" s="237"/>
      <c r="AG497" s="237"/>
      <c r="AH497" s="237"/>
      <c r="AI497" s="237"/>
      <c r="AJ497" s="237"/>
    </row>
    <row r="498" spans="1:36" x14ac:dyDescent="0.25">
      <c r="A498" s="231">
        <f t="shared" si="545"/>
        <v>2021</v>
      </c>
      <c r="B498" s="231">
        <f t="shared" si="546"/>
        <v>2</v>
      </c>
      <c r="C498" s="232">
        <v>2.6852121289662998</v>
      </c>
      <c r="D498" s="233"/>
      <c r="E498" s="233">
        <v>169.498527124584</v>
      </c>
      <c r="F498" s="233"/>
      <c r="G498" s="233">
        <v>8672.9678164820798</v>
      </c>
      <c r="H498" s="233">
        <v>8901.8939827961603</v>
      </c>
      <c r="I498" s="233"/>
      <c r="J498" s="233">
        <v>889792.97503353097</v>
      </c>
      <c r="K498" s="233">
        <v>45.526438531322498</v>
      </c>
      <c r="L498" s="233">
        <v>19162.7727394838</v>
      </c>
      <c r="M498" s="233"/>
      <c r="N498" s="233">
        <v>321.47193094357198</v>
      </c>
      <c r="O498" s="234">
        <v>2.4248657684639499</v>
      </c>
      <c r="P498" s="233">
        <v>996564.57939184003</v>
      </c>
      <c r="Q498" s="233"/>
      <c r="R498" s="235"/>
      <c r="S498" s="233">
        <v>470.95118325482099</v>
      </c>
      <c r="T498" s="233">
        <v>162.765523861183</v>
      </c>
      <c r="U498" s="233">
        <v>389561.67617272498</v>
      </c>
      <c r="V498" s="233">
        <v>113.996248973769</v>
      </c>
      <c r="W498" s="233">
        <v>268.27676189045502</v>
      </c>
      <c r="X498" s="233">
        <v>944818.54809448996</v>
      </c>
      <c r="Y498" s="233">
        <v>51575.6379260756</v>
      </c>
      <c r="Z498" s="233">
        <v>5.0694976863405596</v>
      </c>
      <c r="AA498" s="233"/>
      <c r="AB498" s="233">
        <v>2.1660459849245601</v>
      </c>
      <c r="AC498" s="233">
        <v>2.72982996486573</v>
      </c>
      <c r="AD498" s="233"/>
      <c r="AE498" s="235"/>
      <c r="AF498" s="237"/>
      <c r="AG498" s="237"/>
      <c r="AH498" s="237"/>
      <c r="AI498" s="237"/>
      <c r="AJ498" s="237"/>
    </row>
    <row r="499" spans="1:36" x14ac:dyDescent="0.25">
      <c r="A499" s="231">
        <f t="shared" si="545"/>
        <v>2021</v>
      </c>
      <c r="B499" s="231">
        <f t="shared" si="546"/>
        <v>3</v>
      </c>
      <c r="C499" s="232">
        <v>2.6899126411918699</v>
      </c>
      <c r="D499" s="233"/>
      <c r="E499" s="233">
        <v>170.11880993505801</v>
      </c>
      <c r="F499" s="233"/>
      <c r="G499" s="233">
        <v>8685.0488065012105</v>
      </c>
      <c r="H499" s="233">
        <v>8911.5873841053908</v>
      </c>
      <c r="I499" s="233"/>
      <c r="J499" s="233">
        <v>891781.81337330095</v>
      </c>
      <c r="K499" s="233">
        <v>45.5784908343879</v>
      </c>
      <c r="L499" s="233">
        <v>19198.842793144398</v>
      </c>
      <c r="M499" s="233"/>
      <c r="N499" s="233">
        <v>330.151171266316</v>
      </c>
      <c r="O499" s="234">
        <v>2.4303711300867001</v>
      </c>
      <c r="P499" s="233">
        <v>998744.95264421497</v>
      </c>
      <c r="Q499" s="233"/>
      <c r="R499" s="235"/>
      <c r="S499" s="233">
        <v>471.22175942527201</v>
      </c>
      <c r="T499" s="233">
        <v>163.43234777375901</v>
      </c>
      <c r="U499" s="233">
        <v>390958.96602001903</v>
      </c>
      <c r="V499" s="233">
        <v>114.17311070090599</v>
      </c>
      <c r="W499" s="233">
        <v>268.79225773537303</v>
      </c>
      <c r="X499" s="233">
        <v>946651.92814170301</v>
      </c>
      <c r="Y499" s="233">
        <v>51710.969771960699</v>
      </c>
      <c r="Z499" s="233">
        <v>5.0590245610901796</v>
      </c>
      <c r="AA499" s="233"/>
      <c r="AB499" s="233">
        <v>2.1691186927542598</v>
      </c>
      <c r="AC499" s="233">
        <v>2.7343822679024399</v>
      </c>
      <c r="AD499" s="233"/>
      <c r="AE499" s="235"/>
      <c r="AF499" s="237"/>
      <c r="AG499" s="237"/>
      <c r="AH499" s="237"/>
      <c r="AI499" s="237"/>
      <c r="AJ499" s="237"/>
    </row>
    <row r="500" spans="1:36" x14ac:dyDescent="0.25">
      <c r="A500" s="231">
        <f t="shared" si="545"/>
        <v>2021</v>
      </c>
      <c r="B500" s="231">
        <f t="shared" si="546"/>
        <v>4</v>
      </c>
      <c r="C500" s="232">
        <v>2.695217</v>
      </c>
      <c r="D500" s="233"/>
      <c r="E500" s="233">
        <v>170.63447952270499</v>
      </c>
      <c r="F500" s="233"/>
      <c r="G500" s="233">
        <v>8698.2478620143993</v>
      </c>
      <c r="H500" s="233">
        <v>8922.4014430240095</v>
      </c>
      <c r="I500" s="233"/>
      <c r="J500" s="233">
        <v>893999.06638015399</v>
      </c>
      <c r="K500" s="233">
        <v>45.6338578225742</v>
      </c>
      <c r="L500" s="233">
        <v>19237.55</v>
      </c>
      <c r="M500" s="233"/>
      <c r="N500" s="233">
        <v>337.02730000000003</v>
      </c>
      <c r="O500" s="234">
        <v>2.4374889999999998</v>
      </c>
      <c r="P500" s="233">
        <v>1001111.54894185</v>
      </c>
      <c r="Q500" s="233"/>
      <c r="R500" s="235"/>
      <c r="S500" s="233">
        <v>471.462904045345</v>
      </c>
      <c r="T500" s="233">
        <v>163.975738396575</v>
      </c>
      <c r="U500" s="233">
        <v>392521.2</v>
      </c>
      <c r="V500" s="233">
        <v>114.367215809934</v>
      </c>
      <c r="W500" s="233">
        <v>269.33460000000002</v>
      </c>
      <c r="X500" s="233">
        <v>948619.43725819699</v>
      </c>
      <c r="Y500" s="233">
        <v>51856.4531016568</v>
      </c>
      <c r="Z500" s="233">
        <v>5.0503506660461399</v>
      </c>
      <c r="AA500" s="233"/>
      <c r="AB500" s="233">
        <v>2.1728489999999998</v>
      </c>
      <c r="AC500" s="233">
        <v>2.7394280000000002</v>
      </c>
      <c r="AD500" s="233"/>
      <c r="AE500" s="235"/>
      <c r="AF500" s="237"/>
      <c r="AG500" s="237"/>
      <c r="AH500" s="237"/>
      <c r="AI500" s="237"/>
      <c r="AJ500" s="237"/>
    </row>
    <row r="501" spans="1:36" x14ac:dyDescent="0.25">
      <c r="A501" s="231">
        <f t="shared" si="545"/>
        <v>2021</v>
      </c>
      <c r="B501" s="231">
        <f t="shared" si="546"/>
        <v>5</v>
      </c>
      <c r="C501" s="232">
        <v>2.7004845417635002</v>
      </c>
      <c r="D501" s="233"/>
      <c r="E501" s="233">
        <v>170.757375193043</v>
      </c>
      <c r="F501" s="233"/>
      <c r="G501" s="233">
        <v>8710.5730408688505</v>
      </c>
      <c r="H501" s="233">
        <v>8932.9820049418504</v>
      </c>
      <c r="I501" s="233"/>
      <c r="J501" s="233">
        <v>896050.39897636801</v>
      </c>
      <c r="K501" s="233">
        <v>45.686207041058402</v>
      </c>
      <c r="L501" s="233">
        <v>19273.42757041</v>
      </c>
      <c r="M501" s="233"/>
      <c r="N501" s="233">
        <v>339.122082655339</v>
      </c>
      <c r="O501" s="234">
        <v>2.4460497488528001</v>
      </c>
      <c r="P501" s="233">
        <v>1003370.47306885</v>
      </c>
      <c r="Q501" s="233"/>
      <c r="R501" s="235"/>
      <c r="S501" s="233">
        <v>471.56870885849099</v>
      </c>
      <c r="T501" s="233">
        <v>164.09224268859501</v>
      </c>
      <c r="U501" s="233">
        <v>394020.52067186998</v>
      </c>
      <c r="V501" s="233">
        <v>114.549851055332</v>
      </c>
      <c r="W501" s="233">
        <v>269.81415414291502</v>
      </c>
      <c r="X501" s="233">
        <v>950464.90010434098</v>
      </c>
      <c r="Y501" s="233">
        <v>51990.766759107399</v>
      </c>
      <c r="Z501" s="233">
        <v>5.0474312566950097</v>
      </c>
      <c r="AA501" s="233"/>
      <c r="AB501" s="233">
        <v>2.17703481254649</v>
      </c>
      <c r="AC501" s="233">
        <v>2.7442890222344101</v>
      </c>
      <c r="AD501" s="233"/>
      <c r="AE501" s="235"/>
      <c r="AF501" s="237"/>
      <c r="AG501" s="237"/>
      <c r="AH501" s="237"/>
      <c r="AI501" s="237"/>
      <c r="AJ501" s="237"/>
    </row>
    <row r="502" spans="1:36" x14ac:dyDescent="0.25">
      <c r="A502" s="231">
        <f t="shared" si="545"/>
        <v>2021</v>
      </c>
      <c r="B502" s="231">
        <f t="shared" si="546"/>
        <v>6</v>
      </c>
      <c r="C502" s="232">
        <v>2.70599359030978</v>
      </c>
      <c r="D502" s="233"/>
      <c r="E502" s="233">
        <v>170.610328658306</v>
      </c>
      <c r="F502" s="233"/>
      <c r="G502" s="233">
        <v>8723.0515153119595</v>
      </c>
      <c r="H502" s="233">
        <v>8943.9701891511995</v>
      </c>
      <c r="I502" s="233"/>
      <c r="J502" s="233">
        <v>898094.92159135896</v>
      </c>
      <c r="K502" s="233">
        <v>45.7389219978432</v>
      </c>
      <c r="L502" s="233">
        <v>19309.474581361101</v>
      </c>
      <c r="M502" s="233"/>
      <c r="N502" s="233">
        <v>337.13833027402302</v>
      </c>
      <c r="O502" s="234">
        <v>2.4558764147948202</v>
      </c>
      <c r="P502" s="233">
        <v>1005670.07221194</v>
      </c>
      <c r="Q502" s="233"/>
      <c r="R502" s="235"/>
      <c r="S502" s="233">
        <v>471.57551011429302</v>
      </c>
      <c r="T502" s="233">
        <v>163.92136144212</v>
      </c>
      <c r="U502" s="233">
        <v>395578.60763055598</v>
      </c>
      <c r="V502" s="233">
        <v>114.734946745237</v>
      </c>
      <c r="W502" s="233">
        <v>270.294423688932</v>
      </c>
      <c r="X502" s="233">
        <v>952358.81855965196</v>
      </c>
      <c r="Y502" s="233">
        <v>52127.905263978799</v>
      </c>
      <c r="Z502" s="233">
        <v>5.0481876784481496</v>
      </c>
      <c r="AA502" s="233"/>
      <c r="AB502" s="233">
        <v>2.1816169267715302</v>
      </c>
      <c r="AC502" s="233">
        <v>2.7492872691173802</v>
      </c>
      <c r="AD502" s="233"/>
      <c r="AE502" s="235"/>
      <c r="AF502" s="237"/>
      <c r="AG502" s="237"/>
      <c r="AH502" s="237"/>
      <c r="AI502" s="237"/>
      <c r="AJ502" s="237"/>
    </row>
    <row r="503" spans="1:36" x14ac:dyDescent="0.25">
      <c r="A503" s="231">
        <f t="shared" si="545"/>
        <v>2021</v>
      </c>
      <c r="B503" s="231">
        <f t="shared" si="546"/>
        <v>7</v>
      </c>
      <c r="C503" s="232">
        <v>2.7112919999999998</v>
      </c>
      <c r="D503" s="233"/>
      <c r="E503" s="233">
        <v>170.39503649658201</v>
      </c>
      <c r="F503" s="233"/>
      <c r="G503" s="233">
        <v>8735.1974795332208</v>
      </c>
      <c r="H503" s="233">
        <v>8954.5709190010803</v>
      </c>
      <c r="I503" s="233"/>
      <c r="J503" s="233">
        <v>900056.63377412304</v>
      </c>
      <c r="K503" s="233">
        <v>45.788201023318798</v>
      </c>
      <c r="L503" s="233">
        <v>19344.189999999999</v>
      </c>
      <c r="M503" s="233"/>
      <c r="N503" s="233">
        <v>332.36430000000001</v>
      </c>
      <c r="O503" s="234">
        <v>2.4652630000000002</v>
      </c>
      <c r="P503" s="233">
        <v>1007855.03017221</v>
      </c>
      <c r="Q503" s="233"/>
      <c r="R503" s="235"/>
      <c r="S503" s="233">
        <v>471.53638939469499</v>
      </c>
      <c r="T503" s="233">
        <v>163.68940151499001</v>
      </c>
      <c r="U503" s="233">
        <v>397128.4375</v>
      </c>
      <c r="V503" s="233">
        <v>114.91359928727</v>
      </c>
      <c r="W503" s="233">
        <v>270.786865234375</v>
      </c>
      <c r="X503" s="233">
        <v>954235.18828554195</v>
      </c>
      <c r="Y503" s="233">
        <v>52265.653228617601</v>
      </c>
      <c r="Z503" s="233">
        <v>5.0496280000000002</v>
      </c>
      <c r="AA503" s="233"/>
      <c r="AB503" s="233">
        <v>2.1858270000000002</v>
      </c>
      <c r="AC503" s="233">
        <v>2.754105</v>
      </c>
      <c r="AD503" s="233"/>
      <c r="AE503" s="235"/>
      <c r="AF503" s="237"/>
      <c r="AG503" s="237"/>
      <c r="AH503" s="237"/>
      <c r="AI503" s="237"/>
      <c r="AJ503" s="237"/>
    </row>
    <row r="504" spans="1:36" x14ac:dyDescent="0.25">
      <c r="A504" s="231">
        <f t="shared" si="545"/>
        <v>2021</v>
      </c>
      <c r="B504" s="231">
        <f t="shared" si="546"/>
        <v>8</v>
      </c>
      <c r="C504" s="232">
        <v>2.7166776676440398</v>
      </c>
      <c r="D504" s="233"/>
      <c r="E504" s="233">
        <v>170.27123632982301</v>
      </c>
      <c r="F504" s="233"/>
      <c r="G504" s="233">
        <v>8748.0417436592797</v>
      </c>
      <c r="H504" s="233">
        <v>8965.4399719234407</v>
      </c>
      <c r="I504" s="233"/>
      <c r="J504" s="233">
        <v>902109.91519586102</v>
      </c>
      <c r="K504" s="233">
        <v>45.837718458804403</v>
      </c>
      <c r="L504" s="233">
        <v>19380.579425408701</v>
      </c>
      <c r="M504" s="233"/>
      <c r="N504" s="233">
        <v>325.90429696260702</v>
      </c>
      <c r="O504" s="234">
        <v>2.47420295513139</v>
      </c>
      <c r="P504" s="233">
        <v>1010081.28294072</v>
      </c>
      <c r="Q504" s="233"/>
      <c r="R504" s="235"/>
      <c r="S504" s="233">
        <v>471.49941998038099</v>
      </c>
      <c r="T504" s="233">
        <v>163.57102347927699</v>
      </c>
      <c r="U504" s="233">
        <v>398792.16612413398</v>
      </c>
      <c r="V504" s="233">
        <v>115.100385742749</v>
      </c>
      <c r="W504" s="233">
        <v>271.35588071907398</v>
      </c>
      <c r="X504" s="233">
        <v>956269.41005183302</v>
      </c>
      <c r="Y504" s="233">
        <v>52418.119695005502</v>
      </c>
      <c r="Z504" s="233">
        <v>5.0494763326550904</v>
      </c>
      <c r="AA504" s="233"/>
      <c r="AB504" s="233">
        <v>2.1896476275404302</v>
      </c>
      <c r="AC504" s="233">
        <v>2.7590688379916801</v>
      </c>
      <c r="AD504" s="233"/>
      <c r="AE504" s="235"/>
      <c r="AF504" s="237"/>
      <c r="AG504" s="237"/>
      <c r="AH504" s="237"/>
      <c r="AI504" s="237"/>
      <c r="AJ504" s="237"/>
    </row>
    <row r="505" spans="1:36" x14ac:dyDescent="0.25">
      <c r="A505" s="231">
        <f t="shared" si="545"/>
        <v>2021</v>
      </c>
      <c r="B505" s="231">
        <f t="shared" si="546"/>
        <v>9</v>
      </c>
      <c r="C505" s="232">
        <v>2.7220976386257698</v>
      </c>
      <c r="D505" s="233"/>
      <c r="E505" s="233">
        <v>170.31870669947301</v>
      </c>
      <c r="F505" s="233"/>
      <c r="G505" s="233">
        <v>8760.9628625931491</v>
      </c>
      <c r="H505" s="233">
        <v>8976.3258385576391</v>
      </c>
      <c r="I505" s="233"/>
      <c r="J505" s="233">
        <v>904175.38893492206</v>
      </c>
      <c r="K505" s="233">
        <v>45.889408358019097</v>
      </c>
      <c r="L505" s="233">
        <v>19417.521529954101</v>
      </c>
      <c r="M505" s="233"/>
      <c r="N505" s="233">
        <v>320.17321872083801</v>
      </c>
      <c r="O505" s="234">
        <v>2.4836626874233998</v>
      </c>
      <c r="P505" s="233">
        <v>1012355.49868818</v>
      </c>
      <c r="Q505" s="233"/>
      <c r="R505" s="235"/>
      <c r="S505" s="233">
        <v>471.49672302410602</v>
      </c>
      <c r="T505" s="233">
        <v>163.63121625628401</v>
      </c>
      <c r="U505" s="233">
        <v>400474.17926013499</v>
      </c>
      <c r="V505" s="233">
        <v>115.29008621705201</v>
      </c>
      <c r="W505" s="233">
        <v>271.96748672809701</v>
      </c>
      <c r="X505" s="233">
        <v>958418.36861334695</v>
      </c>
      <c r="Y505" s="233">
        <v>52577.940140200102</v>
      </c>
      <c r="Z505" s="233">
        <v>5.0480349227806203</v>
      </c>
      <c r="AA505" s="233"/>
      <c r="AB505" s="233">
        <v>2.19340349314741</v>
      </c>
      <c r="AC505" s="233">
        <v>2.7640254800614299</v>
      </c>
      <c r="AD505" s="233"/>
      <c r="AE505" s="235"/>
      <c r="AF505" s="237"/>
      <c r="AG505" s="237"/>
      <c r="AH505" s="237"/>
      <c r="AI505" s="237"/>
      <c r="AJ505" s="237"/>
    </row>
    <row r="506" spans="1:36" x14ac:dyDescent="0.25">
      <c r="A506" s="231">
        <f t="shared" si="545"/>
        <v>2021</v>
      </c>
      <c r="B506" s="231">
        <f t="shared" si="546"/>
        <v>10</v>
      </c>
      <c r="C506" s="232">
        <v>2.7275360000000002</v>
      </c>
      <c r="D506" s="233"/>
      <c r="E506" s="233">
        <v>170.571098327637</v>
      </c>
      <c r="F506" s="233"/>
      <c r="G506" s="233">
        <v>8773.2276439465695</v>
      </c>
      <c r="H506" s="233">
        <v>8987.0102709237908</v>
      </c>
      <c r="I506" s="233"/>
      <c r="J506" s="233">
        <v>906158.70079108595</v>
      </c>
      <c r="K506" s="233">
        <v>45.945658733222302</v>
      </c>
      <c r="L506" s="233">
        <v>19453.669999999998</v>
      </c>
      <c r="M506" s="233"/>
      <c r="N506" s="233">
        <v>317.68340000000001</v>
      </c>
      <c r="O506" s="234">
        <v>2.4949840000000001</v>
      </c>
      <c r="P506" s="233">
        <v>1014694.10156625</v>
      </c>
      <c r="Q506" s="233"/>
      <c r="R506" s="235"/>
      <c r="S506" s="233">
        <v>471.55129234490403</v>
      </c>
      <c r="T506" s="233">
        <v>163.880593069752</v>
      </c>
      <c r="U506" s="233">
        <v>402061.875</v>
      </c>
      <c r="V506" s="233">
        <v>115.47664839842101</v>
      </c>
      <c r="W506" s="233">
        <v>272.57067871093801</v>
      </c>
      <c r="X506" s="233">
        <v>960616.66367496399</v>
      </c>
      <c r="Y506" s="233">
        <v>52734.99362745</v>
      </c>
      <c r="Z506" s="233">
        <v>5.0464079999999996</v>
      </c>
      <c r="AA506" s="233"/>
      <c r="AB506" s="233">
        <v>2.1976049999999998</v>
      </c>
      <c r="AC506" s="233">
        <v>2.7688229999999998</v>
      </c>
      <c r="AD506" s="233"/>
      <c r="AE506" s="235"/>
      <c r="AF506" s="237"/>
      <c r="AG506" s="237"/>
      <c r="AH506" s="237"/>
      <c r="AI506" s="237"/>
      <c r="AJ506" s="237"/>
    </row>
    <row r="507" spans="1:36" x14ac:dyDescent="0.25">
      <c r="A507" s="231">
        <f t="shared" si="545"/>
        <v>2021</v>
      </c>
      <c r="B507" s="231">
        <f t="shared" si="546"/>
        <v>11</v>
      </c>
      <c r="C507" s="232">
        <v>2.7334632844490301</v>
      </c>
      <c r="D507" s="233"/>
      <c r="E507" s="233">
        <v>171.04785383121899</v>
      </c>
      <c r="F507" s="233"/>
      <c r="G507" s="233">
        <v>8785.4628186846203</v>
      </c>
      <c r="H507" s="233">
        <v>8998.2731013242592</v>
      </c>
      <c r="I507" s="233"/>
      <c r="J507" s="233">
        <v>908175.29513733799</v>
      </c>
      <c r="K507" s="233">
        <v>46.012598530342103</v>
      </c>
      <c r="L507" s="233">
        <v>19491.271705642801</v>
      </c>
      <c r="M507" s="233"/>
      <c r="N507" s="233">
        <v>320.09498523265501</v>
      </c>
      <c r="O507" s="234">
        <v>2.5099871297910301</v>
      </c>
      <c r="P507" s="233">
        <v>1017306.78295671</v>
      </c>
      <c r="Q507" s="233"/>
      <c r="R507" s="235"/>
      <c r="S507" s="233">
        <v>471.67839548484397</v>
      </c>
      <c r="T507" s="233">
        <v>164.323576814668</v>
      </c>
      <c r="U507" s="233">
        <v>403619.10651454801</v>
      </c>
      <c r="V507" s="233">
        <v>115.672488995878</v>
      </c>
      <c r="W507" s="233">
        <v>273.18353868276199</v>
      </c>
      <c r="X507" s="233">
        <v>963008.83736992301</v>
      </c>
      <c r="Y507" s="233">
        <v>52896.605580396201</v>
      </c>
      <c r="Z507" s="233">
        <v>5.0453594822924899</v>
      </c>
      <c r="AA507" s="233"/>
      <c r="AB507" s="233">
        <v>2.20296304093115</v>
      </c>
      <c r="AC507" s="233">
        <v>2.7737913705308599</v>
      </c>
      <c r="AD507" s="233"/>
      <c r="AE507" s="235"/>
      <c r="AF507" s="237"/>
      <c r="AG507" s="237"/>
      <c r="AH507" s="237"/>
      <c r="AI507" s="237"/>
      <c r="AJ507" s="237"/>
    </row>
    <row r="508" spans="1:36" x14ac:dyDescent="0.25">
      <c r="A508" s="231">
        <f t="shared" si="545"/>
        <v>2021</v>
      </c>
      <c r="B508" s="231">
        <f t="shared" si="546"/>
        <v>12</v>
      </c>
      <c r="C508" s="232">
        <v>2.7393845208229401</v>
      </c>
      <c r="D508" s="233">
        <f t="shared" ref="D508" si="560">AVERAGE(C497:C508)</f>
        <v>2.7089432511477689</v>
      </c>
      <c r="E508" s="233">
        <v>171.56342889615101</v>
      </c>
      <c r="F508" s="233">
        <f t="shared" ref="F508" si="561">AVERAGE(E497:E508)</f>
        <v>170.39280673239594</v>
      </c>
      <c r="G508" s="233">
        <v>8797.1889184717402</v>
      </c>
      <c r="H508" s="233">
        <v>9009.1891318134403</v>
      </c>
      <c r="I508" s="233">
        <f t="shared" ref="I508" si="562">AVERAGE(H497:H508)</f>
        <v>8949.5692623325322</v>
      </c>
      <c r="J508" s="233">
        <v>910121.00968632405</v>
      </c>
      <c r="K508" s="233">
        <v>46.081034701880803</v>
      </c>
      <c r="L508" s="233">
        <v>19527.630732318099</v>
      </c>
      <c r="M508" s="233">
        <f t="shared" ref="M508" si="563">AVERAGE(L497:L508)</f>
        <v>19326.594256476918</v>
      </c>
      <c r="N508" s="233">
        <v>326.70879370727403</v>
      </c>
      <c r="O508" s="234">
        <v>2.5262568549147999</v>
      </c>
      <c r="P508" s="233">
        <v>1019922.31759266</v>
      </c>
      <c r="Q508" s="233">
        <f t="shared" ref="Q508" si="564">AVERAGE(P497:P508)</f>
        <v>1006813.2495228946</v>
      </c>
      <c r="R508" s="235">
        <f t="shared" ref="R508" si="565">AVERAGE(K497:K508)</f>
        <v>45.765312838581245</v>
      </c>
      <c r="S508" s="233">
        <v>471.82977846808899</v>
      </c>
      <c r="T508" s="233">
        <v>164.79317933090999</v>
      </c>
      <c r="U508" s="233">
        <v>405070.01480252098</v>
      </c>
      <c r="V508" s="233">
        <v>115.86408053527499</v>
      </c>
      <c r="W508" s="233">
        <v>273.775454136056</v>
      </c>
      <c r="X508" s="233">
        <v>965394.89172763098</v>
      </c>
      <c r="Y508" s="233">
        <v>53055.384856293298</v>
      </c>
      <c r="Z508" s="233">
        <v>5.0452077135785904</v>
      </c>
      <c r="AA508" s="233">
        <f t="shared" ref="AA508" si="566">AVERAGE(Z497:Z508)</f>
        <v>5.053245914741523</v>
      </c>
      <c r="AB508" s="233">
        <v>2.2087296464124599</v>
      </c>
      <c r="AC508" s="233">
        <v>2.7786281888701998</v>
      </c>
      <c r="AD508" s="233">
        <f t="shared" ref="AD508" si="567">AVERAGE(X497:X508)</f>
        <v>953632.49185112398</v>
      </c>
      <c r="AE508" s="235">
        <f t="shared" ref="AE508" si="568">AVERAGE(O497:O508)</f>
        <v>2.4639837241215741</v>
      </c>
      <c r="AF508" s="237">
        <f t="shared" ref="AF508" si="569">AVERAGE(S497:S508)</f>
        <v>471.42162477716391</v>
      </c>
      <c r="AG508" s="237">
        <f t="shared" ref="AG508" si="570">AVERAGE(U497:U508)</f>
        <v>396488.07289137569</v>
      </c>
      <c r="AH508" s="237">
        <f t="shared" ref="AH508" si="571">AVERAGE(G497:G508)</f>
        <v>8729.1482060337348</v>
      </c>
      <c r="AI508" s="237">
        <f t="shared" ref="AI508:AJ508" si="572">AVERAGE(AB497:AB508)</f>
        <v>2.1839517687523577</v>
      </c>
      <c r="AJ508" s="237">
        <f t="shared" si="572"/>
        <v>2.7517073667978438</v>
      </c>
    </row>
    <row r="509" spans="1:36" x14ac:dyDescent="0.25">
      <c r="A509" s="231">
        <f>A497+1</f>
        <v>2022</v>
      </c>
      <c r="B509" s="231">
        <f>B497</f>
        <v>1</v>
      </c>
      <c r="C509" s="232">
        <v>2.7455219999999998</v>
      </c>
      <c r="D509" s="233"/>
      <c r="E509" s="233">
        <v>171.95052731445301</v>
      </c>
      <c r="F509" s="233"/>
      <c r="G509" s="233">
        <v>8809.6366043732305</v>
      </c>
      <c r="H509" s="233">
        <v>9020.2117829551007</v>
      </c>
      <c r="I509" s="233"/>
      <c r="J509" s="233">
        <v>912163.32987772697</v>
      </c>
      <c r="K509" s="233">
        <v>46.148620404504797</v>
      </c>
      <c r="L509" s="233">
        <v>19564.86</v>
      </c>
      <c r="M509" s="233"/>
      <c r="N509" s="233">
        <v>336.81560000000002</v>
      </c>
      <c r="O509" s="234">
        <v>2.5427390000000001</v>
      </c>
      <c r="P509" s="233">
        <v>1022568.65469788</v>
      </c>
      <c r="Q509" s="233"/>
      <c r="R509" s="235"/>
      <c r="S509" s="233">
        <v>471.96068431666401</v>
      </c>
      <c r="T509" s="233">
        <v>165.14391410721899</v>
      </c>
      <c r="U509" s="233">
        <v>406553.5</v>
      </c>
      <c r="V509" s="233">
        <v>116.06304155799199</v>
      </c>
      <c r="W509" s="233">
        <v>274.40286254882801</v>
      </c>
      <c r="X509" s="233">
        <v>967875.078770136</v>
      </c>
      <c r="Y509" s="233">
        <v>53226.623937855897</v>
      </c>
      <c r="Z509" s="233">
        <v>5.0460560000000001</v>
      </c>
      <c r="AA509" s="233"/>
      <c r="AB509" s="233">
        <v>2.2146620000000001</v>
      </c>
      <c r="AC509" s="233">
        <v>2.783677</v>
      </c>
      <c r="AD509" s="233"/>
      <c r="AE509" s="235"/>
      <c r="AF509" s="237"/>
      <c r="AG509" s="237"/>
      <c r="AH509" s="237"/>
      <c r="AI509" s="237"/>
      <c r="AJ509" s="237"/>
    </row>
    <row r="510" spans="1:36" x14ac:dyDescent="0.25">
      <c r="A510" s="231">
        <f t="shared" ref="A510:A532" si="573">A498+1</f>
        <v>2022</v>
      </c>
      <c r="B510" s="231">
        <f t="shared" ref="B510:B532" si="574">B498</f>
        <v>2</v>
      </c>
      <c r="C510" s="232">
        <v>2.75155702515185</v>
      </c>
      <c r="D510" s="233"/>
      <c r="E510" s="233">
        <v>172.04516410852901</v>
      </c>
      <c r="F510" s="233"/>
      <c r="G510" s="233">
        <v>8822.7092123102193</v>
      </c>
      <c r="H510" s="233">
        <v>9030.7513186306696</v>
      </c>
      <c r="I510" s="233"/>
      <c r="J510" s="233">
        <v>914263.87619036098</v>
      </c>
      <c r="K510" s="233">
        <v>46.207963043762703</v>
      </c>
      <c r="L510" s="233">
        <v>19601.552210702201</v>
      </c>
      <c r="M510" s="233"/>
      <c r="N510" s="233">
        <v>348.82704212569598</v>
      </c>
      <c r="O510" s="234">
        <v>2.5573969236891201</v>
      </c>
      <c r="P510" s="233">
        <v>1025049.68893611</v>
      </c>
      <c r="Q510" s="233"/>
      <c r="R510" s="235"/>
      <c r="S510" s="233">
        <v>472.03089180140802</v>
      </c>
      <c r="T510" s="233">
        <v>165.231764253156</v>
      </c>
      <c r="U510" s="233">
        <v>408059.13613936398</v>
      </c>
      <c r="V510" s="233">
        <v>116.26160169373399</v>
      </c>
      <c r="W510" s="233">
        <v>275.05472235316199</v>
      </c>
      <c r="X510" s="233">
        <v>970315.76598537702</v>
      </c>
      <c r="Y510" s="233">
        <v>53407.295169208497</v>
      </c>
      <c r="Z510" s="233">
        <v>5.0479583608899503</v>
      </c>
      <c r="AA510" s="233"/>
      <c r="AB510" s="233">
        <v>2.2201212135509198</v>
      </c>
      <c r="AC510" s="233">
        <v>2.78879036389062</v>
      </c>
      <c r="AD510" s="233"/>
      <c r="AE510" s="235"/>
      <c r="AF510" s="237"/>
      <c r="AG510" s="237"/>
      <c r="AH510" s="237"/>
      <c r="AI510" s="237"/>
      <c r="AJ510" s="237"/>
    </row>
    <row r="511" spans="1:36" x14ac:dyDescent="0.25">
      <c r="A511" s="231">
        <f t="shared" si="573"/>
        <v>2022</v>
      </c>
      <c r="B511" s="231">
        <f t="shared" si="574"/>
        <v>3</v>
      </c>
      <c r="C511" s="232">
        <v>2.7569942250369799</v>
      </c>
      <c r="D511" s="233"/>
      <c r="E511" s="233">
        <v>171.95711545894</v>
      </c>
      <c r="F511" s="233"/>
      <c r="G511" s="233">
        <v>8834.7455521474803</v>
      </c>
      <c r="H511" s="233">
        <v>9039.8573603609093</v>
      </c>
      <c r="I511" s="233"/>
      <c r="J511" s="233">
        <v>916192.10588706995</v>
      </c>
      <c r="K511" s="233">
        <v>46.256680424479804</v>
      </c>
      <c r="L511" s="233">
        <v>19634.4882798816</v>
      </c>
      <c r="M511" s="233"/>
      <c r="N511" s="233">
        <v>359.28688111580402</v>
      </c>
      <c r="O511" s="234">
        <v>2.5700703109176102</v>
      </c>
      <c r="P511" s="233">
        <v>1027192.06054071</v>
      </c>
      <c r="Q511" s="233"/>
      <c r="R511" s="235"/>
      <c r="S511" s="233">
        <v>472.08197986908698</v>
      </c>
      <c r="T511" s="233">
        <v>165.15522633446301</v>
      </c>
      <c r="U511" s="233">
        <v>409454.862606804</v>
      </c>
      <c r="V511" s="233">
        <v>116.438677738642</v>
      </c>
      <c r="W511" s="233">
        <v>275.64256888854601</v>
      </c>
      <c r="X511" s="233">
        <v>972458.53751364397</v>
      </c>
      <c r="Y511" s="233">
        <v>53571.718514333799</v>
      </c>
      <c r="Z511" s="233">
        <v>5.0503374874881297</v>
      </c>
      <c r="AA511" s="233"/>
      <c r="AB511" s="233">
        <v>2.2248997070647398</v>
      </c>
      <c r="AC511" s="233">
        <v>2.7934473571890401</v>
      </c>
      <c r="AD511" s="233"/>
      <c r="AE511" s="235"/>
      <c r="AF511" s="237"/>
      <c r="AG511" s="237"/>
      <c r="AH511" s="237"/>
      <c r="AI511" s="237"/>
      <c r="AJ511" s="237"/>
    </row>
    <row r="512" spans="1:36" x14ac:dyDescent="0.25">
      <c r="A512" s="231">
        <f t="shared" si="573"/>
        <v>2022</v>
      </c>
      <c r="B512" s="231">
        <f t="shared" si="574"/>
        <v>4</v>
      </c>
      <c r="C512" s="232">
        <v>2.7631320000000001</v>
      </c>
      <c r="D512" s="233"/>
      <c r="E512" s="233">
        <v>171.81133705078099</v>
      </c>
      <c r="F512" s="233"/>
      <c r="G512" s="233">
        <v>8847.82410397891</v>
      </c>
      <c r="H512" s="233">
        <v>9049.53748976106</v>
      </c>
      <c r="I512" s="233"/>
      <c r="J512" s="233">
        <v>918328.250173565</v>
      </c>
      <c r="K512" s="233">
        <v>46.309518164804899</v>
      </c>
      <c r="L512" s="233">
        <v>19671.13</v>
      </c>
      <c r="M512" s="233"/>
      <c r="N512" s="233">
        <v>367.95280000000002</v>
      </c>
      <c r="O512" s="234">
        <v>2.5852360000000001</v>
      </c>
      <c r="P512" s="233">
        <v>1029541.87885456</v>
      </c>
      <c r="Q512" s="233"/>
      <c r="R512" s="235"/>
      <c r="S512" s="233">
        <v>472.188987517199</v>
      </c>
      <c r="T512" s="233">
        <v>165.02641828257799</v>
      </c>
      <c r="U512" s="233">
        <v>411053.875</v>
      </c>
      <c r="V512" s="233">
        <v>116.62986842047501</v>
      </c>
      <c r="W512" s="233">
        <v>276.25967407226602</v>
      </c>
      <c r="X512" s="233">
        <v>974736.99652815005</v>
      </c>
      <c r="Y512" s="233">
        <v>53745.011410451902</v>
      </c>
      <c r="Z512" s="233">
        <v>5.0533530000000004</v>
      </c>
      <c r="AA512" s="233"/>
      <c r="AB512" s="233">
        <v>2.2304849999999998</v>
      </c>
      <c r="AC512" s="233">
        <v>2.798619</v>
      </c>
      <c r="AD512" s="233"/>
      <c r="AE512" s="235"/>
      <c r="AF512" s="237"/>
      <c r="AG512" s="237"/>
      <c r="AH512" s="237"/>
      <c r="AI512" s="237"/>
      <c r="AJ512" s="237"/>
    </row>
    <row r="513" spans="1:36" x14ac:dyDescent="0.25">
      <c r="A513" s="231">
        <f t="shared" si="573"/>
        <v>2022</v>
      </c>
      <c r="B513" s="231">
        <f t="shared" si="574"/>
        <v>5</v>
      </c>
      <c r="C513" s="232">
        <v>2.76927010764321</v>
      </c>
      <c r="D513" s="233"/>
      <c r="E513" s="233">
        <v>171.74356351375599</v>
      </c>
      <c r="F513" s="233"/>
      <c r="G513" s="233">
        <v>8859.9007182250898</v>
      </c>
      <c r="H513" s="233">
        <v>9058.5680180516192</v>
      </c>
      <c r="I513" s="233"/>
      <c r="J513" s="233">
        <v>920366.791994164</v>
      </c>
      <c r="K513" s="233">
        <v>46.362501784536597</v>
      </c>
      <c r="L513" s="233">
        <v>19706.978943821501</v>
      </c>
      <c r="M513" s="233"/>
      <c r="N513" s="233">
        <v>371.54253863308202</v>
      </c>
      <c r="O513" s="234">
        <v>2.6021679160850999</v>
      </c>
      <c r="P513" s="233">
        <v>1031852.4731094</v>
      </c>
      <c r="Q513" s="233"/>
      <c r="R513" s="235"/>
      <c r="S513" s="233">
        <v>472.38634920959697</v>
      </c>
      <c r="T513" s="233">
        <v>164.966788898407</v>
      </c>
      <c r="U513" s="233">
        <v>412661.17955355498</v>
      </c>
      <c r="V513" s="233">
        <v>116.808385055996</v>
      </c>
      <c r="W513" s="233">
        <v>276.80436257771203</v>
      </c>
      <c r="X513" s="233">
        <v>976836.03219798603</v>
      </c>
      <c r="Y513" s="233">
        <v>53897.3243506125</v>
      </c>
      <c r="Z513" s="233">
        <v>5.0563930601484302</v>
      </c>
      <c r="AA513" s="233"/>
      <c r="AB513" s="233">
        <v>2.2364649078536099</v>
      </c>
      <c r="AC513" s="233">
        <v>2.80361771451481</v>
      </c>
      <c r="AD513" s="233"/>
      <c r="AE513" s="235"/>
      <c r="AF513" s="237"/>
      <c r="AG513" s="237"/>
      <c r="AH513" s="237"/>
      <c r="AI513" s="237"/>
      <c r="AJ513" s="237"/>
    </row>
    <row r="514" spans="1:36" x14ac:dyDescent="0.25">
      <c r="A514" s="231">
        <f t="shared" si="573"/>
        <v>2022</v>
      </c>
      <c r="B514" s="231">
        <f t="shared" si="574"/>
        <v>6</v>
      </c>
      <c r="C514" s="232">
        <v>2.7756828929431001</v>
      </c>
      <c r="D514" s="233"/>
      <c r="E514" s="233">
        <v>171.79085699179399</v>
      </c>
      <c r="F514" s="233"/>
      <c r="G514" s="233">
        <v>8872.1213130761207</v>
      </c>
      <c r="H514" s="233">
        <v>9067.6571852211</v>
      </c>
      <c r="I514" s="233"/>
      <c r="J514" s="233">
        <v>922422.67529451801</v>
      </c>
      <c r="K514" s="233">
        <v>46.416717147598099</v>
      </c>
      <c r="L514" s="233">
        <v>19743.851038409899</v>
      </c>
      <c r="M514" s="233"/>
      <c r="N514" s="233">
        <v>370.75182315334303</v>
      </c>
      <c r="O514" s="234">
        <v>2.6205340199668399</v>
      </c>
      <c r="P514" s="233">
        <v>1034223.3955216</v>
      </c>
      <c r="Q514" s="233"/>
      <c r="R514" s="235"/>
      <c r="S514" s="233">
        <v>472.64772251257699</v>
      </c>
      <c r="T514" s="233">
        <v>165.01184030847</v>
      </c>
      <c r="U514" s="233">
        <v>414356.85952193203</v>
      </c>
      <c r="V514" s="233">
        <v>116.98725470368301</v>
      </c>
      <c r="W514" s="233">
        <v>277.350925374106</v>
      </c>
      <c r="X514" s="233">
        <v>978939.66044086299</v>
      </c>
      <c r="Y514" s="233">
        <v>54046.123241730696</v>
      </c>
      <c r="Z514" s="233">
        <v>5.0597528105044702</v>
      </c>
      <c r="AA514" s="233"/>
      <c r="AB514" s="233">
        <v>2.24277294593535</v>
      </c>
      <c r="AC514" s="233">
        <v>2.8087740872925901</v>
      </c>
      <c r="AD514" s="233"/>
      <c r="AE514" s="235"/>
      <c r="AF514" s="237"/>
      <c r="AG514" s="237"/>
      <c r="AH514" s="237"/>
      <c r="AI514" s="237"/>
      <c r="AJ514" s="237"/>
    </row>
    <row r="515" spans="1:36" x14ac:dyDescent="0.25">
      <c r="A515" s="231">
        <f t="shared" si="573"/>
        <v>2022</v>
      </c>
      <c r="B515" s="231">
        <f t="shared" si="574"/>
        <v>7</v>
      </c>
      <c r="C515" s="232">
        <v>2.7817729999999998</v>
      </c>
      <c r="D515" s="233"/>
      <c r="E515" s="233">
        <v>171.96812820434599</v>
      </c>
      <c r="F515" s="233"/>
      <c r="G515" s="233">
        <v>8884.1957713950505</v>
      </c>
      <c r="H515" s="233">
        <v>9076.3294948019102</v>
      </c>
      <c r="I515" s="233"/>
      <c r="J515" s="233">
        <v>924345.94472760498</v>
      </c>
      <c r="K515" s="233">
        <v>46.464940776293297</v>
      </c>
      <c r="L515" s="233">
        <v>19778.62</v>
      </c>
      <c r="M515" s="233"/>
      <c r="N515" s="233">
        <v>366.678</v>
      </c>
      <c r="O515" s="234">
        <v>2.6370939999999998</v>
      </c>
      <c r="P515" s="233">
        <v>1036420.55803239</v>
      </c>
      <c r="Q515" s="233"/>
      <c r="R515" s="235"/>
      <c r="S515" s="233">
        <v>472.89722480982101</v>
      </c>
      <c r="T515" s="233">
        <v>165.17739804863501</v>
      </c>
      <c r="U515" s="233">
        <v>415997.3</v>
      </c>
      <c r="V515" s="233">
        <v>117.156728283991</v>
      </c>
      <c r="W515" s="233">
        <v>277.91480000000001</v>
      </c>
      <c r="X515" s="233">
        <v>980968.41954778996</v>
      </c>
      <c r="Y515" s="233">
        <v>54192.367828285402</v>
      </c>
      <c r="Z515" s="233">
        <v>5.0633955001831099</v>
      </c>
      <c r="AA515" s="233"/>
      <c r="AB515" s="233">
        <v>2.2483680000000001</v>
      </c>
      <c r="AC515" s="233">
        <v>2.813758</v>
      </c>
      <c r="AD515" s="233"/>
      <c r="AE515" s="235"/>
      <c r="AF515" s="237"/>
      <c r="AG515" s="237"/>
      <c r="AH515" s="237"/>
      <c r="AI515" s="237"/>
      <c r="AJ515" s="237"/>
    </row>
    <row r="516" spans="1:36" x14ac:dyDescent="0.25">
      <c r="A516" s="231">
        <f t="shared" si="573"/>
        <v>2022</v>
      </c>
      <c r="B516" s="231">
        <f t="shared" si="574"/>
        <v>8</v>
      </c>
      <c r="C516" s="232">
        <v>2.78782589898195</v>
      </c>
      <c r="D516" s="233"/>
      <c r="E516" s="233">
        <v>172.27253921782901</v>
      </c>
      <c r="F516" s="233"/>
      <c r="G516" s="233">
        <v>8897.2660857662195</v>
      </c>
      <c r="H516" s="233">
        <v>9085.2597062667992</v>
      </c>
      <c r="I516" s="233"/>
      <c r="J516" s="233">
        <v>926262.50535333599</v>
      </c>
      <c r="K516" s="233">
        <v>46.508631501159002</v>
      </c>
      <c r="L516" s="233">
        <v>19813.297964647201</v>
      </c>
      <c r="M516" s="233"/>
      <c r="N516" s="233">
        <v>360.43422524955702</v>
      </c>
      <c r="O516" s="234">
        <v>2.6515889023691099</v>
      </c>
      <c r="P516" s="233">
        <v>1038553.1034559699</v>
      </c>
      <c r="Q516" s="233"/>
      <c r="R516" s="235"/>
      <c r="S516" s="233">
        <v>473.11485901929399</v>
      </c>
      <c r="T516" s="233">
        <v>165.46234911906799</v>
      </c>
      <c r="U516" s="233">
        <v>417667.01309446298</v>
      </c>
      <c r="V516" s="233">
        <v>117.32931702763599</v>
      </c>
      <c r="W516" s="233">
        <v>278.56585749281902</v>
      </c>
      <c r="X516" s="233">
        <v>983106.26170825597</v>
      </c>
      <c r="Y516" s="233">
        <v>54353.556143571601</v>
      </c>
      <c r="Z516" s="233">
        <v>5.0674805578056796</v>
      </c>
      <c r="AA516" s="233"/>
      <c r="AB516" s="233">
        <v>2.25321585176399</v>
      </c>
      <c r="AC516" s="233">
        <v>2.8189048476168002</v>
      </c>
      <c r="AD516" s="233"/>
      <c r="AE516" s="235"/>
      <c r="AF516" s="237"/>
      <c r="AG516" s="237"/>
      <c r="AH516" s="237"/>
      <c r="AI516" s="237"/>
      <c r="AJ516" s="237"/>
    </row>
    <row r="517" spans="1:36" x14ac:dyDescent="0.25">
      <c r="A517" s="231">
        <f t="shared" si="573"/>
        <v>2022</v>
      </c>
      <c r="B517" s="231">
        <f t="shared" si="574"/>
        <v>9</v>
      </c>
      <c r="C517" s="232">
        <v>2.7937949855353299</v>
      </c>
      <c r="D517" s="233"/>
      <c r="E517" s="233">
        <v>172.552685384456</v>
      </c>
      <c r="F517" s="233"/>
      <c r="G517" s="233">
        <v>8910.5538799658098</v>
      </c>
      <c r="H517" s="233">
        <v>9094.1800441814194</v>
      </c>
      <c r="I517" s="233"/>
      <c r="J517" s="233">
        <v>928167.33396010904</v>
      </c>
      <c r="K517" s="233">
        <v>46.552770828315403</v>
      </c>
      <c r="L517" s="233">
        <v>19848.279277825201</v>
      </c>
      <c r="M517" s="233"/>
      <c r="N517" s="233">
        <v>354.68743906226598</v>
      </c>
      <c r="O517" s="234">
        <v>2.6651500234396099</v>
      </c>
      <c r="P517" s="233">
        <v>1040695.69582287</v>
      </c>
      <c r="Q517" s="233"/>
      <c r="R517" s="235"/>
      <c r="S517" s="233">
        <v>473.35370509032498</v>
      </c>
      <c r="T517" s="233">
        <v>165.724854852357</v>
      </c>
      <c r="U517" s="233">
        <v>419328.86446282401</v>
      </c>
      <c r="V517" s="233">
        <v>117.497952969957</v>
      </c>
      <c r="W517" s="233">
        <v>279.237166094668</v>
      </c>
      <c r="X517" s="233">
        <v>985295.79664332594</v>
      </c>
      <c r="Y517" s="233">
        <v>54519.828789416599</v>
      </c>
      <c r="Z517" s="233">
        <v>5.0707300621879297</v>
      </c>
      <c r="AA517" s="233"/>
      <c r="AB517" s="233">
        <v>2.2577134707103399</v>
      </c>
      <c r="AC517" s="233">
        <v>2.8240534944969902</v>
      </c>
      <c r="AD517" s="233"/>
      <c r="AE517" s="235"/>
      <c r="AF517" s="237"/>
      <c r="AG517" s="237"/>
      <c r="AH517" s="237"/>
      <c r="AI517" s="237"/>
      <c r="AJ517" s="237"/>
    </row>
    <row r="518" spans="1:36" x14ac:dyDescent="0.25">
      <c r="A518" s="231">
        <f t="shared" si="573"/>
        <v>2022</v>
      </c>
      <c r="B518" s="231">
        <f t="shared" si="574"/>
        <v>10</v>
      </c>
      <c r="C518" s="232">
        <v>2.799709</v>
      </c>
      <c r="D518" s="233"/>
      <c r="E518" s="233">
        <v>172.62997817993201</v>
      </c>
      <c r="F518" s="233"/>
      <c r="G518" s="233">
        <v>8923.0865897117692</v>
      </c>
      <c r="H518" s="233">
        <v>9102.8065485343704</v>
      </c>
      <c r="I518" s="233"/>
      <c r="J518" s="233">
        <v>930071.20940959302</v>
      </c>
      <c r="K518" s="233">
        <v>46.604218852226801</v>
      </c>
      <c r="L518" s="233">
        <v>19884.349999999999</v>
      </c>
      <c r="M518" s="233"/>
      <c r="N518" s="233">
        <v>352.30529999999999</v>
      </c>
      <c r="O518" s="234">
        <v>2.6797390000000001</v>
      </c>
      <c r="P518" s="233">
        <v>1042964.68703766</v>
      </c>
      <c r="Q518" s="233"/>
      <c r="R518" s="235"/>
      <c r="S518" s="233">
        <v>473.68681014220499</v>
      </c>
      <c r="T518" s="233">
        <v>165.79720168672901</v>
      </c>
      <c r="U518" s="233">
        <v>420956.6</v>
      </c>
      <c r="V518" s="233">
        <v>117.655477773104</v>
      </c>
      <c r="W518" s="233">
        <v>279.84045410156301</v>
      </c>
      <c r="X518" s="233">
        <v>987463.89244823903</v>
      </c>
      <c r="Y518" s="233">
        <v>54677.700027131403</v>
      </c>
      <c r="Z518" s="233">
        <v>5.0717270000000001</v>
      </c>
      <c r="AA518" s="233"/>
      <c r="AB518" s="233">
        <v>2.262534</v>
      </c>
      <c r="AC518" s="233">
        <v>2.829043</v>
      </c>
      <c r="AD518" s="233"/>
      <c r="AE518" s="235"/>
      <c r="AF518" s="237"/>
      <c r="AG518" s="237"/>
      <c r="AH518" s="237"/>
      <c r="AI518" s="237"/>
      <c r="AJ518" s="237"/>
    </row>
    <row r="519" spans="1:36" x14ac:dyDescent="0.25">
      <c r="A519" s="231">
        <f t="shared" si="573"/>
        <v>2022</v>
      </c>
      <c r="B519" s="231">
        <f t="shared" si="574"/>
        <v>11</v>
      </c>
      <c r="C519" s="232">
        <v>2.80611581096636</v>
      </c>
      <c r="D519" s="233"/>
      <c r="E519" s="233">
        <v>172.409062273568</v>
      </c>
      <c r="F519" s="233"/>
      <c r="G519" s="233">
        <v>8935.3555897319493</v>
      </c>
      <c r="H519" s="233">
        <v>9111.7604177070698</v>
      </c>
      <c r="I519" s="233"/>
      <c r="J519" s="233">
        <v>932152.96512738802</v>
      </c>
      <c r="K519" s="233">
        <v>46.671774748394</v>
      </c>
      <c r="L519" s="233">
        <v>19925.108736669201</v>
      </c>
      <c r="M519" s="233"/>
      <c r="N519" s="233">
        <v>355.23235738928997</v>
      </c>
      <c r="O519" s="234">
        <v>2.69794026713318</v>
      </c>
      <c r="P519" s="233">
        <v>1045632.66571237</v>
      </c>
      <c r="Q519" s="233"/>
      <c r="R519" s="235"/>
      <c r="S519" s="233">
        <v>474.18022221360098</v>
      </c>
      <c r="T519" s="233">
        <v>165.590430840273</v>
      </c>
      <c r="U519" s="233">
        <v>422673.49763102003</v>
      </c>
      <c r="V519" s="233">
        <v>117.81101277603599</v>
      </c>
      <c r="W519" s="233">
        <v>280.37398186933302</v>
      </c>
      <c r="X519" s="233">
        <v>989757.12461841805</v>
      </c>
      <c r="Y519" s="233">
        <v>54832.173419519997</v>
      </c>
      <c r="Z519" s="233">
        <v>5.0698720228310998</v>
      </c>
      <c r="AA519" s="233"/>
      <c r="AB519" s="233">
        <v>2.2685584065478999</v>
      </c>
      <c r="AC519" s="233">
        <v>2.8342148426375799</v>
      </c>
      <c r="AD519" s="233"/>
      <c r="AE519" s="235"/>
      <c r="AF519" s="237"/>
      <c r="AG519" s="237"/>
      <c r="AH519" s="237"/>
      <c r="AI519" s="237"/>
      <c r="AJ519" s="237"/>
    </row>
    <row r="520" spans="1:36" x14ac:dyDescent="0.25">
      <c r="A520" s="231">
        <f t="shared" si="573"/>
        <v>2022</v>
      </c>
      <c r="B520" s="231">
        <f t="shared" si="574"/>
        <v>12</v>
      </c>
      <c r="C520" s="232">
        <v>2.8124848242773099</v>
      </c>
      <c r="D520" s="233">
        <f t="shared" ref="D520" si="575">AVERAGE(C509:C520)</f>
        <v>2.7786551475446744</v>
      </c>
      <c r="E520" s="233">
        <v>172.09079821693601</v>
      </c>
      <c r="F520" s="233">
        <f t="shared" ref="F520" si="576">AVERAGE(E509:E520)</f>
        <v>172.10181299294334</v>
      </c>
      <c r="G520" s="233">
        <v>8947.0118770563004</v>
      </c>
      <c r="H520" s="233">
        <v>9120.6671042270791</v>
      </c>
      <c r="I520" s="233">
        <f t="shared" ref="I520" si="577">AVERAGE(H509:H520)</f>
        <v>9071.465539224926</v>
      </c>
      <c r="J520" s="233">
        <v>934245.46557586698</v>
      </c>
      <c r="K520" s="233">
        <v>46.7442469136084</v>
      </c>
      <c r="L520" s="233">
        <v>19966.089748191702</v>
      </c>
      <c r="M520" s="233">
        <f t="shared" ref="M520" si="578">AVERAGE(L509:L520)</f>
        <v>19761.550516679043</v>
      </c>
      <c r="N520" s="233">
        <v>362.71108312397399</v>
      </c>
      <c r="O520" s="234">
        <v>2.7170629141006399</v>
      </c>
      <c r="P520" s="233">
        <v>1048379.7161896901</v>
      </c>
      <c r="Q520" s="233">
        <f t="shared" ref="Q520" si="579">AVERAGE(P509:P520)</f>
        <v>1035256.2148259341</v>
      </c>
      <c r="R520" s="235">
        <f t="shared" ref="R520" si="580">AVERAGE(K509:K520)</f>
        <v>46.437382049140318</v>
      </c>
      <c r="S520" s="233">
        <v>474.692589117691</v>
      </c>
      <c r="T520" s="233">
        <v>165.29597414787401</v>
      </c>
      <c r="U520" s="233">
        <v>424334.04972490598</v>
      </c>
      <c r="V520" s="233">
        <v>117.95540431841</v>
      </c>
      <c r="W520" s="233">
        <v>280.85959111085299</v>
      </c>
      <c r="X520" s="233">
        <v>992037.18292778498</v>
      </c>
      <c r="Y520" s="233">
        <v>54977.761761527698</v>
      </c>
      <c r="Z520" s="233">
        <v>5.0673731487778397</v>
      </c>
      <c r="AA520" s="233">
        <f t="shared" ref="AA520" si="581">AVERAGE(Z509:Z520)</f>
        <v>5.0603690842347202</v>
      </c>
      <c r="AB520" s="233">
        <v>2.2749328401611302</v>
      </c>
      <c r="AC520" s="233">
        <v>2.8392566388785401</v>
      </c>
      <c r="AD520" s="233">
        <f t="shared" ref="AD520" si="582">AVERAGE(X509:X520)</f>
        <v>979982.5624441643</v>
      </c>
      <c r="AE520" s="235">
        <f t="shared" ref="AE520" si="583">AVERAGE(O509:O520)</f>
        <v>2.6272266064751011</v>
      </c>
      <c r="AF520" s="237">
        <f t="shared" ref="AF520" si="584">AVERAGE(S509:S520)</f>
        <v>472.93516880162241</v>
      </c>
      <c r="AG520" s="237">
        <f t="shared" ref="AG520" si="585">AVERAGE(U509:U520)</f>
        <v>415258.0614779056</v>
      </c>
      <c r="AH520" s="237">
        <f t="shared" ref="AH520" si="586">AVERAGE(G509:G520)</f>
        <v>8878.7006081448435</v>
      </c>
      <c r="AI520" s="237">
        <f t="shared" ref="AI520:AJ520" si="587">AVERAGE(AB509:AB520)</f>
        <v>2.2445606952989983</v>
      </c>
      <c r="AJ520" s="237">
        <f t="shared" si="587"/>
        <v>2.8113463622097474</v>
      </c>
    </row>
    <row r="521" spans="1:36" x14ac:dyDescent="0.25">
      <c r="A521" s="231">
        <f>A509+1</f>
        <v>2023</v>
      </c>
      <c r="B521" s="231">
        <f>B509</f>
        <v>1</v>
      </c>
      <c r="C521" s="232">
        <v>2.819051</v>
      </c>
      <c r="D521" s="233"/>
      <c r="E521" s="233">
        <v>171.920774436035</v>
      </c>
      <c r="F521" s="233"/>
      <c r="G521" s="233">
        <v>8959.4910023484808</v>
      </c>
      <c r="H521" s="233">
        <v>9130.3729839195894</v>
      </c>
      <c r="I521" s="233"/>
      <c r="J521" s="233">
        <v>936432.948937012</v>
      </c>
      <c r="K521" s="233">
        <v>46.816286223916997</v>
      </c>
      <c r="L521" s="233">
        <v>20007.349999999999</v>
      </c>
      <c r="M521" s="233"/>
      <c r="N521" s="233">
        <v>373.98989999999998</v>
      </c>
      <c r="O521" s="234">
        <v>2.7360199999999999</v>
      </c>
      <c r="P521" s="233">
        <v>1051167.52499332</v>
      </c>
      <c r="Q521" s="233"/>
      <c r="R521" s="235"/>
      <c r="S521" s="233">
        <v>475.10516554661399</v>
      </c>
      <c r="T521" s="233">
        <v>165.14831075842099</v>
      </c>
      <c r="U521" s="233">
        <v>426000.25</v>
      </c>
      <c r="V521" s="233">
        <v>118.09975824544399</v>
      </c>
      <c r="W521" s="233">
        <v>281.41293334960898</v>
      </c>
      <c r="X521" s="233">
        <v>994468.09659912798</v>
      </c>
      <c r="Y521" s="233">
        <v>55131.330736251199</v>
      </c>
      <c r="Z521" s="233">
        <v>5.0669380000000004</v>
      </c>
      <c r="AA521" s="233"/>
      <c r="AB521" s="233">
        <v>2.281342</v>
      </c>
      <c r="AC521" s="233">
        <v>2.8445299999999998</v>
      </c>
      <c r="AD521" s="233"/>
      <c r="AE521" s="235"/>
      <c r="AF521" s="237"/>
      <c r="AG521" s="237"/>
      <c r="AH521" s="237"/>
      <c r="AI521" s="237"/>
      <c r="AJ521" s="237"/>
    </row>
    <row r="522" spans="1:36" x14ac:dyDescent="0.25">
      <c r="A522" s="231">
        <f t="shared" si="573"/>
        <v>2023</v>
      </c>
      <c r="B522" s="231">
        <f t="shared" si="574"/>
        <v>2</v>
      </c>
      <c r="C522" s="232">
        <v>2.8254623930795399</v>
      </c>
      <c r="D522" s="233"/>
      <c r="E522" s="233">
        <v>172.097276152679</v>
      </c>
      <c r="F522" s="233"/>
      <c r="G522" s="233">
        <v>8972.8361069931307</v>
      </c>
      <c r="H522" s="233">
        <v>9140.6490555003493</v>
      </c>
      <c r="I522" s="233"/>
      <c r="J522" s="233">
        <v>938598.75130157103</v>
      </c>
      <c r="K522" s="233">
        <v>46.877671200419897</v>
      </c>
      <c r="L522" s="233">
        <v>20045.541310679899</v>
      </c>
      <c r="M522" s="233"/>
      <c r="N522" s="233">
        <v>387.30230822745898</v>
      </c>
      <c r="O522" s="234">
        <v>2.75244265722035</v>
      </c>
      <c r="P522" s="233">
        <v>1053733.9340940299</v>
      </c>
      <c r="Q522" s="233"/>
      <c r="R522" s="235"/>
      <c r="S522" s="233">
        <v>475.28274176581601</v>
      </c>
      <c r="T522" s="233">
        <v>165.333770603213</v>
      </c>
      <c r="U522" s="233">
        <v>427586.72713997401</v>
      </c>
      <c r="V522" s="233">
        <v>118.240453226618</v>
      </c>
      <c r="W522" s="233">
        <v>282.07336459563999</v>
      </c>
      <c r="X522" s="233">
        <v>996961.359820546</v>
      </c>
      <c r="Y522" s="233">
        <v>55292.289284428</v>
      </c>
      <c r="Z522" s="233">
        <v>5.0707634769150198</v>
      </c>
      <c r="AA522" s="233"/>
      <c r="AB522" s="233">
        <v>2.2870411539055602</v>
      </c>
      <c r="AC522" s="233">
        <v>2.8498849724355799</v>
      </c>
      <c r="AD522" s="233"/>
      <c r="AE522" s="235"/>
      <c r="AF522" s="237"/>
      <c r="AG522" s="237"/>
      <c r="AH522" s="237"/>
      <c r="AI522" s="237"/>
      <c r="AJ522" s="237"/>
    </row>
    <row r="523" spans="1:36" x14ac:dyDescent="0.25">
      <c r="A523" s="231">
        <f t="shared" si="573"/>
        <v>2023</v>
      </c>
      <c r="B523" s="231">
        <f t="shared" si="574"/>
        <v>3</v>
      </c>
      <c r="C523" s="232">
        <v>2.8311786343362901</v>
      </c>
      <c r="D523" s="233"/>
      <c r="E523" s="233">
        <v>172.426829291529</v>
      </c>
      <c r="F523" s="233"/>
      <c r="G523" s="233">
        <v>8985.1859208541191</v>
      </c>
      <c r="H523" s="233">
        <v>9149.8224326207292</v>
      </c>
      <c r="I523" s="233"/>
      <c r="J523" s="233">
        <v>940525.61789963604</v>
      </c>
      <c r="K523" s="233">
        <v>46.925951067987398</v>
      </c>
      <c r="L523" s="233">
        <v>20078.2302129132</v>
      </c>
      <c r="M523" s="233"/>
      <c r="N523" s="233">
        <v>398.74686132128602</v>
      </c>
      <c r="O523" s="234">
        <v>2.7658976183364699</v>
      </c>
      <c r="P523" s="233">
        <v>1055900.9836699001</v>
      </c>
      <c r="Q523" s="233"/>
      <c r="R523" s="235"/>
      <c r="S523" s="233">
        <v>475.27239467973197</v>
      </c>
      <c r="T523" s="233">
        <v>165.656396726628</v>
      </c>
      <c r="U523" s="233">
        <v>428993.40097376599</v>
      </c>
      <c r="V523" s="233">
        <v>118.364690649247</v>
      </c>
      <c r="W523" s="233">
        <v>282.70938969430898</v>
      </c>
      <c r="X523" s="233">
        <v>999169.98725606303</v>
      </c>
      <c r="Y523" s="233">
        <v>55437.472899879598</v>
      </c>
      <c r="Z523" s="233">
        <v>5.0768548766554904</v>
      </c>
      <c r="AA523" s="233"/>
      <c r="AB523" s="233">
        <v>2.2918673900761801</v>
      </c>
      <c r="AC523" s="233">
        <v>2.8547771164802098</v>
      </c>
      <c r="AD523" s="233"/>
      <c r="AE523" s="235"/>
      <c r="AF523" s="237"/>
      <c r="AG523" s="237"/>
      <c r="AH523" s="237"/>
      <c r="AI523" s="237"/>
      <c r="AJ523" s="237"/>
    </row>
    <row r="524" spans="1:36" x14ac:dyDescent="0.25">
      <c r="A524" s="231">
        <f t="shared" si="573"/>
        <v>2023</v>
      </c>
      <c r="B524" s="231">
        <f t="shared" si="574"/>
        <v>4</v>
      </c>
      <c r="C524" s="232">
        <v>2.8375400000000002</v>
      </c>
      <c r="D524" s="233"/>
      <c r="E524" s="233">
        <v>172.75671386718801</v>
      </c>
      <c r="F524" s="233"/>
      <c r="G524" s="233">
        <v>8998.4578044688697</v>
      </c>
      <c r="H524" s="233">
        <v>9159.0088568086194</v>
      </c>
      <c r="I524" s="233"/>
      <c r="J524" s="233">
        <v>942623.00733712094</v>
      </c>
      <c r="K524" s="233">
        <v>46.9761412551916</v>
      </c>
      <c r="L524" s="233">
        <v>20114.060000000001</v>
      </c>
      <c r="M524" s="233"/>
      <c r="N524" s="233">
        <v>407.90910000000002</v>
      </c>
      <c r="O524" s="234">
        <v>2.7808030000000001</v>
      </c>
      <c r="P524" s="233">
        <v>1058229.1994793599</v>
      </c>
      <c r="Q524" s="233"/>
      <c r="R524" s="235"/>
      <c r="S524" s="233">
        <v>475.14380260828301</v>
      </c>
      <c r="T524" s="233">
        <v>165.95980470807299</v>
      </c>
      <c r="U524" s="233">
        <v>430587.8</v>
      </c>
      <c r="V524" s="233">
        <v>118.49920681431</v>
      </c>
      <c r="W524" s="233">
        <v>283.37063598632801</v>
      </c>
      <c r="X524" s="233">
        <v>1001435.2288111</v>
      </c>
      <c r="Y524" s="233">
        <v>55587.822624858098</v>
      </c>
      <c r="Z524" s="233">
        <v>5.0845794677734402</v>
      </c>
      <c r="AA524" s="233"/>
      <c r="AB524" s="233">
        <v>2.2973870000000001</v>
      </c>
      <c r="AC524" s="233">
        <v>2.8602300000000001</v>
      </c>
      <c r="AD524" s="233"/>
      <c r="AE524" s="235"/>
      <c r="AF524" s="237"/>
      <c r="AG524" s="237"/>
      <c r="AH524" s="237"/>
      <c r="AI524" s="237"/>
      <c r="AJ524" s="237"/>
    </row>
    <row r="525" spans="1:36" x14ac:dyDescent="0.25">
      <c r="A525" s="231">
        <f t="shared" si="573"/>
        <v>2023</v>
      </c>
      <c r="B525" s="231">
        <f t="shared" si="574"/>
        <v>5</v>
      </c>
      <c r="C525" s="232">
        <v>2.8438017161982101</v>
      </c>
      <c r="D525" s="233"/>
      <c r="E525" s="233">
        <v>172.890248194723</v>
      </c>
      <c r="F525" s="233"/>
      <c r="G525" s="233">
        <v>9010.4105339898797</v>
      </c>
      <c r="H525" s="233">
        <v>9166.3568522750993</v>
      </c>
      <c r="I525" s="233"/>
      <c r="J525" s="233">
        <v>944609.20936299697</v>
      </c>
      <c r="K525" s="233">
        <v>47.0247633640695</v>
      </c>
      <c r="L525" s="233">
        <v>20149.601889798399</v>
      </c>
      <c r="M525" s="233"/>
      <c r="N525" s="233">
        <v>411.12580842792698</v>
      </c>
      <c r="O525" s="234">
        <v>2.7962837653100001</v>
      </c>
      <c r="P525" s="233">
        <v>1060478.68756518</v>
      </c>
      <c r="Q525" s="233"/>
      <c r="R525" s="235"/>
      <c r="S525" s="233">
        <v>474.96565342145698</v>
      </c>
      <c r="T525" s="233">
        <v>166.049977050563</v>
      </c>
      <c r="U525" s="233">
        <v>432215.69727010198</v>
      </c>
      <c r="V525" s="233">
        <v>118.62681203800901</v>
      </c>
      <c r="W525" s="233">
        <v>283.90905371716599</v>
      </c>
      <c r="X525" s="233">
        <v>1003367.8559646</v>
      </c>
      <c r="Y525" s="233">
        <v>55716.868997643702</v>
      </c>
      <c r="Z525" s="233">
        <v>5.0914327495261</v>
      </c>
      <c r="AA525" s="233"/>
      <c r="AB525" s="233">
        <v>2.3032425922441502</v>
      </c>
      <c r="AC525" s="233">
        <v>2.86552040500447</v>
      </c>
      <c r="AD525" s="233"/>
      <c r="AE525" s="235"/>
      <c r="AF525" s="237"/>
      <c r="AG525" s="237"/>
      <c r="AH525" s="237"/>
      <c r="AI525" s="237"/>
      <c r="AJ525" s="237"/>
    </row>
    <row r="526" spans="1:36" x14ac:dyDescent="0.25">
      <c r="A526" s="231">
        <f t="shared" si="573"/>
        <v>2023</v>
      </c>
      <c r="B526" s="231">
        <f t="shared" si="574"/>
        <v>6</v>
      </c>
      <c r="C526" s="232">
        <v>2.8502827233874402</v>
      </c>
      <c r="D526" s="233"/>
      <c r="E526" s="233">
        <v>172.97551628502401</v>
      </c>
      <c r="F526" s="233"/>
      <c r="G526" s="233">
        <v>9022.3074179031591</v>
      </c>
      <c r="H526" s="233">
        <v>9172.8957665298294</v>
      </c>
      <c r="I526" s="233"/>
      <c r="J526" s="233">
        <v>946590.69025967596</v>
      </c>
      <c r="K526" s="233">
        <v>47.073024838246297</v>
      </c>
      <c r="L526" s="233">
        <v>20186.865841778301</v>
      </c>
      <c r="M526" s="233"/>
      <c r="N526" s="233">
        <v>409.30363423357397</v>
      </c>
      <c r="O526" s="234">
        <v>2.81247738073009</v>
      </c>
      <c r="P526" s="233">
        <v>1062753.07320675</v>
      </c>
      <c r="Q526" s="233"/>
      <c r="R526" s="235"/>
      <c r="S526" s="233">
        <v>474.761254914696</v>
      </c>
      <c r="T526" s="233">
        <v>166.08707918916701</v>
      </c>
      <c r="U526" s="233">
        <v>433962.02838507498</v>
      </c>
      <c r="V526" s="233">
        <v>118.75800051326399</v>
      </c>
      <c r="W526" s="233">
        <v>284.41418021652601</v>
      </c>
      <c r="X526" s="233">
        <v>1005230.6518475401</v>
      </c>
      <c r="Y526" s="233">
        <v>55843.8475917045</v>
      </c>
      <c r="Z526" s="233">
        <v>5.0975019347765302</v>
      </c>
      <c r="AA526" s="233"/>
      <c r="AB526" s="233">
        <v>2.3093786335026398</v>
      </c>
      <c r="AC526" s="233">
        <v>2.87098184766772</v>
      </c>
      <c r="AD526" s="233"/>
      <c r="AE526" s="235"/>
      <c r="AF526" s="237"/>
      <c r="AG526" s="237"/>
      <c r="AH526" s="237"/>
      <c r="AI526" s="237"/>
      <c r="AJ526" s="237"/>
    </row>
    <row r="527" spans="1:36" x14ac:dyDescent="0.25">
      <c r="A527" s="231">
        <f t="shared" si="573"/>
        <v>2023</v>
      </c>
      <c r="B527" s="231">
        <f t="shared" si="574"/>
        <v>7</v>
      </c>
      <c r="C527" s="232">
        <v>2.856427</v>
      </c>
      <c r="D527" s="233"/>
      <c r="E527" s="233">
        <v>173.21445772705101</v>
      </c>
      <c r="F527" s="233"/>
      <c r="G527" s="233">
        <v>9034.0720698975401</v>
      </c>
      <c r="H527" s="233">
        <v>9179.0045120832401</v>
      </c>
      <c r="I527" s="233"/>
      <c r="J527" s="233">
        <v>948410.36273938895</v>
      </c>
      <c r="K527" s="233">
        <v>47.114486589037803</v>
      </c>
      <c r="L527" s="233">
        <v>20222.689999999999</v>
      </c>
      <c r="M527" s="233"/>
      <c r="N527" s="233">
        <v>403.95890000000003</v>
      </c>
      <c r="O527" s="234">
        <v>2.8269850000000001</v>
      </c>
      <c r="P527" s="233">
        <v>1064831.9980355301</v>
      </c>
      <c r="Q527" s="233"/>
      <c r="R527" s="235"/>
      <c r="S527" s="233">
        <v>474.56940382033702</v>
      </c>
      <c r="T527" s="233">
        <v>166.29390691545899</v>
      </c>
      <c r="U527" s="233">
        <v>435673.0625</v>
      </c>
      <c r="V527" s="233">
        <v>118.886579842231</v>
      </c>
      <c r="W527" s="233">
        <v>284.93349999999998</v>
      </c>
      <c r="X527" s="233">
        <v>1007085.73716993</v>
      </c>
      <c r="Y527" s="233">
        <v>55974.972628182397</v>
      </c>
      <c r="Z527" s="233">
        <v>5.1023736000061</v>
      </c>
      <c r="AA527" s="233"/>
      <c r="AB527" s="233">
        <v>2.3147730000000002</v>
      </c>
      <c r="AC527" s="233">
        <v>2.8762449999999999</v>
      </c>
      <c r="AD527" s="233"/>
      <c r="AE527" s="235"/>
      <c r="AF527" s="237"/>
      <c r="AG527" s="237"/>
      <c r="AH527" s="237"/>
      <c r="AI527" s="237"/>
      <c r="AJ527" s="237"/>
    </row>
    <row r="528" spans="1:36" x14ac:dyDescent="0.25">
      <c r="A528" s="231">
        <f t="shared" si="573"/>
        <v>2023</v>
      </c>
      <c r="B528" s="231">
        <f t="shared" si="574"/>
        <v>8</v>
      </c>
      <c r="C528" s="232">
        <v>2.8625481822158698</v>
      </c>
      <c r="D528" s="233"/>
      <c r="E528" s="233">
        <v>173.761489658382</v>
      </c>
      <c r="F528" s="233"/>
      <c r="G528" s="233">
        <v>9046.9726173360505</v>
      </c>
      <c r="H528" s="233">
        <v>9185.7236567986001</v>
      </c>
      <c r="I528" s="233"/>
      <c r="J528" s="233">
        <v>950194.19167085201</v>
      </c>
      <c r="K528" s="233">
        <v>47.151132267361298</v>
      </c>
      <c r="L528" s="233">
        <v>20259.0238303851</v>
      </c>
      <c r="M528" s="233"/>
      <c r="N528" s="233">
        <v>396.42744484953602</v>
      </c>
      <c r="O528" s="234">
        <v>2.8398360508474698</v>
      </c>
      <c r="P528" s="233">
        <v>1066838.17931828</v>
      </c>
      <c r="Q528" s="233"/>
      <c r="R528" s="235"/>
      <c r="S528" s="233">
        <v>474.40796525486098</v>
      </c>
      <c r="T528" s="233">
        <v>166.833675560969</v>
      </c>
      <c r="U528" s="233">
        <v>437426.60315603699</v>
      </c>
      <c r="V528" s="233">
        <v>119.022766502571</v>
      </c>
      <c r="W528" s="233">
        <v>285.55934890972901</v>
      </c>
      <c r="X528" s="233">
        <v>1009194.71114745</v>
      </c>
      <c r="Y528" s="233">
        <v>56129.5055995191</v>
      </c>
      <c r="Z528" s="233">
        <v>5.1063903778076103</v>
      </c>
      <c r="AA528" s="233"/>
      <c r="AB528" s="233">
        <v>2.3193595618694101</v>
      </c>
      <c r="AC528" s="233">
        <v>2.88164822054227</v>
      </c>
      <c r="AD528" s="233"/>
      <c r="AE528" s="235"/>
      <c r="AF528" s="237"/>
      <c r="AG528" s="237"/>
      <c r="AH528" s="237"/>
      <c r="AI528" s="237"/>
      <c r="AJ528" s="237"/>
    </row>
    <row r="529" spans="1:36" x14ac:dyDescent="0.25">
      <c r="A529" s="231">
        <f t="shared" si="573"/>
        <v>2023</v>
      </c>
      <c r="B529" s="231">
        <f t="shared" si="574"/>
        <v>9</v>
      </c>
      <c r="C529" s="232">
        <v>2.8685308808996801</v>
      </c>
      <c r="D529" s="233"/>
      <c r="E529" s="233">
        <v>174.4439969787</v>
      </c>
      <c r="F529" s="233"/>
      <c r="G529" s="233">
        <v>9060.1757604318209</v>
      </c>
      <c r="H529" s="233">
        <v>9192.6936265956592</v>
      </c>
      <c r="I529" s="233"/>
      <c r="J529" s="233">
        <v>952024.35582739196</v>
      </c>
      <c r="K529" s="233">
        <v>47.191370987538697</v>
      </c>
      <c r="L529" s="233">
        <v>20295.615524621899</v>
      </c>
      <c r="M529" s="233"/>
      <c r="N529" s="233">
        <v>389.490356210171</v>
      </c>
      <c r="O529" s="234">
        <v>2.8514505577784899</v>
      </c>
      <c r="P529" s="233">
        <v>1068925.99676873</v>
      </c>
      <c r="Q529" s="233"/>
      <c r="R529" s="235"/>
      <c r="S529" s="233">
        <v>474.330571462872</v>
      </c>
      <c r="T529" s="233">
        <v>167.516222005191</v>
      </c>
      <c r="U529" s="233">
        <v>439154.83641773701</v>
      </c>
      <c r="V529" s="233">
        <v>119.16111089935001</v>
      </c>
      <c r="W529" s="233">
        <v>286.23164127798901</v>
      </c>
      <c r="X529" s="233">
        <v>1011430.7118922001</v>
      </c>
      <c r="Y529" s="233">
        <v>56296.1071023287</v>
      </c>
      <c r="Z529" s="233">
        <v>5.1095527965341097</v>
      </c>
      <c r="AA529" s="233"/>
      <c r="AB529" s="233">
        <v>2.3234160198232701</v>
      </c>
      <c r="AC529" s="233">
        <v>2.8870234654536602</v>
      </c>
      <c r="AD529" s="233"/>
      <c r="AE529" s="235"/>
      <c r="AF529" s="237"/>
      <c r="AG529" s="237"/>
      <c r="AH529" s="237"/>
      <c r="AI529" s="237"/>
      <c r="AJ529" s="237"/>
    </row>
    <row r="530" spans="1:36" x14ac:dyDescent="0.25">
      <c r="A530" s="231">
        <f t="shared" si="573"/>
        <v>2023</v>
      </c>
      <c r="B530" s="231">
        <f t="shared" si="574"/>
        <v>10</v>
      </c>
      <c r="C530" s="232">
        <v>2.8743210000000001</v>
      </c>
      <c r="D530" s="233"/>
      <c r="E530" s="233">
        <v>175.00112999999999</v>
      </c>
      <c r="F530" s="233"/>
      <c r="G530" s="233">
        <v>9072.5935638224491</v>
      </c>
      <c r="H530" s="233">
        <v>9199.3385396615704</v>
      </c>
      <c r="I530" s="233"/>
      <c r="J530" s="233">
        <v>954009.01506025996</v>
      </c>
      <c r="K530" s="233">
        <v>47.2455932218556</v>
      </c>
      <c r="L530" s="233">
        <v>20332.5</v>
      </c>
      <c r="M530" s="233"/>
      <c r="N530" s="233">
        <v>386.06189999999998</v>
      </c>
      <c r="O530" s="234">
        <v>2.8628390000000001</v>
      </c>
      <c r="P530" s="233">
        <v>1071294.69934654</v>
      </c>
      <c r="Q530" s="233"/>
      <c r="R530" s="235"/>
      <c r="S530" s="233">
        <v>474.38363318243199</v>
      </c>
      <c r="T530" s="233">
        <v>168.05532338655601</v>
      </c>
      <c r="U530" s="233">
        <v>440799.2</v>
      </c>
      <c r="V530" s="233">
        <v>119.295227145179</v>
      </c>
      <c r="W530" s="233">
        <v>286.86083984375</v>
      </c>
      <c r="X530" s="233">
        <v>1013603.01861491</v>
      </c>
      <c r="Y530" s="233">
        <v>56457.787126560703</v>
      </c>
      <c r="Z530" s="233">
        <v>5.1120076179504403</v>
      </c>
      <c r="AA530" s="233"/>
      <c r="AB530" s="233">
        <v>2.3274949999999999</v>
      </c>
      <c r="AC530" s="233">
        <v>2.8922110000000001</v>
      </c>
      <c r="AD530" s="233"/>
      <c r="AE530" s="235"/>
      <c r="AF530" s="237"/>
      <c r="AG530" s="237"/>
      <c r="AH530" s="237"/>
      <c r="AI530" s="237"/>
      <c r="AJ530" s="237"/>
    </row>
    <row r="531" spans="1:36" x14ac:dyDescent="0.25">
      <c r="A531" s="231">
        <f t="shared" si="573"/>
        <v>2023</v>
      </c>
      <c r="B531" s="231">
        <f t="shared" si="574"/>
        <v>11</v>
      </c>
      <c r="C531" s="232">
        <v>2.8804041501339102</v>
      </c>
      <c r="D531" s="233"/>
      <c r="E531" s="233">
        <v>175.29314272998801</v>
      </c>
      <c r="F531" s="233"/>
      <c r="G531" s="233">
        <v>9084.6170763085702</v>
      </c>
      <c r="H531" s="233">
        <v>9205.8637815154998</v>
      </c>
      <c r="I531" s="233"/>
      <c r="J531" s="233">
        <v>956381.68634875596</v>
      </c>
      <c r="K531" s="233">
        <v>47.324451048434298</v>
      </c>
      <c r="L531" s="233">
        <v>20372.848522731099</v>
      </c>
      <c r="M531" s="233"/>
      <c r="N531" s="233">
        <v>388.04278565961101</v>
      </c>
      <c r="O531" s="234">
        <v>2.8757313570392302</v>
      </c>
      <c r="P531" s="233">
        <v>1074263.4335960699</v>
      </c>
      <c r="Q531" s="233"/>
      <c r="R531" s="235"/>
      <c r="S531" s="233">
        <v>474.58916139884599</v>
      </c>
      <c r="T531" s="233">
        <v>168.293780262479</v>
      </c>
      <c r="U531" s="233">
        <v>442467.88122787001</v>
      </c>
      <c r="V531" s="233">
        <v>119.432879749946</v>
      </c>
      <c r="W531" s="233">
        <v>287.44314269508999</v>
      </c>
      <c r="X531" s="233">
        <v>1015772.240497</v>
      </c>
      <c r="Y531" s="233">
        <v>56617.301227526397</v>
      </c>
      <c r="Z531" s="233">
        <v>5.11415894400466</v>
      </c>
      <c r="AA531" s="233"/>
      <c r="AB531" s="233">
        <v>2.3323582101726599</v>
      </c>
      <c r="AC531" s="233">
        <v>2.8975690353408199</v>
      </c>
      <c r="AD531" s="233"/>
      <c r="AE531" s="235"/>
      <c r="AF531" s="237"/>
      <c r="AG531" s="237"/>
      <c r="AH531" s="237"/>
      <c r="AI531" s="237"/>
      <c r="AJ531" s="237"/>
    </row>
    <row r="532" spans="1:36" x14ac:dyDescent="0.25">
      <c r="A532" s="231">
        <f t="shared" si="573"/>
        <v>2023</v>
      </c>
      <c r="B532" s="231">
        <f t="shared" si="574"/>
        <v>12</v>
      </c>
      <c r="C532" s="232">
        <v>2.88634506799812</v>
      </c>
      <c r="D532" s="233">
        <f t="shared" ref="D532" si="588">AVERAGE(C521:C532)</f>
        <v>2.8529910623540879</v>
      </c>
      <c r="E532" s="233">
        <v>175.367402841841</v>
      </c>
      <c r="F532" s="233">
        <f t="shared" ref="F532" si="589">AVERAGE(E521:E532)</f>
        <v>173.51241484692832</v>
      </c>
      <c r="G532" s="233">
        <v>9095.9181986590902</v>
      </c>
      <c r="H532" s="233">
        <v>9212.0410038059399</v>
      </c>
      <c r="I532" s="233">
        <f t="shared" ref="I532" si="590">AVERAGE(H521:H532)</f>
        <v>9174.4809223428929</v>
      </c>
      <c r="J532" s="233">
        <v>958810.953210106</v>
      </c>
      <c r="K532" s="233">
        <v>47.410146583495802</v>
      </c>
      <c r="L532" s="233">
        <v>20412.666951169602</v>
      </c>
      <c r="M532" s="233">
        <f t="shared" ref="M532" si="591">AVERAGE(L521:L532)</f>
        <v>20206.416173673122</v>
      </c>
      <c r="N532" s="233">
        <v>394.808338831637</v>
      </c>
      <c r="O532" s="234">
        <v>2.8887367628514098</v>
      </c>
      <c r="P532" s="233">
        <v>1077354.2099399399</v>
      </c>
      <c r="Q532" s="233">
        <f t="shared" ref="Q532" si="592">AVERAGE(P521:P532)</f>
        <v>1063814.3266678026</v>
      </c>
      <c r="R532" s="235">
        <f t="shared" ref="R532" si="593">AVERAGE(K521:K532)</f>
        <v>47.094251553962927</v>
      </c>
      <c r="S532" s="233">
        <v>474.83583180704397</v>
      </c>
      <c r="T532" s="233">
        <v>168.30265189423099</v>
      </c>
      <c r="U532" s="233">
        <v>444061.98897611903</v>
      </c>
      <c r="V532" s="233">
        <v>119.566684937597</v>
      </c>
      <c r="W532" s="233">
        <v>287.97941879427202</v>
      </c>
      <c r="X532" s="233">
        <v>1017837.25188662</v>
      </c>
      <c r="Y532" s="233">
        <v>56769.2843587432</v>
      </c>
      <c r="Z532" s="233">
        <v>5.11619367874912</v>
      </c>
      <c r="AA532" s="233">
        <f t="shared" ref="AA532" si="594">AVERAGE(Z521:Z532)</f>
        <v>5.0957289600582181</v>
      </c>
      <c r="AB532" s="233">
        <v>2.3374517098606602</v>
      </c>
      <c r="AC532" s="233">
        <v>2.9027624100404199</v>
      </c>
      <c r="AD532" s="233">
        <f t="shared" ref="AD532" si="595">AVERAGE(X521:X532)</f>
        <v>1006296.4042922574</v>
      </c>
      <c r="AE532" s="235">
        <f t="shared" ref="AE532" si="596">AVERAGE(O521:O532)</f>
        <v>2.8157919291761258</v>
      </c>
      <c r="AF532" s="237">
        <f t="shared" ref="AF532" si="597">AVERAGE(S521:S532)</f>
        <v>474.80396498858255</v>
      </c>
      <c r="AG532" s="237">
        <f t="shared" ref="AG532" si="598">AVERAGE(U521:U532)</f>
        <v>434910.78967055661</v>
      </c>
      <c r="AH532" s="237">
        <f t="shared" ref="AH532" si="599">AVERAGE(G521:G532)</f>
        <v>9028.5865060844299</v>
      </c>
      <c r="AI532" s="237">
        <f t="shared" ref="AI532:AJ532" si="600">AVERAGE(AB521:AB532)</f>
        <v>2.3104260226212108</v>
      </c>
      <c r="AJ532" s="237">
        <f t="shared" si="600"/>
        <v>2.8736152894137619</v>
      </c>
    </row>
    <row r="533" spans="1:36" x14ac:dyDescent="0.25">
      <c r="A533" s="231">
        <f>A521+1</f>
        <v>2024</v>
      </c>
      <c r="B533" s="231">
        <f>B521</f>
        <v>1</v>
      </c>
      <c r="C533" s="232">
        <v>2.8924599999999998</v>
      </c>
      <c r="D533" s="233"/>
      <c r="E533" s="233">
        <v>175.35787071533201</v>
      </c>
      <c r="F533" s="233"/>
      <c r="G533" s="233">
        <v>9107.9379207759703</v>
      </c>
      <c r="H533" s="233">
        <v>9218.5899999379908</v>
      </c>
      <c r="I533" s="233"/>
      <c r="J533" s="233">
        <v>961202.52787113003</v>
      </c>
      <c r="K533" s="233">
        <v>47.490173550264302</v>
      </c>
      <c r="L533" s="233">
        <v>20452.63</v>
      </c>
      <c r="M533" s="233"/>
      <c r="N533" s="233">
        <v>405.64640000000003</v>
      </c>
      <c r="O533" s="234">
        <v>2.9017599999999999</v>
      </c>
      <c r="P533" s="233">
        <v>1080361.82208946</v>
      </c>
      <c r="Q533" s="233"/>
      <c r="R533" s="235"/>
      <c r="S533" s="233">
        <v>475.00823280535099</v>
      </c>
      <c r="T533" s="233">
        <v>168.24177440513199</v>
      </c>
      <c r="U533" s="233">
        <v>445699.53125</v>
      </c>
      <c r="V533" s="233">
        <v>119.707793522171</v>
      </c>
      <c r="W533" s="233">
        <v>288.56646728515602</v>
      </c>
      <c r="X533" s="233">
        <v>1020006.6252599499</v>
      </c>
      <c r="Y533" s="233">
        <v>56932.218051694603</v>
      </c>
      <c r="Z533" s="233">
        <v>5.1186119999999997</v>
      </c>
      <c r="AA533" s="233"/>
      <c r="AB533" s="233">
        <v>2.3426840000000002</v>
      </c>
      <c r="AC533" s="233">
        <v>2.9081480000000002</v>
      </c>
      <c r="AD533" s="233"/>
      <c r="AE533" s="235"/>
      <c r="AF533" s="237"/>
      <c r="AG533" s="237"/>
      <c r="AH533" s="237"/>
      <c r="AI533" s="237"/>
      <c r="AJ533" s="237"/>
    </row>
    <row r="534" spans="1:36" x14ac:dyDescent="0.25">
      <c r="A534" s="231">
        <f t="shared" ref="A534:A597" si="601">A522+1</f>
        <v>2024</v>
      </c>
      <c r="B534" s="231">
        <f t="shared" ref="B534:B597" si="602">B522</f>
        <v>2</v>
      </c>
      <c r="C534" s="232">
        <v>2.8984920869651298</v>
      </c>
      <c r="D534" s="233"/>
      <c r="E534" s="233">
        <v>175.35703807175599</v>
      </c>
      <c r="F534" s="233"/>
      <c r="G534" s="233">
        <v>9120.7618131429808</v>
      </c>
      <c r="H534" s="233">
        <v>9225.5272899513493</v>
      </c>
      <c r="I534" s="233"/>
      <c r="J534" s="233">
        <v>963284.68005733297</v>
      </c>
      <c r="K534" s="233">
        <v>47.548092656882197</v>
      </c>
      <c r="L534" s="233">
        <v>20490.0031899108</v>
      </c>
      <c r="M534" s="233"/>
      <c r="N534" s="233">
        <v>418.84530217304899</v>
      </c>
      <c r="O534" s="234">
        <v>2.9136641810218902</v>
      </c>
      <c r="P534" s="233">
        <v>1082876.59539607</v>
      </c>
      <c r="Q534" s="233"/>
      <c r="R534" s="235"/>
      <c r="S534" s="233">
        <v>475.00570345840902</v>
      </c>
      <c r="T534" s="233">
        <v>168.22799352182599</v>
      </c>
      <c r="U534" s="233">
        <v>447340.30215037399</v>
      </c>
      <c r="V534" s="233">
        <v>119.852693743738</v>
      </c>
      <c r="W534" s="233">
        <v>289.22549513887202</v>
      </c>
      <c r="X534" s="233">
        <v>1022254.23405838</v>
      </c>
      <c r="Y534" s="233">
        <v>57105.9581155673</v>
      </c>
      <c r="Z534" s="233">
        <v>5.12160945120291</v>
      </c>
      <c r="AA534" s="233"/>
      <c r="AB534" s="233">
        <v>2.3475714601355602</v>
      </c>
      <c r="AC534" s="233">
        <v>2.9135595311377398</v>
      </c>
      <c r="AD534" s="233"/>
      <c r="AE534" s="235"/>
      <c r="AF534" s="237"/>
      <c r="AG534" s="237"/>
      <c r="AH534" s="237"/>
      <c r="AI534" s="237"/>
      <c r="AJ534" s="237"/>
    </row>
    <row r="535" spans="1:36" x14ac:dyDescent="0.25">
      <c r="A535" s="231">
        <f t="shared" si="601"/>
        <v>2024</v>
      </c>
      <c r="B535" s="231">
        <f t="shared" si="602"/>
        <v>3</v>
      </c>
      <c r="C535" s="232">
        <v>2.90408741301726</v>
      </c>
      <c r="D535" s="233"/>
      <c r="E535" s="233">
        <v>175.32834414905199</v>
      </c>
      <c r="F535" s="233"/>
      <c r="G535" s="233">
        <v>9133.0442153594904</v>
      </c>
      <c r="H535" s="233">
        <v>9232.2373324924502</v>
      </c>
      <c r="I535" s="233"/>
      <c r="J535" s="233">
        <v>965035.031780235</v>
      </c>
      <c r="K535" s="233">
        <v>47.588057611693401</v>
      </c>
      <c r="L535" s="233">
        <v>20523.5724790034</v>
      </c>
      <c r="M535" s="233"/>
      <c r="N535" s="233">
        <v>430.65312728000299</v>
      </c>
      <c r="O535" s="234">
        <v>2.9241526355754699</v>
      </c>
      <c r="P535" s="233">
        <v>1084913.1373204</v>
      </c>
      <c r="Q535" s="233"/>
      <c r="R535" s="235"/>
      <c r="S535" s="233">
        <v>474.91427951595102</v>
      </c>
      <c r="T535" s="233">
        <v>168.210562780564</v>
      </c>
      <c r="U535" s="233">
        <v>448893.95055089501</v>
      </c>
      <c r="V535" s="233">
        <v>119.987687926541</v>
      </c>
      <c r="W535" s="233">
        <v>289.85908171441798</v>
      </c>
      <c r="X535" s="233">
        <v>1024360.15792015</v>
      </c>
      <c r="Y535" s="233">
        <v>57269.728446963498</v>
      </c>
      <c r="Z535" s="233">
        <v>5.1247743135663599</v>
      </c>
      <c r="AA535" s="233"/>
      <c r="AB535" s="233">
        <v>2.3519894381045798</v>
      </c>
      <c r="AC535" s="233">
        <v>2.9186361468331699</v>
      </c>
      <c r="AD535" s="233"/>
      <c r="AE535" s="235"/>
      <c r="AF535" s="237"/>
      <c r="AG535" s="237"/>
      <c r="AH535" s="237"/>
      <c r="AI535" s="237"/>
      <c r="AJ535" s="237"/>
    </row>
    <row r="536" spans="1:36" x14ac:dyDescent="0.25">
      <c r="A536" s="231">
        <f t="shared" si="601"/>
        <v>2024</v>
      </c>
      <c r="B536" s="231">
        <f t="shared" si="602"/>
        <v>4</v>
      </c>
      <c r="C536" s="232">
        <v>2.910069</v>
      </c>
      <c r="D536" s="233"/>
      <c r="E536" s="233">
        <v>175.19594955444299</v>
      </c>
      <c r="F536" s="233"/>
      <c r="G536" s="233">
        <v>9145.7722231861007</v>
      </c>
      <c r="H536" s="233">
        <v>9239.4150876880394</v>
      </c>
      <c r="I536" s="233"/>
      <c r="J536" s="233">
        <v>966852.68496167997</v>
      </c>
      <c r="K536" s="233">
        <v>47.626688840042902</v>
      </c>
      <c r="L536" s="233">
        <v>20559.59</v>
      </c>
      <c r="M536" s="233"/>
      <c r="N536" s="233">
        <v>439.48200000000003</v>
      </c>
      <c r="O536" s="234">
        <v>2.9353349999999998</v>
      </c>
      <c r="P536" s="233">
        <v>1087002.22386771</v>
      </c>
      <c r="Q536" s="233"/>
      <c r="R536" s="235"/>
      <c r="S536" s="233">
        <v>474.83698523404502</v>
      </c>
      <c r="T536" s="233">
        <v>168.09448841580601</v>
      </c>
      <c r="U536" s="233">
        <v>450592.8</v>
      </c>
      <c r="V536" s="233">
        <v>120.12580934581101</v>
      </c>
      <c r="W536" s="233">
        <v>290.48046875</v>
      </c>
      <c r="X536" s="233">
        <v>1026513.7317815199</v>
      </c>
      <c r="Y536" s="233">
        <v>57433.442390809098</v>
      </c>
      <c r="Z536" s="233">
        <v>5.1282596588134801</v>
      </c>
      <c r="AA536" s="233"/>
      <c r="AB536" s="233">
        <v>2.3568370000000001</v>
      </c>
      <c r="AC536" s="233">
        <v>2.924064</v>
      </c>
      <c r="AD536" s="233"/>
      <c r="AE536" s="235"/>
      <c r="AF536" s="237"/>
      <c r="AG536" s="237"/>
      <c r="AH536" s="237"/>
      <c r="AI536" s="237"/>
      <c r="AJ536" s="237"/>
    </row>
    <row r="537" spans="1:36" x14ac:dyDescent="0.25">
      <c r="A537" s="231">
        <f t="shared" si="601"/>
        <v>2024</v>
      </c>
      <c r="B537" s="231">
        <f t="shared" si="602"/>
        <v>5</v>
      </c>
      <c r="C537" s="232">
        <v>2.9158866021377601</v>
      </c>
      <c r="D537" s="233"/>
      <c r="E537" s="233">
        <v>174.93477437822901</v>
      </c>
      <c r="F537" s="233"/>
      <c r="G537" s="233">
        <v>9157.2305233508305</v>
      </c>
      <c r="H537" s="233">
        <v>9246.1415486571896</v>
      </c>
      <c r="I537" s="233"/>
      <c r="J537" s="233">
        <v>968673.11693952803</v>
      </c>
      <c r="K537" s="233">
        <v>47.668300756928502</v>
      </c>
      <c r="L537" s="233">
        <v>20595.702041980301</v>
      </c>
      <c r="M537" s="233"/>
      <c r="N537" s="233">
        <v>441.93083545307002</v>
      </c>
      <c r="O537" s="234">
        <v>2.9465220777502199</v>
      </c>
      <c r="P537" s="233">
        <v>1089122.44433093</v>
      </c>
      <c r="Q537" s="233"/>
      <c r="R537" s="235"/>
      <c r="S537" s="233">
        <v>474.86361144550398</v>
      </c>
      <c r="T537" s="233">
        <v>167.837629626889</v>
      </c>
      <c r="U537" s="233">
        <v>452285.29802685801</v>
      </c>
      <c r="V537" s="233">
        <v>120.249947520125</v>
      </c>
      <c r="W537" s="233">
        <v>290.98048373975701</v>
      </c>
      <c r="X537" s="233">
        <v>1028440.07440358</v>
      </c>
      <c r="Y537" s="233">
        <v>57573.018207992201</v>
      </c>
      <c r="Z537" s="233">
        <v>5.1315074975213504</v>
      </c>
      <c r="AA537" s="233"/>
      <c r="AB537" s="233">
        <v>2.3618101827574498</v>
      </c>
      <c r="AC537" s="233">
        <v>2.9293074836161499</v>
      </c>
      <c r="AD537" s="233"/>
      <c r="AE537" s="235"/>
      <c r="AF537" s="237"/>
      <c r="AG537" s="237"/>
      <c r="AH537" s="237"/>
      <c r="AI537" s="237"/>
      <c r="AJ537" s="237"/>
    </row>
    <row r="538" spans="1:36" x14ac:dyDescent="0.25">
      <c r="A538" s="231">
        <f t="shared" si="601"/>
        <v>2024</v>
      </c>
      <c r="B538" s="231">
        <f t="shared" si="602"/>
        <v>6</v>
      </c>
      <c r="C538" s="232">
        <v>2.9218671422540599</v>
      </c>
      <c r="D538" s="233"/>
      <c r="E538" s="233">
        <v>174.65097100121301</v>
      </c>
      <c r="F538" s="233"/>
      <c r="G538" s="233">
        <v>9168.6515808842105</v>
      </c>
      <c r="H538" s="233">
        <v>9252.6267037848102</v>
      </c>
      <c r="I538" s="233"/>
      <c r="J538" s="233">
        <v>970569.02219796297</v>
      </c>
      <c r="K538" s="233">
        <v>47.713425258092897</v>
      </c>
      <c r="L538" s="233">
        <v>20633.5652703497</v>
      </c>
      <c r="M538" s="233"/>
      <c r="N538" s="233">
        <v>438.951292526359</v>
      </c>
      <c r="O538" s="234">
        <v>2.95780233233475</v>
      </c>
      <c r="P538" s="233">
        <v>1091361.56359845</v>
      </c>
      <c r="Q538" s="233"/>
      <c r="R538" s="235"/>
      <c r="S538" s="233">
        <v>474.94819256834398</v>
      </c>
      <c r="T538" s="233">
        <v>167.54896621266801</v>
      </c>
      <c r="U538" s="233">
        <v>454067.93377597799</v>
      </c>
      <c r="V538" s="233">
        <v>120.37327020742499</v>
      </c>
      <c r="W538" s="233">
        <v>291.45411738197998</v>
      </c>
      <c r="X538" s="233">
        <v>1030359.44098149</v>
      </c>
      <c r="Y538" s="233">
        <v>57709.536649347698</v>
      </c>
      <c r="Z538" s="233">
        <v>5.1347109654501901</v>
      </c>
      <c r="AA538" s="233"/>
      <c r="AB538" s="233">
        <v>2.3668826747131901</v>
      </c>
      <c r="AC538" s="233">
        <v>2.9347193530645099</v>
      </c>
      <c r="AD538" s="233"/>
      <c r="AE538" s="235"/>
      <c r="AF538" s="237"/>
      <c r="AG538" s="237"/>
      <c r="AH538" s="237"/>
      <c r="AI538" s="237"/>
      <c r="AJ538" s="237"/>
    </row>
    <row r="539" spans="1:36" x14ac:dyDescent="0.25">
      <c r="A539" s="231">
        <f t="shared" si="601"/>
        <v>2024</v>
      </c>
      <c r="B539" s="231">
        <f t="shared" si="602"/>
        <v>7</v>
      </c>
      <c r="C539" s="232">
        <v>2.9275440000000001</v>
      </c>
      <c r="D539" s="233"/>
      <c r="E539" s="233">
        <v>174.52017940185499</v>
      </c>
      <c r="F539" s="233"/>
      <c r="G539" s="233">
        <v>9179.9834960223507</v>
      </c>
      <c r="H539" s="233">
        <v>9258.2236245529893</v>
      </c>
      <c r="I539" s="233"/>
      <c r="J539" s="233">
        <v>972329.81930995802</v>
      </c>
      <c r="K539" s="233">
        <v>47.754303148022103</v>
      </c>
      <c r="L539" s="233">
        <v>20669.54</v>
      </c>
      <c r="M539" s="233"/>
      <c r="N539" s="233">
        <v>432.30009999999999</v>
      </c>
      <c r="O539" s="234">
        <v>2.9675539999999998</v>
      </c>
      <c r="P539" s="233">
        <v>1093462.4367595101</v>
      </c>
      <c r="Q539" s="233"/>
      <c r="R539" s="235"/>
      <c r="S539" s="233">
        <v>475.00662369369201</v>
      </c>
      <c r="T539" s="233">
        <v>167.41159472914001</v>
      </c>
      <c r="U539" s="233">
        <v>455803.15625</v>
      </c>
      <c r="V539" s="233">
        <v>120.494606958579</v>
      </c>
      <c r="W539" s="233">
        <v>291.95710000000003</v>
      </c>
      <c r="X539" s="233">
        <v>1032274.6285508299</v>
      </c>
      <c r="Y539" s="233">
        <v>57850.367911294001</v>
      </c>
      <c r="Z539" s="233">
        <v>5.1376939999999998</v>
      </c>
      <c r="AA539" s="233"/>
      <c r="AB539" s="233">
        <v>2.3712550000000001</v>
      </c>
      <c r="AC539" s="233">
        <v>2.9399570000000002</v>
      </c>
      <c r="AD539" s="233"/>
      <c r="AE539" s="235"/>
      <c r="AF539" s="237"/>
      <c r="AG539" s="237"/>
      <c r="AH539" s="237"/>
      <c r="AI539" s="237"/>
      <c r="AJ539" s="237"/>
    </row>
    <row r="540" spans="1:36" x14ac:dyDescent="0.25">
      <c r="A540" s="231">
        <f t="shared" si="601"/>
        <v>2024</v>
      </c>
      <c r="B540" s="231">
        <f t="shared" si="602"/>
        <v>8</v>
      </c>
      <c r="C540" s="232">
        <v>2.9332422443484898</v>
      </c>
      <c r="D540" s="233"/>
      <c r="E540" s="233">
        <v>174.634184395061</v>
      </c>
      <c r="F540" s="233"/>
      <c r="G540" s="233">
        <v>9192.4504318162308</v>
      </c>
      <c r="H540" s="233">
        <v>9263.2574580787496</v>
      </c>
      <c r="I540" s="233"/>
      <c r="J540" s="233">
        <v>974040.45805430203</v>
      </c>
      <c r="K540" s="233">
        <v>47.791518897152798</v>
      </c>
      <c r="L540" s="233">
        <v>20705.394383580599</v>
      </c>
      <c r="M540" s="233"/>
      <c r="N540" s="233">
        <v>423.37234298214202</v>
      </c>
      <c r="O540" s="234">
        <v>2.97583558540396</v>
      </c>
      <c r="P540" s="233">
        <v>1095515.0744378399</v>
      </c>
      <c r="Q540" s="233"/>
      <c r="R540" s="235"/>
      <c r="S540" s="233">
        <v>474.98978733610602</v>
      </c>
      <c r="T540" s="233">
        <v>167.52268412666001</v>
      </c>
      <c r="U540" s="233">
        <v>457589.39067215298</v>
      </c>
      <c r="V540" s="233">
        <v>120.62668376333799</v>
      </c>
      <c r="W540" s="233">
        <v>292.58332726725303</v>
      </c>
      <c r="X540" s="233">
        <v>1034403.1170816401</v>
      </c>
      <c r="Y540" s="233">
        <v>58016.2166944083</v>
      </c>
      <c r="Z540" s="233">
        <v>5.14057189408308</v>
      </c>
      <c r="AA540" s="233"/>
      <c r="AB540" s="233">
        <v>2.3749285083620402</v>
      </c>
      <c r="AC540" s="233">
        <v>2.9453749543958501</v>
      </c>
      <c r="AD540" s="233"/>
      <c r="AE540" s="235"/>
      <c r="AF540" s="237"/>
      <c r="AG540" s="237"/>
      <c r="AH540" s="237"/>
      <c r="AI540" s="237"/>
      <c r="AJ540" s="237"/>
    </row>
    <row r="541" spans="1:36" x14ac:dyDescent="0.25">
      <c r="A541" s="231">
        <f t="shared" si="601"/>
        <v>2024</v>
      </c>
      <c r="B541" s="231">
        <f t="shared" si="602"/>
        <v>9</v>
      </c>
      <c r="C541" s="232">
        <v>2.9388386183442599</v>
      </c>
      <c r="D541" s="233"/>
      <c r="E541" s="233">
        <v>174.850248972347</v>
      </c>
      <c r="F541" s="233"/>
      <c r="G541" s="233">
        <v>9205.1841523711992</v>
      </c>
      <c r="H541" s="233">
        <v>9268.2373818834403</v>
      </c>
      <c r="I541" s="233"/>
      <c r="J541" s="233">
        <v>975844.62335524103</v>
      </c>
      <c r="K541" s="233">
        <v>47.833051307622199</v>
      </c>
      <c r="L541" s="233">
        <v>20741.727688665102</v>
      </c>
      <c r="M541" s="233"/>
      <c r="N541" s="233">
        <v>415.03431710287998</v>
      </c>
      <c r="O541" s="234">
        <v>2.9830494779179202</v>
      </c>
      <c r="P541" s="233">
        <v>1097665.1170446801</v>
      </c>
      <c r="Q541" s="233"/>
      <c r="R541" s="235"/>
      <c r="S541" s="233">
        <v>474.95623165344603</v>
      </c>
      <c r="T541" s="233">
        <v>167.73919461624001</v>
      </c>
      <c r="U541" s="233">
        <v>459376.11222749599</v>
      </c>
      <c r="V541" s="233">
        <v>120.760550190459</v>
      </c>
      <c r="W541" s="233">
        <v>293.26098851100301</v>
      </c>
      <c r="X541" s="233">
        <v>1036606.24253792</v>
      </c>
      <c r="Y541" s="233">
        <v>58192.066942084697</v>
      </c>
      <c r="Z541" s="233">
        <v>5.1426984747178599</v>
      </c>
      <c r="AA541" s="233"/>
      <c r="AB541" s="233">
        <v>2.3782547836994699</v>
      </c>
      <c r="AC541" s="233">
        <v>2.9507982777804802</v>
      </c>
      <c r="AD541" s="233"/>
      <c r="AE541" s="235"/>
      <c r="AF541" s="237"/>
      <c r="AG541" s="237"/>
      <c r="AH541" s="237"/>
      <c r="AI541" s="237"/>
      <c r="AJ541" s="237"/>
    </row>
    <row r="542" spans="1:36" x14ac:dyDescent="0.25">
      <c r="A542" s="231">
        <f t="shared" si="601"/>
        <v>2024</v>
      </c>
      <c r="B542" s="231">
        <f t="shared" si="602"/>
        <v>10</v>
      </c>
      <c r="C542" s="232">
        <v>2.944251</v>
      </c>
      <c r="D542" s="233"/>
      <c r="E542" s="233">
        <v>174.95469913085901</v>
      </c>
      <c r="F542" s="233"/>
      <c r="G542" s="233">
        <v>9217.0585521603098</v>
      </c>
      <c r="H542" s="233">
        <v>9273.8523648746595</v>
      </c>
      <c r="I542" s="233"/>
      <c r="J542" s="233">
        <v>977928.20235475805</v>
      </c>
      <c r="K542" s="233">
        <v>47.8889766226945</v>
      </c>
      <c r="L542" s="233">
        <v>20779.64</v>
      </c>
      <c r="M542" s="233"/>
      <c r="N542" s="233">
        <v>410.26179999999999</v>
      </c>
      <c r="O542" s="234">
        <v>2.9900449999999998</v>
      </c>
      <c r="P542" s="233">
        <v>1100107.07166747</v>
      </c>
      <c r="Q542" s="233"/>
      <c r="R542" s="235"/>
      <c r="S542" s="233">
        <v>474.99306364912002</v>
      </c>
      <c r="T542" s="233">
        <v>167.84523331796399</v>
      </c>
      <c r="U542" s="233">
        <v>461118.4375</v>
      </c>
      <c r="V542" s="233">
        <v>120.88480426080601</v>
      </c>
      <c r="W542" s="233">
        <v>293.88470000000001</v>
      </c>
      <c r="X542" s="233">
        <v>1038697.28310754</v>
      </c>
      <c r="Y542" s="233">
        <v>58356.560862521503</v>
      </c>
      <c r="Z542" s="233">
        <v>5.1434189999999997</v>
      </c>
      <c r="AA542" s="233"/>
      <c r="AB542" s="233">
        <v>2.3818139999999999</v>
      </c>
      <c r="AC542" s="233">
        <v>2.9560499999999998</v>
      </c>
      <c r="AD542" s="233"/>
      <c r="AE542" s="235"/>
      <c r="AF542" s="237"/>
      <c r="AG542" s="237"/>
      <c r="AH542" s="237"/>
      <c r="AI542" s="237"/>
      <c r="AJ542" s="237"/>
    </row>
    <row r="543" spans="1:36" x14ac:dyDescent="0.25">
      <c r="A543" s="231">
        <f t="shared" si="601"/>
        <v>2024</v>
      </c>
      <c r="B543" s="231">
        <f t="shared" si="602"/>
        <v>11</v>
      </c>
      <c r="C543" s="232">
        <v>2.9499133441338099</v>
      </c>
      <c r="D543" s="233"/>
      <c r="E543" s="233">
        <v>174.81334222541599</v>
      </c>
      <c r="F543" s="233"/>
      <c r="G543" s="233">
        <v>9228.4065607476095</v>
      </c>
      <c r="H543" s="233">
        <v>9281.0585687169805</v>
      </c>
      <c r="I543" s="233"/>
      <c r="J543" s="233">
        <v>980577.202343137</v>
      </c>
      <c r="K543" s="233">
        <v>47.969843764242903</v>
      </c>
      <c r="L543" s="233">
        <v>20823.1118980295</v>
      </c>
      <c r="M543" s="233"/>
      <c r="N543" s="233">
        <v>410.90829552884998</v>
      </c>
      <c r="O543" s="234">
        <v>2.9980347242447398</v>
      </c>
      <c r="P543" s="233">
        <v>1103162.7370158499</v>
      </c>
      <c r="Q543" s="233"/>
      <c r="R543" s="235"/>
      <c r="S543" s="233">
        <v>475.176169061574</v>
      </c>
      <c r="T543" s="233">
        <v>167.705434147315</v>
      </c>
      <c r="U543" s="233">
        <v>462941.55113069201</v>
      </c>
      <c r="V543" s="233">
        <v>121.00330083330201</v>
      </c>
      <c r="W543" s="233">
        <v>294.43964719636199</v>
      </c>
      <c r="X543" s="233">
        <v>1040738.80052664</v>
      </c>
      <c r="Y543" s="233">
        <v>58509.981763946998</v>
      </c>
      <c r="Z543" s="233">
        <v>5.1423841043653402</v>
      </c>
      <c r="AA543" s="233"/>
      <c r="AB543" s="233">
        <v>2.3862958021799701</v>
      </c>
      <c r="AC543" s="233">
        <v>2.9614842719805701</v>
      </c>
      <c r="AD543" s="233"/>
      <c r="AE543" s="235"/>
      <c r="AF543" s="237"/>
      <c r="AG543" s="237"/>
      <c r="AH543" s="237"/>
      <c r="AI543" s="237"/>
      <c r="AJ543" s="237"/>
    </row>
    <row r="544" spans="1:36" x14ac:dyDescent="0.25">
      <c r="A544" s="231">
        <f t="shared" si="601"/>
        <v>2024</v>
      </c>
      <c r="B544" s="231">
        <f t="shared" si="602"/>
        <v>12</v>
      </c>
      <c r="C544" s="232">
        <v>2.9554427006367101</v>
      </c>
      <c r="D544" s="233">
        <f t="shared" ref="D544" si="603">AVERAGE(C533:C544)</f>
        <v>2.9243411793197898</v>
      </c>
      <c r="E544" s="233">
        <v>174.55130363415901</v>
      </c>
      <c r="F544" s="233">
        <f t="shared" ref="F544" si="604">AVERAGE(E533:E544)</f>
        <v>174.9290754691435</v>
      </c>
      <c r="G544" s="233">
        <v>9239.0530122233395</v>
      </c>
      <c r="H544" s="233">
        <v>9288.85455571272</v>
      </c>
      <c r="I544" s="233">
        <f t="shared" ref="I544" si="605">AVERAGE(H533:H544)</f>
        <v>9254.0018263609472</v>
      </c>
      <c r="J544" s="233">
        <v>983352.57044090703</v>
      </c>
      <c r="K544" s="233">
        <v>48.057626203743297</v>
      </c>
      <c r="L544" s="233">
        <v>20867.307123209801</v>
      </c>
      <c r="M544" s="233">
        <f t="shared" ref="M544" si="606">AVERAGE(L533:L544)</f>
        <v>20653.482006227438</v>
      </c>
      <c r="N544" s="233">
        <v>416.57180926139301</v>
      </c>
      <c r="O544" s="234">
        <v>3.0060284423824601</v>
      </c>
      <c r="P544" s="233">
        <v>1106345.6879434199</v>
      </c>
      <c r="Q544" s="233">
        <f t="shared" ref="Q544" si="607">AVERAGE(P533:P544)</f>
        <v>1092657.9926226491</v>
      </c>
      <c r="R544" s="235">
        <f t="shared" ref="R544" si="608">AVERAGE(K533:K544)</f>
        <v>47.744171551448495</v>
      </c>
      <c r="S544" s="233">
        <v>475.509488580609</v>
      </c>
      <c r="T544" s="233">
        <v>167.44669909978199</v>
      </c>
      <c r="U544" s="233">
        <v>464720.92846179602</v>
      </c>
      <c r="V544" s="233">
        <v>121.114599170548</v>
      </c>
      <c r="W544" s="233">
        <v>294.93803019013802</v>
      </c>
      <c r="X544" s="233">
        <v>1042670.76923267</v>
      </c>
      <c r="Y544" s="233">
        <v>58650.950847185602</v>
      </c>
      <c r="Z544" s="233">
        <v>5.1401947700521502</v>
      </c>
      <c r="AA544" s="233">
        <f t="shared" ref="AA544" si="609">AVERAGE(Z533:Z544)</f>
        <v>5.1338696774810595</v>
      </c>
      <c r="AB544" s="233">
        <v>2.3909465491921802</v>
      </c>
      <c r="AC544" s="233">
        <v>2.96677620415673</v>
      </c>
      <c r="AD544" s="233">
        <f t="shared" ref="AD544" si="610">AVERAGE(X533:X544)</f>
        <v>1031443.7587868591</v>
      </c>
      <c r="AE544" s="235">
        <f t="shared" ref="AE544" si="611">AVERAGE(O533:O544)</f>
        <v>2.9583152880526171</v>
      </c>
      <c r="AF544" s="237">
        <f t="shared" ref="AF544" si="612">AVERAGE(S533:S544)</f>
        <v>475.01736408351258</v>
      </c>
      <c r="AG544" s="237">
        <f t="shared" ref="AG544" si="613">AVERAGE(U533:U544)</f>
        <v>455035.78266635351</v>
      </c>
      <c r="AH544" s="237">
        <f t="shared" ref="AH544" si="614">AVERAGE(G533:G544)</f>
        <v>9174.6278735033848</v>
      </c>
      <c r="AI544" s="237">
        <f t="shared" ref="AI544:AJ544" si="615">AVERAGE(AB533:AB544)</f>
        <v>2.3676057832620367</v>
      </c>
      <c r="AJ544" s="237">
        <f t="shared" si="615"/>
        <v>2.9374062685804332</v>
      </c>
    </row>
    <row r="545" spans="1:36" x14ac:dyDescent="0.25">
      <c r="A545" s="231">
        <f>A533+1</f>
        <v>2025</v>
      </c>
      <c r="B545" s="231">
        <f>B533</f>
        <v>1</v>
      </c>
      <c r="C545" s="232">
        <v>2.9611670000000001</v>
      </c>
      <c r="D545" s="233"/>
      <c r="E545" s="233">
        <v>174.33610996093799</v>
      </c>
      <c r="F545" s="233"/>
      <c r="G545" s="233">
        <v>9250.5426000965308</v>
      </c>
      <c r="H545" s="233">
        <v>9296.9217306883493</v>
      </c>
      <c r="I545" s="233"/>
      <c r="J545" s="233">
        <v>986055.28879619006</v>
      </c>
      <c r="K545" s="233">
        <v>48.139880901279099</v>
      </c>
      <c r="L545" s="233">
        <v>20912.18</v>
      </c>
      <c r="M545" s="233"/>
      <c r="N545" s="233">
        <v>426.63380000000001</v>
      </c>
      <c r="O545" s="234">
        <v>3.0137610000000001</v>
      </c>
      <c r="P545" s="233">
        <v>1109453.73404695</v>
      </c>
      <c r="Q545" s="233"/>
      <c r="R545" s="235"/>
      <c r="S545" s="233">
        <v>476.01784501214701</v>
      </c>
      <c r="T545" s="233">
        <v>167.23952411456099</v>
      </c>
      <c r="U545" s="233">
        <v>466564.03125</v>
      </c>
      <c r="V545" s="233">
        <v>121.23525413614399</v>
      </c>
      <c r="W545" s="233">
        <v>295.48913574218801</v>
      </c>
      <c r="X545" s="233">
        <v>1044733.77867945</v>
      </c>
      <c r="Y545" s="233">
        <v>58802.528948856598</v>
      </c>
      <c r="Z545" s="233">
        <v>5.1374955177307102</v>
      </c>
      <c r="AA545" s="233"/>
      <c r="AB545" s="233">
        <v>2.3953630000000001</v>
      </c>
      <c r="AC545" s="233">
        <v>2.9723109999999999</v>
      </c>
      <c r="AD545" s="233"/>
      <c r="AE545" s="235"/>
      <c r="AF545" s="237"/>
      <c r="AG545" s="237"/>
      <c r="AH545" s="237"/>
      <c r="AI545" s="237"/>
      <c r="AJ545" s="237"/>
    </row>
    <row r="546" spans="1:36" x14ac:dyDescent="0.25">
      <c r="A546" s="231">
        <f t="shared" si="601"/>
        <v>2025</v>
      </c>
      <c r="B546" s="231">
        <f t="shared" si="602"/>
        <v>2</v>
      </c>
      <c r="C546" s="232">
        <v>2.9668749441459301</v>
      </c>
      <c r="D546" s="233"/>
      <c r="E546" s="233">
        <v>174.30703973745699</v>
      </c>
      <c r="F546" s="233"/>
      <c r="G546" s="233">
        <v>9263.0852307194109</v>
      </c>
      <c r="H546" s="233">
        <v>9304.36224461643</v>
      </c>
      <c r="I546" s="233"/>
      <c r="J546" s="233">
        <v>988310.61839240498</v>
      </c>
      <c r="K546" s="233">
        <v>48.2002206042105</v>
      </c>
      <c r="L546" s="233">
        <v>20953.984422843499</v>
      </c>
      <c r="M546" s="233"/>
      <c r="N546" s="233">
        <v>439.50090539461797</v>
      </c>
      <c r="O546" s="234">
        <v>3.0204348737060398</v>
      </c>
      <c r="P546" s="233">
        <v>1112075.2409973401</v>
      </c>
      <c r="Q546" s="233"/>
      <c r="R546" s="235"/>
      <c r="S546" s="233">
        <v>476.64955009388802</v>
      </c>
      <c r="T546" s="233">
        <v>167.224516490848</v>
      </c>
      <c r="U546" s="233">
        <v>468404.558790521</v>
      </c>
      <c r="V546" s="233">
        <v>121.367590231459</v>
      </c>
      <c r="W546" s="233">
        <v>296.12632018517098</v>
      </c>
      <c r="X546" s="233">
        <v>1046935.46454984</v>
      </c>
      <c r="Y546" s="233">
        <v>58969.271840880698</v>
      </c>
      <c r="Z546" s="233">
        <v>5.1351301250769898</v>
      </c>
      <c r="AA546" s="233"/>
      <c r="AB546" s="233">
        <v>2.39890710917587</v>
      </c>
      <c r="AC546" s="233">
        <v>2.9779334649263798</v>
      </c>
      <c r="AD546" s="233"/>
      <c r="AE546" s="235"/>
      <c r="AF546" s="237"/>
      <c r="AG546" s="237"/>
      <c r="AH546" s="237"/>
      <c r="AI546" s="237"/>
      <c r="AJ546" s="237"/>
    </row>
    <row r="547" spans="1:36" x14ac:dyDescent="0.25">
      <c r="A547" s="231">
        <f t="shared" si="601"/>
        <v>2025</v>
      </c>
      <c r="B547" s="231">
        <f t="shared" si="602"/>
        <v>3</v>
      </c>
      <c r="C547" s="232">
        <v>2.9720403349715601</v>
      </c>
      <c r="D547" s="233"/>
      <c r="E547" s="233">
        <v>174.35761356431701</v>
      </c>
      <c r="F547" s="233"/>
      <c r="G547" s="233">
        <v>9274.8270825328309</v>
      </c>
      <c r="H547" s="233">
        <v>9310.7113119288406</v>
      </c>
      <c r="I547" s="233"/>
      <c r="J547" s="233">
        <v>990092.76040721196</v>
      </c>
      <c r="K547" s="233">
        <v>48.242031292579902</v>
      </c>
      <c r="L547" s="233">
        <v>20989.776072685399</v>
      </c>
      <c r="M547" s="233"/>
      <c r="N547" s="233">
        <v>450.77743712486199</v>
      </c>
      <c r="O547" s="234">
        <v>3.0260637188196702</v>
      </c>
      <c r="P547" s="233">
        <v>1114160.7334607099</v>
      </c>
      <c r="Q547" s="233"/>
      <c r="R547" s="235"/>
      <c r="S547" s="233">
        <v>477.13870474097303</v>
      </c>
      <c r="T547" s="233">
        <v>167.28942545036199</v>
      </c>
      <c r="U547" s="233">
        <v>470072.92307805602</v>
      </c>
      <c r="V547" s="233">
        <v>121.491156577976</v>
      </c>
      <c r="W547" s="233">
        <v>296.72544185770403</v>
      </c>
      <c r="X547" s="233">
        <v>1048962.4886417501</v>
      </c>
      <c r="Y547" s="233">
        <v>59125.052603394302</v>
      </c>
      <c r="Z547" s="233">
        <v>5.1338509264168604</v>
      </c>
      <c r="AA547" s="233"/>
      <c r="AB547" s="233">
        <v>2.4017748294771502</v>
      </c>
      <c r="AC547" s="233">
        <v>2.9830618840852701</v>
      </c>
      <c r="AD547" s="233"/>
      <c r="AE547" s="235"/>
      <c r="AF547" s="237"/>
      <c r="AG547" s="237"/>
      <c r="AH547" s="237"/>
      <c r="AI547" s="237"/>
      <c r="AJ547" s="237"/>
    </row>
    <row r="548" spans="1:36" x14ac:dyDescent="0.25">
      <c r="A548" s="231">
        <f t="shared" si="601"/>
        <v>2025</v>
      </c>
      <c r="B548" s="231">
        <f t="shared" si="602"/>
        <v>4</v>
      </c>
      <c r="C548" s="232">
        <v>2.9778099999999998</v>
      </c>
      <c r="D548" s="233"/>
      <c r="E548" s="233">
        <v>174.35104370117199</v>
      </c>
      <c r="F548" s="233"/>
      <c r="G548" s="233">
        <v>9287.4617417295904</v>
      </c>
      <c r="H548" s="233">
        <v>9317.7181485919391</v>
      </c>
      <c r="I548" s="233"/>
      <c r="J548" s="233">
        <v>992032.55632347101</v>
      </c>
      <c r="K548" s="233">
        <v>48.286095110248901</v>
      </c>
      <c r="L548" s="233">
        <v>21028.71</v>
      </c>
      <c r="M548" s="233"/>
      <c r="N548" s="233">
        <v>459.38920000000002</v>
      </c>
      <c r="O548" s="234">
        <v>3.0326939999999998</v>
      </c>
      <c r="P548" s="233">
        <v>1116420.4031392201</v>
      </c>
      <c r="Q548" s="233"/>
      <c r="R548" s="235"/>
      <c r="S548" s="233">
        <v>477.33891895841901</v>
      </c>
      <c r="T548" s="233">
        <v>167.29523050046899</v>
      </c>
      <c r="U548" s="233">
        <v>471939.75</v>
      </c>
      <c r="V548" s="233">
        <v>121.622604167443</v>
      </c>
      <c r="W548" s="233">
        <v>297.33251953125</v>
      </c>
      <c r="X548" s="233">
        <v>1051119.1495838</v>
      </c>
      <c r="Y548" s="233">
        <v>59290.050284068697</v>
      </c>
      <c r="Z548" s="233">
        <v>5.133991</v>
      </c>
      <c r="AA548" s="233"/>
      <c r="AB548" s="233">
        <v>2.405278</v>
      </c>
      <c r="AC548" s="233">
        <v>2.9887549999999998</v>
      </c>
      <c r="AD548" s="233"/>
      <c r="AE548" s="235"/>
      <c r="AF548" s="237"/>
      <c r="AG548" s="237"/>
      <c r="AH548" s="237"/>
      <c r="AI548" s="237"/>
      <c r="AJ548" s="237"/>
    </row>
    <row r="549" spans="1:36" x14ac:dyDescent="0.25">
      <c r="A549" s="231">
        <f t="shared" si="601"/>
        <v>2025</v>
      </c>
      <c r="B549" s="231">
        <f t="shared" si="602"/>
        <v>5</v>
      </c>
      <c r="C549" s="232">
        <v>2.9834649746940198</v>
      </c>
      <c r="D549" s="233"/>
      <c r="E549" s="233">
        <v>174.18213300510399</v>
      </c>
      <c r="F549" s="233"/>
      <c r="G549" s="233">
        <v>9298.7623554623206</v>
      </c>
      <c r="H549" s="233">
        <v>9324.7948052535794</v>
      </c>
      <c r="I549" s="233"/>
      <c r="J549" s="233">
        <v>994060.62174210802</v>
      </c>
      <c r="K549" s="233">
        <v>48.3354392079601</v>
      </c>
      <c r="L549" s="233">
        <v>21066.894143389502</v>
      </c>
      <c r="M549" s="233"/>
      <c r="N549" s="233">
        <v>461.24771667077403</v>
      </c>
      <c r="O549" s="234">
        <v>3.04004767974922</v>
      </c>
      <c r="P549" s="233">
        <v>1118756.4612409901</v>
      </c>
      <c r="Q549" s="233"/>
      <c r="R549" s="235"/>
      <c r="S549" s="233">
        <v>477.04036876433202</v>
      </c>
      <c r="T549" s="233">
        <v>167.13153738620301</v>
      </c>
      <c r="U549" s="233">
        <v>473771.26632685598</v>
      </c>
      <c r="V549" s="233">
        <v>121.737559499543</v>
      </c>
      <c r="W549" s="233">
        <v>297.81082353732802</v>
      </c>
      <c r="X549" s="233">
        <v>1053038.3399096101</v>
      </c>
      <c r="Y549" s="233">
        <v>59433.662019210002</v>
      </c>
      <c r="Z549" s="233">
        <v>5.1360307359187001</v>
      </c>
      <c r="AA549" s="233"/>
      <c r="AB549" s="233">
        <v>2.4094660999469402</v>
      </c>
      <c r="AC549" s="233">
        <v>2.9942485640285099</v>
      </c>
      <c r="AD549" s="233"/>
      <c r="AE549" s="235"/>
      <c r="AF549" s="237"/>
      <c r="AG549" s="237"/>
      <c r="AH549" s="237"/>
      <c r="AI549" s="237"/>
      <c r="AJ549" s="237"/>
    </row>
    <row r="550" spans="1:36" x14ac:dyDescent="0.25">
      <c r="A550" s="231">
        <f t="shared" si="601"/>
        <v>2025</v>
      </c>
      <c r="B550" s="231">
        <f t="shared" si="602"/>
        <v>6</v>
      </c>
      <c r="C550" s="232">
        <v>2.9893231604621802</v>
      </c>
      <c r="D550" s="233"/>
      <c r="E550" s="233">
        <v>173.92981972113</v>
      </c>
      <c r="F550" s="233"/>
      <c r="G550" s="233">
        <v>9309.9629677235607</v>
      </c>
      <c r="H550" s="233">
        <v>9332.4701132740302</v>
      </c>
      <c r="I550" s="233"/>
      <c r="J550" s="233">
        <v>996243.28002622596</v>
      </c>
      <c r="K550" s="233">
        <v>48.391065795143099</v>
      </c>
      <c r="L550" s="233">
        <v>21106.998778304202</v>
      </c>
      <c r="M550" s="233"/>
      <c r="N550" s="233">
        <v>457.34461866404001</v>
      </c>
      <c r="O550" s="234">
        <v>3.0479401224557101</v>
      </c>
      <c r="P550" s="233">
        <v>1121272.1535207699</v>
      </c>
      <c r="Q550" s="233"/>
      <c r="R550" s="235"/>
      <c r="S550" s="233">
        <v>476.47982525769299</v>
      </c>
      <c r="T550" s="233">
        <v>166.88264402146601</v>
      </c>
      <c r="U550" s="233">
        <v>475661.83408130601</v>
      </c>
      <c r="V550" s="233">
        <v>121.84842577440401</v>
      </c>
      <c r="W550" s="233">
        <v>298.25775498685402</v>
      </c>
      <c r="X550" s="233">
        <v>1054968.8962998199</v>
      </c>
      <c r="Y550" s="233">
        <v>59575.418581165701</v>
      </c>
      <c r="Z550" s="233">
        <v>5.1393926834356503</v>
      </c>
      <c r="AA550" s="233"/>
      <c r="AB550" s="233">
        <v>2.4141784029593598</v>
      </c>
      <c r="AC550" s="233">
        <v>2.99991248671749</v>
      </c>
      <c r="AD550" s="233"/>
      <c r="AE550" s="235"/>
      <c r="AF550" s="237"/>
      <c r="AG550" s="237"/>
      <c r="AH550" s="237"/>
      <c r="AI550" s="237"/>
      <c r="AJ550" s="237"/>
    </row>
    <row r="551" spans="1:36" x14ac:dyDescent="0.25">
      <c r="A551" s="231">
        <f t="shared" si="601"/>
        <v>2025</v>
      </c>
      <c r="B551" s="231">
        <f t="shared" si="602"/>
        <v>7</v>
      </c>
      <c r="C551" s="232">
        <v>2.9949300000000001</v>
      </c>
      <c r="D551" s="233"/>
      <c r="E551" s="233">
        <v>173.745420898437</v>
      </c>
      <c r="F551" s="233"/>
      <c r="G551" s="233">
        <v>9321.0680693123504</v>
      </c>
      <c r="H551" s="233">
        <v>9340.2335383611098</v>
      </c>
      <c r="I551" s="233"/>
      <c r="J551" s="233">
        <v>998308.11711003201</v>
      </c>
      <c r="K551" s="233">
        <v>48.4442727731765</v>
      </c>
      <c r="L551" s="233">
        <v>21146.27</v>
      </c>
      <c r="M551" s="233"/>
      <c r="N551" s="233">
        <v>449.66359999999997</v>
      </c>
      <c r="O551" s="234">
        <v>3.054907</v>
      </c>
      <c r="P551" s="233">
        <v>1123689.51098953</v>
      </c>
      <c r="Q551" s="233"/>
      <c r="R551" s="235"/>
      <c r="S551" s="233">
        <v>476.04242395540302</v>
      </c>
      <c r="T551" s="233">
        <v>166.706544337612</v>
      </c>
      <c r="U551" s="233">
        <v>477454.7</v>
      </c>
      <c r="V551" s="233">
        <v>121.955578762619</v>
      </c>
      <c r="W551" s="233">
        <v>298.73736572265602</v>
      </c>
      <c r="X551" s="233">
        <v>1056953.08373689</v>
      </c>
      <c r="Y551" s="233">
        <v>59720.434146674597</v>
      </c>
      <c r="Z551" s="233">
        <v>5.1429090000000004</v>
      </c>
      <c r="AA551" s="233"/>
      <c r="AB551" s="233">
        <v>2.4184570000000001</v>
      </c>
      <c r="AC551" s="233">
        <v>3.0053939999999999</v>
      </c>
      <c r="AD551" s="233"/>
      <c r="AE551" s="235"/>
      <c r="AF551" s="237"/>
      <c r="AG551" s="237"/>
      <c r="AH551" s="237"/>
      <c r="AI551" s="237"/>
      <c r="AJ551" s="237"/>
    </row>
    <row r="552" spans="1:36" x14ac:dyDescent="0.25">
      <c r="A552" s="231">
        <f t="shared" si="601"/>
        <v>2025</v>
      </c>
      <c r="B552" s="231">
        <f t="shared" si="602"/>
        <v>8</v>
      </c>
      <c r="C552" s="232">
        <v>3.0006083348135499</v>
      </c>
      <c r="D552" s="233"/>
      <c r="E552" s="233">
        <v>173.71377387992001</v>
      </c>
      <c r="F552" s="233"/>
      <c r="G552" s="233">
        <v>9333.3414285930794</v>
      </c>
      <c r="H552" s="233">
        <v>9348.4505713176695</v>
      </c>
      <c r="I552" s="233"/>
      <c r="J552" s="233">
        <v>1000318.02603535</v>
      </c>
      <c r="K552" s="233">
        <v>48.4953423251727</v>
      </c>
      <c r="L552" s="233">
        <v>21187.0449029597</v>
      </c>
      <c r="M552" s="233"/>
      <c r="N552" s="233">
        <v>439.69441342515103</v>
      </c>
      <c r="O552" s="234">
        <v>3.0607666028797502</v>
      </c>
      <c r="P552" s="233">
        <v>1126096.5406509901</v>
      </c>
      <c r="Q552" s="233"/>
      <c r="R552" s="235"/>
      <c r="S552" s="233">
        <v>475.97436278914</v>
      </c>
      <c r="T552" s="233">
        <v>166.693378172352</v>
      </c>
      <c r="U552" s="233">
        <v>479256.90048981103</v>
      </c>
      <c r="V552" s="233">
        <v>122.073264665772</v>
      </c>
      <c r="W552" s="233">
        <v>299.34671843636301</v>
      </c>
      <c r="X552" s="233">
        <v>1059228.672543</v>
      </c>
      <c r="Y552" s="233">
        <v>59888.559263544601</v>
      </c>
      <c r="Z552" s="233">
        <v>5.1458594947960101</v>
      </c>
      <c r="AA552" s="233"/>
      <c r="AB552" s="233">
        <v>2.4221295762094499</v>
      </c>
      <c r="AC552" s="233">
        <v>3.0110681452530201</v>
      </c>
      <c r="AD552" s="233"/>
      <c r="AE552" s="235"/>
      <c r="AF552" s="237"/>
      <c r="AG552" s="237"/>
      <c r="AH552" s="237"/>
      <c r="AI552" s="237"/>
      <c r="AJ552" s="237"/>
    </row>
    <row r="553" spans="1:36" x14ac:dyDescent="0.25">
      <c r="A553" s="231">
        <f t="shared" si="601"/>
        <v>2025</v>
      </c>
      <c r="B553" s="231">
        <f t="shared" si="602"/>
        <v>9</v>
      </c>
      <c r="C553" s="232">
        <v>3.0062329843403601</v>
      </c>
      <c r="D553" s="233"/>
      <c r="E553" s="233">
        <v>173.76802233875699</v>
      </c>
      <c r="F553" s="233"/>
      <c r="G553" s="233">
        <v>9346.0210062945607</v>
      </c>
      <c r="H553" s="233">
        <v>9356.1713948939905</v>
      </c>
      <c r="I553" s="233"/>
      <c r="J553" s="233">
        <v>1002374.96767353</v>
      </c>
      <c r="K553" s="233">
        <v>48.5473575793701</v>
      </c>
      <c r="L553" s="233">
        <v>21227.307405543801</v>
      </c>
      <c r="M553" s="233"/>
      <c r="N553" s="233">
        <v>430.45827964043599</v>
      </c>
      <c r="O553" s="234">
        <v>3.0660030685841302</v>
      </c>
      <c r="P553" s="233">
        <v>1128526.0011408301</v>
      </c>
      <c r="Q553" s="233"/>
      <c r="R553" s="235"/>
      <c r="S553" s="233">
        <v>476.22247868375001</v>
      </c>
      <c r="T553" s="233">
        <v>166.77125638001601</v>
      </c>
      <c r="U553" s="233">
        <v>481089.76201714599</v>
      </c>
      <c r="V553" s="233">
        <v>122.202221131418</v>
      </c>
      <c r="W553" s="233">
        <v>300.01110032786301</v>
      </c>
      <c r="X553" s="233">
        <v>1061567.56888442</v>
      </c>
      <c r="Y553" s="233">
        <v>60066.9073499808</v>
      </c>
      <c r="Z553" s="233">
        <v>5.1472995342317098</v>
      </c>
      <c r="AA553" s="233"/>
      <c r="AB553" s="233">
        <v>2.42547101308595</v>
      </c>
      <c r="AC553" s="233">
        <v>3.0167478335798799</v>
      </c>
      <c r="AD553" s="233"/>
      <c r="AE553" s="235"/>
      <c r="AF553" s="237"/>
      <c r="AG553" s="237"/>
      <c r="AH553" s="237"/>
      <c r="AI553" s="237"/>
      <c r="AJ553" s="237"/>
    </row>
    <row r="554" spans="1:36" x14ac:dyDescent="0.25">
      <c r="A554" s="231">
        <f t="shared" si="601"/>
        <v>2025</v>
      </c>
      <c r="B554" s="231">
        <f t="shared" si="602"/>
        <v>10</v>
      </c>
      <c r="C554" s="232">
        <v>3.0117120000000002</v>
      </c>
      <c r="D554" s="233"/>
      <c r="E554" s="233">
        <v>173.79049000000001</v>
      </c>
      <c r="F554" s="233"/>
      <c r="G554" s="233">
        <v>9358.0787206949808</v>
      </c>
      <c r="H554" s="233">
        <v>9362.3864151417292</v>
      </c>
      <c r="I554" s="233"/>
      <c r="J554" s="233">
        <v>1004631.72307869</v>
      </c>
      <c r="K554" s="233">
        <v>48.6051628944331</v>
      </c>
      <c r="L554" s="233">
        <v>21265.01</v>
      </c>
      <c r="M554" s="233"/>
      <c r="N554" s="233">
        <v>425.05709999999999</v>
      </c>
      <c r="O554" s="234">
        <v>3.0714990000000002</v>
      </c>
      <c r="P554" s="233">
        <v>1131050.99778032</v>
      </c>
      <c r="Q554" s="233"/>
      <c r="R554" s="235"/>
      <c r="S554" s="233">
        <v>476.61228965636701</v>
      </c>
      <c r="T554" s="233">
        <v>166.814584450723</v>
      </c>
      <c r="U554" s="233">
        <v>482992.3</v>
      </c>
      <c r="V554" s="233">
        <v>122.34105247647101</v>
      </c>
      <c r="W554" s="233">
        <v>300.6198</v>
      </c>
      <c r="X554" s="233">
        <v>1063671.2392030701</v>
      </c>
      <c r="Y554" s="233">
        <v>60237.010853378197</v>
      </c>
      <c r="Z554" s="233">
        <v>5.1465129999999997</v>
      </c>
      <c r="AA554" s="233"/>
      <c r="AB554" s="233">
        <v>2.4290029999999998</v>
      </c>
      <c r="AC554" s="233">
        <v>3.0222419999999999</v>
      </c>
      <c r="AD554" s="233"/>
      <c r="AE554" s="235"/>
      <c r="AF554" s="237"/>
      <c r="AG554" s="237"/>
      <c r="AH554" s="237"/>
      <c r="AI554" s="237"/>
      <c r="AJ554" s="237"/>
    </row>
    <row r="555" spans="1:36" x14ac:dyDescent="0.25">
      <c r="A555" s="231">
        <f t="shared" si="601"/>
        <v>2025</v>
      </c>
      <c r="B555" s="231">
        <f t="shared" si="602"/>
        <v>11</v>
      </c>
      <c r="C555" s="232">
        <v>3.0174718316020899</v>
      </c>
      <c r="D555" s="233"/>
      <c r="E555" s="233">
        <v>173.71918051926201</v>
      </c>
      <c r="F555" s="233"/>
      <c r="G555" s="233">
        <v>9369.91560634083</v>
      </c>
      <c r="H555" s="233">
        <v>9367.1545832981501</v>
      </c>
      <c r="I555" s="233"/>
      <c r="J555" s="233">
        <v>1007381.6763706401</v>
      </c>
      <c r="K555" s="233">
        <v>48.677052388968399</v>
      </c>
      <c r="L555" s="233">
        <v>21302.209989818599</v>
      </c>
      <c r="M555" s="233"/>
      <c r="N555" s="233">
        <v>425.36825240172402</v>
      </c>
      <c r="O555" s="234">
        <v>3.0783123313330099</v>
      </c>
      <c r="P555" s="233">
        <v>1133944.1736652199</v>
      </c>
      <c r="Q555" s="233"/>
      <c r="R555" s="235"/>
      <c r="S555" s="233"/>
      <c r="T555" s="233">
        <v>166.756527259047</v>
      </c>
      <c r="U555" s="233">
        <v>485146.190739076</v>
      </c>
      <c r="V555" s="233">
        <v>122.50144684654801</v>
      </c>
      <c r="W555" s="233">
        <v>301.15259058601299</v>
      </c>
      <c r="X555" s="233">
        <v>1065540.11723956</v>
      </c>
      <c r="Y555" s="233">
        <v>60401.394726699102</v>
      </c>
      <c r="Z555" s="233">
        <v>5.1431158968450603</v>
      </c>
      <c r="AA555" s="233"/>
      <c r="AB555" s="233">
        <v>2.43336874123337</v>
      </c>
      <c r="AC555" s="233">
        <v>3.0279147754211699</v>
      </c>
      <c r="AD555" s="233"/>
      <c r="AE555" s="235"/>
      <c r="AF555" s="237"/>
      <c r="AG555" s="237"/>
      <c r="AH555" s="237"/>
      <c r="AI555" s="237"/>
      <c r="AJ555" s="237"/>
    </row>
    <row r="556" spans="1:36" x14ac:dyDescent="0.25">
      <c r="A556" s="231">
        <f t="shared" si="601"/>
        <v>2025</v>
      </c>
      <c r="B556" s="231">
        <f t="shared" si="602"/>
        <v>12</v>
      </c>
      <c r="C556" s="232">
        <v>3.0230927278644701</v>
      </c>
      <c r="D556" s="233">
        <f t="shared" ref="D556" si="616">AVERAGE(C545:C556)</f>
        <v>2.9920606910745136</v>
      </c>
      <c r="E556" s="233">
        <v>173.69186748623</v>
      </c>
      <c r="F556" s="233">
        <f t="shared" ref="F556" si="617">AVERAGE(E545:E556)</f>
        <v>173.99104290106035</v>
      </c>
      <c r="G556" s="233">
        <v>9381.1902697372007</v>
      </c>
      <c r="H556" s="233">
        <v>9371.5237826804605</v>
      </c>
      <c r="I556" s="233">
        <f t="shared" ref="I556" si="618">AVERAGE(H545:H556)</f>
        <v>9336.0748866705235</v>
      </c>
      <c r="J556" s="233">
        <v>1010264.38926314</v>
      </c>
      <c r="K556" s="233">
        <v>48.753896272050298</v>
      </c>
      <c r="L556" s="233">
        <v>21337.3481607219</v>
      </c>
      <c r="M556" s="233">
        <f t="shared" ref="M556" si="619">AVERAGE(L545:L556)</f>
        <v>21126.977823022218</v>
      </c>
      <c r="N556" s="233">
        <v>430.918975524666</v>
      </c>
      <c r="O556" s="234">
        <v>3.0853082506539899</v>
      </c>
      <c r="P556" s="233">
        <v>1136920.01452003</v>
      </c>
      <c r="Q556" s="233">
        <f t="shared" ref="Q556" si="620">AVERAGE(P545:P556)</f>
        <v>1122697.1637627415</v>
      </c>
      <c r="R556" s="235">
        <f t="shared" ref="R556" si="621">AVERAGE(K545:K556)</f>
        <v>48.426484762049391</v>
      </c>
      <c r="S556" s="233"/>
      <c r="T556" s="233">
        <v>166.73143280600999</v>
      </c>
      <c r="U556" s="233">
        <v>487285.77469752199</v>
      </c>
      <c r="V556" s="233">
        <v>122.671728939348</v>
      </c>
      <c r="W556" s="233">
        <v>301.62394124673</v>
      </c>
      <c r="X556" s="233">
        <v>1067246.1555601801</v>
      </c>
      <c r="Y556" s="233">
        <v>60555.2400631848</v>
      </c>
      <c r="Z556" s="233">
        <v>5.1386315196259398</v>
      </c>
      <c r="AA556" s="233">
        <f t="shared" ref="AA556" si="622">AVERAGE(Z545:Z556)</f>
        <v>5.1400182861731363</v>
      </c>
      <c r="AB556" s="233">
        <v>2.4378334274018099</v>
      </c>
      <c r="AC556" s="233">
        <v>3.0334193219775298</v>
      </c>
      <c r="AD556" s="233">
        <f t="shared" ref="AD556" si="623">AVERAGE(X545:X556)</f>
        <v>1056163.746235949</v>
      </c>
      <c r="AE556" s="235">
        <f t="shared" ref="AE556" si="624">AVERAGE(O545:O556)</f>
        <v>3.0498114706817927</v>
      </c>
      <c r="AF556" s="237">
        <f t="shared" ref="AF556" si="625">AVERAGE(S545:S556)</f>
        <v>476.55167679121115</v>
      </c>
      <c r="AG556" s="237">
        <f t="shared" ref="AG556" si="626">AVERAGE(U545:U556)</f>
        <v>476636.66595585778</v>
      </c>
      <c r="AH556" s="237">
        <f t="shared" ref="AH556" si="627">AVERAGE(G545:G556)</f>
        <v>9316.1880899364369</v>
      </c>
      <c r="AI556" s="237">
        <f t="shared" ref="AI556:AJ556" si="628">AVERAGE(AB545:AB556)</f>
        <v>2.4159358499574917</v>
      </c>
      <c r="AJ556" s="237">
        <f t="shared" si="628"/>
        <v>3.0027507063324372</v>
      </c>
    </row>
    <row r="557" spans="1:36" x14ac:dyDescent="0.25">
      <c r="A557" s="231">
        <f>A545+1</f>
        <v>2026</v>
      </c>
      <c r="B557" s="231">
        <f>B545</f>
        <v>1</v>
      </c>
      <c r="C557" s="232">
        <v>3.0288719999999998</v>
      </c>
      <c r="D557" s="233"/>
      <c r="E557" s="233">
        <v>173.895133972168</v>
      </c>
      <c r="F557" s="233"/>
      <c r="G557" s="233">
        <v>9393.3007656126101</v>
      </c>
      <c r="H557" s="233">
        <v>9377.6322214020693</v>
      </c>
      <c r="I557" s="233"/>
      <c r="J557" s="233">
        <v>1013199.57544662</v>
      </c>
      <c r="K557" s="233">
        <v>48.8339037258947</v>
      </c>
      <c r="L557" s="233">
        <v>21373.97</v>
      </c>
      <c r="M557" s="233"/>
      <c r="N557" s="233">
        <v>440.94720000000001</v>
      </c>
      <c r="O557" s="234">
        <v>3.091882</v>
      </c>
      <c r="P557" s="233">
        <v>1140023.14644173</v>
      </c>
      <c r="Q557" s="233"/>
      <c r="R557" s="235"/>
      <c r="S557" s="233"/>
      <c r="T557" s="233">
        <v>166.92420853846801</v>
      </c>
      <c r="U557" s="233">
        <v>489375.8</v>
      </c>
      <c r="V557" s="233">
        <v>122.86093539093</v>
      </c>
      <c r="W557" s="233">
        <v>302.14350000000002</v>
      </c>
      <c r="X557" s="233">
        <v>1069187.1404530001</v>
      </c>
      <c r="Y557" s="233">
        <v>60718.462564809597</v>
      </c>
      <c r="Z557" s="233">
        <v>5.1345353126525897</v>
      </c>
      <c r="AA557" s="233"/>
      <c r="AB557" s="233">
        <v>2.4420069999999998</v>
      </c>
      <c r="AC557" s="233">
        <v>3.039148</v>
      </c>
      <c r="AD557" s="233"/>
      <c r="AE557" s="235"/>
      <c r="AF557" s="237"/>
      <c r="AG557" s="237"/>
      <c r="AH557" s="237"/>
      <c r="AI557" s="237"/>
      <c r="AJ557" s="237"/>
    </row>
    <row r="558" spans="1:36" x14ac:dyDescent="0.25">
      <c r="A558" s="231">
        <f t="shared" si="601"/>
        <v>2026</v>
      </c>
      <c r="B558" s="231">
        <f t="shared" si="602"/>
        <v>2</v>
      </c>
      <c r="C558" s="232">
        <v>3.0345687534552401</v>
      </c>
      <c r="D558" s="233"/>
      <c r="E558" s="233">
        <v>174.450643162912</v>
      </c>
      <c r="F558" s="233"/>
      <c r="G558" s="233">
        <v>9406.3053677298503</v>
      </c>
      <c r="H558" s="233">
        <v>9386.6689947521299</v>
      </c>
      <c r="I558" s="233"/>
      <c r="J558" s="233">
        <v>1015887.7759775</v>
      </c>
      <c r="K558" s="233">
        <v>48.909314935570102</v>
      </c>
      <c r="L558" s="233">
        <v>21411.922347542</v>
      </c>
      <c r="M558" s="233"/>
      <c r="N558" s="233">
        <v>453.74605934563499</v>
      </c>
      <c r="O558" s="234">
        <v>3.0970767118925799</v>
      </c>
      <c r="P558" s="233">
        <v>1143038.10309366</v>
      </c>
      <c r="Q558" s="233"/>
      <c r="R558" s="235"/>
      <c r="S558" s="233"/>
      <c r="T558" s="233">
        <v>167.45393825834</v>
      </c>
      <c r="U558" s="233">
        <v>491225.419864339</v>
      </c>
      <c r="V558" s="233">
        <v>123.06064687422101</v>
      </c>
      <c r="W558" s="233">
        <v>302.74914390102703</v>
      </c>
      <c r="X558" s="233">
        <v>1071512.4596470699</v>
      </c>
      <c r="Y558" s="233">
        <v>60892.541222653097</v>
      </c>
      <c r="Z558" s="233">
        <v>5.1321967520790501</v>
      </c>
      <c r="AA558" s="233"/>
      <c r="AB558" s="233">
        <v>2.4452817609280899</v>
      </c>
      <c r="AC558" s="233">
        <v>3.0449331434200002</v>
      </c>
      <c r="AD558" s="233"/>
      <c r="AE558" s="235"/>
      <c r="AF558" s="237"/>
      <c r="AG558" s="237"/>
      <c r="AH558" s="237"/>
      <c r="AI558" s="237"/>
      <c r="AJ558" s="237"/>
    </row>
    <row r="559" spans="1:36" x14ac:dyDescent="0.25">
      <c r="A559" s="231">
        <f t="shared" si="601"/>
        <v>2026</v>
      </c>
      <c r="B559" s="231">
        <f t="shared" si="602"/>
        <v>3</v>
      </c>
      <c r="C559" s="232">
        <v>3.0396829973117701</v>
      </c>
      <c r="D559" s="233"/>
      <c r="E559" s="233">
        <v>175.108246059821</v>
      </c>
      <c r="F559" s="233"/>
      <c r="G559" s="233">
        <v>9418.4203418055295</v>
      </c>
      <c r="H559" s="233">
        <v>9396.5776233084307</v>
      </c>
      <c r="I559" s="233"/>
      <c r="J559" s="233">
        <v>1018177.5532508499</v>
      </c>
      <c r="K559" s="233">
        <v>48.975083254679099</v>
      </c>
      <c r="L559" s="233">
        <v>21447.507339945001</v>
      </c>
      <c r="M559" s="233"/>
      <c r="N559" s="233">
        <v>464.89612230990599</v>
      </c>
      <c r="O559" s="234">
        <v>3.1012204340287801</v>
      </c>
      <c r="P559" s="233">
        <v>1145717.4901314001</v>
      </c>
      <c r="Q559" s="233"/>
      <c r="R559" s="235"/>
      <c r="S559" s="233"/>
      <c r="T559" s="233">
        <v>168.07172921564299</v>
      </c>
      <c r="U559" s="233">
        <v>492798.72983055399</v>
      </c>
      <c r="V559" s="233">
        <v>123.245574278303</v>
      </c>
      <c r="W559" s="233">
        <v>303.32774587248201</v>
      </c>
      <c r="X559" s="233">
        <v>1073833.1595687701</v>
      </c>
      <c r="Y559" s="233">
        <v>61053.808482558197</v>
      </c>
      <c r="Z559" s="233">
        <v>5.1306647064066997</v>
      </c>
      <c r="AA559" s="233"/>
      <c r="AB559" s="233">
        <v>2.4479010549589</v>
      </c>
      <c r="AC559" s="233">
        <v>3.0501846511180002</v>
      </c>
      <c r="AD559" s="233"/>
      <c r="AE559" s="235"/>
      <c r="AF559" s="237"/>
      <c r="AG559" s="237"/>
      <c r="AH559" s="237"/>
      <c r="AI559" s="237"/>
      <c r="AJ559" s="237"/>
    </row>
    <row r="560" spans="1:36" x14ac:dyDescent="0.25">
      <c r="A560" s="231">
        <f t="shared" si="601"/>
        <v>2026</v>
      </c>
      <c r="B560" s="231">
        <f t="shared" si="602"/>
        <v>4</v>
      </c>
      <c r="C560" s="232">
        <v>3.0453790000000001</v>
      </c>
      <c r="D560" s="233"/>
      <c r="E560" s="233">
        <v>175.775281848145</v>
      </c>
      <c r="F560" s="233"/>
      <c r="G560" s="233">
        <v>9431.5800138342893</v>
      </c>
      <c r="H560" s="233">
        <v>9408.0871552651897</v>
      </c>
      <c r="I560" s="233"/>
      <c r="J560" s="233">
        <v>1020712.2047349199</v>
      </c>
      <c r="K560" s="233">
        <v>49.048810305978101</v>
      </c>
      <c r="L560" s="233">
        <v>21488.33</v>
      </c>
      <c r="M560" s="233"/>
      <c r="N560" s="233">
        <v>473.2758</v>
      </c>
      <c r="O560" s="234">
        <v>3.1062639999999999</v>
      </c>
      <c r="P560" s="233">
        <v>1148708.5161832799</v>
      </c>
      <c r="Q560" s="233"/>
      <c r="R560" s="235"/>
      <c r="S560" s="233"/>
      <c r="T560" s="233">
        <v>168.67221933591</v>
      </c>
      <c r="U560" s="233">
        <v>494614.1</v>
      </c>
      <c r="V560" s="233">
        <v>123.449800141701</v>
      </c>
      <c r="W560" s="233">
        <v>303.93115234375</v>
      </c>
      <c r="X560" s="233">
        <v>1076443.58294947</v>
      </c>
      <c r="Y560" s="233">
        <v>61227.836529025</v>
      </c>
      <c r="Z560" s="233">
        <v>5.1280169999999998</v>
      </c>
      <c r="AA560" s="233"/>
      <c r="AB560" s="233">
        <v>2.4511419999999999</v>
      </c>
      <c r="AC560" s="233">
        <v>3.055993</v>
      </c>
      <c r="AD560" s="233"/>
      <c r="AE560" s="235"/>
      <c r="AF560" s="237"/>
      <c r="AG560" s="237"/>
      <c r="AH560" s="237"/>
      <c r="AI560" s="237"/>
      <c r="AJ560" s="237"/>
    </row>
    <row r="561" spans="1:36" x14ac:dyDescent="0.25">
      <c r="A561" s="231">
        <f t="shared" si="601"/>
        <v>2026</v>
      </c>
      <c r="B561" s="231">
        <f t="shared" si="602"/>
        <v>5</v>
      </c>
      <c r="C561" s="232">
        <v>3.0509697072823698</v>
      </c>
      <c r="D561" s="233"/>
      <c r="E561" s="233">
        <v>176.18212174303801</v>
      </c>
      <c r="F561" s="233"/>
      <c r="G561" s="233">
        <v>9443.6057458105006</v>
      </c>
      <c r="H561" s="233">
        <v>9418.6636361509809</v>
      </c>
      <c r="I561" s="233"/>
      <c r="J561" s="233">
        <v>1023267.43340274</v>
      </c>
      <c r="K561" s="233">
        <v>49.123327707955802</v>
      </c>
      <c r="L561" s="233">
        <v>21529.0709668335</v>
      </c>
      <c r="M561" s="233"/>
      <c r="N561" s="233">
        <v>474.804796991503</v>
      </c>
      <c r="O561" s="234">
        <v>3.1123323591504901</v>
      </c>
      <c r="P561" s="233">
        <v>1151673.2374335299</v>
      </c>
      <c r="Q561" s="233"/>
      <c r="R561" s="235"/>
      <c r="S561" s="233"/>
      <c r="T561" s="233">
        <v>168.994278146211</v>
      </c>
      <c r="U561" s="233">
        <v>496571.89327921998</v>
      </c>
      <c r="V561" s="233">
        <v>123.642877498282</v>
      </c>
      <c r="W561" s="233">
        <v>304.43066257036497</v>
      </c>
      <c r="X561" s="233">
        <v>1078858.10058311</v>
      </c>
      <c r="Y561" s="233">
        <v>61385.733597993603</v>
      </c>
      <c r="Z561" s="233">
        <v>5.1234177792994799</v>
      </c>
      <c r="AA561" s="233"/>
      <c r="AB561" s="233">
        <v>2.4551131246073998</v>
      </c>
      <c r="AC561" s="233">
        <v>3.0615810100066501</v>
      </c>
      <c r="AD561" s="233"/>
      <c r="AE561" s="235"/>
      <c r="AF561" s="237"/>
      <c r="AG561" s="237"/>
      <c r="AH561" s="237"/>
      <c r="AI561" s="237"/>
      <c r="AJ561" s="237"/>
    </row>
    <row r="562" spans="1:36" x14ac:dyDescent="0.25">
      <c r="A562" s="231">
        <f t="shared" si="601"/>
        <v>2026</v>
      </c>
      <c r="B562" s="231">
        <f t="shared" si="602"/>
        <v>6</v>
      </c>
      <c r="C562" s="232">
        <v>3.0567771925340899</v>
      </c>
      <c r="D562" s="233"/>
      <c r="E562" s="233">
        <v>176.394645774027</v>
      </c>
      <c r="F562" s="233"/>
      <c r="G562" s="233">
        <v>9455.6613915023099</v>
      </c>
      <c r="H562" s="233">
        <v>9429.0240057831106</v>
      </c>
      <c r="I562" s="233"/>
      <c r="J562" s="233">
        <v>1025917.41311478</v>
      </c>
      <c r="K562" s="233">
        <v>49.200821442313703</v>
      </c>
      <c r="L562" s="233">
        <v>21571.514422634202</v>
      </c>
      <c r="M562" s="233"/>
      <c r="N562" s="233">
        <v>470.470173717889</v>
      </c>
      <c r="O562" s="234">
        <v>3.11924304216212</v>
      </c>
      <c r="P562" s="233">
        <v>1154744.0528086801</v>
      </c>
      <c r="Q562" s="233"/>
      <c r="R562" s="235"/>
      <c r="S562" s="233"/>
      <c r="T562" s="233">
        <v>169.12696507812299</v>
      </c>
      <c r="U562" s="233">
        <v>498717.21012571</v>
      </c>
      <c r="V562" s="233">
        <v>123.839513311804</v>
      </c>
      <c r="W562" s="233">
        <v>304.91232080657198</v>
      </c>
      <c r="X562" s="233">
        <v>1081279.54573582</v>
      </c>
      <c r="Y562" s="233">
        <v>61543.980164925997</v>
      </c>
      <c r="Z562" s="233">
        <v>5.1175039514430196</v>
      </c>
      <c r="AA562" s="233"/>
      <c r="AB562" s="233">
        <v>2.4596889693838699</v>
      </c>
      <c r="AC562" s="233">
        <v>3.0673235220611899</v>
      </c>
      <c r="AD562" s="233"/>
      <c r="AE562" s="235"/>
      <c r="AF562" s="237"/>
      <c r="AG562" s="237"/>
      <c r="AH562" s="237"/>
      <c r="AI562" s="237"/>
      <c r="AJ562" s="237"/>
    </row>
    <row r="563" spans="1:36" x14ac:dyDescent="0.25">
      <c r="A563" s="231">
        <f t="shared" si="601"/>
        <v>2026</v>
      </c>
      <c r="B563" s="231">
        <f t="shared" si="602"/>
        <v>7</v>
      </c>
      <c r="C563" s="232">
        <v>3.062354</v>
      </c>
      <c r="D563" s="233"/>
      <c r="E563" s="233">
        <v>176.492732590332</v>
      </c>
      <c r="F563" s="233"/>
      <c r="G563" s="233">
        <v>9467.5257644123994</v>
      </c>
      <c r="H563" s="233">
        <v>9438.8049686681898</v>
      </c>
      <c r="I563" s="233"/>
      <c r="J563" s="233">
        <v>1028348.19022516</v>
      </c>
      <c r="K563" s="233">
        <v>49.272345492779102</v>
      </c>
      <c r="L563" s="233">
        <v>21611.85</v>
      </c>
      <c r="M563" s="233"/>
      <c r="N563" s="233">
        <v>462.30779999999999</v>
      </c>
      <c r="O563" s="234">
        <v>3.1256499999999998</v>
      </c>
      <c r="P563" s="233">
        <v>1157632.21128625</v>
      </c>
      <c r="Q563" s="233"/>
      <c r="R563" s="235"/>
      <c r="S563" s="233"/>
      <c r="T563" s="233">
        <v>169.18948179496101</v>
      </c>
      <c r="U563" s="233">
        <v>500775.1</v>
      </c>
      <c r="V563" s="233">
        <v>124.030300033663</v>
      </c>
      <c r="W563" s="233">
        <v>305.42105102539102</v>
      </c>
      <c r="X563" s="233">
        <v>1083642.4740985499</v>
      </c>
      <c r="Y563" s="233">
        <v>61701.1218604842</v>
      </c>
      <c r="Z563" s="233">
        <v>5.1120799999999997</v>
      </c>
      <c r="AA563" s="233"/>
      <c r="AB563" s="233">
        <v>2.4639739999999999</v>
      </c>
      <c r="AC563" s="233">
        <v>3.0728599999999999</v>
      </c>
      <c r="AD563" s="233"/>
      <c r="AE563" s="235"/>
      <c r="AF563" s="237"/>
      <c r="AG563" s="237"/>
      <c r="AH563" s="237"/>
      <c r="AI563" s="237"/>
      <c r="AJ563" s="237"/>
    </row>
    <row r="564" spans="1:36" x14ac:dyDescent="0.25">
      <c r="A564" s="231">
        <f t="shared" si="601"/>
        <v>2026</v>
      </c>
      <c r="B564" s="231">
        <f t="shared" si="602"/>
        <v>8</v>
      </c>
      <c r="C564" s="232">
        <v>3.0680268401383501</v>
      </c>
      <c r="D564" s="233"/>
      <c r="E564" s="233">
        <v>176.568107898904</v>
      </c>
      <c r="F564" s="233"/>
      <c r="G564" s="233">
        <v>9480.3777501655804</v>
      </c>
      <c r="H564" s="233">
        <v>9448.9021696932996</v>
      </c>
      <c r="I564" s="233"/>
      <c r="J564" s="233">
        <v>1030660.8910584199</v>
      </c>
      <c r="K564" s="233">
        <v>49.340747326065603</v>
      </c>
      <c r="L564" s="233">
        <v>21652.168605834999</v>
      </c>
      <c r="M564" s="233"/>
      <c r="N564" s="233">
        <v>451.81534920288198</v>
      </c>
      <c r="O564" s="234">
        <v>3.1313784102122502</v>
      </c>
      <c r="P564" s="233">
        <v>1160487.10690635</v>
      </c>
      <c r="Q564" s="233"/>
      <c r="R564" s="235"/>
      <c r="S564" s="233"/>
      <c r="T564" s="233">
        <v>169.290927122401</v>
      </c>
      <c r="U564" s="233">
        <v>502785.76456159202</v>
      </c>
      <c r="V564" s="233">
        <v>124.23064936207599</v>
      </c>
      <c r="W564" s="233">
        <v>306.04390714147598</v>
      </c>
      <c r="X564" s="233">
        <v>1086173.5394273701</v>
      </c>
      <c r="Y564" s="233">
        <v>61874.4608292864</v>
      </c>
      <c r="Z564" s="233">
        <v>5.1076409058818699</v>
      </c>
      <c r="AA564" s="233"/>
      <c r="AB564" s="233">
        <v>2.4678323032841698</v>
      </c>
      <c r="AC564" s="233">
        <v>3.0785699125047801</v>
      </c>
      <c r="AD564" s="233"/>
      <c r="AE564" s="235"/>
      <c r="AF564" s="237"/>
      <c r="AG564" s="237"/>
      <c r="AH564" s="237"/>
      <c r="AI564" s="237"/>
      <c r="AJ564" s="237"/>
    </row>
    <row r="565" spans="1:36" x14ac:dyDescent="0.25">
      <c r="A565" s="231">
        <f t="shared" si="601"/>
        <v>2026</v>
      </c>
      <c r="B565" s="231">
        <f t="shared" si="602"/>
        <v>9</v>
      </c>
      <c r="C565" s="232">
        <v>3.0736853356066098</v>
      </c>
      <c r="D565" s="233"/>
      <c r="E565" s="233">
        <v>176.65372916939</v>
      </c>
      <c r="F565" s="233"/>
      <c r="G565" s="233">
        <v>9493.4580364130306</v>
      </c>
      <c r="H565" s="233">
        <v>9458.9387748077606</v>
      </c>
      <c r="I565" s="233"/>
      <c r="J565" s="233">
        <v>1033060.20796512</v>
      </c>
      <c r="K565" s="233">
        <v>49.410335960708501</v>
      </c>
      <c r="L565" s="233">
        <v>21692.565786818701</v>
      </c>
      <c r="M565" s="233"/>
      <c r="N565" s="233">
        <v>442.12820367790601</v>
      </c>
      <c r="O565" s="234">
        <v>3.136931060947</v>
      </c>
      <c r="P565" s="233">
        <v>1163370.9347115899</v>
      </c>
      <c r="Q565" s="233"/>
      <c r="R565" s="235"/>
      <c r="S565" s="233"/>
      <c r="T565" s="233">
        <v>169.42324583788999</v>
      </c>
      <c r="U565" s="233">
        <v>504761.24659623002</v>
      </c>
      <c r="V565" s="233">
        <v>124.434084722783</v>
      </c>
      <c r="W565" s="233">
        <v>306.71536931919502</v>
      </c>
      <c r="X565" s="233">
        <v>1088763.70588557</v>
      </c>
      <c r="Y565" s="233">
        <v>62056.671451648901</v>
      </c>
      <c r="Z565" s="233">
        <v>5.1027580182565098</v>
      </c>
      <c r="AA565" s="233"/>
      <c r="AB565" s="233">
        <v>2.47149873126151</v>
      </c>
      <c r="AC565" s="233">
        <v>3.0842789773413402</v>
      </c>
      <c r="AD565" s="233"/>
      <c r="AE565" s="235"/>
      <c r="AF565" s="237"/>
      <c r="AG565" s="237"/>
      <c r="AH565" s="237"/>
      <c r="AI565" s="237"/>
      <c r="AJ565" s="237"/>
    </row>
    <row r="566" spans="1:36" x14ac:dyDescent="0.25">
      <c r="A566" s="231">
        <f t="shared" si="601"/>
        <v>2026</v>
      </c>
      <c r="B566" s="231">
        <f t="shared" si="602"/>
        <v>10</v>
      </c>
      <c r="C566" s="232">
        <v>3.0792489999999999</v>
      </c>
      <c r="D566" s="233"/>
      <c r="E566" s="233">
        <v>176.769835881348</v>
      </c>
      <c r="F566" s="233"/>
      <c r="G566" s="233">
        <v>9505.80267930236</v>
      </c>
      <c r="H566" s="233">
        <v>9468.4775781542394</v>
      </c>
      <c r="I566" s="233"/>
      <c r="J566" s="233">
        <v>1035819.91211329</v>
      </c>
      <c r="K566" s="233">
        <v>49.487264197443302</v>
      </c>
      <c r="L566" s="233">
        <v>21733.599999999999</v>
      </c>
      <c r="M566" s="233"/>
      <c r="N566" s="233">
        <v>436.46640000000002</v>
      </c>
      <c r="O566" s="234">
        <v>3.1431399999999998</v>
      </c>
      <c r="P566" s="233">
        <v>1166388.8929673501</v>
      </c>
      <c r="Q566" s="233"/>
      <c r="R566" s="235"/>
      <c r="T566" s="233">
        <v>169.54856445395501</v>
      </c>
      <c r="U566" s="233">
        <v>506759.46875</v>
      </c>
      <c r="V566" s="233">
        <v>124.63307061922799</v>
      </c>
      <c r="W566" s="233">
        <v>307.3399</v>
      </c>
      <c r="X566" s="233">
        <v>1091273.07230051</v>
      </c>
      <c r="Y566" s="233">
        <v>62237.189682521202</v>
      </c>
      <c r="Z566" s="233">
        <v>5.0954885482788104</v>
      </c>
      <c r="AA566" s="233"/>
      <c r="AB566" s="233">
        <v>2.475419</v>
      </c>
      <c r="AC566" s="233">
        <v>3.0898129999999999</v>
      </c>
      <c r="AD566" s="233"/>
      <c r="AE566" s="235"/>
      <c r="AF566" s="237"/>
      <c r="AG566" s="237"/>
      <c r="AH566" s="237"/>
      <c r="AI566" s="237"/>
      <c r="AJ566" s="237"/>
    </row>
    <row r="567" spans="1:36" x14ac:dyDescent="0.25">
      <c r="A567" s="231">
        <f t="shared" si="601"/>
        <v>2026</v>
      </c>
      <c r="B567" s="231">
        <f t="shared" si="602"/>
        <v>11</v>
      </c>
      <c r="C567" s="232">
        <v>3.0851571497064301</v>
      </c>
      <c r="D567" s="233"/>
      <c r="E567" s="233">
        <v>176.920454268817</v>
      </c>
      <c r="F567" s="233"/>
      <c r="G567" s="233">
        <v>9517.8885168757697</v>
      </c>
      <c r="H567" s="233">
        <v>9478.0464421406905</v>
      </c>
      <c r="I567" s="233"/>
      <c r="J567" s="233">
        <v>1039333.46592446</v>
      </c>
      <c r="K567" s="233">
        <v>49.581642536458403</v>
      </c>
      <c r="L567" s="233">
        <v>21779.119322998798</v>
      </c>
      <c r="M567" s="233"/>
      <c r="N567" s="233">
        <v>436.76136318399301</v>
      </c>
      <c r="O567" s="234">
        <v>3.1510490867007901</v>
      </c>
      <c r="P567" s="233">
        <v>1169860.98081963</v>
      </c>
      <c r="Q567" s="233"/>
      <c r="R567" s="235"/>
      <c r="T567" s="233">
        <v>169.635464597598</v>
      </c>
      <c r="U567" s="233">
        <v>508989.91601505398</v>
      </c>
      <c r="V567" s="233">
        <v>124.840205038031</v>
      </c>
      <c r="W567" s="233">
        <v>307.90841700712798</v>
      </c>
      <c r="X567" s="233">
        <v>1093822.74615035</v>
      </c>
      <c r="Y567" s="233">
        <v>62424.372749010101</v>
      </c>
      <c r="Z567" s="233">
        <v>5.0840399354946104</v>
      </c>
      <c r="AA567" s="233"/>
      <c r="AB567" s="233">
        <v>2.4802127310691899</v>
      </c>
      <c r="AC567" s="233">
        <v>3.0955524288578999</v>
      </c>
      <c r="AD567" s="233"/>
      <c r="AE567" s="235"/>
      <c r="AF567" s="237"/>
      <c r="AG567" s="237"/>
      <c r="AH567" s="237"/>
      <c r="AI567" s="237"/>
      <c r="AJ567" s="237"/>
    </row>
    <row r="568" spans="1:36" x14ac:dyDescent="0.25">
      <c r="A568" s="231">
        <f t="shared" si="601"/>
        <v>2026</v>
      </c>
      <c r="B568" s="231">
        <f t="shared" si="602"/>
        <v>12</v>
      </c>
      <c r="C568" s="232">
        <v>3.0909587041862698</v>
      </c>
      <c r="D568" s="233">
        <f t="shared" ref="D568" si="629">AVERAGE(C557:C568)</f>
        <v>3.0596400566850943</v>
      </c>
      <c r="E568" s="233">
        <v>176.988012651503</v>
      </c>
      <c r="F568" s="233">
        <f t="shared" ref="F568" si="630">AVERAGE(E557:E568)</f>
        <v>176.01657875170042</v>
      </c>
      <c r="G568" s="233">
        <v>9529.3595878804099</v>
      </c>
      <c r="H568" s="233">
        <v>9486.9699180682001</v>
      </c>
      <c r="I568" s="233">
        <f t="shared" ref="I568" si="631">AVERAGE(H557:H568)</f>
        <v>9433.0661240161917</v>
      </c>
      <c r="J568" s="233">
        <v>1042987.14407226</v>
      </c>
      <c r="K568" s="233">
        <v>49.678160969742798</v>
      </c>
      <c r="L568" s="233">
        <v>21824.214626015699</v>
      </c>
      <c r="M568" s="233">
        <f t="shared" ref="M568" si="632">AVERAGE(L557:L568)</f>
        <v>21592.986118218578</v>
      </c>
      <c r="N568" s="233">
        <v>442.46370138404598</v>
      </c>
      <c r="O568" s="234">
        <v>3.1592371975433999</v>
      </c>
      <c r="P568" s="233">
        <v>1173350.9951094601</v>
      </c>
      <c r="Q568" s="233">
        <f t="shared" ref="Q568" si="633">AVERAGE(P557:P568)</f>
        <v>1156249.6389910758</v>
      </c>
      <c r="R568" s="235">
        <f t="shared" ref="R568" si="634">AVERAGE(K557:K568)</f>
        <v>49.238479821299102</v>
      </c>
      <c r="T568" s="233">
        <v>169.61576820583099</v>
      </c>
      <c r="U568" s="233">
        <v>511203.974846992</v>
      </c>
      <c r="V568" s="233">
        <v>125.042175120331</v>
      </c>
      <c r="W568" s="233">
        <v>308.42221479986301</v>
      </c>
      <c r="X568" s="233">
        <v>1096238.00455241</v>
      </c>
      <c r="Y568" s="233">
        <v>62605.331011990202</v>
      </c>
      <c r="Z568" s="233">
        <v>5.0711942055891903</v>
      </c>
      <c r="AA568" s="233">
        <f t="shared" ref="AA568" si="635">AVERAGE(Z557:Z568)</f>
        <v>5.1116280929484859</v>
      </c>
      <c r="AB568" s="233">
        <v>2.4851123195804599</v>
      </c>
      <c r="AC568" s="233">
        <v>3.1011426732063598</v>
      </c>
      <c r="AD568" s="233">
        <f t="shared" ref="AD568" si="636">AVERAGE(X557:X568)</f>
        <v>1082585.6276126669</v>
      </c>
      <c r="AE568" s="235">
        <f t="shared" ref="AE568" si="637">AVERAGE(O557:O568)</f>
        <v>3.1229503585531173</v>
      </c>
      <c r="AF568" s="237" t="e">
        <f t="shared" ref="AF568" si="638">AVERAGE(S557:S568)</f>
        <v>#DIV/0!</v>
      </c>
      <c r="AG568" s="237">
        <f t="shared" ref="AG568" si="639">AVERAGE(U557:U568)</f>
        <v>499881.55198914092</v>
      </c>
      <c r="AH568" s="237">
        <f t="shared" ref="AH568" si="640">AVERAGE(G557:G568)</f>
        <v>9461.9404967787214</v>
      </c>
      <c r="AI568" s="237">
        <f t="shared" ref="AI568:AJ568" si="641">AVERAGE(AB557:AB568)</f>
        <v>2.4620985829227986</v>
      </c>
      <c r="AJ568" s="237">
        <f t="shared" si="641"/>
        <v>3.0701150265430184</v>
      </c>
    </row>
    <row r="569" spans="1:36" x14ac:dyDescent="0.25">
      <c r="A569" s="231">
        <f>A557+1</f>
        <v>2027</v>
      </c>
      <c r="B569" s="231">
        <f>B557</f>
        <v>1</v>
      </c>
      <c r="C569" s="232">
        <v>3.0969329999999999</v>
      </c>
      <c r="D569" s="233"/>
      <c r="E569" s="233">
        <v>176.837840095215</v>
      </c>
      <c r="F569" s="233"/>
      <c r="G569" s="233">
        <v>9541.6151966706093</v>
      </c>
      <c r="H569" s="233">
        <v>9495.7937234533692</v>
      </c>
      <c r="I569" s="233"/>
      <c r="J569" s="233">
        <v>1046470.8938401</v>
      </c>
      <c r="K569" s="233">
        <v>49.770066299876802</v>
      </c>
      <c r="L569" s="233">
        <v>21869.06</v>
      </c>
      <c r="M569" s="233"/>
      <c r="N569" s="233">
        <v>452.70319999999998</v>
      </c>
      <c r="O569" s="234">
        <v>3.1669139999999998</v>
      </c>
      <c r="P569" s="233">
        <v>1176787.1131170799</v>
      </c>
      <c r="Q569" s="233"/>
      <c r="R569" s="235"/>
      <c r="T569" s="233">
        <v>169.41656930822799</v>
      </c>
      <c r="U569" s="233">
        <v>513394.7</v>
      </c>
      <c r="V569" s="233">
        <v>125.252673727329</v>
      </c>
      <c r="W569" s="233">
        <v>308.97719999999998</v>
      </c>
      <c r="X569" s="233">
        <v>1098677.81366376</v>
      </c>
      <c r="Y569" s="233">
        <v>62791.966424798797</v>
      </c>
      <c r="Z569" s="233">
        <v>5.0590669999999998</v>
      </c>
      <c r="AA569" s="233"/>
      <c r="AB569" s="233">
        <v>2.4897619999999998</v>
      </c>
      <c r="AC569" s="233">
        <v>3.1069740000000001</v>
      </c>
      <c r="AD569" s="233"/>
      <c r="AE569" s="235"/>
      <c r="AF569" s="237"/>
      <c r="AG569" s="237"/>
      <c r="AH569" s="237"/>
      <c r="AI569" s="237"/>
      <c r="AJ569" s="237"/>
    </row>
    <row r="570" spans="1:36" x14ac:dyDescent="0.25">
      <c r="A570" s="231">
        <f t="shared" si="601"/>
        <v>2027</v>
      </c>
      <c r="B570" s="231">
        <f t="shared" si="602"/>
        <v>2</v>
      </c>
      <c r="C570" s="232">
        <v>3.1028073437355999</v>
      </c>
      <c r="D570" s="233"/>
      <c r="E570" s="233">
        <v>176.35851573684801</v>
      </c>
      <c r="F570" s="233"/>
      <c r="G570" s="233">
        <v>9554.6991992319599</v>
      </c>
      <c r="H570" s="233">
        <v>9504.2420328543994</v>
      </c>
      <c r="I570" s="233"/>
      <c r="J570" s="233">
        <v>1049254.5085855599</v>
      </c>
      <c r="K570" s="233">
        <v>49.844435787905503</v>
      </c>
      <c r="L570" s="233">
        <v>21910.0727840812</v>
      </c>
      <c r="M570" s="233"/>
      <c r="N570" s="233">
        <v>465.663079831343</v>
      </c>
      <c r="O570" s="234">
        <v>3.1728558399430602</v>
      </c>
      <c r="P570" s="233">
        <v>1179828.2633424399</v>
      </c>
      <c r="Q570" s="233"/>
      <c r="R570" s="235"/>
      <c r="T570" s="233">
        <v>168.97923637260601</v>
      </c>
      <c r="U570" s="233">
        <v>515381.47584438103</v>
      </c>
      <c r="V570" s="233">
        <v>125.46475068107399</v>
      </c>
      <c r="W570" s="233">
        <v>309.59717169351097</v>
      </c>
      <c r="X570" s="233">
        <v>1101058.57511153</v>
      </c>
      <c r="Y570" s="233">
        <v>62977.1880572718</v>
      </c>
      <c r="Z570" s="233">
        <v>5.0504496288519896</v>
      </c>
      <c r="AA570" s="233"/>
      <c r="AB570" s="233">
        <v>2.4935277824500299</v>
      </c>
      <c r="AC570" s="233">
        <v>3.1128697199580002</v>
      </c>
      <c r="AD570" s="233"/>
      <c r="AE570" s="235"/>
      <c r="AF570" s="237"/>
      <c r="AG570" s="237"/>
      <c r="AH570" s="237"/>
      <c r="AI570" s="237"/>
      <c r="AJ570" s="237"/>
    </row>
    <row r="571" spans="1:36" x14ac:dyDescent="0.25">
      <c r="A571" s="231">
        <f t="shared" si="601"/>
        <v>2027</v>
      </c>
      <c r="B571" s="231">
        <f t="shared" si="602"/>
        <v>3</v>
      </c>
      <c r="C571" s="232">
        <v>3.1080603440041101</v>
      </c>
      <c r="D571" s="233"/>
      <c r="E571" s="233">
        <v>175.67200891515401</v>
      </c>
      <c r="F571" s="233"/>
      <c r="G571" s="233">
        <v>9566.8404206851901</v>
      </c>
      <c r="H571" s="233">
        <v>9511.8307234991098</v>
      </c>
      <c r="I571" s="233"/>
      <c r="J571" s="233">
        <v>1051350.9818806001</v>
      </c>
      <c r="K571" s="233">
        <v>49.901074984319401</v>
      </c>
      <c r="L571" s="233">
        <v>21944.8223473705</v>
      </c>
      <c r="M571" s="233"/>
      <c r="N571" s="233">
        <v>476.87396981493498</v>
      </c>
      <c r="O571" s="234">
        <v>3.17732563752087</v>
      </c>
      <c r="P571" s="233">
        <v>1182337.03041665</v>
      </c>
      <c r="Q571" s="233"/>
      <c r="R571" s="235"/>
      <c r="T571" s="233">
        <v>168.38615520435101</v>
      </c>
      <c r="U571" s="233">
        <v>517082.85604211799</v>
      </c>
      <c r="V571" s="233">
        <v>125.655875930387</v>
      </c>
      <c r="W571" s="233">
        <v>310.17425715447001</v>
      </c>
      <c r="X571" s="233">
        <v>1103156.0722726099</v>
      </c>
      <c r="Y571" s="233">
        <v>63139.460481643597</v>
      </c>
      <c r="Z571" s="233">
        <v>5.0454284483188099</v>
      </c>
      <c r="AA571" s="233"/>
      <c r="AB571" s="233">
        <v>2.49653513803508</v>
      </c>
      <c r="AC571" s="233">
        <v>3.1182275948435598</v>
      </c>
      <c r="AD571" s="233"/>
      <c r="AE571" s="235"/>
      <c r="AF571" s="237"/>
      <c r="AG571" s="237"/>
      <c r="AH571" s="237"/>
      <c r="AI571" s="237"/>
      <c r="AJ571" s="237"/>
    </row>
    <row r="572" spans="1:36" x14ac:dyDescent="0.25">
      <c r="A572" s="231">
        <f t="shared" si="601"/>
        <v>2027</v>
      </c>
      <c r="B572" s="231">
        <f t="shared" si="602"/>
        <v>4</v>
      </c>
      <c r="C572" s="232">
        <v>3.113883</v>
      </c>
      <c r="D572" s="233"/>
      <c r="E572" s="233">
        <v>174.697856308594</v>
      </c>
      <c r="F572" s="233"/>
      <c r="G572" s="233">
        <v>9579.9958716626206</v>
      </c>
      <c r="H572" s="233">
        <v>9520.5710664354592</v>
      </c>
      <c r="I572" s="233"/>
      <c r="J572" s="233">
        <v>1053564.6712446201</v>
      </c>
      <c r="K572" s="233">
        <v>49.960788077920199</v>
      </c>
      <c r="L572" s="233">
        <v>21982.65</v>
      </c>
      <c r="M572" s="233"/>
      <c r="N572" s="233">
        <v>485.1952</v>
      </c>
      <c r="O572" s="234">
        <v>3.1823389999999998</v>
      </c>
      <c r="P572" s="233">
        <v>1185046.5764319201</v>
      </c>
      <c r="Q572" s="233"/>
      <c r="R572" s="235"/>
      <c r="T572" s="233">
        <v>167.53317206584501</v>
      </c>
      <c r="U572" s="233">
        <v>519003.75</v>
      </c>
      <c r="V572" s="233">
        <v>125.864572882058</v>
      </c>
      <c r="W572" s="233">
        <v>310.76815795898398</v>
      </c>
      <c r="X572" s="233">
        <v>1105417.34341662</v>
      </c>
      <c r="Y572" s="233">
        <v>63308.493264751203</v>
      </c>
      <c r="Z572" s="233">
        <v>5.0420020000000001</v>
      </c>
      <c r="AA572" s="233"/>
      <c r="AB572" s="233">
        <v>2.5000520000000002</v>
      </c>
      <c r="AC572" s="233">
        <v>3.1241620000000001</v>
      </c>
      <c r="AD572" s="233"/>
      <c r="AE572" s="235"/>
      <c r="AF572" s="237"/>
      <c r="AG572" s="237"/>
      <c r="AH572" s="237"/>
      <c r="AI572" s="237"/>
      <c r="AJ572" s="237"/>
    </row>
    <row r="573" spans="1:36" x14ac:dyDescent="0.25">
      <c r="A573" s="231">
        <f t="shared" si="601"/>
        <v>2027</v>
      </c>
      <c r="B573" s="231">
        <f t="shared" si="602"/>
        <v>5</v>
      </c>
      <c r="C573" s="232">
        <v>3.11957062950012</v>
      </c>
      <c r="D573" s="233"/>
      <c r="E573" s="233">
        <v>173.61907307766799</v>
      </c>
      <c r="F573" s="233"/>
      <c r="G573" s="233">
        <v>9591.9993334406299</v>
      </c>
      <c r="H573" s="233">
        <v>9529.55697540459</v>
      </c>
      <c r="I573" s="233"/>
      <c r="J573" s="233">
        <v>1055859.48412699</v>
      </c>
      <c r="K573" s="233">
        <v>50.021815785031897</v>
      </c>
      <c r="L573" s="233">
        <v>22019.974285469201</v>
      </c>
      <c r="M573" s="233"/>
      <c r="N573" s="233">
        <v>486.522414262415</v>
      </c>
      <c r="O573" s="234">
        <v>3.1880305950391299</v>
      </c>
      <c r="P573" s="233">
        <v>1187740.5693413799</v>
      </c>
      <c r="Q573" s="233"/>
      <c r="R573" s="235"/>
      <c r="T573" s="233">
        <v>166.55498843488499</v>
      </c>
      <c r="U573" s="233">
        <v>520996.41391512001</v>
      </c>
      <c r="V573" s="233">
        <v>126.062037235134</v>
      </c>
      <c r="W573" s="233">
        <v>311.25690621815801</v>
      </c>
      <c r="X573" s="233">
        <v>1107542.8398317201</v>
      </c>
      <c r="Y573" s="233">
        <v>63458.563243083598</v>
      </c>
      <c r="Z573" s="233">
        <v>5.0401217616306804</v>
      </c>
      <c r="AA573" s="233"/>
      <c r="AB573" s="233">
        <v>2.50408930216464</v>
      </c>
      <c r="AC573" s="233">
        <v>3.1298804035633299</v>
      </c>
      <c r="AD573" s="233"/>
      <c r="AE573" s="235"/>
      <c r="AF573" s="237"/>
      <c r="AG573" s="237"/>
      <c r="AH573" s="237"/>
      <c r="AI573" s="237"/>
      <c r="AJ573" s="237"/>
    </row>
    <row r="574" spans="1:36" x14ac:dyDescent="0.25">
      <c r="A574" s="231">
        <f t="shared" si="601"/>
        <v>2027</v>
      </c>
      <c r="B574" s="231">
        <f t="shared" si="602"/>
        <v>6</v>
      </c>
      <c r="C574" s="232">
        <v>3.12547161003828</v>
      </c>
      <c r="D574" s="233"/>
      <c r="E574" s="233">
        <v>172.49939291295601</v>
      </c>
      <c r="F574" s="233"/>
      <c r="G574" s="233">
        <v>9604.0217733092504</v>
      </c>
      <c r="H574" s="233">
        <v>9538.7676325256107</v>
      </c>
      <c r="I574" s="233"/>
      <c r="J574" s="233">
        <v>1058275.84205251</v>
      </c>
      <c r="K574" s="233">
        <v>50.084898916848203</v>
      </c>
      <c r="L574" s="233">
        <v>22058.548755227999</v>
      </c>
      <c r="M574" s="233"/>
      <c r="N574" s="233">
        <v>481.86157973388498</v>
      </c>
      <c r="O574" s="234">
        <v>3.1944487889884501</v>
      </c>
      <c r="P574" s="233">
        <v>1190519.09824543</v>
      </c>
      <c r="Q574" s="233"/>
      <c r="R574" s="235"/>
      <c r="T574" s="233">
        <v>165.52307239092599</v>
      </c>
      <c r="U574" s="233">
        <v>523115.83061332902</v>
      </c>
      <c r="V574" s="233">
        <v>126.263206808307</v>
      </c>
      <c r="W574" s="233">
        <v>311.724725144074</v>
      </c>
      <c r="X574" s="233">
        <v>1109674.69078448</v>
      </c>
      <c r="Y574" s="233">
        <v>63605.704844879197</v>
      </c>
      <c r="Z574" s="233">
        <v>5.0398457454131096</v>
      </c>
      <c r="AA574" s="233"/>
      <c r="AB574" s="233">
        <v>2.5086651417297099</v>
      </c>
      <c r="AC574" s="233">
        <v>3.1357622354505001</v>
      </c>
      <c r="AD574" s="233"/>
      <c r="AE574" s="235"/>
      <c r="AF574" s="237"/>
      <c r="AG574" s="237"/>
      <c r="AH574" s="237"/>
      <c r="AI574" s="237"/>
      <c r="AJ574" s="237"/>
    </row>
    <row r="575" spans="1:36" x14ac:dyDescent="0.25">
      <c r="A575" s="231">
        <f t="shared" si="601"/>
        <v>2027</v>
      </c>
      <c r="B575" s="231">
        <f t="shared" si="602"/>
        <v>7</v>
      </c>
      <c r="C575" s="232">
        <v>3.1311559999999998</v>
      </c>
      <c r="D575" s="233"/>
      <c r="E575" s="233">
        <v>171.55380184082</v>
      </c>
      <c r="F575" s="233"/>
      <c r="G575" s="233">
        <v>9615.8505119296897</v>
      </c>
      <c r="H575" s="233">
        <v>9546.8123350073602</v>
      </c>
      <c r="I575" s="233"/>
      <c r="J575" s="233">
        <v>1060453.6063695301</v>
      </c>
      <c r="K575" s="233">
        <v>50.140312347374397</v>
      </c>
      <c r="L575" s="233">
        <v>22094.639999999999</v>
      </c>
      <c r="M575" s="233"/>
      <c r="N575" s="233">
        <v>473.31369999999998</v>
      </c>
      <c r="O575" s="234">
        <v>3.2005759999999999</v>
      </c>
      <c r="P575" s="233">
        <v>1193070.1878897301</v>
      </c>
      <c r="Q575" s="233"/>
      <c r="R575" s="235"/>
      <c r="T575" s="233">
        <v>164.657071657339</v>
      </c>
      <c r="U575" s="233">
        <v>525106</v>
      </c>
      <c r="V575" s="233">
        <v>126.457659723704</v>
      </c>
      <c r="W575" s="233">
        <v>312.21444702148398</v>
      </c>
      <c r="X575" s="233">
        <v>1111676.36057395</v>
      </c>
      <c r="Y575" s="233">
        <v>63748.447829674202</v>
      </c>
      <c r="Z575" s="233">
        <v>5.0415970000000003</v>
      </c>
      <c r="AA575" s="233"/>
      <c r="AB575" s="233">
        <v>2.513064</v>
      </c>
      <c r="AC575" s="233">
        <v>3.1414330000000001</v>
      </c>
      <c r="AD575" s="233"/>
      <c r="AE575" s="235"/>
      <c r="AF575" s="237"/>
      <c r="AG575" s="237"/>
      <c r="AH575" s="237"/>
      <c r="AI575" s="237"/>
      <c r="AJ575" s="237"/>
    </row>
    <row r="576" spans="1:36" x14ac:dyDescent="0.25">
      <c r="A576" s="231">
        <f t="shared" si="601"/>
        <v>2027</v>
      </c>
      <c r="B576" s="231">
        <f t="shared" si="602"/>
        <v>8</v>
      </c>
      <c r="C576" s="232">
        <v>3.1369733804564301</v>
      </c>
      <c r="D576" s="233"/>
      <c r="E576" s="233">
        <v>170.827863284476</v>
      </c>
      <c r="F576" s="233"/>
      <c r="G576" s="233">
        <v>9628.6776751628095</v>
      </c>
      <c r="H576" s="233">
        <v>9553.7149590834706</v>
      </c>
      <c r="I576" s="233"/>
      <c r="J576" s="233">
        <v>1062427.7950602199</v>
      </c>
      <c r="K576" s="233">
        <v>50.188686919209097</v>
      </c>
      <c r="L576" s="233">
        <v>22130.041028119402</v>
      </c>
      <c r="M576" s="233"/>
      <c r="N576" s="233">
        <v>462.39327858047602</v>
      </c>
      <c r="O576" s="234">
        <v>3.2064222739523598</v>
      </c>
      <c r="P576" s="233">
        <v>1195493.09459491</v>
      </c>
      <c r="Q576" s="233"/>
      <c r="R576" s="235"/>
      <c r="T576" s="233">
        <v>164.01575852693301</v>
      </c>
      <c r="U576" s="233">
        <v>527021.86553473701</v>
      </c>
      <c r="V576" s="233">
        <v>126.661185265375</v>
      </c>
      <c r="W576" s="233">
        <v>312.81091732697502</v>
      </c>
      <c r="X576" s="233">
        <v>1113699.2889396099</v>
      </c>
      <c r="Y576" s="233">
        <v>63903.2941192254</v>
      </c>
      <c r="Z576" s="233">
        <v>5.0454331665545604</v>
      </c>
      <c r="AA576" s="233"/>
      <c r="AB576" s="233">
        <v>2.5172872467423502</v>
      </c>
      <c r="AC576" s="233">
        <v>3.14727710173818</v>
      </c>
      <c r="AD576" s="233"/>
      <c r="AE576" s="235"/>
      <c r="AF576" s="237"/>
      <c r="AG576" s="237"/>
      <c r="AH576" s="237"/>
      <c r="AI576" s="237"/>
      <c r="AJ576" s="237"/>
    </row>
    <row r="577" spans="1:36" x14ac:dyDescent="0.25">
      <c r="A577" s="231">
        <f t="shared" si="601"/>
        <v>2027</v>
      </c>
      <c r="B577" s="231">
        <f t="shared" si="602"/>
        <v>9</v>
      </c>
      <c r="C577" s="232">
        <v>3.1427909830926199</v>
      </c>
      <c r="D577" s="233"/>
      <c r="E577" s="233">
        <v>170.306826376125</v>
      </c>
      <c r="F577" s="233"/>
      <c r="G577" s="233">
        <v>9641.7967793374992</v>
      </c>
      <c r="H577" s="233">
        <v>9559.9314025162403</v>
      </c>
      <c r="I577" s="233"/>
      <c r="J577" s="233">
        <v>1064418.7553373401</v>
      </c>
      <c r="K577" s="233">
        <v>50.236201318545497</v>
      </c>
      <c r="L577" s="233">
        <v>22165.621240595599</v>
      </c>
      <c r="M577" s="233"/>
      <c r="N577" s="233">
        <v>452.277295784101</v>
      </c>
      <c r="O577" s="234">
        <v>3.21229100141771</v>
      </c>
      <c r="P577" s="233">
        <v>1197896.4049488599</v>
      </c>
      <c r="Q577" s="233"/>
      <c r="R577" s="235"/>
      <c r="T577" s="233">
        <v>163.57836542888501</v>
      </c>
      <c r="U577" s="233">
        <v>528901.67246791394</v>
      </c>
      <c r="V577" s="233">
        <v>126.870829918867</v>
      </c>
      <c r="W577" s="233">
        <v>313.456818096939</v>
      </c>
      <c r="X577" s="233">
        <v>1115761.5314535999</v>
      </c>
      <c r="Y577" s="233">
        <v>64067.1697469395</v>
      </c>
      <c r="Z577" s="233">
        <v>5.0493549921522503</v>
      </c>
      <c r="AA577" s="233"/>
      <c r="AB577" s="233">
        <v>2.52147026632991</v>
      </c>
      <c r="AC577" s="233">
        <v>3.1531162929249601</v>
      </c>
      <c r="AD577" s="233"/>
      <c r="AE577" s="235"/>
      <c r="AF577" s="237"/>
      <c r="AG577" s="237"/>
      <c r="AH577" s="237"/>
      <c r="AI577" s="237"/>
      <c r="AJ577" s="237"/>
    </row>
    <row r="578" spans="1:36" x14ac:dyDescent="0.25">
      <c r="A578" s="231">
        <f t="shared" si="601"/>
        <v>2027</v>
      </c>
      <c r="B578" s="231">
        <f t="shared" si="602"/>
        <v>10</v>
      </c>
      <c r="C578" s="232">
        <v>3.1484960000000002</v>
      </c>
      <c r="D578" s="233"/>
      <c r="E578" s="233">
        <v>169.91298615966801</v>
      </c>
      <c r="F578" s="233"/>
      <c r="G578" s="233">
        <v>9654.2966903608904</v>
      </c>
      <c r="H578" s="233">
        <v>9566.2950669172205</v>
      </c>
      <c r="I578" s="233"/>
      <c r="J578" s="233">
        <v>1066738.22455997</v>
      </c>
      <c r="K578" s="233">
        <v>50.291722414324198</v>
      </c>
      <c r="L578" s="233">
        <v>22202.85</v>
      </c>
      <c r="M578" s="233"/>
      <c r="N578" s="233">
        <v>446.22430000000003</v>
      </c>
      <c r="O578" s="234">
        <v>3.218693</v>
      </c>
      <c r="P578" s="233">
        <v>1200452.6888699399</v>
      </c>
      <c r="Q578" s="233"/>
      <c r="R578" s="235"/>
      <c r="T578" s="233">
        <v>163.25868397207</v>
      </c>
      <c r="U578" s="233">
        <v>530830.75</v>
      </c>
      <c r="V578" s="233">
        <v>127.08299717384899</v>
      </c>
      <c r="W578" s="233">
        <v>314.06668090820301</v>
      </c>
      <c r="X578" s="233">
        <v>1117891.47128041</v>
      </c>
      <c r="Y578" s="233">
        <v>64234.580241604897</v>
      </c>
      <c r="Z578" s="233">
        <v>5.0509149999999998</v>
      </c>
      <c r="AA578" s="233"/>
      <c r="AB578" s="233">
        <v>2.525887</v>
      </c>
      <c r="AC578" s="233">
        <v>3.1587740000000002</v>
      </c>
      <c r="AD578" s="233"/>
      <c r="AE578" s="235"/>
      <c r="AF578" s="237"/>
      <c r="AG578" s="237"/>
      <c r="AH578" s="237"/>
      <c r="AI578" s="237"/>
      <c r="AJ578" s="237"/>
    </row>
    <row r="579" spans="1:36" x14ac:dyDescent="0.25">
      <c r="A579" s="231">
        <f t="shared" si="601"/>
        <v>2027</v>
      </c>
      <c r="B579" s="231">
        <f t="shared" si="602"/>
        <v>11</v>
      </c>
      <c r="C579" s="232">
        <v>3.15452024644713</v>
      </c>
      <c r="D579" s="233"/>
      <c r="E579" s="233">
        <v>169.54418401055401</v>
      </c>
      <c r="F579" s="233"/>
      <c r="G579" s="233">
        <v>9666.6877750508593</v>
      </c>
      <c r="H579" s="233">
        <v>9574.0241928910109</v>
      </c>
      <c r="I579" s="233"/>
      <c r="J579" s="233">
        <v>1069779.0945289501</v>
      </c>
      <c r="K579" s="233">
        <v>50.3657571584897</v>
      </c>
      <c r="L579" s="233">
        <v>22245.894794837201</v>
      </c>
      <c r="M579" s="233"/>
      <c r="N579" s="233">
        <v>446.16019458439803</v>
      </c>
      <c r="O579" s="234">
        <v>3.2265093205098099</v>
      </c>
      <c r="P579" s="233">
        <v>1203496.68178858</v>
      </c>
      <c r="Q579" s="233"/>
      <c r="R579" s="235"/>
      <c r="T579" s="233">
        <v>162.956664918993</v>
      </c>
      <c r="U579" s="233">
        <v>533030.73356788803</v>
      </c>
      <c r="V579" s="233">
        <v>127.313434624856</v>
      </c>
      <c r="W579" s="233">
        <v>314.63669567141699</v>
      </c>
      <c r="X579" s="233">
        <v>1120296.42402994</v>
      </c>
      <c r="Y579" s="233">
        <v>64415.878785011802</v>
      </c>
      <c r="Z579" s="233">
        <v>5.0486602647005503</v>
      </c>
      <c r="AA579" s="233"/>
      <c r="AB579" s="233">
        <v>2.5310891051886499</v>
      </c>
      <c r="AC579" s="233">
        <v>3.1646383341734801</v>
      </c>
      <c r="AD579" s="233"/>
      <c r="AE579" s="235"/>
      <c r="AF579" s="237"/>
      <c r="AG579" s="237"/>
      <c r="AH579" s="237"/>
      <c r="AI579" s="237"/>
      <c r="AJ579" s="237"/>
    </row>
    <row r="580" spans="1:36" x14ac:dyDescent="0.25">
      <c r="A580" s="231">
        <f t="shared" si="601"/>
        <v>2027</v>
      </c>
      <c r="B580" s="231">
        <f t="shared" si="602"/>
        <v>12</v>
      </c>
      <c r="C580" s="232">
        <v>3.1604278927770402</v>
      </c>
      <c r="D580" s="233">
        <f t="shared" ref="D580" si="642">AVERAGE(C569:C580)</f>
        <v>3.1284242025042772</v>
      </c>
      <c r="E580" s="233">
        <v>169.194879182721</v>
      </c>
      <c r="F580" s="233">
        <f t="shared" ref="F580" si="643">AVERAGE(E569:E580)</f>
        <v>172.58543565839989</v>
      </c>
      <c r="G580" s="233">
        <v>9678.4830318951808</v>
      </c>
      <c r="H580" s="233">
        <v>9582.4841069618597</v>
      </c>
      <c r="I580" s="233">
        <f t="shared" ref="I580" si="644">AVERAGE(H569:H580)</f>
        <v>9540.335351462476</v>
      </c>
      <c r="J580" s="233">
        <v>1073010.32645946</v>
      </c>
      <c r="K580" s="233">
        <v>50.445517439508102</v>
      </c>
      <c r="L580" s="233">
        <v>22289.7626046601</v>
      </c>
      <c r="M580" s="233">
        <f t="shared" ref="M580" si="645">AVERAGE(L569:L580)</f>
        <v>22076.161486696768</v>
      </c>
      <c r="N580" s="233">
        <v>451.56017137210398</v>
      </c>
      <c r="O580" s="234">
        <v>3.23466314866182</v>
      </c>
      <c r="P580" s="233">
        <v>1206642.18174307</v>
      </c>
      <c r="Q580" s="233">
        <f t="shared" ref="Q580" si="646">AVERAGE(P569:P580)</f>
        <v>1191609.1575608326</v>
      </c>
      <c r="R580" s="235">
        <f t="shared" ref="R580" si="647">AVERAGE(K569:K580)</f>
        <v>50.104273120779418</v>
      </c>
      <c r="T580" s="233">
        <v>162.67171777764699</v>
      </c>
      <c r="U580" s="233">
        <v>535239.98645445297</v>
      </c>
      <c r="V580" s="233">
        <v>127.541463949904</v>
      </c>
      <c r="W580" s="233">
        <v>315.16158335303902</v>
      </c>
      <c r="X580" s="233">
        <v>1122754.4668668299</v>
      </c>
      <c r="Y580" s="233">
        <v>64594.723870813003</v>
      </c>
      <c r="Z580" s="233">
        <v>5.04436555961657</v>
      </c>
      <c r="AA580" s="233">
        <f t="shared" ref="AA580" si="648">AVERAGE(Z569:Z580)</f>
        <v>5.0464367139365436</v>
      </c>
      <c r="AB580" s="233">
        <v>2.5363786148860301</v>
      </c>
      <c r="AC580" s="233">
        <v>3.17033766295775</v>
      </c>
      <c r="AD580" s="233">
        <f t="shared" ref="AD580" si="649">AVERAGE(X569:X580)</f>
        <v>1110633.9065187552</v>
      </c>
      <c r="AE580" s="235">
        <f t="shared" ref="AE580" si="650">AVERAGE(O569:O580)</f>
        <v>3.198422383836101</v>
      </c>
      <c r="AF580" s="237" t="e">
        <f t="shared" ref="AF580" si="651">AVERAGE(S569:S580)</f>
        <v>#DIV/0!</v>
      </c>
      <c r="AG580" s="237">
        <f t="shared" ref="AG580" si="652">AVERAGE(U569:U580)</f>
        <v>524092.16953666165</v>
      </c>
      <c r="AH580" s="237">
        <f t="shared" ref="AH580" si="653">AVERAGE(G569:G580)</f>
        <v>9610.4136882281</v>
      </c>
      <c r="AI580" s="237">
        <f t="shared" ref="AI580:AJ580" si="654">AVERAGE(AB569:AB580)</f>
        <v>2.5114839664605331</v>
      </c>
      <c r="AJ580" s="237">
        <f t="shared" si="654"/>
        <v>3.1386210288008134</v>
      </c>
    </row>
    <row r="581" spans="1:36" x14ac:dyDescent="0.25">
      <c r="A581" s="231">
        <f>A569+1</f>
        <v>2028</v>
      </c>
      <c r="B581" s="231">
        <f>B569</f>
        <v>1</v>
      </c>
      <c r="C581" s="232">
        <v>3.1665390000000002</v>
      </c>
      <c r="D581" s="233"/>
      <c r="E581" s="233">
        <v>168.822146535645</v>
      </c>
      <c r="F581" s="233"/>
      <c r="G581" s="233">
        <v>9690.9531263540302</v>
      </c>
      <c r="H581" s="233">
        <v>9591.8690332810293</v>
      </c>
      <c r="I581" s="233"/>
      <c r="J581" s="233">
        <v>1076154.4891877901</v>
      </c>
      <c r="K581" s="233">
        <v>50.524260068863903</v>
      </c>
      <c r="L581" s="233">
        <v>22334.09</v>
      </c>
      <c r="M581" s="233"/>
      <c r="N581" s="233">
        <v>461.53070000000002</v>
      </c>
      <c r="O581" s="234">
        <v>3.2428439999999998</v>
      </c>
      <c r="P581" s="233">
        <v>1209812.39793562</v>
      </c>
      <c r="Q581" s="233"/>
      <c r="R581" s="235"/>
      <c r="T581" s="233">
        <v>162.37792243587199</v>
      </c>
      <c r="U581" s="233">
        <v>537427.69999999995</v>
      </c>
      <c r="V581" s="233">
        <v>127.774349537828</v>
      </c>
      <c r="W581" s="233">
        <v>315.72805786132801</v>
      </c>
      <c r="X581" s="233">
        <v>1125326.87071956</v>
      </c>
      <c r="Y581" s="233">
        <v>64777.202336558898</v>
      </c>
      <c r="Z581" s="233">
        <v>5.0402393341064498</v>
      </c>
      <c r="AA581" s="233"/>
      <c r="AB581" s="233">
        <v>2.5415749999999999</v>
      </c>
      <c r="AC581" s="233">
        <v>3.1762579999999998</v>
      </c>
      <c r="AD581" s="233"/>
      <c r="AE581" s="235"/>
      <c r="AF581" s="237"/>
      <c r="AG581" s="237"/>
      <c r="AH581" s="237"/>
      <c r="AI581" s="237"/>
      <c r="AJ581" s="237"/>
    </row>
    <row r="582" spans="1:36" x14ac:dyDescent="0.25">
      <c r="A582" s="231">
        <f t="shared" si="601"/>
        <v>2028</v>
      </c>
      <c r="B582" s="231">
        <f t="shared" si="602"/>
        <v>2</v>
      </c>
      <c r="C582" s="232">
        <v>3.1726034747938199</v>
      </c>
      <c r="D582" s="233"/>
      <c r="E582" s="233">
        <v>168.421948876908</v>
      </c>
      <c r="F582" s="233"/>
      <c r="G582" s="233">
        <v>9704.0326566785698</v>
      </c>
      <c r="H582" s="233">
        <v>9601.5598147440505</v>
      </c>
      <c r="I582" s="233"/>
      <c r="J582" s="233">
        <v>1078738.3793049101</v>
      </c>
      <c r="K582" s="233">
        <v>50.590360341417998</v>
      </c>
      <c r="L582" s="233">
        <v>22375.0161763426</v>
      </c>
      <c r="M582" s="233"/>
      <c r="N582" s="233">
        <v>474.26673157521702</v>
      </c>
      <c r="O582" s="234">
        <v>3.2501628504538802</v>
      </c>
      <c r="P582" s="233">
        <v>1212689.4422915799</v>
      </c>
      <c r="Q582" s="233"/>
      <c r="R582" s="235"/>
      <c r="T582" s="233">
        <v>162.07691310911301</v>
      </c>
      <c r="U582" s="233">
        <v>539399.56976222503</v>
      </c>
      <c r="V582" s="233">
        <v>127.99857728686101</v>
      </c>
      <c r="W582" s="233">
        <v>316.35325860783797</v>
      </c>
      <c r="X582" s="233">
        <v>1127847.0854204199</v>
      </c>
      <c r="Y582" s="233">
        <v>64952.686477791904</v>
      </c>
      <c r="Z582" s="233">
        <v>5.0382909088896302</v>
      </c>
      <c r="AA582" s="233"/>
      <c r="AB582" s="233">
        <v>2.5461295522662799</v>
      </c>
      <c r="AC582" s="233">
        <v>3.18221405745772</v>
      </c>
      <c r="AD582" s="233"/>
      <c r="AE582" s="235"/>
      <c r="AF582" s="237"/>
      <c r="AG582" s="237"/>
      <c r="AH582" s="237"/>
      <c r="AI582" s="237"/>
      <c r="AJ582" s="237"/>
    </row>
    <row r="583" spans="1:36" x14ac:dyDescent="0.25">
      <c r="A583" s="231">
        <f t="shared" si="601"/>
        <v>2028</v>
      </c>
      <c r="B583" s="231">
        <f t="shared" si="602"/>
        <v>3</v>
      </c>
      <c r="C583" s="232">
        <v>3.1782630706767399</v>
      </c>
      <c r="D583" s="233"/>
      <c r="E583" s="233">
        <v>168.02455542434299</v>
      </c>
      <c r="F583" s="233"/>
      <c r="G583" s="233">
        <v>9716.5151931033997</v>
      </c>
      <c r="H583" s="233">
        <v>9610.6897809858001</v>
      </c>
      <c r="I583" s="233"/>
      <c r="J583" s="233">
        <v>1080811.07633691</v>
      </c>
      <c r="K583" s="233">
        <v>50.644557566951001</v>
      </c>
      <c r="L583" s="233">
        <v>22411.462494343701</v>
      </c>
      <c r="M583" s="233"/>
      <c r="N583" s="233">
        <v>485.67873759060501</v>
      </c>
      <c r="O583" s="234">
        <v>3.2565756585357399</v>
      </c>
      <c r="P583" s="233">
        <v>1215205.1212706901</v>
      </c>
      <c r="Q583" s="233"/>
      <c r="R583" s="235"/>
      <c r="T583" s="233">
        <v>161.778798022633</v>
      </c>
      <c r="U583" s="233">
        <v>541159.73043450795</v>
      </c>
      <c r="V583" s="233">
        <v>128.20297583150301</v>
      </c>
      <c r="W583" s="233">
        <v>316.95753935775798</v>
      </c>
      <c r="X583" s="233">
        <v>1130148.4523082599</v>
      </c>
      <c r="Y583" s="233">
        <v>65110.954709847698</v>
      </c>
      <c r="Z583" s="233">
        <v>5.0377355430991404</v>
      </c>
      <c r="AA583" s="233"/>
      <c r="AB583" s="233">
        <v>2.5500909297018399</v>
      </c>
      <c r="AC583" s="233">
        <v>3.1878149887328302</v>
      </c>
      <c r="AD583" s="233"/>
      <c r="AE583" s="235"/>
      <c r="AF583" s="237"/>
      <c r="AG583" s="237"/>
      <c r="AH583" s="237"/>
      <c r="AI583" s="237"/>
      <c r="AJ583" s="237"/>
    </row>
    <row r="584" spans="1:36" x14ac:dyDescent="0.25">
      <c r="A584" s="231">
        <f t="shared" si="601"/>
        <v>2028</v>
      </c>
      <c r="B584" s="231">
        <f t="shared" si="602"/>
        <v>4</v>
      </c>
      <c r="C584" s="232">
        <v>3.1843499999999998</v>
      </c>
      <c r="D584" s="233"/>
      <c r="E584" s="233">
        <v>167.58145840332</v>
      </c>
      <c r="F584" s="233"/>
      <c r="G584" s="233">
        <v>9729.6329150882102</v>
      </c>
      <c r="H584" s="233">
        <v>9620.3183097528999</v>
      </c>
      <c r="I584" s="233"/>
      <c r="J584" s="233">
        <v>1082966.5721090401</v>
      </c>
      <c r="K584" s="233">
        <v>50.701640804342397</v>
      </c>
      <c r="L584" s="233">
        <v>22450.71</v>
      </c>
      <c r="M584" s="233"/>
      <c r="N584" s="233">
        <v>493.71820000000002</v>
      </c>
      <c r="O584" s="234">
        <v>3.2635839999999998</v>
      </c>
      <c r="P584" s="233">
        <v>1217879.1691184901</v>
      </c>
      <c r="Q584" s="233"/>
      <c r="R584" s="235"/>
      <c r="T584" s="233">
        <v>161.430963185683</v>
      </c>
      <c r="U584" s="233">
        <v>543129.4375</v>
      </c>
      <c r="V584" s="233">
        <v>128.42051248287501</v>
      </c>
      <c r="W584" s="233">
        <v>317.57043457031301</v>
      </c>
      <c r="X584" s="233">
        <v>1132557.2904165899</v>
      </c>
      <c r="Y584" s="233">
        <v>65275.566725252596</v>
      </c>
      <c r="Z584" s="233">
        <v>5.0370910000000002</v>
      </c>
      <c r="AA584" s="233"/>
      <c r="AB584" s="233">
        <v>2.5544750000000001</v>
      </c>
      <c r="AC584" s="233">
        <v>3.1938279999999999</v>
      </c>
      <c r="AD584" s="233"/>
      <c r="AE584" s="235"/>
      <c r="AF584" s="237"/>
      <c r="AG584" s="237"/>
      <c r="AH584" s="237"/>
      <c r="AI584" s="237"/>
      <c r="AJ584" s="237"/>
    </row>
    <row r="585" spans="1:36" x14ac:dyDescent="0.25">
      <c r="A585" s="231">
        <f t="shared" si="601"/>
        <v>2028</v>
      </c>
      <c r="B585" s="231">
        <f t="shared" si="602"/>
        <v>5</v>
      </c>
      <c r="C585" s="232">
        <v>3.1903071967204699</v>
      </c>
      <c r="D585" s="233"/>
      <c r="E585" s="233">
        <v>167.15164814134801</v>
      </c>
      <c r="F585" s="233"/>
      <c r="G585" s="233">
        <v>9741.7801086628406</v>
      </c>
      <c r="H585" s="233">
        <v>9629.3282194992898</v>
      </c>
      <c r="I585" s="233"/>
      <c r="J585" s="233">
        <v>1085213.98786142</v>
      </c>
      <c r="K585" s="233">
        <v>50.761082631834597</v>
      </c>
      <c r="L585" s="233">
        <v>22490.5743279749</v>
      </c>
      <c r="M585" s="233"/>
      <c r="N585" s="233">
        <v>494.751346287606</v>
      </c>
      <c r="O585" s="234">
        <v>3.2709114659954901</v>
      </c>
      <c r="P585" s="233">
        <v>1220570.3050798201</v>
      </c>
      <c r="Q585" s="233"/>
      <c r="R585" s="235"/>
      <c r="T585" s="233">
        <v>161.070470716491</v>
      </c>
      <c r="U585" s="233">
        <v>545240.68793506804</v>
      </c>
      <c r="V585" s="233">
        <v>128.63351675255399</v>
      </c>
      <c r="W585" s="233">
        <v>318.096734194742</v>
      </c>
      <c r="X585" s="233">
        <v>1134848.78401534</v>
      </c>
      <c r="Y585" s="233">
        <v>65432.143257032003</v>
      </c>
      <c r="Z585" s="233">
        <v>5.0354734161950399</v>
      </c>
      <c r="AA585" s="233"/>
      <c r="AB585" s="233">
        <v>2.5591768952546801</v>
      </c>
      <c r="AC585" s="233">
        <v>3.1996659429841898</v>
      </c>
      <c r="AD585" s="233"/>
      <c r="AE585" s="235"/>
      <c r="AF585" s="237"/>
      <c r="AG585" s="237"/>
      <c r="AH585" s="237"/>
      <c r="AI585" s="237"/>
      <c r="AJ585" s="237"/>
    </row>
    <row r="586" spans="1:36" x14ac:dyDescent="0.25">
      <c r="A586" s="231">
        <f t="shared" si="601"/>
        <v>2028</v>
      </c>
      <c r="B586" s="231">
        <f t="shared" si="602"/>
        <v>6</v>
      </c>
      <c r="C586" s="232">
        <v>3.1964780830293398</v>
      </c>
      <c r="D586" s="233"/>
      <c r="E586" s="233">
        <v>166.77094441160801</v>
      </c>
      <c r="F586" s="233"/>
      <c r="G586" s="233">
        <v>9754.0698811717393</v>
      </c>
      <c r="H586" s="233">
        <v>9638.1974283276904</v>
      </c>
      <c r="I586" s="233"/>
      <c r="J586" s="233">
        <v>1087597.0381618901</v>
      </c>
      <c r="K586" s="233">
        <v>50.823263374585103</v>
      </c>
      <c r="L586" s="233">
        <v>22532.861133423801</v>
      </c>
      <c r="M586" s="233"/>
      <c r="N586" s="233">
        <v>489.77213109250999</v>
      </c>
      <c r="O586" s="234">
        <v>3.27858060024528</v>
      </c>
      <c r="P586" s="233">
        <v>1223369.23596199</v>
      </c>
      <c r="Q586" s="233"/>
      <c r="R586" s="235"/>
      <c r="T586" s="233">
        <v>160.74689580657</v>
      </c>
      <c r="U586" s="233">
        <v>547522.27336830704</v>
      </c>
      <c r="V586" s="233">
        <v>128.854592269698</v>
      </c>
      <c r="W586" s="233">
        <v>318.612689888045</v>
      </c>
      <c r="X586" s="233">
        <v>1137196.1970299</v>
      </c>
      <c r="Y586" s="233">
        <v>65593.376404459093</v>
      </c>
      <c r="Z586" s="233">
        <v>5.0335943031649597</v>
      </c>
      <c r="AA586" s="233"/>
      <c r="AB586" s="233">
        <v>2.5642201282483899</v>
      </c>
      <c r="AC586" s="233">
        <v>3.2057055847436402</v>
      </c>
      <c r="AD586" s="233"/>
      <c r="AE586" s="235"/>
      <c r="AF586" s="237"/>
      <c r="AG586" s="237"/>
      <c r="AH586" s="237"/>
      <c r="AI586" s="237"/>
      <c r="AJ586" s="237"/>
    </row>
    <row r="587" spans="1:36" x14ac:dyDescent="0.25">
      <c r="A587" s="231">
        <f t="shared" si="601"/>
        <v>2028</v>
      </c>
      <c r="B587" s="231">
        <f t="shared" si="602"/>
        <v>7</v>
      </c>
      <c r="C587" s="232">
        <v>3.2023920000000001</v>
      </c>
      <c r="D587" s="233"/>
      <c r="E587" s="233">
        <v>166.537094631348</v>
      </c>
      <c r="F587" s="233"/>
      <c r="G587" s="233">
        <v>9766.1591715019895</v>
      </c>
      <c r="H587" s="233">
        <v>9646.2526040449702</v>
      </c>
      <c r="I587" s="233"/>
      <c r="J587" s="233">
        <v>1089776.78239237</v>
      </c>
      <c r="K587" s="233">
        <v>50.878546828370098</v>
      </c>
      <c r="L587" s="233">
        <v>22573.4</v>
      </c>
      <c r="M587" s="233"/>
      <c r="N587" s="233">
        <v>480.9067</v>
      </c>
      <c r="O587" s="234">
        <v>3.2854329999999998</v>
      </c>
      <c r="P587" s="233">
        <v>1225957.8168214001</v>
      </c>
      <c r="Q587" s="233"/>
      <c r="R587" s="235"/>
      <c r="T587" s="233">
        <v>160.56846875206</v>
      </c>
      <c r="U587" s="233">
        <v>549661.4</v>
      </c>
      <c r="V587" s="233">
        <v>129.06666136251499</v>
      </c>
      <c r="W587" s="233">
        <v>319.14350000000002</v>
      </c>
      <c r="X587" s="233">
        <v>1139469.95135502</v>
      </c>
      <c r="Y587" s="233">
        <v>65751.115417473498</v>
      </c>
      <c r="Z587" s="233">
        <v>5.032807</v>
      </c>
      <c r="AA587" s="233"/>
      <c r="AB587" s="233">
        <v>2.5688490000000002</v>
      </c>
      <c r="AC587" s="233">
        <v>3.211544</v>
      </c>
      <c r="AD587" s="233"/>
      <c r="AE587" s="235"/>
      <c r="AF587" s="237"/>
      <c r="AG587" s="237"/>
      <c r="AH587" s="237"/>
      <c r="AI587" s="237"/>
      <c r="AJ587" s="237"/>
    </row>
    <row r="588" spans="1:36" x14ac:dyDescent="0.25">
      <c r="A588" s="231">
        <f t="shared" si="601"/>
        <v>2028</v>
      </c>
      <c r="B588" s="231">
        <f t="shared" si="602"/>
        <v>8</v>
      </c>
      <c r="C588" s="232">
        <v>3.20839486740396</v>
      </c>
      <c r="D588" s="233"/>
      <c r="E588" s="233">
        <v>166.487152594897</v>
      </c>
      <c r="F588" s="233"/>
      <c r="G588" s="233">
        <v>9779.1600463316809</v>
      </c>
      <c r="H588" s="233">
        <v>9654.0583952505604</v>
      </c>
      <c r="I588" s="233"/>
      <c r="J588" s="233">
        <v>1091793.95213549</v>
      </c>
      <c r="K588" s="233">
        <v>50.927536744566197</v>
      </c>
      <c r="L588" s="233">
        <v>22613.905897949899</v>
      </c>
      <c r="M588" s="233"/>
      <c r="N588" s="233">
        <v>469.65339155551999</v>
      </c>
      <c r="O588" s="234">
        <v>3.2914823557891499</v>
      </c>
      <c r="P588" s="233">
        <v>1228432.9368408299</v>
      </c>
      <c r="Q588" s="233"/>
      <c r="R588" s="235"/>
      <c r="T588" s="233">
        <v>160.58509547920201</v>
      </c>
      <c r="U588" s="233">
        <v>551684.11709230801</v>
      </c>
      <c r="V588" s="233">
        <v>129.281832492728</v>
      </c>
      <c r="W588" s="233">
        <v>319.76637095965401</v>
      </c>
      <c r="X588" s="233">
        <v>1141843.62410942</v>
      </c>
      <c r="Y588" s="233">
        <v>65918.108629658993</v>
      </c>
      <c r="Z588" s="233">
        <v>5.03379206500815</v>
      </c>
      <c r="AA588" s="233"/>
      <c r="AB588" s="233">
        <v>2.5730861712249302</v>
      </c>
      <c r="AC588" s="233">
        <v>3.21756147342025</v>
      </c>
      <c r="AD588" s="233"/>
      <c r="AE588" s="235"/>
      <c r="AF588" s="237"/>
      <c r="AG588" s="237"/>
      <c r="AH588" s="237"/>
      <c r="AI588" s="237"/>
      <c r="AJ588" s="237"/>
    </row>
    <row r="589" spans="1:36" x14ac:dyDescent="0.25">
      <c r="A589" s="231">
        <f t="shared" si="601"/>
        <v>2028</v>
      </c>
      <c r="B589" s="231">
        <f t="shared" si="602"/>
        <v>9</v>
      </c>
      <c r="C589" s="232">
        <v>3.2143474976400501</v>
      </c>
      <c r="D589" s="233"/>
      <c r="E589" s="233">
        <v>166.59109276022801</v>
      </c>
      <c r="F589" s="233"/>
      <c r="G589" s="233">
        <v>9792.3391079102403</v>
      </c>
      <c r="H589" s="233">
        <v>9661.8946509692705</v>
      </c>
      <c r="I589" s="233"/>
      <c r="J589" s="233">
        <v>1093818.36693559</v>
      </c>
      <c r="K589" s="233">
        <v>50.976209353704398</v>
      </c>
      <c r="L589" s="233">
        <v>22654.0602730803</v>
      </c>
      <c r="M589" s="233"/>
      <c r="N589" s="233">
        <v>459.20556661745002</v>
      </c>
      <c r="O589" s="234">
        <v>3.2970253033807002</v>
      </c>
      <c r="P589" s="233">
        <v>1230898.0158420501</v>
      </c>
      <c r="Q589" s="233"/>
      <c r="R589" s="235"/>
      <c r="T589" s="233">
        <v>160.75196992013599</v>
      </c>
      <c r="U589" s="233">
        <v>553621.46586643998</v>
      </c>
      <c r="V589" s="233">
        <v>129.49452321708901</v>
      </c>
      <c r="W589" s="233">
        <v>320.43084351178601</v>
      </c>
      <c r="X589" s="233">
        <v>1144260.7943884199</v>
      </c>
      <c r="Y589" s="233">
        <v>66090.958100939897</v>
      </c>
      <c r="Z589" s="233">
        <v>5.0351519695061704</v>
      </c>
      <c r="AA589" s="233"/>
      <c r="AB589" s="233">
        <v>2.5771269292268002</v>
      </c>
      <c r="AC589" s="233">
        <v>3.2235735692480501</v>
      </c>
      <c r="AD589" s="233"/>
      <c r="AE589" s="235"/>
      <c r="AF589" s="237"/>
      <c r="AG589" s="237"/>
      <c r="AH589" s="237"/>
      <c r="AI589" s="237"/>
      <c r="AJ589" s="237"/>
    </row>
    <row r="590" spans="1:36" x14ac:dyDescent="0.25">
      <c r="A590" s="231">
        <f t="shared" si="601"/>
        <v>2028</v>
      </c>
      <c r="B590" s="231">
        <f t="shared" si="602"/>
        <v>10</v>
      </c>
      <c r="C590" s="232">
        <v>3.2201420000000001</v>
      </c>
      <c r="D590" s="233"/>
      <c r="E590" s="233">
        <v>166.777612175293</v>
      </c>
      <c r="F590" s="233"/>
      <c r="G590" s="233">
        <v>9804.7916836742097</v>
      </c>
      <c r="H590" s="233">
        <v>9670.1581156410593</v>
      </c>
      <c r="I590" s="233"/>
      <c r="J590" s="233">
        <v>1096099.47844459</v>
      </c>
      <c r="K590" s="233">
        <v>51.033113816764001</v>
      </c>
      <c r="L590" s="233">
        <v>22694.06</v>
      </c>
      <c r="M590" s="233"/>
      <c r="N590" s="233">
        <v>452.83819999999997</v>
      </c>
      <c r="O590" s="234">
        <v>3.3026499999999999</v>
      </c>
      <c r="P590" s="233">
        <v>1233519.4186571899</v>
      </c>
      <c r="Q590" s="233"/>
      <c r="R590" s="235"/>
      <c r="T590" s="233">
        <v>160.978358090418</v>
      </c>
      <c r="U590" s="233">
        <v>555566.5625</v>
      </c>
      <c r="V590" s="233">
        <v>129.700294255665</v>
      </c>
      <c r="W590" s="233">
        <v>321.06365966796898</v>
      </c>
      <c r="X590" s="233">
        <v>1146658.70210829</v>
      </c>
      <c r="Y590" s="233">
        <v>66265.407943130296</v>
      </c>
      <c r="Z590" s="233">
        <v>5.0349389999999996</v>
      </c>
      <c r="AA590" s="233"/>
      <c r="AB590" s="233">
        <v>2.58134</v>
      </c>
      <c r="AC590" s="233">
        <v>3.2294010000000002</v>
      </c>
      <c r="AD590" s="233"/>
      <c r="AE590" s="235"/>
      <c r="AF590" s="237"/>
      <c r="AG590" s="237"/>
      <c r="AH590" s="237"/>
      <c r="AI590" s="237"/>
      <c r="AJ590" s="237"/>
    </row>
    <row r="591" spans="1:36" x14ac:dyDescent="0.25">
      <c r="A591" s="231">
        <f t="shared" si="601"/>
        <v>2028</v>
      </c>
      <c r="B591" s="231">
        <f t="shared" si="602"/>
        <v>11</v>
      </c>
      <c r="C591" s="232">
        <v>3.22622657927722</v>
      </c>
      <c r="D591" s="233"/>
      <c r="E591" s="233">
        <v>167.01161885037601</v>
      </c>
      <c r="F591" s="233"/>
      <c r="G591" s="233">
        <v>9817.0415630310999</v>
      </c>
      <c r="H591" s="233">
        <v>9679.8940492260408</v>
      </c>
      <c r="I591" s="233"/>
      <c r="J591" s="233">
        <v>1098992.64384411</v>
      </c>
      <c r="K591" s="233">
        <v>51.108684342351701</v>
      </c>
      <c r="L591" s="233">
        <v>22737.554890366198</v>
      </c>
      <c r="M591" s="233"/>
      <c r="N591" s="233">
        <v>452.47150539669298</v>
      </c>
      <c r="O591" s="234">
        <v>3.3092441490185198</v>
      </c>
      <c r="P591" s="233">
        <v>1236634.6110701801</v>
      </c>
      <c r="Q591" s="233"/>
      <c r="R591" s="235"/>
      <c r="T591" s="233">
        <v>161.22017874189001</v>
      </c>
      <c r="U591" s="233">
        <v>557754.12375871104</v>
      </c>
      <c r="V591" s="233">
        <v>129.914859942178</v>
      </c>
      <c r="W591" s="233">
        <v>321.67206002581401</v>
      </c>
      <c r="X591" s="233">
        <v>1149212.64363791</v>
      </c>
      <c r="Y591" s="233">
        <v>66453.964753350097</v>
      </c>
      <c r="Z591" s="233">
        <v>5.0318825688567603</v>
      </c>
      <c r="AA591" s="233"/>
      <c r="AB591" s="233">
        <v>2.5863285323051999</v>
      </c>
      <c r="AC591" s="233">
        <v>3.2354484551709199</v>
      </c>
      <c r="AD591" s="233"/>
      <c r="AE591" s="235"/>
      <c r="AF591" s="237"/>
      <c r="AG591" s="237"/>
      <c r="AH591" s="237"/>
      <c r="AI591" s="237"/>
      <c r="AJ591" s="237"/>
    </row>
    <row r="592" spans="1:36" x14ac:dyDescent="0.25">
      <c r="A592" s="231">
        <f t="shared" si="601"/>
        <v>2028</v>
      </c>
      <c r="B592" s="231">
        <f t="shared" si="602"/>
        <v>12</v>
      </c>
      <c r="C592" s="232">
        <v>3.2321839287036398</v>
      </c>
      <c r="D592" s="233">
        <f t="shared" ref="D592" si="655">AVERAGE(C581:C592)</f>
        <v>3.1993523081871036</v>
      </c>
      <c r="E592" s="233">
        <v>167.28870522248999</v>
      </c>
      <c r="F592" s="233">
        <f t="shared" ref="F592" si="656">AVERAGE(E581:E592)</f>
        <v>167.28883150231701</v>
      </c>
      <c r="G592" s="233">
        <v>9828.6771393798208</v>
      </c>
      <c r="H592" s="233">
        <v>9690.2830405791501</v>
      </c>
      <c r="I592" s="233">
        <f t="shared" ref="I592" si="657">AVERAGE(H581:H592)</f>
        <v>9641.2086201918191</v>
      </c>
      <c r="J592" s="233">
        <v>1102049.9712962699</v>
      </c>
      <c r="K592" s="233">
        <v>51.1902405361067</v>
      </c>
      <c r="L592" s="233">
        <v>22780.662579276999</v>
      </c>
      <c r="M592" s="233">
        <f t="shared" ref="M592" si="658">AVERAGE(L581:L592)</f>
        <v>22554.029814396534</v>
      </c>
      <c r="N592" s="233">
        <v>457.64948279764798</v>
      </c>
      <c r="O592" s="234">
        <v>3.3159237892640001</v>
      </c>
      <c r="P592" s="233">
        <v>1239859.7124329801</v>
      </c>
      <c r="Q592" s="233">
        <f t="shared" ref="Q592" si="659">AVERAGE(P581:P592)</f>
        <v>1224569.0152769017</v>
      </c>
      <c r="R592" s="235">
        <f t="shared" ref="R592" si="660">AVERAGE(K581:K592)</f>
        <v>50.846624700821501</v>
      </c>
      <c r="T592" s="233">
        <v>161.485643258702</v>
      </c>
      <c r="U592" s="233">
        <v>559951.53707216599</v>
      </c>
      <c r="V592" s="233">
        <v>130.12485918348301</v>
      </c>
      <c r="W592" s="233">
        <v>322.24499776984601</v>
      </c>
      <c r="X592" s="233">
        <v>1151763.5469862099</v>
      </c>
      <c r="Y592" s="233">
        <v>66642.4074362026</v>
      </c>
      <c r="Z592" s="233">
        <v>5.02755729814902</v>
      </c>
      <c r="AA592" s="233">
        <f t="shared" ref="AA592" si="661">AVERAGE(Z581:Z592)</f>
        <v>5.0348795339146104</v>
      </c>
      <c r="AB592" s="233">
        <v>2.5913945748829299</v>
      </c>
      <c r="AC592" s="233">
        <v>3.24134619897375</v>
      </c>
      <c r="AD592" s="233">
        <f t="shared" ref="AD592" si="662">AVERAGE(X581:X592)</f>
        <v>1138427.8285412784</v>
      </c>
      <c r="AE592" s="235">
        <f t="shared" ref="AE592" si="663">AVERAGE(O581:O592)</f>
        <v>3.2803680977235632</v>
      </c>
      <c r="AF592" s="237" t="e">
        <f t="shared" ref="AF592" si="664">AVERAGE(S581:S592)</f>
        <v>#DIV/0!</v>
      </c>
      <c r="AG592" s="237">
        <f t="shared" ref="AG592" si="665">AVERAGE(U581:U592)</f>
        <v>548509.88377414434</v>
      </c>
      <c r="AH592" s="237">
        <f t="shared" ref="AH592" si="666">AVERAGE(G581:G592)</f>
        <v>9760.4293827406527</v>
      </c>
      <c r="AI592" s="237">
        <f t="shared" ref="AI592:AJ592" si="667">AVERAGE(AB581:AB592)</f>
        <v>2.5661493927592542</v>
      </c>
      <c r="AJ592" s="237">
        <f t="shared" si="667"/>
        <v>3.2086967725609461</v>
      </c>
    </row>
    <row r="593" spans="1:36" x14ac:dyDescent="0.25">
      <c r="A593" s="231">
        <f>A581+1</f>
        <v>2029</v>
      </c>
      <c r="B593" s="231">
        <f>B581</f>
        <v>1</v>
      </c>
      <c r="C593" s="232">
        <v>3.2383639999999998</v>
      </c>
      <c r="D593" s="233"/>
      <c r="E593" s="233">
        <v>167.65278625488301</v>
      </c>
      <c r="F593" s="233"/>
      <c r="G593" s="233">
        <v>9841.0404896719901</v>
      </c>
      <c r="H593" s="233">
        <v>9701.6490159922905</v>
      </c>
      <c r="I593" s="233"/>
      <c r="J593" s="233">
        <v>1105086.55547257</v>
      </c>
      <c r="K593" s="233">
        <v>51.271467645249501</v>
      </c>
      <c r="L593" s="233">
        <v>22824.62</v>
      </c>
      <c r="M593" s="233"/>
      <c r="N593" s="233">
        <v>467.52409999999998</v>
      </c>
      <c r="O593" s="234">
        <v>3.3224140000000002</v>
      </c>
      <c r="P593" s="233">
        <v>1243132.6112865801</v>
      </c>
      <c r="Q593" s="233"/>
      <c r="R593" s="235"/>
      <c r="T593" s="233">
        <v>161.83776844456199</v>
      </c>
      <c r="U593" s="233">
        <v>562160.9375</v>
      </c>
      <c r="V593" s="233">
        <v>130.34443222835199</v>
      </c>
      <c r="W593" s="233">
        <v>322.86579999999998</v>
      </c>
      <c r="X593" s="233">
        <v>1154485.11912004</v>
      </c>
      <c r="Y593" s="233">
        <v>66840.415178114694</v>
      </c>
      <c r="Z593" s="233">
        <v>5.0237693786621103</v>
      </c>
      <c r="AA593" s="233"/>
      <c r="AB593" s="233">
        <v>2.5963090000000002</v>
      </c>
      <c r="AC593" s="233">
        <v>3.2475100000000001</v>
      </c>
      <c r="AD593" s="233"/>
      <c r="AE593" s="235"/>
      <c r="AF593" s="237"/>
      <c r="AG593" s="237"/>
      <c r="AH593" s="237"/>
      <c r="AI593" s="237"/>
      <c r="AJ593" s="237"/>
    </row>
    <row r="594" spans="1:36" x14ac:dyDescent="0.25">
      <c r="A594" s="231">
        <f t="shared" si="601"/>
        <v>2029</v>
      </c>
      <c r="B594" s="231">
        <f t="shared" si="602"/>
        <v>2</v>
      </c>
      <c r="C594" s="232">
        <v>3.2445312569708502</v>
      </c>
      <c r="D594" s="233"/>
      <c r="E594" s="233">
        <v>168.10072081912</v>
      </c>
      <c r="F594" s="233"/>
      <c r="G594" s="233">
        <v>9854.1278096591395</v>
      </c>
      <c r="H594" s="233">
        <v>9713.2490901509009</v>
      </c>
      <c r="I594" s="233"/>
      <c r="J594" s="233">
        <v>1107705.5512238201</v>
      </c>
      <c r="K594" s="233">
        <v>51.340673078420203</v>
      </c>
      <c r="L594" s="233">
        <v>22866.8262615817</v>
      </c>
      <c r="M594" s="233"/>
      <c r="N594" s="233">
        <v>480.321001523718</v>
      </c>
      <c r="O594" s="234">
        <v>3.3279729548733599</v>
      </c>
      <c r="P594" s="233">
        <v>1246133.2770831501</v>
      </c>
      <c r="Q594" s="233"/>
      <c r="R594" s="235"/>
      <c r="T594" s="233">
        <v>162.28851952784601</v>
      </c>
      <c r="U594" s="233">
        <v>564214.52428990498</v>
      </c>
      <c r="V594" s="233">
        <v>130.56648594549</v>
      </c>
      <c r="W594" s="233">
        <v>323.54416895926698</v>
      </c>
      <c r="X594" s="233">
        <v>1157278.03964372</v>
      </c>
      <c r="Y594" s="233">
        <v>67038.743497713498</v>
      </c>
      <c r="Z594" s="233">
        <v>5.0221974220114101</v>
      </c>
      <c r="AA594" s="233"/>
      <c r="AB594" s="233">
        <v>2.6005010090690299</v>
      </c>
      <c r="AC594" s="233">
        <v>3.2537565962723001</v>
      </c>
      <c r="AD594" s="233"/>
      <c r="AE594" s="235"/>
      <c r="AF594" s="237"/>
      <c r="AG594" s="237"/>
      <c r="AH594" s="237"/>
      <c r="AI594" s="237"/>
      <c r="AJ594" s="237"/>
    </row>
    <row r="595" spans="1:36" x14ac:dyDescent="0.25">
      <c r="A595" s="231">
        <f t="shared" si="601"/>
        <v>2029</v>
      </c>
      <c r="B595" s="231">
        <f t="shared" si="602"/>
        <v>3</v>
      </c>
      <c r="C595" s="232">
        <v>3.2500942210072599</v>
      </c>
      <c r="D595" s="233"/>
      <c r="E595" s="233">
        <v>168.51220603413299</v>
      </c>
      <c r="F595" s="233"/>
      <c r="G595" s="233">
        <v>9866.2403122301002</v>
      </c>
      <c r="H595" s="233">
        <v>9723.4796556777292</v>
      </c>
      <c r="I595" s="233"/>
      <c r="J595" s="233">
        <v>1109802.0707944599</v>
      </c>
      <c r="K595" s="233">
        <v>51.395282969569699</v>
      </c>
      <c r="L595" s="233">
        <v>22904.148428671</v>
      </c>
      <c r="M595" s="233"/>
      <c r="N595" s="233">
        <v>491.45819925961302</v>
      </c>
      <c r="O595" s="234">
        <v>3.33248529734036</v>
      </c>
      <c r="P595" s="233">
        <v>1248662.38805221</v>
      </c>
      <c r="Q595" s="233"/>
      <c r="R595" s="235"/>
      <c r="T595" s="233">
        <v>162.70957545281399</v>
      </c>
      <c r="U595" s="233">
        <v>566031.76403238496</v>
      </c>
      <c r="V595" s="233">
        <v>130.768154406977</v>
      </c>
      <c r="W595" s="233">
        <v>324.17246671936402</v>
      </c>
      <c r="X595" s="233">
        <v>1159784.97038769</v>
      </c>
      <c r="Y595" s="233">
        <v>67215.334756264594</v>
      </c>
      <c r="Z595" s="233">
        <v>5.0219703478210302</v>
      </c>
      <c r="AA595" s="233"/>
      <c r="AB595" s="233">
        <v>2.6039234312605699</v>
      </c>
      <c r="AC595" s="233">
        <v>3.2594446758554398</v>
      </c>
      <c r="AD595" s="233"/>
      <c r="AE595" s="235"/>
      <c r="AF595" s="237"/>
      <c r="AG595" s="237"/>
      <c r="AH595" s="237"/>
      <c r="AI595" s="237"/>
      <c r="AJ595" s="237"/>
    </row>
    <row r="596" spans="1:36" x14ac:dyDescent="0.25">
      <c r="A596" s="231">
        <f t="shared" si="601"/>
        <v>2029</v>
      </c>
      <c r="B596" s="231">
        <f t="shared" si="602"/>
        <v>4</v>
      </c>
      <c r="C596" s="232">
        <v>3.256259</v>
      </c>
      <c r="D596" s="233"/>
      <c r="E596" s="233">
        <v>168.88323830810501</v>
      </c>
      <c r="F596" s="233"/>
      <c r="G596" s="233">
        <v>9879.41990563939</v>
      </c>
      <c r="H596" s="233">
        <v>9734.0061793182595</v>
      </c>
      <c r="I596" s="233"/>
      <c r="J596" s="233">
        <v>1112022.1340423599</v>
      </c>
      <c r="K596" s="233">
        <v>51.452569184651203</v>
      </c>
      <c r="L596" s="233">
        <v>22945.85</v>
      </c>
      <c r="M596" s="233"/>
      <c r="N596" s="233">
        <v>499.63420000000002</v>
      </c>
      <c r="O596" s="234">
        <v>3.33745</v>
      </c>
      <c r="P596" s="233">
        <v>1251387.0985832999</v>
      </c>
      <c r="Q596" s="233"/>
      <c r="R596" s="235"/>
      <c r="T596" s="233">
        <v>163.08748652718799</v>
      </c>
      <c r="U596" s="233">
        <v>568159.30000000005</v>
      </c>
      <c r="V596" s="233">
        <v>130.99124922223999</v>
      </c>
      <c r="W596" s="233">
        <v>324.83109999999999</v>
      </c>
      <c r="X596" s="233">
        <v>1162439.3627131199</v>
      </c>
      <c r="Y596" s="233">
        <v>67404.826505489007</v>
      </c>
      <c r="Z596" s="233">
        <v>5.0216750000000001</v>
      </c>
      <c r="AA596" s="233"/>
      <c r="AB596" s="233">
        <v>2.6077650000000001</v>
      </c>
      <c r="AC596" s="233">
        <v>3.265755</v>
      </c>
      <c r="AD596" s="233"/>
      <c r="AE596" s="235"/>
      <c r="AF596" s="237"/>
      <c r="AG596" s="237"/>
      <c r="AH596" s="237"/>
      <c r="AI596" s="237"/>
      <c r="AJ596" s="237"/>
    </row>
    <row r="597" spans="1:36" x14ac:dyDescent="0.25">
      <c r="A597" s="231">
        <f t="shared" si="601"/>
        <v>2029</v>
      </c>
      <c r="B597" s="231">
        <f t="shared" si="602"/>
        <v>5</v>
      </c>
      <c r="C597" s="232">
        <v>3.2622331749858802</v>
      </c>
      <c r="D597" s="233"/>
      <c r="E597" s="233">
        <v>169.101683896559</v>
      </c>
      <c r="F597" s="233"/>
      <c r="G597" s="233">
        <v>9891.5637166837096</v>
      </c>
      <c r="H597" s="233">
        <v>9743.0343438278396</v>
      </c>
      <c r="I597" s="233"/>
      <c r="J597" s="233">
        <v>1114219.2603686301</v>
      </c>
      <c r="K597" s="233">
        <v>51.508995186051003</v>
      </c>
      <c r="L597" s="233">
        <v>22987.469163180202</v>
      </c>
      <c r="M597" s="233"/>
      <c r="N597" s="233">
        <v>500.64947559971898</v>
      </c>
      <c r="O597" s="234">
        <v>3.3425557421313399</v>
      </c>
      <c r="P597" s="233">
        <v>1254041.65479037</v>
      </c>
      <c r="Q597" s="233"/>
      <c r="R597" s="235"/>
      <c r="T597" s="233">
        <v>163.301243746522</v>
      </c>
      <c r="U597" s="233">
        <v>570434.633437137</v>
      </c>
      <c r="V597" s="233">
        <v>131.20578218582301</v>
      </c>
      <c r="W597" s="233">
        <v>325.39611617681902</v>
      </c>
      <c r="X597" s="233">
        <v>1164822.34455815</v>
      </c>
      <c r="Y597" s="233">
        <v>67580.707810295993</v>
      </c>
      <c r="Z597" s="233">
        <v>5.0203097142972597</v>
      </c>
      <c r="AA597" s="233"/>
      <c r="AB597" s="233">
        <v>2.61184221835958</v>
      </c>
      <c r="AC597" s="233">
        <v>3.2718437481879699</v>
      </c>
      <c r="AD597" s="233"/>
      <c r="AE597" s="235"/>
      <c r="AF597" s="237"/>
      <c r="AG597" s="237"/>
      <c r="AH597" s="237"/>
      <c r="AI597" s="237"/>
      <c r="AJ597" s="237"/>
    </row>
    <row r="598" spans="1:36" x14ac:dyDescent="0.25">
      <c r="A598" s="231">
        <f t="shared" ref="A598:A604" si="668">A586+1</f>
        <v>2029</v>
      </c>
      <c r="B598" s="231">
        <f t="shared" ref="B598:B604" si="669">B586</f>
        <v>6</v>
      </c>
      <c r="C598" s="232">
        <v>3.2683688725544799</v>
      </c>
      <c r="D598" s="233"/>
      <c r="E598" s="233">
        <v>169.27251251879699</v>
      </c>
      <c r="F598" s="233"/>
      <c r="G598" s="233">
        <v>9903.7930511101295</v>
      </c>
      <c r="H598" s="233">
        <v>9751.4799421937405</v>
      </c>
      <c r="I598" s="233"/>
      <c r="J598" s="233">
        <v>1116508.2789195499</v>
      </c>
      <c r="K598" s="233">
        <v>51.567017951213998</v>
      </c>
      <c r="L598" s="233">
        <v>23031.139850957199</v>
      </c>
      <c r="M598" s="233"/>
      <c r="N598" s="233">
        <v>495.526990502221</v>
      </c>
      <c r="O598" s="234">
        <v>3.3476686805072799</v>
      </c>
      <c r="P598" s="233">
        <v>1256771.29744981</v>
      </c>
      <c r="Q598" s="233"/>
      <c r="R598" s="235"/>
      <c r="T598" s="233">
        <v>163.46337611860099</v>
      </c>
      <c r="U598" s="233">
        <v>572882.99533098901</v>
      </c>
      <c r="V598" s="233">
        <v>131.425662354396</v>
      </c>
      <c r="W598" s="233">
        <v>325.94552218170497</v>
      </c>
      <c r="X598" s="233">
        <v>1167186.43261495</v>
      </c>
      <c r="Y598" s="233">
        <v>67760.370128887007</v>
      </c>
      <c r="Z598" s="233">
        <v>5.0180212232399501</v>
      </c>
      <c r="AA598" s="233"/>
      <c r="AB598" s="233">
        <v>2.6161420750770401</v>
      </c>
      <c r="AC598" s="233">
        <v>3.27811328781574</v>
      </c>
      <c r="AD598" s="233"/>
      <c r="AE598" s="235"/>
      <c r="AF598" s="237"/>
      <c r="AG598" s="237"/>
      <c r="AH598" s="237"/>
      <c r="AI598" s="237"/>
      <c r="AJ598" s="237"/>
    </row>
    <row r="599" spans="1:36" x14ac:dyDescent="0.25">
      <c r="A599" s="231">
        <f t="shared" si="668"/>
        <v>2029</v>
      </c>
      <c r="B599" s="231">
        <f t="shared" si="669"/>
        <v>7</v>
      </c>
      <c r="C599" s="232">
        <v>3.2742140000000002</v>
      </c>
      <c r="D599" s="233"/>
      <c r="E599" s="233">
        <v>169.508391665039</v>
      </c>
      <c r="F599" s="233"/>
      <c r="G599" s="233">
        <v>9915.7946824454502</v>
      </c>
      <c r="H599" s="233">
        <v>9759.2707890217698</v>
      </c>
      <c r="I599" s="233"/>
      <c r="J599" s="233">
        <v>1118663.8294369699</v>
      </c>
      <c r="K599" s="233">
        <v>51.620222817545397</v>
      </c>
      <c r="L599" s="233">
        <v>23073.040000000001</v>
      </c>
      <c r="M599" s="233"/>
      <c r="N599" s="233">
        <v>486.47149999999999</v>
      </c>
      <c r="O599" s="234">
        <v>3.3517999999999999</v>
      </c>
      <c r="P599" s="233">
        <v>1259337.1013792499</v>
      </c>
      <c r="Q599" s="233"/>
      <c r="R599" s="235"/>
      <c r="T599" s="233">
        <v>163.69860745322401</v>
      </c>
      <c r="U599" s="233">
        <v>575167.5</v>
      </c>
      <c r="V599" s="233">
        <v>131.636543115303</v>
      </c>
      <c r="W599" s="233">
        <v>326.5018</v>
      </c>
      <c r="X599" s="233">
        <v>1169508.9595610001</v>
      </c>
      <c r="Y599" s="233">
        <v>67939.436275505504</v>
      </c>
      <c r="Z599" s="233">
        <v>5.015517</v>
      </c>
      <c r="AA599" s="233"/>
      <c r="AB599" s="233">
        <v>2.6199629999999998</v>
      </c>
      <c r="AC599" s="233">
        <v>3.2841629999999999</v>
      </c>
      <c r="AD599" s="233"/>
      <c r="AE599" s="235"/>
      <c r="AF599" s="237"/>
      <c r="AG599" s="237"/>
      <c r="AH599" s="237"/>
      <c r="AI599" s="237"/>
      <c r="AJ599" s="237"/>
    </row>
    <row r="600" spans="1:36" x14ac:dyDescent="0.25">
      <c r="A600" s="231">
        <f t="shared" si="668"/>
        <v>2029</v>
      </c>
      <c r="B600" s="231">
        <f t="shared" si="669"/>
        <v>8</v>
      </c>
      <c r="C600" s="232">
        <v>3.2801309307454098</v>
      </c>
      <c r="D600" s="233"/>
      <c r="E600" s="233">
        <v>169.91412834743301</v>
      </c>
      <c r="F600" s="233"/>
      <c r="G600" s="233">
        <v>9928.6926101456593</v>
      </c>
      <c r="H600" s="233">
        <v>9767.2745859185707</v>
      </c>
      <c r="I600" s="233"/>
      <c r="J600" s="233">
        <v>1120789.38455805</v>
      </c>
      <c r="K600" s="233">
        <v>51.670999375651299</v>
      </c>
      <c r="L600" s="233">
        <v>23115.2220028544</v>
      </c>
      <c r="M600" s="233"/>
      <c r="N600" s="233">
        <v>475.03612495988</v>
      </c>
      <c r="O600" s="234">
        <v>3.3548657351997502</v>
      </c>
      <c r="P600" s="233">
        <v>1261884.0498871801</v>
      </c>
      <c r="Q600" s="233"/>
      <c r="R600" s="235"/>
      <c r="T600" s="233">
        <v>164.11937187054301</v>
      </c>
      <c r="U600" s="233">
        <v>577311.69386863301</v>
      </c>
      <c r="V600" s="233">
        <v>131.852296493767</v>
      </c>
      <c r="W600" s="233">
        <v>327.14319375864198</v>
      </c>
      <c r="X600" s="233">
        <v>1172036.48140082</v>
      </c>
      <c r="Y600" s="233">
        <v>68135.421270429695</v>
      </c>
      <c r="Z600" s="233">
        <v>5.0130760494026401</v>
      </c>
      <c r="AA600" s="233"/>
      <c r="AB600" s="233">
        <v>2.62330889821123</v>
      </c>
      <c r="AC600" s="233">
        <v>3.29040159806513</v>
      </c>
      <c r="AD600" s="233"/>
      <c r="AE600" s="235"/>
      <c r="AF600" s="237"/>
      <c r="AG600" s="237"/>
      <c r="AH600" s="237"/>
      <c r="AI600" s="237"/>
      <c r="AJ600" s="237"/>
    </row>
    <row r="601" spans="1:36" x14ac:dyDescent="0.25">
      <c r="A601" s="231">
        <f t="shared" si="668"/>
        <v>2029</v>
      </c>
      <c r="B601" s="231">
        <f t="shared" si="669"/>
        <v>9</v>
      </c>
      <c r="C601" s="232">
        <v>3.28601984112268</v>
      </c>
      <c r="D601" s="233"/>
      <c r="E601" s="233">
        <v>170.415835813374</v>
      </c>
      <c r="F601" s="233"/>
      <c r="G601" s="233">
        <v>9941.7372584703407</v>
      </c>
      <c r="H601" s="233">
        <v>9775.0076479027503</v>
      </c>
      <c r="I601" s="233"/>
      <c r="J601" s="233">
        <v>1122932.88060021</v>
      </c>
      <c r="K601" s="233">
        <v>51.722808256381299</v>
      </c>
      <c r="L601" s="233">
        <v>23156.741870857699</v>
      </c>
      <c r="M601" s="233"/>
      <c r="N601" s="233">
        <v>464.46946581753002</v>
      </c>
      <c r="O601" s="234">
        <v>3.3576484195401899</v>
      </c>
      <c r="P601" s="233">
        <v>1264455.33528858</v>
      </c>
      <c r="Q601" s="233"/>
      <c r="R601" s="235"/>
      <c r="T601" s="233">
        <v>164.64264509645599</v>
      </c>
      <c r="U601" s="233">
        <v>579335.78230087599</v>
      </c>
      <c r="V601" s="233">
        <v>132.06559379099701</v>
      </c>
      <c r="W601" s="233">
        <v>327.81729137936202</v>
      </c>
      <c r="X601" s="233">
        <v>1174612.5905066</v>
      </c>
      <c r="Y601" s="233">
        <v>68340.432547621793</v>
      </c>
      <c r="Z601" s="233">
        <v>5.0106864947643004</v>
      </c>
      <c r="AA601" s="233"/>
      <c r="AB601" s="233">
        <v>2.6265504582649601</v>
      </c>
      <c r="AC601" s="233">
        <v>3.2966380939103002</v>
      </c>
      <c r="AD601" s="233"/>
      <c r="AE601" s="235"/>
      <c r="AF601" s="237"/>
      <c r="AG601" s="237"/>
      <c r="AH601" s="237"/>
      <c r="AI601" s="237"/>
      <c r="AJ601" s="237"/>
    </row>
    <row r="602" spans="1:36" x14ac:dyDescent="0.25">
      <c r="A602" s="231">
        <f t="shared" si="668"/>
        <v>2029</v>
      </c>
      <c r="B602" s="231">
        <f t="shared" si="669"/>
        <v>10</v>
      </c>
      <c r="C602" s="232">
        <v>3.2918129999999999</v>
      </c>
      <c r="D602" s="233"/>
      <c r="E602" s="233">
        <v>170.890969448242</v>
      </c>
      <c r="F602" s="233"/>
      <c r="G602" s="233">
        <v>9954.0033594918496</v>
      </c>
      <c r="H602" s="233">
        <v>9781.88906944058</v>
      </c>
      <c r="I602" s="233"/>
      <c r="J602" s="233">
        <v>1125177.0461345899</v>
      </c>
      <c r="K602" s="233">
        <v>51.780458183636803</v>
      </c>
      <c r="L602" s="233">
        <v>23197.02</v>
      </c>
      <c r="M602" s="233"/>
      <c r="N602" s="233">
        <v>458.08909999999997</v>
      </c>
      <c r="O602" s="234">
        <v>3.3612649999999999</v>
      </c>
      <c r="P602" s="233">
        <v>1267126.8853364901</v>
      </c>
      <c r="Q602" s="233"/>
      <c r="R602" s="235"/>
      <c r="T602" s="233">
        <v>165.13197597222401</v>
      </c>
      <c r="U602" s="233">
        <v>581328.0625</v>
      </c>
      <c r="V602" s="233">
        <v>132.26940370801</v>
      </c>
      <c r="W602" s="233">
        <v>328.449951171875</v>
      </c>
      <c r="X602" s="233">
        <v>1177034.84009909</v>
      </c>
      <c r="Y602" s="233">
        <v>68543.646751026594</v>
      </c>
      <c r="Z602" s="233">
        <v>5.0082040000000001</v>
      </c>
      <c r="AA602" s="233"/>
      <c r="AB602" s="233">
        <v>2.6302460000000001</v>
      </c>
      <c r="AC602" s="233">
        <v>3.302683</v>
      </c>
      <c r="AD602" s="233"/>
      <c r="AE602" s="235"/>
      <c r="AF602" s="237"/>
      <c r="AG602" s="237"/>
      <c r="AH602" s="237"/>
      <c r="AI602" s="237"/>
      <c r="AJ602" s="237"/>
    </row>
    <row r="603" spans="1:36" x14ac:dyDescent="0.25">
      <c r="A603" s="231">
        <f t="shared" si="668"/>
        <v>2029</v>
      </c>
      <c r="B603" s="231">
        <f t="shared" si="669"/>
        <v>11</v>
      </c>
      <c r="C603" s="232">
        <v>3.29798448231241</v>
      </c>
      <c r="D603" s="233"/>
      <c r="E603" s="233">
        <v>171.29497030557599</v>
      </c>
      <c r="F603" s="233"/>
      <c r="G603" s="233">
        <v>9965.98590836107</v>
      </c>
      <c r="H603" s="233">
        <v>9788.4076736756906</v>
      </c>
      <c r="I603" s="233"/>
      <c r="J603" s="233">
        <v>1127770.12890349</v>
      </c>
      <c r="K603" s="233">
        <v>51.851949948749002</v>
      </c>
      <c r="L603" s="233">
        <v>23239.398871002199</v>
      </c>
      <c r="M603" s="233"/>
      <c r="N603" s="233">
        <v>457.83829458865802</v>
      </c>
      <c r="O603" s="234">
        <v>3.3667647300344301</v>
      </c>
      <c r="P603" s="233">
        <v>1270179.9784028099</v>
      </c>
      <c r="Q603" s="233"/>
      <c r="R603" s="235"/>
      <c r="T603" s="233">
        <v>165.53512332427999</v>
      </c>
      <c r="U603" s="233">
        <v>583533.64263750997</v>
      </c>
      <c r="V603" s="233">
        <v>132.47820417000099</v>
      </c>
      <c r="W603" s="233">
        <v>329.04817305804102</v>
      </c>
      <c r="X603" s="233">
        <v>1179396.8478220699</v>
      </c>
      <c r="Y603" s="233">
        <v>68754.1756790402</v>
      </c>
      <c r="Z603" s="233">
        <v>5.0053052773617397</v>
      </c>
      <c r="AA603" s="233"/>
      <c r="AB603" s="233">
        <v>2.63507149788005</v>
      </c>
      <c r="AC603" s="233">
        <v>3.3089536297722901</v>
      </c>
      <c r="AD603" s="233"/>
      <c r="AE603" s="235"/>
      <c r="AF603" s="237"/>
      <c r="AG603" s="237"/>
      <c r="AH603" s="237"/>
      <c r="AI603" s="237"/>
      <c r="AJ603" s="237"/>
    </row>
    <row r="604" spans="1:36" x14ac:dyDescent="0.25">
      <c r="A604" s="231">
        <f t="shared" si="668"/>
        <v>2029</v>
      </c>
      <c r="B604" s="231">
        <f t="shared" si="669"/>
        <v>12</v>
      </c>
      <c r="C604" s="232">
        <v>3.30408214096627</v>
      </c>
      <c r="D604" s="233">
        <f t="shared" ref="D604" si="670">AVERAGE(C593:C604)</f>
        <v>3.2711745767221032</v>
      </c>
      <c r="E604" s="233">
        <v>171.63658440004801</v>
      </c>
      <c r="F604" s="233">
        <f t="shared" ref="F604" si="671">AVERAGE(E593:E604)</f>
        <v>169.59866898427575</v>
      </c>
      <c r="G604" s="233">
        <v>9977.3157098205593</v>
      </c>
      <c r="H604" s="233">
        <v>9795.6098997420304</v>
      </c>
      <c r="I604" s="233">
        <f t="shared" ref="I604" si="672">AVERAGE(H593:H604)</f>
        <v>9752.8631577385113</v>
      </c>
      <c r="J604" s="233">
        <v>1130418.6966844699</v>
      </c>
      <c r="K604" s="233">
        <v>51.927000987827903</v>
      </c>
      <c r="L604" s="233">
        <v>23281.419329477201</v>
      </c>
      <c r="M604" s="233">
        <f t="shared" ref="M604" si="673">AVERAGE(L593:L604)</f>
        <v>23051.907981548462</v>
      </c>
      <c r="N604" s="233">
        <v>463.204664825051</v>
      </c>
      <c r="O604" s="234">
        <v>3.3729834402051502</v>
      </c>
      <c r="P604" s="233">
        <v>1273284.6312780001</v>
      </c>
      <c r="Q604" s="233">
        <f t="shared" ref="Q604" si="674">AVERAGE(P593:P604)</f>
        <v>1258033.0257348109</v>
      </c>
      <c r="R604" s="235">
        <f t="shared" ref="R604" si="675">AVERAGE(K593:K604)</f>
        <v>51.592453798745616</v>
      </c>
      <c r="T604" s="233">
        <v>165.87013954081601</v>
      </c>
      <c r="U604" s="233">
        <v>585766.868873275</v>
      </c>
      <c r="V604" s="233">
        <v>132.68372855098801</v>
      </c>
      <c r="W604" s="233">
        <v>329.60433572312002</v>
      </c>
      <c r="X604" s="233">
        <v>1181678.97096726</v>
      </c>
      <c r="Y604" s="233">
        <v>68952.208862639498</v>
      </c>
      <c r="Z604" s="233">
        <v>5.0022814455564699</v>
      </c>
      <c r="AA604" s="233">
        <f t="shared" ref="AA604" si="676">AVERAGE(Z593:Z604)</f>
        <v>5.015251112759743</v>
      </c>
      <c r="AB604" s="233">
        <v>2.6401944482726099</v>
      </c>
      <c r="AC604" s="233">
        <v>3.3150678693201301</v>
      </c>
      <c r="AD604" s="233">
        <f t="shared" ref="AD604" si="677">AVERAGE(X593:X604)</f>
        <v>1168355.4132828757</v>
      </c>
      <c r="AE604" s="235">
        <f t="shared" ref="AE604" si="678">AVERAGE(O593:O604)</f>
        <v>3.3479894999859887</v>
      </c>
      <c r="AF604" s="237" t="e">
        <f t="shared" ref="AF604" si="679">AVERAGE(S593:S604)</f>
        <v>#DIV/0!</v>
      </c>
      <c r="AG604" s="237">
        <f t="shared" ref="AG604" si="680">AVERAGE(U593:U604)</f>
        <v>573860.64206422574</v>
      </c>
      <c r="AH604" s="237">
        <f t="shared" ref="AH604" si="681">AVERAGE(G593:G604)</f>
        <v>9909.9762344774481</v>
      </c>
      <c r="AI604" s="237">
        <f t="shared" ref="AI604:AJ604" si="682">AVERAGE(AB593:AB604)</f>
        <v>2.6176514196995893</v>
      </c>
      <c r="AJ604" s="237">
        <f t="shared" si="682"/>
        <v>3.2811942082666086</v>
      </c>
    </row>
    <row r="605" spans="1:36" x14ac:dyDescent="0.25">
      <c r="A605" s="231">
        <f>A593+1</f>
        <v>2030</v>
      </c>
      <c r="B605" s="231">
        <f>B593</f>
        <v>1</v>
      </c>
      <c r="C605" s="232">
        <v>3.3104209999999998</v>
      </c>
      <c r="D605" s="233"/>
      <c r="E605" s="233">
        <v>172.00233830078099</v>
      </c>
      <c r="F605" s="233"/>
      <c r="G605" s="233">
        <v>9989.3511180093992</v>
      </c>
      <c r="H605" s="233">
        <v>9805.8738749279</v>
      </c>
      <c r="I605" s="233"/>
      <c r="J605" s="233">
        <v>1133111.5082713801</v>
      </c>
      <c r="K605" s="233">
        <v>52.002239266847504</v>
      </c>
      <c r="L605" s="233">
        <v>23326.080000000002</v>
      </c>
      <c r="M605" s="233"/>
      <c r="N605" s="233">
        <v>473.28339999999997</v>
      </c>
      <c r="O605" s="234">
        <v>3.3790879999999999</v>
      </c>
      <c r="P605" s="233">
        <v>1276449.97831302</v>
      </c>
      <c r="Q605" s="233"/>
      <c r="R605" s="235"/>
      <c r="T605" s="233">
        <v>166.23722529100101</v>
      </c>
      <c r="U605" s="233">
        <v>588093</v>
      </c>
      <c r="V605" s="233">
        <v>132.906221160098</v>
      </c>
      <c r="W605" s="233">
        <v>330.20429999999999</v>
      </c>
      <c r="X605" s="233">
        <v>1184222.26222845</v>
      </c>
      <c r="Y605" s="233">
        <v>69143.938672462202</v>
      </c>
      <c r="Z605" s="233">
        <v>4.9991044998168901</v>
      </c>
      <c r="AA605" s="233"/>
      <c r="AB605" s="233">
        <v>2.6451750000000001</v>
      </c>
      <c r="AC605" s="233">
        <v>3.3214589999999999</v>
      </c>
      <c r="AD605" s="233"/>
      <c r="AE605" s="235"/>
      <c r="AF605" s="237"/>
      <c r="AG605" s="237"/>
      <c r="AH605" s="237"/>
      <c r="AI605" s="237"/>
      <c r="AJ605" s="237"/>
    </row>
    <row r="606" spans="1:36" x14ac:dyDescent="0.25">
      <c r="A606" s="231">
        <f t="shared" ref="A606:A628" si="683">A594+1</f>
        <v>2030</v>
      </c>
      <c r="B606" s="231">
        <f t="shared" ref="B606:B628" si="684">B594</f>
        <v>2</v>
      </c>
      <c r="C606" s="232">
        <v>3.31672795984132</v>
      </c>
      <c r="D606" s="233"/>
      <c r="E606" s="233">
        <v>172.42748441213701</v>
      </c>
      <c r="F606" s="233"/>
      <c r="G606" s="233">
        <v>10002.123990907899</v>
      </c>
      <c r="H606" s="233">
        <v>9820.0825798573896</v>
      </c>
      <c r="I606" s="233"/>
      <c r="J606" s="233">
        <v>1135622.2166081299</v>
      </c>
      <c r="K606" s="233">
        <v>52.0690323925391</v>
      </c>
      <c r="L606" s="233">
        <v>23371.9283273041</v>
      </c>
      <c r="M606" s="233"/>
      <c r="N606" s="233">
        <v>486.23607399452197</v>
      </c>
      <c r="O606" s="234">
        <v>3.3839882620675801</v>
      </c>
      <c r="P606" s="233">
        <v>1279427.1277078399</v>
      </c>
      <c r="Q606" s="233"/>
      <c r="R606" s="235"/>
      <c r="T606" s="233">
        <v>166.68142291908001</v>
      </c>
      <c r="U606" s="233">
        <v>590377.52722205</v>
      </c>
      <c r="V606" s="233">
        <v>133.14257004809201</v>
      </c>
      <c r="W606" s="233">
        <v>330.861719857053</v>
      </c>
      <c r="X606" s="233">
        <v>1187071.6976459101</v>
      </c>
      <c r="Y606" s="233">
        <v>69319.538870386401</v>
      </c>
      <c r="Z606" s="233">
        <v>4.9960501718168402</v>
      </c>
      <c r="AA606" s="233"/>
      <c r="AB606" s="233">
        <v>2.64929183034298</v>
      </c>
      <c r="AC606" s="233">
        <v>3.32793667071949</v>
      </c>
      <c r="AD606" s="233"/>
      <c r="AE606" s="235"/>
      <c r="AF606" s="237"/>
      <c r="AG606" s="237"/>
      <c r="AH606" s="237"/>
      <c r="AI606" s="237"/>
      <c r="AJ606" s="237"/>
    </row>
    <row r="607" spans="1:36" x14ac:dyDescent="0.25">
      <c r="A607" s="231">
        <f t="shared" si="683"/>
        <v>2030</v>
      </c>
      <c r="B607" s="231">
        <f t="shared" si="684"/>
        <v>3</v>
      </c>
      <c r="C607" s="232">
        <v>3.3224120000714201</v>
      </c>
      <c r="D607" s="233"/>
      <c r="E607" s="233">
        <v>172.84114187067999</v>
      </c>
      <c r="F607" s="233"/>
      <c r="G607" s="233">
        <v>10013.9474975089</v>
      </c>
      <c r="H607" s="233">
        <v>9834.4078359076902</v>
      </c>
      <c r="I607" s="233"/>
      <c r="J607" s="233">
        <v>1137794.1590803701</v>
      </c>
      <c r="K607" s="233">
        <v>52.124942633426301</v>
      </c>
      <c r="L607" s="233">
        <v>23413.402577594799</v>
      </c>
      <c r="M607" s="233"/>
      <c r="N607" s="233">
        <v>497.46491816286198</v>
      </c>
      <c r="O607" s="234">
        <v>3.38792644072416</v>
      </c>
      <c r="P607" s="233">
        <v>1282018.26204168</v>
      </c>
      <c r="Q607" s="233"/>
      <c r="R607" s="235"/>
      <c r="T607" s="233">
        <v>167.11930072032399</v>
      </c>
      <c r="U607" s="233">
        <v>592435.47044472001</v>
      </c>
      <c r="V607" s="233">
        <v>133.360836153126</v>
      </c>
      <c r="W607" s="233">
        <v>331.47303927611301</v>
      </c>
      <c r="X607" s="233">
        <v>1189764.2717245601</v>
      </c>
      <c r="Y607" s="233">
        <v>69475.275280081798</v>
      </c>
      <c r="Z607" s="233">
        <v>4.9935425429058196</v>
      </c>
      <c r="AA607" s="233"/>
      <c r="AB607" s="233">
        <v>2.6526278040702</v>
      </c>
      <c r="AC607" s="233">
        <v>3.333826663155</v>
      </c>
      <c r="AD607" s="233"/>
      <c r="AE607" s="235"/>
      <c r="AF607" s="237"/>
      <c r="AG607" s="237"/>
      <c r="AH607" s="237"/>
      <c r="AI607" s="237"/>
      <c r="AJ607" s="237"/>
    </row>
    <row r="608" spans="1:36" x14ac:dyDescent="0.25">
      <c r="A608" s="231">
        <f t="shared" si="683"/>
        <v>2030</v>
      </c>
      <c r="B608" s="231">
        <f t="shared" si="684"/>
        <v>4</v>
      </c>
      <c r="C608" s="232">
        <v>3.328729</v>
      </c>
      <c r="D608" s="233"/>
      <c r="E608" s="233">
        <v>173.29078674316401</v>
      </c>
      <c r="F608" s="233"/>
      <c r="G608" s="233">
        <v>10026.7722275864</v>
      </c>
      <c r="H608" s="233">
        <v>9849.0058297336109</v>
      </c>
      <c r="I608" s="233"/>
      <c r="J608" s="233">
        <v>1140210.9465915901</v>
      </c>
      <c r="K608" s="233">
        <v>52.1873976630961</v>
      </c>
      <c r="L608" s="233">
        <v>23458.07</v>
      </c>
      <c r="M608" s="233"/>
      <c r="N608" s="233">
        <v>505.69170000000003</v>
      </c>
      <c r="O608" s="234">
        <v>3.3927239999999999</v>
      </c>
      <c r="P608" s="233">
        <v>1284902.9779072099</v>
      </c>
      <c r="Q608" s="233"/>
      <c r="R608" s="235"/>
      <c r="T608" s="233">
        <v>167.58975503698801</v>
      </c>
      <c r="U608" s="233">
        <v>594764.75</v>
      </c>
      <c r="V608" s="233">
        <v>133.596979788178</v>
      </c>
      <c r="W608" s="233">
        <v>332.11703491210898</v>
      </c>
      <c r="X608" s="233">
        <v>1192646.84744347</v>
      </c>
      <c r="Y608" s="233">
        <v>69660.603637933003</v>
      </c>
      <c r="Z608" s="233">
        <v>4.9912049999999999</v>
      </c>
      <c r="AA608" s="233"/>
      <c r="AB608" s="233">
        <v>2.656533</v>
      </c>
      <c r="AC608" s="233">
        <v>3.3403390000000002</v>
      </c>
      <c r="AD608" s="233"/>
      <c r="AE608" s="235"/>
      <c r="AF608" s="237"/>
      <c r="AG608" s="237"/>
      <c r="AH608" s="237"/>
      <c r="AI608" s="237"/>
      <c r="AJ608" s="237"/>
    </row>
    <row r="609" spans="1:36" x14ac:dyDescent="0.25">
      <c r="A609" s="231">
        <f t="shared" si="683"/>
        <v>2030</v>
      </c>
      <c r="B609" s="231">
        <f t="shared" si="684"/>
        <v>5</v>
      </c>
      <c r="C609" s="232">
        <v>3.3348910173842898</v>
      </c>
      <c r="D609" s="233"/>
      <c r="E609" s="233">
        <v>173.68780073580999</v>
      </c>
      <c r="F609" s="233"/>
      <c r="G609" s="233">
        <v>10038.510338440899</v>
      </c>
      <c r="H609" s="233">
        <v>9859.63418594635</v>
      </c>
      <c r="I609" s="233"/>
      <c r="J609" s="233">
        <v>1142634.90352283</v>
      </c>
      <c r="K609" s="233">
        <v>52.251753175605501</v>
      </c>
      <c r="L609" s="233">
        <v>23499.0894483253</v>
      </c>
      <c r="M609" s="233"/>
      <c r="N609" s="233">
        <v>506.70938943889098</v>
      </c>
      <c r="O609" s="234">
        <v>3.39847496474452</v>
      </c>
      <c r="P609" s="233">
        <v>1287785.53878116</v>
      </c>
      <c r="Q609" s="233"/>
      <c r="R609" s="235"/>
      <c r="T609" s="233">
        <v>167.99121189182901</v>
      </c>
      <c r="U609" s="233">
        <v>597103.47364448896</v>
      </c>
      <c r="V609" s="233">
        <v>133.81212414685299</v>
      </c>
      <c r="W609" s="233">
        <v>332.67404162728002</v>
      </c>
      <c r="X609" s="233">
        <v>1195176.29297453</v>
      </c>
      <c r="Y609" s="233">
        <v>69865.066413198496</v>
      </c>
      <c r="Z609" s="233">
        <v>4.9896003558794204</v>
      </c>
      <c r="AA609" s="233"/>
      <c r="AB609" s="233">
        <v>2.6609688918830599</v>
      </c>
      <c r="AC609" s="233">
        <v>3.3465946272120499</v>
      </c>
      <c r="AD609" s="233"/>
      <c r="AE609" s="235"/>
      <c r="AF609" s="237"/>
      <c r="AG609" s="237"/>
      <c r="AH609" s="237"/>
      <c r="AI609" s="237"/>
      <c r="AJ609" s="237"/>
    </row>
    <row r="610" spans="1:36" x14ac:dyDescent="0.25">
      <c r="A610" s="231">
        <f t="shared" si="683"/>
        <v>2030</v>
      </c>
      <c r="B610" s="231">
        <f t="shared" si="684"/>
        <v>6</v>
      </c>
      <c r="C610" s="232">
        <v>3.3412813413115701</v>
      </c>
      <c r="D610" s="233"/>
      <c r="E610" s="233">
        <v>174.07357112053199</v>
      </c>
      <c r="F610" s="233"/>
      <c r="G610" s="233">
        <v>10050.2342043392</v>
      </c>
      <c r="H610" s="233">
        <v>9867.3760800511209</v>
      </c>
      <c r="I610" s="233"/>
      <c r="J610" s="233">
        <v>1145117.8036378301</v>
      </c>
      <c r="K610" s="233">
        <v>52.317221942477602</v>
      </c>
      <c r="L610" s="233">
        <v>23539.670614504001</v>
      </c>
      <c r="M610" s="233"/>
      <c r="N610" s="233">
        <v>501.54707208093703</v>
      </c>
      <c r="O610" s="234">
        <v>3.4050112865376199</v>
      </c>
      <c r="P610" s="233">
        <v>1290732.6460032</v>
      </c>
      <c r="Q610" s="233"/>
      <c r="R610" s="235"/>
      <c r="T610" s="233">
        <v>168.37183169946599</v>
      </c>
      <c r="U610" s="233">
        <v>599546.94167771796</v>
      </c>
      <c r="V610" s="233">
        <v>134.024277882783</v>
      </c>
      <c r="W610" s="233">
        <v>333.22369212169201</v>
      </c>
      <c r="X610" s="233">
        <v>1197630.91968787</v>
      </c>
      <c r="Y610" s="233">
        <v>70099.460767698401</v>
      </c>
      <c r="Z610" s="233">
        <v>4.9891090136043497</v>
      </c>
      <c r="AA610" s="233"/>
      <c r="AB610" s="233">
        <v>2.66592130296576</v>
      </c>
      <c r="AC610" s="233">
        <v>3.3530284720468901</v>
      </c>
      <c r="AD610" s="233"/>
      <c r="AE610" s="235"/>
      <c r="AF610" s="237"/>
      <c r="AG610" s="237"/>
      <c r="AH610" s="237"/>
      <c r="AI610" s="237"/>
      <c r="AJ610" s="237"/>
    </row>
    <row r="611" spans="1:36" x14ac:dyDescent="0.25">
      <c r="A611" s="231">
        <f t="shared" si="683"/>
        <v>2030</v>
      </c>
      <c r="B611" s="231">
        <f t="shared" si="684"/>
        <v>7</v>
      </c>
      <c r="C611" s="232">
        <v>3.347448</v>
      </c>
      <c r="D611" s="233"/>
      <c r="E611" s="233">
        <v>174.44904657959</v>
      </c>
      <c r="F611" s="233"/>
      <c r="G611" s="233">
        <v>10061.644076212</v>
      </c>
      <c r="H611" s="233">
        <v>9872.7737395468794</v>
      </c>
      <c r="I611" s="233"/>
      <c r="J611" s="233">
        <v>1147347.9066292399</v>
      </c>
      <c r="K611" s="233">
        <v>52.372576936246503</v>
      </c>
      <c r="L611" s="233">
        <v>23578.02</v>
      </c>
      <c r="M611" s="233"/>
      <c r="N611" s="233">
        <v>492.41820000000001</v>
      </c>
      <c r="O611" s="234">
        <v>3.41107</v>
      </c>
      <c r="P611" s="233">
        <v>1293383.25176367</v>
      </c>
      <c r="Q611" s="233"/>
      <c r="R611" s="235"/>
      <c r="T611" s="233">
        <v>168.743254691315</v>
      </c>
      <c r="U611" s="233">
        <v>601855.6</v>
      </c>
      <c r="V611" s="233">
        <v>134.226247408284</v>
      </c>
      <c r="W611" s="233">
        <v>333.79052734375</v>
      </c>
      <c r="X611" s="233">
        <v>1200027.1495294401</v>
      </c>
      <c r="Y611" s="233">
        <v>70342.029553239394</v>
      </c>
      <c r="Z611" s="233">
        <v>4.9902920000000002</v>
      </c>
      <c r="AA611" s="233"/>
      <c r="AB611" s="233">
        <v>2.6705800000000002</v>
      </c>
      <c r="AC611" s="233">
        <v>3.3592569999999999</v>
      </c>
      <c r="AD611" s="233"/>
      <c r="AE611" s="235"/>
      <c r="AF611" s="237"/>
      <c r="AG611" s="237"/>
      <c r="AH611" s="237"/>
      <c r="AI611" s="237"/>
      <c r="AJ611" s="237"/>
    </row>
    <row r="612" spans="1:36" x14ac:dyDescent="0.25">
      <c r="A612" s="231">
        <f t="shared" si="683"/>
        <v>2030</v>
      </c>
      <c r="B612" s="231">
        <f t="shared" si="684"/>
        <v>8</v>
      </c>
      <c r="C612" s="232">
        <v>3.3537831988843099</v>
      </c>
      <c r="D612" s="233"/>
      <c r="E612" s="233">
        <v>174.83950241069601</v>
      </c>
      <c r="F612" s="233"/>
      <c r="G612" s="233">
        <v>10073.8269789693</v>
      </c>
      <c r="H612" s="233">
        <v>9877.3777903731007</v>
      </c>
      <c r="I612" s="233"/>
      <c r="J612" s="233">
        <v>1149396.9403039799</v>
      </c>
      <c r="K612" s="233">
        <v>52.417940568511803</v>
      </c>
      <c r="L612" s="233">
        <v>23617.623468620699</v>
      </c>
      <c r="M612" s="233"/>
      <c r="N612" s="233">
        <v>480.88202829971402</v>
      </c>
      <c r="O612" s="234">
        <v>3.4165149422412902</v>
      </c>
      <c r="P612" s="233">
        <v>1295827.92056298</v>
      </c>
      <c r="Q612" s="233"/>
      <c r="R612" s="235"/>
      <c r="T612" s="233">
        <v>169.13708069645801</v>
      </c>
      <c r="U612" s="233">
        <v>604132.60553684295</v>
      </c>
      <c r="V612" s="233">
        <v>134.43752577638799</v>
      </c>
      <c r="W612" s="233">
        <v>334.45461250783399</v>
      </c>
      <c r="X612" s="233">
        <v>1202661.42825683</v>
      </c>
      <c r="Y612" s="233">
        <v>70600.908254400594</v>
      </c>
      <c r="Z612" s="233">
        <v>4.9933520123051602</v>
      </c>
      <c r="AA612" s="233"/>
      <c r="AB612" s="233">
        <v>2.6749323375278999</v>
      </c>
      <c r="AC612" s="233">
        <v>3.3657214132972499</v>
      </c>
      <c r="AD612" s="233"/>
      <c r="AE612" s="235"/>
      <c r="AF612" s="237"/>
      <c r="AG612" s="237"/>
      <c r="AH612" s="237"/>
      <c r="AI612" s="237"/>
      <c r="AJ612" s="237"/>
    </row>
    <row r="613" spans="1:36" x14ac:dyDescent="0.25">
      <c r="A613" s="231">
        <f t="shared" si="683"/>
        <v>2030</v>
      </c>
      <c r="B613" s="231">
        <f t="shared" si="684"/>
        <v>9</v>
      </c>
      <c r="C613" s="232">
        <v>3.3601510670544399</v>
      </c>
      <c r="D613" s="233"/>
      <c r="E613" s="233">
        <v>175.12659527480201</v>
      </c>
      <c r="F613" s="233"/>
      <c r="G613" s="233">
        <v>10086.143003348199</v>
      </c>
      <c r="H613" s="233">
        <v>9882.6093928235405</v>
      </c>
      <c r="I613" s="233"/>
      <c r="J613" s="233">
        <v>1151431.0263149301</v>
      </c>
      <c r="K613" s="233">
        <v>52.4625174445748</v>
      </c>
      <c r="L613" s="233">
        <v>23658.415539853799</v>
      </c>
      <c r="M613" s="233"/>
      <c r="N613" s="233">
        <v>470.21875189744998</v>
      </c>
      <c r="O613" s="234">
        <v>3.4219258856708099</v>
      </c>
      <c r="P613" s="233">
        <v>1298252.5184921401</v>
      </c>
      <c r="Q613" s="233"/>
      <c r="R613" s="235"/>
      <c r="T613" s="233">
        <v>169.425156771215</v>
      </c>
      <c r="U613" s="233">
        <v>606385.76677777001</v>
      </c>
      <c r="V613" s="233">
        <v>134.654552807621</v>
      </c>
      <c r="W613" s="233">
        <v>335.16034600715602</v>
      </c>
      <c r="X613" s="233">
        <v>1205413.3224376999</v>
      </c>
      <c r="Y613" s="233">
        <v>70855.597455634299</v>
      </c>
      <c r="Z613" s="233">
        <v>4.9967030710753004</v>
      </c>
      <c r="AA613" s="233"/>
      <c r="AB613" s="233">
        <v>2.6792384321972702</v>
      </c>
      <c r="AC613" s="233">
        <v>3.37221319878573</v>
      </c>
      <c r="AD613" s="233"/>
      <c r="AE613" s="235"/>
      <c r="AF613" s="237"/>
      <c r="AG613" s="237"/>
      <c r="AH613" s="237"/>
      <c r="AI613" s="237"/>
      <c r="AJ613" s="237"/>
    </row>
    <row r="614" spans="1:36" x14ac:dyDescent="0.25">
      <c r="A614" s="231">
        <f t="shared" si="683"/>
        <v>2030</v>
      </c>
      <c r="B614" s="231">
        <f t="shared" si="684"/>
        <v>10</v>
      </c>
      <c r="C614" s="232">
        <v>3.3664320000000001</v>
      </c>
      <c r="D614" s="233"/>
      <c r="E614" s="233">
        <v>175.18096923828099</v>
      </c>
      <c r="F614" s="233"/>
      <c r="G614" s="233">
        <v>10097.798648440899</v>
      </c>
      <c r="H614" s="233">
        <v>9889.9023057142895</v>
      </c>
      <c r="I614" s="233"/>
      <c r="J614" s="233">
        <v>1153691.9554910499</v>
      </c>
      <c r="K614" s="233">
        <v>52.519009986451003</v>
      </c>
      <c r="L614" s="233">
        <v>23700.240000000002</v>
      </c>
      <c r="M614" s="233"/>
      <c r="N614" s="233">
        <v>463.78120000000001</v>
      </c>
      <c r="O614" s="234">
        <v>3.428194</v>
      </c>
      <c r="P614" s="233">
        <v>1300929.2304199501</v>
      </c>
      <c r="Q614" s="233"/>
      <c r="R614" s="235"/>
      <c r="T614" s="233">
        <v>169.46479144726899</v>
      </c>
      <c r="U614" s="233">
        <v>608657.5</v>
      </c>
      <c r="V614" s="233">
        <v>134.87234779497101</v>
      </c>
      <c r="W614" s="233">
        <v>335.82830000000001</v>
      </c>
      <c r="X614" s="233">
        <v>1208105.7461514999</v>
      </c>
      <c r="Y614" s="233">
        <v>71085.133092865595</v>
      </c>
      <c r="Z614" s="233">
        <v>4.9983329999999997</v>
      </c>
      <c r="AA614" s="233"/>
      <c r="AB614" s="233">
        <v>2.6839360000000001</v>
      </c>
      <c r="AC614" s="233">
        <v>3.378514</v>
      </c>
      <c r="AD614" s="233"/>
      <c r="AE614" s="235"/>
      <c r="AF614" s="237"/>
      <c r="AG614" s="237"/>
      <c r="AH614" s="237"/>
      <c r="AI614" s="237"/>
      <c r="AJ614" s="237"/>
    </row>
    <row r="615" spans="1:36" x14ac:dyDescent="0.25">
      <c r="A615" s="231">
        <f t="shared" si="683"/>
        <v>2030</v>
      </c>
      <c r="B615" s="231">
        <f t="shared" si="684"/>
        <v>11</v>
      </c>
      <c r="C615" s="232">
        <v>3.3731028605820601</v>
      </c>
      <c r="D615" s="233"/>
      <c r="E615" s="233">
        <v>174.94280329596899</v>
      </c>
      <c r="F615" s="233"/>
      <c r="G615" s="233">
        <v>10109.318771829299</v>
      </c>
      <c r="H615" s="233">
        <v>9900.9124395382096</v>
      </c>
      <c r="I615" s="233"/>
      <c r="J615" s="233">
        <v>1156539.45778352</v>
      </c>
      <c r="K615" s="233">
        <v>52.600741302554503</v>
      </c>
      <c r="L615" s="233">
        <v>23746.523881429101</v>
      </c>
      <c r="M615" s="233"/>
      <c r="N615" s="233">
        <v>463.534122823811</v>
      </c>
      <c r="O615" s="234">
        <v>3.4364127132448199</v>
      </c>
      <c r="P615" s="233">
        <v>1304274.62757718</v>
      </c>
      <c r="Q615" s="233"/>
      <c r="R615" s="235"/>
      <c r="T615" s="233">
        <v>169.188891445221</v>
      </c>
      <c r="U615" s="233">
        <v>611178.31956237496</v>
      </c>
      <c r="V615" s="233">
        <v>135.10575107234399</v>
      </c>
      <c r="W615" s="233">
        <v>336.46451084441799</v>
      </c>
      <c r="X615" s="233">
        <v>1210856.71804878</v>
      </c>
      <c r="Y615" s="233">
        <v>71296.213822741207</v>
      </c>
      <c r="Z615" s="233">
        <v>4.99712852064531</v>
      </c>
      <c r="AA615" s="233"/>
      <c r="AB615" s="233">
        <v>2.6896938096638698</v>
      </c>
      <c r="AC615" s="233">
        <v>3.38504334221318</v>
      </c>
      <c r="AD615" s="233"/>
      <c r="AE615" s="235"/>
      <c r="AF615" s="237"/>
      <c r="AG615" s="237"/>
      <c r="AH615" s="237"/>
      <c r="AI615" s="237"/>
      <c r="AJ615" s="237"/>
    </row>
    <row r="616" spans="1:36" x14ac:dyDescent="0.25">
      <c r="A616" s="231">
        <f t="shared" si="683"/>
        <v>2030</v>
      </c>
      <c r="B616" s="231">
        <f t="shared" si="684"/>
        <v>12</v>
      </c>
      <c r="C616" s="232">
        <v>3.3796691033272701</v>
      </c>
      <c r="D616" s="233">
        <f t="shared" ref="D616" si="685">AVERAGE(C605:C616)</f>
        <v>3.3445873790380567</v>
      </c>
      <c r="E616" s="233">
        <v>174.61179698778801</v>
      </c>
      <c r="F616" s="233">
        <f t="shared" ref="F616" si="686">AVERAGE(E605:E616)</f>
        <v>173.95615308085249</v>
      </c>
      <c r="G616" s="233">
        <v>10120.2801134524</v>
      </c>
      <c r="H616" s="233">
        <v>9914.1216162505498</v>
      </c>
      <c r="I616" s="233">
        <f t="shared" ref="I616" si="687">AVERAGE(H605:H616)</f>
        <v>9864.5064725558859</v>
      </c>
      <c r="J616" s="233">
        <v>1159587.75767817</v>
      </c>
      <c r="K616" s="233">
        <v>52.692895326605097</v>
      </c>
      <c r="L616" s="233">
        <v>23792.588237721899</v>
      </c>
      <c r="M616" s="233">
        <f t="shared" ref="M616" si="688">AVERAGE(L605:L616)</f>
        <v>23558.47100794614</v>
      </c>
      <c r="N616" s="233">
        <v>468.95885964913401</v>
      </c>
      <c r="O616" s="234">
        <v>3.4451184274043101</v>
      </c>
      <c r="P616" s="233">
        <v>1307842.61239602</v>
      </c>
      <c r="Q616" s="233">
        <f t="shared" ref="Q616" si="689">AVERAGE(P605:P616)</f>
        <v>1291818.8909971709</v>
      </c>
      <c r="R616" s="235">
        <f t="shared" ref="R616" si="690">AVERAGE(K605:K616)</f>
        <v>52.334855719911324</v>
      </c>
      <c r="T616" s="233">
        <v>168.82180025156299</v>
      </c>
      <c r="U616" s="233">
        <v>613717.09813774005</v>
      </c>
      <c r="V616" s="233">
        <v>135.33236779133401</v>
      </c>
      <c r="W616" s="233">
        <v>337.05814975708699</v>
      </c>
      <c r="X616" s="233">
        <v>1213519.21356156</v>
      </c>
      <c r="Y616" s="233">
        <v>71484.785890879793</v>
      </c>
      <c r="Z616" s="233">
        <v>4.9947224600304096</v>
      </c>
      <c r="AA616" s="233">
        <f t="shared" ref="AA616" si="691">AVERAGE(Z605:Z616)</f>
        <v>4.9940952206732918</v>
      </c>
      <c r="AB616" s="233">
        <v>2.6955940468420798</v>
      </c>
      <c r="AC616" s="233">
        <v>3.3914068988270398</v>
      </c>
      <c r="AD616" s="233">
        <f t="shared" ref="AD616" si="692">AVERAGE(X605:X616)</f>
        <v>1198924.6558075498</v>
      </c>
      <c r="AE616" s="235">
        <f t="shared" ref="AE616" si="693">AVERAGE(O605:O616)</f>
        <v>3.4088707435529257</v>
      </c>
      <c r="AF616" s="237" t="e">
        <f t="shared" ref="AF616" si="694">AVERAGE(S605:S616)</f>
        <v>#DIV/0!</v>
      </c>
      <c r="AG616" s="237">
        <f t="shared" ref="AG616" si="695">AVERAGE(U605:U616)</f>
        <v>600687.33775030868</v>
      </c>
      <c r="AH616" s="237">
        <f t="shared" ref="AH616" si="696">AVERAGE(G605:G616)</f>
        <v>10055.829247420401</v>
      </c>
      <c r="AI616" s="237">
        <f t="shared" ref="AI616:AJ616" si="697">AVERAGE(AB605:AB616)</f>
        <v>2.6687077046244263</v>
      </c>
      <c r="AJ616" s="237">
        <f t="shared" si="697"/>
        <v>3.356278357188053</v>
      </c>
    </row>
    <row r="617" spans="1:36" x14ac:dyDescent="0.25">
      <c r="A617" s="231">
        <f>A605+1</f>
        <v>2031</v>
      </c>
      <c r="B617" s="231">
        <f>B605</f>
        <v>1</v>
      </c>
      <c r="C617" s="232">
        <v>3.3864709999999998</v>
      </c>
      <c r="D617" s="233"/>
      <c r="E617" s="233">
        <v>174.42072190185499</v>
      </c>
      <c r="F617" s="233"/>
      <c r="G617" s="233">
        <v>10131.890337160101</v>
      </c>
      <c r="H617" s="233">
        <v>9929.0767478757807</v>
      </c>
      <c r="I617" s="233"/>
      <c r="J617" s="233">
        <v>1162726.8059700101</v>
      </c>
      <c r="K617" s="233">
        <v>52.786897001470301</v>
      </c>
      <c r="L617" s="233">
        <v>23839.15</v>
      </c>
      <c r="M617" s="233"/>
      <c r="N617" s="233">
        <v>479.14049999999997</v>
      </c>
      <c r="O617" s="234">
        <v>3.4535149999999999</v>
      </c>
      <c r="P617" s="233">
        <v>1311514.0732499899</v>
      </c>
      <c r="Q617" s="233"/>
      <c r="R617" s="235"/>
      <c r="T617" s="233">
        <v>168.62425858120201</v>
      </c>
      <c r="U617" s="233">
        <v>616334.9</v>
      </c>
      <c r="V617" s="233">
        <v>135.557699211092</v>
      </c>
      <c r="W617" s="233">
        <v>337.69740000000002</v>
      </c>
      <c r="X617" s="233">
        <v>1216325.2415952301</v>
      </c>
      <c r="Y617" s="233">
        <v>71677.935227539405</v>
      </c>
      <c r="Z617" s="233">
        <v>4.9932713508606001</v>
      </c>
      <c r="AA617" s="233"/>
      <c r="AB617" s="233">
        <v>2.7012339999999999</v>
      </c>
      <c r="AC617" s="233">
        <v>3.3980640000000002</v>
      </c>
      <c r="AD617" s="233"/>
      <c r="AE617" s="235"/>
      <c r="AF617" s="237"/>
      <c r="AG617" s="237"/>
      <c r="AH617" s="237"/>
      <c r="AI617" s="237"/>
      <c r="AJ617" s="237"/>
    </row>
    <row r="618" spans="1:36" x14ac:dyDescent="0.25">
      <c r="A618" s="231">
        <f t="shared" si="683"/>
        <v>2031</v>
      </c>
      <c r="B618" s="231">
        <f t="shared" si="684"/>
        <v>2</v>
      </c>
      <c r="C618" s="232">
        <v>3.39321646896772</v>
      </c>
      <c r="D618" s="233"/>
      <c r="E618" s="233">
        <v>174.55430121032401</v>
      </c>
      <c r="F618" s="233"/>
      <c r="G618" s="233">
        <v>10144.1070815485</v>
      </c>
      <c r="H618" s="233">
        <v>9944.1210456481494</v>
      </c>
      <c r="I618" s="233"/>
      <c r="J618" s="233">
        <v>1165610.6575480199</v>
      </c>
      <c r="K618" s="233">
        <v>52.868255018560497</v>
      </c>
      <c r="L618" s="233">
        <v>23882.9779421725</v>
      </c>
      <c r="M618" s="233"/>
      <c r="N618" s="233">
        <v>492.220896035328</v>
      </c>
      <c r="O618" s="234">
        <v>3.4603269497422202</v>
      </c>
      <c r="P618" s="233">
        <v>1314892.10475047</v>
      </c>
      <c r="Q618" s="233"/>
      <c r="R618" s="235"/>
      <c r="T618" s="233">
        <v>168.802708782363</v>
      </c>
      <c r="U618" s="233">
        <v>618868.18116464</v>
      </c>
      <c r="V618" s="233">
        <v>135.76792971477201</v>
      </c>
      <c r="W618" s="233">
        <v>338.39520953298199</v>
      </c>
      <c r="X618" s="233">
        <v>1219221.7244872299</v>
      </c>
      <c r="Y618" s="233">
        <v>71880.713438802806</v>
      </c>
      <c r="Z618" s="233">
        <v>4.9945557186591403</v>
      </c>
      <c r="AA618" s="233"/>
      <c r="AB618" s="233">
        <v>2.7058644208596099</v>
      </c>
      <c r="AC618" s="233">
        <v>3.404824341072</v>
      </c>
      <c r="AD618" s="233"/>
      <c r="AE618" s="235"/>
      <c r="AF618" s="237"/>
      <c r="AG618" s="237"/>
      <c r="AH618" s="237"/>
      <c r="AI618" s="237"/>
      <c r="AJ618" s="237"/>
    </row>
    <row r="619" spans="1:36" x14ac:dyDescent="0.25">
      <c r="A619" s="231">
        <f t="shared" si="683"/>
        <v>2031</v>
      </c>
      <c r="B619" s="231">
        <f t="shared" si="684"/>
        <v>3</v>
      </c>
      <c r="C619" s="232">
        <v>3.39928307768447</v>
      </c>
      <c r="D619" s="233"/>
      <c r="E619" s="233">
        <v>174.80906116620301</v>
      </c>
      <c r="F619" s="233"/>
      <c r="G619" s="233">
        <v>10155.3831914565</v>
      </c>
      <c r="H619" s="233">
        <v>9957.1324286932195</v>
      </c>
      <c r="I619" s="233"/>
      <c r="J619" s="233">
        <v>1168035.0891370799</v>
      </c>
      <c r="K619" s="233">
        <v>52.933002663673903</v>
      </c>
      <c r="L619" s="233">
        <v>23921.152137874</v>
      </c>
      <c r="M619" s="233"/>
      <c r="N619" s="233">
        <v>503.556900699018</v>
      </c>
      <c r="O619" s="234">
        <v>3.4656913508996099</v>
      </c>
      <c r="P619" s="233">
        <v>1317737.55246505</v>
      </c>
      <c r="Q619" s="233"/>
      <c r="R619" s="235"/>
      <c r="T619" s="233">
        <v>169.12320968058401</v>
      </c>
      <c r="U619" s="233">
        <v>621119.82585492404</v>
      </c>
      <c r="V619" s="233">
        <v>135.951693265904</v>
      </c>
      <c r="W619" s="233">
        <v>339.04675330758403</v>
      </c>
      <c r="X619" s="233">
        <v>1221877.0129207501</v>
      </c>
      <c r="Y619" s="233">
        <v>72070.555777100701</v>
      </c>
      <c r="Z619" s="233">
        <v>4.9972726911506804</v>
      </c>
      <c r="AA619" s="233"/>
      <c r="AB619" s="233">
        <v>2.7095894585224798</v>
      </c>
      <c r="AC619" s="233">
        <v>3.41098643293377</v>
      </c>
      <c r="AD619" s="233"/>
      <c r="AE619" s="235"/>
      <c r="AF619" s="237"/>
      <c r="AG619" s="237"/>
      <c r="AH619" s="237"/>
      <c r="AI619" s="237"/>
      <c r="AJ619" s="237"/>
    </row>
    <row r="620" spans="1:36" x14ac:dyDescent="0.25">
      <c r="A620" s="231">
        <f t="shared" si="683"/>
        <v>2031</v>
      </c>
      <c r="B620" s="231">
        <f t="shared" si="684"/>
        <v>4</v>
      </c>
      <c r="C620" s="232">
        <v>3.4060199999999998</v>
      </c>
      <c r="D620" s="233"/>
      <c r="E620" s="233">
        <v>174.99557113525401</v>
      </c>
      <c r="F620" s="233"/>
      <c r="G620" s="233">
        <v>10167.667016064001</v>
      </c>
      <c r="H620" s="233">
        <v>9970.2873435858492</v>
      </c>
      <c r="I620" s="233"/>
      <c r="J620" s="233">
        <v>1170633.4658884399</v>
      </c>
      <c r="K620" s="233">
        <v>53.000761401589003</v>
      </c>
      <c r="L620" s="233">
        <v>23963.57</v>
      </c>
      <c r="M620" s="233"/>
      <c r="N620" s="233">
        <v>511.85649999999998</v>
      </c>
      <c r="O620" s="234">
        <v>3.4717959999999999</v>
      </c>
      <c r="P620" s="233">
        <v>1320792.66392182</v>
      </c>
      <c r="Q620" s="233"/>
      <c r="R620" s="235"/>
      <c r="T620" s="233">
        <v>169.37914221556099</v>
      </c>
      <c r="U620" s="233">
        <v>623642</v>
      </c>
      <c r="V620" s="233">
        <v>136.15943070219899</v>
      </c>
      <c r="W620" s="233">
        <v>339.7432</v>
      </c>
      <c r="X620" s="233">
        <v>1224797.6894703901</v>
      </c>
      <c r="Y620" s="233">
        <v>72283.160997687301</v>
      </c>
      <c r="Z620" s="233">
        <v>5.0004860000000004</v>
      </c>
      <c r="AA620" s="233"/>
      <c r="AB620" s="233">
        <v>2.7139129999999998</v>
      </c>
      <c r="AC620" s="233">
        <v>3.4178199999999999</v>
      </c>
      <c r="AD620" s="233"/>
      <c r="AE620" s="235"/>
      <c r="AF620" s="237"/>
      <c r="AG620" s="237"/>
      <c r="AH620" s="237"/>
      <c r="AI620" s="237"/>
      <c r="AJ620" s="237"/>
    </row>
    <row r="621" spans="1:36" x14ac:dyDescent="0.25">
      <c r="A621" s="231">
        <f t="shared" si="683"/>
        <v>2031</v>
      </c>
      <c r="B621" s="231">
        <f t="shared" si="684"/>
        <v>5</v>
      </c>
      <c r="C621" s="232">
        <v>3.4125879235233798</v>
      </c>
      <c r="D621" s="233"/>
      <c r="E621" s="233">
        <v>174.89697893015401</v>
      </c>
      <c r="F621" s="233"/>
      <c r="G621" s="233">
        <v>10179.0331690242</v>
      </c>
      <c r="H621" s="233">
        <v>9981.2985959445105</v>
      </c>
      <c r="I621" s="233"/>
      <c r="J621" s="233">
        <v>1173140.93733762</v>
      </c>
      <c r="K621" s="233">
        <v>53.066542122787197</v>
      </c>
      <c r="L621" s="233">
        <v>24005.945524390099</v>
      </c>
      <c r="M621" s="233"/>
      <c r="N621" s="233">
        <v>512.87412304840802</v>
      </c>
      <c r="O621" s="234">
        <v>3.47857459446019</v>
      </c>
      <c r="P621" s="233">
        <v>1323748.4708018501</v>
      </c>
      <c r="Q621" s="233"/>
      <c r="R621" s="235"/>
      <c r="T621" s="233">
        <v>169.32147082938599</v>
      </c>
      <c r="U621" s="233">
        <v>626156.97642244003</v>
      </c>
      <c r="V621" s="233">
        <v>136.372510388743</v>
      </c>
      <c r="W621" s="233">
        <v>340.35960871781401</v>
      </c>
      <c r="X621" s="233">
        <v>1227551.7674424599</v>
      </c>
      <c r="Y621" s="233">
        <v>72487.700670064005</v>
      </c>
      <c r="Z621" s="233">
        <v>5.0027797281513102</v>
      </c>
      <c r="AA621" s="233"/>
      <c r="AB621" s="233">
        <v>2.7187769384949401</v>
      </c>
      <c r="AC621" s="233">
        <v>3.42440380251508</v>
      </c>
      <c r="AD621" s="233"/>
      <c r="AE621" s="235"/>
      <c r="AF621" s="237"/>
      <c r="AG621" s="237"/>
      <c r="AH621" s="237"/>
      <c r="AI621" s="237"/>
      <c r="AJ621" s="237"/>
    </row>
    <row r="622" spans="1:36" x14ac:dyDescent="0.25">
      <c r="A622" s="231">
        <f t="shared" si="683"/>
        <v>2031</v>
      </c>
      <c r="B622" s="231">
        <f t="shared" si="684"/>
        <v>6</v>
      </c>
      <c r="C622" s="232">
        <v>3.41936628299137</v>
      </c>
      <c r="D622" s="233"/>
      <c r="E622" s="233">
        <v>174.55829223681701</v>
      </c>
      <c r="F622" s="233"/>
      <c r="G622" s="233">
        <v>10190.503872393399</v>
      </c>
      <c r="H622" s="233">
        <v>9990.9862070040199</v>
      </c>
      <c r="I622" s="233"/>
      <c r="J622" s="233">
        <v>1175664.14605928</v>
      </c>
      <c r="K622" s="233">
        <v>53.132526060275097</v>
      </c>
      <c r="L622" s="233">
        <v>24050.105754395601</v>
      </c>
      <c r="M622" s="233"/>
      <c r="N622" s="233">
        <v>507.66233878618903</v>
      </c>
      <c r="O622" s="234">
        <v>3.48585678275745</v>
      </c>
      <c r="P622" s="233">
        <v>1326746.6108432601</v>
      </c>
      <c r="Q622" s="233"/>
      <c r="R622" s="235"/>
      <c r="T622" s="233">
        <v>169.00784666118901</v>
      </c>
      <c r="U622" s="233">
        <v>628777.52247315703</v>
      </c>
      <c r="V622" s="233">
        <v>136.59979604906701</v>
      </c>
      <c r="W622" s="233">
        <v>340.96748051364102</v>
      </c>
      <c r="X622" s="233">
        <v>1230302.19141005</v>
      </c>
      <c r="Y622" s="233">
        <v>72699.476075589802</v>
      </c>
      <c r="Z622" s="233">
        <v>5.00527134238017</v>
      </c>
      <c r="AA622" s="233"/>
      <c r="AB622" s="233">
        <v>2.7240880559274601</v>
      </c>
      <c r="AC622" s="233">
        <v>3.43117443518635</v>
      </c>
      <c r="AD622" s="233"/>
      <c r="AE622" s="235"/>
      <c r="AF622" s="237"/>
      <c r="AG622" s="237"/>
      <c r="AH622" s="237"/>
      <c r="AI622" s="237"/>
      <c r="AJ622" s="237"/>
    </row>
    <row r="623" spans="1:36" x14ac:dyDescent="0.25">
      <c r="A623" s="231">
        <f t="shared" si="683"/>
        <v>2031</v>
      </c>
      <c r="B623" s="231">
        <f t="shared" si="684"/>
        <v>7</v>
      </c>
      <c r="C623" s="232">
        <v>3.42584</v>
      </c>
      <c r="D623" s="233"/>
      <c r="E623" s="233">
        <v>174.111946105957</v>
      </c>
      <c r="F623" s="233"/>
      <c r="G623" s="233">
        <v>10201.742373977901</v>
      </c>
      <c r="H623" s="233">
        <v>9998.95229473988</v>
      </c>
      <c r="I623" s="233"/>
      <c r="J623" s="233">
        <v>1177946.6037807099</v>
      </c>
      <c r="K623" s="233">
        <v>53.1907090779724</v>
      </c>
      <c r="L623" s="233">
        <v>24091.69</v>
      </c>
      <c r="M623" s="233"/>
      <c r="N623" s="233">
        <v>498.4726</v>
      </c>
      <c r="O623" s="234">
        <v>3.4922369999999998</v>
      </c>
      <c r="P623" s="233">
        <v>1329501.95115114</v>
      </c>
      <c r="Q623" s="233"/>
      <c r="R623" s="235"/>
      <c r="T623" s="233">
        <v>168.58707782002799</v>
      </c>
      <c r="U623" s="233">
        <v>631256.6</v>
      </c>
      <c r="V623" s="233">
        <v>136.818142011915</v>
      </c>
      <c r="W623" s="233">
        <v>341.57284545898398</v>
      </c>
      <c r="X623" s="233">
        <v>1232860.69675252</v>
      </c>
      <c r="Y623" s="233">
        <v>72907.789066571306</v>
      </c>
      <c r="Z623" s="233">
        <v>5.0092315673828098</v>
      </c>
      <c r="AA623" s="233"/>
      <c r="AB623" s="233">
        <v>2.7288739999999998</v>
      </c>
      <c r="AC623" s="233">
        <v>3.437703</v>
      </c>
      <c r="AD623" s="233"/>
      <c r="AE623" s="235"/>
      <c r="AF623" s="237"/>
      <c r="AG623" s="237"/>
      <c r="AH623" s="237"/>
      <c r="AI623" s="237"/>
      <c r="AJ623" s="237"/>
    </row>
    <row r="624" spans="1:36" x14ac:dyDescent="0.25">
      <c r="A624" s="231">
        <f t="shared" si="683"/>
        <v>2031</v>
      </c>
      <c r="B624" s="231">
        <f t="shared" si="684"/>
        <v>8</v>
      </c>
      <c r="C624" s="232">
        <v>3.4323903496257202</v>
      </c>
      <c r="D624" s="233"/>
      <c r="E624" s="233">
        <v>173.62048992522699</v>
      </c>
      <c r="F624" s="233"/>
      <c r="G624" s="233">
        <v>10213.7819819043</v>
      </c>
      <c r="H624" s="233">
        <v>10006.2519805307</v>
      </c>
      <c r="I624" s="233"/>
      <c r="J624" s="233">
        <v>1180118.1019663799</v>
      </c>
      <c r="K624" s="233">
        <v>53.243763494847798</v>
      </c>
      <c r="L624" s="233">
        <v>24132.566809916199</v>
      </c>
      <c r="M624" s="233"/>
      <c r="N624" s="233">
        <v>486.88368718721102</v>
      </c>
      <c r="O624" s="234">
        <v>3.4974894782469499</v>
      </c>
      <c r="P624" s="233">
        <v>1332170.1431374501</v>
      </c>
      <c r="Q624" s="233"/>
      <c r="R624" s="235"/>
      <c r="T624" s="233">
        <v>168.13725997520999</v>
      </c>
      <c r="U624" s="233">
        <v>633712.94516731903</v>
      </c>
      <c r="V624" s="233">
        <v>137.03634383835299</v>
      </c>
      <c r="W624" s="233">
        <v>342.24757675425599</v>
      </c>
      <c r="X624" s="233">
        <v>1235407.41870416</v>
      </c>
      <c r="Y624" s="233">
        <v>73127.675901112394</v>
      </c>
      <c r="Z624" s="233">
        <v>5.0157249766436802</v>
      </c>
      <c r="AA624" s="233"/>
      <c r="AB624" s="233">
        <v>2.7330242360974202</v>
      </c>
      <c r="AC624" s="233">
        <v>3.4444340591825999</v>
      </c>
      <c r="AD624" s="233"/>
      <c r="AE624" s="235"/>
      <c r="AF624" s="237"/>
      <c r="AG624" s="237"/>
      <c r="AH624" s="237"/>
      <c r="AI624" s="237"/>
      <c r="AJ624" s="237"/>
    </row>
    <row r="625" spans="1:36" x14ac:dyDescent="0.25">
      <c r="A625" s="231">
        <f t="shared" si="683"/>
        <v>2031</v>
      </c>
      <c r="B625" s="231">
        <f t="shared" si="684"/>
        <v>9</v>
      </c>
      <c r="C625" s="232">
        <v>3.4388708512060502</v>
      </c>
      <c r="D625" s="233"/>
      <c r="E625" s="233">
        <v>173.10000517543699</v>
      </c>
      <c r="F625" s="233"/>
      <c r="G625" s="233">
        <v>10225.999337953201</v>
      </c>
      <c r="H625" s="233">
        <v>10014.2747830811</v>
      </c>
      <c r="I625" s="233"/>
      <c r="J625" s="233">
        <v>1182376.3397061499</v>
      </c>
      <c r="K625" s="233">
        <v>53.2991509405012</v>
      </c>
      <c r="L625" s="233">
        <v>24173.076873210499</v>
      </c>
      <c r="M625" s="233"/>
      <c r="N625" s="233">
        <v>476.15125265431601</v>
      </c>
      <c r="O625" s="234">
        <v>3.50201286769075</v>
      </c>
      <c r="P625" s="233">
        <v>1334896.7472928001</v>
      </c>
      <c r="Q625" s="233"/>
      <c r="R625" s="235"/>
      <c r="T625" s="233">
        <v>167.66829051072301</v>
      </c>
      <c r="U625" s="233">
        <v>636153.42885015998</v>
      </c>
      <c r="V625" s="233">
        <v>137.25344591245701</v>
      </c>
      <c r="W625" s="233">
        <v>342.94183414072398</v>
      </c>
      <c r="X625" s="233">
        <v>1237948.0015618701</v>
      </c>
      <c r="Y625" s="233">
        <v>73345.705965924397</v>
      </c>
      <c r="Z625" s="233">
        <v>5.0227158471620603</v>
      </c>
      <c r="AA625" s="233"/>
      <c r="AB625" s="233">
        <v>2.7368350422502399</v>
      </c>
      <c r="AC625" s="233">
        <v>3.4511634039499701</v>
      </c>
      <c r="AD625" s="233"/>
      <c r="AE625" s="235"/>
      <c r="AF625" s="237"/>
      <c r="AG625" s="237"/>
      <c r="AH625" s="237"/>
      <c r="AI625" s="237"/>
      <c r="AJ625" s="237"/>
    </row>
    <row r="626" spans="1:36" x14ac:dyDescent="0.25">
      <c r="A626" s="231">
        <f t="shared" si="683"/>
        <v>2031</v>
      </c>
      <c r="B626" s="231">
        <f t="shared" si="684"/>
        <v>10</v>
      </c>
      <c r="C626" s="232">
        <v>3.4451719999999999</v>
      </c>
      <c r="D626" s="233"/>
      <c r="E626" s="233">
        <v>172.54924381347701</v>
      </c>
      <c r="F626" s="233"/>
      <c r="G626" s="233">
        <v>10237.6239500755</v>
      </c>
      <c r="H626" s="233">
        <v>10024.5775752832</v>
      </c>
      <c r="I626" s="233"/>
      <c r="J626" s="233">
        <v>1184976.35497818</v>
      </c>
      <c r="K626" s="233">
        <v>53.366488745559401</v>
      </c>
      <c r="L626" s="233">
        <v>24214.22</v>
      </c>
      <c r="M626" s="233"/>
      <c r="N626" s="233">
        <v>469.59410000000003</v>
      </c>
      <c r="O626" s="234">
        <v>3.5065949999999999</v>
      </c>
      <c r="P626" s="233">
        <v>1337881.2639439499</v>
      </c>
      <c r="Q626" s="233"/>
      <c r="R626" s="235"/>
      <c r="T626" s="233">
        <v>167.16698431386499</v>
      </c>
      <c r="U626" s="233">
        <v>638618.6</v>
      </c>
      <c r="V626" s="233">
        <v>137.47144321951501</v>
      </c>
      <c r="W626" s="233">
        <v>343.589</v>
      </c>
      <c r="X626" s="233">
        <v>1240507.78975181</v>
      </c>
      <c r="Y626" s="233">
        <v>73546.920302117796</v>
      </c>
      <c r="Z626" s="233">
        <v>5.0274749999999999</v>
      </c>
      <c r="AA626" s="233"/>
      <c r="AB626" s="233">
        <v>2.740853</v>
      </c>
      <c r="AC626" s="233">
        <v>3.4576880000000001</v>
      </c>
      <c r="AD626" s="233"/>
      <c r="AE626" s="235"/>
      <c r="AF626" s="237"/>
      <c r="AG626" s="237"/>
      <c r="AH626" s="237"/>
      <c r="AI626" s="237"/>
      <c r="AJ626" s="237"/>
    </row>
    <row r="627" spans="1:36" x14ac:dyDescent="0.25">
      <c r="A627" s="231">
        <f t="shared" si="683"/>
        <v>2031</v>
      </c>
      <c r="B627" s="231">
        <f t="shared" si="684"/>
        <v>11</v>
      </c>
      <c r="C627" s="232">
        <v>3.4517842838974699</v>
      </c>
      <c r="D627" s="233"/>
      <c r="E627" s="233">
        <v>171.93746785166201</v>
      </c>
      <c r="F627" s="233"/>
      <c r="G627" s="233">
        <v>10249.192905095901</v>
      </c>
      <c r="H627" s="233">
        <v>10039.081224129701</v>
      </c>
      <c r="I627" s="233"/>
      <c r="J627" s="233">
        <v>1188301.85002599</v>
      </c>
      <c r="K627" s="233">
        <v>53.457771881426297</v>
      </c>
      <c r="L627" s="233">
        <v>24260.257058662901</v>
      </c>
      <c r="M627" s="233"/>
      <c r="N627" s="233">
        <v>469.15008641048502</v>
      </c>
      <c r="O627" s="234">
        <v>3.5121789654248801</v>
      </c>
      <c r="P627" s="233">
        <v>1341512.64290704</v>
      </c>
      <c r="Q627" s="233"/>
      <c r="R627" s="235"/>
      <c r="T627" s="233">
        <v>166.600649794562</v>
      </c>
      <c r="U627" s="233">
        <v>641350.26504268404</v>
      </c>
      <c r="V627" s="233">
        <v>137.710750548129</v>
      </c>
      <c r="W627" s="233">
        <v>344.20304624170097</v>
      </c>
      <c r="X627" s="233">
        <v>1243341.7453421999</v>
      </c>
      <c r="Y627" s="233">
        <v>73740.041586594307</v>
      </c>
      <c r="Z627" s="233">
        <v>5.0286500021053797</v>
      </c>
      <c r="AA627" s="233"/>
      <c r="AB627" s="233">
        <v>2.7457844815374699</v>
      </c>
      <c r="AC627" s="233">
        <v>3.46445526510061</v>
      </c>
      <c r="AD627" s="233"/>
      <c r="AE627" s="235"/>
      <c r="AF627" s="237"/>
      <c r="AG627" s="237"/>
      <c r="AH627" s="237"/>
      <c r="AI627" s="237"/>
      <c r="AJ627" s="237"/>
    </row>
    <row r="628" spans="1:36" x14ac:dyDescent="0.25">
      <c r="A628" s="231">
        <f t="shared" si="683"/>
        <v>2031</v>
      </c>
      <c r="B628" s="231">
        <f t="shared" si="684"/>
        <v>12</v>
      </c>
      <c r="C628" s="232">
        <v>3.4582404536204998</v>
      </c>
      <c r="D628" s="233">
        <f t="shared" ref="D628" si="698">AVERAGE(C617:C628)</f>
        <v>3.4224368909597231</v>
      </c>
      <c r="E628" s="233">
        <v>171.406959619764</v>
      </c>
      <c r="F628" s="233">
        <f t="shared" ref="F628" si="699">AVERAGE(E617:E628)</f>
        <v>173.74675325601092</v>
      </c>
      <c r="G628" s="233">
        <v>10260.262191719299</v>
      </c>
      <c r="H628" s="233">
        <v>10055.504926317501</v>
      </c>
      <c r="I628" s="233">
        <f t="shared" ref="I628" si="700">AVERAGE(H617:H628)</f>
        <v>9992.6287627361326</v>
      </c>
      <c r="J628" s="233">
        <v>1191845.0164334199</v>
      </c>
      <c r="K628" s="233">
        <v>53.5579228537554</v>
      </c>
      <c r="L628" s="233">
        <v>24306.513444514501</v>
      </c>
      <c r="M628" s="233">
        <f t="shared" ref="M628" si="701">AVERAGE(L617:L628)</f>
        <v>24070.102128761358</v>
      </c>
      <c r="N628" s="233">
        <v>474.36728012196699</v>
      </c>
      <c r="O628" s="234">
        <v>3.5179297362027899</v>
      </c>
      <c r="P628" s="233">
        <v>1345328.7596881699</v>
      </c>
      <c r="Q628" s="233">
        <f t="shared" ref="Q628" si="702">AVERAGE(P617:P628)</f>
        <v>1328060.2486794158</v>
      </c>
      <c r="R628" s="235">
        <f t="shared" ref="R628" si="703">AVERAGE(K617:K628)</f>
        <v>53.158649271868207</v>
      </c>
      <c r="T628" s="233">
        <v>166.121791382303</v>
      </c>
      <c r="U628" s="233">
        <v>644078.63314693503</v>
      </c>
      <c r="V628" s="233">
        <v>137.949029868037</v>
      </c>
      <c r="W628" s="233">
        <v>344.77440785746398</v>
      </c>
      <c r="X628" s="233">
        <v>1246249.8720271599</v>
      </c>
      <c r="Y628" s="233">
        <v>73921.497820335004</v>
      </c>
      <c r="Z628" s="233">
        <v>5.0278937238996502</v>
      </c>
      <c r="AA628" s="233">
        <f t="shared" ref="AA628" si="704">AVERAGE(Z617:Z628)</f>
        <v>5.0104439956996236</v>
      </c>
      <c r="AB628" s="233">
        <v>2.7508496684816701</v>
      </c>
      <c r="AC628" s="233">
        <v>3.4710331360055799</v>
      </c>
      <c r="AD628" s="233">
        <f t="shared" ref="AD628" si="705">AVERAGE(X617:X628)</f>
        <v>1231365.9292888194</v>
      </c>
      <c r="AE628" s="235">
        <f t="shared" ref="AE628" si="706">AVERAGE(O617:O628)</f>
        <v>3.4870169771187367</v>
      </c>
      <c r="AF628" s="237" t="e">
        <f t="shared" ref="AF628" si="707">AVERAGE(S617:S628)</f>
        <v>#DIV/0!</v>
      </c>
      <c r="AG628" s="237">
        <f t="shared" ref="AG628" si="708">AVERAGE(U617:U628)</f>
        <v>630005.82317685487</v>
      </c>
      <c r="AH628" s="237">
        <f t="shared" ref="AH628" si="709">AVERAGE(G617:G628)</f>
        <v>10196.432284031067</v>
      </c>
      <c r="AI628" s="237">
        <f t="shared" ref="AI628:AJ628" si="710">AVERAGE(AB617:AB628)</f>
        <v>2.7258071918476077</v>
      </c>
      <c r="AJ628" s="237">
        <f t="shared" si="710"/>
        <v>3.4344791563288299</v>
      </c>
    </row>
    <row r="629" spans="1:36" x14ac:dyDescent="0.25">
      <c r="A629" s="231">
        <f>A617+1</f>
        <v>2032</v>
      </c>
      <c r="B629" s="231">
        <f>B617</f>
        <v>1</v>
      </c>
      <c r="C629" s="232">
        <v>3.4649009999999998</v>
      </c>
      <c r="D629" s="233"/>
      <c r="E629" s="233">
        <v>171.05442810058599</v>
      </c>
      <c r="F629" s="233"/>
      <c r="G629" s="233">
        <v>10272.0203332039</v>
      </c>
      <c r="H629" s="233">
        <v>10072.8965090767</v>
      </c>
      <c r="I629" s="233"/>
      <c r="J629" s="233">
        <v>1195410.0227071</v>
      </c>
      <c r="K629" s="233">
        <v>53.659859432684001</v>
      </c>
      <c r="L629" s="233">
        <v>24353.49</v>
      </c>
      <c r="M629" s="233"/>
      <c r="N629" s="233">
        <v>484.39170000000001</v>
      </c>
      <c r="O629" s="234">
        <v>3.5234589999999999</v>
      </c>
      <c r="P629" s="233">
        <v>1349241.9011214201</v>
      </c>
      <c r="Q629" s="233"/>
      <c r="R629" s="235"/>
      <c r="T629" s="233">
        <v>165.84892219149501</v>
      </c>
      <c r="U629" s="233">
        <v>646845.25</v>
      </c>
      <c r="V629" s="233">
        <v>138.19177594476699</v>
      </c>
      <c r="W629" s="233">
        <v>345.38729999999998</v>
      </c>
      <c r="X629" s="233">
        <v>1249383.25214918</v>
      </c>
      <c r="Y629" s="233">
        <v>74116.069903150506</v>
      </c>
      <c r="Z629" s="233">
        <v>5.0278070000000001</v>
      </c>
      <c r="AA629" s="233"/>
      <c r="AB629" s="233">
        <v>2.7556799999999999</v>
      </c>
      <c r="AC629" s="233">
        <v>3.4778630000000001</v>
      </c>
      <c r="AD629" s="233"/>
      <c r="AE629" s="235"/>
      <c r="AF629" s="237"/>
      <c r="AG629" s="237"/>
      <c r="AH629" s="237"/>
      <c r="AI629" s="237"/>
      <c r="AJ629" s="237"/>
    </row>
    <row r="630" spans="1:36" x14ac:dyDescent="0.25">
      <c r="A630" s="231">
        <f t="shared" ref="A630:A652" si="711">A618+1</f>
        <v>2032</v>
      </c>
      <c r="B630" s="231">
        <f t="shared" ref="B630:B652" si="712">B618</f>
        <v>2</v>
      </c>
      <c r="C630" s="232">
        <v>3.4715038203503599</v>
      </c>
      <c r="D630" s="233"/>
      <c r="E630" s="233">
        <v>170.973198135491</v>
      </c>
      <c r="F630" s="233"/>
      <c r="G630" s="233">
        <v>10284.400411926399</v>
      </c>
      <c r="H630" s="233">
        <v>10088.9924234965</v>
      </c>
      <c r="I630" s="233"/>
      <c r="J630" s="233">
        <v>1198545.7166396501</v>
      </c>
      <c r="K630" s="233">
        <v>53.749390793537899</v>
      </c>
      <c r="L630" s="233">
        <v>24397.775794906702</v>
      </c>
      <c r="M630" s="233"/>
      <c r="N630" s="233">
        <v>497.44062112682099</v>
      </c>
      <c r="O630" s="234">
        <v>3.5280606417209901</v>
      </c>
      <c r="P630" s="233">
        <v>1352854.7925128399</v>
      </c>
      <c r="Q630" s="233"/>
      <c r="R630" s="235"/>
      <c r="T630" s="233">
        <v>165.88378857395</v>
      </c>
      <c r="U630" s="233">
        <v>649466.46796120796</v>
      </c>
      <c r="V630" s="233">
        <v>138.423124477741</v>
      </c>
      <c r="W630" s="233">
        <v>346.05438703848398</v>
      </c>
      <c r="X630" s="233">
        <v>1252590.2768023501</v>
      </c>
      <c r="Y630" s="233">
        <v>74326.387803049394</v>
      </c>
      <c r="Z630" s="233">
        <v>5.0303815546832897</v>
      </c>
      <c r="AA630" s="233"/>
      <c r="AB630" s="233">
        <v>2.7596218564539301</v>
      </c>
      <c r="AC630" s="233">
        <v>3.4847274640744499</v>
      </c>
      <c r="AD630" s="233"/>
      <c r="AE630" s="235"/>
      <c r="AF630" s="237"/>
      <c r="AG630" s="237"/>
      <c r="AH630" s="237"/>
      <c r="AI630" s="237"/>
      <c r="AJ630" s="237"/>
    </row>
    <row r="631" spans="1:36" x14ac:dyDescent="0.25">
      <c r="A631" s="231">
        <f t="shared" si="711"/>
        <v>2032</v>
      </c>
      <c r="B631" s="231">
        <f t="shared" si="712"/>
        <v>3</v>
      </c>
      <c r="C631" s="232">
        <v>3.4776721190732802</v>
      </c>
      <c r="D631" s="233"/>
      <c r="E631" s="233">
        <v>170.99047399233899</v>
      </c>
      <c r="F631" s="233"/>
      <c r="G631" s="233">
        <v>10296.244311794801</v>
      </c>
      <c r="H631" s="233">
        <v>10102.5909497672</v>
      </c>
      <c r="I631" s="233"/>
      <c r="J631" s="233">
        <v>1201171.9623519201</v>
      </c>
      <c r="K631" s="233">
        <v>53.823316494368299</v>
      </c>
      <c r="L631" s="233">
        <v>24437.811716845899</v>
      </c>
      <c r="M631" s="233"/>
      <c r="N631" s="233">
        <v>509.24903896128598</v>
      </c>
      <c r="O631" s="234">
        <v>3.53204342799906</v>
      </c>
      <c r="P631" s="233">
        <v>1355996.0303471801</v>
      </c>
      <c r="Q631" s="233"/>
      <c r="R631" s="235"/>
      <c r="T631" s="233">
        <v>166.01990030145501</v>
      </c>
      <c r="U631" s="233">
        <v>651883.25907814398</v>
      </c>
      <c r="V631" s="233">
        <v>138.631661545567</v>
      </c>
      <c r="W631" s="233">
        <v>346.70095488096302</v>
      </c>
      <c r="X631" s="233">
        <v>1255559.5561261601</v>
      </c>
      <c r="Y631" s="233">
        <v>74529.845623932706</v>
      </c>
      <c r="Z631" s="233">
        <v>5.0343509222416998</v>
      </c>
      <c r="AA631" s="233"/>
      <c r="AB631" s="233">
        <v>2.7629190892204201</v>
      </c>
      <c r="AC631" s="233">
        <v>3.49117603573018</v>
      </c>
      <c r="AD631" s="233"/>
      <c r="AE631" s="235"/>
      <c r="AF631" s="237"/>
      <c r="AG631" s="237"/>
      <c r="AH631" s="237"/>
      <c r="AI631" s="237"/>
      <c r="AJ631" s="237"/>
    </row>
    <row r="632" spans="1:36" x14ac:dyDescent="0.25">
      <c r="A632" s="231">
        <f t="shared" si="711"/>
        <v>2032</v>
      </c>
      <c r="B632" s="231">
        <f t="shared" si="712"/>
        <v>4</v>
      </c>
      <c r="C632" s="232">
        <v>3.484327</v>
      </c>
      <c r="D632" s="233"/>
      <c r="E632" s="233">
        <v>170.88597201904301</v>
      </c>
      <c r="F632" s="233"/>
      <c r="G632" s="233">
        <v>10308.708496858801</v>
      </c>
      <c r="H632" s="233">
        <v>10115.608183757</v>
      </c>
      <c r="I632" s="233"/>
      <c r="J632" s="233">
        <v>1203842.3202821</v>
      </c>
      <c r="K632" s="233">
        <v>53.896386556435303</v>
      </c>
      <c r="L632" s="233">
        <v>24480.98</v>
      </c>
      <c r="M632" s="233"/>
      <c r="N632" s="233">
        <v>517.64430000000004</v>
      </c>
      <c r="O632" s="234">
        <v>3.536778</v>
      </c>
      <c r="P632" s="233">
        <v>1359210.0692538701</v>
      </c>
      <c r="Q632" s="233"/>
      <c r="R632" s="235"/>
      <c r="T632" s="233">
        <v>166.02038031288501</v>
      </c>
      <c r="U632" s="233">
        <v>654581.1</v>
      </c>
      <c r="V632" s="233">
        <v>138.85136037478301</v>
      </c>
      <c r="W632" s="233">
        <v>347.37277221679699</v>
      </c>
      <c r="X632" s="233">
        <v>1258583.5573516199</v>
      </c>
      <c r="Y632" s="233">
        <v>74742.250671761707</v>
      </c>
      <c r="Z632" s="233">
        <v>5.03864</v>
      </c>
      <c r="AA632" s="233"/>
      <c r="AB632" s="233">
        <v>2.7667009999999999</v>
      </c>
      <c r="AC632" s="233">
        <v>3.4980920000000002</v>
      </c>
      <c r="AD632" s="233"/>
      <c r="AE632" s="235"/>
      <c r="AF632" s="237"/>
      <c r="AG632" s="237"/>
      <c r="AH632" s="237"/>
      <c r="AI632" s="237"/>
      <c r="AJ632" s="237"/>
    </row>
    <row r="633" spans="1:36" x14ac:dyDescent="0.25">
      <c r="A633" s="231">
        <f t="shared" si="711"/>
        <v>2032</v>
      </c>
      <c r="B633" s="231">
        <f t="shared" si="712"/>
        <v>5</v>
      </c>
      <c r="C633" s="232">
        <v>3.4908683390325401</v>
      </c>
      <c r="D633" s="233"/>
      <c r="E633" s="233">
        <v>170.51290398331901</v>
      </c>
      <c r="F633" s="233"/>
      <c r="G633" s="233">
        <v>10320.259219006701</v>
      </c>
      <c r="H633" s="233">
        <v>10126.769712827199</v>
      </c>
      <c r="I633" s="233"/>
      <c r="J633" s="233">
        <v>1206432.6243237001</v>
      </c>
      <c r="K633" s="233">
        <v>53.964659411705902</v>
      </c>
      <c r="L633" s="233">
        <v>24524.429055401499</v>
      </c>
      <c r="M633" s="233"/>
      <c r="N633" s="233">
        <v>518.81682313175804</v>
      </c>
      <c r="O633" s="234">
        <v>3.5423427793934699</v>
      </c>
      <c r="P633" s="233">
        <v>1362261.7502697599</v>
      </c>
      <c r="Q633" s="233"/>
      <c r="R633" s="235"/>
      <c r="T633" s="233">
        <v>165.70400061678299</v>
      </c>
      <c r="U633" s="233">
        <v>657395.95574872894</v>
      </c>
      <c r="V633" s="233">
        <v>139.06506251925501</v>
      </c>
      <c r="W633" s="233">
        <v>347.97545649740499</v>
      </c>
      <c r="X633" s="233">
        <v>1261286.72488346</v>
      </c>
      <c r="Y633" s="233">
        <v>74934.606967330707</v>
      </c>
      <c r="Z633" s="233">
        <v>5.0416503318898904</v>
      </c>
      <c r="AA633" s="233"/>
      <c r="AB633" s="233">
        <v>2.7710645468081698</v>
      </c>
      <c r="AC633" s="233">
        <v>3.5047996250516502</v>
      </c>
      <c r="AD633" s="233"/>
      <c r="AE633" s="235"/>
      <c r="AF633" s="237"/>
      <c r="AG633" s="237"/>
      <c r="AH633" s="237"/>
      <c r="AI633" s="237"/>
      <c r="AJ633" s="237"/>
    </row>
    <row r="634" spans="1:36" x14ac:dyDescent="0.25">
      <c r="A634" s="231">
        <f t="shared" si="711"/>
        <v>2032</v>
      </c>
      <c r="B634" s="231">
        <f t="shared" si="712"/>
        <v>6</v>
      </c>
      <c r="C634" s="232">
        <v>3.4976577757444201</v>
      </c>
      <c r="D634" s="233"/>
      <c r="E634" s="233">
        <v>169.96846199553499</v>
      </c>
      <c r="F634" s="233"/>
      <c r="G634" s="233">
        <v>10331.9572851995</v>
      </c>
      <c r="H634" s="233">
        <v>10136.9652144466</v>
      </c>
      <c r="I634" s="233"/>
      <c r="J634" s="233">
        <v>1209070.40875718</v>
      </c>
      <c r="K634" s="233">
        <v>54.031957910843303</v>
      </c>
      <c r="L634" s="233">
        <v>24570.287116592601</v>
      </c>
      <c r="M634" s="233"/>
      <c r="N634" s="233">
        <v>513.77780920247596</v>
      </c>
      <c r="O634" s="234">
        <v>3.54842755151342</v>
      </c>
      <c r="P634" s="233">
        <v>1365333.43357987</v>
      </c>
      <c r="Q634" s="233"/>
      <c r="R634" s="235"/>
      <c r="T634" s="233">
        <v>165.185263305668</v>
      </c>
      <c r="U634" s="233">
        <v>660370.04913498496</v>
      </c>
      <c r="V634" s="233">
        <v>139.28804065945599</v>
      </c>
      <c r="W634" s="233">
        <v>348.57831843738097</v>
      </c>
      <c r="X634" s="233">
        <v>1263933.3625890501</v>
      </c>
      <c r="Y634" s="233">
        <v>75127.065041829905</v>
      </c>
      <c r="Z634" s="233">
        <v>5.0440149609716496</v>
      </c>
      <c r="AA634" s="233"/>
      <c r="AB634" s="233">
        <v>2.7758947340526698</v>
      </c>
      <c r="AC634" s="233">
        <v>3.5117315451676698</v>
      </c>
      <c r="AD634" s="233"/>
      <c r="AE634" s="235"/>
      <c r="AF634" s="237"/>
      <c r="AG634" s="237"/>
      <c r="AH634" s="237"/>
      <c r="AI634" s="237"/>
      <c r="AJ634" s="237"/>
    </row>
    <row r="635" spans="1:36" x14ac:dyDescent="0.25">
      <c r="A635" s="231">
        <f t="shared" si="711"/>
        <v>2032</v>
      </c>
      <c r="B635" s="231">
        <f t="shared" si="712"/>
        <v>7</v>
      </c>
      <c r="C635" s="232">
        <v>3.5041570000000002</v>
      </c>
      <c r="D635" s="233"/>
      <c r="E635" s="233">
        <v>169.47402106445301</v>
      </c>
      <c r="F635" s="233"/>
      <c r="G635" s="233">
        <v>10343.480815021399</v>
      </c>
      <c r="H635" s="233">
        <v>10145.6968345721</v>
      </c>
      <c r="I635" s="233"/>
      <c r="J635" s="233">
        <v>1211494.44903037</v>
      </c>
      <c r="K635" s="233">
        <v>54.092172939659299</v>
      </c>
      <c r="L635" s="233">
        <v>24614.33</v>
      </c>
      <c r="M635" s="233"/>
      <c r="N635" s="233">
        <v>504.70280000000002</v>
      </c>
      <c r="O635" s="234">
        <v>3.5536859999999999</v>
      </c>
      <c r="P635" s="233">
        <v>1368179.9906747199</v>
      </c>
      <c r="Q635" s="233"/>
      <c r="R635" s="235"/>
      <c r="T635" s="233">
        <v>164.70621855721799</v>
      </c>
      <c r="U635" s="233">
        <v>663112.6</v>
      </c>
      <c r="V635" s="233">
        <v>139.50603496062701</v>
      </c>
      <c r="W635" s="233">
        <v>349.18493652343801</v>
      </c>
      <c r="X635" s="233">
        <v>1266473.65015051</v>
      </c>
      <c r="Y635" s="233">
        <v>75318.162207431</v>
      </c>
      <c r="Z635" s="233">
        <v>5.0464105606079102</v>
      </c>
      <c r="AA635" s="233"/>
      <c r="AB635" s="233">
        <v>2.7802739999999999</v>
      </c>
      <c r="AC635" s="233">
        <v>3.5184250000000001</v>
      </c>
      <c r="AD635" s="233"/>
      <c r="AE635" s="235"/>
      <c r="AF635" s="237"/>
      <c r="AG635" s="237"/>
      <c r="AH635" s="237"/>
      <c r="AI635" s="237"/>
      <c r="AJ635" s="237"/>
    </row>
    <row r="636" spans="1:36" x14ac:dyDescent="0.25">
      <c r="A636" s="231">
        <f t="shared" si="711"/>
        <v>2032</v>
      </c>
      <c r="B636" s="231">
        <f t="shared" si="712"/>
        <v>8</v>
      </c>
      <c r="C636" s="232">
        <v>3.51073978321863</v>
      </c>
      <c r="D636" s="233"/>
      <c r="E636" s="233">
        <v>169.144632926778</v>
      </c>
      <c r="F636" s="233"/>
      <c r="G636" s="233">
        <v>10355.8955814656</v>
      </c>
      <c r="H636" s="233">
        <v>10153.9042087076</v>
      </c>
      <c r="I636" s="233"/>
      <c r="J636" s="233">
        <v>1213838.3508927801</v>
      </c>
      <c r="K636" s="233">
        <v>54.149447860480002</v>
      </c>
      <c r="L636" s="233">
        <v>24658.643316892201</v>
      </c>
      <c r="M636" s="233"/>
      <c r="N636" s="233">
        <v>493.15428786882399</v>
      </c>
      <c r="O636" s="234">
        <v>3.5579068303825601</v>
      </c>
      <c r="P636" s="233">
        <v>1370992.89392399</v>
      </c>
      <c r="Q636" s="233"/>
      <c r="R636" s="235"/>
      <c r="T636" s="233">
        <v>164.39935150693401</v>
      </c>
      <c r="U636" s="233">
        <v>665674.56927574205</v>
      </c>
      <c r="V636" s="233">
        <v>139.731864091696</v>
      </c>
      <c r="W636" s="233">
        <v>349.86584002370398</v>
      </c>
      <c r="X636" s="233">
        <v>1269176.41372355</v>
      </c>
      <c r="Y636" s="233">
        <v>75528.519119834396</v>
      </c>
      <c r="Z636" s="233">
        <v>5.0494898437513402</v>
      </c>
      <c r="AA636" s="233"/>
      <c r="AB636" s="233">
        <v>2.7841000377560401</v>
      </c>
      <c r="AC636" s="233">
        <v>3.5253161744197299</v>
      </c>
      <c r="AD636" s="233"/>
      <c r="AE636" s="235"/>
      <c r="AF636" s="237"/>
      <c r="AG636" s="237"/>
      <c r="AH636" s="237"/>
      <c r="AI636" s="237"/>
      <c r="AJ636" s="237"/>
    </row>
    <row r="637" spans="1:36" x14ac:dyDescent="0.25">
      <c r="A637" s="231">
        <f t="shared" si="711"/>
        <v>2032</v>
      </c>
      <c r="B637" s="231">
        <f t="shared" si="712"/>
        <v>9</v>
      </c>
      <c r="C637" s="232">
        <v>3.5173063463465501</v>
      </c>
      <c r="D637" s="233"/>
      <c r="E637" s="233">
        <v>168.96548835178899</v>
      </c>
      <c r="F637" s="233"/>
      <c r="G637" s="233">
        <v>10368.5147113358</v>
      </c>
      <c r="H637" s="233">
        <v>10162.4019037498</v>
      </c>
      <c r="I637" s="233"/>
      <c r="J637" s="233">
        <v>1216256.48479643</v>
      </c>
      <c r="K637" s="233">
        <v>54.209661900814702</v>
      </c>
      <c r="L637" s="233">
        <v>24702.745654628201</v>
      </c>
      <c r="M637" s="233"/>
      <c r="N637" s="233">
        <v>482.53194478133298</v>
      </c>
      <c r="O637" s="234">
        <v>3.5620476206878999</v>
      </c>
      <c r="P637" s="233">
        <v>1373878.23921868</v>
      </c>
      <c r="Q637" s="233"/>
      <c r="R637" s="235"/>
      <c r="T637" s="233">
        <v>164.238652680488</v>
      </c>
      <c r="U637" s="233">
        <v>668127.21718845505</v>
      </c>
      <c r="V637" s="233">
        <v>139.94920598110301</v>
      </c>
      <c r="W637" s="233">
        <v>350.575613060813</v>
      </c>
      <c r="X637" s="233">
        <v>1271952.7932383299</v>
      </c>
      <c r="Y637" s="233">
        <v>75745.853488135806</v>
      </c>
      <c r="Z637" s="233">
        <v>5.0522030592939302</v>
      </c>
      <c r="AA637" s="233"/>
      <c r="AB637" s="233">
        <v>2.78776188926222</v>
      </c>
      <c r="AC637" s="233">
        <v>3.5321958786755401</v>
      </c>
      <c r="AD637" s="233"/>
      <c r="AE637" s="235"/>
      <c r="AF637" s="237"/>
      <c r="AG637" s="237"/>
      <c r="AH637" s="237"/>
      <c r="AI637" s="237"/>
      <c r="AJ637" s="237"/>
    </row>
    <row r="638" spans="1:36" x14ac:dyDescent="0.25">
      <c r="A638" s="231">
        <f t="shared" si="711"/>
        <v>2032</v>
      </c>
      <c r="B638" s="231">
        <f t="shared" si="712"/>
        <v>10</v>
      </c>
      <c r="C638" s="232">
        <v>3.5238</v>
      </c>
      <c r="D638" s="233"/>
      <c r="E638" s="233">
        <v>168.8603515625</v>
      </c>
      <c r="F638" s="233"/>
      <c r="G638" s="233">
        <v>10380.4850234882</v>
      </c>
      <c r="H638" s="233">
        <v>10172.139945060801</v>
      </c>
      <c r="I638" s="233"/>
      <c r="J638" s="233">
        <v>1218954.54886837</v>
      </c>
      <c r="K638" s="233">
        <v>54.280108329012101</v>
      </c>
      <c r="L638" s="233">
        <v>24746.61</v>
      </c>
      <c r="M638" s="233"/>
      <c r="N638" s="233">
        <v>476.32929999999999</v>
      </c>
      <c r="O638" s="234">
        <v>3.5674700000000001</v>
      </c>
      <c r="P638" s="233">
        <v>1376978.8510376399</v>
      </c>
      <c r="Q638" s="233"/>
      <c r="R638" s="235"/>
      <c r="T638" s="233">
        <v>164.13093180131199</v>
      </c>
      <c r="U638" s="233">
        <v>670624.6</v>
      </c>
      <c r="V638" s="233">
        <v>140.14115201516199</v>
      </c>
      <c r="W638" s="233">
        <v>351.25220000000002</v>
      </c>
      <c r="X638" s="233">
        <v>1274680.16183346</v>
      </c>
      <c r="Y638" s="233">
        <v>75953.7610990463</v>
      </c>
      <c r="Z638" s="233">
        <v>5.0532089999999998</v>
      </c>
      <c r="AA638" s="233"/>
      <c r="AB638" s="233">
        <v>2.7918859999999999</v>
      </c>
      <c r="AC638" s="233">
        <v>3.538862</v>
      </c>
      <c r="AD638" s="233"/>
      <c r="AE638" s="235"/>
      <c r="AF638" s="237"/>
      <c r="AG638" s="237"/>
      <c r="AH638" s="237"/>
      <c r="AI638" s="237"/>
      <c r="AJ638" s="237"/>
    </row>
    <row r="639" spans="1:36" x14ac:dyDescent="0.25">
      <c r="A639" s="231">
        <f t="shared" si="711"/>
        <v>2032</v>
      </c>
      <c r="B639" s="231">
        <f t="shared" si="712"/>
        <v>11</v>
      </c>
      <c r="C639" s="232">
        <v>3.5307594312302499</v>
      </c>
      <c r="D639" s="233"/>
      <c r="E639" s="233">
        <v>168.77383213362199</v>
      </c>
      <c r="F639" s="233"/>
      <c r="G639" s="233">
        <v>10392.324480483499</v>
      </c>
      <c r="H639" s="233">
        <v>10184.575216016599</v>
      </c>
      <c r="I639" s="233"/>
      <c r="J639" s="233">
        <v>1222290.9502121799</v>
      </c>
      <c r="K639" s="233">
        <v>54.371293072992401</v>
      </c>
      <c r="L639" s="233">
        <v>24794.068780474001</v>
      </c>
      <c r="M639" s="233"/>
      <c r="N639" s="233">
        <v>476.62653298902302</v>
      </c>
      <c r="O639" s="234">
        <v>3.57548583076876</v>
      </c>
      <c r="P639" s="233">
        <v>1380651.33511528</v>
      </c>
      <c r="Q639" s="233"/>
      <c r="R639" s="235"/>
      <c r="T639" s="233">
        <v>164.011361262403</v>
      </c>
      <c r="U639" s="233">
        <v>673495.04627964296</v>
      </c>
      <c r="V639" s="233">
        <v>140.31472213002101</v>
      </c>
      <c r="W639" s="233">
        <v>351.91478147251399</v>
      </c>
      <c r="X639" s="233">
        <v>1277516.6012552399</v>
      </c>
      <c r="Y639" s="233">
        <v>76160.013765088501</v>
      </c>
      <c r="Z639" s="233">
        <v>5.0517909022918497</v>
      </c>
      <c r="AA639" s="233"/>
      <c r="AB639" s="233">
        <v>2.79722296725881</v>
      </c>
      <c r="AC639" s="233">
        <v>3.5457794864322101</v>
      </c>
      <c r="AD639" s="233"/>
      <c r="AE639" s="235"/>
      <c r="AF639" s="237"/>
      <c r="AG639" s="237"/>
      <c r="AH639" s="237"/>
      <c r="AI639" s="237"/>
      <c r="AJ639" s="237"/>
    </row>
    <row r="640" spans="1:36" x14ac:dyDescent="0.25">
      <c r="A640" s="231">
        <f t="shared" si="711"/>
        <v>2032</v>
      </c>
      <c r="B640" s="231">
        <f t="shared" si="712"/>
        <v>12</v>
      </c>
      <c r="C640" s="232">
        <v>3.5376366866597002</v>
      </c>
      <c r="D640" s="233">
        <f t="shared" ref="D640" si="713">AVERAGE(C629:C640)</f>
        <v>3.5009441084713111</v>
      </c>
      <c r="E640" s="233">
        <v>168.77302661558801</v>
      </c>
      <c r="F640" s="233">
        <f t="shared" ref="F640" si="714">AVERAGE(E629:E640)</f>
        <v>169.86473257342024</v>
      </c>
      <c r="G640" s="233">
        <v>10403.637699140099</v>
      </c>
      <c r="H640" s="233">
        <v>10197.9210913428</v>
      </c>
      <c r="I640" s="233">
        <f t="shared" ref="I640" si="715">AVERAGE(H629:H640)</f>
        <v>10138.371849401739</v>
      </c>
      <c r="J640" s="233">
        <v>1225780.5218585299</v>
      </c>
      <c r="K640" s="233">
        <v>54.468438055160298</v>
      </c>
      <c r="L640" s="233">
        <v>24840.978316921399</v>
      </c>
      <c r="M640" s="233">
        <f t="shared" ref="M640" si="716">AVERAGE(L629:L640)</f>
        <v>24593.512479388544</v>
      </c>
      <c r="N640" s="233">
        <v>482.780460046342</v>
      </c>
      <c r="O640" s="234">
        <v>3.5842864402640302</v>
      </c>
      <c r="P640" s="233">
        <v>1384439.1109458499</v>
      </c>
      <c r="Q640" s="233">
        <f t="shared" ref="Q640" si="717">AVERAGE(P629:P640)</f>
        <v>1366668.199833425</v>
      </c>
      <c r="R640" s="235">
        <f t="shared" ref="R640" si="718">AVERAGE(K629:K640)</f>
        <v>54.058057729807793</v>
      </c>
      <c r="T640" s="233">
        <v>163.96952181865899</v>
      </c>
      <c r="U640" s="233">
        <v>676433.63315093203</v>
      </c>
      <c r="V640" s="233">
        <v>140.47133960670399</v>
      </c>
      <c r="W640" s="233">
        <v>352.54465451736598</v>
      </c>
      <c r="X640" s="233">
        <v>1280281.66964164</v>
      </c>
      <c r="Y640" s="233">
        <v>76357.672127276193</v>
      </c>
      <c r="Z640" s="233">
        <v>5.0492640380632698</v>
      </c>
      <c r="AA640" s="233">
        <f t="shared" ref="AA640" si="719">AVERAGE(Z629:Z640)</f>
        <v>5.0432676811495698</v>
      </c>
      <c r="AB640" s="233">
        <v>2.8028194769841099</v>
      </c>
      <c r="AC640" s="233">
        <v>3.5525240711752701</v>
      </c>
      <c r="AD640" s="233">
        <f t="shared" ref="AD640" si="720">AVERAGE(X629:X640)</f>
        <v>1265118.168312046</v>
      </c>
      <c r="AE640" s="235">
        <f t="shared" ref="AE640" si="721">AVERAGE(O629:O640)</f>
        <v>3.5509995102275163</v>
      </c>
      <c r="AF640" s="237" t="e">
        <f t="shared" ref="AF640" si="722">AVERAGE(S629:S640)</f>
        <v>#DIV/0!</v>
      </c>
      <c r="AG640" s="237">
        <f t="shared" ref="AG640" si="723">AVERAGE(U629:U640)</f>
        <v>661500.81231815321</v>
      </c>
      <c r="AH640" s="237">
        <f t="shared" ref="AH640" si="724">AVERAGE(G629:G640)</f>
        <v>10338.160697410392</v>
      </c>
      <c r="AI640" s="237">
        <f t="shared" ref="AI640:AJ640" si="725">AVERAGE(AB629:AB640)</f>
        <v>2.7779954664830311</v>
      </c>
      <c r="AJ640" s="237">
        <f t="shared" si="725"/>
        <v>3.5151243567272252</v>
      </c>
    </row>
    <row r="641" spans="1:36" x14ac:dyDescent="0.25">
      <c r="A641" s="231">
        <f>A629+1</f>
        <v>2033</v>
      </c>
      <c r="B641" s="231">
        <f>B629</f>
        <v>1</v>
      </c>
      <c r="C641" s="232">
        <v>3.5447359999999999</v>
      </c>
      <c r="D641" s="233"/>
      <c r="E641" s="233">
        <v>168.949541791992</v>
      </c>
      <c r="F641" s="233"/>
      <c r="G641" s="233">
        <v>10415.725544041699</v>
      </c>
      <c r="H641" s="233">
        <v>10211.592411498201</v>
      </c>
      <c r="I641" s="233"/>
      <c r="J641" s="233">
        <v>1229261.9211728701</v>
      </c>
      <c r="K641" s="233">
        <v>54.565053836005802</v>
      </c>
      <c r="L641" s="233">
        <v>24888.84</v>
      </c>
      <c r="M641" s="233"/>
      <c r="N641" s="233">
        <v>493.78440000000001</v>
      </c>
      <c r="O641" s="234">
        <v>3.5925500000000001</v>
      </c>
      <c r="P641" s="233">
        <v>1388272.9695377999</v>
      </c>
      <c r="Q641" s="233"/>
      <c r="R641" s="235"/>
      <c r="T641" s="233">
        <v>164.12297044859201</v>
      </c>
      <c r="U641" s="233">
        <v>679441.4</v>
      </c>
      <c r="V641" s="233">
        <v>140.639242780904</v>
      </c>
      <c r="W641" s="233">
        <v>353.22134399414102</v>
      </c>
      <c r="X641" s="233">
        <v>1283168.7968324199</v>
      </c>
      <c r="Y641" s="233">
        <v>76569.663887083603</v>
      </c>
      <c r="Z641" s="233">
        <v>5.0472400000000004</v>
      </c>
      <c r="AA641" s="233"/>
      <c r="AB641" s="233">
        <v>2.8081420000000001</v>
      </c>
      <c r="AC641" s="233">
        <v>3.5595690000000002</v>
      </c>
      <c r="AD641" s="233"/>
      <c r="AE641" s="235"/>
      <c r="AF641" s="237"/>
      <c r="AG641" s="237"/>
      <c r="AH641" s="237"/>
      <c r="AI641" s="237"/>
      <c r="AJ641" s="237"/>
    </row>
    <row r="642" spans="1:36" x14ac:dyDescent="0.25">
      <c r="A642" s="231">
        <f t="shared" si="711"/>
        <v>2033</v>
      </c>
      <c r="B642" s="231">
        <f t="shared" si="712"/>
        <v>2</v>
      </c>
      <c r="C642" s="232">
        <v>3.5517166116562202</v>
      </c>
      <c r="D642" s="233"/>
      <c r="E642" s="233">
        <v>169.34997928722001</v>
      </c>
      <c r="F642" s="233"/>
      <c r="G642" s="233">
        <v>10428.5812470869</v>
      </c>
      <c r="H642" s="233">
        <v>10223.9483783552</v>
      </c>
      <c r="I642" s="233"/>
      <c r="J642" s="233">
        <v>1232316.1536519499</v>
      </c>
      <c r="K642" s="233">
        <v>54.647882699121404</v>
      </c>
      <c r="L642" s="233">
        <v>24934.947662400798</v>
      </c>
      <c r="M642" s="233"/>
      <c r="N642" s="233">
        <v>507.633269170034</v>
      </c>
      <c r="O642" s="234">
        <v>3.59863729890469</v>
      </c>
      <c r="P642" s="233">
        <v>1391776.98641008</v>
      </c>
      <c r="Q642" s="233"/>
      <c r="R642" s="235"/>
      <c r="T642" s="233">
        <v>164.539107237179</v>
      </c>
      <c r="U642" s="233">
        <v>682280.244210431</v>
      </c>
      <c r="V642" s="233">
        <v>140.82671158383999</v>
      </c>
      <c r="W642" s="233">
        <v>353.948626142232</v>
      </c>
      <c r="X642" s="233">
        <v>1286093.2748039099</v>
      </c>
      <c r="Y642" s="233">
        <v>76796.650000438502</v>
      </c>
      <c r="Z642" s="233">
        <v>5.04713438787845</v>
      </c>
      <c r="AA642" s="233"/>
      <c r="AB642" s="233">
        <v>2.8123802167805798</v>
      </c>
      <c r="AC642" s="233">
        <v>3.5667034845942398</v>
      </c>
      <c r="AD642" s="233"/>
      <c r="AE642" s="235"/>
      <c r="AF642" s="237"/>
      <c r="AG642" s="237"/>
      <c r="AH642" s="237"/>
      <c r="AI642" s="237"/>
      <c r="AJ642" s="237"/>
    </row>
    <row r="643" spans="1:36" x14ac:dyDescent="0.25">
      <c r="A643" s="231">
        <f t="shared" si="711"/>
        <v>2033</v>
      </c>
      <c r="B643" s="231">
        <f t="shared" si="712"/>
        <v>3</v>
      </c>
      <c r="C643" s="232">
        <v>3.5579752990796401</v>
      </c>
      <c r="D643" s="233"/>
      <c r="E643" s="233">
        <v>169.77798677758901</v>
      </c>
      <c r="F643" s="233"/>
      <c r="G643" s="233">
        <v>10440.527690615299</v>
      </c>
      <c r="H643" s="233">
        <v>10233.977947904101</v>
      </c>
      <c r="I643" s="233"/>
      <c r="J643" s="233">
        <v>1234783.27081446</v>
      </c>
      <c r="K643" s="233">
        <v>54.713069732557699</v>
      </c>
      <c r="L643" s="233">
        <v>24975.844694721702</v>
      </c>
      <c r="M643" s="233"/>
      <c r="N643" s="233">
        <v>519.57533260334003</v>
      </c>
      <c r="O643" s="234">
        <v>3.60314394773002</v>
      </c>
      <c r="P643" s="233">
        <v>1394708.3695791899</v>
      </c>
      <c r="Q643" s="233"/>
      <c r="R643" s="235"/>
      <c r="T643" s="233">
        <v>164.99764279920799</v>
      </c>
      <c r="U643" s="233">
        <v>684773.82640111796</v>
      </c>
      <c r="V643" s="233">
        <v>141.00869850712201</v>
      </c>
      <c r="W643" s="233">
        <v>354.62407753818098</v>
      </c>
      <c r="X643" s="233">
        <v>1288765.2345088201</v>
      </c>
      <c r="Y643" s="233">
        <v>77011.373889086797</v>
      </c>
      <c r="Z643" s="233">
        <v>5.0481952728578401</v>
      </c>
      <c r="AA643" s="233"/>
      <c r="AB643" s="233">
        <v>2.8157626341511302</v>
      </c>
      <c r="AC643" s="233">
        <v>3.5731984122088898</v>
      </c>
      <c r="AD643" s="233"/>
      <c r="AE643" s="235"/>
      <c r="AF643" s="237"/>
      <c r="AG643" s="237"/>
      <c r="AH643" s="237"/>
      <c r="AI643" s="237"/>
      <c r="AJ643" s="237"/>
    </row>
    <row r="644" spans="1:36" x14ac:dyDescent="0.25">
      <c r="A644" s="231">
        <f t="shared" si="711"/>
        <v>2033</v>
      </c>
      <c r="B644" s="231">
        <f t="shared" si="712"/>
        <v>4</v>
      </c>
      <c r="C644" s="232">
        <v>3.5649579999999998</v>
      </c>
      <c r="D644" s="233"/>
      <c r="E644" s="233">
        <v>170.13852</v>
      </c>
      <c r="F644" s="233"/>
      <c r="G644" s="233">
        <v>10453.5823307834</v>
      </c>
      <c r="H644" s="233">
        <v>10244.1205430888</v>
      </c>
      <c r="I644" s="233"/>
      <c r="J644" s="233">
        <v>1237370.6323338801</v>
      </c>
      <c r="K644" s="233">
        <v>54.780110593207603</v>
      </c>
      <c r="L644" s="233">
        <v>25021.63</v>
      </c>
      <c r="M644" s="233"/>
      <c r="N644" s="233">
        <v>528.42020000000002</v>
      </c>
      <c r="O644" s="234">
        <v>3.608587</v>
      </c>
      <c r="P644" s="233">
        <v>1397825.4422853501</v>
      </c>
      <c r="Q644" s="233"/>
      <c r="R644" s="235"/>
      <c r="T644" s="233">
        <v>165.38172773554101</v>
      </c>
      <c r="U644" s="233">
        <v>687594.7</v>
      </c>
      <c r="V644" s="233">
        <v>141.21513755234</v>
      </c>
      <c r="W644" s="233">
        <v>355.35169999999999</v>
      </c>
      <c r="X644" s="233">
        <v>1291753.2981578601</v>
      </c>
      <c r="Y644" s="233">
        <v>77253.670073402696</v>
      </c>
      <c r="Z644" s="233">
        <v>5.0496406555175799</v>
      </c>
      <c r="AA644" s="233"/>
      <c r="AB644" s="233">
        <v>2.8198430000000001</v>
      </c>
      <c r="AC644" s="233">
        <v>3.580406</v>
      </c>
      <c r="AD644" s="233"/>
      <c r="AE644" s="235"/>
      <c r="AF644" s="237"/>
      <c r="AG644" s="237"/>
      <c r="AH644" s="237"/>
      <c r="AI644" s="237"/>
      <c r="AJ644" s="237"/>
    </row>
    <row r="645" spans="1:36" x14ac:dyDescent="0.25">
      <c r="A645" s="231">
        <f t="shared" si="711"/>
        <v>2033</v>
      </c>
      <c r="B645" s="231">
        <f t="shared" si="712"/>
        <v>5</v>
      </c>
      <c r="C645" s="232">
        <v>3.5718399238861802</v>
      </c>
      <c r="D645" s="233"/>
      <c r="E645" s="233">
        <v>170.244328087437</v>
      </c>
      <c r="F645" s="233"/>
      <c r="G645" s="233">
        <v>10465.675210110099</v>
      </c>
      <c r="H645" s="233">
        <v>10253.144239457301</v>
      </c>
      <c r="I645" s="233"/>
      <c r="J645" s="233">
        <v>1239863.474559</v>
      </c>
      <c r="K645" s="233">
        <v>54.843841169644499</v>
      </c>
      <c r="L645" s="233">
        <v>25067.330379593001</v>
      </c>
      <c r="M645" s="233"/>
      <c r="N645" s="233">
        <v>529.81837711846094</v>
      </c>
      <c r="O645" s="234">
        <v>3.6154153217133702</v>
      </c>
      <c r="P645" s="233">
        <v>1400806.56381437</v>
      </c>
      <c r="Q645" s="233"/>
      <c r="R645" s="235"/>
      <c r="T645" s="233">
        <v>165.479562676927</v>
      </c>
      <c r="U645" s="233">
        <v>690481.29481329105</v>
      </c>
      <c r="V645" s="233">
        <v>141.41247019458299</v>
      </c>
      <c r="W645" s="233">
        <v>356.00910349111302</v>
      </c>
      <c r="X645" s="233">
        <v>1294660.32321389</v>
      </c>
      <c r="Y645" s="233">
        <v>77488.141212959803</v>
      </c>
      <c r="Z645" s="233">
        <v>5.0504207065865003</v>
      </c>
      <c r="AA645" s="233"/>
      <c r="AB645" s="233">
        <v>2.8247043449226599</v>
      </c>
      <c r="AC645" s="233">
        <v>3.5873653828195202</v>
      </c>
      <c r="AD645" s="233"/>
      <c r="AE645" s="235"/>
      <c r="AF645" s="237"/>
      <c r="AG645" s="237"/>
      <c r="AH645" s="237"/>
      <c r="AI645" s="237"/>
      <c r="AJ645" s="237"/>
    </row>
    <row r="646" spans="1:36" x14ac:dyDescent="0.25">
      <c r="A646" s="231">
        <f t="shared" si="711"/>
        <v>2033</v>
      </c>
      <c r="B646" s="231">
        <f t="shared" si="712"/>
        <v>6</v>
      </c>
      <c r="C646" s="232">
        <v>3.5790161012472002</v>
      </c>
      <c r="D646" s="233"/>
      <c r="E646" s="233">
        <v>170.19923980728899</v>
      </c>
      <c r="F646" s="233"/>
      <c r="G646" s="233">
        <v>10477.9362518663</v>
      </c>
      <c r="H646" s="233">
        <v>10261.333726589201</v>
      </c>
      <c r="I646" s="233"/>
      <c r="J646" s="233">
        <v>1242383.53281102</v>
      </c>
      <c r="K646" s="233">
        <v>54.906432471049499</v>
      </c>
      <c r="L646" s="233">
        <v>25115.076294663999</v>
      </c>
      <c r="M646" s="233"/>
      <c r="N646" s="233">
        <v>524.853285808946</v>
      </c>
      <c r="O646" s="234">
        <v>3.6234387645550399</v>
      </c>
      <c r="P646" s="233">
        <v>1403797.21287167</v>
      </c>
      <c r="Q646" s="233"/>
      <c r="R646" s="235"/>
      <c r="T646" s="233">
        <v>165.40472256483699</v>
      </c>
      <c r="U646" s="233">
        <v>693557.50411382003</v>
      </c>
      <c r="V646" s="233">
        <v>141.612625555036</v>
      </c>
      <c r="W646" s="233">
        <v>356.67059063249701</v>
      </c>
      <c r="X646" s="233">
        <v>1297619.39904074</v>
      </c>
      <c r="Y646" s="233">
        <v>77732.0851919696</v>
      </c>
      <c r="Z646" s="233">
        <v>5.0501026341083204</v>
      </c>
      <c r="AA646" s="233"/>
      <c r="AB646" s="233">
        <v>2.8302475733856101</v>
      </c>
      <c r="AC646" s="233">
        <v>3.59453422054017</v>
      </c>
      <c r="AD646" s="233"/>
      <c r="AE646" s="235"/>
      <c r="AF646" s="237"/>
      <c r="AG646" s="237"/>
      <c r="AH646" s="237"/>
      <c r="AI646" s="237"/>
      <c r="AJ646" s="237"/>
    </row>
    <row r="647" spans="1:36" x14ac:dyDescent="0.25">
      <c r="A647" s="231">
        <f t="shared" si="711"/>
        <v>2033</v>
      </c>
      <c r="B647" s="231">
        <f t="shared" si="712"/>
        <v>7</v>
      </c>
      <c r="C647" s="232">
        <v>3.585928</v>
      </c>
      <c r="D647" s="233"/>
      <c r="E647" s="233">
        <v>170.15697861572301</v>
      </c>
      <c r="F647" s="233"/>
      <c r="G647" s="233">
        <v>10490.061732062301</v>
      </c>
      <c r="H647" s="233">
        <v>10267.7339729215</v>
      </c>
      <c r="I647" s="233"/>
      <c r="J647" s="233">
        <v>1244679.52550792</v>
      </c>
      <c r="K647" s="233">
        <v>54.960291273810498</v>
      </c>
      <c r="L647" s="233">
        <v>25160.45</v>
      </c>
      <c r="M647" s="233"/>
      <c r="N647" s="233">
        <v>515.77269999999999</v>
      </c>
      <c r="O647" s="234">
        <v>3.6310699999999998</v>
      </c>
      <c r="P647" s="233">
        <v>1406515.71588736</v>
      </c>
      <c r="Q647" s="233"/>
      <c r="R647" s="235"/>
      <c r="T647" s="233">
        <v>165.33064656852801</v>
      </c>
      <c r="U647" s="233">
        <v>696516.8</v>
      </c>
      <c r="V647" s="233">
        <v>141.80316839851201</v>
      </c>
      <c r="W647" s="233">
        <v>357.3372</v>
      </c>
      <c r="X647" s="233">
        <v>1300370.3181175501</v>
      </c>
      <c r="Y647" s="233">
        <v>77972.979825906994</v>
      </c>
      <c r="Z647" s="233">
        <v>5.0483580000000003</v>
      </c>
      <c r="AA647" s="233"/>
      <c r="AB647" s="233">
        <v>2.8354529999999998</v>
      </c>
      <c r="AC647" s="233">
        <v>3.601451</v>
      </c>
      <c r="AD647" s="233"/>
      <c r="AE647" s="235"/>
      <c r="AF647" s="237"/>
      <c r="AG647" s="237"/>
      <c r="AH647" s="237"/>
      <c r="AI647" s="237"/>
      <c r="AJ647" s="237"/>
    </row>
    <row r="648" spans="1:36" x14ac:dyDescent="0.25">
      <c r="A648" s="231">
        <f t="shared" si="711"/>
        <v>2033</v>
      </c>
      <c r="B648" s="231">
        <f t="shared" si="712"/>
        <v>8</v>
      </c>
      <c r="C648" s="232">
        <v>3.5929714038060001</v>
      </c>
      <c r="D648" s="233"/>
      <c r="E648" s="233">
        <v>170.223178444073</v>
      </c>
      <c r="F648" s="233"/>
      <c r="G648" s="233">
        <v>10503.1943778247</v>
      </c>
      <c r="H648" s="233">
        <v>10272.759217439299</v>
      </c>
      <c r="I648" s="233"/>
      <c r="J648" s="233">
        <v>1246876.2131087</v>
      </c>
      <c r="K648" s="233">
        <v>55.008147118902897</v>
      </c>
      <c r="L648" s="233">
        <v>25205.568907038301</v>
      </c>
      <c r="M648" s="233"/>
      <c r="N648" s="233">
        <v>504.19516537529103</v>
      </c>
      <c r="O648" s="234">
        <v>3.6380619913764498</v>
      </c>
      <c r="P648" s="233">
        <v>1409123.4541952701</v>
      </c>
      <c r="Q648" s="233"/>
      <c r="R648" s="235"/>
      <c r="T648" s="233">
        <v>165.37454049077701</v>
      </c>
      <c r="U648" s="233">
        <v>699472.49307331699</v>
      </c>
      <c r="V648" s="233">
        <v>141.99822950412201</v>
      </c>
      <c r="W648" s="233">
        <v>358.08298583585798</v>
      </c>
      <c r="X648" s="233">
        <v>1303052.54194921</v>
      </c>
      <c r="Y648" s="233">
        <v>78227.540891573706</v>
      </c>
      <c r="Z648" s="233">
        <v>5.0455199643607003</v>
      </c>
      <c r="AA648" s="233"/>
      <c r="AB648" s="233">
        <v>2.8402063989321502</v>
      </c>
      <c r="AC648" s="233">
        <v>3.6085799010961099</v>
      </c>
      <c r="AD648" s="233"/>
      <c r="AE648" s="235"/>
      <c r="AF648" s="237"/>
      <c r="AG648" s="237"/>
      <c r="AH648" s="237"/>
      <c r="AI648" s="237"/>
      <c r="AJ648" s="237"/>
    </row>
    <row r="649" spans="1:36" x14ac:dyDescent="0.25">
      <c r="A649" s="231">
        <f t="shared" si="711"/>
        <v>2033</v>
      </c>
      <c r="B649" s="231">
        <f t="shared" si="712"/>
        <v>9</v>
      </c>
      <c r="C649" s="232">
        <v>3.5999863318798999</v>
      </c>
      <c r="D649" s="233"/>
      <c r="E649" s="233">
        <v>170.316476755818</v>
      </c>
      <c r="F649" s="233"/>
      <c r="G649" s="233">
        <v>10516.586557508999</v>
      </c>
      <c r="H649" s="233">
        <v>10277.876429853401</v>
      </c>
      <c r="I649" s="233"/>
      <c r="J649" s="233">
        <v>1249120.72103246</v>
      </c>
      <c r="K649" s="233">
        <v>55.058519776602097</v>
      </c>
      <c r="L649" s="233">
        <v>25249.911660118702</v>
      </c>
      <c r="M649" s="233"/>
      <c r="N649" s="233">
        <v>493.48222679176502</v>
      </c>
      <c r="O649" s="234">
        <v>3.64481249675692</v>
      </c>
      <c r="P649" s="233">
        <v>1411795.3094983201</v>
      </c>
      <c r="Q649" s="233"/>
      <c r="R649" s="235"/>
      <c r="T649" s="233">
        <v>165.45075881503999</v>
      </c>
      <c r="U649" s="233">
        <v>702353.62815463298</v>
      </c>
      <c r="V649" s="233">
        <v>142.196562467988</v>
      </c>
      <c r="W649" s="233">
        <v>358.85306654201497</v>
      </c>
      <c r="X649" s="233">
        <v>1305640.0101091301</v>
      </c>
      <c r="Y649" s="233">
        <v>78477.771601108107</v>
      </c>
      <c r="Z649" s="233">
        <v>5.0453159482326004</v>
      </c>
      <c r="AA649" s="233"/>
      <c r="AB649" s="233">
        <v>2.8447691913269999</v>
      </c>
      <c r="AC649" s="233">
        <v>3.6157012049956698</v>
      </c>
      <c r="AD649" s="233"/>
      <c r="AE649" s="235"/>
      <c r="AF649" s="237"/>
      <c r="AG649" s="237"/>
      <c r="AH649" s="237"/>
      <c r="AI649" s="237"/>
      <c r="AJ649" s="237"/>
    </row>
    <row r="650" spans="1:36" x14ac:dyDescent="0.25">
      <c r="A650" s="231">
        <f t="shared" si="711"/>
        <v>2033</v>
      </c>
      <c r="B650" s="231">
        <f t="shared" si="712"/>
        <v>10</v>
      </c>
      <c r="C650" s="232">
        <v>3.6068479999999998</v>
      </c>
      <c r="D650" s="233"/>
      <c r="E650" s="233">
        <v>170.30753999999999</v>
      </c>
      <c r="F650" s="233"/>
      <c r="G650" s="233">
        <v>10529.2990642649</v>
      </c>
      <c r="H650" s="233">
        <v>10284.933515590001</v>
      </c>
      <c r="I650" s="233"/>
      <c r="J650" s="233">
        <v>1251612.3801261601</v>
      </c>
      <c r="K650" s="233">
        <v>55.122192509974802</v>
      </c>
      <c r="L650" s="233">
        <v>25293.5</v>
      </c>
      <c r="M650" s="233"/>
      <c r="N650" s="233">
        <v>487.0754</v>
      </c>
      <c r="O650" s="234">
        <v>3.6520779999999999</v>
      </c>
      <c r="P650" s="233">
        <v>1414763.97425917</v>
      </c>
      <c r="Q650" s="233"/>
      <c r="R650" s="235"/>
      <c r="T650" s="233">
        <v>165.420576401772</v>
      </c>
      <c r="U650" s="233">
        <v>705125</v>
      </c>
      <c r="V650" s="233">
        <v>142.39734367094499</v>
      </c>
      <c r="W650" s="233">
        <v>359.57490000000001</v>
      </c>
      <c r="X650" s="233">
        <v>1308144.58670345</v>
      </c>
      <c r="Y650" s="233">
        <v>78703.778990629202</v>
      </c>
      <c r="Z650" s="233">
        <v>5.0518739999999998</v>
      </c>
      <c r="AA650" s="233"/>
      <c r="AB650" s="233">
        <v>2.8496359999999998</v>
      </c>
      <c r="AC650" s="233">
        <v>3.622598</v>
      </c>
      <c r="AD650" s="233"/>
      <c r="AE650" s="235"/>
      <c r="AF650" s="237"/>
      <c r="AG650" s="237"/>
      <c r="AH650" s="237"/>
      <c r="AI650" s="237"/>
      <c r="AJ650" s="237"/>
    </row>
    <row r="651" spans="1:36" x14ac:dyDescent="0.25">
      <c r="A651" s="231">
        <f t="shared" si="711"/>
        <v>2033</v>
      </c>
      <c r="B651" s="231">
        <f t="shared" si="712"/>
        <v>11</v>
      </c>
      <c r="C651" s="232">
        <v>3.6140843611669098</v>
      </c>
      <c r="D651" s="233"/>
      <c r="E651" s="233">
        <v>170.12508355418899</v>
      </c>
      <c r="F651" s="233"/>
      <c r="G651" s="233">
        <v>10541.853673510401</v>
      </c>
      <c r="H651" s="233">
        <v>10295.6548332251</v>
      </c>
      <c r="I651" s="233"/>
      <c r="J651" s="233">
        <v>1254689.98606834</v>
      </c>
      <c r="K651" s="233">
        <v>55.2111934644672</v>
      </c>
      <c r="L651" s="233">
        <v>25340.266606194</v>
      </c>
      <c r="M651" s="233"/>
      <c r="N651" s="233">
        <v>487.022132909893</v>
      </c>
      <c r="O651" s="234">
        <v>3.6609637653862799</v>
      </c>
      <c r="P651" s="233">
        <v>1418428.69102849</v>
      </c>
      <c r="Q651" s="233"/>
      <c r="R651" s="235"/>
      <c r="T651" s="233">
        <v>165.20699427565901</v>
      </c>
      <c r="U651" s="233">
        <v>708014.338689061</v>
      </c>
      <c r="V651" s="233">
        <v>142.61721428130099</v>
      </c>
      <c r="W651" s="233">
        <v>360.26526556563999</v>
      </c>
      <c r="X651" s="233">
        <v>1310810.2789926201</v>
      </c>
      <c r="Y651" s="233">
        <v>78914.302780176105</v>
      </c>
      <c r="Z651" s="233">
        <v>5.0679680133951699</v>
      </c>
      <c r="AA651" s="233"/>
      <c r="AB651" s="233">
        <v>2.8555327181237198</v>
      </c>
      <c r="AC651" s="233">
        <v>3.6297449567618001</v>
      </c>
      <c r="AD651" s="233"/>
      <c r="AE651" s="235"/>
      <c r="AF651" s="237"/>
      <c r="AG651" s="237"/>
      <c r="AH651" s="237"/>
      <c r="AI651" s="237"/>
      <c r="AJ651" s="237"/>
    </row>
    <row r="652" spans="1:36" x14ac:dyDescent="0.25">
      <c r="A652" s="231">
        <f t="shared" si="711"/>
        <v>2033</v>
      </c>
      <c r="B652" s="231">
        <f t="shared" si="712"/>
        <v>12</v>
      </c>
      <c r="C652" s="232">
        <v>3.62117318494193</v>
      </c>
      <c r="D652" s="233">
        <f t="shared" ref="D652" si="726">AVERAGE(C641:C652)</f>
        <v>3.5826027681386647</v>
      </c>
      <c r="E652" s="233">
        <v>169.93122920090099</v>
      </c>
      <c r="F652" s="233">
        <f t="shared" ref="F652" si="727">AVERAGE(E641:E652)</f>
        <v>169.97667352685258</v>
      </c>
      <c r="G652" s="233">
        <v>10553.8200371082</v>
      </c>
      <c r="H652" s="233">
        <v>10307.4532633531</v>
      </c>
      <c r="I652" s="233">
        <f t="shared" ref="I652" si="728">AVERAGE(H641:H652)</f>
        <v>10261.210706606269</v>
      </c>
      <c r="J652" s="233">
        <v>1257908.61681418</v>
      </c>
      <c r="K652" s="233">
        <v>55.307991614846699</v>
      </c>
      <c r="L652" s="233">
        <v>25386.554755303601</v>
      </c>
      <c r="M652" s="233">
        <f t="shared" ref="M652" si="729">AVERAGE(L641:L652)</f>
        <v>25136.660080002843</v>
      </c>
      <c r="N652" s="233">
        <v>492.83519284173798</v>
      </c>
      <c r="O652" s="234">
        <v>3.6700976449745402</v>
      </c>
      <c r="P652" s="233">
        <v>1422256.28022077</v>
      </c>
      <c r="Q652" s="233">
        <f t="shared" ref="Q652" si="730">AVERAGE(P641:P652)</f>
        <v>1405005.9141323201</v>
      </c>
      <c r="R652" s="235">
        <f t="shared" ref="R652" si="731">AVERAGE(K641:K652)</f>
        <v>54.927060521682563</v>
      </c>
      <c r="T652" s="233">
        <v>164.991333980669</v>
      </c>
      <c r="U652" s="233">
        <v>710827.92829895602</v>
      </c>
      <c r="V652" s="233">
        <v>142.83517059234799</v>
      </c>
      <c r="W652" s="233">
        <v>360.91202483159998</v>
      </c>
      <c r="X652" s="233">
        <v>1313476.2948137601</v>
      </c>
      <c r="Y652" s="233">
        <v>79112.4417658124</v>
      </c>
      <c r="Z652" s="233">
        <v>5.0871481583874303</v>
      </c>
      <c r="AA652" s="233">
        <f t="shared" ref="AA652" si="732">AVERAGE(Z641:Z652)</f>
        <v>5.0532431451103816</v>
      </c>
      <c r="AB652" s="233">
        <v>2.8615228719224302</v>
      </c>
      <c r="AC652" s="233">
        <v>3.6367027763215698</v>
      </c>
      <c r="AD652" s="233">
        <f t="shared" ref="AD652" si="733">AVERAGE(X641:X652)</f>
        <v>1298629.52977028</v>
      </c>
      <c r="AE652" s="235">
        <f t="shared" ref="AE652" si="734">AVERAGE(O641:O652)</f>
        <v>3.6282380192831094</v>
      </c>
      <c r="AF652" s="237" t="e">
        <f t="shared" ref="AF652" si="735">AVERAGE(S641:S652)</f>
        <v>#DIV/0!</v>
      </c>
      <c r="AG652" s="237">
        <f t="shared" ref="AG652" si="736">AVERAGE(U641:U652)</f>
        <v>695036.59647955222</v>
      </c>
      <c r="AH652" s="237">
        <f t="shared" ref="AH652" si="737">AVERAGE(G641:G652)</f>
        <v>10484.736976398599</v>
      </c>
      <c r="AI652" s="237">
        <f t="shared" ref="AI652:AJ652" si="738">AVERAGE(AB641:AB652)</f>
        <v>2.8331833291287736</v>
      </c>
      <c r="AJ652" s="237">
        <f t="shared" si="738"/>
        <v>3.5980461949448306</v>
      </c>
    </row>
    <row r="653" spans="1:36" x14ac:dyDescent="0.25">
      <c r="A653" s="231">
        <f>A641+1</f>
        <v>2034</v>
      </c>
      <c r="B653" s="231">
        <f>B641</f>
        <v>1</v>
      </c>
      <c r="C653" s="232">
        <v>3.628498</v>
      </c>
      <c r="D653" s="233"/>
      <c r="E653" s="233">
        <v>169.92551664062501</v>
      </c>
      <c r="F653" s="233"/>
      <c r="G653" s="233">
        <v>10566.568181778801</v>
      </c>
      <c r="H653" s="233">
        <v>10318.348685962401</v>
      </c>
      <c r="I653" s="233"/>
      <c r="J653" s="233">
        <v>1261120.87412157</v>
      </c>
      <c r="K653" s="233">
        <v>55.401835911103298</v>
      </c>
      <c r="L653" s="233">
        <v>25434.37</v>
      </c>
      <c r="M653" s="233"/>
      <c r="N653" s="233">
        <v>503.66300000000001</v>
      </c>
      <c r="O653" s="234">
        <v>3.6789000000000001</v>
      </c>
      <c r="P653" s="233">
        <v>1426067.5422384001</v>
      </c>
      <c r="Q653" s="233"/>
      <c r="R653" s="235"/>
      <c r="T653" s="233">
        <v>164.995054844431</v>
      </c>
      <c r="U653" s="233">
        <v>713733.4</v>
      </c>
      <c r="V653" s="233">
        <v>143.056095498562</v>
      </c>
      <c r="W653" s="233">
        <v>361.608</v>
      </c>
      <c r="X653" s="233">
        <v>1316316.1630855801</v>
      </c>
      <c r="Y653" s="233">
        <v>79334.608910926196</v>
      </c>
      <c r="Z653" s="233">
        <v>5.1030964851379403</v>
      </c>
      <c r="AA653" s="233"/>
      <c r="AB653" s="233">
        <v>2.8671859999999998</v>
      </c>
      <c r="AC653" s="233">
        <v>3.6439599999999999</v>
      </c>
      <c r="AD653" s="233"/>
      <c r="AE653" s="235"/>
      <c r="AF653" s="237"/>
      <c r="AG653" s="237"/>
      <c r="AH653" s="237"/>
      <c r="AI653" s="237"/>
      <c r="AJ653" s="237"/>
    </row>
    <row r="654" spans="1:36" x14ac:dyDescent="0.25">
      <c r="A654" s="231">
        <f t="shared" ref="A654:A676" si="739">A642+1</f>
        <v>2034</v>
      </c>
      <c r="B654" s="231">
        <f t="shared" ref="B654:B676" si="740">B642</f>
        <v>2</v>
      </c>
      <c r="C654" s="232">
        <v>3.6357576082044698</v>
      </c>
      <c r="D654" s="233"/>
      <c r="E654" s="233">
        <v>170.24893543824001</v>
      </c>
      <c r="F654" s="233"/>
      <c r="G654" s="233">
        <v>10580.085210367801</v>
      </c>
      <c r="H654" s="233">
        <v>10325.9314099811</v>
      </c>
      <c r="I654" s="233"/>
      <c r="J654" s="233">
        <v>1263945.12943972</v>
      </c>
      <c r="K654" s="233">
        <v>55.476542472862803</v>
      </c>
      <c r="L654" s="233">
        <v>25481.417813500098</v>
      </c>
      <c r="M654" s="233"/>
      <c r="N654" s="233">
        <v>517.63399577409098</v>
      </c>
      <c r="O654" s="234">
        <v>3.6862399854782</v>
      </c>
      <c r="P654" s="233">
        <v>1429406.8662197799</v>
      </c>
      <c r="Q654" s="233"/>
      <c r="R654" s="235"/>
      <c r="T654" s="233">
        <v>165.37236308650199</v>
      </c>
      <c r="U654" s="233">
        <v>716628.40501043701</v>
      </c>
      <c r="V654" s="233">
        <v>143.26586767215301</v>
      </c>
      <c r="W654" s="233">
        <v>362.36525691057199</v>
      </c>
      <c r="X654" s="233">
        <v>1319227.86978689</v>
      </c>
      <c r="Y654" s="233">
        <v>79590.050811810899</v>
      </c>
      <c r="Z654" s="233">
        <v>5.1094101197532398</v>
      </c>
      <c r="AA654" s="233"/>
      <c r="AB654" s="233">
        <v>2.8717603037475801</v>
      </c>
      <c r="AC654" s="233">
        <v>3.6512989535298099</v>
      </c>
      <c r="AD654" s="233"/>
      <c r="AE654" s="235"/>
      <c r="AF654" s="237"/>
      <c r="AG654" s="237"/>
      <c r="AH654" s="237"/>
      <c r="AI654" s="237"/>
      <c r="AJ654" s="237"/>
    </row>
    <row r="655" spans="1:36" x14ac:dyDescent="0.25">
      <c r="A655" s="231">
        <f t="shared" si="739"/>
        <v>2034</v>
      </c>
      <c r="B655" s="231">
        <f t="shared" si="740"/>
        <v>3</v>
      </c>
      <c r="C655" s="232">
        <v>3.6422883596062099</v>
      </c>
      <c r="D655" s="233"/>
      <c r="E655" s="233">
        <v>170.65598662514799</v>
      </c>
      <c r="F655" s="233"/>
      <c r="G655" s="233">
        <v>10592.609795160901</v>
      </c>
      <c r="H655" s="233">
        <v>10330.943249784699</v>
      </c>
      <c r="I655" s="233"/>
      <c r="J655" s="233">
        <v>1266247.46894092</v>
      </c>
      <c r="K655" s="233">
        <v>55.531996051153598</v>
      </c>
      <c r="L655" s="233">
        <v>25523.762048447701</v>
      </c>
      <c r="M655" s="233"/>
      <c r="N655" s="233">
        <v>529.84077375501897</v>
      </c>
      <c r="O655" s="234">
        <v>3.69221677188541</v>
      </c>
      <c r="P655" s="233">
        <v>1432124.67882356</v>
      </c>
      <c r="Q655" s="233"/>
      <c r="R655" s="235"/>
      <c r="T655" s="233">
        <v>165.83756424922399</v>
      </c>
      <c r="U655" s="233">
        <v>719265.69852923101</v>
      </c>
      <c r="V655" s="233">
        <v>143.44998470309099</v>
      </c>
      <c r="W655" s="233">
        <v>363.07271104430799</v>
      </c>
      <c r="X655" s="233">
        <v>1321873.54119856</v>
      </c>
      <c r="Y655" s="233">
        <v>79836.076879303495</v>
      </c>
      <c r="Z655" s="233">
        <v>5.1086889137493801</v>
      </c>
      <c r="AA655" s="233"/>
      <c r="AB655" s="233">
        <v>2.8754111679496601</v>
      </c>
      <c r="AC655" s="233">
        <v>3.65796968631716</v>
      </c>
      <c r="AD655" s="233"/>
      <c r="AE655" s="235"/>
      <c r="AF655" s="237"/>
      <c r="AG655" s="237"/>
      <c r="AH655" s="237"/>
      <c r="AI655" s="237"/>
      <c r="AJ655" s="237"/>
    </row>
    <row r="656" spans="1:36" x14ac:dyDescent="0.25">
      <c r="A656" s="231">
        <f t="shared" si="739"/>
        <v>2034</v>
      </c>
      <c r="B656" s="231">
        <f t="shared" si="740"/>
        <v>4</v>
      </c>
      <c r="C656" s="232">
        <v>3.6495470000000001</v>
      </c>
      <c r="D656" s="233"/>
      <c r="E656" s="233">
        <v>170.96742</v>
      </c>
      <c r="F656" s="233"/>
      <c r="G656" s="233">
        <v>10606.2513974227</v>
      </c>
      <c r="H656" s="233">
        <v>10336.354028060699</v>
      </c>
      <c r="I656" s="233"/>
      <c r="J656" s="233">
        <v>1268706.0546780401</v>
      </c>
      <c r="K656" s="233">
        <v>55.5893860340244</v>
      </c>
      <c r="L656" s="233">
        <v>25571.37</v>
      </c>
      <c r="M656" s="233"/>
      <c r="N656" s="233">
        <v>538.97829999999999</v>
      </c>
      <c r="O656" s="234">
        <v>3.6991529999999999</v>
      </c>
      <c r="P656" s="233">
        <v>1435032.3767997201</v>
      </c>
      <c r="Q656" s="233"/>
      <c r="R656" s="235"/>
      <c r="T656" s="233">
        <v>166.18083455190401</v>
      </c>
      <c r="U656" s="233">
        <v>722256.4</v>
      </c>
      <c r="V656" s="233">
        <v>143.655458879451</v>
      </c>
      <c r="W656" s="233">
        <v>363.83312988281301</v>
      </c>
      <c r="X656" s="233">
        <v>1324759.40514361</v>
      </c>
      <c r="Y656" s="233">
        <v>80103.055903259403</v>
      </c>
      <c r="Z656" s="233">
        <v>5.1047580000000004</v>
      </c>
      <c r="AA656" s="233"/>
      <c r="AB656" s="233">
        <v>2.8796909999999998</v>
      </c>
      <c r="AC656" s="233">
        <v>3.665359</v>
      </c>
      <c r="AD656" s="233"/>
      <c r="AE656" s="235"/>
      <c r="AF656" s="237"/>
      <c r="AG656" s="237"/>
      <c r="AH656" s="237"/>
      <c r="AI656" s="237"/>
      <c r="AJ656" s="237"/>
    </row>
    <row r="657" spans="1:36" x14ac:dyDescent="0.25">
      <c r="A657" s="231">
        <f t="shared" si="739"/>
        <v>2034</v>
      </c>
      <c r="B657" s="231">
        <f t="shared" si="740"/>
        <v>5</v>
      </c>
      <c r="C657" s="232">
        <v>3.6566296987034499</v>
      </c>
      <c r="D657" s="233"/>
      <c r="E657" s="233">
        <v>170.94687855733901</v>
      </c>
      <c r="F657" s="233"/>
      <c r="G657" s="233">
        <v>10618.829943610401</v>
      </c>
      <c r="H657" s="233">
        <v>10342.8314234971</v>
      </c>
      <c r="I657" s="233"/>
      <c r="J657" s="233">
        <v>1271132.2311243899</v>
      </c>
      <c r="K657" s="233">
        <v>55.6478453942009</v>
      </c>
      <c r="L657" s="233">
        <v>25618.686858417899</v>
      </c>
      <c r="M657" s="233"/>
      <c r="N657" s="233">
        <v>540.52241874743902</v>
      </c>
      <c r="O657" s="234">
        <v>3.70684970538474</v>
      </c>
      <c r="P657" s="233">
        <v>1437914.8585937</v>
      </c>
      <c r="Q657" s="233"/>
      <c r="R657" s="235"/>
      <c r="T657" s="233">
        <v>166.129713129523</v>
      </c>
      <c r="U657" s="233">
        <v>725242.29520587402</v>
      </c>
      <c r="V657" s="233">
        <v>143.86111300909201</v>
      </c>
      <c r="W657" s="233">
        <v>364.51303875112097</v>
      </c>
      <c r="X657" s="233">
        <v>1327462.1486919201</v>
      </c>
      <c r="Y657" s="233">
        <v>80339.953549648693</v>
      </c>
      <c r="Z657" s="233">
        <v>5.1011294586093801</v>
      </c>
      <c r="AA657" s="233"/>
      <c r="AB657" s="233">
        <v>2.88458709074161</v>
      </c>
      <c r="AC657" s="233">
        <v>3.6724790634187201</v>
      </c>
      <c r="AD657" s="233"/>
      <c r="AE657" s="235"/>
      <c r="AF657" s="237"/>
      <c r="AG657" s="237"/>
      <c r="AH657" s="237"/>
      <c r="AI657" s="237"/>
      <c r="AJ657" s="237"/>
    </row>
    <row r="658" spans="1:36" x14ac:dyDescent="0.25">
      <c r="A658" s="231">
        <f t="shared" si="739"/>
        <v>2034</v>
      </c>
      <c r="B658" s="231">
        <f t="shared" si="740"/>
        <v>6</v>
      </c>
      <c r="C658" s="232">
        <v>3.6639267938593099</v>
      </c>
      <c r="D658" s="233"/>
      <c r="E658" s="233">
        <v>170.74410078791399</v>
      </c>
      <c r="F658" s="233"/>
      <c r="G658" s="233">
        <v>10631.486514855</v>
      </c>
      <c r="H658" s="233">
        <v>10350.159408846301</v>
      </c>
      <c r="I658" s="233"/>
      <c r="J658" s="233">
        <v>1273640.2578948</v>
      </c>
      <c r="K658" s="233">
        <v>55.708930855136401</v>
      </c>
      <c r="L658" s="233">
        <v>25667.853398781699</v>
      </c>
      <c r="M658" s="233"/>
      <c r="N658" s="233">
        <v>535.55977708979299</v>
      </c>
      <c r="O658" s="234">
        <v>3.7149672019459201</v>
      </c>
      <c r="P658" s="233">
        <v>1440903.8475812301</v>
      </c>
      <c r="Q658" s="233"/>
      <c r="R658" s="235"/>
      <c r="T658" s="233">
        <v>165.85984714989999</v>
      </c>
      <c r="U658" s="233">
        <v>728339.08888035303</v>
      </c>
      <c r="V658" s="233">
        <v>144.076354197379</v>
      </c>
      <c r="W658" s="233">
        <v>365.18721855747799</v>
      </c>
      <c r="X658" s="233">
        <v>1330168.9728093999</v>
      </c>
      <c r="Y658" s="233">
        <v>80571.277879865695</v>
      </c>
      <c r="Z658" s="233">
        <v>5.0984144310280799</v>
      </c>
      <c r="AA658" s="233"/>
      <c r="AB658" s="233">
        <v>2.8899284483799899</v>
      </c>
      <c r="AC658" s="233">
        <v>3.6797992293673598</v>
      </c>
      <c r="AD658" s="233"/>
      <c r="AE658" s="235"/>
      <c r="AF658" s="237"/>
      <c r="AG658" s="237"/>
      <c r="AH658" s="237"/>
      <c r="AI658" s="237"/>
      <c r="AJ658" s="237"/>
    </row>
    <row r="659" spans="1:36" x14ac:dyDescent="0.25">
      <c r="A659" s="231">
        <f t="shared" si="739"/>
        <v>2034</v>
      </c>
      <c r="B659" s="231">
        <f t="shared" si="740"/>
        <v>7</v>
      </c>
      <c r="C659" s="232">
        <v>3.6708609999999999</v>
      </c>
      <c r="D659" s="233"/>
      <c r="E659" s="233">
        <v>170.60240173339801</v>
      </c>
      <c r="F659" s="233"/>
      <c r="G659" s="233">
        <v>10643.874024406499</v>
      </c>
      <c r="H659" s="233">
        <v>10356.7206404181</v>
      </c>
      <c r="I659" s="233"/>
      <c r="J659" s="233">
        <v>1275974.8508564499</v>
      </c>
      <c r="K659" s="233">
        <v>55.764052694653103</v>
      </c>
      <c r="L659" s="233">
        <v>25714.34</v>
      </c>
      <c r="M659" s="233"/>
      <c r="N659" s="233">
        <v>526.36630000000002</v>
      </c>
      <c r="O659" s="234">
        <v>3.7217790000000002</v>
      </c>
      <c r="P659" s="233">
        <v>1443688.8246380701</v>
      </c>
      <c r="Q659" s="233"/>
      <c r="R659" s="235"/>
      <c r="T659" s="233">
        <v>165.660154844521</v>
      </c>
      <c r="U659" s="233">
        <v>731241.1</v>
      </c>
      <c r="V659" s="233">
        <v>144.28074572724199</v>
      </c>
      <c r="W659" s="233">
        <v>365.85640000000001</v>
      </c>
      <c r="X659" s="233">
        <v>1332726.0382175499</v>
      </c>
      <c r="Y659" s="233">
        <v>80796.842589955602</v>
      </c>
      <c r="Z659" s="233">
        <v>5.09694147109985</v>
      </c>
      <c r="AA659" s="233"/>
      <c r="AB659" s="233">
        <v>2.8946350000000001</v>
      </c>
      <c r="AC659" s="233">
        <v>3.6868500000000002</v>
      </c>
      <c r="AD659" s="233"/>
      <c r="AE659" s="235"/>
      <c r="AF659" s="237"/>
      <c r="AG659" s="237"/>
      <c r="AH659" s="237"/>
      <c r="AI659" s="237"/>
      <c r="AJ659" s="237"/>
    </row>
    <row r="660" spans="1:36" x14ac:dyDescent="0.25">
      <c r="A660" s="231">
        <f t="shared" si="739"/>
        <v>2034</v>
      </c>
      <c r="B660" s="231">
        <f t="shared" si="740"/>
        <v>8</v>
      </c>
      <c r="C660" s="232">
        <v>3.6778336567302299</v>
      </c>
      <c r="D660" s="233"/>
      <c r="E660" s="233">
        <v>170.68221160843001</v>
      </c>
      <c r="F660" s="233"/>
      <c r="G660" s="233">
        <v>10657.1520615341</v>
      </c>
      <c r="H660" s="233">
        <v>10362.2705959248</v>
      </c>
      <c r="I660" s="233"/>
      <c r="J660" s="233">
        <v>1278255.4669142901</v>
      </c>
      <c r="K660" s="233">
        <v>55.814929645820499</v>
      </c>
      <c r="L660" s="233">
        <v>25760.391819484201</v>
      </c>
      <c r="M660" s="233"/>
      <c r="N660" s="233">
        <v>514.60725433444497</v>
      </c>
      <c r="O660" s="234">
        <v>3.7270125191028001</v>
      </c>
      <c r="P660" s="233">
        <v>1446407.3304207199</v>
      </c>
      <c r="Q660" s="233"/>
      <c r="R660" s="235"/>
      <c r="T660" s="233">
        <v>165.71817372736899</v>
      </c>
      <c r="U660" s="233">
        <v>734079.40183686395</v>
      </c>
      <c r="V660" s="233">
        <v>144.4837470427</v>
      </c>
      <c r="W660" s="233">
        <v>366.596872242551</v>
      </c>
      <c r="X660" s="233">
        <v>1335331.5000299199</v>
      </c>
      <c r="Y660" s="233">
        <v>81042.523469412394</v>
      </c>
      <c r="Z660" s="233">
        <v>5.0965091820944997</v>
      </c>
      <c r="AA660" s="233"/>
      <c r="AB660" s="233">
        <v>2.8985425759227201</v>
      </c>
      <c r="AC660" s="233">
        <v>3.6941064280460298</v>
      </c>
      <c r="AD660" s="233"/>
      <c r="AE660" s="235"/>
      <c r="AF660" s="237"/>
      <c r="AG660" s="237"/>
      <c r="AH660" s="237"/>
      <c r="AI660" s="237"/>
      <c r="AJ660" s="237"/>
    </row>
    <row r="661" spans="1:36" x14ac:dyDescent="0.25">
      <c r="A661" s="231">
        <f t="shared" si="739"/>
        <v>2034</v>
      </c>
      <c r="B661" s="231">
        <f t="shared" si="740"/>
        <v>9</v>
      </c>
      <c r="C661" s="232">
        <v>3.6847481708024201</v>
      </c>
      <c r="D661" s="233"/>
      <c r="E661" s="233">
        <v>170.88436206050301</v>
      </c>
      <c r="F661" s="233"/>
      <c r="G661" s="233">
        <v>10670.633140056399</v>
      </c>
      <c r="H661" s="233">
        <v>10367.915569704801</v>
      </c>
      <c r="I661" s="233"/>
      <c r="J661" s="233">
        <v>1280609.21705532</v>
      </c>
      <c r="K661" s="233">
        <v>55.869143040863698</v>
      </c>
      <c r="L661" s="233">
        <v>25805.797545773701</v>
      </c>
      <c r="M661" s="233"/>
      <c r="N661" s="233">
        <v>503.79990467977899</v>
      </c>
      <c r="O661" s="234">
        <v>3.7317744407996898</v>
      </c>
      <c r="P661" s="233">
        <v>1449211.8170608899</v>
      </c>
      <c r="Q661" s="233"/>
      <c r="R661" s="235"/>
      <c r="T661" s="233">
        <v>165.92058954076001</v>
      </c>
      <c r="U661" s="233">
        <v>736882.53524470702</v>
      </c>
      <c r="V661" s="233">
        <v>144.68479290277699</v>
      </c>
      <c r="W661" s="233">
        <v>367.36170283837401</v>
      </c>
      <c r="X661" s="233">
        <v>1337951.3024029001</v>
      </c>
      <c r="Y661" s="233">
        <v>81293.940203685605</v>
      </c>
      <c r="Z661" s="233">
        <v>5.0960344940916702</v>
      </c>
      <c r="AA661" s="233"/>
      <c r="AB661" s="233">
        <v>2.9021449113075799</v>
      </c>
      <c r="AC661" s="233">
        <v>3.7013464470452702</v>
      </c>
      <c r="AD661" s="233"/>
      <c r="AE661" s="235"/>
      <c r="AF661" s="237"/>
      <c r="AG661" s="237"/>
      <c r="AH661" s="237"/>
      <c r="AI661" s="237"/>
      <c r="AJ661" s="237"/>
    </row>
    <row r="662" spans="1:36" x14ac:dyDescent="0.25">
      <c r="A662" s="231">
        <f t="shared" si="739"/>
        <v>2034</v>
      </c>
      <c r="B662" s="231">
        <f t="shared" si="740"/>
        <v>10</v>
      </c>
      <c r="C662" s="232">
        <v>3.6915610000000001</v>
      </c>
      <c r="D662" s="233"/>
      <c r="E662" s="233">
        <v>171.03</v>
      </c>
      <c r="F662" s="233"/>
      <c r="G662" s="233">
        <v>10683.461775170699</v>
      </c>
      <c r="H662" s="233">
        <v>10375.2153423774</v>
      </c>
      <c r="I662" s="233"/>
      <c r="J662" s="233">
        <v>1283209.5634153499</v>
      </c>
      <c r="K662" s="233">
        <v>55.936475860447302</v>
      </c>
      <c r="L662" s="233">
        <v>25850.94</v>
      </c>
      <c r="M662" s="233"/>
      <c r="N662" s="233">
        <v>497.55270000000002</v>
      </c>
      <c r="O662" s="234">
        <v>3.7377120000000001</v>
      </c>
      <c r="P662" s="233">
        <v>1452311.5383303601</v>
      </c>
      <c r="Q662" s="233"/>
      <c r="R662" s="235"/>
      <c r="T662" s="233">
        <v>166.06057224102</v>
      </c>
      <c r="U662" s="233">
        <v>739727.25</v>
      </c>
      <c r="V662" s="233">
        <v>144.885993871209</v>
      </c>
      <c r="W662" s="233">
        <v>368.08767700195301</v>
      </c>
      <c r="X662" s="233">
        <v>1340554.9558976199</v>
      </c>
      <c r="Y662" s="233">
        <v>81531.847068644405</v>
      </c>
      <c r="Z662" s="233">
        <v>5.094201</v>
      </c>
      <c r="AA662" s="233"/>
      <c r="AB662" s="233">
        <v>2.9062380000000001</v>
      </c>
      <c r="AC662" s="233">
        <v>3.7083520000000001</v>
      </c>
      <c r="AD662" s="233"/>
      <c r="AE662" s="235"/>
      <c r="AF662" s="237"/>
      <c r="AG662" s="237"/>
      <c r="AH662" s="237"/>
      <c r="AI662" s="237"/>
      <c r="AJ662" s="237"/>
    </row>
    <row r="663" spans="1:36" x14ac:dyDescent="0.25">
      <c r="A663" s="231">
        <f t="shared" si="739"/>
        <v>2034</v>
      </c>
      <c r="B663" s="231">
        <f t="shared" si="740"/>
        <v>11</v>
      </c>
      <c r="C663" s="232">
        <v>3.6988521869259001</v>
      </c>
      <c r="D663" s="233"/>
      <c r="E663" s="233">
        <v>171.02111511008701</v>
      </c>
      <c r="F663" s="233"/>
      <c r="G663" s="233">
        <v>10696.226238792</v>
      </c>
      <c r="H663" s="233">
        <v>10385.8161778541</v>
      </c>
      <c r="I663" s="233"/>
      <c r="J663" s="233">
        <v>1286385.92946651</v>
      </c>
      <c r="K663" s="233">
        <v>56.028585435759403</v>
      </c>
      <c r="L663" s="233">
        <v>25900.029622660499</v>
      </c>
      <c r="M663" s="233"/>
      <c r="N663" s="233">
        <v>498.03031161766</v>
      </c>
      <c r="O663" s="234">
        <v>3.7464172018925499</v>
      </c>
      <c r="P663" s="233">
        <v>1456100.7892696999</v>
      </c>
      <c r="Q663" s="233"/>
      <c r="R663" s="235"/>
      <c r="T663" s="233">
        <v>166.021660303955</v>
      </c>
      <c r="U663" s="233">
        <v>742916.67659172998</v>
      </c>
      <c r="V663" s="233">
        <v>145.10629833058599</v>
      </c>
      <c r="W663" s="233">
        <v>368.79799665405102</v>
      </c>
      <c r="X663" s="233">
        <v>1343360.6266429401</v>
      </c>
      <c r="Y663" s="233">
        <v>81764.889648596494</v>
      </c>
      <c r="Z663" s="233">
        <v>5.0900761558955896</v>
      </c>
      <c r="AA663" s="233"/>
      <c r="AB663" s="233">
        <v>2.9117004644217102</v>
      </c>
      <c r="AC663" s="233">
        <v>3.7156078425846299</v>
      </c>
      <c r="AD663" s="233"/>
      <c r="AE663" s="235"/>
      <c r="AF663" s="237"/>
      <c r="AG663" s="237"/>
      <c r="AH663" s="237"/>
      <c r="AI663" s="237"/>
      <c r="AJ663" s="237"/>
    </row>
    <row r="664" spans="1:36" x14ac:dyDescent="0.25">
      <c r="A664" s="231">
        <f t="shared" si="739"/>
        <v>2034</v>
      </c>
      <c r="B664" s="231">
        <f t="shared" si="740"/>
        <v>12</v>
      </c>
      <c r="C664" s="232">
        <v>3.7060602907612701</v>
      </c>
      <c r="D664" s="233">
        <f t="shared" ref="D664" si="741">AVERAGE(C653:C664)</f>
        <v>3.6672136471327712</v>
      </c>
      <c r="E664" s="233">
        <v>170.99479834153399</v>
      </c>
      <c r="F664" s="233">
        <f t="shared" ref="F664" si="742">AVERAGE(E653:E664)</f>
        <v>170.72531057526817</v>
      </c>
      <c r="G664" s="233">
        <v>10708.4348168979</v>
      </c>
      <c r="H664" s="233">
        <v>10397.740528021001</v>
      </c>
      <c r="I664" s="233">
        <f t="shared" ref="I664" si="743">AVERAGE(H653:H664)</f>
        <v>10354.187255036042</v>
      </c>
      <c r="J664" s="233">
        <v>1289690.5643354901</v>
      </c>
      <c r="K664" s="233">
        <v>56.1280841601885</v>
      </c>
      <c r="L664" s="233">
        <v>25948.5290968138</v>
      </c>
      <c r="M664" s="233">
        <f t="shared" ref="M664" si="744">AVERAGE(L653:L664)</f>
        <v>25689.790683656636</v>
      </c>
      <c r="N664" s="233">
        <v>504.56332370100102</v>
      </c>
      <c r="O664" s="234">
        <v>3.75608338038941</v>
      </c>
      <c r="P664" s="233">
        <v>1460044.0111884801</v>
      </c>
      <c r="Q664" s="233">
        <f t="shared" ref="Q664" si="745">AVERAGE(P653:P664)</f>
        <v>1442434.5400970506</v>
      </c>
      <c r="R664" s="235">
        <f t="shared" ref="R664" si="746">AVERAGE(K653:K664)</f>
        <v>55.741483963017821</v>
      </c>
      <c r="T664" s="233">
        <v>165.961859391442</v>
      </c>
      <c r="U664" s="233">
        <v>746139.31790109596</v>
      </c>
      <c r="V664" s="233">
        <v>145.324677732694</v>
      </c>
      <c r="W664" s="233">
        <v>369.47274845876802</v>
      </c>
      <c r="X664" s="233">
        <v>1346185.4881390799</v>
      </c>
      <c r="Y664" s="233">
        <v>81986.062535068195</v>
      </c>
      <c r="Z664" s="233">
        <v>5.0852666452703499</v>
      </c>
      <c r="AA664" s="233">
        <f t="shared" ref="AA664" si="747">AVERAGE(Z653:Z664)</f>
        <v>5.0987105297274979</v>
      </c>
      <c r="AB664" s="233">
        <v>2.9175607276712201</v>
      </c>
      <c r="AC664" s="233">
        <v>3.7226722149167499</v>
      </c>
      <c r="AD664" s="233">
        <f t="shared" ref="AD664" si="748">AVERAGE(X653:X664)</f>
        <v>1331326.5010038309</v>
      </c>
      <c r="AE664" s="235">
        <f t="shared" ref="AE664" si="749">AVERAGE(O653:O664)</f>
        <v>3.716592100573227</v>
      </c>
      <c r="AF664" s="237" t="e">
        <f t="shared" ref="AF664" si="750">AVERAGE(S653:S664)</f>
        <v>#DIV/0!</v>
      </c>
      <c r="AG664" s="237">
        <f t="shared" ref="AG664" si="751">AVERAGE(U653:U664)</f>
        <v>729704.29743335757</v>
      </c>
      <c r="AH664" s="237">
        <f t="shared" ref="AH664" si="752">AVERAGE(G653:G664)</f>
        <v>10637.967758337767</v>
      </c>
      <c r="AI664" s="237">
        <f t="shared" ref="AI664:AJ664" si="753">AVERAGE(AB653:AB664)</f>
        <v>2.8916154741785061</v>
      </c>
      <c r="AJ664" s="237">
        <f t="shared" si="753"/>
        <v>3.683316738768811</v>
      </c>
    </row>
    <row r="665" spans="1:36" x14ac:dyDescent="0.25">
      <c r="A665" s="231">
        <f>A653+1</f>
        <v>2035</v>
      </c>
      <c r="B665" s="231">
        <f>B653</f>
        <v>1</v>
      </c>
      <c r="C665" s="232">
        <v>3.713517</v>
      </c>
      <c r="D665" s="233"/>
      <c r="E665" s="233">
        <v>171.152799470215</v>
      </c>
      <c r="F665" s="233"/>
      <c r="G665" s="233">
        <v>10721.3972776965</v>
      </c>
      <c r="H665" s="233">
        <v>10409.821194649199</v>
      </c>
      <c r="I665" s="233"/>
      <c r="J665" s="233">
        <v>1292990.4464002</v>
      </c>
      <c r="K665" s="233">
        <v>56.224997299465301</v>
      </c>
      <c r="L665" s="233">
        <v>25997.599999999999</v>
      </c>
      <c r="M665" s="233"/>
      <c r="N665" s="233">
        <v>516.13009999999997</v>
      </c>
      <c r="O665" s="234">
        <v>3.765447</v>
      </c>
      <c r="P665" s="233">
        <v>1463980.3866429899</v>
      </c>
      <c r="Q665" s="233"/>
      <c r="R665" s="235"/>
      <c r="T665" s="233">
        <v>166.109730311574</v>
      </c>
      <c r="U665" s="233">
        <v>749445.1</v>
      </c>
      <c r="V665" s="233">
        <v>145.54549292708401</v>
      </c>
      <c r="W665" s="233">
        <v>370.19670000000002</v>
      </c>
      <c r="X665" s="233">
        <v>1349204.66186446</v>
      </c>
      <c r="Y665" s="233">
        <v>82222.2939562908</v>
      </c>
      <c r="Z665" s="233">
        <v>5.0813899999999999</v>
      </c>
      <c r="AA665" s="233"/>
      <c r="AB665" s="233">
        <v>2.9232580000000001</v>
      </c>
      <c r="AC665" s="233">
        <v>3.7300460000000002</v>
      </c>
      <c r="AD665" s="233"/>
      <c r="AE665" s="235"/>
      <c r="AF665" s="237"/>
      <c r="AG665" s="237"/>
      <c r="AH665" s="237"/>
      <c r="AI665" s="237"/>
      <c r="AJ665" s="237"/>
    </row>
    <row r="666" spans="1:36" x14ac:dyDescent="0.25">
      <c r="A666" s="231">
        <f t="shared" si="739"/>
        <v>2035</v>
      </c>
      <c r="B666" s="231">
        <f t="shared" si="740"/>
        <v>2</v>
      </c>
      <c r="C666" s="232">
        <v>3.72087283526613</v>
      </c>
      <c r="D666" s="233"/>
      <c r="E666" s="233">
        <v>171.61942902025399</v>
      </c>
      <c r="F666" s="233"/>
      <c r="G666" s="233">
        <v>10735.0395896838</v>
      </c>
      <c r="H666" s="233">
        <v>10420.1062051464</v>
      </c>
      <c r="I666" s="233"/>
      <c r="J666" s="233">
        <v>1295906.9003097699</v>
      </c>
      <c r="K666" s="233">
        <v>56.303443137089097</v>
      </c>
      <c r="L666" s="233">
        <v>26044.186846088502</v>
      </c>
      <c r="M666" s="233"/>
      <c r="N666" s="233">
        <v>530.65345245867798</v>
      </c>
      <c r="O666" s="234">
        <v>3.7728260049947302</v>
      </c>
      <c r="P666" s="233">
        <v>1467457.0444879001</v>
      </c>
      <c r="Q666" s="233"/>
      <c r="R666" s="235"/>
      <c r="T666" s="233">
        <v>166.608076914479</v>
      </c>
      <c r="U666" s="233">
        <v>752606.80032946903</v>
      </c>
      <c r="V666" s="233">
        <v>145.754531636021</v>
      </c>
      <c r="W666" s="233">
        <v>370.97359388977401</v>
      </c>
      <c r="X666" s="233">
        <v>1352298.63179275</v>
      </c>
      <c r="Y666" s="233">
        <v>82474.852698472299</v>
      </c>
      <c r="Z666" s="233">
        <v>5.0799894313113203</v>
      </c>
      <c r="AA666" s="233"/>
      <c r="AB666" s="233">
        <v>2.9279293197486802</v>
      </c>
      <c r="AC666" s="233">
        <v>3.7375117630006298</v>
      </c>
      <c r="AD666" s="233"/>
      <c r="AE666" s="235"/>
      <c r="AF666" s="237"/>
      <c r="AG666" s="237"/>
      <c r="AH666" s="237"/>
      <c r="AI666" s="237"/>
      <c r="AJ666" s="237"/>
    </row>
    <row r="667" spans="1:36" x14ac:dyDescent="0.25">
      <c r="A667" s="231">
        <f t="shared" si="739"/>
        <v>2035</v>
      </c>
      <c r="B667" s="231">
        <f t="shared" si="740"/>
        <v>3</v>
      </c>
      <c r="C667" s="232">
        <v>3.72747619001471</v>
      </c>
      <c r="D667" s="233"/>
      <c r="E667" s="233">
        <v>172.12297477691601</v>
      </c>
      <c r="F667" s="233"/>
      <c r="G667" s="233">
        <v>10747.639567276599</v>
      </c>
      <c r="H667" s="233">
        <v>10428.008957497301</v>
      </c>
      <c r="I667" s="233"/>
      <c r="J667" s="233">
        <v>1298291.6702608699</v>
      </c>
      <c r="K667" s="233">
        <v>56.362457575526399</v>
      </c>
      <c r="L667" s="233">
        <v>26085.185348574301</v>
      </c>
      <c r="M667" s="233"/>
      <c r="N667" s="233">
        <v>543.17795745833598</v>
      </c>
      <c r="O667" s="234">
        <v>3.7785903794606202</v>
      </c>
      <c r="P667" s="233">
        <v>1470300.56998504</v>
      </c>
      <c r="Q667" s="233"/>
      <c r="R667" s="235"/>
      <c r="T667" s="233">
        <v>167.14924009865399</v>
      </c>
      <c r="U667" s="233">
        <v>755396.94392431004</v>
      </c>
      <c r="V667" s="233">
        <v>145.93900985312001</v>
      </c>
      <c r="W667" s="233">
        <v>371.69432915314098</v>
      </c>
      <c r="X667" s="233">
        <v>1355090.10216678</v>
      </c>
      <c r="Y667" s="233">
        <v>82711.436926595896</v>
      </c>
      <c r="Z667" s="233">
        <v>5.0800097739083796</v>
      </c>
      <c r="AA667" s="233"/>
      <c r="AB667" s="233">
        <v>2.9317149792767099</v>
      </c>
      <c r="AC667" s="233">
        <v>3.7443035485964402</v>
      </c>
      <c r="AD667" s="233"/>
      <c r="AE667" s="235"/>
      <c r="AF667" s="237"/>
      <c r="AG667" s="237"/>
      <c r="AH667" s="237"/>
      <c r="AI667" s="237"/>
      <c r="AJ667" s="237"/>
    </row>
    <row r="668" spans="1:36" x14ac:dyDescent="0.25">
      <c r="A668" s="231">
        <f t="shared" si="739"/>
        <v>2035</v>
      </c>
      <c r="B668" s="231">
        <f t="shared" si="740"/>
        <v>4</v>
      </c>
      <c r="C668" s="232">
        <v>3.7348330000000001</v>
      </c>
      <c r="D668" s="233"/>
      <c r="E668" s="233">
        <v>172.486251831055</v>
      </c>
      <c r="F668" s="233"/>
      <c r="G668" s="233">
        <v>10761.389708347901</v>
      </c>
      <c r="H668" s="233">
        <v>10435.818440843799</v>
      </c>
      <c r="I668" s="233"/>
      <c r="J668" s="233">
        <v>1300832.4913441199</v>
      </c>
      <c r="K668" s="233">
        <v>56.423350295017897</v>
      </c>
      <c r="L668" s="233">
        <v>26131.200000000001</v>
      </c>
      <c r="M668" s="233"/>
      <c r="N668" s="233">
        <v>552.48180000000002</v>
      </c>
      <c r="O668" s="234">
        <v>3.785428</v>
      </c>
      <c r="P668" s="233">
        <v>1473335.3814510901</v>
      </c>
      <c r="Q668" s="233"/>
      <c r="R668" s="235"/>
      <c r="T668" s="233">
        <v>167.52226780067701</v>
      </c>
      <c r="U668" s="233">
        <v>758523.8</v>
      </c>
      <c r="V668" s="233">
        <v>146.14821179737999</v>
      </c>
      <c r="W668" s="233">
        <v>372.4701</v>
      </c>
      <c r="X668" s="233">
        <v>1358089.73494841</v>
      </c>
      <c r="Y668" s="233">
        <v>82972.899040911594</v>
      </c>
      <c r="Z668" s="233">
        <v>5.0799465179443404</v>
      </c>
      <c r="AA668" s="233"/>
      <c r="AB668" s="233">
        <v>2.936213</v>
      </c>
      <c r="AC668" s="233">
        <v>3.75183</v>
      </c>
      <c r="AD668" s="233"/>
      <c r="AE668" s="235"/>
      <c r="AF668" s="237"/>
      <c r="AG668" s="237"/>
      <c r="AH668" s="237"/>
      <c r="AI668" s="237"/>
      <c r="AJ668" s="237"/>
    </row>
    <row r="669" spans="1:36" x14ac:dyDescent="0.25">
      <c r="A669" s="231">
        <f t="shared" si="739"/>
        <v>2035</v>
      </c>
      <c r="B669" s="231">
        <f t="shared" si="740"/>
        <v>5</v>
      </c>
      <c r="C669" s="232">
        <v>3.7420558852508599</v>
      </c>
      <c r="D669" s="233"/>
      <c r="E669" s="233">
        <v>172.44841166339401</v>
      </c>
      <c r="F669" s="233"/>
      <c r="G669" s="233">
        <v>10774.145071307799</v>
      </c>
      <c r="H669" s="233">
        <v>10442.9040241039</v>
      </c>
      <c r="I669" s="233"/>
      <c r="J669" s="233">
        <v>1303320.4038783801</v>
      </c>
      <c r="K669" s="233">
        <v>56.484148737204599</v>
      </c>
      <c r="L669" s="233">
        <v>26177.640436381302</v>
      </c>
      <c r="M669" s="233"/>
      <c r="N669" s="233">
        <v>554.02231201760503</v>
      </c>
      <c r="O669" s="234">
        <v>3.7935000264884202</v>
      </c>
      <c r="P669" s="233">
        <v>1476314.8732614999</v>
      </c>
      <c r="Q669" s="233"/>
      <c r="R669" s="235"/>
      <c r="T669" s="233">
        <v>167.43446396458401</v>
      </c>
      <c r="U669" s="233">
        <v>761663.60546917096</v>
      </c>
      <c r="V669" s="233">
        <v>146.362278167993</v>
      </c>
      <c r="W669" s="233">
        <v>373.16986750606202</v>
      </c>
      <c r="X669" s="233">
        <v>1360842.1164235701</v>
      </c>
      <c r="Y669" s="233">
        <v>83218.579990959697</v>
      </c>
      <c r="Z669" s="233">
        <v>5.0786876223912003</v>
      </c>
      <c r="AA669" s="233"/>
      <c r="AB669" s="233">
        <v>2.9414040170937099</v>
      </c>
      <c r="AC669" s="233">
        <v>3.7590826268306801</v>
      </c>
      <c r="AD669" s="233"/>
      <c r="AE669" s="235"/>
      <c r="AF669" s="237"/>
      <c r="AG669" s="237"/>
      <c r="AH669" s="237"/>
      <c r="AI669" s="237"/>
      <c r="AJ669" s="237"/>
    </row>
    <row r="670" spans="1:36" x14ac:dyDescent="0.25">
      <c r="A670" s="231">
        <f t="shared" si="739"/>
        <v>2035</v>
      </c>
      <c r="B670" s="231">
        <f t="shared" si="740"/>
        <v>6</v>
      </c>
      <c r="C670" s="232">
        <v>3.74954862219449</v>
      </c>
      <c r="D670" s="233"/>
      <c r="E670" s="233">
        <v>172.17022223069301</v>
      </c>
      <c r="F670" s="233"/>
      <c r="G670" s="233">
        <v>10787.0252033055</v>
      </c>
      <c r="H670" s="233">
        <v>10449.722832904599</v>
      </c>
      <c r="I670" s="233"/>
      <c r="J670" s="233">
        <v>1305860.9095576501</v>
      </c>
      <c r="K670" s="233">
        <v>56.546020703702801</v>
      </c>
      <c r="L670" s="233">
        <v>26226.782948945998</v>
      </c>
      <c r="M670" s="233"/>
      <c r="N670" s="233">
        <v>548.93405165503896</v>
      </c>
      <c r="O670" s="234">
        <v>3.8025398206521599</v>
      </c>
      <c r="P670" s="233">
        <v>1479361.6840079001</v>
      </c>
      <c r="Q670" s="233"/>
      <c r="R670" s="235"/>
      <c r="T670" s="233">
        <v>167.073289308959</v>
      </c>
      <c r="U670" s="233">
        <v>764965.11476819101</v>
      </c>
      <c r="V670" s="233">
        <v>146.58977787972299</v>
      </c>
      <c r="W670" s="233">
        <v>373.86939653585603</v>
      </c>
      <c r="X670" s="233">
        <v>1363582.80456966</v>
      </c>
      <c r="Y670" s="233">
        <v>83469.747959177301</v>
      </c>
      <c r="Z670" s="233">
        <v>5.0765893752305802</v>
      </c>
      <c r="AA670" s="233"/>
      <c r="AB670" s="233">
        <v>2.9471449553802498</v>
      </c>
      <c r="AC670" s="233">
        <v>3.7665394949729301</v>
      </c>
      <c r="AD670" s="233"/>
      <c r="AE670" s="235"/>
      <c r="AF670" s="237"/>
      <c r="AG670" s="237"/>
      <c r="AH670" s="237"/>
      <c r="AI670" s="237"/>
      <c r="AJ670" s="237"/>
    </row>
    <row r="671" spans="1:36" x14ac:dyDescent="0.25">
      <c r="A671" s="231">
        <f t="shared" si="739"/>
        <v>2035</v>
      </c>
      <c r="B671" s="231">
        <f t="shared" si="740"/>
        <v>7</v>
      </c>
      <c r="C671" s="232">
        <v>3.7567189999999999</v>
      </c>
      <c r="D671" s="233"/>
      <c r="E671" s="233">
        <v>171.917825490723</v>
      </c>
      <c r="F671" s="233"/>
      <c r="G671" s="233">
        <v>10799.6161271694</v>
      </c>
      <c r="H671" s="233">
        <v>10455.6928466518</v>
      </c>
      <c r="I671" s="233"/>
      <c r="J671" s="233">
        <v>1308183.4508765501</v>
      </c>
      <c r="K671" s="233">
        <v>56.599830767764203</v>
      </c>
      <c r="L671" s="233">
        <v>26274.13</v>
      </c>
      <c r="M671" s="233"/>
      <c r="N671" s="233">
        <v>539.55349999999999</v>
      </c>
      <c r="O671" s="234">
        <v>3.8107310000000001</v>
      </c>
      <c r="P671" s="233">
        <v>1482146.5104144099</v>
      </c>
      <c r="Q671" s="233"/>
      <c r="R671" s="235"/>
      <c r="T671" s="233">
        <v>166.75366062404601</v>
      </c>
      <c r="U671" s="233">
        <v>768122.3</v>
      </c>
      <c r="V671" s="233">
        <v>146.807408752773</v>
      </c>
      <c r="W671" s="233">
        <v>374.56622314453102</v>
      </c>
      <c r="X671" s="233">
        <v>1366213.4096957999</v>
      </c>
      <c r="Y671" s="233">
        <v>83717.903669689695</v>
      </c>
      <c r="Z671" s="233">
        <v>5.074611</v>
      </c>
      <c r="AA671" s="233"/>
      <c r="AB671" s="233">
        <v>2.9523359999999998</v>
      </c>
      <c r="AC671" s="233">
        <v>3.7737229999999999</v>
      </c>
      <c r="AD671" s="233"/>
      <c r="AE671" s="235"/>
      <c r="AF671" s="237"/>
      <c r="AG671" s="237"/>
      <c r="AH671" s="237"/>
      <c r="AI671" s="237"/>
      <c r="AJ671" s="237"/>
    </row>
    <row r="672" spans="1:36" x14ac:dyDescent="0.25">
      <c r="A672" s="231">
        <f t="shared" si="739"/>
        <v>2035</v>
      </c>
      <c r="B672" s="231">
        <f t="shared" si="740"/>
        <v>8</v>
      </c>
      <c r="C672" s="232">
        <v>3.76397206350615</v>
      </c>
      <c r="D672" s="233"/>
      <c r="E672" s="233">
        <v>171.85787869116601</v>
      </c>
      <c r="F672" s="233"/>
      <c r="G672" s="233">
        <v>10813.056276306301</v>
      </c>
      <c r="H672" s="233">
        <v>10461.361723050901</v>
      </c>
      <c r="I672" s="233"/>
      <c r="J672" s="233">
        <v>1310409.3199080699</v>
      </c>
      <c r="K672" s="233">
        <v>56.647437001241897</v>
      </c>
      <c r="L672" s="233">
        <v>26321.907599654402</v>
      </c>
      <c r="M672" s="233"/>
      <c r="N672" s="233">
        <v>527.56844149964297</v>
      </c>
      <c r="O672" s="234">
        <v>3.8177461670281199</v>
      </c>
      <c r="P672" s="233">
        <v>1484811.9871393</v>
      </c>
      <c r="Q672" s="233"/>
      <c r="R672" s="235"/>
      <c r="T672" s="233">
        <v>166.67038695033301</v>
      </c>
      <c r="U672" s="233">
        <v>771278.36402230395</v>
      </c>
      <c r="V672" s="233">
        <v>147.02311155441799</v>
      </c>
      <c r="W672" s="233">
        <v>375.33634459052399</v>
      </c>
      <c r="X672" s="233">
        <v>1368981.0339138</v>
      </c>
      <c r="Y672" s="233">
        <v>83984.599288801401</v>
      </c>
      <c r="Z672" s="233">
        <v>5.0731228091189502</v>
      </c>
      <c r="AA672" s="233"/>
      <c r="AB672" s="233">
        <v>2.9568280636453999</v>
      </c>
      <c r="AC672" s="233">
        <v>3.7811187021891302</v>
      </c>
      <c r="AD672" s="233"/>
      <c r="AE672" s="235"/>
      <c r="AF672" s="237"/>
      <c r="AG672" s="237"/>
      <c r="AH672" s="237"/>
      <c r="AI672" s="237"/>
      <c r="AJ672" s="237"/>
    </row>
    <row r="673" spans="1:36" x14ac:dyDescent="0.25">
      <c r="A673" s="231">
        <f t="shared" si="739"/>
        <v>2035</v>
      </c>
      <c r="B673" s="231">
        <f t="shared" si="740"/>
        <v>9</v>
      </c>
      <c r="C673" s="232">
        <v>3.7711534889228102</v>
      </c>
      <c r="D673" s="233"/>
      <c r="E673" s="233">
        <v>171.887856753341</v>
      </c>
      <c r="F673" s="233"/>
      <c r="G673" s="233">
        <v>10826.6950310828</v>
      </c>
      <c r="H673" s="233">
        <v>10467.8570164349</v>
      </c>
      <c r="I673" s="233"/>
      <c r="J673" s="233">
        <v>1312733.1019043201</v>
      </c>
      <c r="K673" s="233">
        <v>56.699614672131297</v>
      </c>
      <c r="L673" s="233">
        <v>26369.381626505699</v>
      </c>
      <c r="M673" s="233"/>
      <c r="N673" s="233">
        <v>516.45882687453002</v>
      </c>
      <c r="O673" s="234">
        <v>3.8240463421170099</v>
      </c>
      <c r="P673" s="233">
        <v>1487597.53127383</v>
      </c>
      <c r="Q673" s="233"/>
      <c r="R673" s="235"/>
      <c r="T673" s="233">
        <v>166.70661717444901</v>
      </c>
      <c r="U673" s="233">
        <v>774376.597672923</v>
      </c>
      <c r="V673" s="233">
        <v>147.23249469220099</v>
      </c>
      <c r="W673" s="233">
        <v>376.12774723048602</v>
      </c>
      <c r="X673" s="233">
        <v>1371831.21665115</v>
      </c>
      <c r="Y673" s="233">
        <v>84254.757599623204</v>
      </c>
      <c r="Z673" s="233">
        <v>5.0712881931826903</v>
      </c>
      <c r="AA673" s="233"/>
      <c r="AB673" s="233">
        <v>2.96098928041995</v>
      </c>
      <c r="AC673" s="233">
        <v>3.7885054563478202</v>
      </c>
      <c r="AD673" s="233"/>
      <c r="AE673" s="235"/>
      <c r="AF673" s="237"/>
      <c r="AG673" s="237"/>
      <c r="AH673" s="237"/>
      <c r="AI673" s="237"/>
      <c r="AJ673" s="237"/>
    </row>
    <row r="674" spans="1:36" x14ac:dyDescent="0.25">
      <c r="A674" s="231">
        <f t="shared" si="739"/>
        <v>2035</v>
      </c>
      <c r="B674" s="231">
        <f t="shared" si="740"/>
        <v>10</v>
      </c>
      <c r="C674" s="232">
        <v>3.7781549999999999</v>
      </c>
      <c r="D674" s="233"/>
      <c r="E674" s="233">
        <v>171.82502453369099</v>
      </c>
      <c r="F674" s="233"/>
      <c r="G674" s="233">
        <v>10839.7325533781</v>
      </c>
      <c r="H674" s="233">
        <v>10476.4706828086</v>
      </c>
      <c r="I674" s="233"/>
      <c r="J674" s="233">
        <v>1315407.4302872</v>
      </c>
      <c r="K674" s="233">
        <v>56.769856809528697</v>
      </c>
      <c r="L674" s="233">
        <v>26416.27</v>
      </c>
      <c r="M674" s="233"/>
      <c r="N674" s="233">
        <v>509.7876</v>
      </c>
      <c r="O674" s="234">
        <v>3.8305600000000002</v>
      </c>
      <c r="P674" s="233">
        <v>1490813.87771962</v>
      </c>
      <c r="Q674" s="233"/>
      <c r="R674" s="235"/>
      <c r="T674" s="233">
        <v>166.649969183677</v>
      </c>
      <c r="U674" s="233">
        <v>777394.8</v>
      </c>
      <c r="V674" s="233">
        <v>147.43418888438899</v>
      </c>
      <c r="W674" s="233">
        <v>376.8720703125</v>
      </c>
      <c r="X674" s="233">
        <v>1374689.6812864</v>
      </c>
      <c r="Y674" s="233">
        <v>84510.102099785305</v>
      </c>
      <c r="Z674" s="233">
        <v>5.06799</v>
      </c>
      <c r="AA674" s="233"/>
      <c r="AB674" s="233">
        <v>2.9654720000000001</v>
      </c>
      <c r="AC674" s="233">
        <v>3.7956660000000002</v>
      </c>
      <c r="AD674" s="233"/>
      <c r="AE674" s="235"/>
      <c r="AF674" s="237"/>
      <c r="AG674" s="237"/>
      <c r="AH674" s="237"/>
      <c r="AI674" s="237"/>
      <c r="AJ674" s="237"/>
    </row>
    <row r="675" spans="1:36" x14ac:dyDescent="0.25">
      <c r="A675" s="231">
        <f t="shared" si="739"/>
        <v>2035</v>
      </c>
      <c r="B675" s="231">
        <f t="shared" si="740"/>
        <v>11</v>
      </c>
      <c r="C675" s="232">
        <v>3.7855293568664998</v>
      </c>
      <c r="D675" s="233"/>
      <c r="E675" s="233">
        <v>171.55580851888101</v>
      </c>
      <c r="F675" s="233"/>
      <c r="G675" s="233">
        <v>10852.805258967001</v>
      </c>
      <c r="H675" s="233">
        <v>10488.633207349199</v>
      </c>
      <c r="I675" s="233"/>
      <c r="J675" s="233">
        <v>1318808.43316776</v>
      </c>
      <c r="K675" s="233">
        <v>56.871975565960703</v>
      </c>
      <c r="L675" s="233">
        <v>26466.478881505202</v>
      </c>
      <c r="M675" s="233"/>
      <c r="N675" s="233">
        <v>509.67068590092998</v>
      </c>
      <c r="O675" s="234">
        <v>3.8384798563456299</v>
      </c>
      <c r="P675" s="233">
        <v>1494917.30198815</v>
      </c>
      <c r="Q675" s="233"/>
      <c r="R675" s="235"/>
      <c r="T675" s="233">
        <v>166.36836030644301</v>
      </c>
      <c r="U675" s="233">
        <v>780588.66147321905</v>
      </c>
      <c r="V675" s="233">
        <v>147.64534079465301</v>
      </c>
      <c r="W675" s="233">
        <v>377.59033197156202</v>
      </c>
      <c r="X675" s="233">
        <v>1377753.39498746</v>
      </c>
      <c r="Y675" s="233">
        <v>84761.419730063397</v>
      </c>
      <c r="Z675" s="233">
        <v>5.0623359677905704</v>
      </c>
      <c r="AA675" s="233"/>
      <c r="AB675" s="233">
        <v>2.9710852697732499</v>
      </c>
      <c r="AC675" s="233">
        <v>3.8030955728558302</v>
      </c>
      <c r="AD675" s="233"/>
      <c r="AE675" s="235"/>
      <c r="AF675" s="237"/>
      <c r="AG675" s="237"/>
      <c r="AH675" s="237"/>
      <c r="AI675" s="237"/>
      <c r="AJ675" s="237"/>
    </row>
    <row r="676" spans="1:36" x14ac:dyDescent="0.25">
      <c r="A676" s="231">
        <f t="shared" si="739"/>
        <v>2035</v>
      </c>
      <c r="B676" s="231">
        <f t="shared" si="740"/>
        <v>12</v>
      </c>
      <c r="C676" s="232">
        <v>3.79274165709205</v>
      </c>
      <c r="D676" s="233">
        <f t="shared" ref="D676" si="754">AVERAGE(C665:C676)</f>
        <v>3.7530478415928084</v>
      </c>
      <c r="E676" s="233">
        <v>171.26860532226701</v>
      </c>
      <c r="F676" s="233">
        <f t="shared" ref="F676" si="755">AVERAGE(E665:E676)</f>
        <v>171.85942402521633</v>
      </c>
      <c r="G676" s="233">
        <v>10865.328769740299</v>
      </c>
      <c r="H676" s="233">
        <v>10501.636267915699</v>
      </c>
      <c r="I676" s="233">
        <f t="shared" ref="I676" si="756">AVERAGE(H665:H676)</f>
        <v>10453.169449946359</v>
      </c>
      <c r="J676" s="233">
        <v>1322363.8106571699</v>
      </c>
      <c r="K676" s="233">
        <v>56.982860802765899</v>
      </c>
      <c r="L676" s="233">
        <v>26515.668704333999</v>
      </c>
      <c r="M676" s="233">
        <f t="shared" ref="M676" si="757">AVERAGE(L665:L676)</f>
        <v>26252.202699332451</v>
      </c>
      <c r="N676" s="233">
        <v>515.60793592836399</v>
      </c>
      <c r="O676" s="234">
        <v>3.84662136825184</v>
      </c>
      <c r="P676" s="233">
        <v>1499211.1593563</v>
      </c>
      <c r="Q676" s="233">
        <f t="shared" ref="Q676" si="758">AVERAGE(P665:P676)</f>
        <v>1480854.0256440025</v>
      </c>
      <c r="R676" s="235">
        <f t="shared" ref="R676" si="759">AVERAGE(K665:K676)</f>
        <v>56.576332780616575</v>
      </c>
      <c r="T676" s="233">
        <v>166.070296373041</v>
      </c>
      <c r="U676" s="233">
        <v>783718.58045859798</v>
      </c>
      <c r="V676" s="233">
        <v>147.85008812957801</v>
      </c>
      <c r="W676" s="233">
        <v>378.26323086400402</v>
      </c>
      <c r="X676" s="233">
        <v>1380771.4502310699</v>
      </c>
      <c r="Y676" s="233">
        <v>84999.469525239998</v>
      </c>
      <c r="Z676" s="233">
        <v>5.0561351482033396</v>
      </c>
      <c r="AA676" s="233">
        <f t="shared" ref="AA676" si="760">AVERAGE(Z665:Z676)</f>
        <v>5.0735079865901147</v>
      </c>
      <c r="AB676" s="233">
        <v>2.9768886788119699</v>
      </c>
      <c r="AC676" s="233">
        <v>3.8103192542813198</v>
      </c>
      <c r="AD676" s="233">
        <f t="shared" ref="AD676" si="761">AVERAGE(X665:X676)</f>
        <v>1364945.6865442758</v>
      </c>
      <c r="AE676" s="235">
        <f t="shared" ref="AE676" si="762">AVERAGE(O665:O676)</f>
        <v>3.805542997111544</v>
      </c>
      <c r="AF676" s="237" t="e">
        <f t="shared" ref="AF676" si="763">AVERAGE(S665:S676)</f>
        <v>#DIV/0!</v>
      </c>
      <c r="AG676" s="237">
        <f t="shared" ref="AG676" si="764">AVERAGE(U665:U676)</f>
        <v>766506.72234318219</v>
      </c>
      <c r="AH676" s="237">
        <f t="shared" ref="AH676" si="765">AVERAGE(G665:G676)</f>
        <v>10793.655869521834</v>
      </c>
      <c r="AI676" s="237">
        <f t="shared" ref="AI676:AJ676" si="766">AVERAGE(AB665:AB676)</f>
        <v>2.9492719636791596</v>
      </c>
      <c r="AJ676" s="237">
        <f t="shared" si="766"/>
        <v>3.7701451182562313</v>
      </c>
    </row>
    <row r="677" spans="1:36" x14ac:dyDescent="0.25">
      <c r="A677" s="231">
        <f>A665+1</f>
        <v>2036</v>
      </c>
      <c r="B677" s="231">
        <f>B665</f>
        <v>1</v>
      </c>
      <c r="C677" s="232">
        <v>3.8001749999999999</v>
      </c>
      <c r="D677" s="233"/>
      <c r="E677" s="233">
        <v>171.192998029785</v>
      </c>
      <c r="F677" s="233"/>
      <c r="G677" s="233">
        <v>10878.531005757801</v>
      </c>
      <c r="H677" s="233">
        <v>10513.640112642301</v>
      </c>
      <c r="I677" s="233"/>
      <c r="J677" s="233">
        <v>1325804.15964516</v>
      </c>
      <c r="K677" s="233">
        <v>57.086226401226</v>
      </c>
      <c r="L677" s="233">
        <v>26565.5</v>
      </c>
      <c r="M677" s="233"/>
      <c r="N677" s="233">
        <v>526.71299999999997</v>
      </c>
      <c r="O677" s="234">
        <v>3.8544679999999998</v>
      </c>
      <c r="P677" s="233">
        <v>1503361.93572597</v>
      </c>
      <c r="Q677" s="233"/>
      <c r="R677" s="235"/>
      <c r="T677" s="233">
        <v>166.01431723709399</v>
      </c>
      <c r="U677" s="233">
        <v>786936.4</v>
      </c>
      <c r="V677" s="233">
        <v>148.05827201140201</v>
      </c>
      <c r="W677" s="233">
        <v>378.97770000000003</v>
      </c>
      <c r="X677" s="233">
        <v>1383874.33570444</v>
      </c>
      <c r="Y677" s="233">
        <v>85250.694591769294</v>
      </c>
      <c r="Z677" s="233">
        <v>5.0510134696960396</v>
      </c>
      <c r="AA677" s="233"/>
      <c r="AB677" s="233">
        <v>2.9823940000000002</v>
      </c>
      <c r="AC677" s="233">
        <v>3.8178200000000002</v>
      </c>
      <c r="AD677" s="233"/>
      <c r="AE677" s="235"/>
      <c r="AF677" s="237"/>
      <c r="AG677" s="237"/>
      <c r="AH677" s="237"/>
      <c r="AI677" s="237"/>
      <c r="AJ677" s="237"/>
    </row>
    <row r="678" spans="1:36" x14ac:dyDescent="0.25">
      <c r="A678" s="231">
        <f t="shared" ref="A678:A700" si="767">A666+1</f>
        <v>2036</v>
      </c>
      <c r="B678" s="231">
        <f t="shared" ref="B678:B700" si="768">B666</f>
        <v>2</v>
      </c>
      <c r="C678" s="232">
        <v>3.8075228248450399</v>
      </c>
      <c r="D678" s="233"/>
      <c r="E678" s="233">
        <v>171.49093366822601</v>
      </c>
      <c r="F678" s="233"/>
      <c r="G678" s="233">
        <v>10892.2659062648</v>
      </c>
      <c r="H678" s="233">
        <v>10522.2886956819</v>
      </c>
      <c r="I678" s="233"/>
      <c r="J678" s="233">
        <v>1328635.83209758</v>
      </c>
      <c r="K678" s="233">
        <v>57.160825823226098</v>
      </c>
      <c r="L678" s="233">
        <v>26613.197341156501</v>
      </c>
      <c r="M678" s="233"/>
      <c r="N678" s="233">
        <v>541.06479400191404</v>
      </c>
      <c r="O678" s="234">
        <v>3.8610345786281899</v>
      </c>
      <c r="P678" s="233">
        <v>1506767.10579243</v>
      </c>
      <c r="Q678" s="233"/>
      <c r="R678" s="235"/>
      <c r="T678" s="233">
        <v>166.38061159667001</v>
      </c>
      <c r="U678" s="233">
        <v>790102.51905821403</v>
      </c>
      <c r="V678" s="233">
        <v>148.26082386809</v>
      </c>
      <c r="W678" s="233">
        <v>379.74069617465398</v>
      </c>
      <c r="X678" s="233">
        <v>1386914.0490967301</v>
      </c>
      <c r="Y678" s="233">
        <v>85515.014863525503</v>
      </c>
      <c r="Z678" s="233">
        <v>5.0486445552693997</v>
      </c>
      <c r="AA678" s="233"/>
      <c r="AB678" s="233">
        <v>2.9868093905188502</v>
      </c>
      <c r="AC678" s="233">
        <v>3.8253580406124601</v>
      </c>
      <c r="AD678" s="233"/>
      <c r="AE678" s="235"/>
      <c r="AF678" s="237"/>
      <c r="AG678" s="237"/>
      <c r="AH678" s="237"/>
      <c r="AI678" s="237"/>
      <c r="AJ678" s="237"/>
    </row>
    <row r="679" spans="1:36" x14ac:dyDescent="0.25">
      <c r="A679" s="231">
        <f t="shared" si="767"/>
        <v>2036</v>
      </c>
      <c r="B679" s="231">
        <f t="shared" si="768"/>
        <v>3</v>
      </c>
      <c r="C679" s="232">
        <v>3.8143779152779098</v>
      </c>
      <c r="D679" s="233"/>
      <c r="E679" s="233">
        <v>171.875325355352</v>
      </c>
      <c r="F679" s="233"/>
      <c r="G679" s="233">
        <v>10905.370961713899</v>
      </c>
      <c r="H679" s="233">
        <v>10528.634845624099</v>
      </c>
      <c r="I679" s="233"/>
      <c r="J679" s="233">
        <v>1330905.3104909</v>
      </c>
      <c r="K679" s="233">
        <v>57.212565041471798</v>
      </c>
      <c r="L679" s="233">
        <v>26656.731395833802</v>
      </c>
      <c r="M679" s="233"/>
      <c r="N679" s="233">
        <v>554.05167816999801</v>
      </c>
      <c r="O679" s="234">
        <v>3.8666956781839898</v>
      </c>
      <c r="P679" s="233">
        <v>1509486.2030306701</v>
      </c>
      <c r="Q679" s="233"/>
      <c r="R679" s="235"/>
      <c r="T679" s="233">
        <v>166.84366603680499</v>
      </c>
      <c r="U679" s="233">
        <v>793066.16967288195</v>
      </c>
      <c r="V679" s="233">
        <v>148.44916434234199</v>
      </c>
      <c r="W679" s="233">
        <v>380.47632302055598</v>
      </c>
      <c r="X679" s="233">
        <v>1389745.16353792</v>
      </c>
      <c r="Y679" s="233">
        <v>85770.630851377806</v>
      </c>
      <c r="Z679" s="233">
        <v>5.0480122014306001</v>
      </c>
      <c r="AA679" s="233"/>
      <c r="AB679" s="233">
        <v>2.9904757841780998</v>
      </c>
      <c r="AC679" s="233">
        <v>3.8324404765308402</v>
      </c>
      <c r="AD679" s="233"/>
      <c r="AE679" s="235"/>
      <c r="AF679" s="237"/>
      <c r="AG679" s="237"/>
      <c r="AH679" s="237"/>
      <c r="AI679" s="237"/>
      <c r="AJ679" s="237"/>
    </row>
    <row r="680" spans="1:36" x14ac:dyDescent="0.25">
      <c r="A680" s="231">
        <f t="shared" si="767"/>
        <v>2036</v>
      </c>
      <c r="B680" s="231">
        <f t="shared" si="768"/>
        <v>4</v>
      </c>
      <c r="C680" s="232">
        <v>3.8217810000000001</v>
      </c>
      <c r="D680" s="233"/>
      <c r="E680" s="233">
        <v>172.04996241210901</v>
      </c>
      <c r="F680" s="233"/>
      <c r="G680" s="233">
        <v>10919.284149737299</v>
      </c>
      <c r="H680" s="233">
        <v>10535.760542723399</v>
      </c>
      <c r="I680" s="233"/>
      <c r="J680" s="233">
        <v>1333247.7867352001</v>
      </c>
      <c r="K680" s="233">
        <v>57.263610761415798</v>
      </c>
      <c r="L680" s="233">
        <v>26703.52</v>
      </c>
      <c r="M680" s="233"/>
      <c r="N680" s="233">
        <v>563.36839999999995</v>
      </c>
      <c r="O680" s="234">
        <v>3.873316</v>
      </c>
      <c r="P680" s="233">
        <v>1512286.8551437601</v>
      </c>
      <c r="Q680" s="233"/>
      <c r="R680" s="235"/>
      <c r="T680" s="233">
        <v>167.07430955152</v>
      </c>
      <c r="U680" s="233">
        <v>796310.1</v>
      </c>
      <c r="V680" s="233">
        <v>148.65512812607301</v>
      </c>
      <c r="W680" s="233">
        <v>381.24919999999997</v>
      </c>
      <c r="X680" s="233">
        <v>1392829.89668659</v>
      </c>
      <c r="Y680" s="233">
        <v>86046.170175675696</v>
      </c>
      <c r="Z680" s="233">
        <v>5.0474514961242702</v>
      </c>
      <c r="AA680" s="233"/>
      <c r="AB680" s="233">
        <v>2.9947469999999998</v>
      </c>
      <c r="AC680" s="233">
        <v>3.8400400000000001</v>
      </c>
      <c r="AD680" s="233"/>
      <c r="AE680" s="235"/>
      <c r="AF680" s="237"/>
      <c r="AG680" s="237"/>
      <c r="AH680" s="237"/>
      <c r="AI680" s="237"/>
      <c r="AJ680" s="237"/>
    </row>
    <row r="681" spans="1:36" x14ac:dyDescent="0.25">
      <c r="A681" s="231">
        <f t="shared" si="767"/>
        <v>2036</v>
      </c>
      <c r="B681" s="231">
        <f t="shared" si="768"/>
        <v>5</v>
      </c>
      <c r="C681" s="232">
        <v>3.8290780474928501</v>
      </c>
      <c r="D681" s="233"/>
      <c r="E681" s="233">
        <v>171.75263815071199</v>
      </c>
      <c r="F681" s="233"/>
      <c r="G681" s="233">
        <v>10932.390008578999</v>
      </c>
      <c r="H681" s="233">
        <v>10544.5057100832</v>
      </c>
      <c r="I681" s="233"/>
      <c r="J681" s="233">
        <v>1335668.8182649401</v>
      </c>
      <c r="K681" s="233">
        <v>57.319869581293297</v>
      </c>
      <c r="L681" s="233">
        <v>26750.005846286502</v>
      </c>
      <c r="M681" s="233"/>
      <c r="N681" s="233">
        <v>564.88453738599901</v>
      </c>
      <c r="O681" s="234">
        <v>3.8809901215531601</v>
      </c>
      <c r="P681" s="233">
        <v>1515180.89053654</v>
      </c>
      <c r="Q681" s="233"/>
      <c r="R681" s="235"/>
      <c r="T681" s="233">
        <v>166.77389693177801</v>
      </c>
      <c r="U681" s="233">
        <v>799568.04347345396</v>
      </c>
      <c r="V681" s="233">
        <v>148.86290098031799</v>
      </c>
      <c r="W681" s="233">
        <v>381.959356098787</v>
      </c>
      <c r="X681" s="233">
        <v>1395911.1241669401</v>
      </c>
      <c r="Y681" s="233">
        <v>86309.883931519696</v>
      </c>
      <c r="Z681" s="233">
        <v>5.0459473554100898</v>
      </c>
      <c r="AA681" s="233"/>
      <c r="AB681" s="233">
        <v>2.9997977818691099</v>
      </c>
      <c r="AC681" s="233">
        <v>3.84741583638603</v>
      </c>
      <c r="AD681" s="233"/>
      <c r="AE681" s="235"/>
      <c r="AF681" s="237"/>
      <c r="AG681" s="237"/>
      <c r="AH681" s="237"/>
      <c r="AI681" s="237"/>
      <c r="AJ681" s="237"/>
    </row>
    <row r="682" spans="1:36" x14ac:dyDescent="0.25">
      <c r="A682" s="231">
        <f t="shared" si="767"/>
        <v>2036</v>
      </c>
      <c r="B682" s="231">
        <f t="shared" si="768"/>
        <v>6</v>
      </c>
      <c r="C682" s="232">
        <v>3.8366724651708299</v>
      </c>
      <c r="D682" s="233"/>
      <c r="E682" s="233">
        <v>171.17034215180999</v>
      </c>
      <c r="F682" s="233"/>
      <c r="G682" s="233">
        <v>10945.691065168099</v>
      </c>
      <c r="H682" s="233">
        <v>10554.334593305501</v>
      </c>
      <c r="I682" s="233"/>
      <c r="J682" s="233">
        <v>1338248.7318879201</v>
      </c>
      <c r="K682" s="233">
        <v>57.3814628770564</v>
      </c>
      <c r="L682" s="233">
        <v>26798.515549547301</v>
      </c>
      <c r="M682" s="233"/>
      <c r="N682" s="233">
        <v>559.71476126152095</v>
      </c>
      <c r="O682" s="234">
        <v>3.8894910715319</v>
      </c>
      <c r="P682" s="233">
        <v>1518262.7015279599</v>
      </c>
      <c r="Q682" s="233"/>
      <c r="R682" s="235"/>
      <c r="T682" s="233">
        <v>166.15344379816</v>
      </c>
      <c r="U682" s="233">
        <v>802983.77851756604</v>
      </c>
      <c r="V682" s="233">
        <v>149.08271319990999</v>
      </c>
      <c r="W682" s="233">
        <v>382.67676328005098</v>
      </c>
      <c r="X682" s="233">
        <v>1399101.2978046599</v>
      </c>
      <c r="Y682" s="233">
        <v>86579.247434450197</v>
      </c>
      <c r="Z682" s="233">
        <v>5.0442357169820697</v>
      </c>
      <c r="AA682" s="233"/>
      <c r="AB682" s="233">
        <v>3.00547910902463</v>
      </c>
      <c r="AC682" s="233">
        <v>3.8550412958808198</v>
      </c>
      <c r="AD682" s="233"/>
      <c r="AE682" s="235"/>
      <c r="AF682" s="237"/>
      <c r="AG682" s="237"/>
      <c r="AH682" s="237"/>
      <c r="AI682" s="237"/>
      <c r="AJ682" s="237"/>
    </row>
    <row r="683" spans="1:36" x14ac:dyDescent="0.25">
      <c r="A683" s="231">
        <f t="shared" si="767"/>
        <v>2036</v>
      </c>
      <c r="B683" s="231">
        <f t="shared" si="768"/>
        <v>7</v>
      </c>
      <c r="C683" s="232">
        <v>3.8439589999999999</v>
      </c>
      <c r="D683" s="233"/>
      <c r="E683" s="233">
        <v>170.650505065918</v>
      </c>
      <c r="F683" s="233"/>
      <c r="G683" s="233">
        <v>10958.5530942773</v>
      </c>
      <c r="H683" s="233">
        <v>10562.872300470701</v>
      </c>
      <c r="I683" s="233"/>
      <c r="J683" s="233">
        <v>1340661.94720255</v>
      </c>
      <c r="K683" s="233">
        <v>57.437169627907799</v>
      </c>
      <c r="L683" s="233">
        <v>26844.74</v>
      </c>
      <c r="M683" s="233"/>
      <c r="N683" s="233">
        <v>550.1961</v>
      </c>
      <c r="O683" s="234">
        <v>3.8971969999999998</v>
      </c>
      <c r="P683" s="233">
        <v>1521139.8359616001</v>
      </c>
      <c r="Q683" s="233"/>
      <c r="R683" s="235"/>
      <c r="T683" s="233">
        <v>165.59973678194399</v>
      </c>
      <c r="U683" s="233">
        <v>806237.1</v>
      </c>
      <c r="V683" s="233">
        <v>149.29501020297701</v>
      </c>
      <c r="W683" s="233">
        <v>383.38876342773398</v>
      </c>
      <c r="X683" s="233">
        <v>1402072.6469278301</v>
      </c>
      <c r="Y683" s="233">
        <v>86838.108184319499</v>
      </c>
      <c r="Z683" s="233">
        <v>5.0437135696411097</v>
      </c>
      <c r="AA683" s="233"/>
      <c r="AB683" s="233">
        <v>3.010691</v>
      </c>
      <c r="AC683" s="233">
        <v>3.8624040000000002</v>
      </c>
      <c r="AD683" s="233"/>
      <c r="AE683" s="235"/>
      <c r="AF683" s="237"/>
      <c r="AG683" s="237"/>
      <c r="AH683" s="237"/>
      <c r="AI683" s="237"/>
      <c r="AJ683" s="237"/>
    </row>
    <row r="684" spans="1:36" x14ac:dyDescent="0.25">
      <c r="A684" s="231">
        <f t="shared" si="767"/>
        <v>2036</v>
      </c>
      <c r="B684" s="231">
        <f t="shared" si="768"/>
        <v>8</v>
      </c>
      <c r="C684" s="232">
        <v>3.85135069769981</v>
      </c>
      <c r="D684" s="233"/>
      <c r="E684" s="233">
        <v>170.39549262013301</v>
      </c>
      <c r="F684" s="233"/>
      <c r="G684" s="233">
        <v>10971.9953093448</v>
      </c>
      <c r="H684" s="233">
        <v>10569.471137397401</v>
      </c>
      <c r="I684" s="233"/>
      <c r="J684" s="233">
        <v>1342968.8723602099</v>
      </c>
      <c r="K684" s="233">
        <v>57.486229690861599</v>
      </c>
      <c r="L684" s="233">
        <v>26891.065665144601</v>
      </c>
      <c r="M684" s="233"/>
      <c r="N684" s="233">
        <v>538.024710224258</v>
      </c>
      <c r="O684" s="234">
        <v>3.9039469541525502</v>
      </c>
      <c r="P684" s="233">
        <v>1523884.43042882</v>
      </c>
      <c r="Q684" s="233"/>
      <c r="R684" s="235"/>
      <c r="T684" s="233">
        <v>165.34062274115499</v>
      </c>
      <c r="U684" s="233">
        <v>809478.96794850903</v>
      </c>
      <c r="V684" s="233">
        <v>149.509658850905</v>
      </c>
      <c r="W684" s="233">
        <v>384.16572251546501</v>
      </c>
      <c r="X684" s="233">
        <v>1404945.1436261099</v>
      </c>
      <c r="Y684" s="233">
        <v>87104.705553012303</v>
      </c>
      <c r="Z684" s="233">
        <v>5.0450975085708301</v>
      </c>
      <c r="AA684" s="233"/>
      <c r="AB684" s="233">
        <v>3.0152922688599002</v>
      </c>
      <c r="AC684" s="233">
        <v>3.8699812141900098</v>
      </c>
      <c r="AD684" s="233"/>
      <c r="AE684" s="235"/>
      <c r="AF684" s="237"/>
      <c r="AG684" s="237"/>
      <c r="AH684" s="237"/>
      <c r="AI684" s="237"/>
      <c r="AJ684" s="237"/>
    </row>
    <row r="685" spans="1:36" x14ac:dyDescent="0.25">
      <c r="A685" s="231">
        <f t="shared" si="767"/>
        <v>2036</v>
      </c>
      <c r="B685" s="231">
        <f t="shared" si="768"/>
        <v>9</v>
      </c>
      <c r="C685" s="232">
        <v>3.8587178140752898</v>
      </c>
      <c r="D685" s="233"/>
      <c r="E685" s="233">
        <v>170.324251567408</v>
      </c>
      <c r="F685" s="233"/>
      <c r="G685" s="233">
        <v>10985.4695464706</v>
      </c>
      <c r="H685" s="233">
        <v>10574.960266494199</v>
      </c>
      <c r="I685" s="233"/>
      <c r="J685" s="233">
        <v>1345244.8211977</v>
      </c>
      <c r="K685" s="233">
        <v>57.534386768672299</v>
      </c>
      <c r="L685" s="233">
        <v>26937.3519531284</v>
      </c>
      <c r="M685" s="233"/>
      <c r="N685" s="233">
        <v>526.79156853349502</v>
      </c>
      <c r="O685" s="234">
        <v>3.9105505560113798</v>
      </c>
      <c r="P685" s="233">
        <v>1526602.9173961901</v>
      </c>
      <c r="Q685" s="233"/>
      <c r="R685" s="235"/>
      <c r="T685" s="233">
        <v>165.28201660299001</v>
      </c>
      <c r="U685" s="233">
        <v>812684.18015517294</v>
      </c>
      <c r="V685" s="233">
        <v>149.720413051902</v>
      </c>
      <c r="W685" s="233">
        <v>384.95934017661398</v>
      </c>
      <c r="X685" s="233">
        <v>1407732.62465687</v>
      </c>
      <c r="Y685" s="233">
        <v>87370.209778129298</v>
      </c>
      <c r="Z685" s="233">
        <v>5.0468490249802596</v>
      </c>
      <c r="AA685" s="233"/>
      <c r="AB685" s="233">
        <v>3.0197008730315802</v>
      </c>
      <c r="AC685" s="233">
        <v>3.8775439265798899</v>
      </c>
      <c r="AD685" s="233"/>
      <c r="AE685" s="235"/>
      <c r="AF685" s="237"/>
      <c r="AG685" s="237"/>
      <c r="AH685" s="237"/>
      <c r="AI685" s="237"/>
      <c r="AJ685" s="237"/>
    </row>
    <row r="686" spans="1:36" x14ac:dyDescent="0.25">
      <c r="A686" s="231">
        <f t="shared" si="767"/>
        <v>2036</v>
      </c>
      <c r="B686" s="231">
        <f t="shared" si="768"/>
        <v>10</v>
      </c>
      <c r="C686" s="232">
        <v>3.865977</v>
      </c>
      <c r="D686" s="233"/>
      <c r="E686" s="233">
        <v>170.25363999999999</v>
      </c>
      <c r="F686" s="233"/>
      <c r="G686" s="233">
        <v>10998.3581356538</v>
      </c>
      <c r="H686" s="233">
        <v>10580.8562021774</v>
      </c>
      <c r="I686" s="233"/>
      <c r="J686" s="233">
        <v>1347628.68324442</v>
      </c>
      <c r="K686" s="233">
        <v>57.590307177639602</v>
      </c>
      <c r="L686" s="233">
        <v>26983.95</v>
      </c>
      <c r="M686" s="233"/>
      <c r="N686" s="233">
        <v>520.18299999999999</v>
      </c>
      <c r="O686" s="234">
        <v>3.9182410000000001</v>
      </c>
      <c r="P686" s="233">
        <v>1529479.93797072</v>
      </c>
      <c r="Q686" s="233"/>
      <c r="R686" s="235"/>
      <c r="T686" s="233">
        <v>165.21581081334401</v>
      </c>
      <c r="U686" s="233">
        <v>815867</v>
      </c>
      <c r="V686" s="233">
        <v>149.92272784501401</v>
      </c>
      <c r="W686" s="233">
        <v>385.7081</v>
      </c>
      <c r="X686" s="233">
        <v>1410504.4758335601</v>
      </c>
      <c r="Y686" s="233">
        <v>87625.660402671798</v>
      </c>
      <c r="Z686" s="233">
        <v>5.0468454360961896</v>
      </c>
      <c r="AA686" s="233"/>
      <c r="AB686" s="233">
        <v>3.0246110000000002</v>
      </c>
      <c r="AC686" s="233">
        <v>3.8848720000000001</v>
      </c>
      <c r="AD686" s="233"/>
      <c r="AE686" s="235"/>
      <c r="AF686" s="237"/>
      <c r="AG686" s="237"/>
      <c r="AH686" s="237"/>
      <c r="AI686" s="237"/>
      <c r="AJ686" s="237"/>
    </row>
    <row r="687" spans="1:36" x14ac:dyDescent="0.25">
      <c r="A687" s="231">
        <f t="shared" si="767"/>
        <v>2036</v>
      </c>
      <c r="B687" s="231">
        <f t="shared" si="768"/>
        <v>11</v>
      </c>
      <c r="C687" s="232">
        <v>3.8737172894750498</v>
      </c>
      <c r="D687" s="233"/>
      <c r="E687" s="233">
        <v>170.05132515300201</v>
      </c>
      <c r="F687" s="233"/>
      <c r="G687" s="233">
        <v>11011.4339183504</v>
      </c>
      <c r="H687" s="233">
        <v>10588.8071829535</v>
      </c>
      <c r="I687" s="233"/>
      <c r="J687" s="233">
        <v>1350427.9070152701</v>
      </c>
      <c r="K687" s="233">
        <v>57.664681701727602</v>
      </c>
      <c r="L687" s="233">
        <v>27035.1844311483</v>
      </c>
      <c r="M687" s="233"/>
      <c r="N687" s="233">
        <v>520.40716119059402</v>
      </c>
      <c r="O687" s="234">
        <v>3.9284418682787599</v>
      </c>
      <c r="P687" s="233">
        <v>1532894.28485717</v>
      </c>
      <c r="Q687" s="233"/>
      <c r="R687" s="235"/>
      <c r="T687" s="233">
        <v>164.99352261566</v>
      </c>
      <c r="U687" s="233">
        <v>819321.981999223</v>
      </c>
      <c r="V687" s="233">
        <v>150.132068792284</v>
      </c>
      <c r="W687" s="233">
        <v>386.43985541189102</v>
      </c>
      <c r="X687" s="233">
        <v>1413574.2805188301</v>
      </c>
      <c r="Y687" s="233">
        <v>87888.797138573398</v>
      </c>
      <c r="Z687" s="233">
        <v>5.0436914901496603</v>
      </c>
      <c r="AA687" s="233"/>
      <c r="AB687" s="233">
        <v>3.0308718146670599</v>
      </c>
      <c r="AC687" s="233">
        <v>3.8924778778050602</v>
      </c>
      <c r="AD687" s="233"/>
      <c r="AE687" s="235"/>
      <c r="AF687" s="237"/>
      <c r="AG687" s="237"/>
      <c r="AH687" s="237"/>
      <c r="AI687" s="237"/>
      <c r="AJ687" s="237"/>
    </row>
    <row r="688" spans="1:36" x14ac:dyDescent="0.25">
      <c r="A688" s="231">
        <f t="shared" si="767"/>
        <v>2036</v>
      </c>
      <c r="B688" s="231">
        <f t="shared" si="768"/>
        <v>12</v>
      </c>
      <c r="C688" s="232">
        <v>3.88134188442424</v>
      </c>
      <c r="D688" s="233">
        <f t="shared" ref="D688" si="769">AVERAGE(C677:C688)</f>
        <v>3.8403892448717514</v>
      </c>
      <c r="E688" s="233">
        <v>169.81279667431301</v>
      </c>
      <c r="F688" s="233">
        <f t="shared" ref="F688" si="770">AVERAGE(E677:E688)</f>
        <v>170.918350904064</v>
      </c>
      <c r="G688" s="233">
        <v>11024.147467720401</v>
      </c>
      <c r="H688" s="233">
        <v>10597.8622152153</v>
      </c>
      <c r="I688" s="233">
        <f t="shared" ref="I688" si="771">AVERAGE(H677:H688)</f>
        <v>10556.166150397408</v>
      </c>
      <c r="J688" s="233">
        <v>1353345.7255711299</v>
      </c>
      <c r="K688" s="233">
        <v>57.746136940514397</v>
      </c>
      <c r="L688" s="233">
        <v>27086.360659022499</v>
      </c>
      <c r="M688" s="233">
        <f t="shared" ref="M688" si="772">AVERAGE(L677:L688)</f>
        <v>26822.176903438991</v>
      </c>
      <c r="N688" s="233">
        <v>526.88298616298903</v>
      </c>
      <c r="O688" s="234">
        <v>3.9392194476824098</v>
      </c>
      <c r="P688" s="233">
        <v>1536457.6321431601</v>
      </c>
      <c r="Q688" s="233">
        <f t="shared" ref="Q688" si="773">AVERAGE(P677:P688)</f>
        <v>1519650.3942095826</v>
      </c>
      <c r="R688" s="235">
        <f t="shared" ref="R688" si="774">AVERAGE(K677:K688)</f>
        <v>57.406956032751054</v>
      </c>
      <c r="T688" s="233">
        <v>164.72639298290099</v>
      </c>
      <c r="U688" s="233">
        <v>822765.70101858699</v>
      </c>
      <c r="V688" s="233">
        <v>150.33623402252601</v>
      </c>
      <c r="W688" s="233">
        <v>387.13928507470001</v>
      </c>
      <c r="X688" s="233">
        <v>1416749.4553336501</v>
      </c>
      <c r="Y688" s="233">
        <v>88147.692832564906</v>
      </c>
      <c r="Z688" s="233">
        <v>5.03894527766131</v>
      </c>
      <c r="AA688" s="233">
        <f t="shared" ref="AA688" si="775">AVERAGE(Z677:Z688)</f>
        <v>5.0458705918343201</v>
      </c>
      <c r="AB688" s="233">
        <v>3.0373382703941698</v>
      </c>
      <c r="AC688" s="233">
        <v>3.8998937671300098</v>
      </c>
      <c r="AD688" s="233">
        <f t="shared" ref="AD688" si="776">AVERAGE(X677:X688)</f>
        <v>1400329.5411578442</v>
      </c>
      <c r="AE688" s="235">
        <f t="shared" ref="AE688" si="777">AVERAGE(O677:O688)</f>
        <v>3.8936326896685287</v>
      </c>
      <c r="AF688" s="237" t="e">
        <f t="shared" ref="AF688" si="778">AVERAGE(S677:S688)</f>
        <v>#DIV/0!</v>
      </c>
      <c r="AG688" s="237">
        <f t="shared" ref="AG688" si="779">AVERAGE(U677:U688)</f>
        <v>804610.16182030051</v>
      </c>
      <c r="AH688" s="237">
        <f t="shared" ref="AH688" si="780">AVERAGE(G677:G688)</f>
        <v>10951.957547419852</v>
      </c>
      <c r="AI688" s="237">
        <f t="shared" ref="AI688:AJ688" si="781">AVERAGE(AB677:AB688)</f>
        <v>3.0081840243786169</v>
      </c>
      <c r="AJ688" s="237">
        <f t="shared" si="781"/>
        <v>3.858774036259593</v>
      </c>
    </row>
    <row r="689" spans="1:36" x14ac:dyDescent="0.25">
      <c r="A689" s="231">
        <f>A677+1</f>
        <v>2037</v>
      </c>
      <c r="B689" s="231">
        <f>B677</f>
        <v>1</v>
      </c>
      <c r="C689" s="232">
        <v>3.8892069999999999</v>
      </c>
      <c r="D689" s="233"/>
      <c r="E689" s="233">
        <v>169.66025985107399</v>
      </c>
      <c r="F689" s="233"/>
      <c r="G689" s="233">
        <v>11037.749429142301</v>
      </c>
      <c r="H689" s="233">
        <v>10607.750794318999</v>
      </c>
      <c r="I689" s="233"/>
      <c r="J689" s="233">
        <v>1356389.6562518501</v>
      </c>
      <c r="K689" s="233">
        <v>57.829870323933903</v>
      </c>
      <c r="L689" s="233">
        <v>27138.79</v>
      </c>
      <c r="M689" s="233"/>
      <c r="N689" s="233">
        <v>538.66210000000001</v>
      </c>
      <c r="O689" s="234">
        <v>3.949414</v>
      </c>
      <c r="P689" s="233">
        <v>1540143.8047500199</v>
      </c>
      <c r="Q689" s="233"/>
      <c r="R689" s="235"/>
      <c r="T689" s="233">
        <v>164.55750356910499</v>
      </c>
      <c r="U689" s="233">
        <v>826329.1</v>
      </c>
      <c r="V689" s="233">
        <v>150.550047089315</v>
      </c>
      <c r="W689" s="233">
        <v>387.89980000000003</v>
      </c>
      <c r="X689" s="233">
        <v>1420217.4566546001</v>
      </c>
      <c r="Y689" s="233">
        <v>88425.992626078005</v>
      </c>
      <c r="Z689" s="233">
        <v>5.034389</v>
      </c>
      <c r="AA689" s="233"/>
      <c r="AB689" s="233">
        <v>3.0433520000000001</v>
      </c>
      <c r="AC689" s="233">
        <v>3.9076379999999999</v>
      </c>
      <c r="AD689" s="233"/>
      <c r="AE689" s="235"/>
      <c r="AF689" s="237"/>
      <c r="AG689" s="237"/>
      <c r="AH689" s="237"/>
      <c r="AI689" s="237"/>
      <c r="AJ689" s="237"/>
    </row>
    <row r="690" spans="1:36" x14ac:dyDescent="0.25">
      <c r="A690" s="231">
        <f t="shared" si="767"/>
        <v>2037</v>
      </c>
      <c r="B690" s="231">
        <f t="shared" si="768"/>
        <v>2</v>
      </c>
      <c r="C690" s="232">
        <v>3.8969487854748701</v>
      </c>
      <c r="D690" s="233"/>
      <c r="E690" s="233">
        <v>169.69133408172601</v>
      </c>
      <c r="F690" s="233"/>
      <c r="G690" s="233">
        <v>11052.0647721392</v>
      </c>
      <c r="H690" s="233">
        <v>10617.3865383637</v>
      </c>
      <c r="I690" s="233"/>
      <c r="J690" s="233">
        <v>1359312.52080925</v>
      </c>
      <c r="K690" s="233">
        <v>57.905144143485103</v>
      </c>
      <c r="L690" s="233">
        <v>27189.259201446599</v>
      </c>
      <c r="M690" s="233"/>
      <c r="N690" s="233">
        <v>553.69872734173998</v>
      </c>
      <c r="O690" s="234">
        <v>3.9573517748793199</v>
      </c>
      <c r="P690" s="233">
        <v>1543626.1048034299</v>
      </c>
      <c r="Q690" s="233"/>
      <c r="R690" s="235"/>
      <c r="T690" s="233">
        <v>164.600551520891</v>
      </c>
      <c r="U690" s="233">
        <v>829823.55197134498</v>
      </c>
      <c r="V690" s="233">
        <v>150.767508284238</v>
      </c>
      <c r="W690" s="233">
        <v>388.72795926363102</v>
      </c>
      <c r="X690" s="233">
        <v>1423821.70851439</v>
      </c>
      <c r="Y690" s="233">
        <v>88718.1065255133</v>
      </c>
      <c r="Z690" s="233">
        <v>5.0318370701769704</v>
      </c>
      <c r="AA690" s="233"/>
      <c r="AB690" s="233">
        <v>3.0479551361742101</v>
      </c>
      <c r="AC690" s="233">
        <v>3.9154769113665</v>
      </c>
      <c r="AD690" s="233"/>
      <c r="AE690" s="235"/>
      <c r="AF690" s="237"/>
      <c r="AG690" s="237"/>
      <c r="AH690" s="237"/>
      <c r="AI690" s="237"/>
      <c r="AJ690" s="237"/>
    </row>
    <row r="691" spans="1:36" x14ac:dyDescent="0.25">
      <c r="A691" s="231">
        <f t="shared" si="767"/>
        <v>2037</v>
      </c>
      <c r="B691" s="231">
        <f t="shared" si="768"/>
        <v>3</v>
      </c>
      <c r="C691" s="232">
        <v>3.9038917430703801</v>
      </c>
      <c r="D691" s="233"/>
      <c r="E691" s="233">
        <v>169.77941987156299</v>
      </c>
      <c r="F691" s="233"/>
      <c r="G691" s="233">
        <v>11065.256099062301</v>
      </c>
      <c r="H691" s="233">
        <v>10625.5188479309</v>
      </c>
      <c r="I691" s="233"/>
      <c r="J691" s="233">
        <v>1361852.5747537699</v>
      </c>
      <c r="K691" s="233">
        <v>57.9669712398901</v>
      </c>
      <c r="L691" s="233">
        <v>27233.987400976199</v>
      </c>
      <c r="M691" s="233"/>
      <c r="N691" s="233">
        <v>566.79125126199597</v>
      </c>
      <c r="O691" s="234">
        <v>3.96349643916678</v>
      </c>
      <c r="P691" s="233">
        <v>1546618.9450721401</v>
      </c>
      <c r="Q691" s="233"/>
      <c r="R691" s="235"/>
      <c r="T691" s="233">
        <v>164.709193033882</v>
      </c>
      <c r="U691" s="233">
        <v>832945.08377223904</v>
      </c>
      <c r="V691" s="233">
        <v>150.96614179431899</v>
      </c>
      <c r="W691" s="233">
        <v>389.49851544901497</v>
      </c>
      <c r="X691" s="233">
        <v>1427053.00867526</v>
      </c>
      <c r="Y691" s="233">
        <v>88984.2984679074</v>
      </c>
      <c r="Z691" s="233">
        <v>5.0310549892080596</v>
      </c>
      <c r="AA691" s="233"/>
      <c r="AB691" s="233">
        <v>3.0515224815154198</v>
      </c>
      <c r="AC691" s="233">
        <v>3.92260894005359</v>
      </c>
      <c r="AD691" s="233"/>
      <c r="AE691" s="235"/>
      <c r="AF691" s="237"/>
      <c r="AG691" s="237"/>
      <c r="AH691" s="237"/>
      <c r="AI691" s="237"/>
      <c r="AJ691" s="237"/>
    </row>
    <row r="692" spans="1:36" x14ac:dyDescent="0.25">
      <c r="A692" s="231">
        <f t="shared" si="767"/>
        <v>2037</v>
      </c>
      <c r="B692" s="231">
        <f t="shared" si="768"/>
        <v>4</v>
      </c>
      <c r="C692" s="232">
        <v>3.911629</v>
      </c>
      <c r="D692" s="233"/>
      <c r="E692" s="233">
        <v>169.78540046875</v>
      </c>
      <c r="F692" s="233"/>
      <c r="G692" s="233">
        <v>11079.6002099744</v>
      </c>
      <c r="H692" s="233">
        <v>10633.5894779877</v>
      </c>
      <c r="I692" s="233"/>
      <c r="J692" s="233">
        <v>1364596.4204498699</v>
      </c>
      <c r="K692" s="233">
        <v>58.0320980001839</v>
      </c>
      <c r="L692" s="233">
        <v>27284.080000000002</v>
      </c>
      <c r="M692" s="233"/>
      <c r="N692" s="233">
        <v>576.61810000000003</v>
      </c>
      <c r="O692" s="234">
        <v>3.970758</v>
      </c>
      <c r="P692" s="233">
        <v>1549846.0203845</v>
      </c>
      <c r="Q692" s="233"/>
      <c r="R692" s="235"/>
      <c r="T692" s="233">
        <v>164.72469534674701</v>
      </c>
      <c r="U692" s="233">
        <v>836414.8</v>
      </c>
      <c r="V692" s="233">
        <v>151.18704449945901</v>
      </c>
      <c r="W692" s="233">
        <v>390.31976318359398</v>
      </c>
      <c r="X692" s="233">
        <v>1430419.60880213</v>
      </c>
      <c r="Y692" s="233">
        <v>89267.611132616104</v>
      </c>
      <c r="Z692" s="233">
        <v>5.0311946868896502</v>
      </c>
      <c r="AA692" s="233"/>
      <c r="AB692" s="233">
        <v>3.0558649999999998</v>
      </c>
      <c r="AC692" s="233">
        <v>3.9305180000000002</v>
      </c>
      <c r="AD692" s="233"/>
      <c r="AE692" s="235"/>
      <c r="AF692" s="237"/>
      <c r="AG692" s="237"/>
      <c r="AH692" s="237"/>
      <c r="AI692" s="237"/>
      <c r="AJ692" s="237"/>
    </row>
    <row r="693" spans="1:36" x14ac:dyDescent="0.25">
      <c r="A693" s="231">
        <f t="shared" si="767"/>
        <v>2037</v>
      </c>
      <c r="B693" s="231">
        <f t="shared" si="768"/>
        <v>5</v>
      </c>
      <c r="C693" s="232">
        <v>3.91923528553568</v>
      </c>
      <c r="D693" s="233"/>
      <c r="E693" s="233">
        <v>169.598954817709</v>
      </c>
      <c r="F693" s="233"/>
      <c r="G693" s="233">
        <v>11092.8378970063</v>
      </c>
      <c r="H693" s="233">
        <v>10640.372501764699</v>
      </c>
      <c r="I693" s="233"/>
      <c r="J693" s="233">
        <v>1367215.7693735999</v>
      </c>
      <c r="K693" s="233">
        <v>58.0944726051654</v>
      </c>
      <c r="L693" s="233">
        <v>27334.201226412599</v>
      </c>
      <c r="M693" s="233"/>
      <c r="N693" s="233">
        <v>578.38939827711397</v>
      </c>
      <c r="O693" s="234">
        <v>3.9793444112479301</v>
      </c>
      <c r="P693" s="233">
        <v>1552945.23765491</v>
      </c>
      <c r="Q693" s="233"/>
      <c r="R693" s="235"/>
      <c r="T693" s="233">
        <v>164.51839166502199</v>
      </c>
      <c r="U693" s="233">
        <v>839824.86425350595</v>
      </c>
      <c r="V693" s="233">
        <v>151.40068679585499</v>
      </c>
      <c r="W693" s="233">
        <v>391.04548130593997</v>
      </c>
      <c r="X693" s="233">
        <v>1433352.4560775</v>
      </c>
      <c r="Y693" s="233">
        <v>89521.561881045796</v>
      </c>
      <c r="Z693" s="233">
        <v>5.0314106531596101</v>
      </c>
      <c r="AA693" s="233"/>
      <c r="AB693" s="233">
        <v>3.0611798128063201</v>
      </c>
      <c r="AC693" s="233">
        <v>3.93814893199868</v>
      </c>
      <c r="AD693" s="233"/>
      <c r="AE693" s="235"/>
      <c r="AF693" s="237"/>
      <c r="AG693" s="237"/>
      <c r="AH693" s="237"/>
      <c r="AI693" s="237"/>
      <c r="AJ693" s="237"/>
    </row>
    <row r="694" spans="1:36" x14ac:dyDescent="0.25">
      <c r="A694" s="231">
        <f t="shared" si="767"/>
        <v>2037</v>
      </c>
      <c r="B694" s="231">
        <f t="shared" si="768"/>
        <v>6</v>
      </c>
      <c r="C694" s="232">
        <v>3.92713647645654</v>
      </c>
      <c r="D694" s="233"/>
      <c r="E694" s="233">
        <v>169.33801877437199</v>
      </c>
      <c r="F694" s="233"/>
      <c r="G694" s="233">
        <v>11106.130787263801</v>
      </c>
      <c r="H694" s="233">
        <v>10647.091212715501</v>
      </c>
      <c r="I694" s="233"/>
      <c r="J694" s="233">
        <v>1369879.49648363</v>
      </c>
      <c r="K694" s="233">
        <v>58.157755108102997</v>
      </c>
      <c r="L694" s="233">
        <v>27386.989678972899</v>
      </c>
      <c r="M694" s="233"/>
      <c r="N694" s="233">
        <v>573.28649881460797</v>
      </c>
      <c r="O694" s="234">
        <v>3.9889693645464601</v>
      </c>
      <c r="P694" s="233">
        <v>1556109.9481353101</v>
      </c>
      <c r="Q694" s="233"/>
      <c r="R694" s="235"/>
      <c r="T694" s="233">
        <v>164.22389593878401</v>
      </c>
      <c r="U694" s="233">
        <v>843387.72238984494</v>
      </c>
      <c r="V694" s="233">
        <v>151.62152198073801</v>
      </c>
      <c r="W694" s="233">
        <v>391.76583774662299</v>
      </c>
      <c r="X694" s="233">
        <v>1436216.06604697</v>
      </c>
      <c r="Y694" s="233">
        <v>89775.166626463601</v>
      </c>
      <c r="Z694" s="233">
        <v>5.0296520960637503</v>
      </c>
      <c r="AA694" s="233"/>
      <c r="AB694" s="233">
        <v>3.0672384144396201</v>
      </c>
      <c r="AC694" s="233">
        <v>3.9460063872694602</v>
      </c>
      <c r="AD694" s="233"/>
      <c r="AE694" s="235"/>
      <c r="AF694" s="237"/>
      <c r="AG694" s="237"/>
      <c r="AH694" s="237"/>
      <c r="AI694" s="237"/>
      <c r="AJ694" s="237"/>
    </row>
    <row r="695" spans="1:36" x14ac:dyDescent="0.25">
      <c r="A695" s="231">
        <f t="shared" si="767"/>
        <v>2037</v>
      </c>
      <c r="B695" s="231">
        <f t="shared" si="768"/>
        <v>7</v>
      </c>
      <c r="C695" s="232">
        <v>3.934707</v>
      </c>
      <c r="D695" s="233"/>
      <c r="E695" s="233">
        <v>169.20302548828101</v>
      </c>
      <c r="F695" s="233"/>
      <c r="G695" s="233">
        <v>11119.0586036842</v>
      </c>
      <c r="H695" s="233">
        <v>10654.265655990501</v>
      </c>
      <c r="I695" s="233"/>
      <c r="J695" s="233">
        <v>1372400.2659618</v>
      </c>
      <c r="K695" s="233">
        <v>58.216556143496199</v>
      </c>
      <c r="L695" s="233">
        <v>27437.91</v>
      </c>
      <c r="M695" s="233"/>
      <c r="N695" s="233">
        <v>563.72940000000006</v>
      </c>
      <c r="O695" s="234">
        <v>3.997687</v>
      </c>
      <c r="P695" s="233">
        <v>1559103.4394480099</v>
      </c>
      <c r="Q695" s="233"/>
      <c r="R695" s="235"/>
      <c r="T695" s="233">
        <v>164.068464960574</v>
      </c>
      <c r="U695" s="233">
        <v>846845.4</v>
      </c>
      <c r="V695" s="233">
        <v>151.835852468751</v>
      </c>
      <c r="W695" s="233">
        <v>392.49450000000002</v>
      </c>
      <c r="X695" s="233">
        <v>1439059.37443189</v>
      </c>
      <c r="Y695" s="233">
        <v>90028.949151675799</v>
      </c>
      <c r="Z695" s="233">
        <v>5.0237894058227504</v>
      </c>
      <c r="AA695" s="233"/>
      <c r="AB695" s="233">
        <v>3.0727579999999999</v>
      </c>
      <c r="AC695" s="233">
        <v>3.9535879999999999</v>
      </c>
      <c r="AD695" s="233"/>
      <c r="AE695" s="235"/>
      <c r="AF695" s="237"/>
      <c r="AG695" s="237"/>
      <c r="AH695" s="237"/>
      <c r="AI695" s="237"/>
      <c r="AJ695" s="237"/>
    </row>
    <row r="696" spans="1:36" x14ac:dyDescent="0.25">
      <c r="A696" s="231">
        <f t="shared" si="767"/>
        <v>2037</v>
      </c>
      <c r="B696" s="231">
        <f t="shared" si="768"/>
        <v>8</v>
      </c>
      <c r="C696" s="232">
        <v>3.9423774258101298</v>
      </c>
      <c r="D696" s="233"/>
      <c r="E696" s="233">
        <v>169.31160232141499</v>
      </c>
      <c r="F696" s="233"/>
      <c r="G696" s="233">
        <v>11132.789002769799</v>
      </c>
      <c r="H696" s="233">
        <v>10662.974548434</v>
      </c>
      <c r="I696" s="233"/>
      <c r="J696" s="233">
        <v>1374958.3555169399</v>
      </c>
      <c r="K696" s="233">
        <v>58.274931158404002</v>
      </c>
      <c r="L696" s="233">
        <v>27489.525163449402</v>
      </c>
      <c r="M696" s="233"/>
      <c r="N696" s="233">
        <v>551.49208039245298</v>
      </c>
      <c r="O696" s="234">
        <v>4.0051918179955397</v>
      </c>
      <c r="P696" s="233">
        <v>1562131.19706602</v>
      </c>
      <c r="Q696" s="233"/>
      <c r="R696" s="235"/>
      <c r="T696" s="233">
        <v>164.18579227837</v>
      </c>
      <c r="U696" s="233">
        <v>850406.73952460999</v>
      </c>
      <c r="V696" s="233">
        <v>152.0588896399</v>
      </c>
      <c r="W696" s="233">
        <v>393.32117329489301</v>
      </c>
      <c r="X696" s="233">
        <v>1442243.7877781701</v>
      </c>
      <c r="Y696" s="233">
        <v>90310.806831899405</v>
      </c>
      <c r="Z696" s="233">
        <v>5.01336088242802</v>
      </c>
      <c r="AA696" s="233"/>
      <c r="AB696" s="233">
        <v>3.0774961290003402</v>
      </c>
      <c r="AC696" s="233">
        <v>3.9614055454647401</v>
      </c>
      <c r="AD696" s="233"/>
      <c r="AE696" s="235"/>
      <c r="AF696" s="237"/>
      <c r="AG696" s="237"/>
      <c r="AH696" s="237"/>
      <c r="AI696" s="237"/>
      <c r="AJ696" s="237"/>
    </row>
    <row r="697" spans="1:36" x14ac:dyDescent="0.25">
      <c r="A697" s="231">
        <f t="shared" si="767"/>
        <v>2037</v>
      </c>
      <c r="B697" s="231">
        <f t="shared" si="768"/>
        <v>9</v>
      </c>
      <c r="C697" s="232">
        <v>3.9500034696979198</v>
      </c>
      <c r="D697" s="233"/>
      <c r="E697" s="233">
        <v>169.54244977568899</v>
      </c>
      <c r="F697" s="233"/>
      <c r="G697" s="233">
        <v>11146.6086371034</v>
      </c>
      <c r="H697" s="233">
        <v>10672.0404104316</v>
      </c>
      <c r="I697" s="233"/>
      <c r="J697" s="233">
        <v>1377594.07253162</v>
      </c>
      <c r="K697" s="233">
        <v>58.336970977344002</v>
      </c>
      <c r="L697" s="233">
        <v>27540.658296577702</v>
      </c>
      <c r="M697" s="233"/>
      <c r="N697" s="233">
        <v>540.20522117827204</v>
      </c>
      <c r="O697" s="234">
        <v>4.0122407751271796</v>
      </c>
      <c r="P697" s="233">
        <v>1565256.7155721099</v>
      </c>
      <c r="Q697" s="233"/>
      <c r="R697" s="235"/>
      <c r="T697" s="233">
        <v>164.44040986731</v>
      </c>
      <c r="U697" s="233">
        <v>853964.81592848001</v>
      </c>
      <c r="V697" s="233">
        <v>152.28583419689099</v>
      </c>
      <c r="W697" s="233">
        <v>394.17848285524298</v>
      </c>
      <c r="X697" s="233">
        <v>1445566.5062795901</v>
      </c>
      <c r="Y697" s="233">
        <v>90597.333047513501</v>
      </c>
      <c r="Z697" s="233">
        <v>5.0074335831945698</v>
      </c>
      <c r="AA697" s="233"/>
      <c r="AB697" s="233">
        <v>3.0819075260331599</v>
      </c>
      <c r="AC697" s="233">
        <v>3.9692186692620401</v>
      </c>
      <c r="AD697" s="233"/>
      <c r="AE697" s="235"/>
      <c r="AF697" s="237"/>
      <c r="AG697" s="237"/>
      <c r="AH697" s="237"/>
      <c r="AI697" s="237"/>
      <c r="AJ697" s="237"/>
    </row>
    <row r="698" spans="1:36" x14ac:dyDescent="0.25">
      <c r="A698" s="231">
        <f t="shared" si="767"/>
        <v>2037</v>
      </c>
      <c r="B698" s="231">
        <f t="shared" si="768"/>
        <v>10</v>
      </c>
      <c r="C698" s="232">
        <v>3.9574889999999998</v>
      </c>
      <c r="D698" s="233"/>
      <c r="E698" s="233">
        <v>169.69954842773399</v>
      </c>
      <c r="F698" s="233"/>
      <c r="G698" s="233">
        <v>11159.6558207585</v>
      </c>
      <c r="H698" s="233">
        <v>10679.881444037601</v>
      </c>
      <c r="I698" s="233"/>
      <c r="J698" s="233">
        <v>1380363.5287226799</v>
      </c>
      <c r="K698" s="233">
        <v>58.407657187258401</v>
      </c>
      <c r="L698" s="233">
        <v>27590.51</v>
      </c>
      <c r="M698" s="233"/>
      <c r="N698" s="233">
        <v>533.58349999999996</v>
      </c>
      <c r="O698" s="234">
        <v>4.0201000000000002</v>
      </c>
      <c r="P698" s="233">
        <v>1568567.148822</v>
      </c>
      <c r="Q698" s="233"/>
      <c r="R698" s="235"/>
      <c r="T698" s="233">
        <v>164.61265619790601</v>
      </c>
      <c r="U698" s="233">
        <v>857420.1</v>
      </c>
      <c r="V698" s="233">
        <v>152.51170236520599</v>
      </c>
      <c r="W698" s="233">
        <v>394.97546386718801</v>
      </c>
      <c r="X698" s="233">
        <v>1448741.5242393899</v>
      </c>
      <c r="Y698" s="233">
        <v>90858.486303667203</v>
      </c>
      <c r="Z698" s="233">
        <v>5.0165579999999999</v>
      </c>
      <c r="AA698" s="233"/>
      <c r="AB698" s="233">
        <v>3.0867800000000001</v>
      </c>
      <c r="AC698" s="233">
        <v>3.9767890000000001</v>
      </c>
      <c r="AD698" s="233"/>
      <c r="AE698" s="235"/>
      <c r="AF698" s="237"/>
      <c r="AG698" s="237"/>
      <c r="AH698" s="237"/>
      <c r="AI698" s="237"/>
      <c r="AJ698" s="237"/>
    </row>
    <row r="699" spans="1:36" x14ac:dyDescent="0.25">
      <c r="A699" s="231">
        <f t="shared" si="767"/>
        <v>2037</v>
      </c>
      <c r="B699" s="231">
        <f t="shared" si="768"/>
        <v>11</v>
      </c>
      <c r="C699" s="232">
        <v>3.9654393298752102</v>
      </c>
      <c r="D699" s="233"/>
      <c r="E699" s="233">
        <v>169.66343192681401</v>
      </c>
      <c r="F699" s="233"/>
      <c r="G699" s="233">
        <v>11172.5638052494</v>
      </c>
      <c r="H699" s="233">
        <v>10686.116001935799</v>
      </c>
      <c r="I699" s="233"/>
      <c r="J699" s="233">
        <v>1383532.57184233</v>
      </c>
      <c r="K699" s="233">
        <v>58.495666626039799</v>
      </c>
      <c r="L699" s="233">
        <v>27642.922326474501</v>
      </c>
      <c r="M699" s="233"/>
      <c r="N699" s="233">
        <v>533.86575018561905</v>
      </c>
      <c r="O699" s="234">
        <v>4.0302836998613403</v>
      </c>
      <c r="P699" s="233">
        <v>1572391.3666896301</v>
      </c>
      <c r="Q699" s="233"/>
      <c r="R699" s="235"/>
      <c r="T699" s="233">
        <v>164.56887533056801</v>
      </c>
      <c r="U699" s="233">
        <v>861016.98353482503</v>
      </c>
      <c r="V699" s="233">
        <v>152.75230086349501</v>
      </c>
      <c r="W699" s="233">
        <v>395.724633602246</v>
      </c>
      <c r="X699" s="233">
        <v>1451859.5926552301</v>
      </c>
      <c r="Y699" s="233">
        <v>91098.924960927296</v>
      </c>
      <c r="Z699" s="233">
        <v>5.0474858382222898</v>
      </c>
      <c r="AA699" s="233"/>
      <c r="AB699" s="233">
        <v>3.0930415178014399</v>
      </c>
      <c r="AC699" s="233">
        <v>3.9846381659061501</v>
      </c>
      <c r="AD699" s="233"/>
      <c r="AE699" s="235"/>
      <c r="AF699" s="237"/>
      <c r="AG699" s="237"/>
      <c r="AH699" s="237"/>
      <c r="AI699" s="237"/>
      <c r="AJ699" s="237"/>
    </row>
    <row r="700" spans="1:36" x14ac:dyDescent="0.25">
      <c r="A700" s="231">
        <f t="shared" si="767"/>
        <v>2037</v>
      </c>
      <c r="B700" s="231">
        <f t="shared" si="768"/>
        <v>12</v>
      </c>
      <c r="C700" s="232">
        <v>3.9732703895541701</v>
      </c>
      <c r="D700" s="233">
        <f t="shared" ref="D700" si="782">AVERAGE(C689:C700)</f>
        <v>3.9309445754562415</v>
      </c>
      <c r="E700" s="233">
        <v>169.531426840671</v>
      </c>
      <c r="F700" s="233">
        <f t="shared" ref="F700" si="783">AVERAGE(E689:E700)</f>
        <v>169.56707272048314</v>
      </c>
      <c r="G700" s="233">
        <v>11184.976846232999</v>
      </c>
      <c r="H700" s="233">
        <v>10691.005064579</v>
      </c>
      <c r="I700" s="233">
        <f t="shared" ref="I700" si="784">AVERAGE(H689:H700)</f>
        <v>10651.499374874165</v>
      </c>
      <c r="J700" s="233">
        <v>1386719.37471747</v>
      </c>
      <c r="K700" s="233">
        <v>58.586325288892397</v>
      </c>
      <c r="L700" s="233">
        <v>27693.758395014898</v>
      </c>
      <c r="M700" s="233">
        <f t="shared" ref="M700" si="785">AVERAGE(L689:L700)</f>
        <v>27413.549307443736</v>
      </c>
      <c r="N700" s="233">
        <v>540.51019004044997</v>
      </c>
      <c r="O700" s="234">
        <v>4.0411059345063904</v>
      </c>
      <c r="P700" s="233">
        <v>1576247.4468008101</v>
      </c>
      <c r="Q700" s="233">
        <f t="shared" ref="Q700" si="786">AVERAGE(P689:P700)</f>
        <v>1557748.9479332408</v>
      </c>
      <c r="R700" s="235">
        <f t="shared" ref="R700" si="787">AVERAGE(K689:K700)</f>
        <v>58.192034900183025</v>
      </c>
      <c r="T700" s="233">
        <v>164.421015608717</v>
      </c>
      <c r="U700" s="233">
        <v>864531.05478559004</v>
      </c>
      <c r="V700" s="233">
        <v>152.98589533692399</v>
      </c>
      <c r="W700" s="233">
        <v>396.425568558858</v>
      </c>
      <c r="X700" s="233">
        <v>1454816.29664293</v>
      </c>
      <c r="Y700" s="233">
        <v>91322.639328774399</v>
      </c>
      <c r="Z700" s="233">
        <v>5.0862758788661599</v>
      </c>
      <c r="AA700" s="233">
        <f t="shared" ref="AA700" si="788">AVERAGE(Z689:Z700)</f>
        <v>5.0320368403359863</v>
      </c>
      <c r="AB700" s="233">
        <v>3.0995916870980702</v>
      </c>
      <c r="AC700" s="233">
        <v>3.9922873043814402</v>
      </c>
      <c r="AD700" s="233">
        <f t="shared" ref="AD700" si="789">AVERAGE(X689:X700)</f>
        <v>1437780.6155665042</v>
      </c>
      <c r="AE700" s="235">
        <f t="shared" ref="AE700" si="790">AVERAGE(O689:O700)</f>
        <v>3.9929952681109118</v>
      </c>
      <c r="AF700" s="237" t="e">
        <f t="shared" ref="AF700" si="791">AVERAGE(S689:S700)</f>
        <v>#DIV/0!</v>
      </c>
      <c r="AG700" s="237">
        <f t="shared" ref="AG700" si="792">AVERAGE(U689:U700)</f>
        <v>845242.51801337022</v>
      </c>
      <c r="AH700" s="237">
        <f t="shared" ref="AH700" si="793">AVERAGE(G689:G700)</f>
        <v>11112.440992532218</v>
      </c>
      <c r="AI700" s="237">
        <f t="shared" ref="AI700:AJ700" si="794">AVERAGE(AB689:AB700)</f>
        <v>3.0698906420723819</v>
      </c>
      <c r="AJ700" s="237">
        <f t="shared" si="794"/>
        <v>3.9498603213085492</v>
      </c>
    </row>
    <row r="701" spans="1:36" x14ac:dyDescent="0.25">
      <c r="A701" s="231">
        <f>A689+1</f>
        <v>2038</v>
      </c>
      <c r="B701" s="231">
        <f>B689</f>
        <v>1</v>
      </c>
      <c r="C701" s="232">
        <v>3.9813860000000001</v>
      </c>
      <c r="D701" s="233"/>
      <c r="E701" s="233">
        <v>169.44971466064499</v>
      </c>
      <c r="F701" s="233"/>
      <c r="G701" s="233">
        <v>11198.399566116601</v>
      </c>
      <c r="H701" s="233">
        <v>10695.9558862473</v>
      </c>
      <c r="I701" s="233"/>
      <c r="J701" s="233">
        <v>1389886.27097477</v>
      </c>
      <c r="K701" s="233">
        <v>58.673029165646099</v>
      </c>
      <c r="L701" s="233">
        <v>27745.3</v>
      </c>
      <c r="M701" s="233"/>
      <c r="N701" s="233">
        <v>552.62789999999995</v>
      </c>
      <c r="O701" s="234">
        <v>4.0517110000000001</v>
      </c>
      <c r="P701" s="233">
        <v>1580060.682368</v>
      </c>
      <c r="Q701" s="233"/>
      <c r="R701" s="235"/>
      <c r="T701" s="233">
        <v>164.33624639746799</v>
      </c>
      <c r="U701" s="233">
        <v>868203.1</v>
      </c>
      <c r="V701" s="233">
        <v>153.21980882078799</v>
      </c>
      <c r="W701" s="233">
        <v>397.19709999999998</v>
      </c>
      <c r="X701" s="233">
        <v>1457963.8156775299</v>
      </c>
      <c r="Y701" s="233">
        <v>91572.974394081102</v>
      </c>
      <c r="Z701" s="233">
        <v>5.1185049999999999</v>
      </c>
      <c r="AA701" s="233"/>
      <c r="AB701" s="233">
        <v>3.1058159999999999</v>
      </c>
      <c r="AC701" s="233">
        <v>4.0002779999999998</v>
      </c>
      <c r="AD701" s="233"/>
      <c r="AE701" s="235"/>
      <c r="AF701" s="237"/>
      <c r="AG701" s="237"/>
      <c r="AH701" s="237"/>
      <c r="AI701" s="237"/>
      <c r="AJ701" s="237"/>
    </row>
    <row r="702" spans="1:36" x14ac:dyDescent="0.25">
      <c r="A702" s="231">
        <f t="shared" ref="A702:A712" si="795">A690+1</f>
        <v>2038</v>
      </c>
      <c r="B702" s="231">
        <f t="shared" ref="B702:B712" si="796">B690</f>
        <v>2</v>
      </c>
      <c r="C702" s="232">
        <v>3.9894393163426201</v>
      </c>
      <c r="D702" s="233"/>
      <c r="E702" s="233">
        <v>169.527551188915</v>
      </c>
      <c r="F702" s="233"/>
      <c r="G702" s="233">
        <v>11212.8636987421</v>
      </c>
      <c r="H702" s="233">
        <v>10701.7385015253</v>
      </c>
      <c r="I702" s="233"/>
      <c r="J702" s="233">
        <v>1392749.0637483499</v>
      </c>
      <c r="K702" s="233">
        <v>58.743761301598603</v>
      </c>
      <c r="L702" s="233">
        <v>27795.119807900501</v>
      </c>
      <c r="M702" s="233"/>
      <c r="N702" s="233">
        <v>568.18718259583295</v>
      </c>
      <c r="O702" s="234">
        <v>4.0606334688975698</v>
      </c>
      <c r="P702" s="233">
        <v>1583466.09206484</v>
      </c>
      <c r="Q702" s="233"/>
      <c r="R702" s="235"/>
      <c r="T702" s="233">
        <v>164.43910350255501</v>
      </c>
      <c r="U702" s="233">
        <v>871921.03365340305</v>
      </c>
      <c r="V702" s="233">
        <v>153.44059492987401</v>
      </c>
      <c r="W702" s="233">
        <v>398.06403755505102</v>
      </c>
      <c r="X702" s="233">
        <v>1461314.4073636599</v>
      </c>
      <c r="Y702" s="233">
        <v>91862.408039536502</v>
      </c>
      <c r="Z702" s="233">
        <v>5.13019990699767</v>
      </c>
      <c r="AA702" s="233"/>
      <c r="AB702" s="233">
        <v>3.1107688816757602</v>
      </c>
      <c r="AC702" s="233">
        <v>4.0083744560929704</v>
      </c>
      <c r="AD702" s="233"/>
      <c r="AE702" s="235"/>
      <c r="AF702" s="237"/>
      <c r="AG702" s="237"/>
      <c r="AH702" s="237"/>
      <c r="AI702" s="237"/>
      <c r="AJ702" s="237"/>
    </row>
    <row r="703" spans="1:36" x14ac:dyDescent="0.25">
      <c r="A703" s="231">
        <f t="shared" si="795"/>
        <v>2038</v>
      </c>
      <c r="B703" s="231">
        <f t="shared" si="796"/>
        <v>3</v>
      </c>
      <c r="C703" s="232">
        <v>3.9966991119465001</v>
      </c>
      <c r="D703" s="233"/>
      <c r="E703" s="233">
        <v>169.64615723419601</v>
      </c>
      <c r="F703" s="233"/>
      <c r="G703" s="233">
        <v>11226.358897779999</v>
      </c>
      <c r="H703" s="233">
        <v>10707.921470835199</v>
      </c>
      <c r="I703" s="233"/>
      <c r="J703" s="233">
        <v>1395183.2216573299</v>
      </c>
      <c r="K703" s="233">
        <v>58.799531382486599</v>
      </c>
      <c r="L703" s="233">
        <v>27839.381157838401</v>
      </c>
      <c r="M703" s="233"/>
      <c r="N703" s="233">
        <v>581.81898667415896</v>
      </c>
      <c r="O703" s="234">
        <v>4.0679963191041297</v>
      </c>
      <c r="P703" s="233">
        <v>1586335.78890237</v>
      </c>
      <c r="Q703" s="233"/>
      <c r="R703" s="235"/>
      <c r="T703" s="233">
        <v>164.590755978511</v>
      </c>
      <c r="U703" s="233">
        <v>875314.91924865195</v>
      </c>
      <c r="V703" s="233">
        <v>153.63344533473099</v>
      </c>
      <c r="W703" s="233">
        <v>398.88376655512701</v>
      </c>
      <c r="X703" s="233">
        <v>1464448.25205201</v>
      </c>
      <c r="Y703" s="233">
        <v>92143.414445808899</v>
      </c>
      <c r="Z703" s="233">
        <v>5.1281444444032704</v>
      </c>
      <c r="AA703" s="233"/>
      <c r="AB703" s="233">
        <v>3.11469763064422</v>
      </c>
      <c r="AC703" s="233">
        <v>4.0157458165384101</v>
      </c>
      <c r="AD703" s="233"/>
      <c r="AE703" s="235"/>
      <c r="AF703" s="237"/>
      <c r="AG703" s="237"/>
      <c r="AH703" s="237"/>
      <c r="AI703" s="237"/>
      <c r="AJ703" s="237"/>
    </row>
    <row r="704" spans="1:36" x14ac:dyDescent="0.25">
      <c r="A704" s="231">
        <f t="shared" si="795"/>
        <v>2038</v>
      </c>
      <c r="B704" s="231">
        <f t="shared" si="796"/>
        <v>4</v>
      </c>
      <c r="C704" s="232">
        <v>4.0047969999999999</v>
      </c>
      <c r="D704" s="233"/>
      <c r="E704" s="233">
        <v>169.68162536621099</v>
      </c>
      <c r="F704" s="233"/>
      <c r="G704" s="233">
        <v>11241.022712595201</v>
      </c>
      <c r="H704" s="233">
        <v>10715.9445588171</v>
      </c>
      <c r="I704" s="233"/>
      <c r="J704" s="233">
        <v>1397906.4348420701</v>
      </c>
      <c r="K704" s="233">
        <v>58.862284681668498</v>
      </c>
      <c r="L704" s="233">
        <v>27888.78</v>
      </c>
      <c r="M704" s="233"/>
      <c r="N704" s="233">
        <v>592.18610000000001</v>
      </c>
      <c r="O704" s="234">
        <v>4.0766910000000003</v>
      </c>
      <c r="P704" s="233">
        <v>1589543.1248912199</v>
      </c>
      <c r="Q704" s="233"/>
      <c r="R704" s="235"/>
      <c r="T704" s="233">
        <v>164.651733077106</v>
      </c>
      <c r="U704" s="233">
        <v>879105.8</v>
      </c>
      <c r="V704" s="233">
        <v>153.84761403823401</v>
      </c>
      <c r="W704" s="233">
        <v>399.75714111328102</v>
      </c>
      <c r="X704" s="233">
        <v>1467916.6948305699</v>
      </c>
      <c r="Y704" s="233">
        <v>92451.856081031307</v>
      </c>
      <c r="Z704" s="233">
        <v>5.1219754219055202</v>
      </c>
      <c r="AA704" s="233"/>
      <c r="AB704" s="233">
        <v>3.1193840000000002</v>
      </c>
      <c r="AC704" s="233">
        <v>4.0239219999999998</v>
      </c>
      <c r="AD704" s="233"/>
      <c r="AE704" s="235"/>
      <c r="AF704" s="237"/>
      <c r="AG704" s="237"/>
      <c r="AH704" s="237"/>
      <c r="AI704" s="237"/>
      <c r="AJ704" s="237"/>
    </row>
    <row r="705" spans="1:36" x14ac:dyDescent="0.25">
      <c r="A705" s="231">
        <f t="shared" si="795"/>
        <v>2038</v>
      </c>
      <c r="B705" s="231">
        <f t="shared" si="796"/>
        <v>5</v>
      </c>
      <c r="C705" s="232">
        <v>4.0127380940365196</v>
      </c>
      <c r="D705" s="233"/>
      <c r="E705" s="233">
        <v>169.52157130290601</v>
      </c>
      <c r="F705" s="233"/>
      <c r="G705" s="233">
        <v>11254.3884765969</v>
      </c>
      <c r="H705" s="233">
        <v>10724.831759385301</v>
      </c>
      <c r="I705" s="233"/>
      <c r="J705" s="233">
        <v>1400702.6808517801</v>
      </c>
      <c r="K705" s="233">
        <v>58.9309215738567</v>
      </c>
      <c r="L705" s="233">
        <v>27937.800124133599</v>
      </c>
      <c r="M705" s="233"/>
      <c r="N705" s="233">
        <v>594.31630043096197</v>
      </c>
      <c r="O705" s="234">
        <v>4.0865183503551199</v>
      </c>
      <c r="P705" s="233">
        <v>1592854.4056629201</v>
      </c>
      <c r="Q705" s="233"/>
      <c r="R705" s="235"/>
      <c r="T705" s="233">
        <v>164.490130288719</v>
      </c>
      <c r="U705" s="233">
        <v>882795.53071802901</v>
      </c>
      <c r="V705" s="233">
        <v>154.061580826903</v>
      </c>
      <c r="W705" s="233">
        <v>400.51782984471299</v>
      </c>
      <c r="X705" s="233">
        <v>1471182.9503025799</v>
      </c>
      <c r="Y705" s="233">
        <v>92730.8228526569</v>
      </c>
      <c r="Z705" s="233">
        <v>5.1200863137970103</v>
      </c>
      <c r="AA705" s="233"/>
      <c r="AB705" s="233">
        <v>3.1248997715315401</v>
      </c>
      <c r="AC705" s="233">
        <v>4.0318095192078296</v>
      </c>
      <c r="AD705" s="233"/>
      <c r="AE705" s="235"/>
      <c r="AF705" s="237"/>
      <c r="AG705" s="237"/>
      <c r="AH705" s="237"/>
      <c r="AI705" s="237"/>
      <c r="AJ705" s="237"/>
    </row>
    <row r="706" spans="1:36" x14ac:dyDescent="0.25">
      <c r="A706" s="231">
        <f t="shared" si="795"/>
        <v>2038</v>
      </c>
      <c r="B706" s="231">
        <f t="shared" si="796"/>
        <v>6</v>
      </c>
      <c r="C706" s="232">
        <v>4.0209665107370096</v>
      </c>
      <c r="D706" s="233"/>
      <c r="E706" s="233">
        <v>169.260584229637</v>
      </c>
      <c r="F706" s="233"/>
      <c r="G706" s="233">
        <v>11267.6112961771</v>
      </c>
      <c r="H706" s="233">
        <v>10734.3944157147</v>
      </c>
      <c r="I706" s="233"/>
      <c r="J706" s="233">
        <v>1403637.7249098499</v>
      </c>
      <c r="K706" s="233">
        <v>59.004617284839298</v>
      </c>
      <c r="L706" s="233">
        <v>27988.964876663598</v>
      </c>
      <c r="M706" s="233"/>
      <c r="N706" s="233">
        <v>589.39745469937998</v>
      </c>
      <c r="O706" s="234">
        <v>4.0972261641458196</v>
      </c>
      <c r="P706" s="233">
        <v>1596344.48451884</v>
      </c>
      <c r="Q706" s="233"/>
      <c r="R706" s="235"/>
      <c r="T706" s="233">
        <v>164.21524143664701</v>
      </c>
      <c r="U706" s="233">
        <v>886590.97911553702</v>
      </c>
      <c r="V706" s="233">
        <v>154.28840750885701</v>
      </c>
      <c r="W706" s="233">
        <v>401.264048865652</v>
      </c>
      <c r="X706" s="233">
        <v>1474496.8310347199</v>
      </c>
      <c r="Y706" s="233">
        <v>93011.861233217496</v>
      </c>
      <c r="Z706" s="233">
        <v>5.1223515645566904</v>
      </c>
      <c r="AA706" s="233"/>
      <c r="AB706" s="233">
        <v>3.13107749016649</v>
      </c>
      <c r="AC706" s="233">
        <v>4.03993071886969</v>
      </c>
      <c r="AD706" s="233"/>
      <c r="AE706" s="235"/>
      <c r="AF706" s="237"/>
      <c r="AG706" s="237"/>
      <c r="AH706" s="237"/>
      <c r="AI706" s="237"/>
      <c r="AJ706" s="237"/>
    </row>
    <row r="707" spans="1:36" x14ac:dyDescent="0.25">
      <c r="A707" s="231">
        <f t="shared" si="795"/>
        <v>2038</v>
      </c>
      <c r="B707" s="231">
        <f t="shared" si="796"/>
        <v>7</v>
      </c>
      <c r="C707" s="232">
        <v>4.0288370000000002</v>
      </c>
      <c r="D707" s="233"/>
      <c r="E707" s="233">
        <v>169.06829071044899</v>
      </c>
      <c r="F707" s="233"/>
      <c r="G707" s="233">
        <v>11280.300740630701</v>
      </c>
      <c r="H707" s="233">
        <v>10743.0893582217</v>
      </c>
      <c r="I707" s="233"/>
      <c r="J707" s="233">
        <v>1406341.8683702699</v>
      </c>
      <c r="K707" s="233">
        <v>59.070290380663501</v>
      </c>
      <c r="L707" s="233">
        <v>28037.86</v>
      </c>
      <c r="M707" s="233"/>
      <c r="N707" s="233">
        <v>579.84500000000003</v>
      </c>
      <c r="O707" s="234">
        <v>4.1068009999999999</v>
      </c>
      <c r="P707" s="233">
        <v>1599565.6635845799</v>
      </c>
      <c r="Q707" s="233"/>
      <c r="R707" s="235"/>
      <c r="T707" s="233">
        <v>164.01942665156199</v>
      </c>
      <c r="U707" s="233">
        <v>890203.4</v>
      </c>
      <c r="V707" s="233">
        <v>154.510413643134</v>
      </c>
      <c r="W707" s="233">
        <v>402.01815795898398</v>
      </c>
      <c r="X707" s="233">
        <v>1477706.6945502099</v>
      </c>
      <c r="Y707" s="233">
        <v>93296.886135927198</v>
      </c>
      <c r="Z707" s="233">
        <v>5.126519</v>
      </c>
      <c r="AA707" s="233"/>
      <c r="AB707" s="233">
        <v>3.1367039999999999</v>
      </c>
      <c r="AC707" s="233">
        <v>4.0477679999999996</v>
      </c>
      <c r="AD707" s="233"/>
      <c r="AE707" s="235"/>
      <c r="AF707" s="237"/>
      <c r="AG707" s="237"/>
      <c r="AH707" s="237"/>
      <c r="AI707" s="237"/>
      <c r="AJ707" s="237"/>
    </row>
    <row r="708" spans="1:36" x14ac:dyDescent="0.25">
      <c r="A708" s="231">
        <f t="shared" si="795"/>
        <v>2038</v>
      </c>
      <c r="B708" s="231">
        <f t="shared" si="796"/>
        <v>8</v>
      </c>
      <c r="C708" s="232">
        <v>4.0368111447422299</v>
      </c>
      <c r="D708" s="233"/>
      <c r="E708" s="233">
        <v>169.037820296776</v>
      </c>
      <c r="F708" s="233"/>
      <c r="G708" s="233">
        <v>11293.700742049999</v>
      </c>
      <c r="H708" s="233">
        <v>10750.9258417521</v>
      </c>
      <c r="I708" s="233"/>
      <c r="J708" s="233">
        <v>1408896.48157547</v>
      </c>
      <c r="K708" s="233">
        <v>59.1276650534179</v>
      </c>
      <c r="L708" s="233">
        <v>28087.116686864101</v>
      </c>
      <c r="M708" s="233"/>
      <c r="N708" s="233">
        <v>567.48482704000696</v>
      </c>
      <c r="O708" s="234">
        <v>4.1150993245956302</v>
      </c>
      <c r="P708" s="233">
        <v>1602609.3667200699</v>
      </c>
      <c r="Q708" s="233"/>
      <c r="R708" s="235"/>
      <c r="T708" s="233">
        <v>164.01095764915499</v>
      </c>
      <c r="U708" s="233">
        <v>893860.15002418798</v>
      </c>
      <c r="V708" s="233">
        <v>154.73967864948301</v>
      </c>
      <c r="W708" s="233">
        <v>402.88066229043</v>
      </c>
      <c r="X708" s="233">
        <v>1481080.04267665</v>
      </c>
      <c r="Y708" s="233">
        <v>93618.749372178107</v>
      </c>
      <c r="Z708" s="233">
        <v>5.1308636324039103</v>
      </c>
      <c r="AA708" s="233"/>
      <c r="AB708" s="233">
        <v>3.1416197990548</v>
      </c>
      <c r="AC708" s="233">
        <v>4.0558521946230801</v>
      </c>
      <c r="AD708" s="233"/>
      <c r="AE708" s="235"/>
      <c r="AF708" s="237"/>
      <c r="AG708" s="237"/>
      <c r="AH708" s="237"/>
      <c r="AI708" s="237"/>
      <c r="AJ708" s="237"/>
    </row>
    <row r="709" spans="1:36" x14ac:dyDescent="0.25">
      <c r="A709" s="231">
        <f t="shared" si="795"/>
        <v>2038</v>
      </c>
      <c r="B709" s="231">
        <f t="shared" si="796"/>
        <v>9</v>
      </c>
      <c r="C709" s="232">
        <v>4.0447835135132904</v>
      </c>
      <c r="D709" s="233"/>
      <c r="E709" s="233">
        <v>169.07311631528</v>
      </c>
      <c r="F709" s="233"/>
      <c r="G709" s="233">
        <v>11307.458882430299</v>
      </c>
      <c r="H709" s="233">
        <v>10758.5912592022</v>
      </c>
      <c r="I709" s="233"/>
      <c r="J709" s="233">
        <v>1411462.0129653099</v>
      </c>
      <c r="K709" s="233">
        <v>59.185697238630603</v>
      </c>
      <c r="L709" s="233">
        <v>28136.566299303598</v>
      </c>
      <c r="M709" s="233"/>
      <c r="N709" s="233">
        <v>556.17222655258502</v>
      </c>
      <c r="O709" s="234">
        <v>4.1233609367383703</v>
      </c>
      <c r="P709" s="233">
        <v>1605671.24859024</v>
      </c>
      <c r="Q709" s="233"/>
      <c r="R709" s="235"/>
      <c r="T709" s="233">
        <v>164.08044579132999</v>
      </c>
      <c r="U709" s="233">
        <v>897554.28230888897</v>
      </c>
      <c r="V709" s="233">
        <v>154.96786573408701</v>
      </c>
      <c r="W709" s="233">
        <v>403.78592281454098</v>
      </c>
      <c r="X709" s="233">
        <v>1484519.87656196</v>
      </c>
      <c r="Y709" s="233">
        <v>93954.339527640099</v>
      </c>
      <c r="Z709" s="233">
        <v>5.1339943664654504</v>
      </c>
      <c r="AA709" s="233"/>
      <c r="AB709" s="233">
        <v>3.14633444665172</v>
      </c>
      <c r="AC709" s="233">
        <v>4.0639371063579697</v>
      </c>
      <c r="AD709" s="233"/>
      <c r="AE709" s="235"/>
      <c r="AF709" s="237"/>
      <c r="AG709" s="237"/>
      <c r="AH709" s="237"/>
      <c r="AI709" s="237"/>
      <c r="AJ709" s="237"/>
    </row>
    <row r="710" spans="1:36" x14ac:dyDescent="0.25">
      <c r="A710" s="231">
        <f t="shared" si="795"/>
        <v>2038</v>
      </c>
      <c r="B710" s="231">
        <f t="shared" si="796"/>
        <v>10</v>
      </c>
      <c r="C710" s="232">
        <v>4.0526999999999997</v>
      </c>
      <c r="D710" s="233"/>
      <c r="E710" s="233">
        <v>169.021064941406</v>
      </c>
      <c r="F710" s="233"/>
      <c r="G710" s="233">
        <v>11321.0995413653</v>
      </c>
      <c r="H710" s="233">
        <v>10767.1548934166</v>
      </c>
      <c r="I710" s="233"/>
      <c r="J710" s="233">
        <v>1414278.6234515</v>
      </c>
      <c r="K710" s="233">
        <v>59.256924732473898</v>
      </c>
      <c r="L710" s="233">
        <v>28186.5</v>
      </c>
      <c r="M710" s="233"/>
      <c r="N710" s="233">
        <v>549.87390000000005</v>
      </c>
      <c r="O710" s="234">
        <v>4.1333739999999999</v>
      </c>
      <c r="P710" s="233">
        <v>1609043.56557964</v>
      </c>
      <c r="Q710" s="233"/>
      <c r="R710" s="235"/>
      <c r="T710" s="233">
        <v>164.05314597819699</v>
      </c>
      <c r="U710" s="233">
        <v>901303.4</v>
      </c>
      <c r="V710" s="233">
        <v>155.187194435832</v>
      </c>
      <c r="W710" s="233">
        <v>404.64159999999998</v>
      </c>
      <c r="X710" s="233">
        <v>1487910.3348753499</v>
      </c>
      <c r="Y710" s="233">
        <v>94272.360570997495</v>
      </c>
      <c r="Z710" s="233">
        <v>5.1348543167114302</v>
      </c>
      <c r="AA710" s="233"/>
      <c r="AB710" s="233">
        <v>3.1516700000000002</v>
      </c>
      <c r="AC710" s="233">
        <v>4.0717780000000001</v>
      </c>
      <c r="AD710" s="233"/>
      <c r="AE710" s="235"/>
      <c r="AF710" s="237"/>
      <c r="AG710" s="237"/>
      <c r="AH710" s="237"/>
      <c r="AI710" s="237"/>
      <c r="AJ710" s="237"/>
    </row>
    <row r="711" spans="1:36" x14ac:dyDescent="0.25">
      <c r="A711" s="231">
        <f t="shared" si="795"/>
        <v>2038</v>
      </c>
      <c r="B711" s="231">
        <f t="shared" si="796"/>
        <v>11</v>
      </c>
      <c r="C711" s="232">
        <v>4.0612226646463201</v>
      </c>
      <c r="D711" s="233"/>
      <c r="E711" s="233">
        <v>168.778351424688</v>
      </c>
      <c r="F711" s="233"/>
      <c r="G711" s="233">
        <v>11335.4658450426</v>
      </c>
      <c r="H711" s="233">
        <v>10778.010574239001</v>
      </c>
      <c r="I711" s="233"/>
      <c r="J711" s="233">
        <v>1417743.0261276499</v>
      </c>
      <c r="K711" s="233">
        <v>59.355320718167</v>
      </c>
      <c r="L711" s="233">
        <v>28241.433876294999</v>
      </c>
      <c r="M711" s="233"/>
      <c r="N711" s="233">
        <v>551.01752295217204</v>
      </c>
      <c r="O711" s="234">
        <v>4.1470907981904102</v>
      </c>
      <c r="P711" s="233">
        <v>1613202.8458415701</v>
      </c>
      <c r="Q711" s="233"/>
      <c r="R711" s="235"/>
      <c r="T711" s="233">
        <v>163.813965274727</v>
      </c>
      <c r="U711" s="233">
        <v>905445.77006285498</v>
      </c>
      <c r="V711" s="233">
        <v>155.41179459002001</v>
      </c>
      <c r="W711" s="233">
        <v>405.46287506332902</v>
      </c>
      <c r="X711" s="233">
        <v>1491478.64121176</v>
      </c>
      <c r="Y711" s="233">
        <v>94580.904756633696</v>
      </c>
      <c r="Z711" s="233">
        <v>5.1329689739581896</v>
      </c>
      <c r="AA711" s="233"/>
      <c r="AB711" s="233">
        <v>3.15859424235917</v>
      </c>
      <c r="AC711" s="233">
        <v>4.07991586317815</v>
      </c>
      <c r="AD711" s="233"/>
      <c r="AE711" s="235"/>
      <c r="AF711" s="237"/>
      <c r="AG711" s="237"/>
      <c r="AH711" s="237"/>
      <c r="AI711" s="237"/>
      <c r="AJ711" s="237"/>
    </row>
    <row r="712" spans="1:36" x14ac:dyDescent="0.25">
      <c r="A712" s="231">
        <f t="shared" si="795"/>
        <v>2038</v>
      </c>
      <c r="B712" s="231">
        <f t="shared" si="796"/>
        <v>12</v>
      </c>
      <c r="C712" s="232">
        <v>4.0696490386221997</v>
      </c>
      <c r="D712" s="233">
        <f t="shared" ref="D712" si="797">AVERAGE(C701:C712)</f>
        <v>4.0250024495488912</v>
      </c>
      <c r="E712" s="233">
        <v>168.466076355491</v>
      </c>
      <c r="F712" s="233">
        <f t="shared" ref="F712" si="798">AVERAGE(E701:E712)</f>
        <v>169.21099366888333</v>
      </c>
      <c r="G712" s="233">
        <v>11349.377114643001</v>
      </c>
      <c r="H712" s="233">
        <v>10789.274171556701</v>
      </c>
      <c r="I712" s="233">
        <f t="shared" ref="I712" si="799">AVERAGE(H701:H712)</f>
        <v>10738.986057576099</v>
      </c>
      <c r="J712" s="233">
        <v>1421364.8497327699</v>
      </c>
      <c r="K712" s="233">
        <v>59.462134205519</v>
      </c>
      <c r="L712" s="233">
        <v>28296.085062090398</v>
      </c>
      <c r="M712" s="233">
        <f t="shared" ref="M712" si="800">AVERAGE(L701:L712)</f>
        <v>28015.075657590773</v>
      </c>
      <c r="N712" s="233">
        <v>558.804081066565</v>
      </c>
      <c r="O712" s="234">
        <v>4.1617386763001099</v>
      </c>
      <c r="P712" s="233">
        <v>1617550.6050165701</v>
      </c>
      <c r="Q712" s="233">
        <f t="shared" ref="Q712" si="801">AVERAGE(P701:P712)</f>
        <v>1598020.6561450716</v>
      </c>
      <c r="R712" s="235">
        <f t="shared" ref="R712" si="802">AVERAGE(K701:K712)</f>
        <v>59.03934814324731</v>
      </c>
      <c r="T712" s="233">
        <v>163.49768296094501</v>
      </c>
      <c r="U712" s="233">
        <v>909594.29359115905</v>
      </c>
      <c r="V712" s="233">
        <v>155.62668550328601</v>
      </c>
      <c r="W712" s="233">
        <v>406.23592551749198</v>
      </c>
      <c r="X712" s="233">
        <v>1495006.77955648</v>
      </c>
      <c r="Y712" s="233">
        <v>94874.961789954003</v>
      </c>
      <c r="Z712" s="233">
        <v>5.1298735621001699</v>
      </c>
      <c r="AA712" s="233">
        <f t="shared" ref="AA712" si="803">AVERAGE(Z701:Z712)</f>
        <v>5.12752804194161</v>
      </c>
      <c r="AB712" s="233">
        <v>3.16581322557552</v>
      </c>
      <c r="AC712" s="233">
        <v>4.0878491965502901</v>
      </c>
      <c r="AD712" s="233">
        <f t="shared" ref="AD712" si="804">AVERAGE(X701:X712)</f>
        <v>1476252.1100577898</v>
      </c>
      <c r="AE712" s="235">
        <f t="shared" ref="AE712" si="805">AVERAGE(O701:O712)</f>
        <v>4.1023534198605978</v>
      </c>
      <c r="AF712" s="237" t="e">
        <f t="shared" ref="AF712" si="806">AVERAGE(S701:S712)</f>
        <v>#DIV/0!</v>
      </c>
      <c r="AG712" s="237">
        <f t="shared" ref="AG712" si="807">AVERAGE(U701:U712)</f>
        <v>888491.05489355919</v>
      </c>
      <c r="AH712" s="237">
        <f t="shared" ref="AH712" si="808">AVERAGE(G701:G712)</f>
        <v>11274.00395951415</v>
      </c>
      <c r="AI712" s="237">
        <f t="shared" ref="AI712:AJ712" si="809">AVERAGE(AB701:AB712)</f>
        <v>3.1339482906382687</v>
      </c>
      <c r="AJ712" s="237">
        <f t="shared" si="809"/>
        <v>4.043930072618199</v>
      </c>
    </row>
    <row r="713" spans="1:36" x14ac:dyDescent="0.25">
      <c r="A713" s="231">
        <f>A701+1</f>
        <v>2039</v>
      </c>
      <c r="B713" s="231">
        <f>B701</f>
        <v>1</v>
      </c>
      <c r="C713" s="232">
        <v>4.0783100000000001</v>
      </c>
      <c r="D713" s="233"/>
      <c r="E713" s="233">
        <v>168.22464962402299</v>
      </c>
      <c r="F713" s="233"/>
      <c r="G713" s="233">
        <v>11363.447226472401</v>
      </c>
      <c r="H713" s="233">
        <v>10799.959007585399</v>
      </c>
      <c r="I713" s="233"/>
      <c r="J713" s="233">
        <v>1424988.14028599</v>
      </c>
      <c r="K713" s="233">
        <v>59.566134038219701</v>
      </c>
      <c r="L713" s="233">
        <v>28351.55</v>
      </c>
      <c r="M713" s="233"/>
      <c r="N713" s="233">
        <v>572.1182</v>
      </c>
      <c r="O713" s="234">
        <v>4.1755300000000002</v>
      </c>
      <c r="P713" s="233">
        <v>1621886.6938342601</v>
      </c>
      <c r="Q713" s="233"/>
      <c r="R713" s="235"/>
      <c r="T713" s="233">
        <v>163.26576923720799</v>
      </c>
      <c r="U713" s="233">
        <v>913848.4</v>
      </c>
      <c r="V713" s="233">
        <v>155.84567605011</v>
      </c>
      <c r="W713" s="233">
        <v>407.07333374023398</v>
      </c>
      <c r="X713" s="233">
        <v>1498745.5104704699</v>
      </c>
      <c r="Y713" s="233">
        <v>95196.670017886499</v>
      </c>
      <c r="Z713" s="233">
        <v>5.1273270000000002</v>
      </c>
      <c r="AA713" s="233"/>
      <c r="AB713" s="233">
        <v>3.1725590000000001</v>
      </c>
      <c r="AC713" s="233">
        <v>4.096133</v>
      </c>
      <c r="AD713" s="233"/>
      <c r="AE713" s="235"/>
      <c r="AF713" s="237"/>
      <c r="AG713" s="237"/>
      <c r="AH713" s="237"/>
      <c r="AI713" s="237"/>
      <c r="AJ713" s="237"/>
    </row>
    <row r="714" spans="1:36" x14ac:dyDescent="0.25">
      <c r="A714" s="231">
        <f t="shared" ref="A714:A736" si="810">A702+1</f>
        <v>2039</v>
      </c>
      <c r="B714" s="231">
        <f t="shared" ref="B714:B736" si="811">B702</f>
        <v>2</v>
      </c>
      <c r="C714" s="232">
        <v>4.0867538602197504</v>
      </c>
      <c r="D714" s="233"/>
      <c r="E714" s="233">
        <v>168.17488176798099</v>
      </c>
      <c r="F714" s="233"/>
      <c r="G714" s="233">
        <v>11377.0305244182</v>
      </c>
      <c r="H714" s="233">
        <v>10808.431342116301</v>
      </c>
      <c r="I714" s="233"/>
      <c r="J714" s="233">
        <v>1428186.7774879199</v>
      </c>
      <c r="K714" s="233">
        <v>59.649751889918797</v>
      </c>
      <c r="L714" s="233">
        <v>28404.214204649001</v>
      </c>
      <c r="M714" s="233"/>
      <c r="N714" s="233">
        <v>588.63462603952905</v>
      </c>
      <c r="O714" s="234">
        <v>4.1859802882970598</v>
      </c>
      <c r="P714" s="233">
        <v>1625691.1645045099</v>
      </c>
      <c r="Q714" s="233"/>
      <c r="R714" s="235"/>
      <c r="T714" s="233">
        <v>163.25323995830601</v>
      </c>
      <c r="U714" s="233">
        <v>917937.852829693</v>
      </c>
      <c r="V714" s="233">
        <v>156.06215635149599</v>
      </c>
      <c r="W714" s="233">
        <v>407.98978952793601</v>
      </c>
      <c r="X714" s="233">
        <v>1502570.62619993</v>
      </c>
      <c r="Y714" s="233">
        <v>95551.071404567207</v>
      </c>
      <c r="Z714" s="233">
        <v>5.1268419492103003</v>
      </c>
      <c r="AA714" s="233"/>
      <c r="AB714" s="233">
        <v>3.1777193786473399</v>
      </c>
      <c r="AC714" s="233">
        <v>4.10451758029477</v>
      </c>
      <c r="AD714" s="233"/>
      <c r="AE714" s="235"/>
      <c r="AF714" s="237"/>
      <c r="AG714" s="237"/>
      <c r="AH714" s="237"/>
      <c r="AI714" s="237"/>
      <c r="AJ714" s="237"/>
    </row>
    <row r="715" spans="1:36" x14ac:dyDescent="0.25">
      <c r="A715" s="231">
        <f t="shared" si="810"/>
        <v>2039</v>
      </c>
      <c r="B715" s="231">
        <f t="shared" si="811"/>
        <v>3</v>
      </c>
      <c r="C715" s="232">
        <v>4.0942635934859801</v>
      </c>
      <c r="D715" s="233"/>
      <c r="E715" s="233">
        <v>168.20605317971899</v>
      </c>
      <c r="F715" s="233"/>
      <c r="G715" s="233">
        <v>11389.1984552592</v>
      </c>
      <c r="H715" s="233">
        <v>10814.8595052771</v>
      </c>
      <c r="I715" s="233"/>
      <c r="J715" s="233">
        <v>1430786.36953159</v>
      </c>
      <c r="K715" s="233">
        <v>59.711696371716499</v>
      </c>
      <c r="L715" s="233">
        <v>28450.5543980291</v>
      </c>
      <c r="M715" s="233"/>
      <c r="N715" s="233">
        <v>602.88070775381505</v>
      </c>
      <c r="O715" s="234">
        <v>4.1936360974219804</v>
      </c>
      <c r="P715" s="233">
        <v>1628770.5506504399</v>
      </c>
      <c r="Q715" s="233"/>
      <c r="R715" s="235"/>
      <c r="T715" s="233">
        <v>163.32775952508999</v>
      </c>
      <c r="U715" s="233">
        <v>921539.53049648798</v>
      </c>
      <c r="V715" s="233">
        <v>156.25975166591601</v>
      </c>
      <c r="W715" s="233">
        <v>408.84586995657401</v>
      </c>
      <c r="X715" s="233">
        <v>1506014.23301035</v>
      </c>
      <c r="Y715" s="233">
        <v>95884.027716965793</v>
      </c>
      <c r="Z715" s="233">
        <v>5.1273819200883803</v>
      </c>
      <c r="AA715" s="233"/>
      <c r="AB715" s="233">
        <v>3.1816432395006098</v>
      </c>
      <c r="AC715" s="233">
        <v>4.1121451598701801</v>
      </c>
      <c r="AD715" s="233"/>
      <c r="AE715" s="235"/>
      <c r="AF715" s="237"/>
      <c r="AG715" s="237"/>
      <c r="AH715" s="237"/>
      <c r="AI715" s="237"/>
      <c r="AJ715" s="237"/>
    </row>
    <row r="716" spans="1:36" x14ac:dyDescent="0.25">
      <c r="A716" s="231">
        <f t="shared" si="810"/>
        <v>2039</v>
      </c>
      <c r="B716" s="231">
        <f t="shared" si="811"/>
        <v>4</v>
      </c>
      <c r="C716" s="232">
        <v>4.1025869999999998</v>
      </c>
      <c r="D716" s="233"/>
      <c r="E716" s="233">
        <v>168.17458712646501</v>
      </c>
      <c r="F716" s="233"/>
      <c r="G716" s="233">
        <v>11403.0449052574</v>
      </c>
      <c r="H716" s="233">
        <v>10821.869064106</v>
      </c>
      <c r="I716" s="233"/>
      <c r="J716" s="233">
        <v>1433523.18382884</v>
      </c>
      <c r="K716" s="233">
        <v>59.774120305939299</v>
      </c>
      <c r="L716" s="233">
        <v>28502.58</v>
      </c>
      <c r="M716" s="233"/>
      <c r="N716" s="233">
        <v>613.6508</v>
      </c>
      <c r="O716" s="234">
        <v>4.2021379999999997</v>
      </c>
      <c r="P716" s="233">
        <v>1632014.96612872</v>
      </c>
      <c r="Q716" s="233"/>
      <c r="R716" s="235"/>
      <c r="T716" s="233">
        <v>163.33195975876399</v>
      </c>
      <c r="U716" s="233">
        <v>925526.3</v>
      </c>
      <c r="V716" s="233">
        <v>156.48655297315901</v>
      </c>
      <c r="W716" s="233">
        <v>409.76</v>
      </c>
      <c r="X716" s="233">
        <v>1509696.7149700699</v>
      </c>
      <c r="Y716" s="233">
        <v>96242.055774703695</v>
      </c>
      <c r="Z716" s="233">
        <v>5.1276140000000003</v>
      </c>
      <c r="AA716" s="233"/>
      <c r="AB716" s="233">
        <v>3.1862539999999999</v>
      </c>
      <c r="AC716" s="233">
        <v>4.1206019999999999</v>
      </c>
      <c r="AD716" s="233"/>
      <c r="AE716" s="235"/>
      <c r="AF716" s="237"/>
      <c r="AG716" s="237"/>
      <c r="AH716" s="237"/>
      <c r="AI716" s="237"/>
      <c r="AJ716" s="237"/>
    </row>
    <row r="717" spans="1:36" x14ac:dyDescent="0.25">
      <c r="A717" s="231">
        <f t="shared" si="810"/>
        <v>2039</v>
      </c>
      <c r="B717" s="231">
        <f t="shared" si="811"/>
        <v>5</v>
      </c>
      <c r="C717" s="232">
        <v>4.1107468731962502</v>
      </c>
      <c r="D717" s="233"/>
      <c r="E717" s="233">
        <v>167.98174336943501</v>
      </c>
      <c r="F717" s="233"/>
      <c r="G717" s="233">
        <v>11417.137819753099</v>
      </c>
      <c r="H717" s="233">
        <v>10829.5427631402</v>
      </c>
      <c r="I717" s="233"/>
      <c r="J717" s="233">
        <v>1436170.44311388</v>
      </c>
      <c r="K717" s="233">
        <v>59.835268928351702</v>
      </c>
      <c r="L717" s="233">
        <v>28555.1537863704</v>
      </c>
      <c r="M717" s="233"/>
      <c r="N717" s="233">
        <v>615.90326013746801</v>
      </c>
      <c r="O717" s="234">
        <v>4.2118341077158998</v>
      </c>
      <c r="P717" s="233">
        <v>1635168.3655179699</v>
      </c>
      <c r="Q717" s="233"/>
      <c r="R717" s="235"/>
      <c r="T717" s="233">
        <v>163.145470454368</v>
      </c>
      <c r="U717" s="233">
        <v>929455.99340119201</v>
      </c>
      <c r="V717" s="233">
        <v>156.717487611564</v>
      </c>
      <c r="W717" s="233">
        <v>410.56725452409398</v>
      </c>
      <c r="X717" s="233">
        <v>1513062.5474405501</v>
      </c>
      <c r="Y717" s="233">
        <v>96560.202685371201</v>
      </c>
      <c r="Z717" s="233">
        <v>5.1264133625356996</v>
      </c>
      <c r="AA717" s="233"/>
      <c r="AB717" s="233">
        <v>3.1917465118733199</v>
      </c>
      <c r="AC717" s="233">
        <v>4.1287585937889197</v>
      </c>
      <c r="AD717" s="233"/>
      <c r="AE717" s="235"/>
      <c r="AF717" s="237"/>
      <c r="AG717" s="237"/>
      <c r="AH717" s="237"/>
      <c r="AI717" s="237"/>
      <c r="AJ717" s="237"/>
    </row>
    <row r="718" spans="1:36" x14ac:dyDescent="0.25">
      <c r="A718" s="231">
        <f t="shared" si="810"/>
        <v>2039</v>
      </c>
      <c r="B718" s="231">
        <f t="shared" si="811"/>
        <v>6</v>
      </c>
      <c r="C718" s="232">
        <v>4.1192136097278</v>
      </c>
      <c r="D718" s="233"/>
      <c r="E718" s="233">
        <v>167.73508695946899</v>
      </c>
      <c r="F718" s="233"/>
      <c r="G718" s="233">
        <v>11432.059247888301</v>
      </c>
      <c r="H718" s="233">
        <v>10838.4442892555</v>
      </c>
      <c r="I718" s="233"/>
      <c r="J718" s="233">
        <v>1438895.35660272</v>
      </c>
      <c r="K718" s="233">
        <v>59.898531687004002</v>
      </c>
      <c r="L718" s="233">
        <v>28611.031948240001</v>
      </c>
      <c r="M718" s="233"/>
      <c r="N718" s="233">
        <v>610.88535023041902</v>
      </c>
      <c r="O718" s="234">
        <v>4.2226208486655903</v>
      </c>
      <c r="P718" s="233">
        <v>1638421.7244308901</v>
      </c>
      <c r="Q718" s="233"/>
      <c r="R718" s="235"/>
      <c r="T718" s="233">
        <v>162.889310861138</v>
      </c>
      <c r="U718" s="233">
        <v>933549.61384454905</v>
      </c>
      <c r="V718" s="233">
        <v>156.961861049595</v>
      </c>
      <c r="W718" s="233">
        <v>411.36293818661602</v>
      </c>
      <c r="X718" s="233">
        <v>1516471.3403216901</v>
      </c>
      <c r="Y718" s="233">
        <v>96869.985331108706</v>
      </c>
      <c r="Z718" s="233">
        <v>5.1241662480804697</v>
      </c>
      <c r="AA718" s="233"/>
      <c r="AB718" s="233">
        <v>3.19799014900389</v>
      </c>
      <c r="AC718" s="233">
        <v>4.1371517474118003</v>
      </c>
      <c r="AD718" s="233"/>
      <c r="AE718" s="235"/>
      <c r="AF718" s="237"/>
      <c r="AG718" s="237"/>
      <c r="AH718" s="237"/>
      <c r="AI718" s="237"/>
      <c r="AJ718" s="237"/>
    </row>
    <row r="719" spans="1:36" x14ac:dyDescent="0.25">
      <c r="A719" s="231">
        <f t="shared" si="810"/>
        <v>2039</v>
      </c>
      <c r="B719" s="231">
        <f t="shared" si="811"/>
        <v>7</v>
      </c>
      <c r="C719" s="232">
        <v>4.1273270000000002</v>
      </c>
      <c r="D719" s="233"/>
      <c r="E719" s="233">
        <v>167.62102702392599</v>
      </c>
      <c r="F719" s="233"/>
      <c r="G719" s="233">
        <v>11446.331938432</v>
      </c>
      <c r="H719" s="233">
        <v>10847.798640405899</v>
      </c>
      <c r="I719" s="233"/>
      <c r="J719" s="233">
        <v>1441473.9499600099</v>
      </c>
      <c r="K719" s="233">
        <v>59.957177479228399</v>
      </c>
      <c r="L719" s="233">
        <v>28665.31</v>
      </c>
      <c r="M719" s="233"/>
      <c r="N719" s="233">
        <v>601.07809999999995</v>
      </c>
      <c r="O719" s="234">
        <v>4.2325179999999998</v>
      </c>
      <c r="P719" s="233">
        <v>1641494.78498202</v>
      </c>
      <c r="Q719" s="233"/>
      <c r="R719" s="235"/>
      <c r="T719" s="233">
        <v>162.770378141604</v>
      </c>
      <c r="U719" s="233">
        <v>937474.6</v>
      </c>
      <c r="V719" s="233">
        <v>157.19567131505099</v>
      </c>
      <c r="W719" s="233">
        <v>412.1572265625</v>
      </c>
      <c r="X719" s="233">
        <v>1519883.9206245199</v>
      </c>
      <c r="Y719" s="233">
        <v>97168.512961091095</v>
      </c>
      <c r="Z719" s="233">
        <v>5.1218589999999997</v>
      </c>
      <c r="AA719" s="233"/>
      <c r="AB719" s="233">
        <v>3.2037819999999999</v>
      </c>
      <c r="AC719" s="233">
        <v>4.1452419999999996</v>
      </c>
      <c r="AD719" s="233"/>
      <c r="AE719" s="235"/>
      <c r="AF719" s="237"/>
      <c r="AG719" s="237"/>
      <c r="AH719" s="237"/>
      <c r="AI719" s="237"/>
      <c r="AJ719" s="237"/>
    </row>
    <row r="720" spans="1:36" x14ac:dyDescent="0.25">
      <c r="A720" s="231">
        <f t="shared" si="810"/>
        <v>2039</v>
      </c>
      <c r="B720" s="231">
        <f t="shared" si="811"/>
        <v>8</v>
      </c>
      <c r="C720" s="232">
        <v>4.1355573188485097</v>
      </c>
      <c r="D720" s="233"/>
      <c r="E720" s="233">
        <v>167.745596960298</v>
      </c>
      <c r="F720" s="233"/>
      <c r="G720" s="233">
        <v>11460.4841975748</v>
      </c>
      <c r="H720" s="233">
        <v>10857.958974500199</v>
      </c>
      <c r="I720" s="233"/>
      <c r="J720" s="233">
        <v>1444077.2059578099</v>
      </c>
      <c r="K720" s="233">
        <v>60.014795152441799</v>
      </c>
      <c r="L720" s="233">
        <v>28720.5265579917</v>
      </c>
      <c r="M720" s="233"/>
      <c r="N720" s="233">
        <v>588.34627471526903</v>
      </c>
      <c r="O720" s="234">
        <v>4.2413407819745599</v>
      </c>
      <c r="P720" s="233">
        <v>1644586.0294534999</v>
      </c>
      <c r="Q720" s="233"/>
      <c r="R720" s="235"/>
      <c r="T720" s="233">
        <v>162.90911895171001</v>
      </c>
      <c r="U720" s="233">
        <v>941451.05670669104</v>
      </c>
      <c r="V720" s="233">
        <v>157.427530997166</v>
      </c>
      <c r="W720" s="233">
        <v>413.04615873779102</v>
      </c>
      <c r="X720" s="233">
        <v>1523653.9105932801</v>
      </c>
      <c r="Y720" s="233">
        <v>97490.0571891851</v>
      </c>
      <c r="Z720" s="233">
        <v>5.1199672018575102</v>
      </c>
      <c r="AA720" s="233"/>
      <c r="AB720" s="233">
        <v>3.2089618210128501</v>
      </c>
      <c r="AC720" s="233">
        <v>4.1535743505958704</v>
      </c>
      <c r="AD720" s="233"/>
      <c r="AE720" s="235"/>
      <c r="AF720" s="237"/>
      <c r="AG720" s="237"/>
      <c r="AH720" s="237"/>
      <c r="AI720" s="237"/>
      <c r="AJ720" s="237"/>
    </row>
    <row r="721" spans="1:36" x14ac:dyDescent="0.25">
      <c r="A721" s="231">
        <f t="shared" si="810"/>
        <v>2039</v>
      </c>
      <c r="B721" s="231">
        <f t="shared" si="811"/>
        <v>9</v>
      </c>
      <c r="C721" s="232">
        <v>4.1437520145187401</v>
      </c>
      <c r="D721" s="233"/>
      <c r="E721" s="233">
        <v>167.976276805418</v>
      </c>
      <c r="F721" s="233"/>
      <c r="G721" s="233">
        <v>11474.0540723057</v>
      </c>
      <c r="H721" s="233">
        <v>10868.1055306095</v>
      </c>
      <c r="I721" s="233"/>
      <c r="J721" s="233">
        <v>1446813.21964834</v>
      </c>
      <c r="K721" s="233">
        <v>60.078763261727303</v>
      </c>
      <c r="L721" s="233">
        <v>28774.861724803101</v>
      </c>
      <c r="M721" s="233"/>
      <c r="N721" s="233">
        <v>576.58491085029596</v>
      </c>
      <c r="O721" s="234">
        <v>4.24984996667256</v>
      </c>
      <c r="P721" s="233">
        <v>1647851.42673161</v>
      </c>
      <c r="Q721" s="233"/>
      <c r="R721" s="235"/>
      <c r="T721" s="233">
        <v>163.16456787077399</v>
      </c>
      <c r="U721" s="233">
        <v>945423.44619209995</v>
      </c>
      <c r="V721" s="233">
        <v>157.64886110005</v>
      </c>
      <c r="W721" s="233">
        <v>413.96417386729001</v>
      </c>
      <c r="X721" s="233">
        <v>1527550.9536619401</v>
      </c>
      <c r="Y721" s="233">
        <v>97825.643367044206</v>
      </c>
      <c r="Z721" s="233">
        <v>5.1182254630779802</v>
      </c>
      <c r="AA721" s="233"/>
      <c r="AB721" s="233">
        <v>3.2139164729670502</v>
      </c>
      <c r="AC721" s="233">
        <v>4.1618983983596998</v>
      </c>
      <c r="AD721" s="233"/>
      <c r="AE721" s="235"/>
      <c r="AF721" s="237"/>
      <c r="AG721" s="237"/>
      <c r="AH721" s="237"/>
      <c r="AI721" s="237"/>
      <c r="AJ721" s="237"/>
    </row>
    <row r="722" spans="1:36" x14ac:dyDescent="0.25">
      <c r="A722" s="231">
        <f t="shared" si="810"/>
        <v>2039</v>
      </c>
      <c r="B722" s="231">
        <f t="shared" si="811"/>
        <v>10</v>
      </c>
      <c r="C722" s="232">
        <v>4.1518069999999998</v>
      </c>
      <c r="D722" s="233"/>
      <c r="E722" s="233">
        <v>168.10852842041001</v>
      </c>
      <c r="F722" s="233"/>
      <c r="G722" s="233">
        <v>11486.7578030615</v>
      </c>
      <c r="H722" s="233">
        <v>10877.3652200671</v>
      </c>
      <c r="I722" s="233"/>
      <c r="J722" s="233">
        <v>1449817.8686712701</v>
      </c>
      <c r="K722" s="233">
        <v>60.157865464406697</v>
      </c>
      <c r="L722" s="233">
        <v>28826.86</v>
      </c>
      <c r="M722" s="233"/>
      <c r="N722" s="233">
        <v>569.80489999999998</v>
      </c>
      <c r="O722" s="234">
        <v>4.2592970000000001</v>
      </c>
      <c r="P722" s="233">
        <v>1651485.48720845</v>
      </c>
      <c r="Q722" s="233"/>
      <c r="R722" s="235"/>
      <c r="T722" s="233">
        <v>163.316924279787</v>
      </c>
      <c r="U722" s="233">
        <v>949363.9</v>
      </c>
      <c r="V722" s="233">
        <v>157.85390692505899</v>
      </c>
      <c r="W722" s="233">
        <v>414.82279999999997</v>
      </c>
      <c r="X722" s="233">
        <v>1531271.59686936</v>
      </c>
      <c r="Y722" s="233">
        <v>98161.337086259795</v>
      </c>
      <c r="Z722" s="233">
        <v>5.116123</v>
      </c>
      <c r="AA722" s="233"/>
      <c r="AB722" s="233">
        <v>3.2193239999999999</v>
      </c>
      <c r="AC722" s="233">
        <v>4.1699679999999999</v>
      </c>
      <c r="AD722" s="233"/>
      <c r="AE722" s="235"/>
      <c r="AF722" s="237"/>
      <c r="AG722" s="237"/>
      <c r="AH722" s="237"/>
      <c r="AI722" s="237"/>
      <c r="AJ722" s="237"/>
    </row>
    <row r="723" spans="1:36" x14ac:dyDescent="0.25">
      <c r="A723" s="231">
        <f t="shared" si="810"/>
        <v>2039</v>
      </c>
      <c r="B723" s="231">
        <f t="shared" si="811"/>
        <v>11</v>
      </c>
      <c r="C723" s="232">
        <v>4.1603677675034199</v>
      </c>
      <c r="D723" s="233"/>
      <c r="E723" s="233">
        <v>168.018591961174</v>
      </c>
      <c r="F723" s="233"/>
      <c r="G723" s="233">
        <v>11499.633095613601</v>
      </c>
      <c r="H723" s="233">
        <v>10886.163498326399</v>
      </c>
      <c r="I723" s="233"/>
      <c r="J723" s="233">
        <v>1453422.52792992</v>
      </c>
      <c r="K723" s="233">
        <v>60.263662078036802</v>
      </c>
      <c r="L723" s="233">
        <v>28880.251103987201</v>
      </c>
      <c r="M723" s="233"/>
      <c r="N723" s="233">
        <v>570.44028537368195</v>
      </c>
      <c r="O723" s="234">
        <v>4.2712915285429798</v>
      </c>
      <c r="P723" s="233">
        <v>1655905.2846212699</v>
      </c>
      <c r="Q723" s="233"/>
      <c r="R723" s="235"/>
      <c r="T723" s="233">
        <v>163.233303657222</v>
      </c>
      <c r="U723" s="233">
        <v>953599.93784427899</v>
      </c>
      <c r="V723" s="233">
        <v>158.05826848997299</v>
      </c>
      <c r="W723" s="233">
        <v>415.64107499702601</v>
      </c>
      <c r="X723" s="233">
        <v>1534924.45773918</v>
      </c>
      <c r="Y723" s="233">
        <v>98513.666171972203</v>
      </c>
      <c r="Z723" s="233">
        <v>5.1131588904125502</v>
      </c>
      <c r="AA723" s="233"/>
      <c r="AB723" s="233">
        <v>3.2260745144997198</v>
      </c>
      <c r="AC723" s="233">
        <v>4.1783418012862903</v>
      </c>
      <c r="AD723" s="233"/>
      <c r="AE723" s="235"/>
      <c r="AF723" s="237"/>
      <c r="AG723" s="237"/>
      <c r="AH723" s="237"/>
      <c r="AI723" s="237"/>
      <c r="AJ723" s="237"/>
    </row>
    <row r="724" spans="1:36" x14ac:dyDescent="0.25">
      <c r="A724" s="231">
        <f t="shared" si="810"/>
        <v>2039</v>
      </c>
      <c r="B724" s="231">
        <f t="shared" si="811"/>
        <v>12</v>
      </c>
      <c r="C724" s="232">
        <v>4.1687796245573896</v>
      </c>
      <c r="D724" s="233">
        <f t="shared" ref="D724" si="812">AVERAGE(C713:C724)</f>
        <v>4.1232888051714864</v>
      </c>
      <c r="E724" s="233">
        <v>167.83071725300101</v>
      </c>
      <c r="F724" s="233">
        <f t="shared" ref="F724" si="813">AVERAGE(E713:E724)</f>
        <v>167.98314503760989</v>
      </c>
      <c r="G724" s="233">
        <v>11512.257308631801</v>
      </c>
      <c r="H724" s="233">
        <v>10895.1382790024</v>
      </c>
      <c r="I724" s="233">
        <f t="shared" ref="I724" si="814">AVERAGE(H713:H724)</f>
        <v>10845.469676199333</v>
      </c>
      <c r="J724" s="233">
        <v>1457120.96591772</v>
      </c>
      <c r="K724" s="233">
        <v>60.375834007289797</v>
      </c>
      <c r="L724" s="233">
        <v>28931.840904683599</v>
      </c>
      <c r="M724" s="233">
        <f t="shared" ref="M724" si="815">AVERAGE(L713:L724)</f>
        <v>28639.561219062842</v>
      </c>
      <c r="N724" s="233">
        <v>577.80486381377295</v>
      </c>
      <c r="O724" s="234">
        <v>4.2838309423837302</v>
      </c>
      <c r="P724" s="233">
        <v>1660457.69194449</v>
      </c>
      <c r="Q724" s="233">
        <f t="shared" ref="Q724" si="816">AVERAGE(P713:P724)</f>
        <v>1640311.1808340109</v>
      </c>
      <c r="R724" s="235">
        <f t="shared" ref="R724" si="817">AVERAGE(K713:K724)</f>
        <v>59.940300055356722</v>
      </c>
      <c r="T724" s="233">
        <v>163.04227411555601</v>
      </c>
      <c r="U724" s="233">
        <v>957776.50881040702</v>
      </c>
      <c r="V724" s="233">
        <v>158.254409708682</v>
      </c>
      <c r="W724" s="233">
        <v>416.40855556479403</v>
      </c>
      <c r="X724" s="233">
        <v>1538281.8495766299</v>
      </c>
      <c r="Y724" s="233">
        <v>98841.875851996505</v>
      </c>
      <c r="Z724" s="233">
        <v>5.1099902331972</v>
      </c>
      <c r="AA724" s="233">
        <f t="shared" ref="AA724" si="818">AVERAGE(Z713:Z724)</f>
        <v>5.1215890223716745</v>
      </c>
      <c r="AB724" s="233">
        <v>3.2330281764365001</v>
      </c>
      <c r="AC724" s="233">
        <v>4.1864917536167301</v>
      </c>
      <c r="AD724" s="233">
        <f t="shared" ref="AD724" si="819">AVERAGE(X713:X724)</f>
        <v>1518510.638456498</v>
      </c>
      <c r="AE724" s="235">
        <f t="shared" ref="AE724" si="820">AVERAGE(O713:O724)</f>
        <v>4.2274889634728634</v>
      </c>
      <c r="AF724" s="237" t="e">
        <f t="shared" ref="AF724" si="821">AVERAGE(S713:S724)</f>
        <v>#DIV/0!</v>
      </c>
      <c r="AG724" s="237">
        <f t="shared" ref="AG724" si="822">AVERAGE(U713:U724)</f>
        <v>935578.92834378313</v>
      </c>
      <c r="AH724" s="237">
        <f t="shared" ref="AH724" si="823">AVERAGE(G713:G724)</f>
        <v>11438.453049555668</v>
      </c>
      <c r="AI724" s="237">
        <f t="shared" ref="AI724:AJ724" si="824">AVERAGE(AB713:AB724)</f>
        <v>3.2010832719951066</v>
      </c>
      <c r="AJ724" s="237">
        <f t="shared" si="824"/>
        <v>4.1412353654353549</v>
      </c>
    </row>
    <row r="725" spans="1:36" x14ac:dyDescent="0.25">
      <c r="A725" s="231">
        <f>A713+1</f>
        <v>2040</v>
      </c>
      <c r="B725" s="231">
        <f>B713</f>
        <v>1</v>
      </c>
      <c r="C725" s="232">
        <v>4.1774440000000004</v>
      </c>
      <c r="D725" s="233"/>
      <c r="E725" s="233">
        <v>167.71845999999999</v>
      </c>
      <c r="F725" s="233"/>
      <c r="G725" s="233">
        <v>11525.9555816928</v>
      </c>
      <c r="H725" s="233">
        <v>10906.500269943101</v>
      </c>
      <c r="I725" s="233"/>
      <c r="J725" s="233">
        <v>1460772.42984886</v>
      </c>
      <c r="K725" s="233">
        <v>60.482805351516198</v>
      </c>
      <c r="L725" s="233">
        <v>28985.33</v>
      </c>
      <c r="M725" s="233"/>
      <c r="N725" s="233">
        <v>590.84969999999998</v>
      </c>
      <c r="O725" s="234">
        <v>4.2959170000000002</v>
      </c>
      <c r="P725" s="233">
        <v>1664925.76807898</v>
      </c>
      <c r="Q725" s="233"/>
      <c r="R725" s="235"/>
      <c r="T725" s="233">
        <v>162.925863952973</v>
      </c>
      <c r="U725" s="233">
        <v>962050.1</v>
      </c>
      <c r="V725" s="233">
        <v>158.46227333852201</v>
      </c>
      <c r="W725" s="233">
        <v>417.2407</v>
      </c>
      <c r="X725" s="233">
        <v>1541611.8751632001</v>
      </c>
      <c r="Y725" s="233">
        <v>99145.861120328002</v>
      </c>
      <c r="Z725" s="233">
        <v>5.1070985794067401</v>
      </c>
      <c r="AA725" s="233"/>
      <c r="AB725" s="233">
        <v>3.2396050000000001</v>
      </c>
      <c r="AC725" s="233">
        <v>4.1949719999999999</v>
      </c>
      <c r="AD725" s="233"/>
      <c r="AE725" s="235"/>
      <c r="AF725" s="237"/>
      <c r="AG725" s="237"/>
      <c r="AH725" s="237"/>
      <c r="AI725" s="237"/>
      <c r="AJ725" s="237"/>
    </row>
    <row r="726" spans="1:36" x14ac:dyDescent="0.25">
      <c r="A726" s="231">
        <f t="shared" si="810"/>
        <v>2040</v>
      </c>
      <c r="B726" s="231">
        <f t="shared" si="811"/>
        <v>2</v>
      </c>
      <c r="C726" s="232">
        <v>4.1859631081450797</v>
      </c>
      <c r="D726" s="233"/>
      <c r="E726" s="233">
        <v>167.83231506237399</v>
      </c>
      <c r="F726" s="233"/>
      <c r="G726" s="233">
        <v>11540.6087290921</v>
      </c>
      <c r="H726" s="233">
        <v>10920.8087441725</v>
      </c>
      <c r="I726" s="233"/>
      <c r="J726" s="233">
        <v>1463962.64858097</v>
      </c>
      <c r="K726" s="233">
        <v>60.566550455216301</v>
      </c>
      <c r="L726" s="233">
        <v>29039.0606609893</v>
      </c>
      <c r="M726" s="233"/>
      <c r="N726" s="233">
        <v>607.32841379827903</v>
      </c>
      <c r="O726" s="234">
        <v>4.3058252753581003</v>
      </c>
      <c r="P726" s="233">
        <v>1668767.4618925799</v>
      </c>
      <c r="Q726" s="233"/>
      <c r="R726" s="235"/>
      <c r="T726" s="233">
        <v>163.04127535716299</v>
      </c>
      <c r="U726" s="233">
        <v>966196.87363576202</v>
      </c>
      <c r="V726" s="233">
        <v>158.680195022378</v>
      </c>
      <c r="W726" s="233">
        <v>418.15536360515</v>
      </c>
      <c r="X726" s="233">
        <v>1544848.83573287</v>
      </c>
      <c r="Y726" s="233">
        <v>99402.679441599204</v>
      </c>
      <c r="Z726" s="233">
        <v>5.1052067502806597</v>
      </c>
      <c r="AA726" s="233"/>
      <c r="AB726" s="233">
        <v>3.2448482843743598</v>
      </c>
      <c r="AC726" s="233">
        <v>4.2035153264429104</v>
      </c>
      <c r="AD726" s="233"/>
      <c r="AE726" s="235"/>
      <c r="AF726" s="237"/>
      <c r="AG726" s="237"/>
      <c r="AH726" s="237"/>
      <c r="AI726" s="237"/>
      <c r="AJ726" s="237"/>
    </row>
    <row r="727" spans="1:36" x14ac:dyDescent="0.25">
      <c r="A727" s="231">
        <f t="shared" si="810"/>
        <v>2040</v>
      </c>
      <c r="B727" s="231">
        <f t="shared" si="811"/>
        <v>3</v>
      </c>
      <c r="C727" s="232">
        <v>4.1938546592544101</v>
      </c>
      <c r="D727" s="233"/>
      <c r="E727" s="233">
        <v>168.10897596347701</v>
      </c>
      <c r="F727" s="233"/>
      <c r="G727" s="233">
        <v>11554.736721355201</v>
      </c>
      <c r="H727" s="233">
        <v>10934.7368274896</v>
      </c>
      <c r="I727" s="233"/>
      <c r="J727" s="233">
        <v>1466642.0399907599</v>
      </c>
      <c r="K727" s="233">
        <v>60.6295705638138</v>
      </c>
      <c r="L727" s="233">
        <v>29088.870382431502</v>
      </c>
      <c r="M727" s="233"/>
      <c r="N727" s="233">
        <v>622.13677130684403</v>
      </c>
      <c r="O727" s="234">
        <v>4.3139761982309199</v>
      </c>
      <c r="P727" s="233">
        <v>1671949.0930122801</v>
      </c>
      <c r="Q727" s="233"/>
      <c r="R727" s="235"/>
      <c r="T727" s="233">
        <v>163.32272487144499</v>
      </c>
      <c r="U727" s="233">
        <v>970026.80257408402</v>
      </c>
      <c r="V727" s="233">
        <v>158.889752832494</v>
      </c>
      <c r="W727" s="233">
        <v>419.044800390018</v>
      </c>
      <c r="X727" s="233">
        <v>1547848.4181989499</v>
      </c>
      <c r="Y727" s="233">
        <v>99628.373720233605</v>
      </c>
      <c r="Z727" s="233">
        <v>5.1045615697662798</v>
      </c>
      <c r="AA727" s="233"/>
      <c r="AB727" s="233">
        <v>3.2491208351404901</v>
      </c>
      <c r="AC727" s="233">
        <v>4.2115413450211197</v>
      </c>
      <c r="AD727" s="233"/>
      <c r="AE727" s="235"/>
      <c r="AF727" s="237"/>
      <c r="AG727" s="237"/>
      <c r="AH727" s="237"/>
      <c r="AI727" s="237"/>
      <c r="AJ727" s="237"/>
    </row>
    <row r="728" spans="1:36" x14ac:dyDescent="0.25">
      <c r="A728" s="231">
        <f t="shared" si="810"/>
        <v>2040</v>
      </c>
      <c r="B728" s="231">
        <f t="shared" si="811"/>
        <v>4</v>
      </c>
      <c r="C728" s="232">
        <v>4.2023080000000004</v>
      </c>
      <c r="D728" s="233"/>
      <c r="E728" s="233">
        <v>168.50492089599601</v>
      </c>
      <c r="F728" s="233"/>
      <c r="G728" s="233">
        <v>11569.619293620701</v>
      </c>
      <c r="H728" s="233">
        <v>10947.1460242962</v>
      </c>
      <c r="I728" s="233"/>
      <c r="J728" s="233">
        <v>1469402.56373833</v>
      </c>
      <c r="K728" s="233">
        <v>60.691714091203401</v>
      </c>
      <c r="L728" s="233">
        <v>29140.71</v>
      </c>
      <c r="M728" s="233"/>
      <c r="N728" s="233">
        <v>632.83720000000005</v>
      </c>
      <c r="O728" s="234">
        <v>4.3229600000000001</v>
      </c>
      <c r="P728" s="233">
        <v>1675212.9784192001</v>
      </c>
      <c r="Q728" s="233"/>
      <c r="R728" s="235"/>
      <c r="T728" s="233">
        <v>163.72325141106799</v>
      </c>
      <c r="U728" s="233">
        <v>974176.9</v>
      </c>
      <c r="V728" s="233">
        <v>159.11408619496601</v>
      </c>
      <c r="W728" s="233">
        <v>419.96612548828102</v>
      </c>
      <c r="X728" s="233">
        <v>1551087.29295937</v>
      </c>
      <c r="Y728" s="233">
        <v>99894.728775736599</v>
      </c>
      <c r="Z728" s="233">
        <v>5.1052184104919398</v>
      </c>
      <c r="AA728" s="233"/>
      <c r="AB728" s="233">
        <v>3.2539609999999999</v>
      </c>
      <c r="AC728" s="233">
        <v>4.2201250000000003</v>
      </c>
      <c r="AD728" s="233"/>
      <c r="AE728" s="235"/>
      <c r="AF728" s="237"/>
      <c r="AG728" s="237"/>
      <c r="AH728" s="237"/>
      <c r="AI728" s="237"/>
      <c r="AJ728" s="237"/>
    </row>
    <row r="729" spans="1:36" x14ac:dyDescent="0.25">
      <c r="A729" s="231">
        <f t="shared" si="810"/>
        <v>2040</v>
      </c>
      <c r="B729" s="231">
        <f t="shared" si="811"/>
        <v>5</v>
      </c>
      <c r="C729" s="232">
        <v>4.21057555925361</v>
      </c>
      <c r="D729" s="233"/>
      <c r="E729" s="233">
        <v>168.906625245356</v>
      </c>
      <c r="F729" s="233"/>
      <c r="G729" s="233">
        <v>11583.3236211031</v>
      </c>
      <c r="H729" s="233">
        <v>10954.6308511555</v>
      </c>
      <c r="I729" s="233"/>
      <c r="J729" s="233">
        <v>1472133.5395877201</v>
      </c>
      <c r="K729" s="233">
        <v>60.754883714619702</v>
      </c>
      <c r="L729" s="233">
        <v>29188.840140489701</v>
      </c>
      <c r="M729" s="233"/>
      <c r="N729" s="233">
        <v>634.85713803759199</v>
      </c>
      <c r="O729" s="234">
        <v>4.3329307227338196</v>
      </c>
      <c r="P729" s="233">
        <v>1678458.0127142901</v>
      </c>
      <c r="Q729" s="233"/>
      <c r="R729" s="235"/>
      <c r="T729" s="233">
        <v>164.124911695679</v>
      </c>
      <c r="U729" s="233">
        <v>978318.16507757502</v>
      </c>
      <c r="V729" s="233">
        <v>159.32720165753801</v>
      </c>
      <c r="W729" s="233">
        <v>420.78415908370101</v>
      </c>
      <c r="X729" s="233">
        <v>1554300.58887135</v>
      </c>
      <c r="Y729" s="233">
        <v>100206.147926775</v>
      </c>
      <c r="Z729" s="233">
        <v>5.1073479658003604</v>
      </c>
      <c r="AA729" s="233"/>
      <c r="AB729" s="233">
        <v>3.2595717677647098</v>
      </c>
      <c r="AC729" s="233">
        <v>4.2284127229171098</v>
      </c>
      <c r="AD729" s="233"/>
      <c r="AE729" s="235"/>
      <c r="AF729" s="237"/>
      <c r="AG729" s="237"/>
      <c r="AH729" s="237"/>
      <c r="AI729" s="237"/>
      <c r="AJ729" s="237"/>
    </row>
    <row r="730" spans="1:36" x14ac:dyDescent="0.25">
      <c r="A730" s="231">
        <f t="shared" si="810"/>
        <v>2040</v>
      </c>
      <c r="B730" s="231">
        <f t="shared" si="811"/>
        <v>6</v>
      </c>
      <c r="C730" s="232">
        <v>4.2191600103737699</v>
      </c>
      <c r="D730" s="233"/>
      <c r="E730" s="233">
        <v>169.25384512335901</v>
      </c>
      <c r="F730" s="233"/>
      <c r="G730" s="233">
        <v>11596.978157929099</v>
      </c>
      <c r="H730" s="233">
        <v>10959.3118233643</v>
      </c>
      <c r="I730" s="233"/>
      <c r="J730" s="233">
        <v>1474952.36710858</v>
      </c>
      <c r="K730" s="233">
        <v>60.820413150876199</v>
      </c>
      <c r="L730" s="233">
        <v>29236.806340134401</v>
      </c>
      <c r="M730" s="233"/>
      <c r="N730" s="233">
        <v>629.44323841819096</v>
      </c>
      <c r="O730" s="234">
        <v>4.34383770731423</v>
      </c>
      <c r="P730" s="233">
        <v>1681817.80164298</v>
      </c>
      <c r="Q730" s="233"/>
      <c r="R730" s="235"/>
      <c r="T730" s="233">
        <v>164.46345878622699</v>
      </c>
      <c r="U730" s="233">
        <v>982646.71041768999</v>
      </c>
      <c r="V730" s="233">
        <v>159.54437873819199</v>
      </c>
      <c r="W730" s="233">
        <v>421.58860208900802</v>
      </c>
      <c r="X730" s="233">
        <v>1557691.1707303801</v>
      </c>
      <c r="Y730" s="233">
        <v>100568.606453638</v>
      </c>
      <c r="Z730" s="233">
        <v>5.1113934773302496</v>
      </c>
      <c r="AA730" s="233"/>
      <c r="AB730" s="233">
        <v>3.2658860435235799</v>
      </c>
      <c r="AC730" s="233">
        <v>4.2369674929660599</v>
      </c>
      <c r="AD730" s="233"/>
      <c r="AE730" s="235"/>
      <c r="AF730" s="237"/>
      <c r="AG730" s="237"/>
      <c r="AH730" s="237"/>
      <c r="AI730" s="237"/>
      <c r="AJ730" s="237"/>
    </row>
    <row r="731" spans="1:36" x14ac:dyDescent="0.25">
      <c r="A731" s="231">
        <f t="shared" si="810"/>
        <v>2040</v>
      </c>
      <c r="B731" s="231">
        <f t="shared" si="811"/>
        <v>7</v>
      </c>
      <c r="C731" s="232">
        <v>4.2274310000000002</v>
      </c>
      <c r="D731" s="233"/>
      <c r="E731" s="233">
        <v>169.440270839844</v>
      </c>
      <c r="F731" s="233"/>
      <c r="G731" s="233">
        <v>11610.0860902363</v>
      </c>
      <c r="H731" s="233">
        <v>10963.3818038917</v>
      </c>
      <c r="I731" s="233"/>
      <c r="J731" s="233">
        <v>1477557.2881409801</v>
      </c>
      <c r="K731" s="233">
        <v>60.878483161542</v>
      </c>
      <c r="L731" s="233">
        <v>29282.09</v>
      </c>
      <c r="M731" s="233"/>
      <c r="N731" s="233">
        <v>619.13990000000001</v>
      </c>
      <c r="O731" s="234">
        <v>4.353853</v>
      </c>
      <c r="P731" s="233">
        <v>1684918.3385165399</v>
      </c>
      <c r="Q731" s="233"/>
      <c r="R731" s="235"/>
      <c r="T731" s="233">
        <v>164.629355812104</v>
      </c>
      <c r="U731" s="233">
        <v>986768.8</v>
      </c>
      <c r="V731" s="233">
        <v>159.75401595688899</v>
      </c>
      <c r="W731" s="233">
        <v>422.38150000000002</v>
      </c>
      <c r="X731" s="233">
        <v>1561014.3822902599</v>
      </c>
      <c r="Y731" s="233">
        <v>100933.37735969199</v>
      </c>
      <c r="Z731" s="233">
        <v>5.1174125671386701</v>
      </c>
      <c r="AA731" s="233"/>
      <c r="AB731" s="233">
        <v>3.2717939999999999</v>
      </c>
      <c r="AC731" s="233">
        <v>4.2452560000000004</v>
      </c>
      <c r="AD731" s="233"/>
      <c r="AE731" s="235"/>
      <c r="AF731" s="237"/>
      <c r="AG731" s="237"/>
      <c r="AH731" s="237"/>
      <c r="AI731" s="237"/>
      <c r="AJ731" s="237"/>
    </row>
    <row r="732" spans="1:36" x14ac:dyDescent="0.25">
      <c r="A732" s="231">
        <f t="shared" si="810"/>
        <v>2040</v>
      </c>
      <c r="B732" s="231">
        <f t="shared" si="811"/>
        <v>8</v>
      </c>
      <c r="C732" s="232">
        <v>4.2358946834145499</v>
      </c>
      <c r="D732" s="233"/>
      <c r="E732" s="233">
        <v>169.42636053516401</v>
      </c>
      <c r="F732" s="233"/>
      <c r="G732" s="233">
        <v>11623.8258849464</v>
      </c>
      <c r="H732" s="233">
        <v>10969.2599810054</v>
      </c>
      <c r="I732" s="233"/>
      <c r="J732" s="233">
        <v>1480081.05168035</v>
      </c>
      <c r="K732" s="233">
        <v>60.9309683694513</v>
      </c>
      <c r="L732" s="233">
        <v>29328.600354080201</v>
      </c>
      <c r="M732" s="233"/>
      <c r="N732" s="233">
        <v>605.82776545787897</v>
      </c>
      <c r="O732" s="234">
        <v>4.3629166270543696</v>
      </c>
      <c r="P732" s="233">
        <v>1687909.5175025</v>
      </c>
      <c r="Q732" s="233"/>
      <c r="R732" s="235"/>
      <c r="T732" s="233">
        <v>164.57985963181201</v>
      </c>
      <c r="U732" s="233">
        <v>990888.46094224497</v>
      </c>
      <c r="V732" s="233">
        <v>159.97195049915101</v>
      </c>
      <c r="W732" s="233">
        <v>423.25851793606603</v>
      </c>
      <c r="X732" s="233">
        <v>1564471.5094141201</v>
      </c>
      <c r="Y732" s="233">
        <v>101302.36712080101</v>
      </c>
      <c r="Z732" s="233">
        <v>5.1256817178347402</v>
      </c>
      <c r="AA732" s="233"/>
      <c r="AB732" s="233">
        <v>3.2772123216025699</v>
      </c>
      <c r="AC732" s="233">
        <v>4.2538457206022402</v>
      </c>
      <c r="AD732" s="233"/>
      <c r="AE732" s="235"/>
      <c r="AF732" s="237"/>
      <c r="AG732" s="237"/>
      <c r="AH732" s="237"/>
      <c r="AI732" s="237"/>
      <c r="AJ732" s="237"/>
    </row>
    <row r="733" spans="1:36" x14ac:dyDescent="0.25">
      <c r="A733" s="231">
        <f t="shared" si="810"/>
        <v>2040</v>
      </c>
      <c r="B733" s="231">
        <f t="shared" si="811"/>
        <v>9</v>
      </c>
      <c r="C733" s="232">
        <v>4.2443656500165101</v>
      </c>
      <c r="D733" s="233"/>
      <c r="E733" s="233">
        <v>169.29127332201099</v>
      </c>
      <c r="F733" s="233"/>
      <c r="G733" s="233">
        <v>11637.6898340314</v>
      </c>
      <c r="H733" s="233">
        <v>10977.2022192638</v>
      </c>
      <c r="I733" s="233"/>
      <c r="J733" s="233">
        <v>1482727.10066791</v>
      </c>
      <c r="K733" s="233">
        <v>60.989033120009601</v>
      </c>
      <c r="L733" s="233">
        <v>29376.873121813602</v>
      </c>
      <c r="M733" s="233"/>
      <c r="N733" s="233">
        <v>593.50449430878803</v>
      </c>
      <c r="O733" s="234">
        <v>4.3717068708872997</v>
      </c>
      <c r="P733" s="233">
        <v>1691053.0970727601</v>
      </c>
      <c r="Q733" s="233"/>
      <c r="R733" s="235"/>
      <c r="T733" s="233">
        <v>164.401138608678</v>
      </c>
      <c r="U733" s="233">
        <v>994987.70602348004</v>
      </c>
      <c r="V733" s="233">
        <v>160.190504242885</v>
      </c>
      <c r="W733" s="233">
        <v>424.18392090234897</v>
      </c>
      <c r="X733" s="233">
        <v>1567958.5620811</v>
      </c>
      <c r="Y733" s="233">
        <v>101656.628387791</v>
      </c>
      <c r="Z733" s="233">
        <v>5.1340914527377102</v>
      </c>
      <c r="AA733" s="233"/>
      <c r="AB733" s="233">
        <v>3.2824660721212</v>
      </c>
      <c r="AC733" s="233">
        <v>4.2624579514452998</v>
      </c>
      <c r="AD733" s="233"/>
      <c r="AE733" s="235"/>
      <c r="AF733" s="237"/>
      <c r="AG733" s="237"/>
      <c r="AH733" s="237"/>
      <c r="AI733" s="237"/>
      <c r="AJ733" s="237"/>
    </row>
    <row r="734" spans="1:36" x14ac:dyDescent="0.25">
      <c r="A734" s="231">
        <f t="shared" si="810"/>
        <v>2040</v>
      </c>
      <c r="B734" s="231">
        <f t="shared" si="811"/>
        <v>10</v>
      </c>
      <c r="C734" s="232">
        <v>4.2526890000000002</v>
      </c>
      <c r="D734" s="233"/>
      <c r="E734" s="233">
        <v>169.162022409668</v>
      </c>
      <c r="F734" s="233"/>
      <c r="G734" s="233">
        <v>11651.0667115786</v>
      </c>
      <c r="H734" s="233">
        <v>10986.7846584203</v>
      </c>
      <c r="I734" s="233"/>
      <c r="J734" s="233">
        <v>1485759.6686784001</v>
      </c>
      <c r="K734" s="233">
        <v>61.066612128710098</v>
      </c>
      <c r="L734" s="233">
        <v>29427.48</v>
      </c>
      <c r="M734" s="233"/>
      <c r="N734" s="233">
        <v>586.28980000000001</v>
      </c>
      <c r="O734" s="234">
        <v>4.3813420000000001</v>
      </c>
      <c r="P734" s="233">
        <v>1694688.7266692601</v>
      </c>
      <c r="Q734" s="233"/>
      <c r="R734" s="235"/>
      <c r="T734" s="233">
        <v>164.230169589534</v>
      </c>
      <c r="U734" s="233">
        <v>999095.4</v>
      </c>
      <c r="V734" s="233">
        <v>160.40132502601901</v>
      </c>
      <c r="W734" s="233">
        <v>425.1035</v>
      </c>
      <c r="X734" s="233">
        <v>1571373.88778376</v>
      </c>
      <c r="Y734" s="233">
        <v>101982.781757841</v>
      </c>
      <c r="Z734" s="233">
        <v>5.1400995254516602</v>
      </c>
      <c r="AA734" s="233"/>
      <c r="AB734" s="233">
        <v>3.2881339999999999</v>
      </c>
      <c r="AC734" s="233">
        <v>4.2708069999999996</v>
      </c>
      <c r="AD734" s="233"/>
      <c r="AE734" s="235"/>
      <c r="AF734" s="237"/>
      <c r="AG734" s="237"/>
      <c r="AH734" s="237"/>
      <c r="AI734" s="237"/>
      <c r="AJ734" s="237"/>
    </row>
    <row r="735" spans="1:36" x14ac:dyDescent="0.25">
      <c r="A735" s="231">
        <f t="shared" si="810"/>
        <v>2040</v>
      </c>
      <c r="B735" s="231">
        <f t="shared" si="811"/>
        <v>11</v>
      </c>
      <c r="C735" s="232">
        <v>4.2614980853500404</v>
      </c>
      <c r="D735" s="233"/>
      <c r="E735" s="233">
        <v>169.12078297896301</v>
      </c>
      <c r="F735" s="233"/>
      <c r="G735" s="233">
        <v>11664.737164906101</v>
      </c>
      <c r="H735" s="233">
        <v>10998.3758285933</v>
      </c>
      <c r="I735" s="233"/>
      <c r="J735" s="233">
        <v>1489592.9446773301</v>
      </c>
      <c r="K735" s="233">
        <v>61.178357177000898</v>
      </c>
      <c r="L735" s="233">
        <v>29485.0283234985</v>
      </c>
      <c r="M735" s="233"/>
      <c r="N735" s="233">
        <v>586.66616817905299</v>
      </c>
      <c r="O735" s="234">
        <v>4.3933424283246199</v>
      </c>
      <c r="P735" s="233">
        <v>1699325.0541123301</v>
      </c>
      <c r="Q735" s="233"/>
      <c r="R735" s="235"/>
      <c r="T735" s="233">
        <v>164.153683705014</v>
      </c>
      <c r="U735" s="233">
        <v>1003591.82126089</v>
      </c>
      <c r="V735" s="233">
        <v>160.61716423569399</v>
      </c>
      <c r="W735" s="233">
        <v>426.05915158916099</v>
      </c>
      <c r="X735" s="233">
        <v>1574950.3099734799</v>
      </c>
      <c r="Y735" s="233">
        <v>102302.380702189</v>
      </c>
      <c r="Z735" s="233">
        <v>5.1425509262925999</v>
      </c>
      <c r="AA735" s="233"/>
      <c r="AB735" s="233">
        <v>3.2950546148948399</v>
      </c>
      <c r="AC735" s="233">
        <v>4.2794502800308596</v>
      </c>
      <c r="AD735" s="233"/>
      <c r="AE735" s="235"/>
      <c r="AF735" s="237"/>
      <c r="AG735" s="237"/>
      <c r="AH735" s="237"/>
      <c r="AI735" s="237"/>
      <c r="AJ735" s="237"/>
    </row>
    <row r="736" spans="1:36" x14ac:dyDescent="0.25">
      <c r="A736" s="231">
        <f t="shared" si="810"/>
        <v>2040</v>
      </c>
      <c r="B736" s="231">
        <f t="shared" si="811"/>
        <v>12</v>
      </c>
      <c r="C736" s="232">
        <v>4.2701349739123602</v>
      </c>
      <c r="D736" s="233">
        <f t="shared" ref="D736" si="825">AVERAGE(C725:C736)</f>
        <v>4.223443227476694</v>
      </c>
      <c r="E736" s="233">
        <v>169.14548630693699</v>
      </c>
      <c r="F736" s="233">
        <f t="shared" ref="F736" si="826">AVERAGE(E725:E736)</f>
        <v>168.82594489026243</v>
      </c>
      <c r="G736" s="233">
        <v>11677.907294203</v>
      </c>
      <c r="H736" s="233">
        <v>11010.2270811258</v>
      </c>
      <c r="I736" s="233">
        <f t="shared" ref="I736" si="827">AVERAGE(H725:H736)</f>
        <v>10960.697176060125</v>
      </c>
      <c r="J736" s="233">
        <v>1493603.95571622</v>
      </c>
      <c r="K736" s="233">
        <v>61.299560874497899</v>
      </c>
      <c r="L736" s="233">
        <v>29543.060394171</v>
      </c>
      <c r="M736" s="233">
        <f t="shared" ref="M736" si="828">AVERAGE(L725:L736)</f>
        <v>29260.229143134016</v>
      </c>
      <c r="N736" s="233">
        <v>593.97409242738195</v>
      </c>
      <c r="O736" s="234">
        <v>4.4056989933213897</v>
      </c>
      <c r="P736" s="233">
        <v>1704183.6572173301</v>
      </c>
      <c r="Q736" s="233">
        <f t="shared" ref="Q736" si="829">AVERAGE(P725:P736)</f>
        <v>1683600.7922375856</v>
      </c>
      <c r="R736" s="235">
        <f t="shared" ref="R736" si="830">AVERAGE(K725:K736)</f>
        <v>60.857412679871459</v>
      </c>
      <c r="T736" s="233">
        <v>164.154787819852</v>
      </c>
      <c r="U736" s="233">
        <v>1008068.80075514</v>
      </c>
      <c r="V736" s="233">
        <v>160.822891975722</v>
      </c>
      <c r="W736" s="233">
        <v>426.98318867751499</v>
      </c>
      <c r="X736" s="233">
        <v>1578433.91271728</v>
      </c>
      <c r="Y736" s="233">
        <v>102604.14529482</v>
      </c>
      <c r="Z736" s="233">
        <v>5.14272060020095</v>
      </c>
      <c r="AA736" s="233">
        <f t="shared" ref="AA736" si="831">AVERAGE(Z725:Z736)</f>
        <v>5.1202819618943796</v>
      </c>
      <c r="AB736" s="233">
        <v>3.30208813506465</v>
      </c>
      <c r="AC736" s="233">
        <v>4.2878601453743501</v>
      </c>
      <c r="AD736" s="233">
        <f t="shared" ref="AD736" si="832">AVERAGE(X725:X736)</f>
        <v>1559632.5621596768</v>
      </c>
      <c r="AE736" s="235">
        <f t="shared" ref="AE736" si="833">AVERAGE(O725:O736)</f>
        <v>4.3486922352687287</v>
      </c>
      <c r="AF736" s="237" t="e">
        <f t="shared" ref="AF736" si="834">AVERAGE(S725:S736)</f>
        <v>#DIV/0!</v>
      </c>
      <c r="AG736" s="237">
        <f t="shared" ref="AG736" si="835">AVERAGE(U725:U736)</f>
        <v>984734.71172390552</v>
      </c>
      <c r="AH736" s="237">
        <f t="shared" ref="AH736" si="836">AVERAGE(G725:G736)</f>
        <v>11603.044590391233</v>
      </c>
      <c r="AI736" s="237">
        <f t="shared" ref="AI736:AJ736" si="837">AVERAGE(AB725:AB736)</f>
        <v>3.2691451728738663</v>
      </c>
      <c r="AJ736" s="237">
        <f t="shared" si="837"/>
        <v>4.241267582066663</v>
      </c>
    </row>
    <row r="737" spans="3:29" x14ac:dyDescent="0.25">
      <c r="C737" s="232"/>
      <c r="D737" s="233"/>
      <c r="E737" s="233"/>
      <c r="F737" s="233"/>
      <c r="G737" s="233"/>
      <c r="H737" s="233"/>
      <c r="I737" s="233"/>
      <c r="J737" s="233"/>
      <c r="K737" s="233"/>
      <c r="L737" s="233"/>
      <c r="M737" s="233"/>
      <c r="N737" s="233"/>
      <c r="O737" s="234"/>
      <c r="P737" s="233"/>
      <c r="Q737" s="233"/>
      <c r="R737" s="235"/>
      <c r="T737" s="233"/>
      <c r="U737" s="233"/>
      <c r="V737" s="233"/>
      <c r="W737" s="233"/>
      <c r="X737" s="233"/>
      <c r="Y737" s="233"/>
      <c r="Z737" s="233"/>
      <c r="AA737" s="233"/>
      <c r="AB737" s="233"/>
      <c r="AC737" s="233"/>
    </row>
    <row r="738" spans="3:29" x14ac:dyDescent="0.25">
      <c r="C738" s="232"/>
      <c r="D738" s="233"/>
      <c r="E738" s="233"/>
      <c r="F738" s="233"/>
      <c r="G738" s="233"/>
      <c r="H738" s="233"/>
      <c r="I738" s="233"/>
      <c r="J738" s="233"/>
      <c r="K738" s="233"/>
      <c r="L738" s="233"/>
      <c r="M738" s="233"/>
      <c r="N738" s="233"/>
      <c r="O738" s="234"/>
      <c r="P738" s="233"/>
      <c r="Q738" s="233"/>
      <c r="R738" s="235"/>
      <c r="T738" s="233"/>
      <c r="U738" s="233"/>
      <c r="V738" s="233"/>
      <c r="W738" s="233"/>
      <c r="X738" s="233"/>
      <c r="Y738" s="233"/>
      <c r="Z738" s="233"/>
      <c r="AA738" s="233"/>
      <c r="AB738" s="233"/>
      <c r="AC738" s="233"/>
    </row>
    <row r="739" spans="3:29" x14ac:dyDescent="0.25">
      <c r="C739" s="232"/>
      <c r="D739" s="233"/>
      <c r="E739" s="233"/>
      <c r="F739" s="233"/>
      <c r="G739" s="233"/>
      <c r="H739" s="233"/>
      <c r="I739" s="233"/>
      <c r="J739" s="233"/>
      <c r="K739" s="233"/>
      <c r="L739" s="233"/>
      <c r="M739" s="233"/>
      <c r="N739" s="233"/>
      <c r="O739" s="234"/>
      <c r="P739" s="233"/>
      <c r="Q739" s="233"/>
      <c r="R739" s="235"/>
      <c r="T739" s="233"/>
      <c r="U739" s="233"/>
      <c r="V739" s="233"/>
      <c r="W739" s="233"/>
      <c r="X739" s="233"/>
      <c r="Y739" s="233"/>
      <c r="Z739" s="233"/>
      <c r="AA739" s="233"/>
      <c r="AB739" s="233"/>
      <c r="AC739" s="233"/>
    </row>
  </sheetData>
  <phoneticPr fontId="2" type="noConversion"/>
  <printOptions horizontalCentered="1" gridLines="1"/>
  <pageMargins left="0.2" right="0.2" top="0.75" bottom="0.75" header="0.3" footer="0.3"/>
  <pageSetup pageOrder="overThenDown" orientation="landscape" r:id="rId1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496"/>
  <sheetViews>
    <sheetView workbookViewId="0">
      <pane xSplit="2" ySplit="4" topLeftCell="C5" activePane="bottomRight" state="frozen"/>
      <selection activeCell="F13" sqref="F13"/>
      <selection pane="topRight" activeCell="F13" sqref="F13"/>
      <selection pane="bottomLeft" activeCell="F13" sqref="F13"/>
      <selection pane="bottomRight" sqref="A1:A2"/>
    </sheetView>
  </sheetViews>
  <sheetFormatPr defaultColWidth="9.109375" defaultRowHeight="13.2" x14ac:dyDescent="0.25"/>
  <cols>
    <col min="1" max="2" width="9.109375" style="217"/>
    <col min="3" max="3" width="10.6640625" style="217" customWidth="1"/>
    <col min="4" max="4" width="9.109375" style="217"/>
    <col min="5" max="5" width="11.109375" style="217" customWidth="1"/>
    <col min="6" max="6" width="9.109375" style="217"/>
    <col min="7" max="7" width="11.109375" style="217" bestFit="1" customWidth="1"/>
    <col min="8" max="8" width="13.109375" style="217" customWidth="1"/>
    <col min="9" max="9" width="9.109375" style="217"/>
    <col min="10" max="10" width="17.88671875" style="217" customWidth="1"/>
    <col min="11" max="16384" width="9.109375" style="217"/>
  </cols>
  <sheetData>
    <row r="1" spans="1:11" x14ac:dyDescent="0.25">
      <c r="A1" s="314" t="s">
        <v>354</v>
      </c>
    </row>
    <row r="2" spans="1:11" x14ac:dyDescent="0.25">
      <c r="A2" s="314" t="s">
        <v>342</v>
      </c>
    </row>
    <row r="4" spans="1:11" x14ac:dyDescent="0.25">
      <c r="A4" s="35" t="s">
        <v>15</v>
      </c>
      <c r="B4" s="35" t="s">
        <v>16</v>
      </c>
      <c r="C4" s="217" t="s">
        <v>177</v>
      </c>
      <c r="D4" s="217" t="s">
        <v>175</v>
      </c>
      <c r="E4" s="217" t="s">
        <v>176</v>
      </c>
      <c r="F4" s="217" t="s">
        <v>178</v>
      </c>
      <c r="G4" s="217" t="s">
        <v>179</v>
      </c>
      <c r="H4" s="217" t="s">
        <v>180</v>
      </c>
      <c r="I4" s="217" t="s">
        <v>181</v>
      </c>
      <c r="J4" s="217" t="s">
        <v>182</v>
      </c>
      <c r="K4" s="217" t="s">
        <v>183</v>
      </c>
    </row>
    <row r="5" spans="1:11" x14ac:dyDescent="0.25">
      <c r="A5" s="35">
        <f t="shared" ref="A5:A28" si="0">A17-1</f>
        <v>2000</v>
      </c>
      <c r="B5" s="35">
        <f t="shared" ref="B5:B28" si="1">B17</f>
        <v>1</v>
      </c>
      <c r="C5" s="222">
        <v>748072</v>
      </c>
      <c r="H5" s="223">
        <v>19</v>
      </c>
      <c r="I5" s="223">
        <v>1</v>
      </c>
      <c r="J5" s="224">
        <v>29.16041666666667</v>
      </c>
      <c r="K5" s="224">
        <v>168.17708333333331</v>
      </c>
    </row>
    <row r="6" spans="1:11" x14ac:dyDescent="0.25">
      <c r="A6" s="35">
        <f t="shared" si="0"/>
        <v>2000</v>
      </c>
      <c r="B6" s="35">
        <f t="shared" si="1"/>
        <v>2</v>
      </c>
      <c r="C6" s="222">
        <v>752370</v>
      </c>
      <c r="H6" s="223">
        <v>11.583333333333336</v>
      </c>
      <c r="I6" s="223">
        <v>0</v>
      </c>
      <c r="J6" s="224">
        <v>41.325000000000003</v>
      </c>
      <c r="K6" s="224">
        <v>110.81458333333335</v>
      </c>
    </row>
    <row r="7" spans="1:11" x14ac:dyDescent="0.25">
      <c r="A7" s="35">
        <f t="shared" si="0"/>
        <v>2000</v>
      </c>
      <c r="B7" s="35">
        <f t="shared" si="1"/>
        <v>3</v>
      </c>
      <c r="C7" s="222">
        <v>756244</v>
      </c>
      <c r="H7" s="223">
        <v>0</v>
      </c>
      <c r="I7" s="223">
        <v>0</v>
      </c>
      <c r="J7" s="224">
        <v>75.108333333333334</v>
      </c>
      <c r="K7" s="224">
        <v>70.810416666666669</v>
      </c>
    </row>
    <row r="8" spans="1:11" x14ac:dyDescent="0.25">
      <c r="A8" s="35">
        <f t="shared" si="0"/>
        <v>2000</v>
      </c>
      <c r="B8" s="35">
        <f t="shared" si="1"/>
        <v>4</v>
      </c>
      <c r="C8" s="222">
        <v>756267</v>
      </c>
      <c r="H8" s="223">
        <v>2.9583333333333357</v>
      </c>
      <c r="I8" s="223">
        <v>0</v>
      </c>
      <c r="J8" s="224">
        <v>122.93020833333333</v>
      </c>
      <c r="K8" s="224">
        <v>20.379166666666666</v>
      </c>
    </row>
    <row r="9" spans="1:11" x14ac:dyDescent="0.25">
      <c r="A9" s="35">
        <f t="shared" si="0"/>
        <v>2000</v>
      </c>
      <c r="B9" s="35">
        <f t="shared" si="1"/>
        <v>5</v>
      </c>
      <c r="C9" s="222">
        <v>750884</v>
      </c>
      <c r="H9" s="223">
        <v>0</v>
      </c>
      <c r="I9" s="223">
        <v>1</v>
      </c>
      <c r="J9" s="224">
        <v>221.07291666666666</v>
      </c>
      <c r="K9" s="224">
        <v>2.3374999999999999</v>
      </c>
    </row>
    <row r="10" spans="1:11" x14ac:dyDescent="0.25">
      <c r="A10" s="35">
        <f t="shared" si="0"/>
        <v>2000</v>
      </c>
      <c r="B10" s="35">
        <f t="shared" si="1"/>
        <v>6</v>
      </c>
      <c r="C10" s="222">
        <v>750080</v>
      </c>
      <c r="H10" s="223">
        <v>0</v>
      </c>
      <c r="I10" s="223">
        <v>0</v>
      </c>
      <c r="J10" s="224">
        <v>263.85208333333333</v>
      </c>
      <c r="K10" s="224">
        <v>0</v>
      </c>
    </row>
    <row r="11" spans="1:11" x14ac:dyDescent="0.25">
      <c r="A11" s="35">
        <f t="shared" si="0"/>
        <v>2000</v>
      </c>
      <c r="B11" s="35">
        <f t="shared" si="1"/>
        <v>7</v>
      </c>
      <c r="C11" s="222">
        <v>750514</v>
      </c>
      <c r="H11" s="223">
        <v>0</v>
      </c>
      <c r="I11" s="223">
        <v>0</v>
      </c>
      <c r="J11" s="224">
        <v>296.31354166666671</v>
      </c>
      <c r="K11" s="224">
        <v>0</v>
      </c>
    </row>
    <row r="12" spans="1:11" x14ac:dyDescent="0.25">
      <c r="A12" s="35">
        <f t="shared" si="0"/>
        <v>2000</v>
      </c>
      <c r="B12" s="35">
        <f t="shared" si="1"/>
        <v>8</v>
      </c>
      <c r="C12" s="222">
        <v>752609</v>
      </c>
      <c r="H12" s="223">
        <v>0</v>
      </c>
      <c r="I12" s="223">
        <v>0</v>
      </c>
      <c r="J12" s="224">
        <v>302.04166666666674</v>
      </c>
      <c r="K12" s="224">
        <v>9.1666666666666674E-2</v>
      </c>
    </row>
    <row r="13" spans="1:11" x14ac:dyDescent="0.25">
      <c r="A13" s="35">
        <f t="shared" si="0"/>
        <v>2000</v>
      </c>
      <c r="B13" s="35">
        <f t="shared" si="1"/>
        <v>9</v>
      </c>
      <c r="C13" s="222">
        <v>754831</v>
      </c>
      <c r="H13" s="223">
        <v>0</v>
      </c>
      <c r="I13" s="223">
        <v>0</v>
      </c>
      <c r="J13" s="224">
        <v>256.48333333333329</v>
      </c>
      <c r="K13" s="224">
        <v>8.3333333333333329E-2</v>
      </c>
    </row>
    <row r="14" spans="1:11" x14ac:dyDescent="0.25">
      <c r="A14" s="35">
        <f t="shared" si="0"/>
        <v>2000</v>
      </c>
      <c r="B14" s="35">
        <f t="shared" si="1"/>
        <v>10</v>
      </c>
      <c r="C14" s="222">
        <v>758320</v>
      </c>
      <c r="H14" s="223">
        <v>0.3333333333333286</v>
      </c>
      <c r="I14" s="223">
        <v>0</v>
      </c>
      <c r="J14" s="224">
        <v>182.1908909412258</v>
      </c>
      <c r="K14" s="224">
        <v>8.6979166666666679</v>
      </c>
    </row>
    <row r="15" spans="1:11" x14ac:dyDescent="0.25">
      <c r="A15" s="35">
        <f t="shared" si="0"/>
        <v>2000</v>
      </c>
      <c r="B15" s="35">
        <f t="shared" si="1"/>
        <v>11</v>
      </c>
      <c r="C15" s="222">
        <v>763617</v>
      </c>
      <c r="H15" s="223">
        <v>10.583333333333336</v>
      </c>
      <c r="I15" s="223">
        <v>0</v>
      </c>
      <c r="J15" s="224">
        <v>72.302083333333343</v>
      </c>
      <c r="K15" s="224">
        <v>50.125000000000007</v>
      </c>
    </row>
    <row r="16" spans="1:11" x14ac:dyDescent="0.25">
      <c r="A16" s="35">
        <f t="shared" si="0"/>
        <v>2000</v>
      </c>
      <c r="B16" s="35">
        <f t="shared" si="1"/>
        <v>12</v>
      </c>
      <c r="C16" s="222">
        <v>769005</v>
      </c>
      <c r="H16" s="223">
        <v>23.041666666666664</v>
      </c>
      <c r="I16" s="223">
        <v>1</v>
      </c>
      <c r="J16" s="224">
        <v>41.454166666666666</v>
      </c>
      <c r="K16" s="224">
        <v>119.41875</v>
      </c>
    </row>
    <row r="17" spans="1:11" x14ac:dyDescent="0.25">
      <c r="A17" s="35">
        <f t="shared" si="0"/>
        <v>2001</v>
      </c>
      <c r="B17" s="35">
        <f t="shared" si="1"/>
        <v>1</v>
      </c>
      <c r="C17" s="222">
        <v>775757</v>
      </c>
      <c r="H17" s="223">
        <v>19.333333333333336</v>
      </c>
      <c r="I17" s="223">
        <v>1</v>
      </c>
      <c r="J17" s="224">
        <v>29.16041666666667</v>
      </c>
      <c r="K17" s="224">
        <v>168.17708333333331</v>
      </c>
    </row>
    <row r="18" spans="1:11" x14ac:dyDescent="0.25">
      <c r="A18" s="35">
        <f t="shared" si="0"/>
        <v>2001</v>
      </c>
      <c r="B18" s="35">
        <f t="shared" si="1"/>
        <v>2</v>
      </c>
      <c r="C18" s="222">
        <v>780356</v>
      </c>
      <c r="H18" s="223">
        <v>7.75</v>
      </c>
      <c r="I18" s="223">
        <v>1</v>
      </c>
      <c r="J18" s="224">
        <v>41.325000000000003</v>
      </c>
      <c r="K18" s="224">
        <v>110.81458333333335</v>
      </c>
    </row>
    <row r="19" spans="1:11" x14ac:dyDescent="0.25">
      <c r="A19" s="35">
        <f t="shared" si="0"/>
        <v>2001</v>
      </c>
      <c r="B19" s="35">
        <f t="shared" si="1"/>
        <v>3</v>
      </c>
      <c r="C19" s="222">
        <v>782791</v>
      </c>
      <c r="H19" s="223">
        <v>7.7083333333333357</v>
      </c>
      <c r="I19" s="223">
        <v>0</v>
      </c>
      <c r="J19" s="224">
        <v>75.108333333333334</v>
      </c>
      <c r="K19" s="224">
        <v>70.810416666666669</v>
      </c>
    </row>
    <row r="20" spans="1:11" x14ac:dyDescent="0.25">
      <c r="A20" s="35">
        <f t="shared" si="0"/>
        <v>2001</v>
      </c>
      <c r="B20" s="35">
        <f t="shared" si="1"/>
        <v>4</v>
      </c>
      <c r="C20" s="222">
        <v>783601</v>
      </c>
      <c r="H20" s="223">
        <v>1.75</v>
      </c>
      <c r="I20" s="223">
        <v>0</v>
      </c>
      <c r="J20" s="224">
        <v>122.93020833333333</v>
      </c>
      <c r="K20" s="224">
        <v>20.379166666666666</v>
      </c>
    </row>
    <row r="21" spans="1:11" x14ac:dyDescent="0.25">
      <c r="A21" s="35">
        <f t="shared" si="0"/>
        <v>2001</v>
      </c>
      <c r="B21" s="35">
        <f t="shared" si="1"/>
        <v>5</v>
      </c>
      <c r="C21" s="222">
        <v>779266</v>
      </c>
      <c r="H21" s="223">
        <v>0</v>
      </c>
      <c r="I21" s="223">
        <v>0</v>
      </c>
      <c r="J21" s="224">
        <v>221.07291666666666</v>
      </c>
      <c r="K21" s="224">
        <v>2.3374999999999999</v>
      </c>
    </row>
    <row r="22" spans="1:11" x14ac:dyDescent="0.25">
      <c r="A22" s="35">
        <f t="shared" si="0"/>
        <v>2001</v>
      </c>
      <c r="B22" s="35">
        <f t="shared" si="1"/>
        <v>6</v>
      </c>
      <c r="C22" s="222">
        <v>776730</v>
      </c>
      <c r="H22" s="223">
        <v>0</v>
      </c>
      <c r="I22" s="223">
        <v>0</v>
      </c>
      <c r="J22" s="224">
        <v>263.85208333333333</v>
      </c>
      <c r="K22" s="224">
        <v>0</v>
      </c>
    </row>
    <row r="23" spans="1:11" x14ac:dyDescent="0.25">
      <c r="A23" s="35">
        <f t="shared" si="0"/>
        <v>2001</v>
      </c>
      <c r="B23" s="35">
        <f t="shared" si="1"/>
        <v>7</v>
      </c>
      <c r="C23" s="222">
        <v>778063</v>
      </c>
      <c r="H23" s="223">
        <v>0</v>
      </c>
      <c r="I23" s="223">
        <v>0</v>
      </c>
      <c r="J23" s="224">
        <v>296.31354166666671</v>
      </c>
      <c r="K23" s="224">
        <v>0</v>
      </c>
    </row>
    <row r="24" spans="1:11" x14ac:dyDescent="0.25">
      <c r="A24" s="35">
        <f t="shared" si="0"/>
        <v>2001</v>
      </c>
      <c r="B24" s="35">
        <f t="shared" si="1"/>
        <v>8</v>
      </c>
      <c r="C24" s="222">
        <v>779930</v>
      </c>
      <c r="H24" s="223">
        <v>0</v>
      </c>
      <c r="I24" s="223">
        <v>0</v>
      </c>
      <c r="J24" s="224">
        <v>302.04166666666674</v>
      </c>
      <c r="K24" s="224">
        <v>9.1666666666666674E-2</v>
      </c>
    </row>
    <row r="25" spans="1:11" x14ac:dyDescent="0.25">
      <c r="A25" s="35">
        <f t="shared" si="0"/>
        <v>2001</v>
      </c>
      <c r="B25" s="35">
        <f t="shared" si="1"/>
        <v>9</v>
      </c>
      <c r="C25" s="222">
        <v>781505</v>
      </c>
      <c r="H25" s="223">
        <v>0</v>
      </c>
      <c r="I25" s="223">
        <v>0</v>
      </c>
      <c r="J25" s="224">
        <v>256.48333333333329</v>
      </c>
      <c r="K25" s="224">
        <v>8.3333333333333329E-2</v>
      </c>
    </row>
    <row r="26" spans="1:11" x14ac:dyDescent="0.25">
      <c r="A26" s="35">
        <f t="shared" si="0"/>
        <v>2001</v>
      </c>
      <c r="B26" s="35">
        <f t="shared" si="1"/>
        <v>10</v>
      </c>
      <c r="C26" s="222">
        <v>784057</v>
      </c>
      <c r="H26" s="223">
        <v>4</v>
      </c>
      <c r="I26" s="223">
        <v>0</v>
      </c>
      <c r="J26" s="224">
        <v>182.1908909412258</v>
      </c>
      <c r="K26" s="224">
        <v>8.6979166666666679</v>
      </c>
    </row>
    <row r="27" spans="1:11" x14ac:dyDescent="0.25">
      <c r="A27" s="35">
        <f t="shared" si="0"/>
        <v>2001</v>
      </c>
      <c r="B27" s="35">
        <f t="shared" si="1"/>
        <v>11</v>
      </c>
      <c r="C27" s="222">
        <v>789185</v>
      </c>
      <c r="H27" s="223">
        <v>0</v>
      </c>
      <c r="I27" s="223">
        <v>0</v>
      </c>
      <c r="J27" s="224">
        <v>72.302083333333343</v>
      </c>
      <c r="K27" s="224">
        <v>50.125000000000007</v>
      </c>
    </row>
    <row r="28" spans="1:11" x14ac:dyDescent="0.25">
      <c r="A28" s="35">
        <f t="shared" si="0"/>
        <v>2001</v>
      </c>
      <c r="B28" s="35">
        <f t="shared" si="1"/>
        <v>12</v>
      </c>
      <c r="C28" s="222">
        <v>795516</v>
      </c>
      <c r="H28" s="223">
        <v>15.375</v>
      </c>
      <c r="I28" s="223">
        <v>0</v>
      </c>
      <c r="J28" s="224">
        <v>41.454166666666666</v>
      </c>
      <c r="K28" s="224">
        <v>119.41875</v>
      </c>
    </row>
    <row r="29" spans="1:11" x14ac:dyDescent="0.25">
      <c r="A29" s="35">
        <f t="shared" ref="A29:A63" si="2">A41-1</f>
        <v>2002</v>
      </c>
      <c r="B29" s="35">
        <f t="shared" ref="B29:B63" si="3">B41</f>
        <v>1</v>
      </c>
      <c r="C29" s="222">
        <v>800172</v>
      </c>
      <c r="H29" s="223">
        <v>22.25</v>
      </c>
      <c r="I29" s="223">
        <v>1</v>
      </c>
      <c r="J29" s="224">
        <v>29.16041666666667</v>
      </c>
      <c r="K29" s="224">
        <v>168.17708333333331</v>
      </c>
    </row>
    <row r="30" spans="1:11" x14ac:dyDescent="0.25">
      <c r="A30" s="35">
        <f t="shared" si="2"/>
        <v>2002</v>
      </c>
      <c r="B30" s="35">
        <f t="shared" si="3"/>
        <v>2</v>
      </c>
      <c r="C30" s="222">
        <v>804735</v>
      </c>
      <c r="H30" s="223">
        <v>13.041666666666664</v>
      </c>
      <c r="I30" s="223">
        <v>1</v>
      </c>
      <c r="J30" s="224">
        <v>41.325000000000003</v>
      </c>
      <c r="K30" s="224">
        <v>110.81458333333335</v>
      </c>
    </row>
    <row r="31" spans="1:11" x14ac:dyDescent="0.25">
      <c r="A31" s="35">
        <f t="shared" si="2"/>
        <v>2002</v>
      </c>
      <c r="B31" s="35">
        <f t="shared" si="3"/>
        <v>3</v>
      </c>
      <c r="C31" s="222">
        <v>807744</v>
      </c>
      <c r="H31" s="223">
        <v>10</v>
      </c>
      <c r="I31" s="223">
        <v>0</v>
      </c>
      <c r="J31" s="224">
        <v>75.108333333333334</v>
      </c>
      <c r="K31" s="224">
        <v>70.810416666666669</v>
      </c>
    </row>
    <row r="32" spans="1:11" x14ac:dyDescent="0.25">
      <c r="A32" s="35">
        <f t="shared" si="2"/>
        <v>2002</v>
      </c>
      <c r="B32" s="35">
        <f t="shared" si="3"/>
        <v>4</v>
      </c>
      <c r="C32" s="222">
        <v>808826</v>
      </c>
      <c r="H32" s="223">
        <v>0</v>
      </c>
      <c r="I32" s="223">
        <v>0</v>
      </c>
      <c r="J32" s="224">
        <v>122.93020833333333</v>
      </c>
      <c r="K32" s="224">
        <v>20.379166666666666</v>
      </c>
    </row>
    <row r="33" spans="1:11" x14ac:dyDescent="0.25">
      <c r="A33" s="35">
        <f t="shared" si="2"/>
        <v>2002</v>
      </c>
      <c r="B33" s="35">
        <f t="shared" si="3"/>
        <v>5</v>
      </c>
      <c r="C33" s="222">
        <v>805405</v>
      </c>
      <c r="H33" s="223">
        <v>0</v>
      </c>
      <c r="I33" s="223">
        <v>0</v>
      </c>
      <c r="J33" s="224">
        <v>221.07291666666666</v>
      </c>
      <c r="K33" s="224">
        <v>2.3374999999999999</v>
      </c>
    </row>
    <row r="34" spans="1:11" x14ac:dyDescent="0.25">
      <c r="A34" s="35">
        <f t="shared" si="2"/>
        <v>2002</v>
      </c>
      <c r="B34" s="35">
        <f t="shared" si="3"/>
        <v>6</v>
      </c>
      <c r="C34" s="222">
        <v>804363</v>
      </c>
      <c r="H34" s="223">
        <v>0</v>
      </c>
      <c r="I34" s="223">
        <v>0</v>
      </c>
      <c r="J34" s="224">
        <v>263.85208333333333</v>
      </c>
      <c r="K34" s="224">
        <v>0</v>
      </c>
    </row>
    <row r="35" spans="1:11" x14ac:dyDescent="0.25">
      <c r="A35" s="35">
        <f t="shared" si="2"/>
        <v>2002</v>
      </c>
      <c r="B35" s="35">
        <f t="shared" si="3"/>
        <v>7</v>
      </c>
      <c r="C35" s="222">
        <v>805515</v>
      </c>
      <c r="H35" s="223">
        <v>0</v>
      </c>
      <c r="I35" s="223">
        <v>0</v>
      </c>
      <c r="J35" s="224">
        <v>296.31354166666671</v>
      </c>
      <c r="K35" s="224">
        <v>0</v>
      </c>
    </row>
    <row r="36" spans="1:11" x14ac:dyDescent="0.25">
      <c r="A36" s="35">
        <f t="shared" si="2"/>
        <v>2002</v>
      </c>
      <c r="B36" s="35">
        <f t="shared" si="3"/>
        <v>8</v>
      </c>
      <c r="C36" s="222">
        <v>807963</v>
      </c>
      <c r="H36" s="223">
        <v>0</v>
      </c>
      <c r="I36" s="223">
        <v>0</v>
      </c>
      <c r="J36" s="224">
        <v>302.04166666666674</v>
      </c>
      <c r="K36" s="224">
        <v>9.1666666666666674E-2</v>
      </c>
    </row>
    <row r="37" spans="1:11" x14ac:dyDescent="0.25">
      <c r="A37" s="35">
        <f t="shared" si="2"/>
        <v>2002</v>
      </c>
      <c r="B37" s="35">
        <f t="shared" si="3"/>
        <v>9</v>
      </c>
      <c r="C37" s="222">
        <v>809876</v>
      </c>
      <c r="H37" s="223">
        <v>0</v>
      </c>
      <c r="I37" s="223">
        <v>0</v>
      </c>
      <c r="J37" s="224">
        <v>256.48333333333329</v>
      </c>
      <c r="K37" s="224">
        <v>8.3333333333333329E-2</v>
      </c>
    </row>
    <row r="38" spans="1:11" x14ac:dyDescent="0.25">
      <c r="A38" s="35">
        <f t="shared" si="2"/>
        <v>2002</v>
      </c>
      <c r="B38" s="35">
        <f t="shared" si="3"/>
        <v>10</v>
      </c>
      <c r="C38" s="222">
        <v>812727</v>
      </c>
      <c r="H38" s="223">
        <v>0</v>
      </c>
      <c r="I38" s="223">
        <v>0</v>
      </c>
      <c r="J38" s="224">
        <v>182.1908909412258</v>
      </c>
      <c r="K38" s="224">
        <v>8.6979166666666679</v>
      </c>
    </row>
    <row r="39" spans="1:11" x14ac:dyDescent="0.25">
      <c r="A39" s="35">
        <f t="shared" si="2"/>
        <v>2002</v>
      </c>
      <c r="B39" s="35">
        <f t="shared" si="3"/>
        <v>11</v>
      </c>
      <c r="C39" s="222">
        <v>817900</v>
      </c>
      <c r="H39" s="223">
        <v>11.041666666666664</v>
      </c>
      <c r="I39" s="223">
        <v>0</v>
      </c>
      <c r="J39" s="224">
        <v>72.302083333333343</v>
      </c>
      <c r="K39" s="224">
        <v>50.125000000000007</v>
      </c>
    </row>
    <row r="40" spans="1:11" x14ac:dyDescent="0.25">
      <c r="A40" s="35">
        <f t="shared" si="2"/>
        <v>2002</v>
      </c>
      <c r="B40" s="35">
        <f t="shared" si="3"/>
        <v>12</v>
      </c>
      <c r="C40" s="222">
        <v>823095</v>
      </c>
      <c r="H40" s="223">
        <v>13.875</v>
      </c>
      <c r="I40" s="223">
        <v>1</v>
      </c>
      <c r="J40" s="224">
        <v>41.454166666666666</v>
      </c>
      <c r="K40" s="224">
        <v>119.41875</v>
      </c>
    </row>
    <row r="41" spans="1:11" x14ac:dyDescent="0.25">
      <c r="A41" s="35">
        <f t="shared" si="2"/>
        <v>2003</v>
      </c>
      <c r="B41" s="35">
        <f t="shared" si="3"/>
        <v>1</v>
      </c>
      <c r="C41" s="222">
        <v>827084</v>
      </c>
      <c r="H41" s="223">
        <v>21.625</v>
      </c>
      <c r="I41" s="223">
        <v>1</v>
      </c>
      <c r="J41" s="224">
        <v>29.16041666666667</v>
      </c>
      <c r="K41" s="224">
        <v>168.17708333333331</v>
      </c>
    </row>
    <row r="42" spans="1:11" x14ac:dyDescent="0.25">
      <c r="A42" s="35">
        <f t="shared" si="2"/>
        <v>2003</v>
      </c>
      <c r="B42" s="35">
        <f t="shared" si="3"/>
        <v>2</v>
      </c>
      <c r="C42" s="222">
        <v>830746</v>
      </c>
      <c r="H42" s="223">
        <v>9.7083333333333357</v>
      </c>
      <c r="I42" s="223">
        <v>0</v>
      </c>
      <c r="J42" s="224">
        <v>41.325000000000003</v>
      </c>
      <c r="K42" s="224">
        <v>110.81458333333335</v>
      </c>
    </row>
    <row r="43" spans="1:11" x14ac:dyDescent="0.25">
      <c r="A43" s="35">
        <f t="shared" si="2"/>
        <v>2003</v>
      </c>
      <c r="B43" s="35">
        <f t="shared" si="3"/>
        <v>3</v>
      </c>
      <c r="C43" s="222">
        <v>834290</v>
      </c>
      <c r="H43" s="223">
        <v>9.5416666666666643</v>
      </c>
      <c r="I43" s="223">
        <v>0</v>
      </c>
      <c r="J43" s="224">
        <v>75.108333333333334</v>
      </c>
      <c r="K43" s="224">
        <v>70.810416666666669</v>
      </c>
    </row>
    <row r="44" spans="1:11" x14ac:dyDescent="0.25">
      <c r="A44" s="35">
        <f t="shared" si="2"/>
        <v>2003</v>
      </c>
      <c r="B44" s="35">
        <f t="shared" si="3"/>
        <v>4</v>
      </c>
      <c r="C44" s="222">
        <v>835575</v>
      </c>
      <c r="H44" s="223">
        <v>7</v>
      </c>
      <c r="I44" s="223">
        <v>0</v>
      </c>
      <c r="J44" s="224">
        <v>122.93020833333333</v>
      </c>
      <c r="K44" s="224">
        <v>20.379166666666666</v>
      </c>
    </row>
    <row r="45" spans="1:11" x14ac:dyDescent="0.25">
      <c r="A45" s="35">
        <f t="shared" si="2"/>
        <v>2003</v>
      </c>
      <c r="B45" s="35">
        <f t="shared" si="3"/>
        <v>5</v>
      </c>
      <c r="C45" s="222">
        <v>832662</v>
      </c>
      <c r="H45" s="223">
        <v>0</v>
      </c>
      <c r="I45" s="223">
        <v>0</v>
      </c>
      <c r="J45" s="224">
        <v>221.07291666666666</v>
      </c>
      <c r="K45" s="224">
        <v>2.3374999999999999</v>
      </c>
    </row>
    <row r="46" spans="1:11" x14ac:dyDescent="0.25">
      <c r="A46" s="35">
        <f t="shared" si="2"/>
        <v>2003</v>
      </c>
      <c r="B46" s="35">
        <f t="shared" si="3"/>
        <v>6</v>
      </c>
      <c r="C46" s="222">
        <v>832662</v>
      </c>
      <c r="H46" s="223">
        <v>0</v>
      </c>
      <c r="I46" s="223">
        <v>0</v>
      </c>
      <c r="J46" s="224">
        <v>263.85208333333333</v>
      </c>
      <c r="K46" s="224">
        <v>0</v>
      </c>
    </row>
    <row r="47" spans="1:11" x14ac:dyDescent="0.25">
      <c r="A47" s="35">
        <f t="shared" si="2"/>
        <v>2003</v>
      </c>
      <c r="B47" s="35">
        <f t="shared" si="3"/>
        <v>7</v>
      </c>
      <c r="C47" s="222">
        <v>832767</v>
      </c>
      <c r="H47" s="223">
        <v>0</v>
      </c>
      <c r="I47" s="223">
        <v>0</v>
      </c>
      <c r="J47" s="224">
        <v>296.31354166666671</v>
      </c>
      <c r="K47" s="224">
        <v>0</v>
      </c>
    </row>
    <row r="48" spans="1:11" x14ac:dyDescent="0.25">
      <c r="A48" s="35">
        <f t="shared" si="2"/>
        <v>2003</v>
      </c>
      <c r="B48" s="35">
        <f t="shared" si="3"/>
        <v>8</v>
      </c>
      <c r="C48" s="222">
        <v>834625</v>
      </c>
      <c r="H48" s="223">
        <v>0</v>
      </c>
      <c r="I48" s="223">
        <v>0</v>
      </c>
      <c r="J48" s="224">
        <v>302.04166666666674</v>
      </c>
      <c r="K48" s="224">
        <v>9.1666666666666674E-2</v>
      </c>
    </row>
    <row r="49" spans="1:11" x14ac:dyDescent="0.25">
      <c r="A49" s="35">
        <f t="shared" si="2"/>
        <v>2003</v>
      </c>
      <c r="B49" s="35">
        <f t="shared" si="3"/>
        <v>9</v>
      </c>
      <c r="C49" s="222">
        <v>836488</v>
      </c>
      <c r="H49" s="223">
        <v>0</v>
      </c>
      <c r="I49" s="223">
        <v>0</v>
      </c>
      <c r="J49" s="224">
        <v>256.48333333333329</v>
      </c>
      <c r="K49" s="224">
        <v>8.3333333333333329E-2</v>
      </c>
    </row>
    <row r="50" spans="1:11" x14ac:dyDescent="0.25">
      <c r="A50" s="35">
        <f t="shared" si="2"/>
        <v>2003</v>
      </c>
      <c r="B50" s="35">
        <f t="shared" si="3"/>
        <v>10</v>
      </c>
      <c r="C50" s="222">
        <v>839819</v>
      </c>
      <c r="H50" s="223">
        <v>0</v>
      </c>
      <c r="I50" s="223">
        <v>0</v>
      </c>
      <c r="J50" s="224">
        <v>182.1908909412258</v>
      </c>
      <c r="K50" s="224">
        <v>8.6979166666666679</v>
      </c>
    </row>
    <row r="51" spans="1:11" x14ac:dyDescent="0.25">
      <c r="A51" s="35">
        <f t="shared" si="2"/>
        <v>2003</v>
      </c>
      <c r="B51" s="35">
        <f t="shared" si="3"/>
        <v>11</v>
      </c>
      <c r="C51" s="222">
        <v>845575</v>
      </c>
      <c r="H51" s="223">
        <v>11.708333333333336</v>
      </c>
      <c r="I51" s="223">
        <v>0</v>
      </c>
      <c r="J51" s="224">
        <v>72.302083333333343</v>
      </c>
      <c r="K51" s="224">
        <v>50.125000000000007</v>
      </c>
    </row>
    <row r="52" spans="1:11" x14ac:dyDescent="0.25">
      <c r="A52" s="35">
        <f t="shared" si="2"/>
        <v>2003</v>
      </c>
      <c r="B52" s="35">
        <f t="shared" si="3"/>
        <v>12</v>
      </c>
      <c r="C52" s="222">
        <v>851106</v>
      </c>
      <c r="H52" s="223">
        <v>14.625</v>
      </c>
      <c r="I52" s="223">
        <v>1</v>
      </c>
      <c r="J52" s="224">
        <v>41.454166666666666</v>
      </c>
      <c r="K52" s="224">
        <v>119.41875</v>
      </c>
    </row>
    <row r="53" spans="1:11" x14ac:dyDescent="0.25">
      <c r="A53" s="35">
        <f t="shared" si="2"/>
        <v>2004</v>
      </c>
      <c r="B53" s="35">
        <f t="shared" si="3"/>
        <v>1</v>
      </c>
      <c r="C53" s="222">
        <v>855079</v>
      </c>
      <c r="H53" s="223">
        <v>13.375</v>
      </c>
      <c r="I53" s="223">
        <v>1</v>
      </c>
      <c r="J53" s="224">
        <v>29.16041666666667</v>
      </c>
      <c r="K53" s="224">
        <v>168.17708333333331</v>
      </c>
    </row>
    <row r="54" spans="1:11" x14ac:dyDescent="0.25">
      <c r="A54" s="35">
        <f t="shared" si="2"/>
        <v>2004</v>
      </c>
      <c r="B54" s="35">
        <f t="shared" si="3"/>
        <v>2</v>
      </c>
      <c r="C54" s="222">
        <v>859336</v>
      </c>
      <c r="H54" s="223">
        <v>12.875</v>
      </c>
      <c r="I54" s="223">
        <v>0</v>
      </c>
      <c r="J54" s="224">
        <v>41.325000000000003</v>
      </c>
      <c r="K54" s="224">
        <v>110.81458333333335</v>
      </c>
    </row>
    <row r="55" spans="1:11" x14ac:dyDescent="0.25">
      <c r="A55" s="35">
        <f t="shared" si="2"/>
        <v>2004</v>
      </c>
      <c r="B55" s="35">
        <f t="shared" si="3"/>
        <v>3</v>
      </c>
      <c r="C55" s="222">
        <v>863318</v>
      </c>
      <c r="H55" s="223">
        <v>4.9583333333333357</v>
      </c>
      <c r="I55" s="223">
        <v>0</v>
      </c>
      <c r="J55" s="224">
        <v>75.108333333333334</v>
      </c>
      <c r="K55" s="224">
        <v>70.810416666666669</v>
      </c>
    </row>
    <row r="56" spans="1:11" x14ac:dyDescent="0.25">
      <c r="A56" s="35">
        <f t="shared" si="2"/>
        <v>2004</v>
      </c>
      <c r="B56" s="35">
        <f t="shared" si="3"/>
        <v>4</v>
      </c>
      <c r="C56" s="222">
        <v>865059</v>
      </c>
      <c r="H56" s="223">
        <v>3.25</v>
      </c>
      <c r="I56" s="223">
        <v>0</v>
      </c>
      <c r="J56" s="224">
        <v>122.93020833333333</v>
      </c>
      <c r="K56" s="224">
        <v>20.379166666666666</v>
      </c>
    </row>
    <row r="57" spans="1:11" x14ac:dyDescent="0.25">
      <c r="A57" s="35">
        <f t="shared" si="2"/>
        <v>2004</v>
      </c>
      <c r="B57" s="35">
        <f t="shared" si="3"/>
        <v>5</v>
      </c>
      <c r="C57" s="222">
        <v>862528</v>
      </c>
      <c r="H57" s="223">
        <v>0</v>
      </c>
      <c r="I57" s="223">
        <v>0</v>
      </c>
      <c r="J57" s="224">
        <v>221.07291666666666</v>
      </c>
      <c r="K57" s="224">
        <v>2.3374999999999999</v>
      </c>
    </row>
    <row r="58" spans="1:11" x14ac:dyDescent="0.25">
      <c r="A58" s="35">
        <f t="shared" si="2"/>
        <v>2004</v>
      </c>
      <c r="B58" s="35">
        <f t="shared" si="3"/>
        <v>6</v>
      </c>
      <c r="C58" s="222">
        <v>863103</v>
      </c>
      <c r="H58" s="223">
        <v>0</v>
      </c>
      <c r="I58" s="223">
        <v>0</v>
      </c>
      <c r="J58" s="224">
        <v>263.85208333333333</v>
      </c>
      <c r="K58" s="224">
        <v>0</v>
      </c>
    </row>
    <row r="59" spans="1:11" x14ac:dyDescent="0.25">
      <c r="A59" s="35">
        <f t="shared" si="2"/>
        <v>2004</v>
      </c>
      <c r="B59" s="35">
        <f t="shared" si="3"/>
        <v>7</v>
      </c>
      <c r="C59" s="222">
        <v>865614</v>
      </c>
      <c r="H59" s="223">
        <v>0</v>
      </c>
      <c r="I59" s="223">
        <v>0</v>
      </c>
      <c r="J59" s="224">
        <v>296.31354166666671</v>
      </c>
      <c r="K59" s="224">
        <v>0</v>
      </c>
    </row>
    <row r="60" spans="1:11" x14ac:dyDescent="0.25">
      <c r="A60" s="35">
        <f t="shared" si="2"/>
        <v>2004</v>
      </c>
      <c r="B60" s="35">
        <f t="shared" si="3"/>
        <v>8</v>
      </c>
      <c r="C60" s="222">
        <v>866583</v>
      </c>
      <c r="H60" s="223">
        <v>0</v>
      </c>
      <c r="I60" s="223">
        <v>0</v>
      </c>
      <c r="J60" s="224">
        <v>302.04166666666674</v>
      </c>
      <c r="K60" s="224">
        <v>9.1666666666666674E-2</v>
      </c>
    </row>
    <row r="61" spans="1:11" x14ac:dyDescent="0.25">
      <c r="A61" s="35">
        <f t="shared" si="2"/>
        <v>2004</v>
      </c>
      <c r="B61" s="35">
        <f t="shared" si="3"/>
        <v>9</v>
      </c>
      <c r="C61" s="222">
        <v>867246</v>
      </c>
      <c r="H61" s="223">
        <v>0</v>
      </c>
      <c r="I61" s="223">
        <v>0</v>
      </c>
      <c r="J61" s="224">
        <v>256.48333333333329</v>
      </c>
      <c r="K61" s="224">
        <v>8.3333333333333329E-2</v>
      </c>
    </row>
    <row r="62" spans="1:11" x14ac:dyDescent="0.25">
      <c r="A62" s="35">
        <f t="shared" si="2"/>
        <v>2004</v>
      </c>
      <c r="B62" s="35">
        <f t="shared" si="3"/>
        <v>10</v>
      </c>
      <c r="C62" s="222">
        <v>866592</v>
      </c>
      <c r="H62" s="223">
        <v>0</v>
      </c>
      <c r="I62" s="223">
        <v>0</v>
      </c>
      <c r="J62" s="224">
        <v>182.1908909412258</v>
      </c>
      <c r="K62" s="224">
        <v>8.6979166666666679</v>
      </c>
    </row>
    <row r="63" spans="1:11" x14ac:dyDescent="0.25">
      <c r="A63" s="35">
        <f t="shared" si="2"/>
        <v>2004</v>
      </c>
      <c r="B63" s="35">
        <f t="shared" si="3"/>
        <v>11</v>
      </c>
      <c r="C63" s="222">
        <v>871153</v>
      </c>
      <c r="H63" s="223">
        <v>3.6666666666666643</v>
      </c>
      <c r="I63" s="223">
        <v>0</v>
      </c>
      <c r="J63" s="224">
        <v>72.302083333333343</v>
      </c>
      <c r="K63" s="224">
        <v>50.125000000000007</v>
      </c>
    </row>
    <row r="64" spans="1:11" x14ac:dyDescent="0.25">
      <c r="A64" s="35">
        <f>A76-1</f>
        <v>2004</v>
      </c>
      <c r="B64" s="35">
        <f>B76</f>
        <v>12</v>
      </c>
      <c r="C64" s="222">
        <v>874687</v>
      </c>
      <c r="H64" s="223">
        <v>16.5</v>
      </c>
      <c r="I64" s="223">
        <v>1</v>
      </c>
      <c r="J64" s="224">
        <v>41.454166666666666</v>
      </c>
      <c r="K64" s="224">
        <v>119.41875</v>
      </c>
    </row>
    <row r="65" spans="1:11" x14ac:dyDescent="0.25">
      <c r="A65" s="217">
        <v>2005</v>
      </c>
      <c r="B65" s="217">
        <v>1</v>
      </c>
      <c r="C65" s="222">
        <v>881108</v>
      </c>
      <c r="D65" s="224">
        <v>31.124999999999996</v>
      </c>
      <c r="E65" s="224">
        <v>152.5</v>
      </c>
      <c r="F65" s="222">
        <v>0</v>
      </c>
      <c r="G65" s="222">
        <v>821.03</v>
      </c>
      <c r="H65" s="223">
        <v>17.5</v>
      </c>
      <c r="I65" s="223">
        <v>1</v>
      </c>
      <c r="J65" s="224">
        <v>29.16041666666667</v>
      </c>
      <c r="K65" s="224">
        <v>168.17708333333331</v>
      </c>
    </row>
    <row r="66" spans="1:11" x14ac:dyDescent="0.25">
      <c r="A66" s="217">
        <f>A65</f>
        <v>2005</v>
      </c>
      <c r="B66" s="217">
        <f>B65+1</f>
        <v>2</v>
      </c>
      <c r="C66" s="222">
        <v>885287</v>
      </c>
      <c r="D66" s="224">
        <v>27.125</v>
      </c>
      <c r="E66" s="224">
        <v>114.95833333333336</v>
      </c>
      <c r="F66" s="222">
        <v>0</v>
      </c>
      <c r="G66" s="222">
        <v>641.73</v>
      </c>
      <c r="H66" s="223">
        <v>13.291666666666664</v>
      </c>
      <c r="I66" s="223">
        <v>0</v>
      </c>
      <c r="J66" s="224">
        <v>41.325000000000003</v>
      </c>
      <c r="K66" s="224">
        <v>110.81458333333335</v>
      </c>
    </row>
    <row r="67" spans="1:11" x14ac:dyDescent="0.25">
      <c r="A67" s="217">
        <f t="shared" ref="A67:A75" si="4">A66</f>
        <v>2005</v>
      </c>
      <c r="B67" s="217">
        <f t="shared" ref="B67:B75" si="5">B66+1</f>
        <v>3</v>
      </c>
      <c r="C67" s="222">
        <v>888292</v>
      </c>
      <c r="D67" s="224">
        <v>52.791666666666664</v>
      </c>
      <c r="E67" s="224">
        <v>97.125</v>
      </c>
      <c r="F67" s="222">
        <v>0</v>
      </c>
      <c r="G67" s="222">
        <v>622.9</v>
      </c>
      <c r="H67" s="223">
        <v>12.5</v>
      </c>
      <c r="I67" s="223">
        <v>0</v>
      </c>
      <c r="J67" s="224">
        <v>75.108333333333334</v>
      </c>
      <c r="K67" s="224">
        <v>70.810416666666669</v>
      </c>
    </row>
    <row r="68" spans="1:11" x14ac:dyDescent="0.25">
      <c r="A68" s="217">
        <f t="shared" si="4"/>
        <v>2005</v>
      </c>
      <c r="B68" s="217">
        <f t="shared" si="5"/>
        <v>4</v>
      </c>
      <c r="C68" s="222">
        <v>890794</v>
      </c>
      <c r="D68" s="224">
        <v>76.791666666666671</v>
      </c>
      <c r="E68" s="224">
        <v>41.499999999999993</v>
      </c>
      <c r="F68" s="222">
        <v>0</v>
      </c>
      <c r="G68" s="222">
        <v>545.97</v>
      </c>
      <c r="H68" s="223">
        <v>2.1666666666666643</v>
      </c>
      <c r="I68" s="223">
        <v>0</v>
      </c>
      <c r="J68" s="224">
        <v>122.93020833333333</v>
      </c>
      <c r="K68" s="224">
        <v>20.379166666666666</v>
      </c>
    </row>
    <row r="69" spans="1:11" x14ac:dyDescent="0.25">
      <c r="A69" s="217">
        <f t="shared" si="4"/>
        <v>2005</v>
      </c>
      <c r="B69" s="217">
        <f t="shared" si="5"/>
        <v>5</v>
      </c>
      <c r="C69" s="222">
        <v>890485</v>
      </c>
      <c r="D69" s="224">
        <v>175.33333333333334</v>
      </c>
      <c r="E69" s="224">
        <v>2.8333333333333335</v>
      </c>
      <c r="F69" s="222">
        <v>0</v>
      </c>
      <c r="G69" s="222">
        <v>664.06000000000017</v>
      </c>
      <c r="H69" s="223">
        <v>0</v>
      </c>
      <c r="I69" s="223">
        <v>0</v>
      </c>
      <c r="J69" s="224">
        <v>221.07291666666666</v>
      </c>
      <c r="K69" s="224">
        <v>2.3374999999999999</v>
      </c>
    </row>
    <row r="70" spans="1:11" x14ac:dyDescent="0.25">
      <c r="A70" s="217">
        <f t="shared" si="4"/>
        <v>2005</v>
      </c>
      <c r="B70" s="217">
        <f t="shared" si="5"/>
        <v>6</v>
      </c>
      <c r="C70" s="222">
        <v>891989</v>
      </c>
      <c r="D70" s="224">
        <v>220.41666666666669</v>
      </c>
      <c r="E70" s="224">
        <v>0</v>
      </c>
      <c r="F70" s="222">
        <v>0</v>
      </c>
      <c r="G70" s="222">
        <v>669.94</v>
      </c>
      <c r="H70" s="223">
        <v>0</v>
      </c>
      <c r="I70" s="223">
        <v>0</v>
      </c>
      <c r="J70" s="224">
        <v>263.85208333333333</v>
      </c>
      <c r="K70" s="224">
        <v>0</v>
      </c>
    </row>
    <row r="71" spans="1:11" x14ac:dyDescent="0.25">
      <c r="A71" s="217">
        <f t="shared" si="4"/>
        <v>2005</v>
      </c>
      <c r="B71" s="217">
        <f t="shared" si="5"/>
        <v>7</v>
      </c>
      <c r="C71" s="222">
        <v>894849</v>
      </c>
      <c r="D71" s="224">
        <v>336.91666666666669</v>
      </c>
      <c r="E71" s="224">
        <v>0</v>
      </c>
      <c r="F71" s="222">
        <v>0</v>
      </c>
      <c r="G71" s="222">
        <v>708.39</v>
      </c>
      <c r="H71" s="223">
        <v>0</v>
      </c>
      <c r="I71" s="223">
        <v>0</v>
      </c>
      <c r="J71" s="224">
        <v>296.31354166666671</v>
      </c>
      <c r="K71" s="224">
        <v>0</v>
      </c>
    </row>
    <row r="72" spans="1:11" x14ac:dyDescent="0.25">
      <c r="A72" s="217">
        <f t="shared" si="4"/>
        <v>2005</v>
      </c>
      <c r="B72" s="217">
        <f t="shared" si="5"/>
        <v>8</v>
      </c>
      <c r="C72" s="222">
        <v>897486</v>
      </c>
      <c r="D72" s="224">
        <v>332.04166666666669</v>
      </c>
      <c r="E72" s="224">
        <v>0</v>
      </c>
      <c r="F72" s="222">
        <v>0</v>
      </c>
      <c r="G72" s="222">
        <v>722.19</v>
      </c>
      <c r="H72" s="223">
        <v>0</v>
      </c>
      <c r="I72" s="223">
        <v>0</v>
      </c>
      <c r="J72" s="224">
        <v>302.04166666666674</v>
      </c>
      <c r="K72" s="224">
        <v>9.1666666666666674E-2</v>
      </c>
    </row>
    <row r="73" spans="1:11" x14ac:dyDescent="0.25">
      <c r="A73" s="217">
        <f t="shared" si="4"/>
        <v>2005</v>
      </c>
      <c r="B73" s="217">
        <f t="shared" si="5"/>
        <v>9</v>
      </c>
      <c r="C73" s="222">
        <v>900936</v>
      </c>
      <c r="D73" s="224">
        <v>274.37499999999994</v>
      </c>
      <c r="E73" s="224">
        <v>0</v>
      </c>
      <c r="F73" s="222">
        <v>0</v>
      </c>
      <c r="G73" s="222">
        <v>678.26</v>
      </c>
      <c r="H73" s="223">
        <v>0</v>
      </c>
      <c r="I73" s="223">
        <v>0</v>
      </c>
      <c r="J73" s="224">
        <v>256.48333333333329</v>
      </c>
      <c r="K73" s="224">
        <v>8.3333333333333329E-2</v>
      </c>
    </row>
    <row r="74" spans="1:11" x14ac:dyDescent="0.25">
      <c r="A74" s="217">
        <f t="shared" si="4"/>
        <v>2005</v>
      </c>
      <c r="B74" s="217">
        <f t="shared" si="5"/>
        <v>10</v>
      </c>
      <c r="C74" s="222">
        <v>902444</v>
      </c>
      <c r="D74" s="224">
        <v>181.70833333333337</v>
      </c>
      <c r="E74" s="224">
        <v>21.625000000000004</v>
      </c>
      <c r="F74" s="222">
        <v>0</v>
      </c>
      <c r="G74" s="222">
        <v>652.63</v>
      </c>
      <c r="H74" s="223">
        <v>5.4583333333333357</v>
      </c>
      <c r="I74" s="223">
        <v>0</v>
      </c>
      <c r="J74" s="224">
        <v>182.1908909412258</v>
      </c>
      <c r="K74" s="224">
        <v>8.6979166666666679</v>
      </c>
    </row>
    <row r="75" spans="1:11" x14ac:dyDescent="0.25">
      <c r="A75" s="217">
        <f t="shared" si="4"/>
        <v>2005</v>
      </c>
      <c r="B75" s="217">
        <f t="shared" si="5"/>
        <v>11</v>
      </c>
      <c r="C75" s="222">
        <v>905452</v>
      </c>
      <c r="D75" s="224">
        <v>77.25</v>
      </c>
      <c r="E75" s="224">
        <v>18.708333333333336</v>
      </c>
      <c r="F75" s="222">
        <v>0</v>
      </c>
      <c r="G75" s="222">
        <v>533.11</v>
      </c>
      <c r="H75" s="223">
        <v>6.5833333333333357</v>
      </c>
      <c r="I75" s="223">
        <v>0</v>
      </c>
      <c r="J75" s="224">
        <v>72.302083333333343</v>
      </c>
      <c r="K75" s="224">
        <v>50.125000000000007</v>
      </c>
    </row>
    <row r="76" spans="1:11" x14ac:dyDescent="0.25">
      <c r="A76" s="217">
        <f>A75</f>
        <v>2005</v>
      </c>
      <c r="B76" s="217">
        <f>B75+1</f>
        <v>12</v>
      </c>
      <c r="C76" s="222">
        <v>909073</v>
      </c>
      <c r="D76" s="224">
        <v>18.166666666666668</v>
      </c>
      <c r="E76" s="224">
        <v>143.75</v>
      </c>
      <c r="F76" s="222">
        <v>0</v>
      </c>
      <c r="G76" s="222">
        <v>552.66</v>
      </c>
      <c r="H76" s="223">
        <v>12.625</v>
      </c>
      <c r="I76" s="223">
        <v>0</v>
      </c>
      <c r="J76" s="224">
        <v>41.454166666666666</v>
      </c>
      <c r="K76" s="224">
        <v>119.41875</v>
      </c>
    </row>
    <row r="77" spans="1:11" x14ac:dyDescent="0.25">
      <c r="A77" s="217">
        <f>A65+1</f>
        <v>2006</v>
      </c>
      <c r="B77" s="217">
        <f>B65</f>
        <v>1</v>
      </c>
      <c r="C77" s="222">
        <v>913687</v>
      </c>
      <c r="D77" s="224">
        <v>32.416666666666671</v>
      </c>
      <c r="E77" s="224">
        <v>128.70833333333334</v>
      </c>
      <c r="F77" s="222">
        <v>0</v>
      </c>
      <c r="G77" s="222">
        <v>653.94000000000005</v>
      </c>
      <c r="H77" s="223">
        <v>15.875</v>
      </c>
      <c r="I77" s="223">
        <v>1</v>
      </c>
      <c r="J77" s="224">
        <v>29.16041666666667</v>
      </c>
      <c r="K77" s="224">
        <v>168.17708333333331</v>
      </c>
    </row>
    <row r="78" spans="1:11" x14ac:dyDescent="0.25">
      <c r="A78" s="217">
        <f t="shared" ref="A78:A141" si="6">A66+1</f>
        <v>2006</v>
      </c>
      <c r="B78" s="217">
        <f t="shared" ref="B78:B141" si="7">B66</f>
        <v>2</v>
      </c>
      <c r="C78" s="222">
        <v>918684</v>
      </c>
      <c r="D78" s="224">
        <v>27.708333333333336</v>
      </c>
      <c r="E78" s="224">
        <v>157.20833333333331</v>
      </c>
      <c r="F78" s="222">
        <v>0</v>
      </c>
      <c r="G78" s="222">
        <v>822.85</v>
      </c>
      <c r="H78" s="223">
        <v>18.875</v>
      </c>
      <c r="I78" s="223">
        <v>1</v>
      </c>
      <c r="J78" s="224">
        <v>41.325000000000003</v>
      </c>
      <c r="K78" s="224">
        <v>110.81458333333335</v>
      </c>
    </row>
    <row r="79" spans="1:11" x14ac:dyDescent="0.25">
      <c r="A79" s="217">
        <f t="shared" si="6"/>
        <v>2006</v>
      </c>
      <c r="B79" s="217">
        <f t="shared" si="7"/>
        <v>3</v>
      </c>
      <c r="C79" s="222">
        <v>923025</v>
      </c>
      <c r="D79" s="224">
        <v>68.166666666666657</v>
      </c>
      <c r="E79" s="224">
        <v>68</v>
      </c>
      <c r="F79" s="222">
        <v>0</v>
      </c>
      <c r="G79" s="222">
        <v>555.20000000000005</v>
      </c>
      <c r="H79" s="223">
        <v>7.0833333333333357</v>
      </c>
      <c r="I79" s="223">
        <v>0</v>
      </c>
      <c r="J79" s="224">
        <v>75.108333333333334</v>
      </c>
      <c r="K79" s="224">
        <v>70.810416666666669</v>
      </c>
    </row>
    <row r="80" spans="1:11" x14ac:dyDescent="0.25">
      <c r="A80" s="217">
        <f t="shared" si="6"/>
        <v>2006</v>
      </c>
      <c r="B80" s="217">
        <f t="shared" si="7"/>
        <v>4</v>
      </c>
      <c r="C80" s="222">
        <v>923025</v>
      </c>
      <c r="D80" s="224">
        <v>146.125</v>
      </c>
      <c r="E80" s="224">
        <v>13.166666666666666</v>
      </c>
      <c r="F80" s="222">
        <v>0</v>
      </c>
      <c r="G80" s="222">
        <v>656.98</v>
      </c>
      <c r="H80" s="223">
        <v>0</v>
      </c>
      <c r="I80" s="223">
        <v>0</v>
      </c>
      <c r="J80" s="224">
        <v>122.93020833333333</v>
      </c>
      <c r="K80" s="224">
        <v>20.379166666666666</v>
      </c>
    </row>
    <row r="81" spans="1:11" x14ac:dyDescent="0.25">
      <c r="A81" s="217">
        <f t="shared" si="6"/>
        <v>2006</v>
      </c>
      <c r="B81" s="217">
        <f t="shared" si="7"/>
        <v>5</v>
      </c>
      <c r="C81" s="222">
        <v>925619</v>
      </c>
      <c r="D81" s="224">
        <v>205.16666666666663</v>
      </c>
      <c r="E81" s="224">
        <v>4.75</v>
      </c>
      <c r="F81" s="222">
        <v>0</v>
      </c>
      <c r="G81" s="222">
        <v>682.02</v>
      </c>
      <c r="H81" s="223">
        <v>0</v>
      </c>
      <c r="I81" s="223">
        <v>0</v>
      </c>
      <c r="J81" s="224">
        <v>221.07291666666666</v>
      </c>
      <c r="K81" s="224">
        <v>2.3374999999999999</v>
      </c>
    </row>
    <row r="82" spans="1:11" x14ac:dyDescent="0.25">
      <c r="A82" s="217">
        <f t="shared" si="6"/>
        <v>2006</v>
      </c>
      <c r="B82" s="217">
        <f t="shared" si="7"/>
        <v>6</v>
      </c>
      <c r="C82" s="222">
        <v>927163</v>
      </c>
      <c r="D82" s="224">
        <v>262.91666666666669</v>
      </c>
      <c r="E82" s="224">
        <v>0</v>
      </c>
      <c r="F82" s="222">
        <v>0</v>
      </c>
      <c r="G82" s="222">
        <v>710.47</v>
      </c>
      <c r="H82" s="223">
        <v>0</v>
      </c>
      <c r="I82" s="223">
        <v>0</v>
      </c>
      <c r="J82" s="224">
        <v>263.85208333333333</v>
      </c>
      <c r="K82" s="224">
        <v>0</v>
      </c>
    </row>
    <row r="83" spans="1:11" x14ac:dyDescent="0.25">
      <c r="A83" s="217">
        <f t="shared" si="6"/>
        <v>2006</v>
      </c>
      <c r="B83" s="217">
        <f t="shared" si="7"/>
        <v>7</v>
      </c>
      <c r="C83" s="222">
        <v>928800</v>
      </c>
      <c r="D83" s="224">
        <v>266.70833333333331</v>
      </c>
      <c r="E83" s="224">
        <v>0</v>
      </c>
      <c r="F83" s="222">
        <v>0</v>
      </c>
      <c r="G83" s="222">
        <v>747.95</v>
      </c>
      <c r="H83" s="223">
        <v>0</v>
      </c>
      <c r="I83" s="223">
        <v>0</v>
      </c>
      <c r="J83" s="224">
        <v>296.31354166666671</v>
      </c>
      <c r="K83" s="224">
        <v>0</v>
      </c>
    </row>
    <row r="84" spans="1:11" x14ac:dyDescent="0.25">
      <c r="A84" s="217">
        <f t="shared" si="6"/>
        <v>2006</v>
      </c>
      <c r="B84" s="217">
        <f t="shared" si="7"/>
        <v>8</v>
      </c>
      <c r="C84" s="222">
        <v>930950</v>
      </c>
      <c r="D84" s="224">
        <v>292.625</v>
      </c>
      <c r="E84" s="224">
        <v>0</v>
      </c>
      <c r="F84" s="222">
        <v>0</v>
      </c>
      <c r="G84" s="222">
        <v>767.99</v>
      </c>
      <c r="H84" s="223">
        <v>0</v>
      </c>
      <c r="I84" s="223">
        <v>0</v>
      </c>
      <c r="J84" s="224">
        <v>302.04166666666674</v>
      </c>
      <c r="K84" s="224">
        <v>9.1666666666666674E-2</v>
      </c>
    </row>
    <row r="85" spans="1:11" x14ac:dyDescent="0.25">
      <c r="A85" s="217">
        <f t="shared" si="6"/>
        <v>2006</v>
      </c>
      <c r="B85" s="217">
        <f t="shared" si="7"/>
        <v>9</v>
      </c>
      <c r="C85" s="222">
        <v>934190</v>
      </c>
      <c r="D85" s="224">
        <v>256.04166666666669</v>
      </c>
      <c r="E85" s="224">
        <v>0</v>
      </c>
      <c r="F85" s="222">
        <v>0</v>
      </c>
      <c r="G85" s="222">
        <v>744.74</v>
      </c>
      <c r="H85" s="223">
        <v>0</v>
      </c>
      <c r="I85" s="223">
        <v>0</v>
      </c>
      <c r="J85" s="224">
        <v>256.48333333333329</v>
      </c>
      <c r="K85" s="224">
        <v>8.3333333333333329E-2</v>
      </c>
    </row>
    <row r="86" spans="1:11" x14ac:dyDescent="0.25">
      <c r="A86" s="217">
        <f t="shared" si="6"/>
        <v>2006</v>
      </c>
      <c r="B86" s="217">
        <f t="shared" si="7"/>
        <v>10</v>
      </c>
      <c r="C86" s="222">
        <v>935580</v>
      </c>
      <c r="D86" s="224">
        <v>178.87500000000003</v>
      </c>
      <c r="E86" s="224">
        <v>15.875</v>
      </c>
      <c r="F86" s="222">
        <v>0</v>
      </c>
      <c r="G86" s="222">
        <v>703.13</v>
      </c>
      <c r="H86" s="223">
        <v>4.125</v>
      </c>
      <c r="I86" s="223">
        <v>0</v>
      </c>
      <c r="J86" s="224">
        <v>182.1908909412258</v>
      </c>
      <c r="K86" s="224">
        <v>8.6979166666666679</v>
      </c>
    </row>
    <row r="87" spans="1:11" x14ac:dyDescent="0.25">
      <c r="A87" s="217">
        <f t="shared" si="6"/>
        <v>2006</v>
      </c>
      <c r="B87" s="217">
        <f t="shared" si="7"/>
        <v>11</v>
      </c>
      <c r="C87" s="222">
        <v>940178</v>
      </c>
      <c r="D87" s="224">
        <v>56.75</v>
      </c>
      <c r="E87" s="224">
        <v>74.333333333333357</v>
      </c>
      <c r="F87" s="222">
        <v>0</v>
      </c>
      <c r="G87" s="222">
        <v>628.46</v>
      </c>
      <c r="H87" s="223">
        <v>13.125</v>
      </c>
      <c r="I87" s="223">
        <v>0</v>
      </c>
      <c r="J87" s="224">
        <v>72.302083333333343</v>
      </c>
      <c r="K87" s="224">
        <v>50.125000000000007</v>
      </c>
    </row>
    <row r="88" spans="1:11" x14ac:dyDescent="0.25">
      <c r="A88" s="217">
        <f t="shared" si="6"/>
        <v>2006</v>
      </c>
      <c r="B88" s="217">
        <f t="shared" si="7"/>
        <v>12</v>
      </c>
      <c r="C88" s="222">
        <v>945731</v>
      </c>
      <c r="D88" s="224">
        <v>63.166666666666671</v>
      </c>
      <c r="E88" s="224">
        <v>49.166666666666664</v>
      </c>
      <c r="F88" s="222">
        <v>0</v>
      </c>
      <c r="G88" s="222">
        <v>558.15</v>
      </c>
      <c r="H88" s="223">
        <v>10.5</v>
      </c>
      <c r="I88" s="223">
        <v>0</v>
      </c>
      <c r="J88" s="224">
        <v>41.454166666666666</v>
      </c>
      <c r="K88" s="224">
        <v>119.41875</v>
      </c>
    </row>
    <row r="89" spans="1:11" x14ac:dyDescent="0.25">
      <c r="A89" s="217">
        <f t="shared" si="6"/>
        <v>2007</v>
      </c>
      <c r="B89" s="217">
        <f t="shared" si="7"/>
        <v>1</v>
      </c>
      <c r="C89" s="222">
        <v>949906</v>
      </c>
      <c r="D89" s="224">
        <v>48.041666666666671</v>
      </c>
      <c r="E89" s="224">
        <v>95.083333333333329</v>
      </c>
      <c r="F89" s="222">
        <v>0</v>
      </c>
      <c r="G89" s="222">
        <v>679.35</v>
      </c>
      <c r="H89" s="223">
        <v>14.125</v>
      </c>
      <c r="I89" s="223">
        <v>1</v>
      </c>
      <c r="J89" s="224">
        <v>29.16041666666667</v>
      </c>
      <c r="K89" s="224">
        <v>168.17708333333331</v>
      </c>
    </row>
    <row r="90" spans="1:11" x14ac:dyDescent="0.25">
      <c r="A90" s="217">
        <f t="shared" si="6"/>
        <v>2007</v>
      </c>
      <c r="B90" s="217">
        <f t="shared" si="7"/>
        <v>2</v>
      </c>
      <c r="C90" s="222">
        <v>952250</v>
      </c>
      <c r="D90" s="224">
        <v>29.166666666666664</v>
      </c>
      <c r="E90" s="224">
        <v>141.70833333333329</v>
      </c>
      <c r="F90" s="222">
        <v>0</v>
      </c>
      <c r="G90" s="222">
        <v>799.27</v>
      </c>
      <c r="H90" s="223">
        <v>15.375</v>
      </c>
      <c r="I90" s="223">
        <v>1</v>
      </c>
      <c r="J90" s="224">
        <v>41.325000000000003</v>
      </c>
      <c r="K90" s="224">
        <v>110.81458333333335</v>
      </c>
    </row>
    <row r="91" spans="1:11" x14ac:dyDescent="0.25">
      <c r="A91" s="217">
        <f t="shared" si="6"/>
        <v>2007</v>
      </c>
      <c r="B91" s="217">
        <f t="shared" si="7"/>
        <v>3</v>
      </c>
      <c r="C91" s="222">
        <v>956034</v>
      </c>
      <c r="D91" s="224">
        <v>91.000000000000014</v>
      </c>
      <c r="E91" s="224">
        <v>56.833333333333336</v>
      </c>
      <c r="F91" s="222">
        <v>0</v>
      </c>
      <c r="G91" s="222">
        <v>583.6</v>
      </c>
      <c r="H91" s="223">
        <v>5.6666666666666643</v>
      </c>
      <c r="I91" s="223">
        <v>0</v>
      </c>
      <c r="J91" s="224">
        <v>75.108333333333334</v>
      </c>
      <c r="K91" s="224">
        <v>70.810416666666669</v>
      </c>
    </row>
    <row r="92" spans="1:11" x14ac:dyDescent="0.25">
      <c r="A92" s="217">
        <f t="shared" si="6"/>
        <v>2007</v>
      </c>
      <c r="B92" s="217">
        <f t="shared" si="7"/>
        <v>4</v>
      </c>
      <c r="C92" s="222">
        <v>956730</v>
      </c>
      <c r="D92" s="224">
        <v>114.625</v>
      </c>
      <c r="E92" s="224">
        <v>30.208333333333332</v>
      </c>
      <c r="F92" s="222">
        <v>0</v>
      </c>
      <c r="G92" s="222">
        <v>686.35</v>
      </c>
      <c r="H92" s="223">
        <v>3.7916666666666643</v>
      </c>
      <c r="I92" s="223">
        <v>0</v>
      </c>
      <c r="J92" s="224">
        <v>122.93020833333333</v>
      </c>
      <c r="K92" s="224">
        <v>20.379166666666666</v>
      </c>
    </row>
    <row r="93" spans="1:11" x14ac:dyDescent="0.25">
      <c r="A93" s="217">
        <f t="shared" si="6"/>
        <v>2007</v>
      </c>
      <c r="B93" s="217">
        <f t="shared" si="7"/>
        <v>5</v>
      </c>
      <c r="C93" s="222">
        <v>955294</v>
      </c>
      <c r="D93" s="224">
        <v>170.79166666666671</v>
      </c>
      <c r="E93" s="224">
        <v>2.541666666666667</v>
      </c>
      <c r="F93" s="222">
        <v>0</v>
      </c>
      <c r="G93" s="222">
        <v>707.68000000000006</v>
      </c>
      <c r="H93" s="223">
        <v>0</v>
      </c>
      <c r="I93" s="223">
        <v>0</v>
      </c>
      <c r="J93" s="224">
        <v>221.07291666666666</v>
      </c>
      <c r="K93" s="224">
        <v>2.3374999999999999</v>
      </c>
    </row>
    <row r="94" spans="1:11" x14ac:dyDescent="0.25">
      <c r="A94" s="217">
        <f t="shared" si="6"/>
        <v>2007</v>
      </c>
      <c r="B94" s="217">
        <f t="shared" si="7"/>
        <v>6</v>
      </c>
      <c r="C94" s="222">
        <v>954279</v>
      </c>
      <c r="D94" s="224">
        <v>252.5</v>
      </c>
      <c r="E94" s="224">
        <v>0</v>
      </c>
      <c r="F94" s="222">
        <v>0</v>
      </c>
      <c r="G94" s="222">
        <v>734.03</v>
      </c>
      <c r="H94" s="223">
        <v>0</v>
      </c>
      <c r="I94" s="223">
        <v>0</v>
      </c>
      <c r="J94" s="224">
        <v>263.85208333333333</v>
      </c>
      <c r="K94" s="224">
        <v>0</v>
      </c>
    </row>
    <row r="95" spans="1:11" x14ac:dyDescent="0.25">
      <c r="A95" s="217">
        <f t="shared" si="6"/>
        <v>2007</v>
      </c>
      <c r="B95" s="217">
        <f t="shared" si="7"/>
        <v>7</v>
      </c>
      <c r="C95" s="222">
        <v>955339</v>
      </c>
      <c r="D95" s="224">
        <v>297.12500000000006</v>
      </c>
      <c r="E95" s="224">
        <v>0</v>
      </c>
      <c r="F95" s="222">
        <v>0</v>
      </c>
      <c r="G95" s="222">
        <v>798</v>
      </c>
      <c r="H95" s="223">
        <v>0</v>
      </c>
      <c r="I95" s="223">
        <v>0</v>
      </c>
      <c r="J95" s="224">
        <v>296.31354166666671</v>
      </c>
      <c r="K95" s="224">
        <v>0</v>
      </c>
    </row>
    <row r="96" spans="1:11" x14ac:dyDescent="0.25">
      <c r="A96" s="217">
        <f t="shared" si="6"/>
        <v>2007</v>
      </c>
      <c r="B96" s="217">
        <f t="shared" si="7"/>
        <v>8</v>
      </c>
      <c r="C96" s="222">
        <v>956209</v>
      </c>
      <c r="D96" s="224">
        <v>335.00000000000006</v>
      </c>
      <c r="E96" s="224">
        <v>0</v>
      </c>
      <c r="F96" s="222">
        <v>0</v>
      </c>
      <c r="G96" s="222">
        <v>801.58</v>
      </c>
      <c r="H96" s="223">
        <v>0</v>
      </c>
      <c r="I96" s="223">
        <v>0</v>
      </c>
      <c r="J96" s="224">
        <v>302.04166666666674</v>
      </c>
      <c r="K96" s="224">
        <v>9.1666666666666674E-2</v>
      </c>
    </row>
    <row r="97" spans="1:11" x14ac:dyDescent="0.25">
      <c r="A97" s="217">
        <f t="shared" si="6"/>
        <v>2007</v>
      </c>
      <c r="B97" s="217">
        <f t="shared" si="7"/>
        <v>9</v>
      </c>
      <c r="C97" s="222">
        <v>956913</v>
      </c>
      <c r="D97" s="224">
        <v>265.04166666666663</v>
      </c>
      <c r="E97" s="224">
        <v>0</v>
      </c>
      <c r="F97" s="222">
        <v>0</v>
      </c>
      <c r="G97" s="222">
        <v>764.65</v>
      </c>
      <c r="H97" s="223">
        <v>0</v>
      </c>
      <c r="I97" s="223">
        <v>0</v>
      </c>
      <c r="J97" s="224">
        <v>256.48333333333329</v>
      </c>
      <c r="K97" s="224">
        <v>8.3333333333333329E-2</v>
      </c>
    </row>
    <row r="98" spans="1:11" x14ac:dyDescent="0.25">
      <c r="A98" s="217">
        <f t="shared" si="6"/>
        <v>2007</v>
      </c>
      <c r="B98" s="217">
        <f t="shared" si="7"/>
        <v>10</v>
      </c>
      <c r="C98" s="222">
        <v>957339</v>
      </c>
      <c r="D98" s="224">
        <v>239.875</v>
      </c>
      <c r="E98" s="224">
        <v>0</v>
      </c>
      <c r="F98" s="222">
        <v>0</v>
      </c>
      <c r="G98" s="222">
        <v>740.15</v>
      </c>
      <c r="H98" s="223">
        <v>0</v>
      </c>
      <c r="I98" s="223">
        <v>0</v>
      </c>
      <c r="J98" s="224">
        <v>182.1908909412258</v>
      </c>
      <c r="K98" s="224">
        <v>8.6979166666666679</v>
      </c>
    </row>
    <row r="99" spans="1:11" x14ac:dyDescent="0.25">
      <c r="A99" s="217">
        <f t="shared" si="6"/>
        <v>2007</v>
      </c>
      <c r="B99" s="217">
        <f t="shared" si="7"/>
        <v>11</v>
      </c>
      <c r="C99" s="222">
        <v>957951</v>
      </c>
      <c r="D99" s="224">
        <v>75.333333333333329</v>
      </c>
      <c r="E99" s="224">
        <v>53.833333333333336</v>
      </c>
      <c r="F99" s="222">
        <v>0</v>
      </c>
      <c r="G99" s="222">
        <v>601.79</v>
      </c>
      <c r="H99" s="223">
        <v>8.5</v>
      </c>
      <c r="I99" s="223">
        <v>0</v>
      </c>
      <c r="J99" s="224">
        <v>72.302083333333343</v>
      </c>
      <c r="K99" s="224">
        <v>50.125000000000007</v>
      </c>
    </row>
    <row r="100" spans="1:11" x14ac:dyDescent="0.25">
      <c r="A100" s="217">
        <f t="shared" si="6"/>
        <v>2007</v>
      </c>
      <c r="B100" s="217">
        <f t="shared" si="7"/>
        <v>12</v>
      </c>
      <c r="C100" s="222">
        <v>958658</v>
      </c>
      <c r="D100" s="224">
        <v>72.666666666666657</v>
      </c>
      <c r="E100" s="224">
        <v>55.124999999999993</v>
      </c>
      <c r="F100" s="222">
        <v>0</v>
      </c>
      <c r="G100" s="222">
        <v>564.41999999999996</v>
      </c>
      <c r="H100" s="223">
        <v>13.958333333333336</v>
      </c>
      <c r="I100" s="223">
        <v>0</v>
      </c>
      <c r="J100" s="224">
        <v>41.454166666666666</v>
      </c>
      <c r="K100" s="224">
        <v>119.41875</v>
      </c>
    </row>
    <row r="101" spans="1:11" x14ac:dyDescent="0.25">
      <c r="A101" s="217">
        <f t="shared" si="6"/>
        <v>2008</v>
      </c>
      <c r="B101" s="217">
        <f t="shared" si="7"/>
        <v>1</v>
      </c>
      <c r="C101" s="222">
        <v>959913</v>
      </c>
      <c r="D101" s="224">
        <v>29.375</v>
      </c>
      <c r="E101" s="224">
        <v>137.37499999999997</v>
      </c>
      <c r="F101" s="222">
        <v>0</v>
      </c>
      <c r="G101" s="222">
        <v>885.58</v>
      </c>
      <c r="H101" s="223">
        <v>20.791666666666664</v>
      </c>
      <c r="I101" s="223">
        <v>1</v>
      </c>
      <c r="J101" s="224">
        <v>29.16041666666667</v>
      </c>
      <c r="K101" s="224">
        <v>168.17708333333331</v>
      </c>
    </row>
    <row r="102" spans="1:11" x14ac:dyDescent="0.25">
      <c r="A102" s="217">
        <f t="shared" si="6"/>
        <v>2008</v>
      </c>
      <c r="B102" s="217">
        <f t="shared" si="7"/>
        <v>2</v>
      </c>
      <c r="C102" s="222">
        <v>960469</v>
      </c>
      <c r="D102" s="224">
        <v>65.833333333333329</v>
      </c>
      <c r="E102" s="224">
        <v>54.166666666666664</v>
      </c>
      <c r="F102" s="222">
        <v>0</v>
      </c>
      <c r="G102" s="222">
        <v>592.38</v>
      </c>
      <c r="H102" s="223">
        <v>12.291666666666664</v>
      </c>
      <c r="I102" s="223">
        <v>0</v>
      </c>
      <c r="J102" s="224">
        <v>41.325000000000003</v>
      </c>
      <c r="K102" s="224">
        <v>110.81458333333335</v>
      </c>
    </row>
    <row r="103" spans="1:11" x14ac:dyDescent="0.25">
      <c r="A103" s="217">
        <f t="shared" si="6"/>
        <v>2008</v>
      </c>
      <c r="B103" s="217">
        <f t="shared" si="7"/>
        <v>3</v>
      </c>
      <c r="C103" s="222">
        <v>959904</v>
      </c>
      <c r="D103" s="224">
        <v>76.416666666666643</v>
      </c>
      <c r="E103" s="224">
        <v>53.375</v>
      </c>
      <c r="F103" s="222">
        <v>0</v>
      </c>
      <c r="G103" s="222">
        <v>619.14</v>
      </c>
      <c r="H103" s="223">
        <v>6.7916666666666643</v>
      </c>
      <c r="I103" s="223">
        <v>0</v>
      </c>
      <c r="J103" s="224">
        <v>75.108333333333334</v>
      </c>
      <c r="K103" s="224">
        <v>70.810416666666669</v>
      </c>
    </row>
    <row r="104" spans="1:11" x14ac:dyDescent="0.25">
      <c r="A104" s="217">
        <f t="shared" si="6"/>
        <v>2008</v>
      </c>
      <c r="B104" s="217">
        <f t="shared" si="7"/>
        <v>4</v>
      </c>
      <c r="C104" s="222">
        <v>959270</v>
      </c>
      <c r="D104" s="224">
        <v>123.62499999999999</v>
      </c>
      <c r="E104" s="224">
        <v>21.583333333333336</v>
      </c>
      <c r="F104" s="222">
        <v>0</v>
      </c>
      <c r="G104" s="222">
        <v>635.16</v>
      </c>
      <c r="H104" s="223">
        <v>6.4583333333333357</v>
      </c>
      <c r="I104" s="223">
        <v>0</v>
      </c>
      <c r="J104" s="224">
        <v>122.93020833333333</v>
      </c>
      <c r="K104" s="224">
        <v>20.379166666666666</v>
      </c>
    </row>
    <row r="105" spans="1:11" x14ac:dyDescent="0.25">
      <c r="A105" s="217">
        <f t="shared" si="6"/>
        <v>2008</v>
      </c>
      <c r="B105" s="217">
        <f t="shared" si="7"/>
        <v>5</v>
      </c>
      <c r="C105" s="222">
        <v>956017</v>
      </c>
      <c r="D105" s="224">
        <v>258.66666666666663</v>
      </c>
      <c r="E105" s="224">
        <v>2.2083333333333335</v>
      </c>
      <c r="F105" s="222">
        <v>0</v>
      </c>
      <c r="G105" s="222">
        <v>733.12</v>
      </c>
      <c r="H105" s="223">
        <v>0</v>
      </c>
      <c r="I105" s="223">
        <v>0</v>
      </c>
      <c r="J105" s="224">
        <v>221.07291666666666</v>
      </c>
      <c r="K105" s="224">
        <v>2.3374999999999999</v>
      </c>
    </row>
    <row r="106" spans="1:11" x14ac:dyDescent="0.25">
      <c r="A106" s="217">
        <f t="shared" si="6"/>
        <v>2008</v>
      </c>
      <c r="B106" s="217">
        <f t="shared" si="7"/>
        <v>6</v>
      </c>
      <c r="C106" s="222">
        <v>954333</v>
      </c>
      <c r="D106" s="224">
        <v>259.16666666666663</v>
      </c>
      <c r="E106" s="224">
        <v>0</v>
      </c>
      <c r="F106" s="222">
        <v>0</v>
      </c>
      <c r="G106" s="222">
        <v>741.76</v>
      </c>
      <c r="H106" s="223">
        <v>0</v>
      </c>
      <c r="I106" s="223">
        <v>0</v>
      </c>
      <c r="J106" s="224">
        <v>263.85208333333333</v>
      </c>
      <c r="K106" s="224">
        <v>0</v>
      </c>
    </row>
    <row r="107" spans="1:11" x14ac:dyDescent="0.25">
      <c r="A107" s="217">
        <f t="shared" si="6"/>
        <v>2008</v>
      </c>
      <c r="B107" s="217">
        <f t="shared" si="7"/>
        <v>7</v>
      </c>
      <c r="C107" s="222">
        <v>953548</v>
      </c>
      <c r="D107" s="224">
        <v>266.54166666666663</v>
      </c>
      <c r="E107" s="224">
        <v>0</v>
      </c>
      <c r="F107" s="222">
        <v>0</v>
      </c>
      <c r="G107" s="222">
        <v>743.49</v>
      </c>
      <c r="H107" s="223">
        <v>0</v>
      </c>
      <c r="I107" s="223">
        <v>0</v>
      </c>
      <c r="J107" s="224">
        <v>296.31354166666671</v>
      </c>
      <c r="K107" s="224">
        <v>0</v>
      </c>
    </row>
    <row r="108" spans="1:11" x14ac:dyDescent="0.25">
      <c r="A108" s="217">
        <f t="shared" si="6"/>
        <v>2008</v>
      </c>
      <c r="B108" s="217">
        <f t="shared" si="7"/>
        <v>8</v>
      </c>
      <c r="C108" s="222">
        <v>953341</v>
      </c>
      <c r="D108" s="224">
        <v>330.45833333333331</v>
      </c>
      <c r="E108" s="224">
        <v>0</v>
      </c>
      <c r="F108" s="222">
        <v>0</v>
      </c>
      <c r="G108" s="222">
        <v>769.21</v>
      </c>
      <c r="H108" s="223">
        <v>0</v>
      </c>
      <c r="I108" s="223">
        <v>0</v>
      </c>
      <c r="J108" s="224">
        <v>302.04166666666674</v>
      </c>
      <c r="K108" s="224">
        <v>9.1666666666666674E-2</v>
      </c>
    </row>
    <row r="109" spans="1:11" x14ac:dyDescent="0.25">
      <c r="A109" s="217">
        <f t="shared" si="6"/>
        <v>2008</v>
      </c>
      <c r="B109" s="217">
        <f t="shared" si="7"/>
        <v>9</v>
      </c>
      <c r="C109" s="222">
        <v>952147</v>
      </c>
      <c r="D109" s="224">
        <v>260.49999999999994</v>
      </c>
      <c r="E109" s="224">
        <v>0</v>
      </c>
      <c r="F109" s="222">
        <v>0</v>
      </c>
      <c r="G109" s="222">
        <v>734.45</v>
      </c>
      <c r="H109" s="223">
        <v>0</v>
      </c>
      <c r="I109" s="223">
        <v>0</v>
      </c>
      <c r="J109" s="224">
        <v>256.48333333333329</v>
      </c>
      <c r="K109" s="224">
        <v>8.3333333333333329E-2</v>
      </c>
    </row>
    <row r="110" spans="1:11" x14ac:dyDescent="0.25">
      <c r="A110" s="217">
        <f t="shared" si="6"/>
        <v>2008</v>
      </c>
      <c r="B110" s="217">
        <f t="shared" si="7"/>
        <v>10</v>
      </c>
      <c r="C110" s="222">
        <v>953117</v>
      </c>
      <c r="D110" s="224">
        <v>145.16666666666666</v>
      </c>
      <c r="E110" s="224">
        <v>26.375</v>
      </c>
      <c r="F110" s="222">
        <v>0</v>
      </c>
      <c r="G110" s="222">
        <v>693.76</v>
      </c>
      <c r="H110" s="223">
        <v>8.25</v>
      </c>
      <c r="I110" s="223">
        <v>0</v>
      </c>
      <c r="J110" s="224">
        <v>182.1908909412258</v>
      </c>
      <c r="K110" s="224">
        <v>8.6979166666666679</v>
      </c>
    </row>
    <row r="111" spans="1:11" x14ac:dyDescent="0.25">
      <c r="A111" s="217">
        <f t="shared" si="6"/>
        <v>2008</v>
      </c>
      <c r="B111" s="217">
        <f t="shared" si="7"/>
        <v>11</v>
      </c>
      <c r="C111" s="222">
        <v>953673</v>
      </c>
      <c r="D111" s="224">
        <v>48</v>
      </c>
      <c r="E111" s="224">
        <v>117.62500000000001</v>
      </c>
      <c r="F111" s="222">
        <v>0</v>
      </c>
      <c r="G111" s="222">
        <v>570.32000000000005</v>
      </c>
      <c r="H111" s="223">
        <v>11.5</v>
      </c>
      <c r="I111" s="223">
        <v>0</v>
      </c>
      <c r="J111" s="224">
        <v>72.302083333333343</v>
      </c>
      <c r="K111" s="224">
        <v>50.125000000000007</v>
      </c>
    </row>
    <row r="112" spans="1:11" x14ac:dyDescent="0.25">
      <c r="A112" s="217">
        <f t="shared" si="6"/>
        <v>2008</v>
      </c>
      <c r="B112" s="217">
        <f t="shared" si="7"/>
        <v>12</v>
      </c>
      <c r="C112" s="222">
        <v>954293</v>
      </c>
      <c r="D112" s="224">
        <v>38.500000000000007</v>
      </c>
      <c r="E112" s="224">
        <v>82.458333333333329</v>
      </c>
      <c r="F112" s="222">
        <v>0</v>
      </c>
      <c r="G112" s="222">
        <v>537.25</v>
      </c>
      <c r="H112" s="223">
        <v>10.375</v>
      </c>
      <c r="I112" s="223">
        <v>0</v>
      </c>
      <c r="J112" s="224">
        <v>41.454166666666666</v>
      </c>
      <c r="K112" s="224">
        <v>119.41875</v>
      </c>
    </row>
    <row r="113" spans="1:11" x14ac:dyDescent="0.25">
      <c r="A113" s="217">
        <f t="shared" si="6"/>
        <v>2009</v>
      </c>
      <c r="B113" s="217">
        <f t="shared" si="7"/>
        <v>1</v>
      </c>
      <c r="C113" s="222">
        <v>955000</v>
      </c>
      <c r="D113" s="224">
        <v>26.083333333333332</v>
      </c>
      <c r="E113" s="224">
        <v>184.29166666666666</v>
      </c>
      <c r="F113" s="222">
        <v>0</v>
      </c>
      <c r="G113" s="222">
        <v>880.96</v>
      </c>
      <c r="H113" s="223">
        <v>19.5</v>
      </c>
      <c r="I113" s="223">
        <v>1</v>
      </c>
      <c r="J113" s="224">
        <v>29.16041666666667</v>
      </c>
      <c r="K113" s="224">
        <v>168.17708333333331</v>
      </c>
    </row>
    <row r="114" spans="1:11" x14ac:dyDescent="0.25">
      <c r="A114" s="217">
        <f t="shared" si="6"/>
        <v>2009</v>
      </c>
      <c r="B114" s="217">
        <f t="shared" si="7"/>
        <v>2</v>
      </c>
      <c r="C114" s="222">
        <v>956387</v>
      </c>
      <c r="D114" s="224">
        <v>25.333333333333336</v>
      </c>
      <c r="E114" s="224">
        <v>150.83333333333331</v>
      </c>
      <c r="F114" s="222">
        <v>0</v>
      </c>
      <c r="G114" s="222">
        <v>930.89</v>
      </c>
      <c r="H114" s="223">
        <v>22.125</v>
      </c>
      <c r="I114" s="223">
        <v>1</v>
      </c>
      <c r="J114" s="224">
        <v>41.325000000000003</v>
      </c>
      <c r="K114" s="224">
        <v>110.81458333333335</v>
      </c>
    </row>
    <row r="115" spans="1:11" x14ac:dyDescent="0.25">
      <c r="A115" s="217">
        <f t="shared" si="6"/>
        <v>2009</v>
      </c>
      <c r="B115" s="217">
        <f t="shared" si="7"/>
        <v>3</v>
      </c>
      <c r="C115" s="222">
        <v>956555</v>
      </c>
      <c r="D115" s="224">
        <v>76.708333333333329</v>
      </c>
      <c r="E115" s="224">
        <v>72.25</v>
      </c>
      <c r="F115" s="222">
        <v>0</v>
      </c>
      <c r="G115" s="222">
        <v>644.18000000000006</v>
      </c>
      <c r="H115" s="223">
        <v>11.041666666666664</v>
      </c>
      <c r="I115" s="223">
        <v>0</v>
      </c>
      <c r="J115" s="224">
        <v>75.108333333333334</v>
      </c>
      <c r="K115" s="224">
        <v>70.810416666666669</v>
      </c>
    </row>
    <row r="116" spans="1:11" x14ac:dyDescent="0.25">
      <c r="A116" s="217">
        <f t="shared" si="6"/>
        <v>2009</v>
      </c>
      <c r="B116" s="217">
        <f t="shared" si="7"/>
        <v>4</v>
      </c>
      <c r="C116" s="222">
        <v>956176</v>
      </c>
      <c r="D116" s="224">
        <v>133.70833333333337</v>
      </c>
      <c r="E116" s="224">
        <v>20.458333333333336</v>
      </c>
      <c r="F116" s="222">
        <v>0</v>
      </c>
      <c r="G116" s="222">
        <v>611.6</v>
      </c>
      <c r="H116" s="223">
        <v>4.0833333333333357</v>
      </c>
      <c r="I116" s="223">
        <v>0</v>
      </c>
      <c r="J116" s="224">
        <v>122.93020833333333</v>
      </c>
      <c r="K116" s="224">
        <v>20.379166666666666</v>
      </c>
    </row>
    <row r="117" spans="1:11" x14ac:dyDescent="0.25">
      <c r="A117" s="217">
        <f t="shared" si="6"/>
        <v>2009</v>
      </c>
      <c r="B117" s="217">
        <f t="shared" si="7"/>
        <v>5</v>
      </c>
      <c r="C117" s="222">
        <v>953354</v>
      </c>
      <c r="D117" s="224">
        <v>215.79166666666666</v>
      </c>
      <c r="E117" s="224">
        <v>0.375</v>
      </c>
      <c r="F117" s="222">
        <v>0</v>
      </c>
      <c r="G117" s="222">
        <v>691.01</v>
      </c>
      <c r="H117" s="223">
        <v>0</v>
      </c>
      <c r="I117" s="223">
        <v>0</v>
      </c>
      <c r="J117" s="224">
        <v>221.07291666666666</v>
      </c>
      <c r="K117" s="224">
        <v>2.3374999999999999</v>
      </c>
    </row>
    <row r="118" spans="1:11" x14ac:dyDescent="0.25">
      <c r="A118" s="217">
        <f t="shared" si="6"/>
        <v>2009</v>
      </c>
      <c r="B118" s="217">
        <f t="shared" si="7"/>
        <v>6</v>
      </c>
      <c r="C118" s="222">
        <v>952519</v>
      </c>
      <c r="D118" s="224">
        <v>307.95833333333337</v>
      </c>
      <c r="E118" s="224">
        <v>0</v>
      </c>
      <c r="F118" s="222">
        <v>0</v>
      </c>
      <c r="G118" s="222">
        <v>761.7</v>
      </c>
      <c r="H118" s="223">
        <v>0</v>
      </c>
      <c r="I118" s="223">
        <v>0</v>
      </c>
      <c r="J118" s="224">
        <v>263.85208333333333</v>
      </c>
      <c r="K118" s="224">
        <v>0</v>
      </c>
    </row>
    <row r="119" spans="1:11" x14ac:dyDescent="0.25">
      <c r="A119" s="217">
        <f t="shared" si="6"/>
        <v>2009</v>
      </c>
      <c r="B119" s="217">
        <f t="shared" si="7"/>
        <v>7</v>
      </c>
      <c r="C119" s="222">
        <v>952395</v>
      </c>
      <c r="D119" s="224">
        <v>314.87500000000006</v>
      </c>
      <c r="E119" s="224">
        <v>0</v>
      </c>
      <c r="F119" s="222">
        <v>0</v>
      </c>
      <c r="G119" s="222">
        <v>757.18000000000006</v>
      </c>
      <c r="H119" s="223">
        <v>0</v>
      </c>
      <c r="I119" s="223">
        <v>0</v>
      </c>
      <c r="J119" s="224">
        <v>296.31354166666671</v>
      </c>
      <c r="K119" s="224">
        <v>0</v>
      </c>
    </row>
    <row r="120" spans="1:11" x14ac:dyDescent="0.25">
      <c r="A120" s="217">
        <f t="shared" si="6"/>
        <v>2009</v>
      </c>
      <c r="B120" s="217">
        <f t="shared" si="7"/>
        <v>8</v>
      </c>
      <c r="C120" s="222">
        <v>951818</v>
      </c>
      <c r="D120" s="224">
        <v>298.66666666666663</v>
      </c>
      <c r="E120" s="224">
        <v>0</v>
      </c>
      <c r="F120" s="222">
        <v>0</v>
      </c>
      <c r="G120" s="222">
        <v>765.48</v>
      </c>
      <c r="H120" s="223">
        <v>0</v>
      </c>
      <c r="I120" s="223">
        <v>0</v>
      </c>
      <c r="J120" s="224">
        <v>302.04166666666674</v>
      </c>
      <c r="K120" s="224">
        <v>9.1666666666666674E-2</v>
      </c>
    </row>
    <row r="121" spans="1:11" x14ac:dyDescent="0.25">
      <c r="A121" s="217">
        <f t="shared" si="6"/>
        <v>2009</v>
      </c>
      <c r="B121" s="217">
        <f t="shared" si="7"/>
        <v>9</v>
      </c>
      <c r="C121" s="222">
        <v>951482</v>
      </c>
      <c r="D121" s="224">
        <v>266.79166666666663</v>
      </c>
      <c r="E121" s="224">
        <v>0</v>
      </c>
      <c r="F121" s="222">
        <v>0</v>
      </c>
      <c r="G121" s="222">
        <v>723.13</v>
      </c>
      <c r="H121" s="223">
        <v>0</v>
      </c>
      <c r="I121" s="223">
        <v>0</v>
      </c>
      <c r="J121" s="224">
        <v>256.48333333333329</v>
      </c>
      <c r="K121" s="224">
        <v>8.3333333333333329E-2</v>
      </c>
    </row>
    <row r="122" spans="1:11" x14ac:dyDescent="0.25">
      <c r="A122" s="217">
        <f t="shared" si="6"/>
        <v>2009</v>
      </c>
      <c r="B122" s="217">
        <f t="shared" si="7"/>
        <v>10</v>
      </c>
      <c r="C122" s="222">
        <v>951890</v>
      </c>
      <c r="D122" s="224">
        <v>229.20833333333331</v>
      </c>
      <c r="E122" s="224">
        <v>13.416666666666666</v>
      </c>
      <c r="F122" s="222">
        <v>0</v>
      </c>
      <c r="G122" s="222">
        <v>746.5</v>
      </c>
      <c r="H122" s="223">
        <v>5.5416666666666643</v>
      </c>
      <c r="I122" s="223">
        <v>0</v>
      </c>
      <c r="J122" s="224">
        <v>182.1908909412258</v>
      </c>
      <c r="K122" s="224">
        <v>8.6979166666666679</v>
      </c>
    </row>
    <row r="123" spans="1:11" x14ac:dyDescent="0.25">
      <c r="A123" s="217">
        <f t="shared" si="6"/>
        <v>2009</v>
      </c>
      <c r="B123" s="217">
        <f t="shared" si="7"/>
        <v>11</v>
      </c>
      <c r="C123" s="222">
        <v>954179</v>
      </c>
      <c r="D123" s="224">
        <v>78.708333333333329</v>
      </c>
      <c r="E123" s="224">
        <v>45.416666666666671</v>
      </c>
      <c r="F123" s="222">
        <v>0</v>
      </c>
      <c r="G123" s="222">
        <v>656.85</v>
      </c>
      <c r="H123" s="223">
        <v>9.8333333333333357</v>
      </c>
      <c r="I123" s="223">
        <v>0</v>
      </c>
      <c r="J123" s="224">
        <v>72.302083333333343</v>
      </c>
      <c r="K123" s="224">
        <v>50.125000000000007</v>
      </c>
    </row>
    <row r="124" spans="1:11" x14ac:dyDescent="0.25">
      <c r="A124" s="217">
        <f t="shared" si="6"/>
        <v>2009</v>
      </c>
      <c r="B124" s="217">
        <f t="shared" si="7"/>
        <v>12</v>
      </c>
      <c r="C124" s="222">
        <v>955367</v>
      </c>
      <c r="D124" s="224">
        <v>47.583333333333336</v>
      </c>
      <c r="E124" s="224">
        <v>100.62499999999999</v>
      </c>
      <c r="F124" s="222">
        <v>0</v>
      </c>
      <c r="G124" s="222">
        <v>567.98</v>
      </c>
      <c r="H124" s="223">
        <v>14.375</v>
      </c>
      <c r="I124" s="223">
        <v>0</v>
      </c>
      <c r="J124" s="224">
        <v>41.454166666666666</v>
      </c>
      <c r="K124" s="224">
        <v>119.41875</v>
      </c>
    </row>
    <row r="125" spans="1:11" x14ac:dyDescent="0.25">
      <c r="A125" s="217">
        <f t="shared" si="6"/>
        <v>2010</v>
      </c>
      <c r="B125" s="217">
        <f t="shared" si="7"/>
        <v>1</v>
      </c>
      <c r="C125" s="222">
        <v>957750</v>
      </c>
      <c r="D125" s="224">
        <v>18.458333333333336</v>
      </c>
      <c r="E125" s="224">
        <v>307.54166666666669</v>
      </c>
      <c r="F125" s="222">
        <v>109394.3</v>
      </c>
      <c r="G125" s="222">
        <v>1130.8399999999999</v>
      </c>
      <c r="H125" s="223">
        <v>26.708333333333336</v>
      </c>
      <c r="I125" s="223">
        <v>1</v>
      </c>
      <c r="J125" s="224">
        <v>29.16041666666667</v>
      </c>
      <c r="K125" s="224">
        <v>168.17708333333331</v>
      </c>
    </row>
    <row r="126" spans="1:11" x14ac:dyDescent="0.25">
      <c r="A126" s="217">
        <f t="shared" si="6"/>
        <v>2010</v>
      </c>
      <c r="B126" s="217">
        <f t="shared" si="7"/>
        <v>2</v>
      </c>
      <c r="C126" s="222">
        <v>959850</v>
      </c>
      <c r="D126" s="224">
        <v>8.3333333333333321</v>
      </c>
      <c r="E126" s="224">
        <v>236.0833333333334</v>
      </c>
      <c r="F126" s="222">
        <v>85973.099000000002</v>
      </c>
      <c r="G126" s="222">
        <v>740.48</v>
      </c>
      <c r="H126" s="223">
        <v>16.291666666666664</v>
      </c>
      <c r="I126" s="223">
        <v>0</v>
      </c>
      <c r="J126" s="224">
        <v>41.325000000000003</v>
      </c>
      <c r="K126" s="224">
        <v>110.81458333333335</v>
      </c>
    </row>
    <row r="127" spans="1:11" x14ac:dyDescent="0.25">
      <c r="A127" s="217">
        <f t="shared" si="6"/>
        <v>2010</v>
      </c>
      <c r="B127" s="217">
        <f t="shared" si="7"/>
        <v>3</v>
      </c>
      <c r="C127" s="222">
        <v>960863</v>
      </c>
      <c r="D127" s="224">
        <v>16.375</v>
      </c>
      <c r="E127" s="224">
        <v>163.875</v>
      </c>
      <c r="F127" s="222">
        <v>88619.247000000003</v>
      </c>
      <c r="G127" s="222">
        <v>761.08</v>
      </c>
      <c r="H127" s="223">
        <v>14.125</v>
      </c>
      <c r="I127" s="223">
        <v>0</v>
      </c>
      <c r="J127" s="224">
        <v>75.108333333333334</v>
      </c>
      <c r="K127" s="224">
        <v>70.810416666666669</v>
      </c>
    </row>
    <row r="128" spans="1:11" x14ac:dyDescent="0.25">
      <c r="A128" s="217">
        <f t="shared" si="6"/>
        <v>2010</v>
      </c>
      <c r="B128" s="217">
        <f t="shared" si="7"/>
        <v>4</v>
      </c>
      <c r="C128" s="222">
        <v>961074</v>
      </c>
      <c r="D128" s="224">
        <v>86.625</v>
      </c>
      <c r="E128" s="224">
        <v>18.333333333333329</v>
      </c>
      <c r="F128" s="222">
        <v>86660.504000000001</v>
      </c>
      <c r="G128" s="222">
        <v>569.16999999999996</v>
      </c>
      <c r="H128" s="223">
        <v>0</v>
      </c>
      <c r="I128" s="223">
        <v>0</v>
      </c>
      <c r="J128" s="224">
        <v>122.93020833333333</v>
      </c>
      <c r="K128" s="224">
        <v>20.379166666666666</v>
      </c>
    </row>
    <row r="129" spans="1:11" x14ac:dyDescent="0.25">
      <c r="A129" s="217">
        <f t="shared" si="6"/>
        <v>2010</v>
      </c>
      <c r="B129" s="217">
        <f t="shared" si="7"/>
        <v>5</v>
      </c>
      <c r="C129" s="222">
        <v>959268</v>
      </c>
      <c r="D129" s="224">
        <v>256.79166666666669</v>
      </c>
      <c r="E129" s="224">
        <v>0</v>
      </c>
      <c r="F129" s="222">
        <v>111143.427</v>
      </c>
      <c r="G129" s="222">
        <v>712.93000000000006</v>
      </c>
      <c r="H129" s="223">
        <v>0</v>
      </c>
      <c r="I129" s="223">
        <v>0</v>
      </c>
      <c r="J129" s="224">
        <v>221.07291666666666</v>
      </c>
      <c r="K129" s="224">
        <v>2.3374999999999999</v>
      </c>
    </row>
    <row r="130" spans="1:11" x14ac:dyDescent="0.25">
      <c r="A130" s="217">
        <f t="shared" si="6"/>
        <v>2010</v>
      </c>
      <c r="B130" s="217">
        <f t="shared" si="7"/>
        <v>6</v>
      </c>
      <c r="C130" s="222">
        <v>958522</v>
      </c>
      <c r="D130" s="224">
        <v>346.33333333333337</v>
      </c>
      <c r="E130" s="224">
        <v>0</v>
      </c>
      <c r="F130" s="222">
        <v>115273.648</v>
      </c>
      <c r="G130" s="222">
        <v>797.42000000000007</v>
      </c>
      <c r="H130" s="223">
        <v>0</v>
      </c>
      <c r="I130" s="223">
        <v>0</v>
      </c>
      <c r="J130" s="224">
        <v>263.85208333333333</v>
      </c>
      <c r="K130" s="224">
        <v>0</v>
      </c>
    </row>
    <row r="131" spans="1:11" x14ac:dyDescent="0.25">
      <c r="A131" s="217">
        <f t="shared" si="6"/>
        <v>2010</v>
      </c>
      <c r="B131" s="217">
        <f t="shared" si="7"/>
        <v>7</v>
      </c>
      <c r="C131" s="222">
        <v>958565</v>
      </c>
      <c r="D131" s="224">
        <v>337.49999999999994</v>
      </c>
      <c r="E131" s="224">
        <v>0</v>
      </c>
      <c r="F131" s="222">
        <v>113803.861</v>
      </c>
      <c r="G131" s="222">
        <v>765.29</v>
      </c>
      <c r="H131" s="223">
        <v>0</v>
      </c>
      <c r="I131" s="223">
        <v>0</v>
      </c>
      <c r="J131" s="224">
        <v>296.31354166666671</v>
      </c>
      <c r="K131" s="224">
        <v>0</v>
      </c>
    </row>
    <row r="132" spans="1:11" x14ac:dyDescent="0.25">
      <c r="A132" s="217">
        <f t="shared" si="6"/>
        <v>2010</v>
      </c>
      <c r="B132" s="217">
        <f t="shared" si="7"/>
        <v>8</v>
      </c>
      <c r="C132" s="222">
        <v>959088</v>
      </c>
      <c r="D132" s="224">
        <v>329.54166666666657</v>
      </c>
      <c r="E132" s="224">
        <v>0</v>
      </c>
      <c r="F132" s="222">
        <v>113071.015</v>
      </c>
      <c r="G132" s="222">
        <v>793.6</v>
      </c>
      <c r="H132" s="223">
        <v>0</v>
      </c>
      <c r="I132" s="223">
        <v>0</v>
      </c>
      <c r="J132" s="224">
        <v>302.04166666666674</v>
      </c>
      <c r="K132" s="224">
        <v>9.1666666666666674E-2</v>
      </c>
    </row>
    <row r="133" spans="1:11" x14ac:dyDescent="0.25">
      <c r="A133" s="217">
        <f t="shared" si="6"/>
        <v>2010</v>
      </c>
      <c r="B133" s="217">
        <f t="shared" si="7"/>
        <v>9</v>
      </c>
      <c r="C133" s="222">
        <v>959621</v>
      </c>
      <c r="D133" s="224">
        <v>282.33333333333337</v>
      </c>
      <c r="E133" s="224">
        <v>0</v>
      </c>
      <c r="F133" s="222">
        <v>106584.899</v>
      </c>
      <c r="G133" s="222">
        <v>732.59</v>
      </c>
      <c r="H133" s="223">
        <v>0</v>
      </c>
      <c r="I133" s="223">
        <v>0</v>
      </c>
      <c r="J133" s="224">
        <v>256.48333333333329</v>
      </c>
      <c r="K133" s="224">
        <v>8.3333333333333329E-2</v>
      </c>
    </row>
    <row r="134" spans="1:11" x14ac:dyDescent="0.25">
      <c r="A134" s="217">
        <f t="shared" si="6"/>
        <v>2010</v>
      </c>
      <c r="B134" s="217">
        <f t="shared" si="7"/>
        <v>10</v>
      </c>
      <c r="C134" s="222">
        <v>960399</v>
      </c>
      <c r="D134" s="224">
        <v>173.70833333333331</v>
      </c>
      <c r="E134" s="224">
        <v>4.7083333333333339</v>
      </c>
      <c r="F134" s="222">
        <v>95246.997000000003</v>
      </c>
      <c r="G134" s="222">
        <v>679.54</v>
      </c>
      <c r="H134" s="223">
        <v>0</v>
      </c>
      <c r="I134" s="223">
        <v>0</v>
      </c>
      <c r="J134" s="224">
        <v>182.1908909412258</v>
      </c>
      <c r="K134" s="224">
        <v>8.6979166666666679</v>
      </c>
    </row>
    <row r="135" spans="1:11" x14ac:dyDescent="0.25">
      <c r="A135" s="217">
        <f t="shared" si="6"/>
        <v>2010</v>
      </c>
      <c r="B135" s="217">
        <f t="shared" si="7"/>
        <v>11</v>
      </c>
      <c r="C135" s="222">
        <v>962186</v>
      </c>
      <c r="D135" s="224">
        <v>76.958333333333329</v>
      </c>
      <c r="E135" s="224">
        <v>53.541666666666671</v>
      </c>
      <c r="F135" s="222">
        <v>83461.894</v>
      </c>
      <c r="G135" s="222">
        <v>595.83000000000004</v>
      </c>
      <c r="H135" s="223">
        <v>8.4583333333333357</v>
      </c>
      <c r="I135" s="223">
        <v>0</v>
      </c>
      <c r="J135" s="224">
        <v>72.302083333333343</v>
      </c>
      <c r="K135" s="224">
        <v>50.125000000000007</v>
      </c>
    </row>
    <row r="136" spans="1:11" x14ac:dyDescent="0.25">
      <c r="A136" s="217">
        <f t="shared" si="6"/>
        <v>2010</v>
      </c>
      <c r="B136" s="217">
        <f t="shared" si="7"/>
        <v>12</v>
      </c>
      <c r="C136" s="222">
        <v>963349</v>
      </c>
      <c r="D136" s="224">
        <v>3.9583333333333335</v>
      </c>
      <c r="E136" s="224">
        <v>333.83333333333331</v>
      </c>
      <c r="F136" s="222">
        <v>101294.148</v>
      </c>
      <c r="G136" s="222">
        <v>880.98</v>
      </c>
      <c r="H136" s="223">
        <v>22.958333333333336</v>
      </c>
      <c r="I136" s="223">
        <v>1</v>
      </c>
      <c r="J136" s="224">
        <v>41.454166666666666</v>
      </c>
      <c r="K136" s="224">
        <v>119.41875</v>
      </c>
    </row>
    <row r="137" spans="1:11" x14ac:dyDescent="0.25">
      <c r="A137" s="217">
        <f t="shared" si="6"/>
        <v>2011</v>
      </c>
      <c r="B137" s="217">
        <f t="shared" si="7"/>
        <v>1</v>
      </c>
      <c r="C137" s="222">
        <v>965842.99999999988</v>
      </c>
      <c r="D137" s="224">
        <v>15.833333333333334</v>
      </c>
      <c r="E137" s="224">
        <v>179.08333333333334</v>
      </c>
      <c r="F137" s="222">
        <v>88944.758000000002</v>
      </c>
      <c r="G137" s="222">
        <v>835.56</v>
      </c>
      <c r="H137" s="223">
        <v>18.791666666666664</v>
      </c>
      <c r="I137" s="223">
        <v>1</v>
      </c>
      <c r="J137" s="224">
        <v>29.16041666666667</v>
      </c>
      <c r="K137" s="224">
        <v>168.17708333333331</v>
      </c>
    </row>
    <row r="138" spans="1:11" x14ac:dyDescent="0.25">
      <c r="A138" s="217">
        <f t="shared" si="6"/>
        <v>2011</v>
      </c>
      <c r="B138" s="217">
        <f t="shared" si="7"/>
        <v>2</v>
      </c>
      <c r="C138" s="222">
        <v>967620.99999999988</v>
      </c>
      <c r="D138" s="224">
        <v>44.875000000000007</v>
      </c>
      <c r="E138" s="224">
        <v>84.624999999999986</v>
      </c>
      <c r="F138" s="222">
        <v>80799.967000000004</v>
      </c>
      <c r="G138" s="222">
        <v>588.01</v>
      </c>
      <c r="H138" s="223">
        <v>10.875</v>
      </c>
      <c r="I138" s="223">
        <v>0</v>
      </c>
      <c r="J138" s="224">
        <v>41.325000000000003</v>
      </c>
      <c r="K138" s="224">
        <v>110.81458333333335</v>
      </c>
    </row>
    <row r="139" spans="1:11" x14ac:dyDescent="0.25">
      <c r="A139" s="217">
        <f t="shared" si="6"/>
        <v>2011</v>
      </c>
      <c r="B139" s="217">
        <f t="shared" si="7"/>
        <v>3</v>
      </c>
      <c r="C139" s="222">
        <v>969258</v>
      </c>
      <c r="D139" s="224">
        <v>83.333333333333343</v>
      </c>
      <c r="E139" s="224">
        <v>57.999999999999993</v>
      </c>
      <c r="F139" s="222">
        <v>92072.525999999998</v>
      </c>
      <c r="G139" s="222">
        <v>571.61</v>
      </c>
      <c r="H139" s="223">
        <v>7.5416666666666643</v>
      </c>
      <c r="I139" s="223">
        <v>0</v>
      </c>
      <c r="J139" s="224">
        <v>75.108333333333334</v>
      </c>
      <c r="K139" s="224">
        <v>70.810416666666669</v>
      </c>
    </row>
    <row r="140" spans="1:11" x14ac:dyDescent="0.25">
      <c r="A140" s="217">
        <f t="shared" si="6"/>
        <v>2011</v>
      </c>
      <c r="B140" s="217">
        <f t="shared" si="7"/>
        <v>4</v>
      </c>
      <c r="C140" s="222">
        <v>969576</v>
      </c>
      <c r="D140" s="224">
        <v>182.25000000000006</v>
      </c>
      <c r="E140" s="224">
        <v>5.8333333333333339</v>
      </c>
      <c r="F140" s="222">
        <v>104888.65700000001</v>
      </c>
      <c r="G140" s="222">
        <v>709.58</v>
      </c>
      <c r="H140" s="223">
        <v>0</v>
      </c>
      <c r="I140" s="223">
        <v>0</v>
      </c>
      <c r="J140" s="224">
        <v>122.93020833333333</v>
      </c>
      <c r="K140" s="224">
        <v>20.379166666666666</v>
      </c>
    </row>
    <row r="141" spans="1:11" x14ac:dyDescent="0.25">
      <c r="A141" s="217">
        <f t="shared" si="6"/>
        <v>2011</v>
      </c>
      <c r="B141" s="217">
        <f t="shared" si="7"/>
        <v>5</v>
      </c>
      <c r="C141" s="222">
        <v>968176.99999999988</v>
      </c>
      <c r="D141" s="224">
        <v>232.00000000000003</v>
      </c>
      <c r="E141" s="224">
        <v>0.375</v>
      </c>
      <c r="F141" s="222">
        <v>107074.308</v>
      </c>
      <c r="G141" s="222">
        <v>710.69</v>
      </c>
      <c r="H141" s="223">
        <v>0</v>
      </c>
      <c r="I141" s="223">
        <v>0</v>
      </c>
      <c r="J141" s="224">
        <v>221.07291666666666</v>
      </c>
      <c r="K141" s="224">
        <v>2.3374999999999999</v>
      </c>
    </row>
    <row r="142" spans="1:11" x14ac:dyDescent="0.25">
      <c r="A142" s="217">
        <f t="shared" ref="A142:A205" si="8">A130+1</f>
        <v>2011</v>
      </c>
      <c r="B142" s="217">
        <f t="shared" ref="B142:B205" si="9">B130</f>
        <v>6</v>
      </c>
      <c r="C142" s="222">
        <v>967613</v>
      </c>
      <c r="D142" s="224">
        <v>288.33333333333331</v>
      </c>
      <c r="E142" s="224">
        <v>0</v>
      </c>
      <c r="F142" s="222">
        <v>108087.621</v>
      </c>
      <c r="G142" s="222">
        <v>746.2</v>
      </c>
      <c r="H142" s="223">
        <v>0</v>
      </c>
      <c r="I142" s="223">
        <v>0</v>
      </c>
      <c r="J142" s="224">
        <v>263.85208333333333</v>
      </c>
      <c r="K142" s="224">
        <v>0</v>
      </c>
    </row>
    <row r="143" spans="1:11" x14ac:dyDescent="0.25">
      <c r="A143" s="217">
        <f t="shared" si="8"/>
        <v>2011</v>
      </c>
      <c r="B143" s="217">
        <f t="shared" si="9"/>
        <v>7</v>
      </c>
      <c r="C143" s="222">
        <v>967927</v>
      </c>
      <c r="D143" s="224">
        <v>320.00000000000011</v>
      </c>
      <c r="E143" s="224">
        <v>0</v>
      </c>
      <c r="F143" s="222">
        <v>112792.205</v>
      </c>
      <c r="G143" s="222">
        <v>763.14</v>
      </c>
      <c r="H143" s="223">
        <v>0</v>
      </c>
      <c r="I143" s="223">
        <v>0</v>
      </c>
      <c r="J143" s="224">
        <v>296.31354166666671</v>
      </c>
      <c r="K143" s="224">
        <v>0</v>
      </c>
    </row>
    <row r="144" spans="1:11" x14ac:dyDescent="0.25">
      <c r="A144" s="217">
        <f t="shared" si="8"/>
        <v>2011</v>
      </c>
      <c r="B144" s="217">
        <f t="shared" si="9"/>
        <v>8</v>
      </c>
      <c r="C144" s="222">
        <v>968745</v>
      </c>
      <c r="D144" s="224">
        <v>328.04166666666663</v>
      </c>
      <c r="E144" s="224">
        <v>0</v>
      </c>
      <c r="F144" s="222">
        <v>114067.916</v>
      </c>
      <c r="G144" s="222">
        <v>782.39</v>
      </c>
      <c r="H144" s="223">
        <v>0</v>
      </c>
      <c r="I144" s="223">
        <v>0</v>
      </c>
      <c r="J144" s="224">
        <v>302.04166666666674</v>
      </c>
      <c r="K144" s="224">
        <v>9.1666666666666674E-2</v>
      </c>
    </row>
    <row r="145" spans="1:11" x14ac:dyDescent="0.25">
      <c r="A145" s="217">
        <f t="shared" si="8"/>
        <v>2011</v>
      </c>
      <c r="B145" s="217">
        <f t="shared" si="9"/>
        <v>9</v>
      </c>
      <c r="C145" s="222">
        <v>968521</v>
      </c>
      <c r="D145" s="224">
        <v>283.66666666666669</v>
      </c>
      <c r="E145" s="224">
        <v>0</v>
      </c>
      <c r="F145" s="222">
        <v>107230.47500000001</v>
      </c>
      <c r="G145" s="222">
        <v>750.42</v>
      </c>
      <c r="H145" s="223">
        <v>0</v>
      </c>
      <c r="I145" s="223">
        <v>0</v>
      </c>
      <c r="J145" s="224">
        <v>256.48333333333329</v>
      </c>
      <c r="K145" s="224">
        <v>8.3333333333333329E-2</v>
      </c>
    </row>
    <row r="146" spans="1:11" x14ac:dyDescent="0.25">
      <c r="A146" s="217">
        <f t="shared" si="8"/>
        <v>2011</v>
      </c>
      <c r="B146" s="217">
        <f t="shared" si="9"/>
        <v>10</v>
      </c>
      <c r="C146" s="222">
        <v>969279</v>
      </c>
      <c r="D146" s="224">
        <v>136.25</v>
      </c>
      <c r="E146" s="224">
        <v>8.6249999999999982</v>
      </c>
      <c r="F146" s="222">
        <v>91884.466</v>
      </c>
      <c r="G146" s="222">
        <v>646.01</v>
      </c>
      <c r="H146" s="223">
        <v>0</v>
      </c>
      <c r="I146" s="223">
        <v>0</v>
      </c>
      <c r="J146" s="224">
        <v>182.1908909412258</v>
      </c>
      <c r="K146" s="224">
        <v>8.6979166666666679</v>
      </c>
    </row>
    <row r="147" spans="1:11" x14ac:dyDescent="0.25">
      <c r="A147" s="217">
        <f t="shared" si="8"/>
        <v>2011</v>
      </c>
      <c r="B147" s="217">
        <f t="shared" si="9"/>
        <v>11</v>
      </c>
      <c r="C147" s="222">
        <v>970323</v>
      </c>
      <c r="D147" s="224">
        <v>79.874999999999986</v>
      </c>
      <c r="E147" s="224">
        <v>30.541666666666664</v>
      </c>
      <c r="F147" s="222">
        <v>84513.237999999998</v>
      </c>
      <c r="G147" s="222">
        <v>571.76</v>
      </c>
      <c r="H147" s="223">
        <v>4.625</v>
      </c>
      <c r="I147" s="223">
        <v>0</v>
      </c>
      <c r="J147" s="224">
        <v>72.302083333333343</v>
      </c>
      <c r="K147" s="224">
        <v>50.125000000000007</v>
      </c>
    </row>
    <row r="148" spans="1:11" x14ac:dyDescent="0.25">
      <c r="A148" s="217">
        <f t="shared" si="8"/>
        <v>2011</v>
      </c>
      <c r="B148" s="217">
        <f t="shared" si="9"/>
        <v>12</v>
      </c>
      <c r="C148" s="222">
        <v>972541</v>
      </c>
      <c r="D148" s="224">
        <v>58.875</v>
      </c>
      <c r="E148" s="224">
        <v>64</v>
      </c>
      <c r="F148" s="222">
        <v>85559.115000000005</v>
      </c>
      <c r="G148" s="222">
        <v>521.91999999999996</v>
      </c>
      <c r="H148" s="223">
        <v>9.875</v>
      </c>
      <c r="I148" s="223">
        <v>0</v>
      </c>
      <c r="J148" s="224">
        <v>41.454166666666666</v>
      </c>
      <c r="K148" s="224">
        <v>119.41875</v>
      </c>
    </row>
    <row r="149" spans="1:11" x14ac:dyDescent="0.25">
      <c r="A149" s="217">
        <f t="shared" si="8"/>
        <v>2012</v>
      </c>
      <c r="B149" s="217">
        <f t="shared" si="9"/>
        <v>1</v>
      </c>
      <c r="C149" s="222">
        <v>974236</v>
      </c>
      <c r="D149" s="224">
        <v>37</v>
      </c>
      <c r="E149" s="224">
        <v>146.49999999999994</v>
      </c>
      <c r="F149" s="222">
        <v>89991.824999999997</v>
      </c>
      <c r="G149" s="222">
        <v>744.95</v>
      </c>
      <c r="H149" s="223">
        <v>17.833333333333336</v>
      </c>
      <c r="I149" s="223">
        <v>1</v>
      </c>
      <c r="J149" s="224">
        <v>29.16041666666667</v>
      </c>
      <c r="K149" s="224">
        <v>168.17708333333331</v>
      </c>
    </row>
    <row r="150" spans="1:11" x14ac:dyDescent="0.25">
      <c r="A150" s="217">
        <f t="shared" si="8"/>
        <v>2012</v>
      </c>
      <c r="B150" s="217">
        <f t="shared" si="9"/>
        <v>2</v>
      </c>
      <c r="C150" s="222">
        <v>975602</v>
      </c>
      <c r="D150" s="224">
        <v>66.458333333333329</v>
      </c>
      <c r="E150" s="224">
        <v>48.041666666666657</v>
      </c>
      <c r="F150" s="222">
        <v>86884.248000000007</v>
      </c>
      <c r="G150" s="222">
        <v>714.35</v>
      </c>
      <c r="H150" s="223">
        <v>16.5</v>
      </c>
      <c r="I150" s="223">
        <v>1</v>
      </c>
      <c r="J150" s="224">
        <v>41.325000000000003</v>
      </c>
      <c r="K150" s="224">
        <v>110.81458333333335</v>
      </c>
    </row>
    <row r="151" spans="1:11" x14ac:dyDescent="0.25">
      <c r="A151" s="217">
        <f t="shared" si="8"/>
        <v>2012</v>
      </c>
      <c r="B151" s="217">
        <f t="shared" si="9"/>
        <v>3</v>
      </c>
      <c r="C151" s="222">
        <v>977049</v>
      </c>
      <c r="D151" s="224">
        <v>126.49999999999997</v>
      </c>
      <c r="E151" s="224">
        <v>19.249999999999996</v>
      </c>
      <c r="F151" s="222">
        <v>97530.347999999998</v>
      </c>
      <c r="G151" s="222">
        <v>583.42999999999995</v>
      </c>
      <c r="H151" s="223">
        <v>3.4166666666666643</v>
      </c>
      <c r="I151" s="223">
        <v>0</v>
      </c>
      <c r="J151" s="224">
        <v>75.108333333333334</v>
      </c>
      <c r="K151" s="224">
        <v>70.810416666666669</v>
      </c>
    </row>
    <row r="152" spans="1:11" x14ac:dyDescent="0.25">
      <c r="A152" s="217">
        <f t="shared" si="8"/>
        <v>2012</v>
      </c>
      <c r="B152" s="217">
        <f t="shared" si="9"/>
        <v>4</v>
      </c>
      <c r="C152" s="222">
        <v>976883</v>
      </c>
      <c r="D152" s="224">
        <v>144.12500000000003</v>
      </c>
      <c r="E152" s="224">
        <v>10.708333333333334</v>
      </c>
      <c r="F152" s="222">
        <v>95089.768262941448</v>
      </c>
      <c r="G152" s="222">
        <v>641.09</v>
      </c>
      <c r="H152" s="223">
        <v>0</v>
      </c>
      <c r="I152" s="223">
        <v>0</v>
      </c>
      <c r="J152" s="224">
        <v>122.93020833333333</v>
      </c>
      <c r="K152" s="224">
        <v>20.379166666666666</v>
      </c>
    </row>
    <row r="153" spans="1:11" x14ac:dyDescent="0.25">
      <c r="A153" s="217">
        <f t="shared" si="8"/>
        <v>2012</v>
      </c>
      <c r="B153" s="217">
        <f t="shared" si="9"/>
        <v>5</v>
      </c>
      <c r="C153" s="222">
        <v>975534</v>
      </c>
      <c r="D153" s="224">
        <v>249.125</v>
      </c>
      <c r="E153" s="224">
        <v>0</v>
      </c>
      <c r="F153" s="222">
        <v>109264.15473627282</v>
      </c>
      <c r="G153" s="222">
        <v>731.04</v>
      </c>
      <c r="H153" s="223">
        <v>0</v>
      </c>
      <c r="I153" s="223">
        <v>0</v>
      </c>
      <c r="J153" s="224">
        <v>221.07291666666666</v>
      </c>
      <c r="K153" s="224">
        <v>2.3374999999999999</v>
      </c>
    </row>
    <row r="154" spans="1:11" x14ac:dyDescent="0.25">
      <c r="A154" s="217">
        <f t="shared" si="8"/>
        <v>2012</v>
      </c>
      <c r="B154" s="217">
        <f t="shared" si="9"/>
        <v>6</v>
      </c>
      <c r="C154" s="222">
        <v>974547</v>
      </c>
      <c r="D154" s="224">
        <v>288.41666666666663</v>
      </c>
      <c r="E154" s="224">
        <v>0</v>
      </c>
      <c r="F154" s="222">
        <v>105197.076</v>
      </c>
      <c r="G154" s="222">
        <v>744.99</v>
      </c>
      <c r="H154" s="223">
        <v>0</v>
      </c>
      <c r="I154" s="223">
        <v>0</v>
      </c>
      <c r="J154" s="224">
        <v>263.85208333333333</v>
      </c>
      <c r="K154" s="224">
        <v>0</v>
      </c>
    </row>
    <row r="155" spans="1:11" x14ac:dyDescent="0.25">
      <c r="A155" s="217">
        <f t="shared" si="8"/>
        <v>2012</v>
      </c>
      <c r="B155" s="217">
        <f t="shared" si="9"/>
        <v>7</v>
      </c>
      <c r="C155" s="222">
        <v>974520</v>
      </c>
      <c r="D155" s="224">
        <v>313.29166666666669</v>
      </c>
      <c r="E155" s="224">
        <v>0</v>
      </c>
      <c r="F155" s="222">
        <v>113099.62346554556</v>
      </c>
      <c r="G155" s="222">
        <v>769.73</v>
      </c>
      <c r="H155" s="223">
        <v>0</v>
      </c>
      <c r="I155" s="223">
        <v>0</v>
      </c>
      <c r="J155" s="224">
        <v>296.31354166666671</v>
      </c>
      <c r="K155" s="224">
        <v>0</v>
      </c>
    </row>
    <row r="156" spans="1:11" x14ac:dyDescent="0.25">
      <c r="A156" s="217">
        <f t="shared" si="8"/>
        <v>2012</v>
      </c>
      <c r="B156" s="217">
        <f t="shared" si="9"/>
        <v>8</v>
      </c>
      <c r="C156" s="222">
        <v>974981</v>
      </c>
      <c r="D156" s="224">
        <v>326.37500000000006</v>
      </c>
      <c r="E156" s="224">
        <v>0</v>
      </c>
      <c r="F156" s="222">
        <v>115345.071</v>
      </c>
      <c r="G156" s="222">
        <v>794.07</v>
      </c>
      <c r="H156" s="223">
        <v>0</v>
      </c>
      <c r="I156" s="223">
        <v>0</v>
      </c>
      <c r="J156" s="224">
        <v>302.04166666666674</v>
      </c>
      <c r="K156" s="224">
        <v>9.1666666666666674E-2</v>
      </c>
    </row>
    <row r="157" spans="1:11" x14ac:dyDescent="0.25">
      <c r="A157" s="217">
        <f t="shared" si="8"/>
        <v>2012</v>
      </c>
      <c r="B157" s="217">
        <f t="shared" si="9"/>
        <v>9</v>
      </c>
      <c r="C157" s="222">
        <v>975328</v>
      </c>
      <c r="D157" s="224">
        <v>264.125</v>
      </c>
      <c r="E157" s="224">
        <v>0</v>
      </c>
      <c r="F157" s="222">
        <v>104983.170117042</v>
      </c>
      <c r="G157" s="222">
        <v>728.17</v>
      </c>
      <c r="H157" s="223">
        <v>0</v>
      </c>
      <c r="I157" s="223">
        <v>0</v>
      </c>
      <c r="J157" s="224">
        <v>256.48333333333329</v>
      </c>
      <c r="K157" s="224">
        <v>8.3333333333333329E-2</v>
      </c>
    </row>
    <row r="158" spans="1:11" x14ac:dyDescent="0.25">
      <c r="A158" s="217">
        <f t="shared" si="8"/>
        <v>2012</v>
      </c>
      <c r="B158" s="217">
        <f t="shared" si="9"/>
        <v>10</v>
      </c>
      <c r="C158" s="222">
        <v>976288</v>
      </c>
      <c r="D158" s="224">
        <v>181.66666666666663</v>
      </c>
      <c r="E158" s="224">
        <v>8.7083333333333339</v>
      </c>
      <c r="F158" s="222">
        <v>100007.63579220197</v>
      </c>
      <c r="G158" s="222">
        <v>703.91</v>
      </c>
      <c r="H158" s="223">
        <v>2.4583333333333357</v>
      </c>
      <c r="I158" s="223">
        <v>0</v>
      </c>
      <c r="J158" s="224">
        <v>182.1908909412258</v>
      </c>
      <c r="K158" s="224">
        <v>8.6979166666666679</v>
      </c>
    </row>
    <row r="159" spans="1:11" x14ac:dyDescent="0.25">
      <c r="A159" s="217">
        <f t="shared" si="8"/>
        <v>2012</v>
      </c>
      <c r="B159" s="217">
        <f t="shared" si="9"/>
        <v>11</v>
      </c>
      <c r="C159" s="222">
        <v>977932</v>
      </c>
      <c r="D159" s="224">
        <v>41.916666666666679</v>
      </c>
      <c r="E159" s="224">
        <v>76.208333333333329</v>
      </c>
      <c r="F159" s="222">
        <v>79468.151715833839</v>
      </c>
      <c r="G159" s="222">
        <v>461.63</v>
      </c>
      <c r="H159" s="223">
        <v>6.375</v>
      </c>
      <c r="I159" s="223">
        <v>0</v>
      </c>
      <c r="J159" s="224">
        <v>72.302083333333343</v>
      </c>
      <c r="K159" s="224">
        <v>50.125000000000007</v>
      </c>
    </row>
    <row r="160" spans="1:11" x14ac:dyDescent="0.25">
      <c r="A160" s="217">
        <f t="shared" si="8"/>
        <v>2012</v>
      </c>
      <c r="B160" s="217">
        <f t="shared" si="9"/>
        <v>12</v>
      </c>
      <c r="C160" s="222">
        <v>979548</v>
      </c>
      <c r="D160" s="224">
        <v>50.583333333333321</v>
      </c>
      <c r="E160" s="224">
        <v>92.208333333333357</v>
      </c>
      <c r="F160" s="222">
        <v>87506.641904509233</v>
      </c>
      <c r="G160" s="222">
        <v>552.99</v>
      </c>
      <c r="H160" s="223">
        <v>12.541666666666664</v>
      </c>
      <c r="I160" s="223">
        <v>1</v>
      </c>
      <c r="J160" s="224">
        <v>41.454166666666666</v>
      </c>
      <c r="K160" s="224">
        <v>119.41875</v>
      </c>
    </row>
    <row r="161" spans="1:11" x14ac:dyDescent="0.25">
      <c r="A161" s="217">
        <f t="shared" si="8"/>
        <v>2013</v>
      </c>
      <c r="B161" s="217">
        <f t="shared" si="9"/>
        <v>1</v>
      </c>
      <c r="C161" s="222">
        <v>981662</v>
      </c>
      <c r="D161" s="224">
        <v>56.583333333333329</v>
      </c>
      <c r="E161" s="224">
        <v>59.583333333333336</v>
      </c>
      <c r="F161" s="222">
        <v>89786.426392106048</v>
      </c>
      <c r="G161" s="222">
        <v>516.29999999999995</v>
      </c>
      <c r="H161" s="223">
        <v>7.2916666666666643</v>
      </c>
      <c r="I161" s="223">
        <v>0</v>
      </c>
      <c r="J161" s="224">
        <v>29.16041666666667</v>
      </c>
      <c r="K161" s="224">
        <v>168.17708333333331</v>
      </c>
    </row>
    <row r="162" spans="1:11" x14ac:dyDescent="0.25">
      <c r="A162" s="217">
        <f t="shared" si="8"/>
        <v>2013</v>
      </c>
      <c r="B162" s="217">
        <f t="shared" si="9"/>
        <v>2</v>
      </c>
      <c r="C162" s="222">
        <v>982519</v>
      </c>
      <c r="D162" s="224">
        <v>49.416666666666671</v>
      </c>
      <c r="E162" s="224">
        <v>91.041666666666671</v>
      </c>
      <c r="F162" s="222">
        <v>84958.675088521297</v>
      </c>
      <c r="G162" s="222">
        <v>656.87</v>
      </c>
      <c r="H162" s="223">
        <v>15.458333333333336</v>
      </c>
      <c r="I162" s="223">
        <v>1</v>
      </c>
      <c r="J162" s="224">
        <v>41.325000000000003</v>
      </c>
      <c r="K162" s="224">
        <v>110.81458333333335</v>
      </c>
    </row>
    <row r="163" spans="1:11" x14ac:dyDescent="0.25">
      <c r="A163" s="217">
        <f t="shared" si="8"/>
        <v>2013</v>
      </c>
      <c r="B163" s="217">
        <f t="shared" si="9"/>
        <v>3</v>
      </c>
      <c r="C163" s="222">
        <v>983687</v>
      </c>
      <c r="D163" s="224">
        <v>30.166666666666664</v>
      </c>
      <c r="E163" s="224">
        <v>160.91666666666671</v>
      </c>
      <c r="F163" s="222">
        <v>92662.203695956079</v>
      </c>
      <c r="G163" s="222">
        <v>638.20000000000005</v>
      </c>
      <c r="H163" s="223">
        <v>13.583333333333336</v>
      </c>
      <c r="I163" s="223">
        <v>1</v>
      </c>
      <c r="J163" s="224">
        <v>75.108333333333334</v>
      </c>
      <c r="K163" s="224">
        <v>70.810416666666669</v>
      </c>
    </row>
    <row r="164" spans="1:11" x14ac:dyDescent="0.25">
      <c r="A164" s="217">
        <f t="shared" si="8"/>
        <v>2013</v>
      </c>
      <c r="B164" s="217">
        <f t="shared" si="9"/>
        <v>4</v>
      </c>
      <c r="C164" s="222">
        <v>983516</v>
      </c>
      <c r="D164" s="224">
        <v>155.29166666666669</v>
      </c>
      <c r="E164" s="224">
        <v>4.9583333333333339</v>
      </c>
      <c r="F164" s="222">
        <v>101520.4838824886</v>
      </c>
      <c r="G164" s="222">
        <v>608.87</v>
      </c>
      <c r="H164" s="223">
        <v>0</v>
      </c>
      <c r="I164" s="223">
        <v>0</v>
      </c>
      <c r="J164" s="224">
        <v>122.93020833333333</v>
      </c>
      <c r="K164" s="224">
        <v>20.379166666666666</v>
      </c>
    </row>
    <row r="165" spans="1:11" x14ac:dyDescent="0.25">
      <c r="A165" s="217">
        <f t="shared" si="8"/>
        <v>2013</v>
      </c>
      <c r="B165" s="217">
        <f t="shared" si="9"/>
        <v>5</v>
      </c>
      <c r="C165" s="222">
        <v>982778</v>
      </c>
      <c r="D165" s="224">
        <v>170.41666666666663</v>
      </c>
      <c r="E165" s="224">
        <v>4.125</v>
      </c>
      <c r="F165" s="222">
        <v>102931.97379565096</v>
      </c>
      <c r="G165" s="222">
        <v>714.4</v>
      </c>
      <c r="H165" s="223">
        <v>0</v>
      </c>
      <c r="I165" s="223">
        <v>0</v>
      </c>
      <c r="J165" s="224">
        <v>221.07291666666666</v>
      </c>
      <c r="K165" s="224">
        <v>2.3374999999999999</v>
      </c>
    </row>
    <row r="166" spans="1:11" x14ac:dyDescent="0.25">
      <c r="A166" s="217">
        <f t="shared" si="8"/>
        <v>2013</v>
      </c>
      <c r="B166" s="217">
        <f t="shared" si="9"/>
        <v>6</v>
      </c>
      <c r="C166" s="222">
        <v>982973</v>
      </c>
      <c r="D166" s="224">
        <v>246.95833333333331</v>
      </c>
      <c r="E166" s="224">
        <v>0</v>
      </c>
      <c r="F166" s="222">
        <v>107378.41511970102</v>
      </c>
      <c r="G166" s="222">
        <v>761.88</v>
      </c>
      <c r="H166" s="223">
        <v>0</v>
      </c>
      <c r="I166" s="223">
        <v>0</v>
      </c>
      <c r="J166" s="224">
        <v>263.85208333333333</v>
      </c>
      <c r="K166" s="224">
        <v>0</v>
      </c>
    </row>
    <row r="167" spans="1:11" x14ac:dyDescent="0.25">
      <c r="A167" s="217">
        <f t="shared" si="8"/>
        <v>2013</v>
      </c>
      <c r="B167" s="217">
        <f t="shared" si="9"/>
        <v>7</v>
      </c>
      <c r="C167" s="222">
        <v>983964</v>
      </c>
      <c r="D167" s="224">
        <v>243.125</v>
      </c>
      <c r="E167" s="224">
        <v>0</v>
      </c>
      <c r="F167" s="222">
        <v>108944.62694622365</v>
      </c>
      <c r="G167" s="222">
        <v>765.04</v>
      </c>
      <c r="H167" s="223">
        <v>0</v>
      </c>
      <c r="I167" s="223">
        <v>0</v>
      </c>
      <c r="J167" s="224">
        <v>296.31354166666671</v>
      </c>
      <c r="K167" s="224">
        <v>0</v>
      </c>
    </row>
    <row r="168" spans="1:11" x14ac:dyDescent="0.25">
      <c r="A168" s="217">
        <f t="shared" si="8"/>
        <v>2013</v>
      </c>
      <c r="B168" s="217">
        <f t="shared" si="9"/>
        <v>8</v>
      </c>
      <c r="C168" s="222">
        <v>984882</v>
      </c>
      <c r="D168" s="224">
        <v>266.79166666666669</v>
      </c>
      <c r="E168" s="224">
        <v>0</v>
      </c>
      <c r="F168" s="222">
        <v>116066.39817520851</v>
      </c>
      <c r="G168" s="222">
        <v>776.39</v>
      </c>
      <c r="H168" s="223">
        <v>0</v>
      </c>
      <c r="I168" s="223">
        <v>0</v>
      </c>
      <c r="J168" s="224">
        <v>302.04166666666674</v>
      </c>
      <c r="K168" s="224">
        <v>9.1666666666666674E-2</v>
      </c>
    </row>
    <row r="169" spans="1:11" x14ac:dyDescent="0.25">
      <c r="A169" s="217">
        <f t="shared" si="8"/>
        <v>2013</v>
      </c>
      <c r="B169" s="217">
        <f t="shared" si="9"/>
        <v>9</v>
      </c>
      <c r="C169" s="222">
        <v>986631</v>
      </c>
      <c r="D169" s="224">
        <v>216.87500000000003</v>
      </c>
      <c r="E169" s="224">
        <v>0</v>
      </c>
      <c r="F169" s="222">
        <v>104907.72481492419</v>
      </c>
      <c r="G169" s="222">
        <v>760.21</v>
      </c>
      <c r="H169" s="223">
        <v>0</v>
      </c>
      <c r="I169" s="223">
        <v>0</v>
      </c>
      <c r="J169" s="224">
        <v>256.48333333333329</v>
      </c>
      <c r="K169" s="224">
        <v>8.3333333333333329E-2</v>
      </c>
    </row>
    <row r="170" spans="1:11" x14ac:dyDescent="0.25">
      <c r="A170" s="217">
        <f t="shared" si="8"/>
        <v>2013</v>
      </c>
      <c r="B170" s="217">
        <f t="shared" si="9"/>
        <v>10</v>
      </c>
      <c r="C170" s="222">
        <v>990496</v>
      </c>
      <c r="D170" s="224">
        <v>187.58333333333334</v>
      </c>
      <c r="E170" s="224">
        <v>4.041666666666667</v>
      </c>
      <c r="F170" s="222">
        <v>106317.40680019959</v>
      </c>
      <c r="G170" s="222">
        <v>714.08</v>
      </c>
      <c r="H170" s="223">
        <v>0</v>
      </c>
      <c r="I170" s="223">
        <v>0</v>
      </c>
      <c r="J170" s="224">
        <v>182.1908909412258</v>
      </c>
      <c r="K170" s="224">
        <v>8.6979166666666679</v>
      </c>
    </row>
    <row r="171" spans="1:11" x14ac:dyDescent="0.25">
      <c r="A171" s="217">
        <f t="shared" si="8"/>
        <v>2013</v>
      </c>
      <c r="B171" s="217">
        <f t="shared" si="9"/>
        <v>11</v>
      </c>
      <c r="C171" s="222">
        <v>994046</v>
      </c>
      <c r="D171" s="224">
        <v>82.916666666666686</v>
      </c>
      <c r="E171" s="224">
        <v>26.5</v>
      </c>
      <c r="F171" s="222">
        <v>93649.224565440978</v>
      </c>
      <c r="G171" s="222">
        <v>619.30999999999995</v>
      </c>
      <c r="H171" s="223">
        <v>9.8333333333333357</v>
      </c>
      <c r="I171" s="223">
        <v>0</v>
      </c>
      <c r="J171" s="224">
        <v>72.302083333333343</v>
      </c>
      <c r="K171" s="224">
        <v>50.125000000000007</v>
      </c>
    </row>
    <row r="172" spans="1:11" x14ac:dyDescent="0.25">
      <c r="A172" s="217">
        <f t="shared" si="8"/>
        <v>2013</v>
      </c>
      <c r="B172" s="217">
        <f t="shared" si="9"/>
        <v>12</v>
      </c>
      <c r="C172" s="222">
        <v>996461</v>
      </c>
      <c r="D172" s="224">
        <v>71.791666666666671</v>
      </c>
      <c r="E172" s="224">
        <v>35.625</v>
      </c>
      <c r="F172" s="222">
        <v>93356.393389203993</v>
      </c>
      <c r="G172" s="222">
        <v>571.82000000000005</v>
      </c>
      <c r="H172" s="223">
        <v>3.6666666666666643</v>
      </c>
      <c r="I172" s="223">
        <v>0</v>
      </c>
      <c r="J172" s="224">
        <v>41.454166666666666</v>
      </c>
      <c r="K172" s="224">
        <v>119.41875</v>
      </c>
    </row>
    <row r="173" spans="1:11" x14ac:dyDescent="0.25">
      <c r="A173" s="217">
        <f t="shared" si="8"/>
        <v>2014</v>
      </c>
      <c r="B173" s="217">
        <f t="shared" si="9"/>
        <v>1</v>
      </c>
      <c r="C173" s="222">
        <v>998884</v>
      </c>
      <c r="D173" s="224">
        <v>23.666666666666664</v>
      </c>
      <c r="E173" s="224">
        <v>186.87500000000003</v>
      </c>
      <c r="F173" s="222">
        <v>302663.98175208498</v>
      </c>
      <c r="G173" s="222">
        <v>762.85500000000002</v>
      </c>
      <c r="H173" s="223">
        <v>17.416666666666664</v>
      </c>
      <c r="I173" s="223">
        <v>1</v>
      </c>
      <c r="J173" s="224">
        <v>29.16041666666667</v>
      </c>
      <c r="K173" s="224">
        <v>168.17708333333331</v>
      </c>
    </row>
    <row r="174" spans="1:11" x14ac:dyDescent="0.25">
      <c r="A174" s="217">
        <f t="shared" si="8"/>
        <v>2014</v>
      </c>
      <c r="B174" s="217">
        <f t="shared" si="9"/>
        <v>2</v>
      </c>
      <c r="C174" s="222">
        <v>1000673</v>
      </c>
      <c r="D174" s="224">
        <v>61.874999999999986</v>
      </c>
      <c r="E174" s="224">
        <v>58.958333333333343</v>
      </c>
      <c r="F174" s="222">
        <v>247855.38629166124</v>
      </c>
      <c r="G174" s="222">
        <v>610.40700000000004</v>
      </c>
      <c r="H174" s="223">
        <v>9.6666666666666643</v>
      </c>
      <c r="I174" s="223">
        <v>0</v>
      </c>
      <c r="J174" s="224">
        <v>41.325000000000003</v>
      </c>
      <c r="K174" s="224">
        <v>110.81458333333335</v>
      </c>
    </row>
    <row r="175" spans="1:11" x14ac:dyDescent="0.25">
      <c r="A175" s="217">
        <f t="shared" si="8"/>
        <v>2014</v>
      </c>
      <c r="B175" s="217">
        <f t="shared" si="9"/>
        <v>3</v>
      </c>
      <c r="C175" s="222">
        <v>1002335</v>
      </c>
      <c r="D175" s="224">
        <v>57.333333333333321</v>
      </c>
      <c r="E175" s="224">
        <v>60.083333333333329</v>
      </c>
      <c r="F175" s="222">
        <v>277647.81523986027</v>
      </c>
      <c r="G175" s="222">
        <v>590.11</v>
      </c>
      <c r="H175" s="223">
        <v>6.25</v>
      </c>
      <c r="I175" s="223">
        <v>0</v>
      </c>
      <c r="J175" s="224">
        <v>75.108333333333334</v>
      </c>
      <c r="K175" s="224">
        <v>70.810416666666669</v>
      </c>
    </row>
    <row r="176" spans="1:11" x14ac:dyDescent="0.25">
      <c r="A176" s="217">
        <f t="shared" si="8"/>
        <v>2014</v>
      </c>
      <c r="B176" s="217">
        <f t="shared" si="9"/>
        <v>4</v>
      </c>
      <c r="C176" s="222">
        <v>1002789</v>
      </c>
      <c r="D176" s="224">
        <v>126.75000000000001</v>
      </c>
      <c r="E176" s="224">
        <v>13.416666666666668</v>
      </c>
      <c r="F176" s="222">
        <v>311518.40575135191</v>
      </c>
      <c r="G176" s="222">
        <v>723.71299999999997</v>
      </c>
      <c r="H176" s="223">
        <v>0</v>
      </c>
      <c r="I176" s="223">
        <v>0</v>
      </c>
      <c r="J176" s="224">
        <v>122.93020833333333</v>
      </c>
      <c r="K176" s="224">
        <v>20.379166666666666</v>
      </c>
    </row>
    <row r="177" spans="1:11" x14ac:dyDescent="0.25">
      <c r="A177" s="217">
        <f t="shared" si="8"/>
        <v>2014</v>
      </c>
      <c r="B177" s="217">
        <f t="shared" si="9"/>
        <v>5</v>
      </c>
      <c r="C177" s="222">
        <v>1002688</v>
      </c>
      <c r="D177" s="224">
        <v>219.4583333333334</v>
      </c>
      <c r="E177" s="224">
        <v>2.333333333333333</v>
      </c>
      <c r="F177" s="222">
        <v>346316.90070568124</v>
      </c>
      <c r="G177" s="222">
        <v>758.00699999999995</v>
      </c>
      <c r="H177" s="223">
        <v>0</v>
      </c>
      <c r="I177" s="223">
        <v>0</v>
      </c>
      <c r="J177" s="224">
        <v>221.07291666666666</v>
      </c>
      <c r="K177" s="224">
        <v>2.3374999999999999</v>
      </c>
    </row>
    <row r="178" spans="1:11" x14ac:dyDescent="0.25">
      <c r="A178" s="217">
        <f t="shared" si="8"/>
        <v>2014</v>
      </c>
      <c r="B178" s="217">
        <f t="shared" si="9"/>
        <v>6</v>
      </c>
      <c r="C178" s="222">
        <v>1003167</v>
      </c>
      <c r="D178" s="224">
        <v>265.29166666666663</v>
      </c>
      <c r="E178" s="224">
        <v>0</v>
      </c>
      <c r="F178" s="222">
        <v>361951.71226013481</v>
      </c>
      <c r="G178" s="222">
        <v>836.13499999999999</v>
      </c>
      <c r="H178" s="223">
        <v>0</v>
      </c>
      <c r="I178" s="223">
        <v>0</v>
      </c>
      <c r="J178" s="224">
        <v>263.85208333333333</v>
      </c>
      <c r="K178" s="224">
        <v>0</v>
      </c>
    </row>
    <row r="179" spans="1:11" x14ac:dyDescent="0.25">
      <c r="A179" s="217">
        <f t="shared" si="8"/>
        <v>2014</v>
      </c>
      <c r="B179" s="217">
        <f t="shared" si="9"/>
        <v>7</v>
      </c>
      <c r="C179" s="222">
        <v>1004417</v>
      </c>
      <c r="D179" s="224">
        <v>296.31354166666671</v>
      </c>
      <c r="E179" s="224">
        <v>0</v>
      </c>
      <c r="F179" s="222">
        <v>342204.55535516626</v>
      </c>
      <c r="G179" s="224">
        <v>788.87099999999998</v>
      </c>
      <c r="H179" s="223">
        <v>0</v>
      </c>
      <c r="I179" s="223">
        <v>0</v>
      </c>
      <c r="J179" s="224">
        <v>296.31354166666671</v>
      </c>
      <c r="K179" s="224">
        <v>0</v>
      </c>
    </row>
    <row r="180" spans="1:11" x14ac:dyDescent="0.25">
      <c r="A180" s="217">
        <f t="shared" si="8"/>
        <v>2014</v>
      </c>
      <c r="B180" s="217">
        <f t="shared" si="9"/>
        <v>8</v>
      </c>
      <c r="C180" s="222">
        <v>1005467</v>
      </c>
      <c r="D180" s="224">
        <v>302.04166666666674</v>
      </c>
      <c r="E180" s="224">
        <v>9.1666666666666674E-2</v>
      </c>
      <c r="F180" s="222">
        <v>419564.14984265558</v>
      </c>
      <c r="G180" s="225">
        <v>841.46799999999996</v>
      </c>
      <c r="H180" s="223">
        <v>0</v>
      </c>
      <c r="I180" s="223">
        <v>0</v>
      </c>
      <c r="J180" s="224">
        <v>302.04166666666674</v>
      </c>
      <c r="K180" s="224">
        <v>9.1666666666666674E-2</v>
      </c>
    </row>
    <row r="181" spans="1:11" x14ac:dyDescent="0.25">
      <c r="A181" s="217">
        <f t="shared" si="8"/>
        <v>2014</v>
      </c>
      <c r="B181" s="217">
        <f t="shared" si="9"/>
        <v>9</v>
      </c>
      <c r="C181" s="222">
        <v>1006953</v>
      </c>
      <c r="D181" s="224">
        <v>256.48333333333329</v>
      </c>
      <c r="E181" s="224">
        <v>8.3333333333333329E-2</v>
      </c>
      <c r="F181" s="222">
        <v>345805.26331882627</v>
      </c>
      <c r="G181" s="225">
        <v>791.88199999999995</v>
      </c>
      <c r="H181" s="223">
        <v>0</v>
      </c>
      <c r="I181" s="223">
        <v>0.05</v>
      </c>
      <c r="J181" s="224">
        <v>256.48333333333329</v>
      </c>
      <c r="K181" s="224">
        <v>8.3333333333333329E-2</v>
      </c>
    </row>
    <row r="182" spans="1:11" x14ac:dyDescent="0.25">
      <c r="A182" s="217">
        <f t="shared" si="8"/>
        <v>2014</v>
      </c>
      <c r="B182" s="217">
        <f t="shared" si="9"/>
        <v>10</v>
      </c>
      <c r="C182" s="222">
        <v>1008601</v>
      </c>
      <c r="D182" s="224">
        <v>182.1908909412258</v>
      </c>
      <c r="E182" s="224">
        <v>8.6979166666666679</v>
      </c>
      <c r="F182" s="222">
        <v>322850.12587526627</v>
      </c>
      <c r="G182" s="225">
        <v>764.87199999999996</v>
      </c>
      <c r="H182" s="223">
        <v>1.5854166666666667</v>
      </c>
      <c r="I182" s="223">
        <v>0</v>
      </c>
      <c r="J182" s="224">
        <v>182.1908909412258</v>
      </c>
      <c r="K182" s="224">
        <v>8.6979166666666679</v>
      </c>
    </row>
    <row r="183" spans="1:11" x14ac:dyDescent="0.25">
      <c r="A183" s="217">
        <f t="shared" si="8"/>
        <v>2014</v>
      </c>
      <c r="B183" s="217">
        <f t="shared" si="9"/>
        <v>11</v>
      </c>
      <c r="C183" s="222">
        <v>1011132</v>
      </c>
      <c r="D183" s="224">
        <v>72.302083333333343</v>
      </c>
      <c r="E183" s="224">
        <v>50.125000000000007</v>
      </c>
      <c r="F183" s="222">
        <v>236602.42883206101</v>
      </c>
      <c r="G183" s="225">
        <v>601.73199999999997</v>
      </c>
      <c r="H183" s="223">
        <v>7.1208333333333345</v>
      </c>
      <c r="I183" s="223">
        <v>0</v>
      </c>
      <c r="J183" s="224">
        <v>72.302083333333343</v>
      </c>
      <c r="K183" s="224">
        <v>50.125000000000007</v>
      </c>
    </row>
    <row r="184" spans="1:11" x14ac:dyDescent="0.25">
      <c r="A184" s="217">
        <f t="shared" si="8"/>
        <v>2014</v>
      </c>
      <c r="B184" s="217">
        <f t="shared" si="9"/>
        <v>12</v>
      </c>
      <c r="C184" s="222">
        <v>1013695</v>
      </c>
      <c r="D184" s="224">
        <v>41.454166666666666</v>
      </c>
      <c r="E184" s="224">
        <v>119.41875</v>
      </c>
      <c r="F184" s="222">
        <v>316442.92193695024</v>
      </c>
      <c r="G184" s="225">
        <v>564.21299999999997</v>
      </c>
      <c r="H184" s="223">
        <v>14.15</v>
      </c>
      <c r="I184" s="223">
        <v>0.35</v>
      </c>
      <c r="J184" s="224">
        <v>41.454166666666666</v>
      </c>
      <c r="K184" s="224">
        <v>119.41875</v>
      </c>
    </row>
    <row r="185" spans="1:11" x14ac:dyDescent="0.25">
      <c r="A185" s="217">
        <f t="shared" si="8"/>
        <v>2015</v>
      </c>
      <c r="B185" s="217">
        <f t="shared" si="9"/>
        <v>1</v>
      </c>
      <c r="C185" s="222">
        <v>1016091</v>
      </c>
      <c r="D185" s="224">
        <v>29.16041666666667</v>
      </c>
      <c r="E185" s="224">
        <v>170.95833333333331</v>
      </c>
      <c r="F185" s="222">
        <v>270576.53929652547</v>
      </c>
      <c r="G185" s="225">
        <v>591.45299999999997</v>
      </c>
      <c r="H185" s="223">
        <v>17.858333333333331</v>
      </c>
      <c r="I185" s="223">
        <v>0.9</v>
      </c>
      <c r="J185" s="224">
        <v>29.16041666666667</v>
      </c>
      <c r="K185" s="224">
        <v>170.95833333333331</v>
      </c>
    </row>
    <row r="186" spans="1:11" x14ac:dyDescent="0.25">
      <c r="A186" s="217">
        <f t="shared" si="8"/>
        <v>2015</v>
      </c>
      <c r="B186" s="217">
        <f t="shared" si="9"/>
        <v>2</v>
      </c>
      <c r="C186" s="222">
        <v>1018097</v>
      </c>
      <c r="D186" s="224">
        <v>41.325000000000003</v>
      </c>
      <c r="E186" s="224">
        <v>111.00208333333333</v>
      </c>
      <c r="F186" s="222">
        <v>301035.69455627701</v>
      </c>
      <c r="G186" s="225">
        <v>912.05899999999997</v>
      </c>
      <c r="H186" s="223">
        <v>13.941666666666666</v>
      </c>
      <c r="I186" s="223">
        <v>0.45</v>
      </c>
      <c r="J186" s="224">
        <v>41.325000000000003</v>
      </c>
      <c r="K186" s="224">
        <v>111.00208333333333</v>
      </c>
    </row>
    <row r="187" spans="1:11" x14ac:dyDescent="0.25">
      <c r="A187" s="217">
        <f t="shared" si="8"/>
        <v>2015</v>
      </c>
      <c r="B187" s="217">
        <f t="shared" si="9"/>
        <v>3</v>
      </c>
      <c r="C187" s="222">
        <v>1019883</v>
      </c>
      <c r="D187" s="224">
        <v>75.108333333333334</v>
      </c>
      <c r="E187" s="224">
        <v>70.897916666666674</v>
      </c>
      <c r="F187" s="222">
        <v>304886.05383588315</v>
      </c>
      <c r="G187" s="225">
        <v>691.38599999999997</v>
      </c>
      <c r="H187" s="223">
        <v>8.1687499999999993</v>
      </c>
      <c r="I187" s="223">
        <v>0.1</v>
      </c>
      <c r="J187" s="224">
        <v>75.108333333333334</v>
      </c>
      <c r="K187" s="224">
        <v>70.897916666666674</v>
      </c>
    </row>
    <row r="188" spans="1:11" x14ac:dyDescent="0.25">
      <c r="A188" s="217">
        <f t="shared" si="8"/>
        <v>2015</v>
      </c>
      <c r="B188" s="217">
        <f t="shared" si="9"/>
        <v>4</v>
      </c>
      <c r="C188" s="222">
        <v>1020368</v>
      </c>
      <c r="D188" s="224">
        <v>122.93020833333333</v>
      </c>
      <c r="E188" s="224">
        <v>20.608333333333334</v>
      </c>
      <c r="F188" s="222">
        <v>335684.37210155645</v>
      </c>
      <c r="G188" s="225">
        <v>823.86599999999999</v>
      </c>
      <c r="H188" s="223">
        <v>1.9020833333333336</v>
      </c>
      <c r="I188" s="223">
        <v>0</v>
      </c>
      <c r="J188" s="224">
        <v>122.93020833333333</v>
      </c>
      <c r="K188" s="224">
        <v>20.608333333333334</v>
      </c>
    </row>
    <row r="189" spans="1:11" x14ac:dyDescent="0.25">
      <c r="A189" s="217">
        <f t="shared" si="8"/>
        <v>2015</v>
      </c>
      <c r="B189" s="217">
        <f t="shared" si="9"/>
        <v>5</v>
      </c>
      <c r="C189" s="222">
        <v>1020330</v>
      </c>
      <c r="D189" s="224">
        <v>221.07291666666666</v>
      </c>
      <c r="E189" s="224">
        <v>2.4541666666666666</v>
      </c>
      <c r="F189" s="222">
        <v>363433.20049330872</v>
      </c>
      <c r="G189" s="225">
        <v>784.154</v>
      </c>
      <c r="H189" s="223">
        <v>8.3333333333333565E-2</v>
      </c>
      <c r="I189" s="223">
        <v>0.05</v>
      </c>
      <c r="J189" s="224">
        <v>221.07291666666666</v>
      </c>
      <c r="K189" s="224">
        <v>2.4541666666666666</v>
      </c>
    </row>
    <row r="190" spans="1:11" x14ac:dyDescent="0.25">
      <c r="A190" s="217">
        <f t="shared" si="8"/>
        <v>2015</v>
      </c>
      <c r="B190" s="217">
        <f t="shared" si="9"/>
        <v>6</v>
      </c>
      <c r="C190" s="222">
        <v>1021365</v>
      </c>
      <c r="D190" s="224">
        <v>263.85208333333333</v>
      </c>
      <c r="E190" s="224">
        <v>0</v>
      </c>
      <c r="F190" s="222">
        <v>363754.52057248855</v>
      </c>
      <c r="H190" s="223">
        <v>0</v>
      </c>
      <c r="I190" s="223">
        <v>0</v>
      </c>
      <c r="J190" s="224">
        <v>263.85208333333333</v>
      </c>
      <c r="K190" s="224">
        <v>0</v>
      </c>
    </row>
    <row r="191" spans="1:11" x14ac:dyDescent="0.25">
      <c r="A191" s="217">
        <f t="shared" si="8"/>
        <v>2015</v>
      </c>
      <c r="B191" s="217">
        <f t="shared" si="9"/>
        <v>7</v>
      </c>
      <c r="C191" s="222"/>
      <c r="D191" s="224">
        <v>296.31354166666671</v>
      </c>
      <c r="E191" s="224">
        <v>0</v>
      </c>
      <c r="H191" s="223">
        <v>0</v>
      </c>
      <c r="I191" s="223">
        <v>0</v>
      </c>
      <c r="J191" s="224">
        <v>296.31354166666671</v>
      </c>
      <c r="K191" s="224">
        <v>0</v>
      </c>
    </row>
    <row r="192" spans="1:11" x14ac:dyDescent="0.25">
      <c r="A192" s="217">
        <f t="shared" si="8"/>
        <v>2015</v>
      </c>
      <c r="B192" s="217">
        <f t="shared" si="9"/>
        <v>8</v>
      </c>
      <c r="C192" s="222"/>
      <c r="D192" s="224">
        <v>302.04166666666674</v>
      </c>
      <c r="E192" s="224">
        <v>9.1666666666666674E-2</v>
      </c>
      <c r="H192" s="223">
        <v>0</v>
      </c>
      <c r="I192" s="223">
        <v>0</v>
      </c>
      <c r="J192" s="224">
        <v>302.04166666666674</v>
      </c>
      <c r="K192" s="224">
        <v>9.1666666666666674E-2</v>
      </c>
    </row>
    <row r="193" spans="1:11" x14ac:dyDescent="0.25">
      <c r="A193" s="217">
        <f t="shared" si="8"/>
        <v>2015</v>
      </c>
      <c r="B193" s="217">
        <f t="shared" si="9"/>
        <v>9</v>
      </c>
      <c r="C193" s="222"/>
      <c r="D193" s="224">
        <v>256.48333333333329</v>
      </c>
      <c r="E193" s="224">
        <v>8.3333333333333329E-2</v>
      </c>
      <c r="H193" s="223">
        <v>0</v>
      </c>
      <c r="I193" s="223">
        <v>0.05</v>
      </c>
      <c r="J193" s="224">
        <v>256.48333333333329</v>
      </c>
      <c r="K193" s="224">
        <v>8.3333333333333329E-2</v>
      </c>
    </row>
    <row r="194" spans="1:11" x14ac:dyDescent="0.25">
      <c r="A194" s="217">
        <f t="shared" si="8"/>
        <v>2015</v>
      </c>
      <c r="B194" s="217">
        <f t="shared" si="9"/>
        <v>10</v>
      </c>
      <c r="C194" s="222"/>
      <c r="D194" s="224">
        <v>182.1908909412258</v>
      </c>
      <c r="E194" s="224">
        <v>8.6979166666666679</v>
      </c>
      <c r="H194" s="223">
        <v>1.5854166666666667</v>
      </c>
      <c r="I194" s="223">
        <v>0</v>
      </c>
      <c r="J194" s="224">
        <v>182.1908909412258</v>
      </c>
      <c r="K194" s="224">
        <v>8.6979166666666679</v>
      </c>
    </row>
    <row r="195" spans="1:11" x14ac:dyDescent="0.25">
      <c r="A195" s="217">
        <f t="shared" si="8"/>
        <v>2015</v>
      </c>
      <c r="B195" s="217">
        <f t="shared" si="9"/>
        <v>11</v>
      </c>
      <c r="C195" s="222"/>
      <c r="D195" s="224">
        <v>72.302083333333343</v>
      </c>
      <c r="E195" s="224">
        <v>50.125000000000007</v>
      </c>
      <c r="H195" s="223">
        <v>7.1208333333333345</v>
      </c>
      <c r="I195" s="223">
        <v>0</v>
      </c>
      <c r="J195" s="224">
        <v>72.302083333333343</v>
      </c>
      <c r="K195" s="224">
        <v>50.125000000000007</v>
      </c>
    </row>
    <row r="196" spans="1:11" x14ac:dyDescent="0.25">
      <c r="A196" s="217">
        <f t="shared" si="8"/>
        <v>2015</v>
      </c>
      <c r="B196" s="217">
        <f t="shared" si="9"/>
        <v>12</v>
      </c>
      <c r="C196" s="222"/>
      <c r="D196" s="224">
        <v>41.454166666666666</v>
      </c>
      <c r="E196" s="224">
        <v>119.41875</v>
      </c>
      <c r="H196" s="223">
        <v>14.15</v>
      </c>
      <c r="I196" s="223">
        <v>0.35</v>
      </c>
      <c r="J196" s="224">
        <v>41.454166666666666</v>
      </c>
      <c r="K196" s="224">
        <v>119.41875</v>
      </c>
    </row>
    <row r="197" spans="1:11" x14ac:dyDescent="0.25">
      <c r="A197" s="217">
        <f t="shared" si="8"/>
        <v>2016</v>
      </c>
      <c r="B197" s="217">
        <f t="shared" si="9"/>
        <v>1</v>
      </c>
      <c r="C197" s="222"/>
      <c r="D197" s="224">
        <v>29.16041666666667</v>
      </c>
      <c r="E197" s="224">
        <v>170.95833333333331</v>
      </c>
      <c r="H197" s="223">
        <v>17.858333333333331</v>
      </c>
      <c r="I197" s="223">
        <v>0.9</v>
      </c>
      <c r="J197" s="224">
        <v>29.16041666666667</v>
      </c>
      <c r="K197" s="224">
        <v>170.95833333333331</v>
      </c>
    </row>
    <row r="198" spans="1:11" x14ac:dyDescent="0.25">
      <c r="A198" s="217">
        <f t="shared" si="8"/>
        <v>2016</v>
      </c>
      <c r="B198" s="217">
        <f t="shared" si="9"/>
        <v>2</v>
      </c>
      <c r="C198" s="222"/>
      <c r="D198" s="224">
        <v>41.325000000000003</v>
      </c>
      <c r="E198" s="224">
        <v>111.00208333333333</v>
      </c>
      <c r="H198" s="223">
        <v>13.941666666666666</v>
      </c>
      <c r="I198" s="223">
        <v>0.45</v>
      </c>
      <c r="J198" s="224">
        <v>41.325000000000003</v>
      </c>
      <c r="K198" s="224">
        <v>111.00208333333333</v>
      </c>
    </row>
    <row r="199" spans="1:11" x14ac:dyDescent="0.25">
      <c r="A199" s="217">
        <f t="shared" si="8"/>
        <v>2016</v>
      </c>
      <c r="B199" s="217">
        <f t="shared" si="9"/>
        <v>3</v>
      </c>
      <c r="C199" s="222"/>
      <c r="D199" s="224">
        <v>75.108333333333334</v>
      </c>
      <c r="E199" s="224">
        <v>70.897916666666674</v>
      </c>
      <c r="H199" s="223">
        <v>8.1687499999999993</v>
      </c>
      <c r="I199" s="223">
        <v>0.1</v>
      </c>
      <c r="J199" s="224">
        <v>75.108333333333334</v>
      </c>
      <c r="K199" s="224">
        <v>70.897916666666674</v>
      </c>
    </row>
    <row r="200" spans="1:11" x14ac:dyDescent="0.25">
      <c r="A200" s="217">
        <f t="shared" si="8"/>
        <v>2016</v>
      </c>
      <c r="B200" s="217">
        <f t="shared" si="9"/>
        <v>4</v>
      </c>
      <c r="C200" s="222"/>
      <c r="D200" s="224">
        <v>122.93020833333333</v>
      </c>
      <c r="E200" s="224">
        <v>20.608333333333334</v>
      </c>
      <c r="H200" s="223">
        <v>1.9020833333333336</v>
      </c>
      <c r="I200" s="223">
        <v>0</v>
      </c>
      <c r="J200" s="224">
        <v>122.93020833333333</v>
      </c>
      <c r="K200" s="224">
        <v>20.608333333333334</v>
      </c>
    </row>
    <row r="201" spans="1:11" x14ac:dyDescent="0.25">
      <c r="A201" s="217">
        <f t="shared" si="8"/>
        <v>2016</v>
      </c>
      <c r="B201" s="217">
        <f t="shared" si="9"/>
        <v>5</v>
      </c>
      <c r="C201" s="222"/>
      <c r="D201" s="224">
        <v>221.07291666666666</v>
      </c>
      <c r="E201" s="224">
        <v>2.4541666666666666</v>
      </c>
      <c r="H201" s="223">
        <v>8.3333333333333565E-2</v>
      </c>
      <c r="I201" s="223">
        <v>0.05</v>
      </c>
      <c r="J201" s="224">
        <v>221.07291666666666</v>
      </c>
      <c r="K201" s="224">
        <v>2.4541666666666666</v>
      </c>
    </row>
    <row r="202" spans="1:11" x14ac:dyDescent="0.25">
      <c r="A202" s="217">
        <f t="shared" si="8"/>
        <v>2016</v>
      </c>
      <c r="B202" s="217">
        <f t="shared" si="9"/>
        <v>6</v>
      </c>
      <c r="C202" s="222"/>
      <c r="D202" s="224">
        <v>263.85208333333333</v>
      </c>
      <c r="E202" s="224">
        <v>0</v>
      </c>
      <c r="H202" s="223">
        <v>0</v>
      </c>
      <c r="I202" s="223">
        <v>0</v>
      </c>
      <c r="J202" s="224">
        <v>263.85208333333333</v>
      </c>
      <c r="K202" s="224">
        <v>0</v>
      </c>
    </row>
    <row r="203" spans="1:11" x14ac:dyDescent="0.25">
      <c r="A203" s="217">
        <f t="shared" si="8"/>
        <v>2016</v>
      </c>
      <c r="B203" s="217">
        <f t="shared" si="9"/>
        <v>7</v>
      </c>
      <c r="C203" s="222"/>
      <c r="D203" s="224">
        <v>296.31354166666671</v>
      </c>
      <c r="E203" s="224">
        <v>0</v>
      </c>
      <c r="H203" s="223">
        <v>0</v>
      </c>
      <c r="I203" s="223">
        <v>0</v>
      </c>
      <c r="J203" s="224">
        <v>296.31354166666671</v>
      </c>
      <c r="K203" s="224">
        <v>0</v>
      </c>
    </row>
    <row r="204" spans="1:11" x14ac:dyDescent="0.25">
      <c r="A204" s="217">
        <f t="shared" si="8"/>
        <v>2016</v>
      </c>
      <c r="B204" s="217">
        <f t="shared" si="9"/>
        <v>8</v>
      </c>
      <c r="C204" s="222"/>
      <c r="D204" s="224">
        <v>302.04166666666674</v>
      </c>
      <c r="E204" s="224">
        <v>9.1666666666666674E-2</v>
      </c>
      <c r="H204" s="223">
        <v>0</v>
      </c>
      <c r="I204" s="223">
        <v>0</v>
      </c>
      <c r="J204" s="224">
        <v>302.04166666666674</v>
      </c>
      <c r="K204" s="224">
        <v>9.1666666666666674E-2</v>
      </c>
    </row>
    <row r="205" spans="1:11" x14ac:dyDescent="0.25">
      <c r="A205" s="217">
        <f t="shared" si="8"/>
        <v>2016</v>
      </c>
      <c r="B205" s="217">
        <f t="shared" si="9"/>
        <v>9</v>
      </c>
      <c r="C205" s="222"/>
      <c r="D205" s="224">
        <v>256.48333333333329</v>
      </c>
      <c r="E205" s="224">
        <v>8.3333333333333329E-2</v>
      </c>
      <c r="H205" s="223">
        <v>0</v>
      </c>
      <c r="I205" s="223">
        <v>0.05</v>
      </c>
      <c r="J205" s="224">
        <v>256.48333333333329</v>
      </c>
      <c r="K205" s="224">
        <v>8.3333333333333329E-2</v>
      </c>
    </row>
    <row r="206" spans="1:11" x14ac:dyDescent="0.25">
      <c r="A206" s="217">
        <f t="shared" ref="A206:A269" si="10">A194+1</f>
        <v>2016</v>
      </c>
      <c r="B206" s="217">
        <f t="shared" ref="B206:B269" si="11">B194</f>
        <v>10</v>
      </c>
      <c r="C206" s="222"/>
      <c r="D206" s="224">
        <v>182.1908909412258</v>
      </c>
      <c r="E206" s="224">
        <v>8.6979166666666679</v>
      </c>
      <c r="H206" s="223">
        <v>1.5854166666666667</v>
      </c>
      <c r="I206" s="223">
        <v>0</v>
      </c>
      <c r="J206" s="224">
        <v>182.1908909412258</v>
      </c>
      <c r="K206" s="224">
        <v>8.6979166666666679</v>
      </c>
    </row>
    <row r="207" spans="1:11" x14ac:dyDescent="0.25">
      <c r="A207" s="217">
        <f t="shared" si="10"/>
        <v>2016</v>
      </c>
      <c r="B207" s="217">
        <f t="shared" si="11"/>
        <v>11</v>
      </c>
      <c r="C207" s="222"/>
      <c r="D207" s="224">
        <v>72.302083333333343</v>
      </c>
      <c r="E207" s="224">
        <v>50.125000000000007</v>
      </c>
      <c r="H207" s="223">
        <v>7.1208333333333345</v>
      </c>
      <c r="I207" s="223">
        <v>0</v>
      </c>
      <c r="J207" s="224">
        <v>72.302083333333343</v>
      </c>
      <c r="K207" s="224">
        <v>50.125000000000007</v>
      </c>
    </row>
    <row r="208" spans="1:11" x14ac:dyDescent="0.25">
      <c r="A208" s="217">
        <f t="shared" si="10"/>
        <v>2016</v>
      </c>
      <c r="B208" s="217">
        <f t="shared" si="11"/>
        <v>12</v>
      </c>
      <c r="C208" s="222"/>
      <c r="D208" s="224">
        <v>41.454166666666666</v>
      </c>
      <c r="E208" s="224">
        <v>119.41875</v>
      </c>
      <c r="H208" s="223">
        <v>14.15</v>
      </c>
      <c r="I208" s="223">
        <v>0.35</v>
      </c>
      <c r="J208" s="224">
        <v>41.454166666666666</v>
      </c>
      <c r="K208" s="224">
        <v>119.41875</v>
      </c>
    </row>
    <row r="209" spans="1:11" x14ac:dyDescent="0.25">
      <c r="A209" s="217">
        <f t="shared" si="10"/>
        <v>2017</v>
      </c>
      <c r="B209" s="217">
        <f t="shared" si="11"/>
        <v>1</v>
      </c>
      <c r="C209" s="222"/>
      <c r="D209" s="224">
        <v>29.16041666666667</v>
      </c>
      <c r="E209" s="224">
        <v>170.95833333333331</v>
      </c>
      <c r="H209" s="223">
        <v>17.858333333333331</v>
      </c>
      <c r="I209" s="223">
        <v>0.9</v>
      </c>
      <c r="J209" s="224">
        <v>29.16041666666667</v>
      </c>
      <c r="K209" s="224">
        <v>170.95833333333331</v>
      </c>
    </row>
    <row r="210" spans="1:11" x14ac:dyDescent="0.25">
      <c r="A210" s="217">
        <f t="shared" si="10"/>
        <v>2017</v>
      </c>
      <c r="B210" s="217">
        <f t="shared" si="11"/>
        <v>2</v>
      </c>
      <c r="C210" s="222"/>
      <c r="D210" s="224">
        <v>41.325000000000003</v>
      </c>
      <c r="E210" s="224">
        <v>111.00208333333333</v>
      </c>
      <c r="H210" s="223">
        <v>13.941666666666666</v>
      </c>
      <c r="I210" s="223">
        <v>0.45</v>
      </c>
      <c r="J210" s="224">
        <v>41.325000000000003</v>
      </c>
      <c r="K210" s="224">
        <v>111.00208333333333</v>
      </c>
    </row>
    <row r="211" spans="1:11" x14ac:dyDescent="0.25">
      <c r="A211" s="217">
        <f t="shared" si="10"/>
        <v>2017</v>
      </c>
      <c r="B211" s="217">
        <f t="shared" si="11"/>
        <v>3</v>
      </c>
      <c r="C211" s="222"/>
      <c r="D211" s="224">
        <v>75.108333333333334</v>
      </c>
      <c r="E211" s="224">
        <v>70.897916666666674</v>
      </c>
      <c r="H211" s="223">
        <v>8.1687499999999993</v>
      </c>
      <c r="I211" s="223">
        <v>0.1</v>
      </c>
      <c r="J211" s="224">
        <v>75.108333333333334</v>
      </c>
      <c r="K211" s="224">
        <v>70.897916666666674</v>
      </c>
    </row>
    <row r="212" spans="1:11" x14ac:dyDescent="0.25">
      <c r="A212" s="217">
        <f t="shared" si="10"/>
        <v>2017</v>
      </c>
      <c r="B212" s="217">
        <f t="shared" si="11"/>
        <v>4</v>
      </c>
      <c r="C212" s="222"/>
      <c r="D212" s="224">
        <v>122.93020833333333</v>
      </c>
      <c r="E212" s="224">
        <v>20.608333333333334</v>
      </c>
      <c r="H212" s="223">
        <v>1.9020833333333336</v>
      </c>
      <c r="I212" s="223">
        <v>0</v>
      </c>
      <c r="J212" s="224">
        <v>122.93020833333333</v>
      </c>
      <c r="K212" s="224">
        <v>20.608333333333334</v>
      </c>
    </row>
    <row r="213" spans="1:11" x14ac:dyDescent="0.25">
      <c r="A213" s="217">
        <f t="shared" si="10"/>
        <v>2017</v>
      </c>
      <c r="B213" s="217">
        <f t="shared" si="11"/>
        <v>5</v>
      </c>
      <c r="C213" s="222"/>
      <c r="D213" s="224">
        <v>221.07291666666666</v>
      </c>
      <c r="E213" s="224">
        <v>2.4541666666666666</v>
      </c>
      <c r="H213" s="223">
        <v>8.3333333333333565E-2</v>
      </c>
      <c r="I213" s="223">
        <v>0.05</v>
      </c>
      <c r="J213" s="224">
        <v>221.07291666666666</v>
      </c>
      <c r="K213" s="224">
        <v>2.4541666666666666</v>
      </c>
    </row>
    <row r="214" spans="1:11" x14ac:dyDescent="0.25">
      <c r="A214" s="217">
        <f t="shared" si="10"/>
        <v>2017</v>
      </c>
      <c r="B214" s="217">
        <f t="shared" si="11"/>
        <v>6</v>
      </c>
      <c r="C214" s="222"/>
      <c r="D214" s="224">
        <v>263.85208333333333</v>
      </c>
      <c r="E214" s="224">
        <v>0</v>
      </c>
      <c r="H214" s="223">
        <v>0</v>
      </c>
      <c r="I214" s="223">
        <v>0</v>
      </c>
      <c r="J214" s="224">
        <v>263.85208333333333</v>
      </c>
      <c r="K214" s="224">
        <v>0</v>
      </c>
    </row>
    <row r="215" spans="1:11" x14ac:dyDescent="0.25">
      <c r="A215" s="217">
        <f t="shared" si="10"/>
        <v>2017</v>
      </c>
      <c r="B215" s="217">
        <f t="shared" si="11"/>
        <v>7</v>
      </c>
      <c r="C215" s="222"/>
      <c r="D215" s="224">
        <v>296.31354166666671</v>
      </c>
      <c r="E215" s="224">
        <v>0</v>
      </c>
      <c r="H215" s="223">
        <v>0</v>
      </c>
      <c r="I215" s="223">
        <v>0</v>
      </c>
      <c r="J215" s="224">
        <v>296.31354166666671</v>
      </c>
      <c r="K215" s="224">
        <v>0</v>
      </c>
    </row>
    <row r="216" spans="1:11" x14ac:dyDescent="0.25">
      <c r="A216" s="217">
        <f t="shared" si="10"/>
        <v>2017</v>
      </c>
      <c r="B216" s="217">
        <f t="shared" si="11"/>
        <v>8</v>
      </c>
      <c r="C216" s="222"/>
      <c r="D216" s="224">
        <v>302.04166666666674</v>
      </c>
      <c r="E216" s="224">
        <v>9.1666666666666674E-2</v>
      </c>
      <c r="H216" s="223">
        <v>0</v>
      </c>
      <c r="I216" s="223">
        <v>0</v>
      </c>
      <c r="J216" s="224">
        <v>302.04166666666674</v>
      </c>
      <c r="K216" s="224">
        <v>9.1666666666666674E-2</v>
      </c>
    </row>
    <row r="217" spans="1:11" x14ac:dyDescent="0.25">
      <c r="A217" s="217">
        <f t="shared" si="10"/>
        <v>2017</v>
      </c>
      <c r="B217" s="217">
        <f t="shared" si="11"/>
        <v>9</v>
      </c>
      <c r="C217" s="222"/>
      <c r="D217" s="224">
        <v>256.48333333333329</v>
      </c>
      <c r="E217" s="224">
        <v>8.3333333333333329E-2</v>
      </c>
      <c r="H217" s="223">
        <v>0</v>
      </c>
      <c r="I217" s="223">
        <v>0.05</v>
      </c>
      <c r="J217" s="224">
        <v>256.48333333333329</v>
      </c>
      <c r="K217" s="224">
        <v>8.3333333333333329E-2</v>
      </c>
    </row>
    <row r="218" spans="1:11" x14ac:dyDescent="0.25">
      <c r="A218" s="217">
        <f t="shared" si="10"/>
        <v>2017</v>
      </c>
      <c r="B218" s="217">
        <f t="shared" si="11"/>
        <v>10</v>
      </c>
      <c r="C218" s="222"/>
      <c r="D218" s="224">
        <v>182.1908909412258</v>
      </c>
      <c r="E218" s="224">
        <v>8.6979166666666679</v>
      </c>
      <c r="H218" s="223">
        <v>1.5854166666666667</v>
      </c>
      <c r="I218" s="223">
        <v>0</v>
      </c>
      <c r="J218" s="224">
        <v>182.1908909412258</v>
      </c>
      <c r="K218" s="224">
        <v>8.6979166666666679</v>
      </c>
    </row>
    <row r="219" spans="1:11" x14ac:dyDescent="0.25">
      <c r="A219" s="217">
        <f t="shared" si="10"/>
        <v>2017</v>
      </c>
      <c r="B219" s="217">
        <f t="shared" si="11"/>
        <v>11</v>
      </c>
      <c r="C219" s="222"/>
      <c r="D219" s="224">
        <v>72.302083333333343</v>
      </c>
      <c r="E219" s="224">
        <v>50.125000000000007</v>
      </c>
      <c r="H219" s="223">
        <v>7.1208333333333345</v>
      </c>
      <c r="I219" s="223">
        <v>0</v>
      </c>
      <c r="J219" s="224">
        <v>72.302083333333343</v>
      </c>
      <c r="K219" s="224">
        <v>50.125000000000007</v>
      </c>
    </row>
    <row r="220" spans="1:11" x14ac:dyDescent="0.25">
      <c r="A220" s="217">
        <f t="shared" si="10"/>
        <v>2017</v>
      </c>
      <c r="B220" s="217">
        <f t="shared" si="11"/>
        <v>12</v>
      </c>
      <c r="C220" s="222"/>
      <c r="D220" s="224">
        <v>41.454166666666666</v>
      </c>
      <c r="E220" s="224">
        <v>119.41875</v>
      </c>
      <c r="H220" s="223">
        <v>14.15</v>
      </c>
      <c r="I220" s="223">
        <v>0.35</v>
      </c>
      <c r="J220" s="224">
        <v>41.454166666666666</v>
      </c>
      <c r="K220" s="224">
        <v>119.41875</v>
      </c>
    </row>
    <row r="221" spans="1:11" x14ac:dyDescent="0.25">
      <c r="A221" s="217">
        <f t="shared" si="10"/>
        <v>2018</v>
      </c>
      <c r="B221" s="217">
        <f t="shared" si="11"/>
        <v>1</v>
      </c>
      <c r="C221" s="222"/>
      <c r="D221" s="224">
        <v>29.16041666666667</v>
      </c>
      <c r="E221" s="224">
        <v>170.95833333333331</v>
      </c>
      <c r="H221" s="223">
        <v>17.858333333333331</v>
      </c>
      <c r="I221" s="223">
        <v>0.9</v>
      </c>
      <c r="J221" s="224">
        <v>29.16041666666667</v>
      </c>
      <c r="K221" s="224">
        <v>170.95833333333331</v>
      </c>
    </row>
    <row r="222" spans="1:11" x14ac:dyDescent="0.25">
      <c r="A222" s="217">
        <f t="shared" si="10"/>
        <v>2018</v>
      </c>
      <c r="B222" s="217">
        <f t="shared" si="11"/>
        <v>2</v>
      </c>
      <c r="C222" s="222"/>
      <c r="D222" s="224">
        <v>41.325000000000003</v>
      </c>
      <c r="E222" s="224">
        <v>111.00208333333333</v>
      </c>
      <c r="H222" s="223">
        <v>13.941666666666666</v>
      </c>
      <c r="I222" s="223">
        <v>0.45</v>
      </c>
      <c r="J222" s="224">
        <v>41.325000000000003</v>
      </c>
      <c r="K222" s="224">
        <v>111.00208333333333</v>
      </c>
    </row>
    <row r="223" spans="1:11" x14ac:dyDescent="0.25">
      <c r="A223" s="217">
        <f t="shared" si="10"/>
        <v>2018</v>
      </c>
      <c r="B223" s="217">
        <f t="shared" si="11"/>
        <v>3</v>
      </c>
      <c r="C223" s="222"/>
      <c r="D223" s="224">
        <v>75.108333333333334</v>
      </c>
      <c r="E223" s="224">
        <v>70.897916666666674</v>
      </c>
      <c r="H223" s="223">
        <v>8.1687499999999993</v>
      </c>
      <c r="I223" s="223">
        <v>0.1</v>
      </c>
      <c r="J223" s="224">
        <v>75.108333333333334</v>
      </c>
      <c r="K223" s="224">
        <v>70.897916666666674</v>
      </c>
    </row>
    <row r="224" spans="1:11" x14ac:dyDescent="0.25">
      <c r="A224" s="217">
        <f t="shared" si="10"/>
        <v>2018</v>
      </c>
      <c r="B224" s="217">
        <f t="shared" si="11"/>
        <v>4</v>
      </c>
      <c r="C224" s="222"/>
      <c r="D224" s="224">
        <v>122.93020833333333</v>
      </c>
      <c r="E224" s="224">
        <v>20.608333333333334</v>
      </c>
      <c r="H224" s="223">
        <v>1.9020833333333336</v>
      </c>
      <c r="I224" s="223">
        <v>0</v>
      </c>
      <c r="J224" s="224">
        <v>122.93020833333333</v>
      </c>
      <c r="K224" s="224">
        <v>20.608333333333334</v>
      </c>
    </row>
    <row r="225" spans="1:11" x14ac:dyDescent="0.25">
      <c r="A225" s="217">
        <f t="shared" si="10"/>
        <v>2018</v>
      </c>
      <c r="B225" s="217">
        <f t="shared" si="11"/>
        <v>5</v>
      </c>
      <c r="C225" s="222"/>
      <c r="D225" s="224">
        <v>221.07291666666666</v>
      </c>
      <c r="E225" s="224">
        <v>2.4541666666666666</v>
      </c>
      <c r="H225" s="223">
        <v>8.3333333333333565E-2</v>
      </c>
      <c r="I225" s="223">
        <v>0.05</v>
      </c>
      <c r="J225" s="224">
        <v>221.07291666666666</v>
      </c>
      <c r="K225" s="224">
        <v>2.4541666666666666</v>
      </c>
    </row>
    <row r="226" spans="1:11" x14ac:dyDescent="0.25">
      <c r="A226" s="217">
        <f t="shared" si="10"/>
        <v>2018</v>
      </c>
      <c r="B226" s="217">
        <f t="shared" si="11"/>
        <v>6</v>
      </c>
      <c r="C226" s="222"/>
      <c r="D226" s="224">
        <v>263.85208333333333</v>
      </c>
      <c r="E226" s="224">
        <v>0</v>
      </c>
      <c r="H226" s="223">
        <v>0</v>
      </c>
      <c r="I226" s="223">
        <v>0</v>
      </c>
      <c r="J226" s="224">
        <v>263.85208333333333</v>
      </c>
      <c r="K226" s="224">
        <v>0</v>
      </c>
    </row>
    <row r="227" spans="1:11" x14ac:dyDescent="0.25">
      <c r="A227" s="217">
        <f t="shared" si="10"/>
        <v>2018</v>
      </c>
      <c r="B227" s="217">
        <f t="shared" si="11"/>
        <v>7</v>
      </c>
      <c r="C227" s="222"/>
      <c r="D227" s="224">
        <v>296.31354166666671</v>
      </c>
      <c r="E227" s="224">
        <v>0</v>
      </c>
      <c r="H227" s="223">
        <v>0</v>
      </c>
      <c r="I227" s="223">
        <v>0</v>
      </c>
      <c r="J227" s="224">
        <v>296.31354166666671</v>
      </c>
      <c r="K227" s="224">
        <v>0</v>
      </c>
    </row>
    <row r="228" spans="1:11" x14ac:dyDescent="0.25">
      <c r="A228" s="217">
        <f t="shared" si="10"/>
        <v>2018</v>
      </c>
      <c r="B228" s="217">
        <f t="shared" si="11"/>
        <v>8</v>
      </c>
      <c r="C228" s="222"/>
      <c r="D228" s="224">
        <v>302.04166666666674</v>
      </c>
      <c r="E228" s="224">
        <v>9.1666666666666674E-2</v>
      </c>
      <c r="H228" s="223">
        <v>0</v>
      </c>
      <c r="I228" s="223">
        <v>0</v>
      </c>
      <c r="J228" s="224">
        <v>302.04166666666674</v>
      </c>
      <c r="K228" s="224">
        <v>9.1666666666666674E-2</v>
      </c>
    </row>
    <row r="229" spans="1:11" x14ac:dyDescent="0.25">
      <c r="A229" s="217">
        <f t="shared" si="10"/>
        <v>2018</v>
      </c>
      <c r="B229" s="217">
        <f t="shared" si="11"/>
        <v>9</v>
      </c>
      <c r="C229" s="222"/>
      <c r="D229" s="224">
        <v>256.48333333333329</v>
      </c>
      <c r="E229" s="224">
        <v>8.3333333333333329E-2</v>
      </c>
      <c r="H229" s="223">
        <v>0</v>
      </c>
      <c r="I229" s="223">
        <v>0.05</v>
      </c>
      <c r="J229" s="224">
        <v>256.48333333333329</v>
      </c>
      <c r="K229" s="224">
        <v>8.3333333333333329E-2</v>
      </c>
    </row>
    <row r="230" spans="1:11" x14ac:dyDescent="0.25">
      <c r="A230" s="217">
        <f t="shared" si="10"/>
        <v>2018</v>
      </c>
      <c r="B230" s="217">
        <f t="shared" si="11"/>
        <v>10</v>
      </c>
      <c r="C230" s="222"/>
      <c r="D230" s="224">
        <v>182.1908909412258</v>
      </c>
      <c r="E230" s="224">
        <v>8.6979166666666679</v>
      </c>
      <c r="H230" s="223">
        <v>1.5854166666666667</v>
      </c>
      <c r="I230" s="223">
        <v>0</v>
      </c>
      <c r="J230" s="224">
        <v>182.1908909412258</v>
      </c>
      <c r="K230" s="224">
        <v>8.6979166666666679</v>
      </c>
    </row>
    <row r="231" spans="1:11" x14ac:dyDescent="0.25">
      <c r="A231" s="217">
        <f t="shared" si="10"/>
        <v>2018</v>
      </c>
      <c r="B231" s="217">
        <f t="shared" si="11"/>
        <v>11</v>
      </c>
      <c r="C231" s="222"/>
      <c r="D231" s="224">
        <v>72.302083333333343</v>
      </c>
      <c r="E231" s="224">
        <v>50.125000000000007</v>
      </c>
      <c r="H231" s="223">
        <v>7.1208333333333345</v>
      </c>
      <c r="I231" s="223">
        <v>0</v>
      </c>
      <c r="J231" s="224">
        <v>72.302083333333343</v>
      </c>
      <c r="K231" s="224">
        <v>50.125000000000007</v>
      </c>
    </row>
    <row r="232" spans="1:11" x14ac:dyDescent="0.25">
      <c r="A232" s="217">
        <f t="shared" si="10"/>
        <v>2018</v>
      </c>
      <c r="B232" s="217">
        <f t="shared" si="11"/>
        <v>12</v>
      </c>
      <c r="C232" s="222"/>
      <c r="D232" s="224">
        <v>41.454166666666666</v>
      </c>
      <c r="E232" s="224">
        <v>119.41875</v>
      </c>
      <c r="H232" s="223">
        <v>14.15</v>
      </c>
      <c r="I232" s="223">
        <v>0.35</v>
      </c>
      <c r="J232" s="224">
        <v>41.454166666666666</v>
      </c>
      <c r="K232" s="224">
        <v>119.41875</v>
      </c>
    </row>
    <row r="233" spans="1:11" x14ac:dyDescent="0.25">
      <c r="A233" s="217">
        <f t="shared" si="10"/>
        <v>2019</v>
      </c>
      <c r="B233" s="217">
        <f t="shared" si="11"/>
        <v>1</v>
      </c>
      <c r="C233" s="222"/>
      <c r="D233" s="224">
        <v>29.16041666666667</v>
      </c>
      <c r="E233" s="224">
        <v>170.95833333333331</v>
      </c>
      <c r="H233" s="223">
        <v>17.858333333333331</v>
      </c>
      <c r="I233" s="223">
        <v>0.9</v>
      </c>
      <c r="J233" s="224">
        <v>29.16041666666667</v>
      </c>
      <c r="K233" s="224">
        <v>170.95833333333331</v>
      </c>
    </row>
    <row r="234" spans="1:11" x14ac:dyDescent="0.25">
      <c r="A234" s="217">
        <f t="shared" si="10"/>
        <v>2019</v>
      </c>
      <c r="B234" s="217">
        <f t="shared" si="11"/>
        <v>2</v>
      </c>
      <c r="C234" s="222"/>
      <c r="D234" s="224">
        <v>41.325000000000003</v>
      </c>
      <c r="E234" s="224">
        <v>111.00208333333333</v>
      </c>
      <c r="H234" s="223">
        <v>13.941666666666666</v>
      </c>
      <c r="I234" s="223">
        <v>0.45</v>
      </c>
      <c r="J234" s="224">
        <v>41.325000000000003</v>
      </c>
      <c r="K234" s="224">
        <v>111.00208333333333</v>
      </c>
    </row>
    <row r="235" spans="1:11" x14ac:dyDescent="0.25">
      <c r="A235" s="217">
        <f t="shared" si="10"/>
        <v>2019</v>
      </c>
      <c r="B235" s="217">
        <f t="shared" si="11"/>
        <v>3</v>
      </c>
      <c r="C235" s="222"/>
      <c r="D235" s="224">
        <v>75.108333333333334</v>
      </c>
      <c r="E235" s="224">
        <v>70.897916666666674</v>
      </c>
      <c r="H235" s="223">
        <v>8.1687499999999993</v>
      </c>
      <c r="I235" s="223">
        <v>0.1</v>
      </c>
      <c r="J235" s="224">
        <v>75.108333333333334</v>
      </c>
      <c r="K235" s="224">
        <v>70.897916666666674</v>
      </c>
    </row>
    <row r="236" spans="1:11" x14ac:dyDescent="0.25">
      <c r="A236" s="217">
        <f t="shared" si="10"/>
        <v>2019</v>
      </c>
      <c r="B236" s="217">
        <f t="shared" si="11"/>
        <v>4</v>
      </c>
      <c r="C236" s="222"/>
      <c r="D236" s="224">
        <v>122.93020833333333</v>
      </c>
      <c r="E236" s="224">
        <v>20.608333333333334</v>
      </c>
      <c r="H236" s="223">
        <v>1.9020833333333336</v>
      </c>
      <c r="I236" s="223">
        <v>0</v>
      </c>
      <c r="J236" s="224">
        <v>122.93020833333333</v>
      </c>
      <c r="K236" s="224">
        <v>20.608333333333334</v>
      </c>
    </row>
    <row r="237" spans="1:11" x14ac:dyDescent="0.25">
      <c r="A237" s="217">
        <f t="shared" si="10"/>
        <v>2019</v>
      </c>
      <c r="B237" s="217">
        <f t="shared" si="11"/>
        <v>5</v>
      </c>
      <c r="C237" s="222"/>
      <c r="D237" s="224">
        <v>221.07291666666666</v>
      </c>
      <c r="E237" s="224">
        <v>2.4541666666666666</v>
      </c>
      <c r="H237" s="223">
        <v>8.3333333333333565E-2</v>
      </c>
      <c r="I237" s="223">
        <v>0.05</v>
      </c>
      <c r="J237" s="224">
        <v>221.07291666666666</v>
      </c>
      <c r="K237" s="224">
        <v>2.4541666666666666</v>
      </c>
    </row>
    <row r="238" spans="1:11" x14ac:dyDescent="0.25">
      <c r="A238" s="217">
        <f t="shared" si="10"/>
        <v>2019</v>
      </c>
      <c r="B238" s="217">
        <f t="shared" si="11"/>
        <v>6</v>
      </c>
      <c r="C238" s="222"/>
      <c r="D238" s="224">
        <v>263.85208333333333</v>
      </c>
      <c r="E238" s="224">
        <v>0</v>
      </c>
      <c r="H238" s="223">
        <v>0</v>
      </c>
      <c r="I238" s="223">
        <v>0</v>
      </c>
      <c r="J238" s="224">
        <v>263.85208333333333</v>
      </c>
      <c r="K238" s="224">
        <v>0</v>
      </c>
    </row>
    <row r="239" spans="1:11" x14ac:dyDescent="0.25">
      <c r="A239" s="217">
        <f t="shared" si="10"/>
        <v>2019</v>
      </c>
      <c r="B239" s="217">
        <f t="shared" si="11"/>
        <v>7</v>
      </c>
      <c r="C239" s="222"/>
      <c r="D239" s="224">
        <v>296.31354166666671</v>
      </c>
      <c r="E239" s="224">
        <v>0</v>
      </c>
      <c r="H239" s="223">
        <v>0</v>
      </c>
      <c r="I239" s="223">
        <v>0</v>
      </c>
      <c r="J239" s="224">
        <v>296.31354166666671</v>
      </c>
      <c r="K239" s="224">
        <v>0</v>
      </c>
    </row>
    <row r="240" spans="1:11" x14ac:dyDescent="0.25">
      <c r="A240" s="217">
        <f t="shared" si="10"/>
        <v>2019</v>
      </c>
      <c r="B240" s="217">
        <f t="shared" si="11"/>
        <v>8</v>
      </c>
      <c r="C240" s="222"/>
      <c r="D240" s="224">
        <v>302.04166666666674</v>
      </c>
      <c r="E240" s="224">
        <v>9.1666666666666674E-2</v>
      </c>
      <c r="H240" s="223">
        <v>0</v>
      </c>
      <c r="I240" s="223">
        <v>0</v>
      </c>
      <c r="J240" s="224">
        <v>302.04166666666674</v>
      </c>
      <c r="K240" s="224">
        <v>9.1666666666666674E-2</v>
      </c>
    </row>
    <row r="241" spans="1:11" x14ac:dyDescent="0.25">
      <c r="A241" s="217">
        <f t="shared" si="10"/>
        <v>2019</v>
      </c>
      <c r="B241" s="217">
        <f t="shared" si="11"/>
        <v>9</v>
      </c>
      <c r="C241" s="222"/>
      <c r="D241" s="224">
        <v>256.48333333333329</v>
      </c>
      <c r="E241" s="224">
        <v>8.3333333333333329E-2</v>
      </c>
      <c r="H241" s="223">
        <v>0</v>
      </c>
      <c r="I241" s="223">
        <v>0.05</v>
      </c>
      <c r="J241" s="224">
        <v>256.48333333333329</v>
      </c>
      <c r="K241" s="224">
        <v>8.3333333333333329E-2</v>
      </c>
    </row>
    <row r="242" spans="1:11" x14ac:dyDescent="0.25">
      <c r="A242" s="217">
        <f t="shared" si="10"/>
        <v>2019</v>
      </c>
      <c r="B242" s="217">
        <f t="shared" si="11"/>
        <v>10</v>
      </c>
      <c r="C242" s="222"/>
      <c r="D242" s="224">
        <v>182.1908909412258</v>
      </c>
      <c r="E242" s="224">
        <v>8.6979166666666679</v>
      </c>
      <c r="H242" s="223">
        <v>1.5854166666666667</v>
      </c>
      <c r="I242" s="223">
        <v>0</v>
      </c>
      <c r="J242" s="224">
        <v>182.1908909412258</v>
      </c>
      <c r="K242" s="224">
        <v>8.6979166666666679</v>
      </c>
    </row>
    <row r="243" spans="1:11" x14ac:dyDescent="0.25">
      <c r="A243" s="217">
        <f t="shared" si="10"/>
        <v>2019</v>
      </c>
      <c r="B243" s="217">
        <f t="shared" si="11"/>
        <v>11</v>
      </c>
      <c r="C243" s="222"/>
      <c r="D243" s="224">
        <v>72.302083333333343</v>
      </c>
      <c r="E243" s="224">
        <v>50.125000000000007</v>
      </c>
      <c r="H243" s="223">
        <v>7.1208333333333345</v>
      </c>
      <c r="I243" s="223">
        <v>0</v>
      </c>
      <c r="J243" s="224">
        <v>72.302083333333343</v>
      </c>
      <c r="K243" s="224">
        <v>50.125000000000007</v>
      </c>
    </row>
    <row r="244" spans="1:11" x14ac:dyDescent="0.25">
      <c r="A244" s="217">
        <f t="shared" si="10"/>
        <v>2019</v>
      </c>
      <c r="B244" s="217">
        <f t="shared" si="11"/>
        <v>12</v>
      </c>
      <c r="C244" s="222"/>
      <c r="D244" s="224">
        <v>41.454166666666666</v>
      </c>
      <c r="E244" s="224">
        <v>119.41875</v>
      </c>
      <c r="H244" s="223">
        <v>14.15</v>
      </c>
      <c r="I244" s="223">
        <v>0.35</v>
      </c>
      <c r="J244" s="224">
        <v>41.454166666666666</v>
      </c>
      <c r="K244" s="224">
        <v>119.41875</v>
      </c>
    </row>
    <row r="245" spans="1:11" x14ac:dyDescent="0.25">
      <c r="A245" s="217">
        <f t="shared" si="10"/>
        <v>2020</v>
      </c>
      <c r="B245" s="217">
        <f t="shared" si="11"/>
        <v>1</v>
      </c>
      <c r="C245" s="222"/>
      <c r="D245" s="224">
        <v>29.16041666666667</v>
      </c>
      <c r="E245" s="224">
        <v>170.95833333333331</v>
      </c>
      <c r="H245" s="223">
        <v>17.858333333333331</v>
      </c>
      <c r="I245" s="223">
        <v>0.9</v>
      </c>
      <c r="J245" s="224">
        <v>29.16041666666667</v>
      </c>
      <c r="K245" s="224">
        <v>170.95833333333331</v>
      </c>
    </row>
    <row r="246" spans="1:11" x14ac:dyDescent="0.25">
      <c r="A246" s="217">
        <f t="shared" si="10"/>
        <v>2020</v>
      </c>
      <c r="B246" s="217">
        <f t="shared" si="11"/>
        <v>2</v>
      </c>
      <c r="C246" s="222"/>
      <c r="D246" s="224">
        <v>41.325000000000003</v>
      </c>
      <c r="E246" s="224">
        <v>111.00208333333333</v>
      </c>
      <c r="H246" s="223">
        <v>13.941666666666666</v>
      </c>
      <c r="I246" s="223">
        <v>0.45</v>
      </c>
      <c r="J246" s="224">
        <v>41.325000000000003</v>
      </c>
      <c r="K246" s="224">
        <v>111.00208333333333</v>
      </c>
    </row>
    <row r="247" spans="1:11" x14ac:dyDescent="0.25">
      <c r="A247" s="217">
        <f t="shared" si="10"/>
        <v>2020</v>
      </c>
      <c r="B247" s="217">
        <f t="shared" si="11"/>
        <v>3</v>
      </c>
      <c r="C247" s="222"/>
      <c r="D247" s="224">
        <v>75.108333333333334</v>
      </c>
      <c r="E247" s="224">
        <v>70.897916666666674</v>
      </c>
      <c r="H247" s="223">
        <v>8.1687499999999993</v>
      </c>
      <c r="I247" s="223">
        <v>0.1</v>
      </c>
      <c r="J247" s="224">
        <v>75.108333333333334</v>
      </c>
      <c r="K247" s="224">
        <v>70.897916666666674</v>
      </c>
    </row>
    <row r="248" spans="1:11" x14ac:dyDescent="0.25">
      <c r="A248" s="217">
        <f t="shared" si="10"/>
        <v>2020</v>
      </c>
      <c r="B248" s="217">
        <f t="shared" si="11"/>
        <v>4</v>
      </c>
      <c r="C248" s="222"/>
      <c r="D248" s="224">
        <v>122.93020833333333</v>
      </c>
      <c r="E248" s="224">
        <v>20.608333333333334</v>
      </c>
      <c r="H248" s="223">
        <v>1.9020833333333336</v>
      </c>
      <c r="I248" s="223">
        <v>0</v>
      </c>
      <c r="J248" s="224">
        <v>122.93020833333333</v>
      </c>
      <c r="K248" s="224">
        <v>20.608333333333334</v>
      </c>
    </row>
    <row r="249" spans="1:11" x14ac:dyDescent="0.25">
      <c r="A249" s="217">
        <f t="shared" si="10"/>
        <v>2020</v>
      </c>
      <c r="B249" s="217">
        <f t="shared" si="11"/>
        <v>5</v>
      </c>
      <c r="C249" s="222"/>
      <c r="D249" s="224">
        <v>221.07291666666666</v>
      </c>
      <c r="E249" s="224">
        <v>2.4541666666666666</v>
      </c>
      <c r="H249" s="223">
        <v>8.3333333333333565E-2</v>
      </c>
      <c r="I249" s="223">
        <v>0.05</v>
      </c>
      <c r="J249" s="224">
        <v>221.07291666666666</v>
      </c>
      <c r="K249" s="224">
        <v>2.4541666666666666</v>
      </c>
    </row>
    <row r="250" spans="1:11" x14ac:dyDescent="0.25">
      <c r="A250" s="217">
        <f t="shared" si="10"/>
        <v>2020</v>
      </c>
      <c r="B250" s="217">
        <f t="shared" si="11"/>
        <v>6</v>
      </c>
      <c r="C250" s="222"/>
      <c r="D250" s="224">
        <v>263.85208333333333</v>
      </c>
      <c r="E250" s="224">
        <v>0</v>
      </c>
      <c r="H250" s="223">
        <v>0</v>
      </c>
      <c r="I250" s="223">
        <v>0</v>
      </c>
      <c r="J250" s="224">
        <v>263.85208333333333</v>
      </c>
      <c r="K250" s="224">
        <v>0</v>
      </c>
    </row>
    <row r="251" spans="1:11" x14ac:dyDescent="0.25">
      <c r="A251" s="217">
        <f t="shared" si="10"/>
        <v>2020</v>
      </c>
      <c r="B251" s="217">
        <f t="shared" si="11"/>
        <v>7</v>
      </c>
      <c r="C251" s="222"/>
      <c r="D251" s="224">
        <v>296.31354166666671</v>
      </c>
      <c r="E251" s="224">
        <v>0</v>
      </c>
      <c r="H251" s="223">
        <v>0</v>
      </c>
      <c r="I251" s="223">
        <v>0</v>
      </c>
      <c r="J251" s="224">
        <v>296.31354166666671</v>
      </c>
      <c r="K251" s="224">
        <v>0</v>
      </c>
    </row>
    <row r="252" spans="1:11" x14ac:dyDescent="0.25">
      <c r="A252" s="217">
        <f t="shared" si="10"/>
        <v>2020</v>
      </c>
      <c r="B252" s="217">
        <f t="shared" si="11"/>
        <v>8</v>
      </c>
      <c r="C252" s="222"/>
      <c r="D252" s="224">
        <v>302.04166666666674</v>
      </c>
      <c r="E252" s="224">
        <v>9.1666666666666674E-2</v>
      </c>
      <c r="H252" s="223">
        <v>0</v>
      </c>
      <c r="I252" s="223">
        <v>0</v>
      </c>
      <c r="J252" s="224">
        <v>302.04166666666674</v>
      </c>
      <c r="K252" s="224">
        <v>9.1666666666666674E-2</v>
      </c>
    </row>
    <row r="253" spans="1:11" x14ac:dyDescent="0.25">
      <c r="A253" s="217">
        <f t="shared" si="10"/>
        <v>2020</v>
      </c>
      <c r="B253" s="217">
        <f t="shared" si="11"/>
        <v>9</v>
      </c>
      <c r="C253" s="222"/>
      <c r="D253" s="224">
        <v>256.48333333333329</v>
      </c>
      <c r="E253" s="224">
        <v>8.3333333333333329E-2</v>
      </c>
      <c r="H253" s="223">
        <v>0</v>
      </c>
      <c r="I253" s="223">
        <v>0.05</v>
      </c>
      <c r="J253" s="224">
        <v>256.48333333333329</v>
      </c>
      <c r="K253" s="224">
        <v>8.3333333333333329E-2</v>
      </c>
    </row>
    <row r="254" spans="1:11" x14ac:dyDescent="0.25">
      <c r="A254" s="217">
        <f t="shared" si="10"/>
        <v>2020</v>
      </c>
      <c r="B254" s="217">
        <f t="shared" si="11"/>
        <v>10</v>
      </c>
      <c r="C254" s="222"/>
      <c r="D254" s="224">
        <v>182.1908909412258</v>
      </c>
      <c r="E254" s="224">
        <v>8.6979166666666679</v>
      </c>
      <c r="H254" s="223">
        <v>1.5854166666666667</v>
      </c>
      <c r="I254" s="223">
        <v>0</v>
      </c>
      <c r="J254" s="224">
        <v>182.1908909412258</v>
      </c>
      <c r="K254" s="224">
        <v>8.6979166666666679</v>
      </c>
    </row>
    <row r="255" spans="1:11" x14ac:dyDescent="0.25">
      <c r="A255" s="217">
        <f t="shared" si="10"/>
        <v>2020</v>
      </c>
      <c r="B255" s="217">
        <f t="shared" si="11"/>
        <v>11</v>
      </c>
      <c r="C255" s="222"/>
      <c r="D255" s="224">
        <v>72.302083333333343</v>
      </c>
      <c r="E255" s="224">
        <v>50.125000000000007</v>
      </c>
      <c r="H255" s="223">
        <v>7.1208333333333345</v>
      </c>
      <c r="I255" s="223">
        <v>0</v>
      </c>
      <c r="J255" s="224">
        <v>72.302083333333343</v>
      </c>
      <c r="K255" s="224">
        <v>50.125000000000007</v>
      </c>
    </row>
    <row r="256" spans="1:11" x14ac:dyDescent="0.25">
      <c r="A256" s="217">
        <f t="shared" si="10"/>
        <v>2020</v>
      </c>
      <c r="B256" s="217">
        <f t="shared" si="11"/>
        <v>12</v>
      </c>
      <c r="C256" s="222"/>
      <c r="D256" s="224">
        <v>41.454166666666666</v>
      </c>
      <c r="E256" s="224">
        <v>119.41875</v>
      </c>
      <c r="H256" s="223">
        <v>14.15</v>
      </c>
      <c r="I256" s="223">
        <v>0.35</v>
      </c>
      <c r="J256" s="224">
        <v>41.454166666666666</v>
      </c>
      <c r="K256" s="224">
        <v>119.41875</v>
      </c>
    </row>
    <row r="257" spans="1:11" x14ac:dyDescent="0.25">
      <c r="A257" s="217">
        <f t="shared" si="10"/>
        <v>2021</v>
      </c>
      <c r="B257" s="217">
        <f t="shared" si="11"/>
        <v>1</v>
      </c>
      <c r="C257" s="222"/>
      <c r="D257" s="224">
        <v>29.16041666666667</v>
      </c>
      <c r="E257" s="224">
        <v>170.95833333333331</v>
      </c>
      <c r="H257" s="223">
        <v>17.858333333333331</v>
      </c>
      <c r="I257" s="223">
        <v>0.9</v>
      </c>
      <c r="J257" s="224">
        <v>29.16041666666667</v>
      </c>
      <c r="K257" s="224">
        <v>170.95833333333331</v>
      </c>
    </row>
    <row r="258" spans="1:11" x14ac:dyDescent="0.25">
      <c r="A258" s="217">
        <f t="shared" si="10"/>
        <v>2021</v>
      </c>
      <c r="B258" s="217">
        <f t="shared" si="11"/>
        <v>2</v>
      </c>
      <c r="C258" s="222"/>
      <c r="D258" s="224">
        <v>41.325000000000003</v>
      </c>
      <c r="E258" s="224">
        <v>111.00208333333333</v>
      </c>
      <c r="H258" s="223">
        <v>13.941666666666666</v>
      </c>
      <c r="I258" s="223">
        <v>0.45</v>
      </c>
      <c r="J258" s="224">
        <v>41.325000000000003</v>
      </c>
      <c r="K258" s="224">
        <v>111.00208333333333</v>
      </c>
    </row>
    <row r="259" spans="1:11" x14ac:dyDescent="0.25">
      <c r="A259" s="217">
        <f t="shared" si="10"/>
        <v>2021</v>
      </c>
      <c r="B259" s="217">
        <f t="shared" si="11"/>
        <v>3</v>
      </c>
      <c r="C259" s="222"/>
      <c r="D259" s="224">
        <v>75.108333333333334</v>
      </c>
      <c r="E259" s="224">
        <v>70.897916666666674</v>
      </c>
      <c r="H259" s="223">
        <v>8.1687499999999993</v>
      </c>
      <c r="I259" s="223">
        <v>0.1</v>
      </c>
      <c r="J259" s="224">
        <v>75.108333333333334</v>
      </c>
      <c r="K259" s="224">
        <v>70.897916666666674</v>
      </c>
    </row>
    <row r="260" spans="1:11" x14ac:dyDescent="0.25">
      <c r="A260" s="217">
        <f t="shared" si="10"/>
        <v>2021</v>
      </c>
      <c r="B260" s="217">
        <f t="shared" si="11"/>
        <v>4</v>
      </c>
      <c r="C260" s="222"/>
      <c r="D260" s="224">
        <v>122.93020833333333</v>
      </c>
      <c r="E260" s="224">
        <v>20.608333333333334</v>
      </c>
      <c r="H260" s="223">
        <v>1.9020833333333336</v>
      </c>
      <c r="I260" s="223">
        <v>0</v>
      </c>
      <c r="J260" s="224">
        <v>122.93020833333333</v>
      </c>
      <c r="K260" s="224">
        <v>20.608333333333334</v>
      </c>
    </row>
    <row r="261" spans="1:11" x14ac:dyDescent="0.25">
      <c r="A261" s="217">
        <f t="shared" si="10"/>
        <v>2021</v>
      </c>
      <c r="B261" s="217">
        <f t="shared" si="11"/>
        <v>5</v>
      </c>
      <c r="C261" s="222"/>
      <c r="D261" s="224">
        <v>221.07291666666666</v>
      </c>
      <c r="E261" s="224">
        <v>2.4541666666666666</v>
      </c>
      <c r="H261" s="223">
        <v>8.3333333333333565E-2</v>
      </c>
      <c r="I261" s="223">
        <v>0.05</v>
      </c>
      <c r="J261" s="224">
        <v>221.07291666666666</v>
      </c>
      <c r="K261" s="224">
        <v>2.4541666666666666</v>
      </c>
    </row>
    <row r="262" spans="1:11" x14ac:dyDescent="0.25">
      <c r="A262" s="217">
        <f t="shared" si="10"/>
        <v>2021</v>
      </c>
      <c r="B262" s="217">
        <f t="shared" si="11"/>
        <v>6</v>
      </c>
      <c r="C262" s="222"/>
      <c r="D262" s="224">
        <v>263.85208333333333</v>
      </c>
      <c r="E262" s="224">
        <v>0</v>
      </c>
      <c r="H262" s="223">
        <v>0</v>
      </c>
      <c r="I262" s="223">
        <v>0</v>
      </c>
      <c r="J262" s="224">
        <v>263.85208333333333</v>
      </c>
      <c r="K262" s="224">
        <v>0</v>
      </c>
    </row>
    <row r="263" spans="1:11" x14ac:dyDescent="0.25">
      <c r="A263" s="217">
        <f t="shared" si="10"/>
        <v>2021</v>
      </c>
      <c r="B263" s="217">
        <f t="shared" si="11"/>
        <v>7</v>
      </c>
      <c r="C263" s="222"/>
      <c r="D263" s="224">
        <v>296.31354166666671</v>
      </c>
      <c r="E263" s="224">
        <v>0</v>
      </c>
      <c r="H263" s="223">
        <v>0</v>
      </c>
      <c r="I263" s="223">
        <v>0</v>
      </c>
      <c r="J263" s="224">
        <v>296.31354166666671</v>
      </c>
      <c r="K263" s="224">
        <v>0</v>
      </c>
    </row>
    <row r="264" spans="1:11" x14ac:dyDescent="0.25">
      <c r="A264" s="217">
        <f t="shared" si="10"/>
        <v>2021</v>
      </c>
      <c r="B264" s="217">
        <f t="shared" si="11"/>
        <v>8</v>
      </c>
      <c r="C264" s="222"/>
      <c r="D264" s="224">
        <v>302.04166666666674</v>
      </c>
      <c r="E264" s="224">
        <v>9.1666666666666674E-2</v>
      </c>
      <c r="H264" s="223">
        <v>0</v>
      </c>
      <c r="I264" s="223">
        <v>0</v>
      </c>
      <c r="J264" s="224">
        <v>302.04166666666674</v>
      </c>
      <c r="K264" s="224">
        <v>9.1666666666666674E-2</v>
      </c>
    </row>
    <row r="265" spans="1:11" x14ac:dyDescent="0.25">
      <c r="A265" s="217">
        <f t="shared" si="10"/>
        <v>2021</v>
      </c>
      <c r="B265" s="217">
        <f t="shared" si="11"/>
        <v>9</v>
      </c>
      <c r="C265" s="222"/>
      <c r="D265" s="224">
        <v>256.48333333333329</v>
      </c>
      <c r="E265" s="224">
        <v>8.3333333333333329E-2</v>
      </c>
      <c r="H265" s="223">
        <v>0</v>
      </c>
      <c r="I265" s="223">
        <v>0.05</v>
      </c>
      <c r="J265" s="224">
        <v>256.48333333333329</v>
      </c>
      <c r="K265" s="224">
        <v>8.3333333333333329E-2</v>
      </c>
    </row>
    <row r="266" spans="1:11" x14ac:dyDescent="0.25">
      <c r="A266" s="217">
        <f t="shared" si="10"/>
        <v>2021</v>
      </c>
      <c r="B266" s="217">
        <f t="shared" si="11"/>
        <v>10</v>
      </c>
      <c r="C266" s="222"/>
      <c r="D266" s="224">
        <v>182.1908909412258</v>
      </c>
      <c r="E266" s="224">
        <v>8.6979166666666679</v>
      </c>
      <c r="H266" s="223">
        <v>1.5854166666666667</v>
      </c>
      <c r="I266" s="223">
        <v>0</v>
      </c>
      <c r="J266" s="224">
        <v>182.1908909412258</v>
      </c>
      <c r="K266" s="224">
        <v>8.6979166666666679</v>
      </c>
    </row>
    <row r="267" spans="1:11" x14ac:dyDescent="0.25">
      <c r="A267" s="217">
        <f t="shared" si="10"/>
        <v>2021</v>
      </c>
      <c r="B267" s="217">
        <f t="shared" si="11"/>
        <v>11</v>
      </c>
      <c r="C267" s="222"/>
      <c r="D267" s="224">
        <v>72.302083333333343</v>
      </c>
      <c r="E267" s="224">
        <v>50.125000000000007</v>
      </c>
      <c r="H267" s="223">
        <v>7.1208333333333345</v>
      </c>
      <c r="I267" s="223">
        <v>0</v>
      </c>
      <c r="J267" s="224">
        <v>72.302083333333343</v>
      </c>
      <c r="K267" s="224">
        <v>50.125000000000007</v>
      </c>
    </row>
    <row r="268" spans="1:11" x14ac:dyDescent="0.25">
      <c r="A268" s="217">
        <f t="shared" si="10"/>
        <v>2021</v>
      </c>
      <c r="B268" s="217">
        <f t="shared" si="11"/>
        <v>12</v>
      </c>
      <c r="C268" s="222"/>
      <c r="D268" s="224">
        <v>41.454166666666666</v>
      </c>
      <c r="E268" s="224">
        <v>119.41875</v>
      </c>
      <c r="H268" s="223">
        <v>14.15</v>
      </c>
      <c r="I268" s="223">
        <v>0.35</v>
      </c>
      <c r="J268" s="224">
        <v>41.454166666666666</v>
      </c>
      <c r="K268" s="224">
        <v>119.41875</v>
      </c>
    </row>
    <row r="269" spans="1:11" x14ac:dyDescent="0.25">
      <c r="A269" s="217">
        <f t="shared" si="10"/>
        <v>2022</v>
      </c>
      <c r="B269" s="217">
        <f t="shared" si="11"/>
        <v>1</v>
      </c>
      <c r="C269" s="222"/>
      <c r="D269" s="224">
        <v>29.16041666666667</v>
      </c>
      <c r="E269" s="224">
        <v>170.95833333333331</v>
      </c>
      <c r="H269" s="223">
        <v>17.858333333333331</v>
      </c>
      <c r="I269" s="223">
        <v>0.9</v>
      </c>
      <c r="J269" s="224">
        <v>29.16041666666667</v>
      </c>
      <c r="K269" s="224">
        <v>170.95833333333331</v>
      </c>
    </row>
    <row r="270" spans="1:11" x14ac:dyDescent="0.25">
      <c r="A270" s="217">
        <f t="shared" ref="A270:A333" si="12">A258+1</f>
        <v>2022</v>
      </c>
      <c r="B270" s="217">
        <f t="shared" ref="B270:B333" si="13">B258</f>
        <v>2</v>
      </c>
      <c r="C270" s="222"/>
      <c r="D270" s="224">
        <v>41.325000000000003</v>
      </c>
      <c r="E270" s="224">
        <v>111.00208333333333</v>
      </c>
      <c r="H270" s="223">
        <v>13.941666666666666</v>
      </c>
      <c r="I270" s="223">
        <v>0.45</v>
      </c>
      <c r="J270" s="224">
        <v>41.325000000000003</v>
      </c>
      <c r="K270" s="224">
        <v>111.00208333333333</v>
      </c>
    </row>
    <row r="271" spans="1:11" x14ac:dyDescent="0.25">
      <c r="A271" s="217">
        <f t="shared" si="12"/>
        <v>2022</v>
      </c>
      <c r="B271" s="217">
        <f t="shared" si="13"/>
        <v>3</v>
      </c>
      <c r="C271" s="222"/>
      <c r="D271" s="224">
        <v>75.108333333333334</v>
      </c>
      <c r="E271" s="224">
        <v>70.897916666666674</v>
      </c>
      <c r="H271" s="223">
        <v>8.1687499999999993</v>
      </c>
      <c r="I271" s="223">
        <v>0.1</v>
      </c>
      <c r="J271" s="224">
        <v>75.108333333333334</v>
      </c>
      <c r="K271" s="224">
        <v>70.897916666666674</v>
      </c>
    </row>
    <row r="272" spans="1:11" x14ac:dyDescent="0.25">
      <c r="A272" s="217">
        <f t="shared" si="12"/>
        <v>2022</v>
      </c>
      <c r="B272" s="217">
        <f t="shared" si="13"/>
        <v>4</v>
      </c>
      <c r="C272" s="222"/>
      <c r="D272" s="224">
        <v>122.93020833333333</v>
      </c>
      <c r="E272" s="224">
        <v>20.608333333333334</v>
      </c>
      <c r="H272" s="223">
        <v>1.9020833333333336</v>
      </c>
      <c r="I272" s="223">
        <v>0</v>
      </c>
      <c r="J272" s="224">
        <v>122.93020833333333</v>
      </c>
      <c r="K272" s="224">
        <v>20.608333333333334</v>
      </c>
    </row>
    <row r="273" spans="1:11" x14ac:dyDescent="0.25">
      <c r="A273" s="217">
        <f t="shared" si="12"/>
        <v>2022</v>
      </c>
      <c r="B273" s="217">
        <f t="shared" si="13"/>
        <v>5</v>
      </c>
      <c r="C273" s="222"/>
      <c r="D273" s="224">
        <v>221.07291666666666</v>
      </c>
      <c r="E273" s="224">
        <v>2.4541666666666666</v>
      </c>
      <c r="H273" s="223">
        <v>8.3333333333333565E-2</v>
      </c>
      <c r="I273" s="223">
        <v>0.05</v>
      </c>
      <c r="J273" s="224">
        <v>221.07291666666666</v>
      </c>
      <c r="K273" s="224">
        <v>2.4541666666666666</v>
      </c>
    </row>
    <row r="274" spans="1:11" x14ac:dyDescent="0.25">
      <c r="A274" s="217">
        <f t="shared" si="12"/>
        <v>2022</v>
      </c>
      <c r="B274" s="217">
        <f t="shared" si="13"/>
        <v>6</v>
      </c>
      <c r="C274" s="222"/>
      <c r="D274" s="224">
        <v>263.85208333333333</v>
      </c>
      <c r="E274" s="224">
        <v>0</v>
      </c>
      <c r="H274" s="223">
        <v>0</v>
      </c>
      <c r="I274" s="223">
        <v>0</v>
      </c>
      <c r="J274" s="224">
        <v>263.85208333333333</v>
      </c>
      <c r="K274" s="224">
        <v>0</v>
      </c>
    </row>
    <row r="275" spans="1:11" x14ac:dyDescent="0.25">
      <c r="A275" s="217">
        <f t="shared" si="12"/>
        <v>2022</v>
      </c>
      <c r="B275" s="217">
        <f t="shared" si="13"/>
        <v>7</v>
      </c>
      <c r="C275" s="222"/>
      <c r="D275" s="224">
        <v>296.31354166666671</v>
      </c>
      <c r="E275" s="224">
        <v>0</v>
      </c>
      <c r="H275" s="223">
        <v>0</v>
      </c>
      <c r="I275" s="223">
        <v>0</v>
      </c>
      <c r="J275" s="224">
        <v>296.31354166666671</v>
      </c>
      <c r="K275" s="224">
        <v>0</v>
      </c>
    </row>
    <row r="276" spans="1:11" x14ac:dyDescent="0.25">
      <c r="A276" s="217">
        <f t="shared" si="12"/>
        <v>2022</v>
      </c>
      <c r="B276" s="217">
        <f t="shared" si="13"/>
        <v>8</v>
      </c>
      <c r="C276" s="222"/>
      <c r="D276" s="224">
        <v>302.04166666666674</v>
      </c>
      <c r="E276" s="224">
        <v>9.1666666666666674E-2</v>
      </c>
      <c r="H276" s="223">
        <v>0</v>
      </c>
      <c r="I276" s="223">
        <v>0</v>
      </c>
      <c r="J276" s="224">
        <v>302.04166666666674</v>
      </c>
      <c r="K276" s="224">
        <v>9.1666666666666674E-2</v>
      </c>
    </row>
    <row r="277" spans="1:11" x14ac:dyDescent="0.25">
      <c r="A277" s="217">
        <f t="shared" si="12"/>
        <v>2022</v>
      </c>
      <c r="B277" s="217">
        <f t="shared" si="13"/>
        <v>9</v>
      </c>
      <c r="C277" s="222"/>
      <c r="D277" s="224">
        <v>256.48333333333329</v>
      </c>
      <c r="E277" s="224">
        <v>8.3333333333333329E-2</v>
      </c>
      <c r="H277" s="223">
        <v>0</v>
      </c>
      <c r="I277" s="223">
        <v>0.05</v>
      </c>
      <c r="J277" s="224">
        <v>256.48333333333329</v>
      </c>
      <c r="K277" s="224">
        <v>8.3333333333333329E-2</v>
      </c>
    </row>
    <row r="278" spans="1:11" x14ac:dyDescent="0.25">
      <c r="A278" s="217">
        <f t="shared" si="12"/>
        <v>2022</v>
      </c>
      <c r="B278" s="217">
        <f t="shared" si="13"/>
        <v>10</v>
      </c>
      <c r="C278" s="222"/>
      <c r="D278" s="224">
        <v>182.1908909412258</v>
      </c>
      <c r="E278" s="224">
        <v>8.6979166666666679</v>
      </c>
      <c r="H278" s="223">
        <v>1.5854166666666667</v>
      </c>
      <c r="I278" s="223">
        <v>0</v>
      </c>
      <c r="J278" s="224">
        <v>182.1908909412258</v>
      </c>
      <c r="K278" s="224">
        <v>8.6979166666666679</v>
      </c>
    </row>
    <row r="279" spans="1:11" x14ac:dyDescent="0.25">
      <c r="A279" s="217">
        <f t="shared" si="12"/>
        <v>2022</v>
      </c>
      <c r="B279" s="217">
        <f t="shared" si="13"/>
        <v>11</v>
      </c>
      <c r="C279" s="222"/>
      <c r="D279" s="224">
        <v>72.302083333333343</v>
      </c>
      <c r="E279" s="224">
        <v>50.125000000000007</v>
      </c>
      <c r="H279" s="223">
        <v>7.1208333333333345</v>
      </c>
      <c r="I279" s="223">
        <v>0</v>
      </c>
      <c r="J279" s="224">
        <v>72.302083333333343</v>
      </c>
      <c r="K279" s="224">
        <v>50.125000000000007</v>
      </c>
    </row>
    <row r="280" spans="1:11" x14ac:dyDescent="0.25">
      <c r="A280" s="217">
        <f t="shared" si="12"/>
        <v>2022</v>
      </c>
      <c r="B280" s="217">
        <f t="shared" si="13"/>
        <v>12</v>
      </c>
      <c r="C280" s="222"/>
      <c r="D280" s="224">
        <v>41.454166666666666</v>
      </c>
      <c r="E280" s="224">
        <v>119.41875</v>
      </c>
      <c r="H280" s="223">
        <v>14.15</v>
      </c>
      <c r="I280" s="223">
        <v>0.35</v>
      </c>
      <c r="J280" s="224">
        <v>41.454166666666666</v>
      </c>
      <c r="K280" s="224">
        <v>119.41875</v>
      </c>
    </row>
    <row r="281" spans="1:11" x14ac:dyDescent="0.25">
      <c r="A281" s="217">
        <f t="shared" si="12"/>
        <v>2023</v>
      </c>
      <c r="B281" s="217">
        <f t="shared" si="13"/>
        <v>1</v>
      </c>
      <c r="C281" s="222"/>
      <c r="D281" s="224">
        <v>29.16041666666667</v>
      </c>
      <c r="E281" s="224">
        <v>170.95833333333331</v>
      </c>
      <c r="H281" s="223">
        <v>17.858333333333331</v>
      </c>
      <c r="I281" s="223">
        <v>0.9</v>
      </c>
      <c r="J281" s="224">
        <v>29.16041666666667</v>
      </c>
      <c r="K281" s="224">
        <v>170.95833333333331</v>
      </c>
    </row>
    <row r="282" spans="1:11" x14ac:dyDescent="0.25">
      <c r="A282" s="217">
        <f t="shared" si="12"/>
        <v>2023</v>
      </c>
      <c r="B282" s="217">
        <f t="shared" si="13"/>
        <v>2</v>
      </c>
      <c r="C282" s="222"/>
      <c r="D282" s="224">
        <v>41.325000000000003</v>
      </c>
      <c r="E282" s="224">
        <v>111.00208333333333</v>
      </c>
      <c r="H282" s="223">
        <v>13.941666666666666</v>
      </c>
      <c r="I282" s="223">
        <v>0.45</v>
      </c>
      <c r="J282" s="224">
        <v>41.325000000000003</v>
      </c>
      <c r="K282" s="224">
        <v>111.00208333333333</v>
      </c>
    </row>
    <row r="283" spans="1:11" x14ac:dyDescent="0.25">
      <c r="A283" s="217">
        <f t="shared" si="12"/>
        <v>2023</v>
      </c>
      <c r="B283" s="217">
        <f t="shared" si="13"/>
        <v>3</v>
      </c>
      <c r="C283" s="222"/>
      <c r="D283" s="224">
        <v>75.108333333333334</v>
      </c>
      <c r="E283" s="224">
        <v>70.897916666666674</v>
      </c>
      <c r="H283" s="223">
        <v>8.1687499999999993</v>
      </c>
      <c r="I283" s="223">
        <v>0.1</v>
      </c>
      <c r="J283" s="224">
        <v>75.108333333333334</v>
      </c>
      <c r="K283" s="224">
        <v>70.897916666666674</v>
      </c>
    </row>
    <row r="284" spans="1:11" x14ac:dyDescent="0.25">
      <c r="A284" s="217">
        <f t="shared" si="12"/>
        <v>2023</v>
      </c>
      <c r="B284" s="217">
        <f t="shared" si="13"/>
        <v>4</v>
      </c>
      <c r="C284" s="222"/>
      <c r="D284" s="224">
        <v>122.93020833333333</v>
      </c>
      <c r="E284" s="224">
        <v>20.608333333333334</v>
      </c>
      <c r="H284" s="223">
        <v>1.9020833333333336</v>
      </c>
      <c r="I284" s="223">
        <v>0</v>
      </c>
      <c r="J284" s="224">
        <v>122.93020833333333</v>
      </c>
      <c r="K284" s="224">
        <v>20.608333333333334</v>
      </c>
    </row>
    <row r="285" spans="1:11" x14ac:dyDescent="0.25">
      <c r="A285" s="217">
        <f t="shared" si="12"/>
        <v>2023</v>
      </c>
      <c r="B285" s="217">
        <f t="shared" si="13"/>
        <v>5</v>
      </c>
      <c r="C285" s="222"/>
      <c r="D285" s="224">
        <v>221.07291666666666</v>
      </c>
      <c r="E285" s="224">
        <v>2.4541666666666666</v>
      </c>
      <c r="H285" s="223">
        <v>8.3333333333333565E-2</v>
      </c>
      <c r="I285" s="223">
        <v>0.05</v>
      </c>
      <c r="J285" s="224">
        <v>221.07291666666666</v>
      </c>
      <c r="K285" s="224">
        <v>2.4541666666666666</v>
      </c>
    </row>
    <row r="286" spans="1:11" x14ac:dyDescent="0.25">
      <c r="A286" s="217">
        <f t="shared" si="12"/>
        <v>2023</v>
      </c>
      <c r="B286" s="217">
        <f t="shared" si="13"/>
        <v>6</v>
      </c>
      <c r="C286" s="222"/>
      <c r="D286" s="224">
        <v>263.85208333333333</v>
      </c>
      <c r="E286" s="224">
        <v>0</v>
      </c>
      <c r="H286" s="223">
        <v>0</v>
      </c>
      <c r="I286" s="223">
        <v>0</v>
      </c>
      <c r="J286" s="224">
        <v>263.85208333333333</v>
      </c>
      <c r="K286" s="224">
        <v>0</v>
      </c>
    </row>
    <row r="287" spans="1:11" x14ac:dyDescent="0.25">
      <c r="A287" s="217">
        <f t="shared" si="12"/>
        <v>2023</v>
      </c>
      <c r="B287" s="217">
        <f t="shared" si="13"/>
        <v>7</v>
      </c>
      <c r="C287" s="222"/>
      <c r="D287" s="224">
        <v>296.31354166666671</v>
      </c>
      <c r="E287" s="224">
        <v>0</v>
      </c>
      <c r="H287" s="223">
        <v>0</v>
      </c>
      <c r="I287" s="223">
        <v>0</v>
      </c>
      <c r="J287" s="224">
        <v>296.31354166666671</v>
      </c>
      <c r="K287" s="224">
        <v>0</v>
      </c>
    </row>
    <row r="288" spans="1:11" x14ac:dyDescent="0.25">
      <c r="A288" s="217">
        <f t="shared" si="12"/>
        <v>2023</v>
      </c>
      <c r="B288" s="217">
        <f t="shared" si="13"/>
        <v>8</v>
      </c>
      <c r="C288" s="222"/>
      <c r="D288" s="224">
        <v>302.04166666666674</v>
      </c>
      <c r="E288" s="224">
        <v>9.1666666666666674E-2</v>
      </c>
      <c r="H288" s="223">
        <v>0</v>
      </c>
      <c r="I288" s="223">
        <v>0</v>
      </c>
      <c r="J288" s="224">
        <v>302.04166666666674</v>
      </c>
      <c r="K288" s="224">
        <v>9.1666666666666674E-2</v>
      </c>
    </row>
    <row r="289" spans="1:11" x14ac:dyDescent="0.25">
      <c r="A289" s="217">
        <f t="shared" si="12"/>
        <v>2023</v>
      </c>
      <c r="B289" s="217">
        <f t="shared" si="13"/>
        <v>9</v>
      </c>
      <c r="C289" s="222"/>
      <c r="D289" s="224">
        <v>256.48333333333329</v>
      </c>
      <c r="E289" s="224">
        <v>8.3333333333333329E-2</v>
      </c>
      <c r="H289" s="223">
        <v>0</v>
      </c>
      <c r="I289" s="223">
        <v>0.05</v>
      </c>
      <c r="J289" s="224">
        <v>256.48333333333329</v>
      </c>
      <c r="K289" s="224">
        <v>8.3333333333333329E-2</v>
      </c>
    </row>
    <row r="290" spans="1:11" x14ac:dyDescent="0.25">
      <c r="A290" s="217">
        <f t="shared" si="12"/>
        <v>2023</v>
      </c>
      <c r="B290" s="217">
        <f t="shared" si="13"/>
        <v>10</v>
      </c>
      <c r="C290" s="222"/>
      <c r="D290" s="224">
        <v>182.1908909412258</v>
      </c>
      <c r="E290" s="224">
        <v>8.6979166666666679</v>
      </c>
      <c r="H290" s="223">
        <v>1.5854166666666667</v>
      </c>
      <c r="I290" s="223">
        <v>0</v>
      </c>
      <c r="J290" s="224">
        <v>182.1908909412258</v>
      </c>
      <c r="K290" s="224">
        <v>8.6979166666666679</v>
      </c>
    </row>
    <row r="291" spans="1:11" x14ac:dyDescent="0.25">
      <c r="A291" s="217">
        <f t="shared" si="12"/>
        <v>2023</v>
      </c>
      <c r="B291" s="217">
        <f t="shared" si="13"/>
        <v>11</v>
      </c>
      <c r="C291" s="222"/>
      <c r="D291" s="224">
        <v>72.302083333333343</v>
      </c>
      <c r="E291" s="224">
        <v>50.125000000000007</v>
      </c>
      <c r="H291" s="223">
        <v>7.1208333333333345</v>
      </c>
      <c r="I291" s="223">
        <v>0</v>
      </c>
      <c r="J291" s="224">
        <v>72.302083333333343</v>
      </c>
      <c r="K291" s="224">
        <v>50.125000000000007</v>
      </c>
    </row>
    <row r="292" spans="1:11" x14ac:dyDescent="0.25">
      <c r="A292" s="217">
        <f t="shared" si="12"/>
        <v>2023</v>
      </c>
      <c r="B292" s="217">
        <f t="shared" si="13"/>
        <v>12</v>
      </c>
      <c r="C292" s="222"/>
      <c r="D292" s="224">
        <v>41.454166666666666</v>
      </c>
      <c r="E292" s="224">
        <v>119.41875</v>
      </c>
      <c r="H292" s="223">
        <v>14.15</v>
      </c>
      <c r="I292" s="223">
        <v>0.35</v>
      </c>
      <c r="J292" s="224">
        <v>41.454166666666666</v>
      </c>
      <c r="K292" s="224">
        <v>119.41875</v>
      </c>
    </row>
    <row r="293" spans="1:11" x14ac:dyDescent="0.25">
      <c r="A293" s="217">
        <f t="shared" si="12"/>
        <v>2024</v>
      </c>
      <c r="B293" s="217">
        <f t="shared" si="13"/>
        <v>1</v>
      </c>
      <c r="C293" s="222"/>
      <c r="D293" s="224">
        <v>29.16041666666667</v>
      </c>
      <c r="E293" s="224">
        <v>170.95833333333331</v>
      </c>
      <c r="H293" s="223">
        <v>17.858333333333331</v>
      </c>
      <c r="I293" s="223">
        <v>0.9</v>
      </c>
      <c r="J293" s="224">
        <v>29.16041666666667</v>
      </c>
      <c r="K293" s="224">
        <v>170.95833333333331</v>
      </c>
    </row>
    <row r="294" spans="1:11" x14ac:dyDescent="0.25">
      <c r="A294" s="217">
        <f t="shared" si="12"/>
        <v>2024</v>
      </c>
      <c r="B294" s="217">
        <f t="shared" si="13"/>
        <v>2</v>
      </c>
      <c r="C294" s="222"/>
      <c r="D294" s="224">
        <v>41.325000000000003</v>
      </c>
      <c r="E294" s="224">
        <v>111.00208333333333</v>
      </c>
      <c r="H294" s="223">
        <v>13.941666666666666</v>
      </c>
      <c r="I294" s="223">
        <v>0.45</v>
      </c>
      <c r="J294" s="224">
        <v>41.325000000000003</v>
      </c>
      <c r="K294" s="224">
        <v>111.00208333333333</v>
      </c>
    </row>
    <row r="295" spans="1:11" x14ac:dyDescent="0.25">
      <c r="A295" s="217">
        <f t="shared" si="12"/>
        <v>2024</v>
      </c>
      <c r="B295" s="217">
        <f t="shared" si="13"/>
        <v>3</v>
      </c>
      <c r="C295" s="222"/>
      <c r="D295" s="224">
        <v>75.108333333333334</v>
      </c>
      <c r="E295" s="224">
        <v>70.897916666666674</v>
      </c>
      <c r="H295" s="223">
        <v>8.1687499999999993</v>
      </c>
      <c r="I295" s="223">
        <v>0.1</v>
      </c>
      <c r="J295" s="224">
        <v>75.108333333333334</v>
      </c>
      <c r="K295" s="224">
        <v>70.897916666666674</v>
      </c>
    </row>
    <row r="296" spans="1:11" x14ac:dyDescent="0.25">
      <c r="A296" s="217">
        <f t="shared" si="12"/>
        <v>2024</v>
      </c>
      <c r="B296" s="217">
        <f t="shared" si="13"/>
        <v>4</v>
      </c>
      <c r="C296" s="222"/>
      <c r="D296" s="224">
        <v>122.93020833333333</v>
      </c>
      <c r="E296" s="224">
        <v>20.608333333333334</v>
      </c>
      <c r="H296" s="223">
        <v>1.9020833333333336</v>
      </c>
      <c r="I296" s="223">
        <v>0</v>
      </c>
      <c r="J296" s="224">
        <v>122.93020833333333</v>
      </c>
      <c r="K296" s="224">
        <v>20.608333333333334</v>
      </c>
    </row>
    <row r="297" spans="1:11" x14ac:dyDescent="0.25">
      <c r="A297" s="217">
        <f t="shared" si="12"/>
        <v>2024</v>
      </c>
      <c r="B297" s="217">
        <f t="shared" si="13"/>
        <v>5</v>
      </c>
      <c r="C297" s="222"/>
      <c r="D297" s="224">
        <v>221.07291666666666</v>
      </c>
      <c r="E297" s="224">
        <v>2.4541666666666666</v>
      </c>
      <c r="H297" s="223">
        <v>8.3333333333333565E-2</v>
      </c>
      <c r="I297" s="223">
        <v>0.05</v>
      </c>
      <c r="J297" s="224">
        <v>221.07291666666666</v>
      </c>
      <c r="K297" s="224">
        <v>2.4541666666666666</v>
      </c>
    </row>
    <row r="298" spans="1:11" x14ac:dyDescent="0.25">
      <c r="A298" s="217">
        <f t="shared" si="12"/>
        <v>2024</v>
      </c>
      <c r="B298" s="217">
        <f t="shared" si="13"/>
        <v>6</v>
      </c>
      <c r="C298" s="222"/>
      <c r="D298" s="224">
        <v>263.85208333333333</v>
      </c>
      <c r="E298" s="224">
        <v>0</v>
      </c>
      <c r="H298" s="223">
        <v>0</v>
      </c>
      <c r="I298" s="223">
        <v>0</v>
      </c>
      <c r="J298" s="224">
        <v>263.85208333333333</v>
      </c>
      <c r="K298" s="224">
        <v>0</v>
      </c>
    </row>
    <row r="299" spans="1:11" x14ac:dyDescent="0.25">
      <c r="A299" s="217">
        <f t="shared" si="12"/>
        <v>2024</v>
      </c>
      <c r="B299" s="217">
        <f t="shared" si="13"/>
        <v>7</v>
      </c>
      <c r="C299" s="222"/>
      <c r="D299" s="224">
        <v>296.31354166666671</v>
      </c>
      <c r="E299" s="224">
        <v>0</v>
      </c>
      <c r="H299" s="223">
        <v>0</v>
      </c>
      <c r="I299" s="223">
        <v>0</v>
      </c>
      <c r="J299" s="224">
        <v>296.31354166666671</v>
      </c>
      <c r="K299" s="224">
        <v>0</v>
      </c>
    </row>
    <row r="300" spans="1:11" x14ac:dyDescent="0.25">
      <c r="A300" s="217">
        <f t="shared" si="12"/>
        <v>2024</v>
      </c>
      <c r="B300" s="217">
        <f t="shared" si="13"/>
        <v>8</v>
      </c>
      <c r="C300" s="222"/>
      <c r="D300" s="224">
        <v>302.04166666666674</v>
      </c>
      <c r="E300" s="224">
        <v>9.1666666666666674E-2</v>
      </c>
      <c r="H300" s="223">
        <v>0</v>
      </c>
      <c r="I300" s="223">
        <v>0</v>
      </c>
      <c r="J300" s="224">
        <v>302.04166666666674</v>
      </c>
      <c r="K300" s="224">
        <v>9.1666666666666674E-2</v>
      </c>
    </row>
    <row r="301" spans="1:11" x14ac:dyDescent="0.25">
      <c r="A301" s="217">
        <f t="shared" si="12"/>
        <v>2024</v>
      </c>
      <c r="B301" s="217">
        <f t="shared" si="13"/>
        <v>9</v>
      </c>
      <c r="C301" s="222"/>
      <c r="D301" s="224">
        <v>256.48333333333329</v>
      </c>
      <c r="E301" s="224">
        <v>8.3333333333333329E-2</v>
      </c>
      <c r="H301" s="223">
        <v>0</v>
      </c>
      <c r="I301" s="223">
        <v>0.05</v>
      </c>
      <c r="J301" s="224">
        <v>256.48333333333329</v>
      </c>
      <c r="K301" s="224">
        <v>8.3333333333333329E-2</v>
      </c>
    </row>
    <row r="302" spans="1:11" x14ac:dyDescent="0.25">
      <c r="A302" s="217">
        <f t="shared" si="12"/>
        <v>2024</v>
      </c>
      <c r="B302" s="217">
        <f t="shared" si="13"/>
        <v>10</v>
      </c>
      <c r="C302" s="222"/>
      <c r="D302" s="224">
        <v>182.1908909412258</v>
      </c>
      <c r="E302" s="224">
        <v>8.6979166666666679</v>
      </c>
      <c r="H302" s="223">
        <v>1.5854166666666667</v>
      </c>
      <c r="I302" s="223">
        <v>0</v>
      </c>
      <c r="J302" s="224">
        <v>182.1908909412258</v>
      </c>
      <c r="K302" s="224">
        <v>8.6979166666666679</v>
      </c>
    </row>
    <row r="303" spans="1:11" x14ac:dyDescent="0.25">
      <c r="A303" s="217">
        <f t="shared" si="12"/>
        <v>2024</v>
      </c>
      <c r="B303" s="217">
        <f t="shared" si="13"/>
        <v>11</v>
      </c>
      <c r="C303" s="222"/>
      <c r="D303" s="224">
        <v>72.302083333333343</v>
      </c>
      <c r="E303" s="224">
        <v>50.125000000000007</v>
      </c>
      <c r="H303" s="223">
        <v>7.1208333333333345</v>
      </c>
      <c r="I303" s="223">
        <v>0</v>
      </c>
      <c r="J303" s="224">
        <v>72.302083333333343</v>
      </c>
      <c r="K303" s="224">
        <v>50.125000000000007</v>
      </c>
    </row>
    <row r="304" spans="1:11" x14ac:dyDescent="0.25">
      <c r="A304" s="217">
        <f t="shared" si="12"/>
        <v>2024</v>
      </c>
      <c r="B304" s="217">
        <f t="shared" si="13"/>
        <v>12</v>
      </c>
      <c r="C304" s="222"/>
      <c r="D304" s="224">
        <v>41.454166666666666</v>
      </c>
      <c r="E304" s="224">
        <v>119.41875</v>
      </c>
      <c r="H304" s="223">
        <v>14.15</v>
      </c>
      <c r="I304" s="223">
        <v>0.35</v>
      </c>
      <c r="J304" s="224">
        <v>41.454166666666666</v>
      </c>
      <c r="K304" s="224">
        <v>119.41875</v>
      </c>
    </row>
    <row r="305" spans="1:11" x14ac:dyDescent="0.25">
      <c r="A305" s="217">
        <f t="shared" si="12"/>
        <v>2025</v>
      </c>
      <c r="B305" s="217">
        <f t="shared" si="13"/>
        <v>1</v>
      </c>
      <c r="C305" s="222"/>
      <c r="D305" s="224">
        <v>29.16041666666667</v>
      </c>
      <c r="E305" s="224">
        <v>170.95833333333331</v>
      </c>
      <c r="H305" s="223">
        <v>17.858333333333331</v>
      </c>
      <c r="I305" s="223">
        <v>0.9</v>
      </c>
      <c r="J305" s="224">
        <v>29.16041666666667</v>
      </c>
      <c r="K305" s="224">
        <v>170.95833333333331</v>
      </c>
    </row>
    <row r="306" spans="1:11" x14ac:dyDescent="0.25">
      <c r="A306" s="217">
        <f t="shared" si="12"/>
        <v>2025</v>
      </c>
      <c r="B306" s="217">
        <f t="shared" si="13"/>
        <v>2</v>
      </c>
      <c r="C306" s="222"/>
      <c r="D306" s="224">
        <v>41.325000000000003</v>
      </c>
      <c r="E306" s="224">
        <v>111.00208333333333</v>
      </c>
      <c r="H306" s="223">
        <v>13.941666666666666</v>
      </c>
      <c r="I306" s="223">
        <v>0.45</v>
      </c>
      <c r="J306" s="224">
        <v>41.325000000000003</v>
      </c>
      <c r="K306" s="224">
        <v>111.00208333333333</v>
      </c>
    </row>
    <row r="307" spans="1:11" x14ac:dyDescent="0.25">
      <c r="A307" s="217">
        <f t="shared" si="12"/>
        <v>2025</v>
      </c>
      <c r="B307" s="217">
        <f t="shared" si="13"/>
        <v>3</v>
      </c>
      <c r="C307" s="222"/>
      <c r="D307" s="224">
        <v>75.108333333333334</v>
      </c>
      <c r="E307" s="224">
        <v>70.897916666666674</v>
      </c>
      <c r="H307" s="223">
        <v>8.1687499999999993</v>
      </c>
      <c r="I307" s="223">
        <v>0.1</v>
      </c>
      <c r="J307" s="224">
        <v>75.108333333333334</v>
      </c>
      <c r="K307" s="224">
        <v>70.897916666666674</v>
      </c>
    </row>
    <row r="308" spans="1:11" x14ac:dyDescent="0.25">
      <c r="A308" s="217">
        <f t="shared" si="12"/>
        <v>2025</v>
      </c>
      <c r="B308" s="217">
        <f t="shared" si="13"/>
        <v>4</v>
      </c>
      <c r="C308" s="222"/>
      <c r="D308" s="224">
        <v>122.93020833333333</v>
      </c>
      <c r="E308" s="224">
        <v>20.608333333333334</v>
      </c>
      <c r="H308" s="223">
        <v>1.9020833333333336</v>
      </c>
      <c r="I308" s="223">
        <v>0</v>
      </c>
      <c r="J308" s="224">
        <v>122.93020833333333</v>
      </c>
      <c r="K308" s="224">
        <v>20.608333333333334</v>
      </c>
    </row>
    <row r="309" spans="1:11" x14ac:dyDescent="0.25">
      <c r="A309" s="217">
        <f t="shared" si="12"/>
        <v>2025</v>
      </c>
      <c r="B309" s="217">
        <f t="shared" si="13"/>
        <v>5</v>
      </c>
      <c r="C309" s="222"/>
      <c r="D309" s="224">
        <v>221.07291666666666</v>
      </c>
      <c r="E309" s="224">
        <v>2.4541666666666666</v>
      </c>
      <c r="H309" s="223">
        <v>8.3333333333333565E-2</v>
      </c>
      <c r="I309" s="223">
        <v>0.05</v>
      </c>
      <c r="J309" s="224">
        <v>221.07291666666666</v>
      </c>
      <c r="K309" s="224">
        <v>2.4541666666666666</v>
      </c>
    </row>
    <row r="310" spans="1:11" x14ac:dyDescent="0.25">
      <c r="A310" s="217">
        <f t="shared" si="12"/>
        <v>2025</v>
      </c>
      <c r="B310" s="217">
        <f t="shared" si="13"/>
        <v>6</v>
      </c>
      <c r="C310" s="222"/>
      <c r="D310" s="224">
        <v>263.85208333333333</v>
      </c>
      <c r="E310" s="224">
        <v>0</v>
      </c>
      <c r="H310" s="223">
        <v>0</v>
      </c>
      <c r="I310" s="223">
        <v>0</v>
      </c>
      <c r="J310" s="224">
        <v>263.85208333333333</v>
      </c>
      <c r="K310" s="224">
        <v>0</v>
      </c>
    </row>
    <row r="311" spans="1:11" x14ac:dyDescent="0.25">
      <c r="A311" s="217">
        <f t="shared" si="12"/>
        <v>2025</v>
      </c>
      <c r="B311" s="217">
        <f t="shared" si="13"/>
        <v>7</v>
      </c>
      <c r="C311" s="222"/>
      <c r="D311" s="224">
        <v>296.31354166666671</v>
      </c>
      <c r="E311" s="224">
        <v>0</v>
      </c>
      <c r="H311" s="223">
        <v>0</v>
      </c>
      <c r="I311" s="223">
        <v>0</v>
      </c>
      <c r="J311" s="224">
        <v>296.31354166666671</v>
      </c>
      <c r="K311" s="224">
        <v>0</v>
      </c>
    </row>
    <row r="312" spans="1:11" x14ac:dyDescent="0.25">
      <c r="A312" s="217">
        <f t="shared" si="12"/>
        <v>2025</v>
      </c>
      <c r="B312" s="217">
        <f t="shared" si="13"/>
        <v>8</v>
      </c>
      <c r="C312" s="222"/>
      <c r="D312" s="224">
        <v>302.04166666666674</v>
      </c>
      <c r="E312" s="224">
        <v>9.1666666666666674E-2</v>
      </c>
      <c r="H312" s="223">
        <v>0</v>
      </c>
      <c r="I312" s="223">
        <v>0</v>
      </c>
      <c r="J312" s="224">
        <v>302.04166666666674</v>
      </c>
      <c r="K312" s="224">
        <v>9.1666666666666674E-2</v>
      </c>
    </row>
    <row r="313" spans="1:11" x14ac:dyDescent="0.25">
      <c r="A313" s="217">
        <f t="shared" si="12"/>
        <v>2025</v>
      </c>
      <c r="B313" s="217">
        <f t="shared" si="13"/>
        <v>9</v>
      </c>
      <c r="C313" s="222"/>
      <c r="D313" s="224">
        <v>256.48333333333329</v>
      </c>
      <c r="E313" s="224">
        <v>8.3333333333333329E-2</v>
      </c>
      <c r="H313" s="223">
        <v>0</v>
      </c>
      <c r="I313" s="223">
        <v>0.05</v>
      </c>
      <c r="J313" s="224">
        <v>256.48333333333329</v>
      </c>
      <c r="K313" s="224">
        <v>8.3333333333333329E-2</v>
      </c>
    </row>
    <row r="314" spans="1:11" x14ac:dyDescent="0.25">
      <c r="A314" s="217">
        <f t="shared" si="12"/>
        <v>2025</v>
      </c>
      <c r="B314" s="217">
        <f t="shared" si="13"/>
        <v>10</v>
      </c>
      <c r="C314" s="222"/>
      <c r="D314" s="224">
        <v>182.1908909412258</v>
      </c>
      <c r="E314" s="224">
        <v>8.6979166666666679</v>
      </c>
      <c r="H314" s="223">
        <v>1.5854166666666667</v>
      </c>
      <c r="I314" s="223">
        <v>0</v>
      </c>
      <c r="J314" s="224">
        <v>182.1908909412258</v>
      </c>
      <c r="K314" s="224">
        <v>8.6979166666666679</v>
      </c>
    </row>
    <row r="315" spans="1:11" x14ac:dyDescent="0.25">
      <c r="A315" s="217">
        <f t="shared" si="12"/>
        <v>2025</v>
      </c>
      <c r="B315" s="217">
        <f t="shared" si="13"/>
        <v>11</v>
      </c>
      <c r="C315" s="222"/>
      <c r="D315" s="224">
        <v>72.302083333333343</v>
      </c>
      <c r="E315" s="224">
        <v>50.125000000000007</v>
      </c>
      <c r="H315" s="223">
        <v>7.1208333333333345</v>
      </c>
      <c r="I315" s="223">
        <v>0</v>
      </c>
      <c r="J315" s="224">
        <v>72.302083333333343</v>
      </c>
      <c r="K315" s="224">
        <v>50.125000000000007</v>
      </c>
    </row>
    <row r="316" spans="1:11" x14ac:dyDescent="0.25">
      <c r="A316" s="217">
        <f t="shared" si="12"/>
        <v>2025</v>
      </c>
      <c r="B316" s="217">
        <f t="shared" si="13"/>
        <v>12</v>
      </c>
      <c r="C316" s="222"/>
      <c r="D316" s="224">
        <v>41.454166666666666</v>
      </c>
      <c r="E316" s="224">
        <v>119.41875</v>
      </c>
      <c r="H316" s="223">
        <v>14.15</v>
      </c>
      <c r="I316" s="223">
        <v>0.35</v>
      </c>
      <c r="J316" s="224">
        <v>41.454166666666666</v>
      </c>
      <c r="K316" s="224">
        <v>119.41875</v>
      </c>
    </row>
    <row r="317" spans="1:11" x14ac:dyDescent="0.25">
      <c r="A317" s="217">
        <f t="shared" si="12"/>
        <v>2026</v>
      </c>
      <c r="B317" s="217">
        <f t="shared" si="13"/>
        <v>1</v>
      </c>
      <c r="C317" s="222"/>
      <c r="D317" s="224">
        <v>29.16041666666667</v>
      </c>
      <c r="E317" s="224">
        <v>170.95833333333331</v>
      </c>
      <c r="H317" s="223">
        <v>17.858333333333331</v>
      </c>
      <c r="I317" s="223">
        <v>0.9</v>
      </c>
      <c r="J317" s="224">
        <v>29.16041666666667</v>
      </c>
      <c r="K317" s="224">
        <v>170.95833333333331</v>
      </c>
    </row>
    <row r="318" spans="1:11" x14ac:dyDescent="0.25">
      <c r="A318" s="217">
        <f t="shared" si="12"/>
        <v>2026</v>
      </c>
      <c r="B318" s="217">
        <f t="shared" si="13"/>
        <v>2</v>
      </c>
      <c r="C318" s="222"/>
      <c r="D318" s="224">
        <v>41.325000000000003</v>
      </c>
      <c r="E318" s="224">
        <v>111.00208333333333</v>
      </c>
      <c r="H318" s="223">
        <v>13.941666666666666</v>
      </c>
      <c r="I318" s="223">
        <v>0.45</v>
      </c>
      <c r="J318" s="224">
        <v>41.325000000000003</v>
      </c>
      <c r="K318" s="224">
        <v>111.00208333333333</v>
      </c>
    </row>
    <row r="319" spans="1:11" x14ac:dyDescent="0.25">
      <c r="A319" s="217">
        <f t="shared" si="12"/>
        <v>2026</v>
      </c>
      <c r="B319" s="217">
        <f t="shared" si="13"/>
        <v>3</v>
      </c>
      <c r="C319" s="222"/>
      <c r="D319" s="224">
        <v>75.108333333333334</v>
      </c>
      <c r="E319" s="224">
        <v>70.897916666666674</v>
      </c>
      <c r="H319" s="223">
        <v>8.1687499999999993</v>
      </c>
      <c r="I319" s="223">
        <v>0.1</v>
      </c>
      <c r="J319" s="224">
        <v>75.108333333333334</v>
      </c>
      <c r="K319" s="224">
        <v>70.897916666666674</v>
      </c>
    </row>
    <row r="320" spans="1:11" x14ac:dyDescent="0.25">
      <c r="A320" s="217">
        <f t="shared" si="12"/>
        <v>2026</v>
      </c>
      <c r="B320" s="217">
        <f t="shared" si="13"/>
        <v>4</v>
      </c>
      <c r="C320" s="222"/>
      <c r="D320" s="224">
        <v>122.93020833333333</v>
      </c>
      <c r="E320" s="224">
        <v>20.608333333333334</v>
      </c>
      <c r="H320" s="223">
        <v>1.9020833333333336</v>
      </c>
      <c r="I320" s="223">
        <v>0</v>
      </c>
      <c r="J320" s="224">
        <v>122.93020833333333</v>
      </c>
      <c r="K320" s="224">
        <v>20.608333333333334</v>
      </c>
    </row>
    <row r="321" spans="1:11" x14ac:dyDescent="0.25">
      <c r="A321" s="217">
        <f t="shared" si="12"/>
        <v>2026</v>
      </c>
      <c r="B321" s="217">
        <f t="shared" si="13"/>
        <v>5</v>
      </c>
      <c r="C321" s="222"/>
      <c r="D321" s="224">
        <v>221.07291666666666</v>
      </c>
      <c r="E321" s="224">
        <v>2.4541666666666666</v>
      </c>
      <c r="H321" s="223">
        <v>8.3333333333333565E-2</v>
      </c>
      <c r="I321" s="223">
        <v>0.05</v>
      </c>
      <c r="J321" s="224">
        <v>221.07291666666666</v>
      </c>
      <c r="K321" s="224">
        <v>2.4541666666666666</v>
      </c>
    </row>
    <row r="322" spans="1:11" x14ac:dyDescent="0.25">
      <c r="A322" s="217">
        <f t="shared" si="12"/>
        <v>2026</v>
      </c>
      <c r="B322" s="217">
        <f t="shared" si="13"/>
        <v>6</v>
      </c>
      <c r="C322" s="222"/>
      <c r="D322" s="224">
        <v>263.85208333333333</v>
      </c>
      <c r="E322" s="224">
        <v>0</v>
      </c>
      <c r="H322" s="223">
        <v>0</v>
      </c>
      <c r="I322" s="223">
        <v>0</v>
      </c>
      <c r="J322" s="224">
        <v>263.85208333333333</v>
      </c>
      <c r="K322" s="224">
        <v>0</v>
      </c>
    </row>
    <row r="323" spans="1:11" x14ac:dyDescent="0.25">
      <c r="A323" s="217">
        <f t="shared" si="12"/>
        <v>2026</v>
      </c>
      <c r="B323" s="217">
        <f t="shared" si="13"/>
        <v>7</v>
      </c>
      <c r="C323" s="222"/>
      <c r="D323" s="224">
        <v>296.31354166666671</v>
      </c>
      <c r="E323" s="224">
        <v>0</v>
      </c>
      <c r="H323" s="223">
        <v>0</v>
      </c>
      <c r="I323" s="223">
        <v>0</v>
      </c>
      <c r="J323" s="224">
        <v>296.31354166666671</v>
      </c>
      <c r="K323" s="224">
        <v>0</v>
      </c>
    </row>
    <row r="324" spans="1:11" x14ac:dyDescent="0.25">
      <c r="A324" s="217">
        <f t="shared" si="12"/>
        <v>2026</v>
      </c>
      <c r="B324" s="217">
        <f t="shared" si="13"/>
        <v>8</v>
      </c>
      <c r="C324" s="222"/>
      <c r="D324" s="224">
        <v>302.04166666666674</v>
      </c>
      <c r="E324" s="224">
        <v>9.1666666666666674E-2</v>
      </c>
      <c r="H324" s="223">
        <v>0</v>
      </c>
      <c r="I324" s="223">
        <v>0</v>
      </c>
      <c r="J324" s="224">
        <v>302.04166666666674</v>
      </c>
      <c r="K324" s="224">
        <v>9.1666666666666674E-2</v>
      </c>
    </row>
    <row r="325" spans="1:11" x14ac:dyDescent="0.25">
      <c r="A325" s="217">
        <f t="shared" si="12"/>
        <v>2026</v>
      </c>
      <c r="B325" s="217">
        <f t="shared" si="13"/>
        <v>9</v>
      </c>
      <c r="C325" s="222"/>
      <c r="D325" s="224">
        <v>256.48333333333329</v>
      </c>
      <c r="E325" s="224">
        <v>8.3333333333333329E-2</v>
      </c>
      <c r="H325" s="223">
        <v>0</v>
      </c>
      <c r="I325" s="223">
        <v>0.05</v>
      </c>
      <c r="J325" s="224">
        <v>256.48333333333329</v>
      </c>
      <c r="K325" s="224">
        <v>8.3333333333333329E-2</v>
      </c>
    </row>
    <row r="326" spans="1:11" x14ac:dyDescent="0.25">
      <c r="A326" s="217">
        <f t="shared" si="12"/>
        <v>2026</v>
      </c>
      <c r="B326" s="217">
        <f t="shared" si="13"/>
        <v>10</v>
      </c>
      <c r="C326" s="222"/>
      <c r="D326" s="224">
        <v>182.1908909412258</v>
      </c>
      <c r="E326" s="224">
        <v>8.6979166666666679</v>
      </c>
      <c r="H326" s="223">
        <v>1.5854166666666667</v>
      </c>
      <c r="I326" s="223">
        <v>0</v>
      </c>
      <c r="J326" s="224">
        <v>182.1908909412258</v>
      </c>
      <c r="K326" s="224">
        <v>8.6979166666666679</v>
      </c>
    </row>
    <row r="327" spans="1:11" x14ac:dyDescent="0.25">
      <c r="A327" s="217">
        <f t="shared" si="12"/>
        <v>2026</v>
      </c>
      <c r="B327" s="217">
        <f t="shared" si="13"/>
        <v>11</v>
      </c>
      <c r="C327" s="222"/>
      <c r="D327" s="224">
        <v>72.302083333333343</v>
      </c>
      <c r="E327" s="224">
        <v>50.125000000000007</v>
      </c>
      <c r="H327" s="223">
        <v>7.1208333333333345</v>
      </c>
      <c r="I327" s="223">
        <v>0</v>
      </c>
      <c r="J327" s="224">
        <v>72.302083333333343</v>
      </c>
      <c r="K327" s="224">
        <v>50.125000000000007</v>
      </c>
    </row>
    <row r="328" spans="1:11" x14ac:dyDescent="0.25">
      <c r="A328" s="217">
        <f t="shared" si="12"/>
        <v>2026</v>
      </c>
      <c r="B328" s="217">
        <f t="shared" si="13"/>
        <v>12</v>
      </c>
      <c r="C328" s="222"/>
      <c r="D328" s="224">
        <v>41.454166666666666</v>
      </c>
      <c r="E328" s="224">
        <v>119.41875</v>
      </c>
      <c r="H328" s="223">
        <v>14.15</v>
      </c>
      <c r="I328" s="223">
        <v>0.35</v>
      </c>
      <c r="J328" s="224">
        <v>41.454166666666666</v>
      </c>
      <c r="K328" s="224">
        <v>119.41875</v>
      </c>
    </row>
    <row r="329" spans="1:11" x14ac:dyDescent="0.25">
      <c r="A329" s="217">
        <f t="shared" si="12"/>
        <v>2027</v>
      </c>
      <c r="B329" s="217">
        <f t="shared" si="13"/>
        <v>1</v>
      </c>
      <c r="C329" s="222"/>
      <c r="D329" s="224">
        <v>29.16041666666667</v>
      </c>
      <c r="E329" s="224">
        <v>170.95833333333331</v>
      </c>
      <c r="H329" s="223">
        <v>17.858333333333331</v>
      </c>
      <c r="I329" s="223">
        <v>0.9</v>
      </c>
      <c r="J329" s="224">
        <v>29.16041666666667</v>
      </c>
      <c r="K329" s="224">
        <v>170.95833333333331</v>
      </c>
    </row>
    <row r="330" spans="1:11" x14ac:dyDescent="0.25">
      <c r="A330" s="217">
        <f t="shared" si="12"/>
        <v>2027</v>
      </c>
      <c r="B330" s="217">
        <f t="shared" si="13"/>
        <v>2</v>
      </c>
      <c r="C330" s="222"/>
      <c r="D330" s="224">
        <v>41.325000000000003</v>
      </c>
      <c r="E330" s="224">
        <v>111.00208333333333</v>
      </c>
      <c r="H330" s="223">
        <v>13.941666666666666</v>
      </c>
      <c r="I330" s="223">
        <v>0.45</v>
      </c>
      <c r="J330" s="224">
        <v>41.325000000000003</v>
      </c>
      <c r="K330" s="224">
        <v>111.00208333333333</v>
      </c>
    </row>
    <row r="331" spans="1:11" x14ac:dyDescent="0.25">
      <c r="A331" s="217">
        <f t="shared" si="12"/>
        <v>2027</v>
      </c>
      <c r="B331" s="217">
        <f t="shared" si="13"/>
        <v>3</v>
      </c>
      <c r="C331" s="222"/>
      <c r="D331" s="224">
        <v>75.108333333333334</v>
      </c>
      <c r="E331" s="224">
        <v>70.897916666666674</v>
      </c>
      <c r="H331" s="223">
        <v>8.1687499999999993</v>
      </c>
      <c r="I331" s="223">
        <v>0.1</v>
      </c>
      <c r="J331" s="224">
        <v>75.108333333333334</v>
      </c>
      <c r="K331" s="224">
        <v>70.897916666666674</v>
      </c>
    </row>
    <row r="332" spans="1:11" x14ac:dyDescent="0.25">
      <c r="A332" s="217">
        <f t="shared" si="12"/>
        <v>2027</v>
      </c>
      <c r="B332" s="217">
        <f t="shared" si="13"/>
        <v>4</v>
      </c>
      <c r="C332" s="222"/>
      <c r="D332" s="224">
        <v>122.93020833333333</v>
      </c>
      <c r="E332" s="224">
        <v>20.608333333333334</v>
      </c>
      <c r="H332" s="223">
        <v>1.9020833333333336</v>
      </c>
      <c r="I332" s="223">
        <v>0</v>
      </c>
      <c r="J332" s="224">
        <v>122.93020833333333</v>
      </c>
      <c r="K332" s="224">
        <v>20.608333333333334</v>
      </c>
    </row>
    <row r="333" spans="1:11" x14ac:dyDescent="0.25">
      <c r="A333" s="217">
        <f t="shared" si="12"/>
        <v>2027</v>
      </c>
      <c r="B333" s="217">
        <f t="shared" si="13"/>
        <v>5</v>
      </c>
      <c r="C333" s="222"/>
      <c r="D333" s="224">
        <v>221.07291666666666</v>
      </c>
      <c r="E333" s="224">
        <v>2.4541666666666666</v>
      </c>
      <c r="H333" s="223">
        <v>8.3333333333333565E-2</v>
      </c>
      <c r="I333" s="223">
        <v>0.05</v>
      </c>
      <c r="J333" s="224">
        <v>221.07291666666666</v>
      </c>
      <c r="K333" s="224">
        <v>2.4541666666666666</v>
      </c>
    </row>
    <row r="334" spans="1:11" x14ac:dyDescent="0.25">
      <c r="A334" s="217">
        <f t="shared" ref="A334:A338" si="14">A322+1</f>
        <v>2027</v>
      </c>
      <c r="B334" s="217">
        <f t="shared" ref="B334:B338" si="15">B322</f>
        <v>6</v>
      </c>
      <c r="C334" s="222"/>
      <c r="D334" s="224">
        <v>263.85208333333333</v>
      </c>
      <c r="E334" s="224">
        <v>0</v>
      </c>
      <c r="H334" s="223">
        <v>0</v>
      </c>
      <c r="I334" s="223">
        <v>0</v>
      </c>
      <c r="J334" s="224">
        <v>263.85208333333333</v>
      </c>
      <c r="K334" s="224">
        <v>0</v>
      </c>
    </row>
    <row r="335" spans="1:11" x14ac:dyDescent="0.25">
      <c r="A335" s="217">
        <f t="shared" si="14"/>
        <v>2027</v>
      </c>
      <c r="B335" s="217">
        <f t="shared" si="15"/>
        <v>7</v>
      </c>
      <c r="C335" s="222"/>
      <c r="D335" s="224">
        <v>296.31354166666671</v>
      </c>
      <c r="E335" s="224">
        <v>0</v>
      </c>
      <c r="H335" s="223">
        <v>0</v>
      </c>
      <c r="I335" s="223">
        <v>0</v>
      </c>
      <c r="J335" s="224">
        <v>296.31354166666671</v>
      </c>
      <c r="K335" s="224">
        <v>0</v>
      </c>
    </row>
    <row r="336" spans="1:11" x14ac:dyDescent="0.25">
      <c r="A336" s="217">
        <f t="shared" si="14"/>
        <v>2027</v>
      </c>
      <c r="B336" s="217">
        <f t="shared" si="15"/>
        <v>8</v>
      </c>
      <c r="C336" s="222"/>
      <c r="D336" s="224">
        <v>302.04166666666674</v>
      </c>
      <c r="E336" s="224">
        <v>9.1666666666666674E-2</v>
      </c>
      <c r="H336" s="223">
        <v>0</v>
      </c>
      <c r="I336" s="223">
        <v>0</v>
      </c>
      <c r="J336" s="224">
        <v>302.04166666666674</v>
      </c>
      <c r="K336" s="224">
        <v>9.1666666666666674E-2</v>
      </c>
    </row>
    <row r="337" spans="1:11" x14ac:dyDescent="0.25">
      <c r="A337" s="217">
        <f t="shared" si="14"/>
        <v>2027</v>
      </c>
      <c r="B337" s="217">
        <f t="shared" si="15"/>
        <v>9</v>
      </c>
      <c r="C337" s="222"/>
      <c r="D337" s="224">
        <v>256.48333333333329</v>
      </c>
      <c r="E337" s="224">
        <v>8.3333333333333329E-2</v>
      </c>
      <c r="H337" s="223">
        <v>0</v>
      </c>
      <c r="I337" s="223">
        <v>0.05</v>
      </c>
      <c r="J337" s="224">
        <v>256.48333333333329</v>
      </c>
      <c r="K337" s="224">
        <v>8.3333333333333329E-2</v>
      </c>
    </row>
    <row r="338" spans="1:11" x14ac:dyDescent="0.25">
      <c r="A338" s="217">
        <f t="shared" si="14"/>
        <v>2027</v>
      </c>
      <c r="B338" s="217">
        <f t="shared" si="15"/>
        <v>10</v>
      </c>
      <c r="C338" s="222"/>
      <c r="D338" s="224">
        <v>182.1908909412258</v>
      </c>
      <c r="E338" s="224">
        <v>8.6979166666666679</v>
      </c>
      <c r="H338" s="223">
        <v>1.5854166666666667</v>
      </c>
      <c r="I338" s="223">
        <v>0</v>
      </c>
      <c r="J338" s="224">
        <v>182.1908909412258</v>
      </c>
      <c r="K338" s="224">
        <v>8.6979166666666679</v>
      </c>
    </row>
    <row r="339" spans="1:11" x14ac:dyDescent="0.25">
      <c r="A339" s="217">
        <f>A327+1</f>
        <v>2027</v>
      </c>
      <c r="B339" s="217">
        <f>B327</f>
        <v>11</v>
      </c>
      <c r="C339" s="222"/>
      <c r="D339" s="224">
        <v>72.302083333333343</v>
      </c>
      <c r="E339" s="224">
        <v>50.125000000000007</v>
      </c>
      <c r="H339" s="223">
        <v>7.1208333333333345</v>
      </c>
      <c r="I339" s="223">
        <v>0</v>
      </c>
      <c r="J339" s="224">
        <v>72.302083333333343</v>
      </c>
      <c r="K339" s="224">
        <v>50.125000000000007</v>
      </c>
    </row>
    <row r="340" spans="1:11" x14ac:dyDescent="0.25">
      <c r="A340" s="217">
        <f t="shared" ref="A340:A403" si="16">A328+1</f>
        <v>2027</v>
      </c>
      <c r="B340" s="217">
        <f t="shared" ref="B340:B403" si="17">B328</f>
        <v>12</v>
      </c>
      <c r="C340" s="222"/>
      <c r="D340" s="224">
        <v>41.454166666666666</v>
      </c>
      <c r="E340" s="224">
        <v>119.41875</v>
      </c>
      <c r="H340" s="223">
        <v>14.15</v>
      </c>
      <c r="I340" s="223">
        <v>0.35</v>
      </c>
      <c r="J340" s="224">
        <v>41.454166666666666</v>
      </c>
      <c r="K340" s="224">
        <v>119.41875</v>
      </c>
    </row>
    <row r="341" spans="1:11" x14ac:dyDescent="0.25">
      <c r="A341" s="217">
        <f t="shared" si="16"/>
        <v>2028</v>
      </c>
      <c r="B341" s="217">
        <f t="shared" si="17"/>
        <v>1</v>
      </c>
      <c r="C341" s="222"/>
      <c r="D341" s="224">
        <v>29.16041666666667</v>
      </c>
      <c r="E341" s="224">
        <v>170.95833333333331</v>
      </c>
      <c r="H341" s="223">
        <v>17.858333333333331</v>
      </c>
      <c r="I341" s="223">
        <v>0.9</v>
      </c>
      <c r="J341" s="224">
        <v>29.16041666666667</v>
      </c>
      <c r="K341" s="224">
        <v>170.95833333333331</v>
      </c>
    </row>
    <row r="342" spans="1:11" x14ac:dyDescent="0.25">
      <c r="A342" s="217">
        <f t="shared" si="16"/>
        <v>2028</v>
      </c>
      <c r="B342" s="217">
        <f t="shared" si="17"/>
        <v>2</v>
      </c>
      <c r="C342" s="222"/>
      <c r="D342" s="224">
        <v>41.325000000000003</v>
      </c>
      <c r="E342" s="224">
        <v>111.00208333333333</v>
      </c>
      <c r="H342" s="223">
        <v>13.941666666666666</v>
      </c>
      <c r="I342" s="223">
        <v>0.45</v>
      </c>
      <c r="J342" s="224">
        <v>41.325000000000003</v>
      </c>
      <c r="K342" s="224">
        <v>111.00208333333333</v>
      </c>
    </row>
    <row r="343" spans="1:11" x14ac:dyDescent="0.25">
      <c r="A343" s="217">
        <f t="shared" si="16"/>
        <v>2028</v>
      </c>
      <c r="B343" s="217">
        <f t="shared" si="17"/>
        <v>3</v>
      </c>
      <c r="C343" s="222"/>
      <c r="D343" s="224">
        <v>75.108333333333334</v>
      </c>
      <c r="E343" s="224">
        <v>70.897916666666674</v>
      </c>
      <c r="H343" s="223">
        <v>8.1687499999999993</v>
      </c>
      <c r="I343" s="223">
        <v>0.1</v>
      </c>
      <c r="J343" s="224">
        <v>75.108333333333334</v>
      </c>
      <c r="K343" s="224">
        <v>70.897916666666674</v>
      </c>
    </row>
    <row r="344" spans="1:11" x14ac:dyDescent="0.25">
      <c r="A344" s="217">
        <f t="shared" si="16"/>
        <v>2028</v>
      </c>
      <c r="B344" s="217">
        <f t="shared" si="17"/>
        <v>4</v>
      </c>
      <c r="C344" s="222"/>
      <c r="D344" s="224">
        <v>122.93020833333333</v>
      </c>
      <c r="E344" s="224">
        <v>20.608333333333334</v>
      </c>
      <c r="H344" s="223">
        <v>1.9020833333333336</v>
      </c>
      <c r="I344" s="223">
        <v>0</v>
      </c>
      <c r="J344" s="224">
        <v>122.93020833333333</v>
      </c>
      <c r="K344" s="224">
        <v>20.608333333333334</v>
      </c>
    </row>
    <row r="345" spans="1:11" x14ac:dyDescent="0.25">
      <c r="A345" s="217">
        <f t="shared" si="16"/>
        <v>2028</v>
      </c>
      <c r="B345" s="217">
        <f t="shared" si="17"/>
        <v>5</v>
      </c>
      <c r="C345" s="222"/>
      <c r="D345" s="224">
        <v>221.07291666666666</v>
      </c>
      <c r="E345" s="224">
        <v>2.4541666666666666</v>
      </c>
      <c r="H345" s="223">
        <v>8.3333333333333565E-2</v>
      </c>
      <c r="I345" s="223">
        <v>0.05</v>
      </c>
      <c r="J345" s="224">
        <v>221.07291666666666</v>
      </c>
      <c r="K345" s="224">
        <v>2.4541666666666666</v>
      </c>
    </row>
    <row r="346" spans="1:11" x14ac:dyDescent="0.25">
      <c r="A346" s="217">
        <f t="shared" si="16"/>
        <v>2028</v>
      </c>
      <c r="B346" s="217">
        <f t="shared" si="17"/>
        <v>6</v>
      </c>
      <c r="C346" s="222"/>
      <c r="D346" s="224">
        <v>263.85208333333333</v>
      </c>
      <c r="E346" s="224">
        <v>0</v>
      </c>
      <c r="H346" s="223">
        <v>0</v>
      </c>
      <c r="I346" s="223">
        <v>0</v>
      </c>
      <c r="J346" s="224">
        <v>263.85208333333333</v>
      </c>
      <c r="K346" s="224">
        <v>0</v>
      </c>
    </row>
    <row r="347" spans="1:11" x14ac:dyDescent="0.25">
      <c r="A347" s="217">
        <f t="shared" si="16"/>
        <v>2028</v>
      </c>
      <c r="B347" s="217">
        <f t="shared" si="17"/>
        <v>7</v>
      </c>
      <c r="C347" s="222"/>
      <c r="D347" s="224">
        <v>296.31354166666671</v>
      </c>
      <c r="E347" s="224">
        <v>0</v>
      </c>
      <c r="H347" s="223">
        <v>0</v>
      </c>
      <c r="I347" s="223">
        <v>0</v>
      </c>
      <c r="J347" s="224">
        <v>296.31354166666671</v>
      </c>
      <c r="K347" s="224">
        <v>0</v>
      </c>
    </row>
    <row r="348" spans="1:11" x14ac:dyDescent="0.25">
      <c r="A348" s="217">
        <f t="shared" si="16"/>
        <v>2028</v>
      </c>
      <c r="B348" s="217">
        <f t="shared" si="17"/>
        <v>8</v>
      </c>
      <c r="C348" s="222"/>
      <c r="D348" s="224">
        <v>302.04166666666674</v>
      </c>
      <c r="E348" s="224">
        <v>9.1666666666666674E-2</v>
      </c>
      <c r="H348" s="223">
        <v>0</v>
      </c>
      <c r="I348" s="223">
        <v>0</v>
      </c>
      <c r="J348" s="224">
        <v>302.04166666666674</v>
      </c>
      <c r="K348" s="224">
        <v>9.1666666666666674E-2</v>
      </c>
    </row>
    <row r="349" spans="1:11" x14ac:dyDescent="0.25">
      <c r="A349" s="217">
        <f t="shared" si="16"/>
        <v>2028</v>
      </c>
      <c r="B349" s="217">
        <f t="shared" si="17"/>
        <v>9</v>
      </c>
      <c r="C349" s="222"/>
      <c r="D349" s="224">
        <v>256.48333333333329</v>
      </c>
      <c r="E349" s="224">
        <v>8.3333333333333329E-2</v>
      </c>
      <c r="H349" s="223">
        <v>0</v>
      </c>
      <c r="I349" s="223">
        <v>0.05</v>
      </c>
      <c r="J349" s="224">
        <v>256.48333333333329</v>
      </c>
      <c r="K349" s="224">
        <v>8.3333333333333329E-2</v>
      </c>
    </row>
    <row r="350" spans="1:11" x14ac:dyDescent="0.25">
      <c r="A350" s="217">
        <f t="shared" si="16"/>
        <v>2028</v>
      </c>
      <c r="B350" s="217">
        <f t="shared" si="17"/>
        <v>10</v>
      </c>
      <c r="C350" s="222"/>
      <c r="D350" s="224">
        <v>182.1908909412258</v>
      </c>
      <c r="E350" s="224">
        <v>8.6979166666666679</v>
      </c>
      <c r="H350" s="223">
        <v>1.5854166666666667</v>
      </c>
      <c r="I350" s="223">
        <v>0</v>
      </c>
      <c r="J350" s="224">
        <v>182.1908909412258</v>
      </c>
      <c r="K350" s="224">
        <v>8.6979166666666679</v>
      </c>
    </row>
    <row r="351" spans="1:11" x14ac:dyDescent="0.25">
      <c r="A351" s="217">
        <f t="shared" si="16"/>
        <v>2028</v>
      </c>
      <c r="B351" s="217">
        <f t="shared" si="17"/>
        <v>11</v>
      </c>
      <c r="C351" s="222"/>
      <c r="D351" s="224">
        <v>72.302083333333343</v>
      </c>
      <c r="E351" s="224">
        <v>50.125000000000007</v>
      </c>
      <c r="H351" s="223">
        <v>7.1208333333333345</v>
      </c>
      <c r="I351" s="223">
        <v>0</v>
      </c>
      <c r="J351" s="224">
        <v>72.302083333333343</v>
      </c>
      <c r="K351" s="224">
        <v>50.125000000000007</v>
      </c>
    </row>
    <row r="352" spans="1:11" x14ac:dyDescent="0.25">
      <c r="A352" s="217">
        <f t="shared" si="16"/>
        <v>2028</v>
      </c>
      <c r="B352" s="217">
        <f t="shared" si="17"/>
        <v>12</v>
      </c>
      <c r="C352" s="222"/>
      <c r="D352" s="224">
        <v>41.454166666666666</v>
      </c>
      <c r="E352" s="224">
        <v>119.41875</v>
      </c>
      <c r="H352" s="223">
        <v>14.15</v>
      </c>
      <c r="I352" s="223">
        <v>0.35</v>
      </c>
      <c r="J352" s="224">
        <v>41.454166666666666</v>
      </c>
      <c r="K352" s="224">
        <v>119.41875</v>
      </c>
    </row>
    <row r="353" spans="1:11" x14ac:dyDescent="0.25">
      <c r="A353" s="217">
        <f t="shared" si="16"/>
        <v>2029</v>
      </c>
      <c r="B353" s="217">
        <f t="shared" si="17"/>
        <v>1</v>
      </c>
      <c r="C353" s="222"/>
      <c r="D353" s="224">
        <v>29.16041666666667</v>
      </c>
      <c r="E353" s="224">
        <v>170.95833333333331</v>
      </c>
      <c r="H353" s="223">
        <v>17.858333333333331</v>
      </c>
      <c r="I353" s="223">
        <v>0.9</v>
      </c>
      <c r="J353" s="224">
        <v>29.16041666666667</v>
      </c>
      <c r="K353" s="224">
        <v>170.95833333333331</v>
      </c>
    </row>
    <row r="354" spans="1:11" x14ac:dyDescent="0.25">
      <c r="A354" s="217">
        <f t="shared" si="16"/>
        <v>2029</v>
      </c>
      <c r="B354" s="217">
        <f t="shared" si="17"/>
        <v>2</v>
      </c>
      <c r="C354" s="222"/>
      <c r="D354" s="224">
        <v>41.325000000000003</v>
      </c>
      <c r="E354" s="224">
        <v>111.00208333333333</v>
      </c>
      <c r="H354" s="223">
        <v>13.941666666666666</v>
      </c>
      <c r="I354" s="223">
        <v>0.45</v>
      </c>
      <c r="J354" s="224">
        <v>41.325000000000003</v>
      </c>
      <c r="K354" s="224">
        <v>111.00208333333333</v>
      </c>
    </row>
    <row r="355" spans="1:11" x14ac:dyDescent="0.25">
      <c r="A355" s="217">
        <f t="shared" si="16"/>
        <v>2029</v>
      </c>
      <c r="B355" s="217">
        <f t="shared" si="17"/>
        <v>3</v>
      </c>
      <c r="C355" s="222"/>
      <c r="D355" s="224">
        <v>75.108333333333334</v>
      </c>
      <c r="E355" s="224">
        <v>70.897916666666674</v>
      </c>
      <c r="H355" s="223">
        <v>8.1687499999999993</v>
      </c>
      <c r="I355" s="223">
        <v>0.1</v>
      </c>
      <c r="J355" s="224">
        <v>75.108333333333334</v>
      </c>
      <c r="K355" s="224">
        <v>70.897916666666674</v>
      </c>
    </row>
    <row r="356" spans="1:11" x14ac:dyDescent="0.25">
      <c r="A356" s="217">
        <f t="shared" si="16"/>
        <v>2029</v>
      </c>
      <c r="B356" s="217">
        <f t="shared" si="17"/>
        <v>4</v>
      </c>
      <c r="C356" s="222"/>
      <c r="D356" s="224">
        <v>122.93020833333333</v>
      </c>
      <c r="E356" s="224">
        <v>20.608333333333334</v>
      </c>
      <c r="H356" s="223">
        <v>1.9020833333333336</v>
      </c>
      <c r="I356" s="223">
        <v>0</v>
      </c>
      <c r="J356" s="224">
        <v>122.93020833333333</v>
      </c>
      <c r="K356" s="224">
        <v>20.608333333333334</v>
      </c>
    </row>
    <row r="357" spans="1:11" x14ac:dyDescent="0.25">
      <c r="A357" s="217">
        <f t="shared" si="16"/>
        <v>2029</v>
      </c>
      <c r="B357" s="217">
        <f t="shared" si="17"/>
        <v>5</v>
      </c>
      <c r="C357" s="222"/>
      <c r="D357" s="224">
        <v>221.07291666666666</v>
      </c>
      <c r="E357" s="224">
        <v>2.4541666666666666</v>
      </c>
      <c r="H357" s="223">
        <v>8.3333333333333565E-2</v>
      </c>
      <c r="I357" s="223">
        <v>0.05</v>
      </c>
      <c r="J357" s="224">
        <v>221.07291666666666</v>
      </c>
      <c r="K357" s="224">
        <v>2.4541666666666666</v>
      </c>
    </row>
    <row r="358" spans="1:11" x14ac:dyDescent="0.25">
      <c r="A358" s="217">
        <f t="shared" si="16"/>
        <v>2029</v>
      </c>
      <c r="B358" s="217">
        <f t="shared" si="17"/>
        <v>6</v>
      </c>
      <c r="C358" s="222"/>
      <c r="D358" s="224">
        <v>263.85208333333333</v>
      </c>
      <c r="E358" s="224">
        <v>0</v>
      </c>
      <c r="H358" s="223">
        <v>0</v>
      </c>
      <c r="I358" s="223">
        <v>0</v>
      </c>
      <c r="J358" s="224">
        <v>263.85208333333333</v>
      </c>
      <c r="K358" s="224">
        <v>0</v>
      </c>
    </row>
    <row r="359" spans="1:11" x14ac:dyDescent="0.25">
      <c r="A359" s="217">
        <f t="shared" si="16"/>
        <v>2029</v>
      </c>
      <c r="B359" s="217">
        <f t="shared" si="17"/>
        <v>7</v>
      </c>
      <c r="C359" s="222"/>
      <c r="D359" s="224">
        <v>296.31354166666671</v>
      </c>
      <c r="E359" s="224">
        <v>0</v>
      </c>
      <c r="H359" s="223">
        <v>0</v>
      </c>
      <c r="I359" s="223">
        <v>0</v>
      </c>
      <c r="J359" s="224">
        <v>296.31354166666671</v>
      </c>
      <c r="K359" s="224">
        <v>0</v>
      </c>
    </row>
    <row r="360" spans="1:11" x14ac:dyDescent="0.25">
      <c r="A360" s="217">
        <f t="shared" si="16"/>
        <v>2029</v>
      </c>
      <c r="B360" s="217">
        <f t="shared" si="17"/>
        <v>8</v>
      </c>
      <c r="C360" s="222"/>
      <c r="D360" s="224">
        <v>302.04166666666674</v>
      </c>
      <c r="E360" s="224">
        <v>9.1666666666666674E-2</v>
      </c>
      <c r="H360" s="223">
        <v>0</v>
      </c>
      <c r="I360" s="223">
        <v>0</v>
      </c>
      <c r="J360" s="224">
        <v>302.04166666666674</v>
      </c>
      <c r="K360" s="224">
        <v>9.1666666666666674E-2</v>
      </c>
    </row>
    <row r="361" spans="1:11" x14ac:dyDescent="0.25">
      <c r="A361" s="217">
        <f t="shared" si="16"/>
        <v>2029</v>
      </c>
      <c r="B361" s="217">
        <f t="shared" si="17"/>
        <v>9</v>
      </c>
      <c r="C361" s="222"/>
      <c r="D361" s="224">
        <v>256.48333333333329</v>
      </c>
      <c r="E361" s="224">
        <v>8.3333333333333329E-2</v>
      </c>
      <c r="H361" s="223">
        <v>0</v>
      </c>
      <c r="I361" s="223">
        <v>0.05</v>
      </c>
      <c r="J361" s="224">
        <v>256.48333333333329</v>
      </c>
      <c r="K361" s="224">
        <v>8.3333333333333329E-2</v>
      </c>
    </row>
    <row r="362" spans="1:11" x14ac:dyDescent="0.25">
      <c r="A362" s="217">
        <f t="shared" si="16"/>
        <v>2029</v>
      </c>
      <c r="B362" s="217">
        <f t="shared" si="17"/>
        <v>10</v>
      </c>
      <c r="C362" s="222"/>
      <c r="D362" s="224">
        <v>182.1908909412258</v>
      </c>
      <c r="E362" s="224">
        <v>8.6979166666666679</v>
      </c>
      <c r="H362" s="223">
        <v>1.5854166666666667</v>
      </c>
      <c r="I362" s="223">
        <v>0</v>
      </c>
      <c r="J362" s="224">
        <v>182.1908909412258</v>
      </c>
      <c r="K362" s="224">
        <v>8.6979166666666679</v>
      </c>
    </row>
    <row r="363" spans="1:11" x14ac:dyDescent="0.25">
      <c r="A363" s="217">
        <f t="shared" si="16"/>
        <v>2029</v>
      </c>
      <c r="B363" s="217">
        <f t="shared" si="17"/>
        <v>11</v>
      </c>
      <c r="C363" s="222"/>
      <c r="D363" s="224">
        <v>72.302083333333343</v>
      </c>
      <c r="E363" s="224">
        <v>50.125000000000007</v>
      </c>
      <c r="H363" s="223">
        <v>7.1208333333333345</v>
      </c>
      <c r="I363" s="223">
        <v>0</v>
      </c>
      <c r="J363" s="224">
        <v>72.302083333333343</v>
      </c>
      <c r="K363" s="224">
        <v>50.125000000000007</v>
      </c>
    </row>
    <row r="364" spans="1:11" x14ac:dyDescent="0.25">
      <c r="A364" s="217">
        <f t="shared" si="16"/>
        <v>2029</v>
      </c>
      <c r="B364" s="217">
        <f t="shared" si="17"/>
        <v>12</v>
      </c>
      <c r="C364" s="222"/>
      <c r="D364" s="224">
        <v>41.454166666666666</v>
      </c>
      <c r="E364" s="224">
        <v>119.41875</v>
      </c>
      <c r="H364" s="223">
        <v>14.15</v>
      </c>
      <c r="I364" s="223">
        <v>0.35</v>
      </c>
      <c r="J364" s="224">
        <v>41.454166666666666</v>
      </c>
      <c r="K364" s="224">
        <v>119.41875</v>
      </c>
    </row>
    <row r="365" spans="1:11" x14ac:dyDescent="0.25">
      <c r="A365" s="217">
        <f t="shared" si="16"/>
        <v>2030</v>
      </c>
      <c r="B365" s="217">
        <f t="shared" si="17"/>
        <v>1</v>
      </c>
      <c r="C365" s="222"/>
      <c r="D365" s="224">
        <v>29.16041666666667</v>
      </c>
      <c r="E365" s="224">
        <v>170.95833333333331</v>
      </c>
      <c r="H365" s="223">
        <v>17.858333333333331</v>
      </c>
      <c r="I365" s="223">
        <v>0.9</v>
      </c>
      <c r="J365" s="224">
        <v>29.16041666666667</v>
      </c>
      <c r="K365" s="224">
        <v>170.95833333333331</v>
      </c>
    </row>
    <row r="366" spans="1:11" x14ac:dyDescent="0.25">
      <c r="A366" s="217">
        <f t="shared" si="16"/>
        <v>2030</v>
      </c>
      <c r="B366" s="217">
        <f t="shared" si="17"/>
        <v>2</v>
      </c>
      <c r="C366" s="222"/>
      <c r="D366" s="224">
        <v>41.325000000000003</v>
      </c>
      <c r="E366" s="224">
        <v>111.00208333333333</v>
      </c>
      <c r="H366" s="223">
        <v>13.941666666666666</v>
      </c>
      <c r="I366" s="223">
        <v>0.45</v>
      </c>
      <c r="J366" s="224">
        <v>41.325000000000003</v>
      </c>
      <c r="K366" s="224">
        <v>111.00208333333333</v>
      </c>
    </row>
    <row r="367" spans="1:11" x14ac:dyDescent="0.25">
      <c r="A367" s="217">
        <f t="shared" si="16"/>
        <v>2030</v>
      </c>
      <c r="B367" s="217">
        <f t="shared" si="17"/>
        <v>3</v>
      </c>
      <c r="C367" s="222"/>
      <c r="D367" s="224">
        <v>75.108333333333334</v>
      </c>
      <c r="E367" s="224">
        <v>70.897916666666674</v>
      </c>
      <c r="H367" s="223">
        <v>8.1687499999999993</v>
      </c>
      <c r="I367" s="223">
        <v>0.1</v>
      </c>
      <c r="J367" s="224">
        <v>75.108333333333334</v>
      </c>
      <c r="K367" s="224">
        <v>70.897916666666674</v>
      </c>
    </row>
    <row r="368" spans="1:11" x14ac:dyDescent="0.25">
      <c r="A368" s="217">
        <f t="shared" si="16"/>
        <v>2030</v>
      </c>
      <c r="B368" s="217">
        <f t="shared" si="17"/>
        <v>4</v>
      </c>
      <c r="C368" s="222"/>
      <c r="D368" s="224">
        <v>122.93020833333333</v>
      </c>
      <c r="E368" s="224">
        <v>20.608333333333334</v>
      </c>
      <c r="H368" s="223">
        <v>1.9020833333333336</v>
      </c>
      <c r="I368" s="223">
        <v>0</v>
      </c>
      <c r="J368" s="224">
        <v>122.93020833333333</v>
      </c>
      <c r="K368" s="224">
        <v>20.608333333333334</v>
      </c>
    </row>
    <row r="369" spans="1:11" x14ac:dyDescent="0.25">
      <c r="A369" s="217">
        <f t="shared" si="16"/>
        <v>2030</v>
      </c>
      <c r="B369" s="217">
        <f t="shared" si="17"/>
        <v>5</v>
      </c>
      <c r="C369" s="222"/>
      <c r="D369" s="224">
        <v>221.07291666666666</v>
      </c>
      <c r="E369" s="224">
        <v>2.4541666666666666</v>
      </c>
      <c r="H369" s="223">
        <v>8.3333333333333565E-2</v>
      </c>
      <c r="I369" s="223">
        <v>0.05</v>
      </c>
      <c r="J369" s="224">
        <v>221.07291666666666</v>
      </c>
      <c r="K369" s="224">
        <v>2.4541666666666666</v>
      </c>
    </row>
    <row r="370" spans="1:11" x14ac:dyDescent="0.25">
      <c r="A370" s="217">
        <f t="shared" si="16"/>
        <v>2030</v>
      </c>
      <c r="B370" s="217">
        <f t="shared" si="17"/>
        <v>6</v>
      </c>
      <c r="C370" s="222"/>
      <c r="D370" s="224">
        <v>263.85208333333333</v>
      </c>
      <c r="E370" s="224">
        <v>0</v>
      </c>
      <c r="H370" s="223">
        <v>0</v>
      </c>
      <c r="I370" s="223">
        <v>0</v>
      </c>
      <c r="J370" s="224">
        <v>263.85208333333333</v>
      </c>
      <c r="K370" s="224">
        <v>0</v>
      </c>
    </row>
    <row r="371" spans="1:11" x14ac:dyDescent="0.25">
      <c r="A371" s="217">
        <f t="shared" si="16"/>
        <v>2030</v>
      </c>
      <c r="B371" s="217">
        <f t="shared" si="17"/>
        <v>7</v>
      </c>
      <c r="C371" s="222"/>
      <c r="D371" s="224">
        <v>296.31354166666671</v>
      </c>
      <c r="E371" s="224">
        <v>0</v>
      </c>
      <c r="H371" s="223">
        <v>0</v>
      </c>
      <c r="I371" s="223">
        <v>0</v>
      </c>
      <c r="J371" s="224">
        <v>296.31354166666671</v>
      </c>
      <c r="K371" s="224">
        <v>0</v>
      </c>
    </row>
    <row r="372" spans="1:11" x14ac:dyDescent="0.25">
      <c r="A372" s="217">
        <f t="shared" si="16"/>
        <v>2030</v>
      </c>
      <c r="B372" s="217">
        <f t="shared" si="17"/>
        <v>8</v>
      </c>
      <c r="C372" s="222"/>
      <c r="D372" s="224">
        <v>302.04166666666674</v>
      </c>
      <c r="E372" s="224">
        <v>9.1666666666666674E-2</v>
      </c>
      <c r="H372" s="223">
        <v>0</v>
      </c>
      <c r="I372" s="223">
        <v>0</v>
      </c>
      <c r="J372" s="224">
        <v>302.04166666666674</v>
      </c>
      <c r="K372" s="224">
        <v>9.1666666666666674E-2</v>
      </c>
    </row>
    <row r="373" spans="1:11" x14ac:dyDescent="0.25">
      <c r="A373" s="217">
        <f t="shared" si="16"/>
        <v>2030</v>
      </c>
      <c r="B373" s="217">
        <f t="shared" si="17"/>
        <v>9</v>
      </c>
      <c r="C373" s="222"/>
      <c r="D373" s="224">
        <v>256.48333333333329</v>
      </c>
      <c r="E373" s="224">
        <v>8.3333333333333329E-2</v>
      </c>
      <c r="H373" s="223">
        <v>0</v>
      </c>
      <c r="I373" s="223">
        <v>0.05</v>
      </c>
      <c r="J373" s="224">
        <v>256.48333333333329</v>
      </c>
      <c r="K373" s="224">
        <v>8.3333333333333329E-2</v>
      </c>
    </row>
    <row r="374" spans="1:11" x14ac:dyDescent="0.25">
      <c r="A374" s="217">
        <f t="shared" si="16"/>
        <v>2030</v>
      </c>
      <c r="B374" s="217">
        <f t="shared" si="17"/>
        <v>10</v>
      </c>
      <c r="C374" s="222"/>
      <c r="D374" s="224">
        <v>182.1908909412258</v>
      </c>
      <c r="E374" s="224">
        <v>8.6979166666666679</v>
      </c>
      <c r="H374" s="223">
        <v>1.5854166666666667</v>
      </c>
      <c r="I374" s="223">
        <v>0</v>
      </c>
      <c r="J374" s="224">
        <v>182.1908909412258</v>
      </c>
      <c r="K374" s="224">
        <v>8.6979166666666679</v>
      </c>
    </row>
    <row r="375" spans="1:11" x14ac:dyDescent="0.25">
      <c r="A375" s="217">
        <f t="shared" si="16"/>
        <v>2030</v>
      </c>
      <c r="B375" s="217">
        <f t="shared" si="17"/>
        <v>11</v>
      </c>
      <c r="C375" s="222"/>
      <c r="D375" s="224">
        <v>72.302083333333343</v>
      </c>
      <c r="E375" s="224">
        <v>50.125000000000007</v>
      </c>
      <c r="H375" s="223">
        <v>7.1208333333333345</v>
      </c>
      <c r="I375" s="223">
        <v>0</v>
      </c>
      <c r="J375" s="224">
        <v>72.302083333333343</v>
      </c>
      <c r="K375" s="224">
        <v>50.125000000000007</v>
      </c>
    </row>
    <row r="376" spans="1:11" x14ac:dyDescent="0.25">
      <c r="A376" s="217">
        <f t="shared" si="16"/>
        <v>2030</v>
      </c>
      <c r="B376" s="217">
        <f t="shared" si="17"/>
        <v>12</v>
      </c>
      <c r="C376" s="222"/>
      <c r="D376" s="224">
        <v>41.454166666666666</v>
      </c>
      <c r="E376" s="224">
        <v>119.41875</v>
      </c>
      <c r="H376" s="223">
        <v>14.15</v>
      </c>
      <c r="I376" s="223">
        <v>0.35</v>
      </c>
      <c r="J376" s="224">
        <v>41.454166666666666</v>
      </c>
      <c r="K376" s="224">
        <v>119.41875</v>
      </c>
    </row>
    <row r="377" spans="1:11" x14ac:dyDescent="0.25">
      <c r="A377" s="217">
        <f t="shared" si="16"/>
        <v>2031</v>
      </c>
      <c r="B377" s="217">
        <f t="shared" si="17"/>
        <v>1</v>
      </c>
      <c r="C377" s="222"/>
      <c r="D377" s="224">
        <v>29.16041666666667</v>
      </c>
      <c r="E377" s="224">
        <v>170.95833333333331</v>
      </c>
      <c r="H377" s="223">
        <v>17.858333333333331</v>
      </c>
      <c r="I377" s="223">
        <v>0.9</v>
      </c>
      <c r="J377" s="224">
        <v>29.16041666666667</v>
      </c>
      <c r="K377" s="224">
        <v>170.95833333333331</v>
      </c>
    </row>
    <row r="378" spans="1:11" x14ac:dyDescent="0.25">
      <c r="A378" s="217">
        <f t="shared" si="16"/>
        <v>2031</v>
      </c>
      <c r="B378" s="217">
        <f t="shared" si="17"/>
        <v>2</v>
      </c>
      <c r="C378" s="222"/>
      <c r="D378" s="224">
        <v>41.325000000000003</v>
      </c>
      <c r="E378" s="224">
        <v>111.00208333333333</v>
      </c>
      <c r="H378" s="223">
        <v>13.941666666666666</v>
      </c>
      <c r="I378" s="223">
        <v>0.45</v>
      </c>
      <c r="J378" s="224">
        <v>41.325000000000003</v>
      </c>
      <c r="K378" s="224">
        <v>111.00208333333333</v>
      </c>
    </row>
    <row r="379" spans="1:11" x14ac:dyDescent="0.25">
      <c r="A379" s="217">
        <f t="shared" si="16"/>
        <v>2031</v>
      </c>
      <c r="B379" s="217">
        <f t="shared" si="17"/>
        <v>3</v>
      </c>
      <c r="C379" s="222"/>
      <c r="D379" s="224">
        <v>75.108333333333334</v>
      </c>
      <c r="E379" s="224">
        <v>70.897916666666674</v>
      </c>
      <c r="H379" s="223">
        <v>8.1687499999999993</v>
      </c>
      <c r="I379" s="223">
        <v>0.1</v>
      </c>
      <c r="J379" s="224">
        <v>75.108333333333334</v>
      </c>
      <c r="K379" s="224">
        <v>70.897916666666674</v>
      </c>
    </row>
    <row r="380" spans="1:11" x14ac:dyDescent="0.25">
      <c r="A380" s="217">
        <f t="shared" si="16"/>
        <v>2031</v>
      </c>
      <c r="B380" s="217">
        <f t="shared" si="17"/>
        <v>4</v>
      </c>
      <c r="C380" s="222"/>
      <c r="D380" s="224">
        <v>122.93020833333333</v>
      </c>
      <c r="E380" s="224">
        <v>20.608333333333334</v>
      </c>
      <c r="H380" s="223">
        <v>1.9020833333333336</v>
      </c>
      <c r="I380" s="223">
        <v>0</v>
      </c>
      <c r="J380" s="224">
        <v>122.93020833333333</v>
      </c>
      <c r="K380" s="224">
        <v>20.608333333333334</v>
      </c>
    </row>
    <row r="381" spans="1:11" x14ac:dyDescent="0.25">
      <c r="A381" s="217">
        <f t="shared" si="16"/>
        <v>2031</v>
      </c>
      <c r="B381" s="217">
        <f t="shared" si="17"/>
        <v>5</v>
      </c>
      <c r="C381" s="222"/>
      <c r="D381" s="224">
        <v>221.07291666666666</v>
      </c>
      <c r="E381" s="224">
        <v>2.4541666666666666</v>
      </c>
      <c r="H381" s="223">
        <v>8.3333333333333565E-2</v>
      </c>
      <c r="I381" s="223">
        <v>0.05</v>
      </c>
      <c r="J381" s="224">
        <v>221.07291666666666</v>
      </c>
      <c r="K381" s="224">
        <v>2.4541666666666666</v>
      </c>
    </row>
    <row r="382" spans="1:11" x14ac:dyDescent="0.25">
      <c r="A382" s="217">
        <f t="shared" si="16"/>
        <v>2031</v>
      </c>
      <c r="B382" s="217">
        <f t="shared" si="17"/>
        <v>6</v>
      </c>
      <c r="C382" s="222"/>
      <c r="D382" s="224">
        <v>263.85208333333333</v>
      </c>
      <c r="E382" s="224">
        <v>0</v>
      </c>
      <c r="H382" s="223">
        <v>0</v>
      </c>
      <c r="I382" s="223">
        <v>0</v>
      </c>
      <c r="J382" s="224">
        <v>263.85208333333333</v>
      </c>
      <c r="K382" s="224">
        <v>0</v>
      </c>
    </row>
    <row r="383" spans="1:11" x14ac:dyDescent="0.25">
      <c r="A383" s="217">
        <f t="shared" si="16"/>
        <v>2031</v>
      </c>
      <c r="B383" s="217">
        <f t="shared" si="17"/>
        <v>7</v>
      </c>
      <c r="C383" s="222"/>
      <c r="D383" s="224">
        <v>296.31354166666671</v>
      </c>
      <c r="E383" s="224">
        <v>0</v>
      </c>
      <c r="H383" s="223">
        <v>0</v>
      </c>
      <c r="I383" s="223">
        <v>0</v>
      </c>
      <c r="J383" s="224">
        <v>296.31354166666671</v>
      </c>
      <c r="K383" s="224">
        <v>0</v>
      </c>
    </row>
    <row r="384" spans="1:11" x14ac:dyDescent="0.25">
      <c r="A384" s="217">
        <f t="shared" si="16"/>
        <v>2031</v>
      </c>
      <c r="B384" s="217">
        <f t="shared" si="17"/>
        <v>8</v>
      </c>
      <c r="C384" s="222"/>
      <c r="D384" s="224">
        <v>302.04166666666674</v>
      </c>
      <c r="E384" s="224">
        <v>9.1666666666666674E-2</v>
      </c>
      <c r="H384" s="223">
        <v>0</v>
      </c>
      <c r="I384" s="223">
        <v>0</v>
      </c>
      <c r="J384" s="224">
        <v>302.04166666666674</v>
      </c>
      <c r="K384" s="224">
        <v>9.1666666666666674E-2</v>
      </c>
    </row>
    <row r="385" spans="1:11" x14ac:dyDescent="0.25">
      <c r="A385" s="217">
        <f t="shared" si="16"/>
        <v>2031</v>
      </c>
      <c r="B385" s="217">
        <f t="shared" si="17"/>
        <v>9</v>
      </c>
      <c r="C385" s="222"/>
      <c r="D385" s="224">
        <v>256.48333333333329</v>
      </c>
      <c r="E385" s="224">
        <v>8.3333333333333329E-2</v>
      </c>
      <c r="H385" s="223">
        <v>0</v>
      </c>
      <c r="I385" s="223">
        <v>0.05</v>
      </c>
      <c r="J385" s="224">
        <v>256.48333333333329</v>
      </c>
      <c r="K385" s="224">
        <v>8.3333333333333329E-2</v>
      </c>
    </row>
    <row r="386" spans="1:11" x14ac:dyDescent="0.25">
      <c r="A386" s="217">
        <f t="shared" si="16"/>
        <v>2031</v>
      </c>
      <c r="B386" s="217">
        <f t="shared" si="17"/>
        <v>10</v>
      </c>
      <c r="C386" s="222"/>
      <c r="D386" s="224">
        <v>182.1908909412258</v>
      </c>
      <c r="E386" s="224">
        <v>8.6979166666666679</v>
      </c>
      <c r="H386" s="223">
        <v>1.5854166666666667</v>
      </c>
      <c r="I386" s="223">
        <v>0</v>
      </c>
      <c r="J386" s="224">
        <v>182.1908909412258</v>
      </c>
      <c r="K386" s="224">
        <v>8.6979166666666679</v>
      </c>
    </row>
    <row r="387" spans="1:11" x14ac:dyDescent="0.25">
      <c r="A387" s="217">
        <f t="shared" si="16"/>
        <v>2031</v>
      </c>
      <c r="B387" s="217">
        <f t="shared" si="17"/>
        <v>11</v>
      </c>
      <c r="C387" s="222"/>
      <c r="D387" s="224">
        <v>72.302083333333343</v>
      </c>
      <c r="E387" s="224">
        <v>50.125000000000007</v>
      </c>
      <c r="H387" s="223">
        <v>7.1208333333333345</v>
      </c>
      <c r="I387" s="223">
        <v>0</v>
      </c>
      <c r="J387" s="224">
        <v>72.302083333333343</v>
      </c>
      <c r="K387" s="224">
        <v>50.125000000000007</v>
      </c>
    </row>
    <row r="388" spans="1:11" x14ac:dyDescent="0.25">
      <c r="A388" s="217">
        <f t="shared" si="16"/>
        <v>2031</v>
      </c>
      <c r="B388" s="217">
        <f t="shared" si="17"/>
        <v>12</v>
      </c>
      <c r="C388" s="222"/>
      <c r="D388" s="224">
        <v>41.454166666666666</v>
      </c>
      <c r="E388" s="224">
        <v>119.41875</v>
      </c>
      <c r="H388" s="223">
        <v>14.15</v>
      </c>
      <c r="I388" s="223">
        <v>0.35</v>
      </c>
      <c r="J388" s="224">
        <v>41.454166666666666</v>
      </c>
      <c r="K388" s="224">
        <v>119.41875</v>
      </c>
    </row>
    <row r="389" spans="1:11" x14ac:dyDescent="0.25">
      <c r="A389" s="217">
        <f t="shared" si="16"/>
        <v>2032</v>
      </c>
      <c r="B389" s="217">
        <f t="shared" si="17"/>
        <v>1</v>
      </c>
      <c r="C389" s="222"/>
      <c r="D389" s="224">
        <v>29.16041666666667</v>
      </c>
      <c r="E389" s="224">
        <v>170.95833333333331</v>
      </c>
      <c r="H389" s="223">
        <v>17.858333333333331</v>
      </c>
      <c r="I389" s="223">
        <v>0.9</v>
      </c>
      <c r="J389" s="224">
        <v>29.16041666666667</v>
      </c>
      <c r="K389" s="224">
        <v>170.95833333333331</v>
      </c>
    </row>
    <row r="390" spans="1:11" x14ac:dyDescent="0.25">
      <c r="A390" s="217">
        <f t="shared" si="16"/>
        <v>2032</v>
      </c>
      <c r="B390" s="217">
        <f t="shared" si="17"/>
        <v>2</v>
      </c>
      <c r="C390" s="222"/>
      <c r="D390" s="224">
        <v>41.325000000000003</v>
      </c>
      <c r="E390" s="224">
        <v>111.00208333333333</v>
      </c>
      <c r="H390" s="223">
        <v>13.941666666666666</v>
      </c>
      <c r="I390" s="223">
        <v>0.45</v>
      </c>
      <c r="J390" s="224">
        <v>41.325000000000003</v>
      </c>
      <c r="K390" s="224">
        <v>111.00208333333333</v>
      </c>
    </row>
    <row r="391" spans="1:11" x14ac:dyDescent="0.25">
      <c r="A391" s="217">
        <f t="shared" si="16"/>
        <v>2032</v>
      </c>
      <c r="B391" s="217">
        <f t="shared" si="17"/>
        <v>3</v>
      </c>
      <c r="C391" s="222"/>
      <c r="D391" s="224">
        <v>75.108333333333334</v>
      </c>
      <c r="E391" s="224">
        <v>70.897916666666674</v>
      </c>
      <c r="H391" s="223">
        <v>8.1687499999999993</v>
      </c>
      <c r="I391" s="223">
        <v>0.1</v>
      </c>
      <c r="J391" s="224">
        <v>75.108333333333334</v>
      </c>
      <c r="K391" s="224">
        <v>70.897916666666674</v>
      </c>
    </row>
    <row r="392" spans="1:11" x14ac:dyDescent="0.25">
      <c r="A392" s="217">
        <f t="shared" si="16"/>
        <v>2032</v>
      </c>
      <c r="B392" s="217">
        <f t="shared" si="17"/>
        <v>4</v>
      </c>
      <c r="C392" s="222"/>
      <c r="D392" s="224">
        <v>122.93020833333333</v>
      </c>
      <c r="E392" s="224">
        <v>20.608333333333334</v>
      </c>
      <c r="H392" s="223">
        <v>1.9020833333333336</v>
      </c>
      <c r="I392" s="223">
        <v>0</v>
      </c>
      <c r="J392" s="224">
        <v>122.93020833333333</v>
      </c>
      <c r="K392" s="224">
        <v>20.608333333333334</v>
      </c>
    </row>
    <row r="393" spans="1:11" x14ac:dyDescent="0.25">
      <c r="A393" s="217">
        <f t="shared" si="16"/>
        <v>2032</v>
      </c>
      <c r="B393" s="217">
        <f t="shared" si="17"/>
        <v>5</v>
      </c>
      <c r="C393" s="222"/>
      <c r="D393" s="224">
        <v>221.07291666666666</v>
      </c>
      <c r="E393" s="224">
        <v>2.4541666666666666</v>
      </c>
      <c r="H393" s="223">
        <v>8.3333333333333565E-2</v>
      </c>
      <c r="I393" s="223">
        <v>0.05</v>
      </c>
      <c r="J393" s="224">
        <v>221.07291666666666</v>
      </c>
      <c r="K393" s="224">
        <v>2.4541666666666666</v>
      </c>
    </row>
    <row r="394" spans="1:11" x14ac:dyDescent="0.25">
      <c r="A394" s="217">
        <f t="shared" si="16"/>
        <v>2032</v>
      </c>
      <c r="B394" s="217">
        <f t="shared" si="17"/>
        <v>6</v>
      </c>
      <c r="C394" s="222"/>
      <c r="D394" s="224">
        <v>263.85208333333333</v>
      </c>
      <c r="E394" s="224">
        <v>0</v>
      </c>
      <c r="H394" s="223">
        <v>0</v>
      </c>
      <c r="I394" s="223">
        <v>0</v>
      </c>
      <c r="J394" s="224">
        <v>263.85208333333333</v>
      </c>
      <c r="K394" s="224">
        <v>0</v>
      </c>
    </row>
    <row r="395" spans="1:11" x14ac:dyDescent="0.25">
      <c r="A395" s="217">
        <f t="shared" si="16"/>
        <v>2032</v>
      </c>
      <c r="B395" s="217">
        <f t="shared" si="17"/>
        <v>7</v>
      </c>
      <c r="C395" s="222"/>
      <c r="D395" s="224">
        <v>296.31354166666671</v>
      </c>
      <c r="E395" s="224">
        <v>0</v>
      </c>
      <c r="H395" s="223">
        <v>0</v>
      </c>
      <c r="I395" s="223">
        <v>0</v>
      </c>
      <c r="J395" s="224">
        <v>296.31354166666671</v>
      </c>
      <c r="K395" s="224">
        <v>0</v>
      </c>
    </row>
    <row r="396" spans="1:11" x14ac:dyDescent="0.25">
      <c r="A396" s="217">
        <f t="shared" si="16"/>
        <v>2032</v>
      </c>
      <c r="B396" s="217">
        <f t="shared" si="17"/>
        <v>8</v>
      </c>
      <c r="C396" s="222"/>
      <c r="D396" s="224">
        <v>302.04166666666674</v>
      </c>
      <c r="E396" s="224">
        <v>9.1666666666666674E-2</v>
      </c>
      <c r="H396" s="223">
        <v>0</v>
      </c>
      <c r="I396" s="223">
        <v>0</v>
      </c>
      <c r="J396" s="224">
        <v>302.04166666666674</v>
      </c>
      <c r="K396" s="224">
        <v>9.1666666666666674E-2</v>
      </c>
    </row>
    <row r="397" spans="1:11" x14ac:dyDescent="0.25">
      <c r="A397" s="217">
        <f t="shared" si="16"/>
        <v>2032</v>
      </c>
      <c r="B397" s="217">
        <f t="shared" si="17"/>
        <v>9</v>
      </c>
      <c r="C397" s="222"/>
      <c r="D397" s="224">
        <v>256.48333333333329</v>
      </c>
      <c r="E397" s="224">
        <v>8.3333333333333329E-2</v>
      </c>
      <c r="H397" s="223">
        <v>0</v>
      </c>
      <c r="I397" s="223">
        <v>0.05</v>
      </c>
      <c r="J397" s="224">
        <v>256.48333333333329</v>
      </c>
      <c r="K397" s="224">
        <v>8.3333333333333329E-2</v>
      </c>
    </row>
    <row r="398" spans="1:11" x14ac:dyDescent="0.25">
      <c r="A398" s="217">
        <f t="shared" si="16"/>
        <v>2032</v>
      </c>
      <c r="B398" s="217">
        <f t="shared" si="17"/>
        <v>10</v>
      </c>
      <c r="C398" s="222"/>
      <c r="D398" s="224">
        <v>182.1908909412258</v>
      </c>
      <c r="E398" s="224">
        <v>8.6979166666666679</v>
      </c>
      <c r="H398" s="223">
        <v>1.5854166666666667</v>
      </c>
      <c r="I398" s="223">
        <v>0</v>
      </c>
      <c r="J398" s="224">
        <v>182.1908909412258</v>
      </c>
      <c r="K398" s="224">
        <v>8.6979166666666679</v>
      </c>
    </row>
    <row r="399" spans="1:11" x14ac:dyDescent="0.25">
      <c r="A399" s="217">
        <f t="shared" si="16"/>
        <v>2032</v>
      </c>
      <c r="B399" s="217">
        <f t="shared" si="17"/>
        <v>11</v>
      </c>
      <c r="C399" s="222"/>
      <c r="D399" s="224">
        <v>72.302083333333343</v>
      </c>
      <c r="E399" s="224">
        <v>50.125000000000007</v>
      </c>
      <c r="H399" s="223">
        <v>7.1208333333333345</v>
      </c>
      <c r="I399" s="223">
        <v>0</v>
      </c>
      <c r="J399" s="224">
        <v>72.302083333333343</v>
      </c>
      <c r="K399" s="224">
        <v>50.125000000000007</v>
      </c>
    </row>
    <row r="400" spans="1:11" x14ac:dyDescent="0.25">
      <c r="A400" s="217">
        <f t="shared" si="16"/>
        <v>2032</v>
      </c>
      <c r="B400" s="217">
        <f t="shared" si="17"/>
        <v>12</v>
      </c>
      <c r="C400" s="222"/>
      <c r="D400" s="224">
        <v>41.454166666666666</v>
      </c>
      <c r="E400" s="224">
        <v>119.41875</v>
      </c>
      <c r="H400" s="223">
        <v>14.15</v>
      </c>
      <c r="I400" s="223">
        <v>0.35</v>
      </c>
      <c r="J400" s="224">
        <v>41.454166666666666</v>
      </c>
      <c r="K400" s="224">
        <v>119.41875</v>
      </c>
    </row>
    <row r="401" spans="1:11" x14ac:dyDescent="0.25">
      <c r="A401" s="217">
        <f t="shared" si="16"/>
        <v>2033</v>
      </c>
      <c r="B401" s="217">
        <f t="shared" si="17"/>
        <v>1</v>
      </c>
      <c r="C401" s="222"/>
      <c r="D401" s="224">
        <v>29.16041666666667</v>
      </c>
      <c r="E401" s="224">
        <v>170.95833333333331</v>
      </c>
      <c r="H401" s="223">
        <v>17.858333333333331</v>
      </c>
      <c r="I401" s="223">
        <v>0.9</v>
      </c>
      <c r="J401" s="224">
        <v>29.16041666666667</v>
      </c>
      <c r="K401" s="224">
        <v>170.95833333333331</v>
      </c>
    </row>
    <row r="402" spans="1:11" x14ac:dyDescent="0.25">
      <c r="A402" s="217">
        <f t="shared" si="16"/>
        <v>2033</v>
      </c>
      <c r="B402" s="217">
        <f t="shared" si="17"/>
        <v>2</v>
      </c>
      <c r="C402" s="222"/>
      <c r="D402" s="224">
        <v>41.325000000000003</v>
      </c>
      <c r="E402" s="224">
        <v>111.00208333333333</v>
      </c>
      <c r="H402" s="223">
        <v>13.941666666666666</v>
      </c>
      <c r="I402" s="223">
        <v>0.45</v>
      </c>
      <c r="J402" s="224">
        <v>41.325000000000003</v>
      </c>
      <c r="K402" s="224">
        <v>111.00208333333333</v>
      </c>
    </row>
    <row r="403" spans="1:11" x14ac:dyDescent="0.25">
      <c r="A403" s="217">
        <f t="shared" si="16"/>
        <v>2033</v>
      </c>
      <c r="B403" s="217">
        <f t="shared" si="17"/>
        <v>3</v>
      </c>
      <c r="C403" s="222"/>
      <c r="D403" s="224">
        <v>75.108333333333334</v>
      </c>
      <c r="E403" s="224">
        <v>70.897916666666674</v>
      </c>
      <c r="H403" s="223">
        <v>8.1687499999999993</v>
      </c>
      <c r="I403" s="223">
        <v>0.1</v>
      </c>
      <c r="J403" s="224">
        <v>75.108333333333334</v>
      </c>
      <c r="K403" s="224">
        <v>70.897916666666674</v>
      </c>
    </row>
    <row r="404" spans="1:11" x14ac:dyDescent="0.25">
      <c r="A404" s="217">
        <f t="shared" ref="A404:A467" si="18">A392+1</f>
        <v>2033</v>
      </c>
      <c r="B404" s="217">
        <f t="shared" ref="B404:B467" si="19">B392</f>
        <v>4</v>
      </c>
      <c r="C404" s="222"/>
      <c r="D404" s="224">
        <v>122.93020833333333</v>
      </c>
      <c r="E404" s="224">
        <v>20.608333333333334</v>
      </c>
      <c r="H404" s="223">
        <v>1.9020833333333336</v>
      </c>
      <c r="I404" s="223">
        <v>0</v>
      </c>
      <c r="J404" s="224">
        <v>122.93020833333333</v>
      </c>
      <c r="K404" s="224">
        <v>20.608333333333334</v>
      </c>
    </row>
    <row r="405" spans="1:11" x14ac:dyDescent="0.25">
      <c r="A405" s="217">
        <f t="shared" si="18"/>
        <v>2033</v>
      </c>
      <c r="B405" s="217">
        <f t="shared" si="19"/>
        <v>5</v>
      </c>
      <c r="C405" s="222"/>
      <c r="D405" s="224">
        <v>221.07291666666666</v>
      </c>
      <c r="E405" s="224">
        <v>2.4541666666666666</v>
      </c>
      <c r="H405" s="223">
        <v>8.3333333333333565E-2</v>
      </c>
      <c r="I405" s="223">
        <v>0.05</v>
      </c>
      <c r="J405" s="224">
        <v>221.07291666666666</v>
      </c>
      <c r="K405" s="224">
        <v>2.4541666666666666</v>
      </c>
    </row>
    <row r="406" spans="1:11" x14ac:dyDescent="0.25">
      <c r="A406" s="217">
        <f t="shared" si="18"/>
        <v>2033</v>
      </c>
      <c r="B406" s="217">
        <f t="shared" si="19"/>
        <v>6</v>
      </c>
      <c r="C406" s="222"/>
      <c r="D406" s="224">
        <v>263.85208333333333</v>
      </c>
      <c r="E406" s="224">
        <v>0</v>
      </c>
      <c r="H406" s="223">
        <v>0</v>
      </c>
      <c r="I406" s="223">
        <v>0</v>
      </c>
      <c r="J406" s="224">
        <v>263.85208333333333</v>
      </c>
      <c r="K406" s="224">
        <v>0</v>
      </c>
    </row>
    <row r="407" spans="1:11" x14ac:dyDescent="0.25">
      <c r="A407" s="217">
        <f t="shared" si="18"/>
        <v>2033</v>
      </c>
      <c r="B407" s="217">
        <f t="shared" si="19"/>
        <v>7</v>
      </c>
      <c r="C407" s="222"/>
      <c r="D407" s="224">
        <v>296.31354166666671</v>
      </c>
      <c r="E407" s="224">
        <v>0</v>
      </c>
      <c r="H407" s="223">
        <v>0</v>
      </c>
      <c r="I407" s="223">
        <v>0</v>
      </c>
      <c r="J407" s="224">
        <v>296.31354166666671</v>
      </c>
      <c r="K407" s="224">
        <v>0</v>
      </c>
    </row>
    <row r="408" spans="1:11" x14ac:dyDescent="0.25">
      <c r="A408" s="217">
        <f t="shared" si="18"/>
        <v>2033</v>
      </c>
      <c r="B408" s="217">
        <f t="shared" si="19"/>
        <v>8</v>
      </c>
      <c r="C408" s="222"/>
      <c r="D408" s="224">
        <v>302.04166666666674</v>
      </c>
      <c r="E408" s="224">
        <v>9.1666666666666674E-2</v>
      </c>
      <c r="H408" s="223">
        <v>0</v>
      </c>
      <c r="I408" s="223">
        <v>0</v>
      </c>
      <c r="J408" s="224">
        <v>302.04166666666674</v>
      </c>
      <c r="K408" s="224">
        <v>9.1666666666666674E-2</v>
      </c>
    </row>
    <row r="409" spans="1:11" x14ac:dyDescent="0.25">
      <c r="A409" s="217">
        <f t="shared" si="18"/>
        <v>2033</v>
      </c>
      <c r="B409" s="217">
        <f t="shared" si="19"/>
        <v>9</v>
      </c>
      <c r="C409" s="222"/>
      <c r="D409" s="224">
        <v>256.48333333333329</v>
      </c>
      <c r="E409" s="224">
        <v>8.3333333333333329E-2</v>
      </c>
      <c r="H409" s="223">
        <v>0</v>
      </c>
      <c r="I409" s="223">
        <v>0.05</v>
      </c>
      <c r="J409" s="224">
        <v>256.48333333333329</v>
      </c>
      <c r="K409" s="224">
        <v>8.3333333333333329E-2</v>
      </c>
    </row>
    <row r="410" spans="1:11" x14ac:dyDescent="0.25">
      <c r="A410" s="217">
        <f t="shared" si="18"/>
        <v>2033</v>
      </c>
      <c r="B410" s="217">
        <f t="shared" si="19"/>
        <v>10</v>
      </c>
      <c r="C410" s="222"/>
      <c r="D410" s="224">
        <v>182.1908909412258</v>
      </c>
      <c r="E410" s="224">
        <v>8.6979166666666679</v>
      </c>
      <c r="H410" s="223">
        <v>1.5854166666666667</v>
      </c>
      <c r="I410" s="223">
        <v>0</v>
      </c>
      <c r="J410" s="224">
        <v>182.1908909412258</v>
      </c>
      <c r="K410" s="224">
        <v>8.6979166666666679</v>
      </c>
    </row>
    <row r="411" spans="1:11" x14ac:dyDescent="0.25">
      <c r="A411" s="217">
        <f t="shared" si="18"/>
        <v>2033</v>
      </c>
      <c r="B411" s="217">
        <f t="shared" si="19"/>
        <v>11</v>
      </c>
      <c r="C411" s="222"/>
      <c r="D411" s="224">
        <v>72.302083333333343</v>
      </c>
      <c r="E411" s="224">
        <v>50.125000000000007</v>
      </c>
      <c r="H411" s="223">
        <v>7.1208333333333345</v>
      </c>
      <c r="I411" s="223">
        <v>0</v>
      </c>
      <c r="J411" s="224">
        <v>72.302083333333343</v>
      </c>
      <c r="K411" s="224">
        <v>50.125000000000007</v>
      </c>
    </row>
    <row r="412" spans="1:11" x14ac:dyDescent="0.25">
      <c r="A412" s="217">
        <f t="shared" si="18"/>
        <v>2033</v>
      </c>
      <c r="B412" s="217">
        <f t="shared" si="19"/>
        <v>12</v>
      </c>
      <c r="C412" s="222"/>
      <c r="D412" s="224">
        <v>41.454166666666666</v>
      </c>
      <c r="E412" s="224">
        <v>119.41875</v>
      </c>
      <c r="H412" s="223">
        <v>14.15</v>
      </c>
      <c r="I412" s="223">
        <v>0.35</v>
      </c>
      <c r="J412" s="224">
        <v>41.454166666666666</v>
      </c>
      <c r="K412" s="224">
        <v>119.41875</v>
      </c>
    </row>
    <row r="413" spans="1:11" x14ac:dyDescent="0.25">
      <c r="A413" s="217">
        <f t="shared" si="18"/>
        <v>2034</v>
      </c>
      <c r="B413" s="217">
        <f t="shared" si="19"/>
        <v>1</v>
      </c>
      <c r="C413" s="222"/>
      <c r="D413" s="224">
        <v>29.16041666666667</v>
      </c>
      <c r="E413" s="224">
        <v>170.95833333333331</v>
      </c>
      <c r="H413" s="223">
        <v>17.858333333333331</v>
      </c>
      <c r="I413" s="223">
        <v>0.9</v>
      </c>
      <c r="J413" s="224">
        <v>29.16041666666667</v>
      </c>
      <c r="K413" s="224">
        <v>170.95833333333331</v>
      </c>
    </row>
    <row r="414" spans="1:11" x14ac:dyDescent="0.25">
      <c r="A414" s="217">
        <f t="shared" si="18"/>
        <v>2034</v>
      </c>
      <c r="B414" s="217">
        <f t="shared" si="19"/>
        <v>2</v>
      </c>
      <c r="C414" s="222"/>
      <c r="D414" s="224">
        <v>41.325000000000003</v>
      </c>
      <c r="E414" s="224">
        <v>111.00208333333333</v>
      </c>
      <c r="H414" s="223">
        <v>13.941666666666666</v>
      </c>
      <c r="I414" s="223">
        <v>0.45</v>
      </c>
      <c r="J414" s="224">
        <v>41.325000000000003</v>
      </c>
      <c r="K414" s="224">
        <v>111.00208333333333</v>
      </c>
    </row>
    <row r="415" spans="1:11" x14ac:dyDescent="0.25">
      <c r="A415" s="217">
        <f t="shared" si="18"/>
        <v>2034</v>
      </c>
      <c r="B415" s="217">
        <f t="shared" si="19"/>
        <v>3</v>
      </c>
      <c r="C415" s="222"/>
      <c r="D415" s="224">
        <v>75.108333333333334</v>
      </c>
      <c r="E415" s="224">
        <v>70.897916666666674</v>
      </c>
      <c r="H415" s="223">
        <v>8.1687499999999993</v>
      </c>
      <c r="I415" s="223">
        <v>0.1</v>
      </c>
      <c r="J415" s="224">
        <v>75.108333333333334</v>
      </c>
      <c r="K415" s="224">
        <v>70.897916666666674</v>
      </c>
    </row>
    <row r="416" spans="1:11" x14ac:dyDescent="0.25">
      <c r="A416" s="217">
        <f t="shared" si="18"/>
        <v>2034</v>
      </c>
      <c r="B416" s="217">
        <f t="shared" si="19"/>
        <v>4</v>
      </c>
      <c r="C416" s="222"/>
      <c r="D416" s="224">
        <v>122.93020833333333</v>
      </c>
      <c r="E416" s="224">
        <v>20.608333333333334</v>
      </c>
      <c r="H416" s="223">
        <v>1.9020833333333336</v>
      </c>
      <c r="I416" s="223">
        <v>0</v>
      </c>
      <c r="J416" s="224">
        <v>122.93020833333333</v>
      </c>
      <c r="K416" s="224">
        <v>20.608333333333334</v>
      </c>
    </row>
    <row r="417" spans="1:11" x14ac:dyDescent="0.25">
      <c r="A417" s="217">
        <f t="shared" si="18"/>
        <v>2034</v>
      </c>
      <c r="B417" s="217">
        <f t="shared" si="19"/>
        <v>5</v>
      </c>
      <c r="C417" s="222"/>
      <c r="D417" s="224">
        <v>221.07291666666666</v>
      </c>
      <c r="E417" s="224">
        <v>2.4541666666666666</v>
      </c>
      <c r="H417" s="223">
        <v>8.3333333333333565E-2</v>
      </c>
      <c r="I417" s="223">
        <v>0.05</v>
      </c>
      <c r="J417" s="224">
        <v>221.07291666666666</v>
      </c>
      <c r="K417" s="224">
        <v>2.4541666666666666</v>
      </c>
    </row>
    <row r="418" spans="1:11" x14ac:dyDescent="0.25">
      <c r="A418" s="217">
        <f t="shared" si="18"/>
        <v>2034</v>
      </c>
      <c r="B418" s="217">
        <f t="shared" si="19"/>
        <v>6</v>
      </c>
      <c r="C418" s="222"/>
      <c r="D418" s="224">
        <v>263.85208333333333</v>
      </c>
      <c r="E418" s="224">
        <v>0</v>
      </c>
      <c r="H418" s="223">
        <v>0</v>
      </c>
      <c r="I418" s="223">
        <v>0</v>
      </c>
      <c r="J418" s="224">
        <v>263.85208333333333</v>
      </c>
      <c r="K418" s="224">
        <v>0</v>
      </c>
    </row>
    <row r="419" spans="1:11" x14ac:dyDescent="0.25">
      <c r="A419" s="217">
        <f t="shared" si="18"/>
        <v>2034</v>
      </c>
      <c r="B419" s="217">
        <f t="shared" si="19"/>
        <v>7</v>
      </c>
      <c r="C419" s="222"/>
      <c r="D419" s="224">
        <v>296.31354166666671</v>
      </c>
      <c r="E419" s="224">
        <v>0</v>
      </c>
      <c r="H419" s="223">
        <v>0</v>
      </c>
      <c r="I419" s="223">
        <v>0</v>
      </c>
      <c r="J419" s="224">
        <v>296.31354166666671</v>
      </c>
      <c r="K419" s="224">
        <v>0</v>
      </c>
    </row>
    <row r="420" spans="1:11" x14ac:dyDescent="0.25">
      <c r="A420" s="217">
        <f t="shared" si="18"/>
        <v>2034</v>
      </c>
      <c r="B420" s="217">
        <f t="shared" si="19"/>
        <v>8</v>
      </c>
      <c r="C420" s="222"/>
      <c r="D420" s="224">
        <v>302.04166666666674</v>
      </c>
      <c r="E420" s="224">
        <v>9.1666666666666674E-2</v>
      </c>
      <c r="H420" s="223">
        <v>0</v>
      </c>
      <c r="I420" s="223">
        <v>0</v>
      </c>
      <c r="J420" s="224">
        <v>302.04166666666674</v>
      </c>
      <c r="K420" s="224">
        <v>9.1666666666666674E-2</v>
      </c>
    </row>
    <row r="421" spans="1:11" x14ac:dyDescent="0.25">
      <c r="A421" s="217">
        <f t="shared" si="18"/>
        <v>2034</v>
      </c>
      <c r="B421" s="217">
        <f t="shared" si="19"/>
        <v>9</v>
      </c>
      <c r="C421" s="222"/>
      <c r="D421" s="224">
        <v>256.48333333333329</v>
      </c>
      <c r="E421" s="224">
        <v>8.3333333333333329E-2</v>
      </c>
      <c r="H421" s="223">
        <v>0</v>
      </c>
      <c r="I421" s="223">
        <v>0.05</v>
      </c>
      <c r="J421" s="224">
        <v>256.48333333333329</v>
      </c>
      <c r="K421" s="224">
        <v>8.3333333333333329E-2</v>
      </c>
    </row>
    <row r="422" spans="1:11" x14ac:dyDescent="0.25">
      <c r="A422" s="217">
        <f t="shared" si="18"/>
        <v>2034</v>
      </c>
      <c r="B422" s="217">
        <f t="shared" si="19"/>
        <v>10</v>
      </c>
      <c r="C422" s="222"/>
      <c r="D422" s="224">
        <v>182.1908909412258</v>
      </c>
      <c r="E422" s="224">
        <v>8.6979166666666679</v>
      </c>
      <c r="H422" s="223">
        <v>1.5854166666666667</v>
      </c>
      <c r="I422" s="223">
        <v>0</v>
      </c>
      <c r="J422" s="224">
        <v>182.1908909412258</v>
      </c>
      <c r="K422" s="224">
        <v>8.6979166666666679</v>
      </c>
    </row>
    <row r="423" spans="1:11" x14ac:dyDescent="0.25">
      <c r="A423" s="217">
        <f t="shared" si="18"/>
        <v>2034</v>
      </c>
      <c r="B423" s="217">
        <f t="shared" si="19"/>
        <v>11</v>
      </c>
      <c r="C423" s="222"/>
      <c r="D423" s="224">
        <v>72.302083333333343</v>
      </c>
      <c r="E423" s="224">
        <v>50.125000000000007</v>
      </c>
      <c r="H423" s="223">
        <v>7.1208333333333345</v>
      </c>
      <c r="I423" s="223">
        <v>0</v>
      </c>
      <c r="J423" s="224">
        <v>72.302083333333343</v>
      </c>
      <c r="K423" s="224">
        <v>50.125000000000007</v>
      </c>
    </row>
    <row r="424" spans="1:11" x14ac:dyDescent="0.25">
      <c r="A424" s="217">
        <f t="shared" si="18"/>
        <v>2034</v>
      </c>
      <c r="B424" s="217">
        <f t="shared" si="19"/>
        <v>12</v>
      </c>
      <c r="C424" s="222"/>
      <c r="D424" s="224">
        <v>41.454166666666666</v>
      </c>
      <c r="E424" s="224">
        <v>119.41875</v>
      </c>
      <c r="H424" s="223">
        <v>14.15</v>
      </c>
      <c r="I424" s="223">
        <v>0.35</v>
      </c>
      <c r="J424" s="224">
        <v>41.454166666666666</v>
      </c>
      <c r="K424" s="224">
        <v>119.41875</v>
      </c>
    </row>
    <row r="425" spans="1:11" x14ac:dyDescent="0.25">
      <c r="A425" s="217">
        <f t="shared" si="18"/>
        <v>2035</v>
      </c>
      <c r="B425" s="217">
        <f t="shared" si="19"/>
        <v>1</v>
      </c>
      <c r="D425" s="224">
        <v>29.16041666666667</v>
      </c>
      <c r="E425" s="224">
        <v>170.95833333333331</v>
      </c>
      <c r="H425" s="223">
        <v>17.858333333333331</v>
      </c>
      <c r="I425" s="223">
        <v>0.9</v>
      </c>
      <c r="J425" s="224">
        <v>29.16041666666667</v>
      </c>
      <c r="K425" s="224">
        <v>170.95833333333331</v>
      </c>
    </row>
    <row r="426" spans="1:11" x14ac:dyDescent="0.25">
      <c r="A426" s="217">
        <f t="shared" si="18"/>
        <v>2035</v>
      </c>
      <c r="B426" s="217">
        <f t="shared" si="19"/>
        <v>2</v>
      </c>
      <c r="D426" s="224">
        <v>41.325000000000003</v>
      </c>
      <c r="E426" s="224">
        <v>111.00208333333333</v>
      </c>
      <c r="H426" s="223">
        <v>13.941666666666666</v>
      </c>
      <c r="I426" s="223">
        <v>0.45</v>
      </c>
      <c r="J426" s="224">
        <v>41.325000000000003</v>
      </c>
      <c r="K426" s="224">
        <v>111.00208333333333</v>
      </c>
    </row>
    <row r="427" spans="1:11" x14ac:dyDescent="0.25">
      <c r="A427" s="217">
        <f t="shared" si="18"/>
        <v>2035</v>
      </c>
      <c r="B427" s="217">
        <f t="shared" si="19"/>
        <v>3</v>
      </c>
      <c r="D427" s="224">
        <v>75.108333333333334</v>
      </c>
      <c r="E427" s="224">
        <v>70.897916666666674</v>
      </c>
      <c r="H427" s="223">
        <v>8.1687499999999993</v>
      </c>
      <c r="I427" s="223">
        <v>0.1</v>
      </c>
      <c r="J427" s="224">
        <v>75.108333333333334</v>
      </c>
      <c r="K427" s="224">
        <v>70.897916666666674</v>
      </c>
    </row>
    <row r="428" spans="1:11" x14ac:dyDescent="0.25">
      <c r="A428" s="217">
        <f t="shared" si="18"/>
        <v>2035</v>
      </c>
      <c r="B428" s="217">
        <f t="shared" si="19"/>
        <v>4</v>
      </c>
      <c r="D428" s="224">
        <v>122.93020833333333</v>
      </c>
      <c r="E428" s="224">
        <v>20.608333333333334</v>
      </c>
      <c r="H428" s="223">
        <v>1.9020833333333336</v>
      </c>
      <c r="I428" s="223">
        <v>0</v>
      </c>
      <c r="J428" s="224">
        <v>122.93020833333333</v>
      </c>
      <c r="K428" s="224">
        <v>20.608333333333334</v>
      </c>
    </row>
    <row r="429" spans="1:11" x14ac:dyDescent="0.25">
      <c r="A429" s="217">
        <f t="shared" si="18"/>
        <v>2035</v>
      </c>
      <c r="B429" s="217">
        <f t="shared" si="19"/>
        <v>5</v>
      </c>
      <c r="D429" s="224">
        <v>221.07291666666666</v>
      </c>
      <c r="E429" s="224">
        <v>2.4541666666666666</v>
      </c>
      <c r="H429" s="223">
        <v>8.3333333333333565E-2</v>
      </c>
      <c r="I429" s="223">
        <v>0.05</v>
      </c>
      <c r="J429" s="224">
        <v>221.07291666666666</v>
      </c>
      <c r="K429" s="224">
        <v>2.4541666666666666</v>
      </c>
    </row>
    <row r="430" spans="1:11" x14ac:dyDescent="0.25">
      <c r="A430" s="217">
        <f t="shared" si="18"/>
        <v>2035</v>
      </c>
      <c r="B430" s="217">
        <f t="shared" si="19"/>
        <v>6</v>
      </c>
      <c r="D430" s="224">
        <v>263.85208333333333</v>
      </c>
      <c r="E430" s="224">
        <v>0</v>
      </c>
      <c r="H430" s="223">
        <v>0</v>
      </c>
      <c r="I430" s="223">
        <v>0</v>
      </c>
      <c r="J430" s="224">
        <v>263.85208333333333</v>
      </c>
      <c r="K430" s="224">
        <v>0</v>
      </c>
    </row>
    <row r="431" spans="1:11" x14ac:dyDescent="0.25">
      <c r="A431" s="217">
        <f t="shared" si="18"/>
        <v>2035</v>
      </c>
      <c r="B431" s="217">
        <f t="shared" si="19"/>
        <v>7</v>
      </c>
      <c r="D431" s="224">
        <v>296.31354166666671</v>
      </c>
      <c r="E431" s="224">
        <v>0</v>
      </c>
      <c r="H431" s="223">
        <v>0</v>
      </c>
      <c r="I431" s="223">
        <v>0</v>
      </c>
      <c r="J431" s="224">
        <v>296.31354166666671</v>
      </c>
      <c r="K431" s="224">
        <v>0</v>
      </c>
    </row>
    <row r="432" spans="1:11" x14ac:dyDescent="0.25">
      <c r="A432" s="217">
        <f t="shared" si="18"/>
        <v>2035</v>
      </c>
      <c r="B432" s="217">
        <f t="shared" si="19"/>
        <v>8</v>
      </c>
      <c r="D432" s="224">
        <v>302.04166666666674</v>
      </c>
      <c r="E432" s="224">
        <v>9.1666666666666674E-2</v>
      </c>
      <c r="H432" s="223">
        <v>0</v>
      </c>
      <c r="I432" s="223">
        <v>0</v>
      </c>
      <c r="J432" s="224">
        <v>302.04166666666674</v>
      </c>
      <c r="K432" s="224">
        <v>9.1666666666666674E-2</v>
      </c>
    </row>
    <row r="433" spans="1:11" x14ac:dyDescent="0.25">
      <c r="A433" s="217">
        <f t="shared" si="18"/>
        <v>2035</v>
      </c>
      <c r="B433" s="217">
        <f t="shared" si="19"/>
        <v>9</v>
      </c>
      <c r="D433" s="224">
        <v>256.48333333333329</v>
      </c>
      <c r="E433" s="224">
        <v>8.3333333333333329E-2</v>
      </c>
      <c r="H433" s="223">
        <v>0</v>
      </c>
      <c r="I433" s="223">
        <v>0.05</v>
      </c>
      <c r="J433" s="224">
        <v>256.48333333333329</v>
      </c>
      <c r="K433" s="224">
        <v>8.3333333333333329E-2</v>
      </c>
    </row>
    <row r="434" spans="1:11" x14ac:dyDescent="0.25">
      <c r="A434" s="217">
        <f t="shared" si="18"/>
        <v>2035</v>
      </c>
      <c r="B434" s="217">
        <f t="shared" si="19"/>
        <v>10</v>
      </c>
      <c r="D434" s="224">
        <v>182.1908909412258</v>
      </c>
      <c r="E434" s="224">
        <v>8.6979166666666679</v>
      </c>
      <c r="H434" s="223">
        <v>1.5854166666666667</v>
      </c>
      <c r="I434" s="223">
        <v>0</v>
      </c>
      <c r="J434" s="224">
        <v>182.1908909412258</v>
      </c>
      <c r="K434" s="224">
        <v>8.6979166666666679</v>
      </c>
    </row>
    <row r="435" spans="1:11" x14ac:dyDescent="0.25">
      <c r="A435" s="217">
        <f t="shared" si="18"/>
        <v>2035</v>
      </c>
      <c r="B435" s="217">
        <f t="shared" si="19"/>
        <v>11</v>
      </c>
      <c r="D435" s="224">
        <v>72.302083333333343</v>
      </c>
      <c r="E435" s="224">
        <v>50.125000000000007</v>
      </c>
      <c r="H435" s="223">
        <v>7.1208333333333345</v>
      </c>
      <c r="I435" s="223">
        <v>0</v>
      </c>
      <c r="J435" s="224">
        <v>72.302083333333343</v>
      </c>
      <c r="K435" s="224">
        <v>50.125000000000007</v>
      </c>
    </row>
    <row r="436" spans="1:11" x14ac:dyDescent="0.25">
      <c r="A436" s="217">
        <f t="shared" si="18"/>
        <v>2035</v>
      </c>
      <c r="B436" s="217">
        <f t="shared" si="19"/>
        <v>12</v>
      </c>
      <c r="D436" s="224">
        <v>41.454166666666666</v>
      </c>
      <c r="E436" s="224">
        <v>119.41875</v>
      </c>
      <c r="H436" s="223">
        <v>14.15</v>
      </c>
      <c r="I436" s="223">
        <v>0.35</v>
      </c>
      <c r="J436" s="224">
        <v>41.454166666666666</v>
      </c>
      <c r="K436" s="224">
        <v>119.41875</v>
      </c>
    </row>
    <row r="437" spans="1:11" x14ac:dyDescent="0.25">
      <c r="A437" s="217">
        <f t="shared" si="18"/>
        <v>2036</v>
      </c>
      <c r="B437" s="217">
        <f t="shared" si="19"/>
        <v>1</v>
      </c>
      <c r="D437" s="224">
        <v>29.16041666666667</v>
      </c>
      <c r="E437" s="224">
        <v>170.95833333333331</v>
      </c>
      <c r="H437" s="223">
        <v>17.858333333333331</v>
      </c>
      <c r="I437" s="223">
        <v>0.9</v>
      </c>
      <c r="J437" s="224">
        <v>29.16041666666667</v>
      </c>
      <c r="K437" s="224">
        <v>170.95833333333331</v>
      </c>
    </row>
    <row r="438" spans="1:11" x14ac:dyDescent="0.25">
      <c r="A438" s="217">
        <f t="shared" si="18"/>
        <v>2036</v>
      </c>
      <c r="B438" s="217">
        <f t="shared" si="19"/>
        <v>2</v>
      </c>
      <c r="D438" s="224">
        <v>41.325000000000003</v>
      </c>
      <c r="E438" s="224">
        <v>111.00208333333333</v>
      </c>
      <c r="H438" s="223">
        <v>13.941666666666666</v>
      </c>
      <c r="I438" s="223">
        <v>0.45</v>
      </c>
      <c r="J438" s="224">
        <v>41.325000000000003</v>
      </c>
      <c r="K438" s="224">
        <v>111.00208333333333</v>
      </c>
    </row>
    <row r="439" spans="1:11" x14ac:dyDescent="0.25">
      <c r="A439" s="217">
        <f t="shared" si="18"/>
        <v>2036</v>
      </c>
      <c r="B439" s="217">
        <f t="shared" si="19"/>
        <v>3</v>
      </c>
      <c r="D439" s="224">
        <v>75.108333333333334</v>
      </c>
      <c r="E439" s="224">
        <v>70.897916666666674</v>
      </c>
      <c r="H439" s="223">
        <v>8.1687499999999993</v>
      </c>
      <c r="I439" s="223">
        <v>0.1</v>
      </c>
      <c r="J439" s="224">
        <v>75.108333333333334</v>
      </c>
      <c r="K439" s="224">
        <v>70.897916666666674</v>
      </c>
    </row>
    <row r="440" spans="1:11" x14ac:dyDescent="0.25">
      <c r="A440" s="217">
        <f t="shared" si="18"/>
        <v>2036</v>
      </c>
      <c r="B440" s="217">
        <f t="shared" si="19"/>
        <v>4</v>
      </c>
      <c r="D440" s="224">
        <v>122.93020833333333</v>
      </c>
      <c r="E440" s="224">
        <v>20.608333333333334</v>
      </c>
      <c r="H440" s="223">
        <v>1.9020833333333336</v>
      </c>
      <c r="I440" s="223">
        <v>0</v>
      </c>
      <c r="J440" s="224">
        <v>122.93020833333333</v>
      </c>
      <c r="K440" s="224">
        <v>20.608333333333334</v>
      </c>
    </row>
    <row r="441" spans="1:11" x14ac:dyDescent="0.25">
      <c r="A441" s="217">
        <f t="shared" si="18"/>
        <v>2036</v>
      </c>
      <c r="B441" s="217">
        <f t="shared" si="19"/>
        <v>5</v>
      </c>
      <c r="D441" s="224">
        <v>221.07291666666666</v>
      </c>
      <c r="E441" s="224">
        <v>2.4541666666666666</v>
      </c>
      <c r="H441" s="223">
        <v>8.3333333333333565E-2</v>
      </c>
      <c r="I441" s="223">
        <v>0.05</v>
      </c>
      <c r="J441" s="224">
        <v>221.07291666666666</v>
      </c>
      <c r="K441" s="224">
        <v>2.4541666666666666</v>
      </c>
    </row>
    <row r="442" spans="1:11" x14ac:dyDescent="0.25">
      <c r="A442" s="217">
        <f t="shared" si="18"/>
        <v>2036</v>
      </c>
      <c r="B442" s="217">
        <f t="shared" si="19"/>
        <v>6</v>
      </c>
      <c r="D442" s="224">
        <v>263.85208333333333</v>
      </c>
      <c r="E442" s="224">
        <v>0</v>
      </c>
      <c r="H442" s="223">
        <v>0</v>
      </c>
      <c r="I442" s="223">
        <v>0</v>
      </c>
      <c r="J442" s="224">
        <v>263.85208333333333</v>
      </c>
      <c r="K442" s="224">
        <v>0</v>
      </c>
    </row>
    <row r="443" spans="1:11" x14ac:dyDescent="0.25">
      <c r="A443" s="217">
        <f t="shared" si="18"/>
        <v>2036</v>
      </c>
      <c r="B443" s="217">
        <f t="shared" si="19"/>
        <v>7</v>
      </c>
      <c r="D443" s="224">
        <v>296.31354166666671</v>
      </c>
      <c r="E443" s="224">
        <v>0</v>
      </c>
      <c r="H443" s="223">
        <v>0</v>
      </c>
      <c r="I443" s="223">
        <v>0</v>
      </c>
      <c r="J443" s="224">
        <v>296.31354166666671</v>
      </c>
      <c r="K443" s="224">
        <v>0</v>
      </c>
    </row>
    <row r="444" spans="1:11" x14ac:dyDescent="0.25">
      <c r="A444" s="217">
        <f t="shared" si="18"/>
        <v>2036</v>
      </c>
      <c r="B444" s="217">
        <f t="shared" si="19"/>
        <v>8</v>
      </c>
      <c r="D444" s="224">
        <v>302.04166666666674</v>
      </c>
      <c r="E444" s="224">
        <v>9.1666666666666674E-2</v>
      </c>
      <c r="H444" s="223">
        <v>0</v>
      </c>
      <c r="I444" s="223">
        <v>0</v>
      </c>
      <c r="J444" s="224">
        <v>302.04166666666674</v>
      </c>
      <c r="K444" s="224">
        <v>9.1666666666666674E-2</v>
      </c>
    </row>
    <row r="445" spans="1:11" x14ac:dyDescent="0.25">
      <c r="A445" s="217">
        <f t="shared" si="18"/>
        <v>2036</v>
      </c>
      <c r="B445" s="217">
        <f t="shared" si="19"/>
        <v>9</v>
      </c>
      <c r="D445" s="224">
        <v>256.48333333333329</v>
      </c>
      <c r="E445" s="224">
        <v>8.3333333333333329E-2</v>
      </c>
      <c r="H445" s="223">
        <v>0</v>
      </c>
      <c r="I445" s="223">
        <v>0.05</v>
      </c>
      <c r="J445" s="224">
        <v>256.48333333333329</v>
      </c>
      <c r="K445" s="224">
        <v>8.3333333333333329E-2</v>
      </c>
    </row>
    <row r="446" spans="1:11" x14ac:dyDescent="0.25">
      <c r="A446" s="217">
        <f t="shared" si="18"/>
        <v>2036</v>
      </c>
      <c r="B446" s="217">
        <f t="shared" si="19"/>
        <v>10</v>
      </c>
      <c r="D446" s="224">
        <v>182.1908909412258</v>
      </c>
      <c r="E446" s="224">
        <v>8.6979166666666679</v>
      </c>
      <c r="H446" s="223">
        <v>1.5854166666666667</v>
      </c>
      <c r="I446" s="223">
        <v>0</v>
      </c>
      <c r="J446" s="224">
        <v>182.1908909412258</v>
      </c>
      <c r="K446" s="224">
        <v>8.6979166666666679</v>
      </c>
    </row>
    <row r="447" spans="1:11" x14ac:dyDescent="0.25">
      <c r="A447" s="217">
        <f t="shared" si="18"/>
        <v>2036</v>
      </c>
      <c r="B447" s="217">
        <f t="shared" si="19"/>
        <v>11</v>
      </c>
      <c r="D447" s="224">
        <v>72.302083333333343</v>
      </c>
      <c r="E447" s="224">
        <v>50.125000000000007</v>
      </c>
      <c r="H447" s="223">
        <v>7.1208333333333345</v>
      </c>
      <c r="I447" s="223">
        <v>0</v>
      </c>
      <c r="J447" s="224">
        <v>72.302083333333343</v>
      </c>
      <c r="K447" s="224">
        <v>50.125000000000007</v>
      </c>
    </row>
    <row r="448" spans="1:11" x14ac:dyDescent="0.25">
      <c r="A448" s="217">
        <f t="shared" si="18"/>
        <v>2036</v>
      </c>
      <c r="B448" s="217">
        <f t="shared" si="19"/>
        <v>12</v>
      </c>
      <c r="D448" s="224">
        <v>41.454166666666666</v>
      </c>
      <c r="E448" s="224">
        <v>119.41875</v>
      </c>
      <c r="H448" s="223">
        <v>14.15</v>
      </c>
      <c r="I448" s="223">
        <v>0.35</v>
      </c>
      <c r="J448" s="224">
        <v>41.454166666666666</v>
      </c>
      <c r="K448" s="224">
        <v>119.41875</v>
      </c>
    </row>
    <row r="449" spans="1:11" x14ac:dyDescent="0.25">
      <c r="A449" s="217">
        <f t="shared" si="18"/>
        <v>2037</v>
      </c>
      <c r="B449" s="217">
        <f t="shared" si="19"/>
        <v>1</v>
      </c>
      <c r="D449" s="224">
        <v>29.16041666666667</v>
      </c>
      <c r="E449" s="224">
        <v>170.95833333333331</v>
      </c>
      <c r="H449" s="223">
        <v>17.858333333333331</v>
      </c>
      <c r="I449" s="223">
        <v>0.9</v>
      </c>
      <c r="J449" s="224">
        <v>29.16041666666667</v>
      </c>
      <c r="K449" s="224">
        <v>170.95833333333331</v>
      </c>
    </row>
    <row r="450" spans="1:11" x14ac:dyDescent="0.25">
      <c r="A450" s="217">
        <f t="shared" si="18"/>
        <v>2037</v>
      </c>
      <c r="B450" s="217">
        <f t="shared" si="19"/>
        <v>2</v>
      </c>
      <c r="D450" s="224">
        <v>41.325000000000003</v>
      </c>
      <c r="E450" s="224">
        <v>111.00208333333333</v>
      </c>
      <c r="H450" s="223">
        <v>13.941666666666666</v>
      </c>
      <c r="I450" s="223">
        <v>0.45</v>
      </c>
      <c r="J450" s="224">
        <v>41.325000000000003</v>
      </c>
      <c r="K450" s="224">
        <v>111.00208333333333</v>
      </c>
    </row>
    <row r="451" spans="1:11" x14ac:dyDescent="0.25">
      <c r="A451" s="217">
        <f t="shared" si="18"/>
        <v>2037</v>
      </c>
      <c r="B451" s="217">
        <f t="shared" si="19"/>
        <v>3</v>
      </c>
      <c r="D451" s="224">
        <v>75.108333333333334</v>
      </c>
      <c r="E451" s="224">
        <v>70.897916666666674</v>
      </c>
      <c r="H451" s="223">
        <v>8.1687499999999993</v>
      </c>
      <c r="I451" s="223">
        <v>0.1</v>
      </c>
      <c r="J451" s="224">
        <v>75.108333333333334</v>
      </c>
      <c r="K451" s="224">
        <v>70.897916666666674</v>
      </c>
    </row>
    <row r="452" spans="1:11" x14ac:dyDescent="0.25">
      <c r="A452" s="217">
        <f t="shared" si="18"/>
        <v>2037</v>
      </c>
      <c r="B452" s="217">
        <f t="shared" si="19"/>
        <v>4</v>
      </c>
      <c r="D452" s="224">
        <v>122.93020833333333</v>
      </c>
      <c r="E452" s="224">
        <v>20.608333333333334</v>
      </c>
      <c r="H452" s="223">
        <v>1.9020833333333336</v>
      </c>
      <c r="I452" s="223">
        <v>0</v>
      </c>
      <c r="J452" s="224">
        <v>122.93020833333333</v>
      </c>
      <c r="K452" s="224">
        <v>20.608333333333334</v>
      </c>
    </row>
    <row r="453" spans="1:11" x14ac:dyDescent="0.25">
      <c r="A453" s="217">
        <f t="shared" si="18"/>
        <v>2037</v>
      </c>
      <c r="B453" s="217">
        <f t="shared" si="19"/>
        <v>5</v>
      </c>
      <c r="D453" s="224">
        <v>221.07291666666666</v>
      </c>
      <c r="E453" s="224">
        <v>2.4541666666666666</v>
      </c>
      <c r="H453" s="223">
        <v>8.3333333333333565E-2</v>
      </c>
      <c r="I453" s="223">
        <v>0.05</v>
      </c>
      <c r="J453" s="224">
        <v>221.07291666666666</v>
      </c>
      <c r="K453" s="224">
        <v>2.4541666666666666</v>
      </c>
    </row>
    <row r="454" spans="1:11" x14ac:dyDescent="0.25">
      <c r="A454" s="217">
        <f t="shared" si="18"/>
        <v>2037</v>
      </c>
      <c r="B454" s="217">
        <f t="shared" si="19"/>
        <v>6</v>
      </c>
      <c r="D454" s="224">
        <v>263.85208333333333</v>
      </c>
      <c r="E454" s="224">
        <v>0</v>
      </c>
      <c r="H454" s="223">
        <v>0</v>
      </c>
      <c r="I454" s="223">
        <v>0</v>
      </c>
      <c r="J454" s="224">
        <v>263.85208333333333</v>
      </c>
      <c r="K454" s="224">
        <v>0</v>
      </c>
    </row>
    <row r="455" spans="1:11" x14ac:dyDescent="0.25">
      <c r="A455" s="217">
        <f t="shared" si="18"/>
        <v>2037</v>
      </c>
      <c r="B455" s="217">
        <f t="shared" si="19"/>
        <v>7</v>
      </c>
      <c r="D455" s="224">
        <v>296.31354166666671</v>
      </c>
      <c r="E455" s="224">
        <v>0</v>
      </c>
      <c r="H455" s="223">
        <v>0</v>
      </c>
      <c r="I455" s="223">
        <v>0</v>
      </c>
      <c r="J455" s="224">
        <v>296.31354166666671</v>
      </c>
      <c r="K455" s="224">
        <v>0</v>
      </c>
    </row>
    <row r="456" spans="1:11" x14ac:dyDescent="0.25">
      <c r="A456" s="217">
        <f t="shared" si="18"/>
        <v>2037</v>
      </c>
      <c r="B456" s="217">
        <f t="shared" si="19"/>
        <v>8</v>
      </c>
      <c r="D456" s="224">
        <v>302.04166666666674</v>
      </c>
      <c r="E456" s="224">
        <v>9.1666666666666674E-2</v>
      </c>
      <c r="H456" s="223">
        <v>0</v>
      </c>
      <c r="I456" s="223">
        <v>0</v>
      </c>
      <c r="J456" s="224">
        <v>302.04166666666674</v>
      </c>
      <c r="K456" s="224">
        <v>9.1666666666666674E-2</v>
      </c>
    </row>
    <row r="457" spans="1:11" x14ac:dyDescent="0.25">
      <c r="A457" s="217">
        <f t="shared" si="18"/>
        <v>2037</v>
      </c>
      <c r="B457" s="217">
        <f t="shared" si="19"/>
        <v>9</v>
      </c>
      <c r="D457" s="224">
        <v>256.48333333333329</v>
      </c>
      <c r="E457" s="224">
        <v>8.3333333333333329E-2</v>
      </c>
      <c r="H457" s="223">
        <v>0</v>
      </c>
      <c r="I457" s="223">
        <v>0.05</v>
      </c>
      <c r="J457" s="224">
        <v>256.48333333333329</v>
      </c>
      <c r="K457" s="224">
        <v>8.3333333333333329E-2</v>
      </c>
    </row>
    <row r="458" spans="1:11" x14ac:dyDescent="0.25">
      <c r="A458" s="217">
        <f t="shared" si="18"/>
        <v>2037</v>
      </c>
      <c r="B458" s="217">
        <f t="shared" si="19"/>
        <v>10</v>
      </c>
      <c r="D458" s="224">
        <v>182.1908909412258</v>
      </c>
      <c r="E458" s="224">
        <v>8.6979166666666679</v>
      </c>
      <c r="H458" s="223">
        <v>1.5854166666666667</v>
      </c>
      <c r="I458" s="223">
        <v>0</v>
      </c>
      <c r="J458" s="224">
        <v>182.1908909412258</v>
      </c>
      <c r="K458" s="224">
        <v>8.6979166666666679</v>
      </c>
    </row>
    <row r="459" spans="1:11" x14ac:dyDescent="0.25">
      <c r="A459" s="217">
        <f t="shared" si="18"/>
        <v>2037</v>
      </c>
      <c r="B459" s="217">
        <f t="shared" si="19"/>
        <v>11</v>
      </c>
      <c r="D459" s="224">
        <v>72.302083333333343</v>
      </c>
      <c r="E459" s="224">
        <v>50.125000000000007</v>
      </c>
      <c r="H459" s="223">
        <v>7.1208333333333345</v>
      </c>
      <c r="I459" s="223">
        <v>0</v>
      </c>
      <c r="J459" s="224">
        <v>72.302083333333343</v>
      </c>
      <c r="K459" s="224">
        <v>50.125000000000007</v>
      </c>
    </row>
    <row r="460" spans="1:11" x14ac:dyDescent="0.25">
      <c r="A460" s="217">
        <f t="shared" si="18"/>
        <v>2037</v>
      </c>
      <c r="B460" s="217">
        <f t="shared" si="19"/>
        <v>12</v>
      </c>
      <c r="D460" s="224">
        <v>41.454166666666666</v>
      </c>
      <c r="E460" s="224">
        <v>119.41875</v>
      </c>
      <c r="H460" s="223">
        <v>14.15</v>
      </c>
      <c r="I460" s="223">
        <v>0.35</v>
      </c>
      <c r="J460" s="224">
        <v>41.454166666666666</v>
      </c>
      <c r="K460" s="224">
        <v>119.41875</v>
      </c>
    </row>
    <row r="461" spans="1:11" x14ac:dyDescent="0.25">
      <c r="A461" s="217">
        <f t="shared" si="18"/>
        <v>2038</v>
      </c>
      <c r="B461" s="217">
        <f t="shared" si="19"/>
        <v>1</v>
      </c>
      <c r="D461" s="224">
        <v>29.16041666666667</v>
      </c>
      <c r="E461" s="224">
        <v>170.95833333333331</v>
      </c>
      <c r="H461" s="223">
        <v>17.858333333333331</v>
      </c>
      <c r="I461" s="223">
        <v>0.9</v>
      </c>
      <c r="J461" s="224">
        <v>29.16041666666667</v>
      </c>
      <c r="K461" s="224">
        <v>170.95833333333331</v>
      </c>
    </row>
    <row r="462" spans="1:11" x14ac:dyDescent="0.25">
      <c r="A462" s="217">
        <f t="shared" si="18"/>
        <v>2038</v>
      </c>
      <c r="B462" s="217">
        <f t="shared" si="19"/>
        <v>2</v>
      </c>
      <c r="D462" s="224">
        <v>41.325000000000003</v>
      </c>
      <c r="E462" s="224">
        <v>111.00208333333333</v>
      </c>
      <c r="H462" s="223">
        <v>13.941666666666666</v>
      </c>
      <c r="I462" s="223">
        <v>0.45</v>
      </c>
      <c r="J462" s="224">
        <v>41.325000000000003</v>
      </c>
      <c r="K462" s="224">
        <v>111.00208333333333</v>
      </c>
    </row>
    <row r="463" spans="1:11" x14ac:dyDescent="0.25">
      <c r="A463" s="217">
        <f t="shared" si="18"/>
        <v>2038</v>
      </c>
      <c r="B463" s="217">
        <f t="shared" si="19"/>
        <v>3</v>
      </c>
      <c r="D463" s="224">
        <v>75.108333333333334</v>
      </c>
      <c r="E463" s="224">
        <v>70.897916666666674</v>
      </c>
      <c r="H463" s="223">
        <v>8.1687499999999993</v>
      </c>
      <c r="I463" s="223">
        <v>0.1</v>
      </c>
      <c r="J463" s="224">
        <v>75.108333333333334</v>
      </c>
      <c r="K463" s="224">
        <v>70.897916666666674</v>
      </c>
    </row>
    <row r="464" spans="1:11" x14ac:dyDescent="0.25">
      <c r="A464" s="217">
        <f t="shared" si="18"/>
        <v>2038</v>
      </c>
      <c r="B464" s="217">
        <f t="shared" si="19"/>
        <v>4</v>
      </c>
      <c r="D464" s="224">
        <v>122.93020833333333</v>
      </c>
      <c r="E464" s="224">
        <v>20.608333333333334</v>
      </c>
      <c r="H464" s="223">
        <v>1.9020833333333336</v>
      </c>
      <c r="I464" s="223">
        <v>0</v>
      </c>
      <c r="J464" s="224">
        <v>122.93020833333333</v>
      </c>
      <c r="K464" s="224">
        <v>20.608333333333334</v>
      </c>
    </row>
    <row r="465" spans="1:11" x14ac:dyDescent="0.25">
      <c r="A465" s="217">
        <f t="shared" si="18"/>
        <v>2038</v>
      </c>
      <c r="B465" s="217">
        <f t="shared" si="19"/>
        <v>5</v>
      </c>
      <c r="D465" s="224">
        <v>221.07291666666666</v>
      </c>
      <c r="E465" s="224">
        <v>2.4541666666666666</v>
      </c>
      <c r="H465" s="223">
        <v>8.3333333333333565E-2</v>
      </c>
      <c r="I465" s="223">
        <v>0.05</v>
      </c>
      <c r="J465" s="224">
        <v>221.07291666666666</v>
      </c>
      <c r="K465" s="224">
        <v>2.4541666666666666</v>
      </c>
    </row>
    <row r="466" spans="1:11" x14ac:dyDescent="0.25">
      <c r="A466" s="217">
        <f t="shared" si="18"/>
        <v>2038</v>
      </c>
      <c r="B466" s="217">
        <f t="shared" si="19"/>
        <v>6</v>
      </c>
      <c r="D466" s="224">
        <v>263.85208333333333</v>
      </c>
      <c r="E466" s="224">
        <v>0</v>
      </c>
      <c r="H466" s="223">
        <v>0</v>
      </c>
      <c r="I466" s="223">
        <v>0</v>
      </c>
      <c r="J466" s="224">
        <v>263.85208333333333</v>
      </c>
      <c r="K466" s="224">
        <v>0</v>
      </c>
    </row>
    <row r="467" spans="1:11" x14ac:dyDescent="0.25">
      <c r="A467" s="217">
        <f t="shared" si="18"/>
        <v>2038</v>
      </c>
      <c r="B467" s="217">
        <f t="shared" si="19"/>
        <v>7</v>
      </c>
      <c r="D467" s="224">
        <v>296.31354166666671</v>
      </c>
      <c r="E467" s="224">
        <v>0</v>
      </c>
      <c r="H467" s="223">
        <v>0</v>
      </c>
      <c r="I467" s="223">
        <v>0</v>
      </c>
      <c r="J467" s="224">
        <v>296.31354166666671</v>
      </c>
      <c r="K467" s="224">
        <v>0</v>
      </c>
    </row>
    <row r="468" spans="1:11" x14ac:dyDescent="0.25">
      <c r="A468" s="217">
        <f t="shared" ref="A468:A496" si="20">A456+1</f>
        <v>2038</v>
      </c>
      <c r="B468" s="217">
        <f t="shared" ref="B468:B496" si="21">B456</f>
        <v>8</v>
      </c>
      <c r="D468" s="224">
        <v>302.04166666666674</v>
      </c>
      <c r="E468" s="224">
        <v>9.1666666666666674E-2</v>
      </c>
      <c r="H468" s="223">
        <v>0</v>
      </c>
      <c r="I468" s="223">
        <v>0</v>
      </c>
      <c r="J468" s="224">
        <v>302.04166666666674</v>
      </c>
      <c r="K468" s="224">
        <v>9.1666666666666674E-2</v>
      </c>
    </row>
    <row r="469" spans="1:11" x14ac:dyDescent="0.25">
      <c r="A469" s="217">
        <f t="shared" si="20"/>
        <v>2038</v>
      </c>
      <c r="B469" s="217">
        <f t="shared" si="21"/>
        <v>9</v>
      </c>
      <c r="D469" s="224">
        <v>256.48333333333329</v>
      </c>
      <c r="E469" s="224">
        <v>8.3333333333333329E-2</v>
      </c>
      <c r="H469" s="223">
        <v>0</v>
      </c>
      <c r="I469" s="223">
        <v>0.05</v>
      </c>
      <c r="J469" s="224">
        <v>256.48333333333329</v>
      </c>
      <c r="K469" s="224">
        <v>8.3333333333333329E-2</v>
      </c>
    </row>
    <row r="470" spans="1:11" x14ac:dyDescent="0.25">
      <c r="A470" s="217">
        <f t="shared" si="20"/>
        <v>2038</v>
      </c>
      <c r="B470" s="217">
        <f t="shared" si="21"/>
        <v>10</v>
      </c>
      <c r="D470" s="224">
        <v>182.1908909412258</v>
      </c>
      <c r="E470" s="224">
        <v>8.6979166666666679</v>
      </c>
      <c r="H470" s="223">
        <v>1.5854166666666667</v>
      </c>
      <c r="I470" s="223">
        <v>0</v>
      </c>
      <c r="J470" s="224">
        <v>182.1908909412258</v>
      </c>
      <c r="K470" s="224">
        <v>8.6979166666666679</v>
      </c>
    </row>
    <row r="471" spans="1:11" x14ac:dyDescent="0.25">
      <c r="A471" s="217">
        <f t="shared" si="20"/>
        <v>2038</v>
      </c>
      <c r="B471" s="217">
        <f t="shared" si="21"/>
        <v>11</v>
      </c>
      <c r="D471" s="224">
        <v>72.302083333333343</v>
      </c>
      <c r="E471" s="224">
        <v>50.125000000000007</v>
      </c>
      <c r="H471" s="223">
        <v>7.1208333333333345</v>
      </c>
      <c r="I471" s="223">
        <v>0</v>
      </c>
      <c r="J471" s="224">
        <v>72.302083333333343</v>
      </c>
      <c r="K471" s="224">
        <v>50.125000000000007</v>
      </c>
    </row>
    <row r="472" spans="1:11" x14ac:dyDescent="0.25">
      <c r="A472" s="217">
        <f t="shared" si="20"/>
        <v>2038</v>
      </c>
      <c r="B472" s="217">
        <f t="shared" si="21"/>
        <v>12</v>
      </c>
      <c r="D472" s="224">
        <v>41.454166666666666</v>
      </c>
      <c r="E472" s="224">
        <v>119.41875</v>
      </c>
      <c r="H472" s="223">
        <v>14.15</v>
      </c>
      <c r="I472" s="223">
        <v>0.35</v>
      </c>
      <c r="J472" s="224">
        <v>41.454166666666666</v>
      </c>
      <c r="K472" s="224">
        <v>119.41875</v>
      </c>
    </row>
    <row r="473" spans="1:11" x14ac:dyDescent="0.25">
      <c r="A473" s="217">
        <f t="shared" si="20"/>
        <v>2039</v>
      </c>
      <c r="B473" s="217">
        <f t="shared" si="21"/>
        <v>1</v>
      </c>
      <c r="D473" s="224">
        <v>29.16041666666667</v>
      </c>
      <c r="E473" s="224">
        <v>170.95833333333331</v>
      </c>
      <c r="H473" s="223">
        <v>17.858333333333331</v>
      </c>
      <c r="I473" s="223">
        <v>0.9</v>
      </c>
      <c r="J473" s="224">
        <v>29.16041666666667</v>
      </c>
      <c r="K473" s="224">
        <v>170.95833333333331</v>
      </c>
    </row>
    <row r="474" spans="1:11" x14ac:dyDescent="0.25">
      <c r="A474" s="217">
        <f t="shared" si="20"/>
        <v>2039</v>
      </c>
      <c r="B474" s="217">
        <f t="shared" si="21"/>
        <v>2</v>
      </c>
      <c r="D474" s="224">
        <v>41.325000000000003</v>
      </c>
      <c r="E474" s="224">
        <v>111.00208333333333</v>
      </c>
      <c r="H474" s="223">
        <v>13.941666666666666</v>
      </c>
      <c r="I474" s="223">
        <v>0.45</v>
      </c>
      <c r="J474" s="224">
        <v>41.325000000000003</v>
      </c>
      <c r="K474" s="224">
        <v>111.00208333333333</v>
      </c>
    </row>
    <row r="475" spans="1:11" x14ac:dyDescent="0.25">
      <c r="A475" s="217">
        <f t="shared" si="20"/>
        <v>2039</v>
      </c>
      <c r="B475" s="217">
        <f t="shared" si="21"/>
        <v>3</v>
      </c>
      <c r="D475" s="224">
        <v>75.108333333333334</v>
      </c>
      <c r="E475" s="224">
        <v>70.897916666666674</v>
      </c>
      <c r="H475" s="223">
        <v>8.1687499999999993</v>
      </c>
      <c r="I475" s="223">
        <v>0.1</v>
      </c>
      <c r="J475" s="224">
        <v>75.108333333333334</v>
      </c>
      <c r="K475" s="224">
        <v>70.897916666666674</v>
      </c>
    </row>
    <row r="476" spans="1:11" x14ac:dyDescent="0.25">
      <c r="A476" s="217">
        <f t="shared" si="20"/>
        <v>2039</v>
      </c>
      <c r="B476" s="217">
        <f t="shared" si="21"/>
        <v>4</v>
      </c>
      <c r="D476" s="224">
        <v>122.93020833333333</v>
      </c>
      <c r="E476" s="224">
        <v>20.608333333333334</v>
      </c>
      <c r="H476" s="223">
        <v>1.9020833333333336</v>
      </c>
      <c r="I476" s="223">
        <v>0</v>
      </c>
      <c r="J476" s="224">
        <v>122.93020833333333</v>
      </c>
      <c r="K476" s="224">
        <v>20.608333333333334</v>
      </c>
    </row>
    <row r="477" spans="1:11" x14ac:dyDescent="0.25">
      <c r="A477" s="217">
        <f t="shared" si="20"/>
        <v>2039</v>
      </c>
      <c r="B477" s="217">
        <f t="shared" si="21"/>
        <v>5</v>
      </c>
      <c r="D477" s="224">
        <v>221.07291666666666</v>
      </c>
      <c r="E477" s="224">
        <v>2.4541666666666666</v>
      </c>
      <c r="H477" s="223">
        <v>8.3333333333333565E-2</v>
      </c>
      <c r="I477" s="223">
        <v>0.05</v>
      </c>
      <c r="J477" s="224">
        <v>221.07291666666666</v>
      </c>
      <c r="K477" s="224">
        <v>2.4541666666666666</v>
      </c>
    </row>
    <row r="478" spans="1:11" x14ac:dyDescent="0.25">
      <c r="A478" s="217">
        <f t="shared" si="20"/>
        <v>2039</v>
      </c>
      <c r="B478" s="217">
        <f t="shared" si="21"/>
        <v>6</v>
      </c>
      <c r="D478" s="224">
        <v>263.85208333333333</v>
      </c>
      <c r="E478" s="224">
        <v>0</v>
      </c>
      <c r="H478" s="223">
        <v>0</v>
      </c>
      <c r="I478" s="223">
        <v>0</v>
      </c>
      <c r="J478" s="224">
        <v>263.85208333333333</v>
      </c>
      <c r="K478" s="224">
        <v>0</v>
      </c>
    </row>
    <row r="479" spans="1:11" x14ac:dyDescent="0.25">
      <c r="A479" s="217">
        <f t="shared" si="20"/>
        <v>2039</v>
      </c>
      <c r="B479" s="217">
        <f t="shared" si="21"/>
        <v>7</v>
      </c>
      <c r="D479" s="224">
        <v>296.31354166666671</v>
      </c>
      <c r="E479" s="224">
        <v>0</v>
      </c>
      <c r="H479" s="223">
        <v>0</v>
      </c>
      <c r="I479" s="223">
        <v>0</v>
      </c>
      <c r="J479" s="224">
        <v>296.31354166666671</v>
      </c>
      <c r="K479" s="224">
        <v>0</v>
      </c>
    </row>
    <row r="480" spans="1:11" x14ac:dyDescent="0.25">
      <c r="A480" s="217">
        <f t="shared" si="20"/>
        <v>2039</v>
      </c>
      <c r="B480" s="217">
        <f t="shared" si="21"/>
        <v>8</v>
      </c>
      <c r="D480" s="224">
        <v>302.04166666666674</v>
      </c>
      <c r="E480" s="224">
        <v>9.1666666666666674E-2</v>
      </c>
      <c r="H480" s="223">
        <v>0</v>
      </c>
      <c r="I480" s="223">
        <v>0</v>
      </c>
      <c r="J480" s="224">
        <v>302.04166666666674</v>
      </c>
      <c r="K480" s="224">
        <v>9.1666666666666674E-2</v>
      </c>
    </row>
    <row r="481" spans="1:11" x14ac:dyDescent="0.25">
      <c r="A481" s="217">
        <f t="shared" si="20"/>
        <v>2039</v>
      </c>
      <c r="B481" s="217">
        <f t="shared" si="21"/>
        <v>9</v>
      </c>
      <c r="D481" s="224">
        <v>256.48333333333329</v>
      </c>
      <c r="E481" s="224">
        <v>8.3333333333333329E-2</v>
      </c>
      <c r="H481" s="223">
        <v>0</v>
      </c>
      <c r="I481" s="223">
        <v>0.05</v>
      </c>
      <c r="J481" s="224">
        <v>256.48333333333329</v>
      </c>
      <c r="K481" s="224">
        <v>8.3333333333333329E-2</v>
      </c>
    </row>
    <row r="482" spans="1:11" x14ac:dyDescent="0.25">
      <c r="A482" s="217">
        <f t="shared" si="20"/>
        <v>2039</v>
      </c>
      <c r="B482" s="217">
        <f t="shared" si="21"/>
        <v>10</v>
      </c>
      <c r="D482" s="224">
        <v>182.1908909412258</v>
      </c>
      <c r="E482" s="224">
        <v>8.6979166666666679</v>
      </c>
      <c r="H482" s="223">
        <v>1.5854166666666667</v>
      </c>
      <c r="I482" s="223">
        <v>0</v>
      </c>
      <c r="J482" s="224">
        <v>182.1908909412258</v>
      </c>
      <c r="K482" s="224">
        <v>8.6979166666666679</v>
      </c>
    </row>
    <row r="483" spans="1:11" x14ac:dyDescent="0.25">
      <c r="A483" s="217">
        <f t="shared" si="20"/>
        <v>2039</v>
      </c>
      <c r="B483" s="217">
        <f t="shared" si="21"/>
        <v>11</v>
      </c>
      <c r="D483" s="224">
        <v>72.302083333333343</v>
      </c>
      <c r="E483" s="224">
        <v>50.125000000000007</v>
      </c>
      <c r="H483" s="223">
        <v>7.1208333333333345</v>
      </c>
      <c r="I483" s="223">
        <v>0</v>
      </c>
      <c r="J483" s="224">
        <v>72.302083333333343</v>
      </c>
      <c r="K483" s="224">
        <v>50.125000000000007</v>
      </c>
    </row>
    <row r="484" spans="1:11" x14ac:dyDescent="0.25">
      <c r="A484" s="217">
        <f t="shared" si="20"/>
        <v>2039</v>
      </c>
      <c r="B484" s="217">
        <f t="shared" si="21"/>
        <v>12</v>
      </c>
      <c r="D484" s="224">
        <v>41.454166666666666</v>
      </c>
      <c r="E484" s="224">
        <v>119.41875</v>
      </c>
      <c r="H484" s="223">
        <v>14.15</v>
      </c>
      <c r="I484" s="223">
        <v>0.35</v>
      </c>
      <c r="J484" s="224">
        <v>41.454166666666666</v>
      </c>
      <c r="K484" s="224">
        <v>119.41875</v>
      </c>
    </row>
    <row r="485" spans="1:11" x14ac:dyDescent="0.25">
      <c r="A485" s="217">
        <f t="shared" si="20"/>
        <v>2040</v>
      </c>
      <c r="B485" s="217">
        <f t="shared" si="21"/>
        <v>1</v>
      </c>
      <c r="D485" s="224">
        <v>29.16041666666667</v>
      </c>
      <c r="E485" s="224">
        <v>170.95833333333331</v>
      </c>
      <c r="H485" s="223">
        <v>17.858333333333331</v>
      </c>
      <c r="I485" s="223">
        <v>0.9</v>
      </c>
      <c r="J485" s="224">
        <v>29.16041666666667</v>
      </c>
      <c r="K485" s="224">
        <v>170.95833333333331</v>
      </c>
    </row>
    <row r="486" spans="1:11" x14ac:dyDescent="0.25">
      <c r="A486" s="217">
        <f t="shared" si="20"/>
        <v>2040</v>
      </c>
      <c r="B486" s="217">
        <f t="shared" si="21"/>
        <v>2</v>
      </c>
      <c r="D486" s="224">
        <v>41.325000000000003</v>
      </c>
      <c r="E486" s="224">
        <v>111.00208333333333</v>
      </c>
      <c r="H486" s="223">
        <v>13.941666666666666</v>
      </c>
      <c r="I486" s="223">
        <v>0.45</v>
      </c>
      <c r="J486" s="224">
        <v>41.325000000000003</v>
      </c>
      <c r="K486" s="224">
        <v>111.00208333333333</v>
      </c>
    </row>
    <row r="487" spans="1:11" x14ac:dyDescent="0.25">
      <c r="A487" s="217">
        <f t="shared" si="20"/>
        <v>2040</v>
      </c>
      <c r="B487" s="217">
        <f t="shared" si="21"/>
        <v>3</v>
      </c>
      <c r="D487" s="224">
        <v>75.108333333333334</v>
      </c>
      <c r="E487" s="224">
        <v>70.897916666666674</v>
      </c>
      <c r="H487" s="223">
        <v>8.1687499999999993</v>
      </c>
      <c r="I487" s="223">
        <v>0.1</v>
      </c>
      <c r="J487" s="224">
        <v>75.108333333333334</v>
      </c>
      <c r="K487" s="224">
        <v>70.897916666666674</v>
      </c>
    </row>
    <row r="488" spans="1:11" x14ac:dyDescent="0.25">
      <c r="A488" s="217">
        <f t="shared" si="20"/>
        <v>2040</v>
      </c>
      <c r="B488" s="217">
        <f t="shared" si="21"/>
        <v>4</v>
      </c>
      <c r="D488" s="224">
        <v>122.93020833333333</v>
      </c>
      <c r="E488" s="224">
        <v>20.608333333333334</v>
      </c>
      <c r="H488" s="223">
        <v>1.9020833333333336</v>
      </c>
      <c r="I488" s="223">
        <v>0</v>
      </c>
      <c r="J488" s="224">
        <v>122.93020833333333</v>
      </c>
      <c r="K488" s="224">
        <v>20.608333333333334</v>
      </c>
    </row>
    <row r="489" spans="1:11" x14ac:dyDescent="0.25">
      <c r="A489" s="217">
        <f t="shared" si="20"/>
        <v>2040</v>
      </c>
      <c r="B489" s="217">
        <f t="shared" si="21"/>
        <v>5</v>
      </c>
      <c r="D489" s="224">
        <v>221.07291666666666</v>
      </c>
      <c r="E489" s="224">
        <v>2.4541666666666666</v>
      </c>
      <c r="H489" s="223">
        <v>8.3333333333333565E-2</v>
      </c>
      <c r="I489" s="223">
        <v>0.05</v>
      </c>
      <c r="J489" s="224">
        <v>221.07291666666666</v>
      </c>
      <c r="K489" s="224">
        <v>2.4541666666666666</v>
      </c>
    </row>
    <row r="490" spans="1:11" x14ac:dyDescent="0.25">
      <c r="A490" s="217">
        <f t="shared" si="20"/>
        <v>2040</v>
      </c>
      <c r="B490" s="217">
        <f t="shared" si="21"/>
        <v>6</v>
      </c>
      <c r="D490" s="224">
        <v>263.85208333333333</v>
      </c>
      <c r="E490" s="224">
        <v>0</v>
      </c>
      <c r="H490" s="223">
        <v>0</v>
      </c>
      <c r="I490" s="223">
        <v>0</v>
      </c>
      <c r="J490" s="224">
        <v>263.85208333333333</v>
      </c>
      <c r="K490" s="224">
        <v>0</v>
      </c>
    </row>
    <row r="491" spans="1:11" x14ac:dyDescent="0.25">
      <c r="A491" s="217">
        <f t="shared" si="20"/>
        <v>2040</v>
      </c>
      <c r="B491" s="217">
        <f t="shared" si="21"/>
        <v>7</v>
      </c>
      <c r="D491" s="224">
        <v>296.31354166666671</v>
      </c>
      <c r="E491" s="224">
        <v>0</v>
      </c>
      <c r="H491" s="223">
        <v>0</v>
      </c>
      <c r="I491" s="223">
        <v>0</v>
      </c>
      <c r="J491" s="224">
        <v>296.31354166666671</v>
      </c>
      <c r="K491" s="224">
        <v>0</v>
      </c>
    </row>
    <row r="492" spans="1:11" x14ac:dyDescent="0.25">
      <c r="A492" s="217">
        <f t="shared" si="20"/>
        <v>2040</v>
      </c>
      <c r="B492" s="217">
        <f t="shared" si="21"/>
        <v>8</v>
      </c>
      <c r="D492" s="224">
        <v>302.04166666666674</v>
      </c>
      <c r="E492" s="224">
        <v>9.1666666666666674E-2</v>
      </c>
      <c r="H492" s="223">
        <v>0</v>
      </c>
      <c r="I492" s="223">
        <v>0</v>
      </c>
      <c r="J492" s="224">
        <v>302.04166666666674</v>
      </c>
      <c r="K492" s="224">
        <v>9.1666666666666674E-2</v>
      </c>
    </row>
    <row r="493" spans="1:11" x14ac:dyDescent="0.25">
      <c r="A493" s="217">
        <f t="shared" si="20"/>
        <v>2040</v>
      </c>
      <c r="B493" s="217">
        <f t="shared" si="21"/>
        <v>9</v>
      </c>
      <c r="D493" s="224">
        <v>256.48333333333329</v>
      </c>
      <c r="E493" s="224">
        <v>8.3333333333333329E-2</v>
      </c>
      <c r="H493" s="223">
        <v>0</v>
      </c>
      <c r="I493" s="223">
        <v>0.05</v>
      </c>
      <c r="J493" s="224">
        <v>256.48333333333329</v>
      </c>
      <c r="K493" s="224">
        <v>8.3333333333333329E-2</v>
      </c>
    </row>
    <row r="494" spans="1:11" ht="12.75" x14ac:dyDescent="0.2">
      <c r="A494" s="217">
        <f t="shared" si="20"/>
        <v>2040</v>
      </c>
      <c r="B494" s="217">
        <f t="shared" si="21"/>
        <v>10</v>
      </c>
      <c r="D494" s="224">
        <v>182.1908909412258</v>
      </c>
      <c r="E494" s="224">
        <v>8.6979166666666679</v>
      </c>
      <c r="H494" s="223">
        <v>1.5854166666666667</v>
      </c>
      <c r="I494" s="223">
        <v>0</v>
      </c>
      <c r="J494" s="224">
        <v>182.1908909412258</v>
      </c>
      <c r="K494" s="224">
        <v>8.6979166666666679</v>
      </c>
    </row>
    <row r="495" spans="1:11" ht="12.75" x14ac:dyDescent="0.2">
      <c r="A495" s="217">
        <f t="shared" si="20"/>
        <v>2040</v>
      </c>
      <c r="B495" s="217">
        <f t="shared" si="21"/>
        <v>11</v>
      </c>
      <c r="D495" s="224">
        <v>72.302083333333343</v>
      </c>
      <c r="E495" s="224">
        <v>50.125000000000007</v>
      </c>
      <c r="H495" s="223">
        <v>7.1208333333333345</v>
      </c>
      <c r="I495" s="223">
        <v>0</v>
      </c>
      <c r="J495" s="224">
        <v>72.302083333333343</v>
      </c>
      <c r="K495" s="224">
        <v>50.125000000000007</v>
      </c>
    </row>
    <row r="496" spans="1:11" x14ac:dyDescent="0.25">
      <c r="A496" s="217">
        <f t="shared" si="20"/>
        <v>2040</v>
      </c>
      <c r="B496" s="217">
        <f t="shared" si="21"/>
        <v>12</v>
      </c>
      <c r="D496" s="224">
        <v>41.454166666666666</v>
      </c>
      <c r="E496" s="224">
        <v>119.41875</v>
      </c>
      <c r="H496" s="223">
        <v>14.15</v>
      </c>
      <c r="I496" s="223">
        <v>0.35</v>
      </c>
      <c r="J496" s="224">
        <v>41.454166666666666</v>
      </c>
      <c r="K496" s="224">
        <v>119.41875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42" sqref="J42"/>
    </sheetView>
  </sheetViews>
  <sheetFormatPr defaultColWidth="9.109375" defaultRowHeight="13.2" x14ac:dyDescent="0.25"/>
  <cols>
    <col min="1" max="16384" width="9.109375" style="217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667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2" sqref="A2"/>
      <selection pane="bottomRight" activeCell="A2" sqref="A1:A2"/>
    </sheetView>
  </sheetViews>
  <sheetFormatPr defaultColWidth="5.109375" defaultRowHeight="11.4" x14ac:dyDescent="0.2"/>
  <cols>
    <col min="1" max="1" width="5" style="11" bestFit="1" customWidth="1"/>
    <col min="2" max="2" width="6" style="11" customWidth="1"/>
    <col min="3" max="3" width="8" style="1" customWidth="1"/>
    <col min="4" max="4" width="9.109375" style="1" customWidth="1"/>
    <col min="5" max="5" width="11" style="2" customWidth="1"/>
    <col min="6" max="6" width="11.44140625" style="2" customWidth="1"/>
    <col min="7" max="7" width="7.5546875" style="1" customWidth="1"/>
    <col min="8" max="8" width="8.44140625" style="1" customWidth="1"/>
    <col min="9" max="9" width="18.109375" style="2" customWidth="1"/>
    <col min="10" max="10" width="9.33203125" style="2" customWidth="1"/>
    <col min="11" max="11" width="8.88671875" style="2" customWidth="1"/>
    <col min="12" max="12" width="9.33203125" style="2" customWidth="1"/>
    <col min="13" max="13" width="7.109375" style="2" customWidth="1"/>
    <col min="14" max="14" width="6.5546875" style="2" customWidth="1"/>
    <col min="15" max="15" width="7.33203125" style="5" customWidth="1"/>
    <col min="16" max="16" width="6.5546875" style="1" customWidth="1"/>
    <col min="17" max="18" width="7" style="1" customWidth="1"/>
    <col min="19" max="19" width="15.44140625" style="2" customWidth="1"/>
    <col min="20" max="20" width="9.6640625" style="2" customWidth="1"/>
    <col min="21" max="21" width="10.33203125" style="2" customWidth="1"/>
    <col min="22" max="22" width="10.5546875" style="2" customWidth="1"/>
    <col min="23" max="23" width="53.5546875" style="2" customWidth="1"/>
    <col min="24" max="24" width="10.6640625" style="2" customWidth="1"/>
    <col min="25" max="25" width="13" style="2" customWidth="1"/>
    <col min="26" max="26" width="11.109375" style="2" customWidth="1"/>
    <col min="27" max="27" width="7.44140625" style="2" bestFit="1" customWidth="1"/>
    <col min="28" max="28" width="12.6640625" style="2" bestFit="1" customWidth="1"/>
    <col min="29" max="29" width="13.6640625" style="2" bestFit="1" customWidth="1"/>
    <col min="30" max="31" width="14.88671875" style="2" customWidth="1"/>
    <col min="32" max="32" width="10" style="2" customWidth="1"/>
    <col min="33" max="33" width="10.5546875" style="2" customWidth="1"/>
    <col min="34" max="35" width="9" style="2" customWidth="1"/>
    <col min="36" max="36" width="8" style="2" customWidth="1"/>
    <col min="37" max="37" width="8.109375" style="2" customWidth="1"/>
    <col min="38" max="39" width="9" style="2" customWidth="1"/>
    <col min="40" max="40" width="8" style="2" customWidth="1"/>
    <col min="41" max="41" width="8.44140625" style="2" customWidth="1"/>
    <col min="42" max="45" width="7.44140625" style="2" customWidth="1"/>
    <col min="46" max="46" width="8.109375" style="2" customWidth="1"/>
    <col min="47" max="47" width="8.5546875" style="2" customWidth="1"/>
    <col min="48" max="16384" width="5.109375" style="2"/>
  </cols>
  <sheetData>
    <row r="1" spans="1:47" ht="13.2" x14ac:dyDescent="0.25">
      <c r="A1" s="312" t="s">
        <v>343</v>
      </c>
      <c r="O1" s="1"/>
    </row>
    <row r="2" spans="1:47" ht="13.2" x14ac:dyDescent="0.25">
      <c r="A2" s="312" t="s">
        <v>342</v>
      </c>
      <c r="O2" s="1"/>
    </row>
    <row r="3" spans="1:47" x14ac:dyDescent="0.2">
      <c r="O3" s="1"/>
    </row>
    <row r="4" spans="1:47" s="10" customFormat="1" ht="26.25" customHeight="1" x14ac:dyDescent="0.2">
      <c r="A4" s="35" t="s">
        <v>15</v>
      </c>
      <c r="B4" s="35" t="s">
        <v>16</v>
      </c>
      <c r="C4" s="76" t="s">
        <v>37</v>
      </c>
      <c r="D4" s="76" t="s">
        <v>39</v>
      </c>
      <c r="E4" s="77" t="s">
        <v>112</v>
      </c>
      <c r="F4" s="77" t="s">
        <v>113</v>
      </c>
      <c r="G4" s="76" t="s">
        <v>38</v>
      </c>
      <c r="H4" s="76" t="s">
        <v>40</v>
      </c>
      <c r="I4" s="78" t="s">
        <v>61</v>
      </c>
      <c r="J4" s="79" t="s">
        <v>64</v>
      </c>
      <c r="K4" s="77" t="s">
        <v>120</v>
      </c>
      <c r="L4" s="77" t="s">
        <v>121</v>
      </c>
      <c r="M4" s="80" t="s">
        <v>126</v>
      </c>
      <c r="N4" s="81" t="s">
        <v>127</v>
      </c>
      <c r="O4" s="71" t="s">
        <v>75</v>
      </c>
      <c r="P4" s="71" t="s">
        <v>76</v>
      </c>
      <c r="Q4" s="71" t="s">
        <v>77</v>
      </c>
      <c r="R4" s="71" t="s">
        <v>78</v>
      </c>
      <c r="S4" s="72" t="s">
        <v>79</v>
      </c>
      <c r="T4" s="8" t="s">
        <v>80</v>
      </c>
      <c r="U4" s="8" t="s">
        <v>128</v>
      </c>
      <c r="V4" s="8" t="s">
        <v>129</v>
      </c>
      <c r="X4" s="67" t="s">
        <v>199</v>
      </c>
      <c r="Y4" s="67" t="s">
        <v>200</v>
      </c>
      <c r="Z4" s="10" t="s">
        <v>201</v>
      </c>
      <c r="AB4" s="10" t="s">
        <v>206</v>
      </c>
      <c r="AC4" s="10" t="s">
        <v>207</v>
      </c>
      <c r="AD4" s="75" t="s">
        <v>245</v>
      </c>
      <c r="AE4" s="75" t="s">
        <v>246</v>
      </c>
      <c r="AF4" s="75" t="s">
        <v>247</v>
      </c>
      <c r="AG4" s="75" t="s">
        <v>248</v>
      </c>
      <c r="AH4" s="77" t="s">
        <v>249</v>
      </c>
      <c r="AI4" s="77" t="s">
        <v>250</v>
      </c>
      <c r="AJ4" s="79" t="s">
        <v>253</v>
      </c>
      <c r="AK4" s="79" t="s">
        <v>254</v>
      </c>
      <c r="AL4" s="77" t="s">
        <v>251</v>
      </c>
      <c r="AM4" s="77" t="s">
        <v>252</v>
      </c>
      <c r="AN4" s="79" t="s">
        <v>255</v>
      </c>
      <c r="AO4" s="79" t="s">
        <v>256</v>
      </c>
      <c r="AP4" s="77" t="s">
        <v>257</v>
      </c>
      <c r="AQ4" s="77" t="s">
        <v>258</v>
      </c>
      <c r="AR4" s="79" t="s">
        <v>259</v>
      </c>
      <c r="AS4" s="79" t="s">
        <v>260</v>
      </c>
      <c r="AT4" s="79" t="s">
        <v>264</v>
      </c>
      <c r="AU4" s="79" t="s">
        <v>265</v>
      </c>
    </row>
    <row r="5" spans="1:47" x14ac:dyDescent="0.2">
      <c r="A5" s="11">
        <v>1990</v>
      </c>
      <c r="B5" s="3">
        <v>1</v>
      </c>
      <c r="C5" s="30">
        <v>57.000000000000007</v>
      </c>
      <c r="D5" s="30">
        <v>42.708333333333329</v>
      </c>
      <c r="E5" s="30">
        <v>3.2499999999999996</v>
      </c>
      <c r="F5" s="30">
        <v>0</v>
      </c>
      <c r="G5" s="30">
        <v>29.374999999999986</v>
      </c>
      <c r="H5" s="30">
        <v>25.916666666666664</v>
      </c>
      <c r="I5" s="30">
        <v>0</v>
      </c>
      <c r="J5" s="30">
        <v>25.916666666666664</v>
      </c>
      <c r="K5" s="30">
        <v>0</v>
      </c>
      <c r="L5" s="30">
        <v>0</v>
      </c>
      <c r="M5" s="30">
        <v>25.916666666666664</v>
      </c>
      <c r="N5" s="36">
        <v>0</v>
      </c>
      <c r="O5" s="30">
        <v>51.334628021788831</v>
      </c>
      <c r="P5" s="30">
        <v>50.23479217290248</v>
      </c>
      <c r="Q5" s="30">
        <v>20.791666666666657</v>
      </c>
      <c r="R5" s="30">
        <v>28.385976174860346</v>
      </c>
      <c r="S5" s="30">
        <v>0</v>
      </c>
      <c r="T5" s="30">
        <v>28.385976174860346</v>
      </c>
      <c r="U5" s="30">
        <v>0</v>
      </c>
      <c r="V5" s="30">
        <v>0</v>
      </c>
      <c r="Y5" s="66"/>
      <c r="Z5" s="66">
        <v>74.76949430962334</v>
      </c>
      <c r="AD5" s="69">
        <v>19.916666666666664</v>
      </c>
      <c r="AE5" s="69">
        <v>5</v>
      </c>
      <c r="AF5" s="69">
        <v>19.916666666666664</v>
      </c>
      <c r="AG5" s="69">
        <v>5</v>
      </c>
      <c r="AH5" s="69">
        <v>0</v>
      </c>
      <c r="AI5" s="69">
        <v>0</v>
      </c>
      <c r="AJ5" s="69">
        <v>19.916666666666664</v>
      </c>
      <c r="AK5" s="69">
        <v>0</v>
      </c>
      <c r="AL5" s="69">
        <v>0</v>
      </c>
      <c r="AM5" s="69">
        <v>0</v>
      </c>
      <c r="AN5" s="69">
        <v>5</v>
      </c>
      <c r="AO5" s="69">
        <v>0</v>
      </c>
      <c r="AP5" s="69">
        <v>0</v>
      </c>
      <c r="AQ5" s="69">
        <v>0</v>
      </c>
      <c r="AR5" s="69">
        <v>0</v>
      </c>
      <c r="AS5" s="69">
        <v>0</v>
      </c>
      <c r="AT5" s="69">
        <v>0</v>
      </c>
      <c r="AU5" s="69">
        <v>0</v>
      </c>
    </row>
    <row r="6" spans="1:47" x14ac:dyDescent="0.2">
      <c r="A6" s="11">
        <v>1990</v>
      </c>
      <c r="B6" s="3">
        <v>2</v>
      </c>
      <c r="C6" s="30">
        <v>66.7916666666667</v>
      </c>
      <c r="D6" s="30">
        <v>20.458333333333332</v>
      </c>
      <c r="E6" s="30">
        <v>4.5416666666666661</v>
      </c>
      <c r="F6" s="30">
        <v>0</v>
      </c>
      <c r="G6" s="30">
        <v>48.791666666666671</v>
      </c>
      <c r="H6" s="30">
        <v>10.875</v>
      </c>
      <c r="I6" s="30">
        <v>0</v>
      </c>
      <c r="J6" s="30">
        <v>10.875</v>
      </c>
      <c r="K6" s="30">
        <v>0</v>
      </c>
      <c r="L6" s="30">
        <v>10.875</v>
      </c>
      <c r="M6" s="30">
        <v>0</v>
      </c>
      <c r="N6" s="36">
        <v>0</v>
      </c>
      <c r="O6" s="30">
        <v>75.833333333333343</v>
      </c>
      <c r="P6" s="30">
        <v>17.166666666666668</v>
      </c>
      <c r="Q6" s="30">
        <v>57.375</v>
      </c>
      <c r="R6" s="30">
        <v>10.708333333333329</v>
      </c>
      <c r="S6" s="30">
        <v>0</v>
      </c>
      <c r="T6" s="30">
        <v>10.708333333333329</v>
      </c>
      <c r="U6" s="30">
        <v>0</v>
      </c>
      <c r="V6" s="30">
        <v>10.708333333333329</v>
      </c>
      <c r="Y6" s="66"/>
      <c r="Z6" s="66">
        <v>70.05075265089036</v>
      </c>
      <c r="AB6" s="69">
        <f>(C6+C5)/2</f>
        <v>61.895833333333357</v>
      </c>
      <c r="AC6" s="69">
        <f>(J6+J5)/2</f>
        <v>18.395833333333332</v>
      </c>
      <c r="AD6" s="69">
        <v>7.9583333333333286</v>
      </c>
      <c r="AE6" s="69">
        <v>0</v>
      </c>
      <c r="AF6" s="69">
        <v>7.9583333333333286</v>
      </c>
      <c r="AG6" s="69">
        <v>0</v>
      </c>
      <c r="AH6" s="69">
        <v>0</v>
      </c>
      <c r="AI6" s="69">
        <v>7.9583333333333286</v>
      </c>
      <c r="AJ6" s="69">
        <v>0</v>
      </c>
      <c r="AK6" s="69">
        <v>0</v>
      </c>
      <c r="AL6" s="69">
        <v>0</v>
      </c>
      <c r="AM6" s="69">
        <v>0</v>
      </c>
      <c r="AN6" s="69">
        <v>0</v>
      </c>
      <c r="AO6" s="69">
        <v>0</v>
      </c>
      <c r="AP6" s="69">
        <v>0</v>
      </c>
      <c r="AQ6" s="69">
        <v>7.9583333333333286</v>
      </c>
      <c r="AR6" s="69">
        <v>0</v>
      </c>
      <c r="AS6" s="69">
        <v>0</v>
      </c>
      <c r="AT6" s="69">
        <v>0</v>
      </c>
      <c r="AU6" s="69">
        <v>0</v>
      </c>
    </row>
    <row r="7" spans="1:47" x14ac:dyDescent="0.2">
      <c r="A7" s="11">
        <v>1990</v>
      </c>
      <c r="B7" s="3">
        <v>3</v>
      </c>
      <c r="C7" s="30">
        <v>67.416666666666671</v>
      </c>
      <c r="D7" s="30">
        <v>15.958333333333334</v>
      </c>
      <c r="E7" s="30">
        <v>3.166666666666667</v>
      </c>
      <c r="F7" s="30">
        <v>0</v>
      </c>
      <c r="G7" s="30">
        <v>33.624999999999972</v>
      </c>
      <c r="H7" s="30">
        <v>2.7083333333333286</v>
      </c>
      <c r="I7" s="30">
        <v>0</v>
      </c>
      <c r="J7" s="30">
        <v>2.7083333333333286</v>
      </c>
      <c r="K7" s="30">
        <v>2.7083333333333286</v>
      </c>
      <c r="L7" s="30">
        <v>0</v>
      </c>
      <c r="M7" s="30">
        <v>0</v>
      </c>
      <c r="N7" s="36">
        <v>0</v>
      </c>
      <c r="O7" s="30">
        <v>57.458333333333336</v>
      </c>
      <c r="P7" s="30">
        <v>19.249999999999996</v>
      </c>
      <c r="Q7" s="30">
        <v>23.291666666666643</v>
      </c>
      <c r="R7" s="30">
        <v>2.875</v>
      </c>
      <c r="S7" s="30">
        <v>0</v>
      </c>
      <c r="T7" s="30">
        <v>2.875</v>
      </c>
      <c r="U7" s="30">
        <v>2.875</v>
      </c>
      <c r="V7" s="30">
        <v>0</v>
      </c>
      <c r="Y7" s="66"/>
      <c r="Z7" s="66">
        <v>68.981528204688303</v>
      </c>
      <c r="AB7" s="69">
        <f t="shared" ref="AB7:AB70" si="0">(C7+C6)/2</f>
        <v>67.104166666666686</v>
      </c>
      <c r="AC7" s="69">
        <f t="shared" ref="AC7:AC70" si="1">(J7+J6)/2</f>
        <v>6.7916666666666643</v>
      </c>
      <c r="AD7" s="69">
        <v>0.75</v>
      </c>
      <c r="AE7" s="69">
        <v>0</v>
      </c>
      <c r="AF7" s="69">
        <v>0.75</v>
      </c>
      <c r="AG7" s="69">
        <v>0</v>
      </c>
      <c r="AH7" s="69">
        <v>0.75</v>
      </c>
      <c r="AI7" s="69">
        <v>0</v>
      </c>
      <c r="AJ7" s="69">
        <v>0</v>
      </c>
      <c r="AK7" s="69">
        <v>0</v>
      </c>
      <c r="AL7" s="69">
        <v>0</v>
      </c>
      <c r="AM7" s="69">
        <v>0</v>
      </c>
      <c r="AN7" s="69">
        <v>0</v>
      </c>
      <c r="AO7" s="69">
        <v>0</v>
      </c>
      <c r="AP7" s="69">
        <v>0.75</v>
      </c>
      <c r="AQ7" s="69">
        <v>0</v>
      </c>
      <c r="AR7" s="69">
        <v>0</v>
      </c>
      <c r="AS7" s="69">
        <v>0</v>
      </c>
      <c r="AT7" s="69">
        <f>(C7+C8)/2</f>
        <v>82.791666666666657</v>
      </c>
      <c r="AU7" s="69">
        <f>(K7+H8)/2</f>
        <v>3.4375</v>
      </c>
    </row>
    <row r="8" spans="1:47" x14ac:dyDescent="0.2">
      <c r="A8" s="11">
        <v>1990</v>
      </c>
      <c r="B8" s="3">
        <v>4</v>
      </c>
      <c r="C8" s="30">
        <v>98.166666666666657</v>
      </c>
      <c r="D8" s="30">
        <v>12.874999999999996</v>
      </c>
      <c r="E8" s="30">
        <v>9.2916666666666661</v>
      </c>
      <c r="F8" s="30">
        <v>4.1666666666666664E-2</v>
      </c>
      <c r="G8" s="30">
        <v>68.416666666666657</v>
      </c>
      <c r="H8" s="30">
        <v>4.1666666666666714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6">
        <v>0</v>
      </c>
      <c r="O8" s="30">
        <v>97.874999999999972</v>
      </c>
      <c r="P8" s="30">
        <v>12.874999999999996</v>
      </c>
      <c r="Q8" s="30">
        <v>67.416666666666657</v>
      </c>
      <c r="R8" s="30">
        <v>4.1666666666666714</v>
      </c>
      <c r="S8" s="30">
        <v>0</v>
      </c>
      <c r="T8" s="30">
        <v>0</v>
      </c>
      <c r="U8" s="30">
        <v>0</v>
      </c>
      <c r="V8" s="30">
        <v>0</v>
      </c>
      <c r="Y8" s="66"/>
      <c r="Z8" s="66">
        <v>68.760640196664625</v>
      </c>
      <c r="AB8" s="69">
        <f t="shared" si="0"/>
        <v>82.791666666666657</v>
      </c>
      <c r="AC8" s="69">
        <f t="shared" si="1"/>
        <v>1.3541666666666643</v>
      </c>
      <c r="AD8" s="69">
        <v>2.1666666666666714</v>
      </c>
      <c r="AE8" s="69">
        <v>0</v>
      </c>
      <c r="AF8" s="69">
        <v>0</v>
      </c>
      <c r="AG8" s="69">
        <v>0</v>
      </c>
      <c r="AH8" s="69">
        <v>0</v>
      </c>
      <c r="AI8" s="69">
        <v>0</v>
      </c>
      <c r="AJ8" s="69">
        <v>0</v>
      </c>
      <c r="AK8" s="69">
        <v>0</v>
      </c>
      <c r="AL8" s="69">
        <v>0</v>
      </c>
      <c r="AM8" s="69">
        <v>0</v>
      </c>
      <c r="AN8" s="69">
        <v>0</v>
      </c>
      <c r="AO8" s="69">
        <v>0</v>
      </c>
      <c r="AP8" s="69"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</row>
    <row r="9" spans="1:47" x14ac:dyDescent="0.2">
      <c r="A9" s="11">
        <v>1990</v>
      </c>
      <c r="B9" s="3">
        <v>5</v>
      </c>
      <c r="C9" s="30">
        <v>219.74999999999997</v>
      </c>
      <c r="D9" s="30">
        <v>0</v>
      </c>
      <c r="E9" s="30">
        <v>48.125000000000007</v>
      </c>
      <c r="F9" s="30">
        <v>8.0833333333333321</v>
      </c>
      <c r="G9" s="30">
        <v>217.58333333333343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6">
        <v>0</v>
      </c>
      <c r="O9" s="30">
        <v>202.20833333333331</v>
      </c>
      <c r="P9" s="30">
        <v>0</v>
      </c>
      <c r="Q9" s="30">
        <v>199.91666666666674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Y9" s="66"/>
      <c r="Z9" s="66">
        <v>72.984609423805495</v>
      </c>
      <c r="AB9" s="69">
        <f t="shared" si="0"/>
        <v>158.95833333333331</v>
      </c>
      <c r="AC9" s="69">
        <f t="shared" si="1"/>
        <v>0</v>
      </c>
      <c r="AD9" s="69">
        <v>0</v>
      </c>
      <c r="AE9" s="69">
        <v>0</v>
      </c>
      <c r="AF9" s="69">
        <v>0</v>
      </c>
      <c r="AG9" s="69">
        <v>0</v>
      </c>
      <c r="AH9" s="69">
        <v>0</v>
      </c>
      <c r="AI9" s="69">
        <v>0</v>
      </c>
      <c r="AJ9" s="69">
        <v>0</v>
      </c>
      <c r="AK9" s="69">
        <v>0</v>
      </c>
      <c r="AL9" s="69">
        <v>0</v>
      </c>
      <c r="AM9" s="69">
        <v>0</v>
      </c>
      <c r="AN9" s="69">
        <v>0</v>
      </c>
      <c r="AO9" s="69">
        <v>0</v>
      </c>
      <c r="AP9" s="69"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</row>
    <row r="10" spans="1:47" x14ac:dyDescent="0.2">
      <c r="A10" s="11">
        <v>1990</v>
      </c>
      <c r="B10" s="3">
        <v>6</v>
      </c>
      <c r="C10" s="30">
        <v>282.83333333333331</v>
      </c>
      <c r="D10" s="30">
        <v>0</v>
      </c>
      <c r="E10" s="30">
        <v>83.999999999999986</v>
      </c>
      <c r="F10" s="30">
        <v>22.166666666666664</v>
      </c>
      <c r="G10" s="30">
        <v>281.87500000000006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6">
        <v>0</v>
      </c>
      <c r="O10" s="30">
        <v>289.45833333333337</v>
      </c>
      <c r="P10" s="30">
        <v>0</v>
      </c>
      <c r="Q10" s="30">
        <v>288.5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Y10" s="66"/>
      <c r="Z10" s="66">
        <v>72.751815204939732</v>
      </c>
      <c r="AB10" s="69">
        <f t="shared" si="0"/>
        <v>251.29166666666663</v>
      </c>
      <c r="AC10" s="69">
        <f t="shared" si="1"/>
        <v>0</v>
      </c>
      <c r="AD10" s="69">
        <v>0</v>
      </c>
      <c r="AE10" s="69">
        <v>0</v>
      </c>
      <c r="AF10" s="69">
        <v>0</v>
      </c>
      <c r="AG10" s="69">
        <v>0</v>
      </c>
      <c r="AH10" s="69">
        <v>0</v>
      </c>
      <c r="AI10" s="69">
        <v>0</v>
      </c>
      <c r="AJ10" s="69">
        <v>0</v>
      </c>
      <c r="AK10" s="69">
        <v>0</v>
      </c>
      <c r="AL10" s="69">
        <v>0</v>
      </c>
      <c r="AM10" s="69">
        <v>0</v>
      </c>
      <c r="AN10" s="69">
        <v>0</v>
      </c>
      <c r="AO10" s="69">
        <v>0</v>
      </c>
      <c r="AP10" s="69"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</row>
    <row r="11" spans="1:47" x14ac:dyDescent="0.2">
      <c r="A11" s="11">
        <v>1990</v>
      </c>
      <c r="B11" s="3">
        <v>7</v>
      </c>
      <c r="C11" s="30">
        <v>310.58333333333331</v>
      </c>
      <c r="D11" s="30">
        <v>0</v>
      </c>
      <c r="E11" s="30">
        <v>97.833333333333329</v>
      </c>
      <c r="F11" s="30">
        <v>29.791666666666668</v>
      </c>
      <c r="G11" s="30">
        <v>310.58333333333331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6">
        <v>0</v>
      </c>
      <c r="O11" s="30">
        <v>296.70833333333331</v>
      </c>
      <c r="P11" s="30">
        <v>0</v>
      </c>
      <c r="Q11" s="30">
        <v>296.70833333333326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Y11" s="66"/>
      <c r="Z11" s="66">
        <v>75.981805085173448</v>
      </c>
      <c r="AB11" s="69">
        <f t="shared" si="0"/>
        <v>296.70833333333331</v>
      </c>
      <c r="AC11" s="69">
        <f t="shared" si="1"/>
        <v>0</v>
      </c>
      <c r="AD11" s="69">
        <v>0</v>
      </c>
      <c r="AE11" s="69">
        <v>0</v>
      </c>
      <c r="AF11" s="69">
        <v>0</v>
      </c>
      <c r="AG11" s="69">
        <v>0</v>
      </c>
      <c r="AH11" s="69">
        <v>0</v>
      </c>
      <c r="AI11" s="69">
        <v>0</v>
      </c>
      <c r="AJ11" s="69">
        <v>0</v>
      </c>
      <c r="AK11" s="69">
        <v>0</v>
      </c>
      <c r="AL11" s="69">
        <v>0</v>
      </c>
      <c r="AM11" s="69">
        <v>0</v>
      </c>
      <c r="AN11" s="69">
        <v>0</v>
      </c>
      <c r="AO11" s="69">
        <v>0</v>
      </c>
      <c r="AP11" s="69"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</row>
    <row r="12" spans="1:47" x14ac:dyDescent="0.2">
      <c r="A12" s="11">
        <v>1990</v>
      </c>
      <c r="B12" s="3">
        <v>8</v>
      </c>
      <c r="C12" s="30">
        <v>305.125</v>
      </c>
      <c r="D12" s="30">
        <v>0</v>
      </c>
      <c r="E12" s="30">
        <v>92.666666666666657</v>
      </c>
      <c r="F12" s="30">
        <v>28.166666666666664</v>
      </c>
      <c r="G12" s="30">
        <v>305.12499999999989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6">
        <v>0</v>
      </c>
      <c r="O12" s="30">
        <v>312.70833333333337</v>
      </c>
      <c r="P12" s="30">
        <v>0</v>
      </c>
      <c r="Q12" s="30">
        <v>312.70833333333326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Y12" s="66"/>
      <c r="Z12" s="66">
        <v>78.082538680160908</v>
      </c>
      <c r="AB12" s="69">
        <f t="shared" si="0"/>
        <v>307.85416666666663</v>
      </c>
      <c r="AC12" s="69">
        <f t="shared" si="1"/>
        <v>0</v>
      </c>
      <c r="AD12" s="69">
        <v>0</v>
      </c>
      <c r="AE12" s="69">
        <v>0</v>
      </c>
      <c r="AF12" s="69">
        <v>0</v>
      </c>
      <c r="AG12" s="69">
        <v>0</v>
      </c>
      <c r="AH12" s="69">
        <v>0</v>
      </c>
      <c r="AI12" s="69">
        <v>0</v>
      </c>
      <c r="AJ12" s="69">
        <v>0</v>
      </c>
      <c r="AK12" s="69">
        <v>0</v>
      </c>
      <c r="AL12" s="69">
        <v>0</v>
      </c>
      <c r="AM12" s="69">
        <v>0</v>
      </c>
      <c r="AN12" s="69">
        <v>0</v>
      </c>
      <c r="AO12" s="69">
        <v>0</v>
      </c>
      <c r="AP12" s="69"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</row>
    <row r="13" spans="1:47" x14ac:dyDescent="0.2">
      <c r="A13" s="11">
        <v>1990</v>
      </c>
      <c r="B13" s="3">
        <v>9</v>
      </c>
      <c r="C13" s="30">
        <v>296.375</v>
      </c>
      <c r="D13" s="30">
        <v>0</v>
      </c>
      <c r="E13" s="30">
        <v>86.75</v>
      </c>
      <c r="F13" s="30">
        <v>21.125</v>
      </c>
      <c r="G13" s="30">
        <v>296.37500000000006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6">
        <v>0</v>
      </c>
      <c r="O13" s="30">
        <v>311.45833333333337</v>
      </c>
      <c r="P13" s="30">
        <v>0</v>
      </c>
      <c r="Q13" s="30">
        <v>311.45833333333343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Y13" s="66"/>
      <c r="Z13" s="66">
        <v>75.25918479859871</v>
      </c>
      <c r="AB13" s="69">
        <f t="shared" si="0"/>
        <v>300.75</v>
      </c>
      <c r="AC13" s="69">
        <f t="shared" si="1"/>
        <v>0</v>
      </c>
      <c r="AD13" s="69">
        <v>0</v>
      </c>
      <c r="AE13" s="69">
        <v>0</v>
      </c>
      <c r="AF13" s="69">
        <v>0</v>
      </c>
      <c r="AG13" s="69">
        <v>0</v>
      </c>
      <c r="AH13" s="69">
        <v>0</v>
      </c>
      <c r="AI13" s="69">
        <v>0</v>
      </c>
      <c r="AJ13" s="69">
        <v>0</v>
      </c>
      <c r="AK13" s="69">
        <v>0</v>
      </c>
      <c r="AL13" s="69">
        <v>0</v>
      </c>
      <c r="AM13" s="69">
        <v>0</v>
      </c>
      <c r="AN13" s="69">
        <v>0</v>
      </c>
      <c r="AO13" s="69">
        <v>0</v>
      </c>
      <c r="AP13" s="69"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</row>
    <row r="14" spans="1:47" x14ac:dyDescent="0.2">
      <c r="A14" s="11">
        <v>1990</v>
      </c>
      <c r="B14" s="3">
        <v>10</v>
      </c>
      <c r="C14" s="30">
        <v>233.45833333333329</v>
      </c>
      <c r="D14" s="30">
        <v>7.5000000000000009</v>
      </c>
      <c r="E14" s="30">
        <v>52.374999999999993</v>
      </c>
      <c r="F14" s="30">
        <v>8.125</v>
      </c>
      <c r="G14" s="30">
        <v>225</v>
      </c>
      <c r="H14" s="30">
        <v>3.5833333333333357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6">
        <v>0</v>
      </c>
      <c r="O14" s="30">
        <v>238</v>
      </c>
      <c r="P14" s="30">
        <v>7.0833333333333339</v>
      </c>
      <c r="Q14" s="30">
        <v>233.20833333333337</v>
      </c>
      <c r="R14" s="30">
        <v>3.5833333333333357</v>
      </c>
      <c r="S14" s="30">
        <v>0</v>
      </c>
      <c r="T14" s="30">
        <v>0</v>
      </c>
      <c r="U14" s="30">
        <v>0</v>
      </c>
      <c r="V14" s="30">
        <v>0</v>
      </c>
      <c r="Y14" s="66"/>
      <c r="Z14" s="66">
        <v>73.188460694375053</v>
      </c>
      <c r="AB14" s="69">
        <f t="shared" si="0"/>
        <v>264.91666666666663</v>
      </c>
      <c r="AC14" s="69">
        <f t="shared" si="1"/>
        <v>0</v>
      </c>
      <c r="AD14" s="69">
        <v>2.5833333333333357</v>
      </c>
      <c r="AE14" s="69">
        <v>0</v>
      </c>
      <c r="AF14" s="69">
        <v>0</v>
      </c>
      <c r="AG14" s="69">
        <v>0</v>
      </c>
      <c r="AH14" s="69">
        <v>0</v>
      </c>
      <c r="AI14" s="69">
        <v>0</v>
      </c>
      <c r="AJ14" s="69">
        <v>0</v>
      </c>
      <c r="AK14" s="69">
        <v>0</v>
      </c>
      <c r="AL14" s="69">
        <v>0</v>
      </c>
      <c r="AM14" s="69">
        <v>0</v>
      </c>
      <c r="AN14" s="69">
        <v>0</v>
      </c>
      <c r="AO14" s="69">
        <v>0</v>
      </c>
      <c r="AP14" s="69"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</row>
    <row r="15" spans="1:47" x14ac:dyDescent="0.2">
      <c r="A15" s="11">
        <v>1990</v>
      </c>
      <c r="B15" s="3">
        <v>11</v>
      </c>
      <c r="C15" s="30">
        <v>85.958333333333343</v>
      </c>
      <c r="D15" s="30">
        <v>17.083333333333329</v>
      </c>
      <c r="E15" s="30">
        <v>6.541666666666667</v>
      </c>
      <c r="F15" s="30">
        <v>0</v>
      </c>
      <c r="G15" s="30">
        <v>55.208333333333343</v>
      </c>
      <c r="H15" s="30">
        <v>0.5416666666666714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6">
        <v>0</v>
      </c>
      <c r="O15" s="30">
        <v>90.291666666666657</v>
      </c>
      <c r="P15" s="30">
        <v>17.5</v>
      </c>
      <c r="Q15" s="30">
        <v>56.291666666666657</v>
      </c>
      <c r="R15" s="30">
        <v>0.5416666666666714</v>
      </c>
      <c r="S15" s="30">
        <v>0</v>
      </c>
      <c r="T15" s="30">
        <v>0</v>
      </c>
      <c r="U15" s="30">
        <v>0</v>
      </c>
      <c r="V15" s="30">
        <v>0</v>
      </c>
      <c r="Y15" s="66"/>
      <c r="Z15" s="66">
        <v>71.23928652237646</v>
      </c>
      <c r="AB15" s="69">
        <f t="shared" si="0"/>
        <v>159.70833333333331</v>
      </c>
      <c r="AC15" s="69">
        <f t="shared" si="1"/>
        <v>0</v>
      </c>
      <c r="AD15" s="69">
        <v>0</v>
      </c>
      <c r="AE15" s="69">
        <v>0</v>
      </c>
      <c r="AF15" s="69">
        <v>0</v>
      </c>
      <c r="AG15" s="69">
        <v>0</v>
      </c>
      <c r="AH15" s="69">
        <v>0</v>
      </c>
      <c r="AI15" s="69">
        <v>0</v>
      </c>
      <c r="AJ15" s="69">
        <v>0</v>
      </c>
      <c r="AK15" s="69">
        <v>0</v>
      </c>
      <c r="AL15" s="69">
        <v>0</v>
      </c>
      <c r="AM15" s="69">
        <v>0</v>
      </c>
      <c r="AN15" s="69">
        <v>0</v>
      </c>
      <c r="AO15" s="69">
        <v>0</v>
      </c>
      <c r="AP15" s="69"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</row>
    <row r="16" spans="1:47" x14ac:dyDescent="0.2">
      <c r="A16" s="11">
        <v>1990</v>
      </c>
      <c r="B16" s="3">
        <v>12</v>
      </c>
      <c r="C16" s="30">
        <v>56.291666666666671</v>
      </c>
      <c r="D16" s="30">
        <v>44.791666666666664</v>
      </c>
      <c r="E16" s="30">
        <v>2.2083333333333335</v>
      </c>
      <c r="F16" s="30">
        <v>0</v>
      </c>
      <c r="G16" s="30">
        <v>31.166666666666686</v>
      </c>
      <c r="H16" s="30">
        <v>23.458333333333321</v>
      </c>
      <c r="I16" s="30">
        <v>0</v>
      </c>
      <c r="J16" s="30">
        <v>23.458333333333321</v>
      </c>
      <c r="K16" s="30">
        <v>0</v>
      </c>
      <c r="L16" s="30">
        <v>0</v>
      </c>
      <c r="M16" s="30">
        <v>0</v>
      </c>
      <c r="N16" s="36">
        <v>23.458333333333321</v>
      </c>
      <c r="O16" s="30">
        <v>50.125</v>
      </c>
      <c r="P16" s="30">
        <v>44.791666666666664</v>
      </c>
      <c r="Q16" s="30">
        <v>25.6666666666667</v>
      </c>
      <c r="R16" s="30">
        <v>23.458333333333321</v>
      </c>
      <c r="S16" s="30">
        <v>0</v>
      </c>
      <c r="T16" s="30">
        <v>23.458333333333321</v>
      </c>
      <c r="U16" s="30">
        <v>0</v>
      </c>
      <c r="V16" s="30">
        <v>0</v>
      </c>
      <c r="Y16" s="66"/>
      <c r="Z16" s="66">
        <v>74.178997793358903</v>
      </c>
      <c r="AB16" s="69">
        <f t="shared" si="0"/>
        <v>71.125</v>
      </c>
      <c r="AC16" s="69">
        <f t="shared" si="1"/>
        <v>11.729166666666661</v>
      </c>
      <c r="AD16" s="69">
        <v>17.499999999999993</v>
      </c>
      <c r="AE16" s="69">
        <v>2.5833333333333357</v>
      </c>
      <c r="AF16" s="69">
        <v>17.499999999999993</v>
      </c>
      <c r="AG16" s="69">
        <v>2.5833333333333357</v>
      </c>
      <c r="AH16" s="69">
        <v>0</v>
      </c>
      <c r="AI16" s="69">
        <v>0</v>
      </c>
      <c r="AJ16" s="69">
        <v>0</v>
      </c>
      <c r="AK16" s="69">
        <v>17.499999999999993</v>
      </c>
      <c r="AL16" s="69">
        <v>0</v>
      </c>
      <c r="AM16" s="69">
        <v>0</v>
      </c>
      <c r="AN16" s="69">
        <v>0</v>
      </c>
      <c r="AO16" s="69">
        <v>2.5833333333333357</v>
      </c>
      <c r="AP16" s="69"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</row>
    <row r="17" spans="1:47" x14ac:dyDescent="0.2">
      <c r="A17" s="11">
        <v>1991</v>
      </c>
      <c r="B17" s="3">
        <v>1</v>
      </c>
      <c r="C17" s="30">
        <v>52.708333333333329</v>
      </c>
      <c r="D17" s="30">
        <v>39.333333333333336</v>
      </c>
      <c r="E17" s="30">
        <v>2.1666666666666665</v>
      </c>
      <c r="F17" s="30">
        <v>0</v>
      </c>
      <c r="G17" s="30">
        <v>31.083333333333343</v>
      </c>
      <c r="H17" s="30">
        <v>29.624999999999993</v>
      </c>
      <c r="I17" s="30">
        <v>0</v>
      </c>
      <c r="J17" s="30">
        <v>29.624999999999993</v>
      </c>
      <c r="K17" s="30">
        <v>0</v>
      </c>
      <c r="L17" s="30">
        <v>0</v>
      </c>
      <c r="M17" s="30">
        <v>29.624999999999993</v>
      </c>
      <c r="N17" s="36">
        <v>0</v>
      </c>
      <c r="O17" s="30">
        <v>51.833333333333329</v>
      </c>
      <c r="P17" s="30">
        <v>39.333333333333336</v>
      </c>
      <c r="Q17" s="30">
        <v>31.375</v>
      </c>
      <c r="R17" s="30">
        <v>29.624999999999993</v>
      </c>
      <c r="S17" s="30">
        <v>0</v>
      </c>
      <c r="T17" s="30">
        <v>29.624999999999993</v>
      </c>
      <c r="U17" s="30">
        <v>0</v>
      </c>
      <c r="V17" s="30">
        <v>0</v>
      </c>
      <c r="Y17" s="66"/>
      <c r="Z17" s="66">
        <v>77.939994960568583</v>
      </c>
      <c r="AB17" s="69">
        <f t="shared" si="0"/>
        <v>54.5</v>
      </c>
      <c r="AC17" s="69">
        <f t="shared" si="1"/>
        <v>26.541666666666657</v>
      </c>
      <c r="AD17" s="69">
        <v>22.624999999999993</v>
      </c>
      <c r="AE17" s="69">
        <v>1.8333333333333286</v>
      </c>
      <c r="AF17" s="69">
        <v>22.624999999999993</v>
      </c>
      <c r="AG17" s="69">
        <v>1.8333333333333286</v>
      </c>
      <c r="AH17" s="69">
        <v>0</v>
      </c>
      <c r="AI17" s="69">
        <v>0</v>
      </c>
      <c r="AJ17" s="69">
        <v>22.624999999999993</v>
      </c>
      <c r="AK17" s="69">
        <v>0</v>
      </c>
      <c r="AL17" s="69">
        <v>0</v>
      </c>
      <c r="AM17" s="69">
        <v>0</v>
      </c>
      <c r="AN17" s="69">
        <v>1.8333333333333286</v>
      </c>
      <c r="AO17" s="69">
        <v>0</v>
      </c>
      <c r="AP17" s="69"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</row>
    <row r="18" spans="1:47" x14ac:dyDescent="0.2">
      <c r="A18" s="11">
        <v>1991</v>
      </c>
      <c r="B18" s="3">
        <v>2</v>
      </c>
      <c r="C18" s="30">
        <v>34.166666666666664</v>
      </c>
      <c r="D18" s="30">
        <v>72.124999999999986</v>
      </c>
      <c r="E18" s="30">
        <v>1.875</v>
      </c>
      <c r="F18" s="30">
        <v>0</v>
      </c>
      <c r="G18" s="30">
        <v>9.6666666666666572</v>
      </c>
      <c r="H18" s="30">
        <v>53.749999999999993</v>
      </c>
      <c r="I18" s="30">
        <v>0</v>
      </c>
      <c r="J18" s="30">
        <v>53.749999999999993</v>
      </c>
      <c r="K18" s="30">
        <v>0</v>
      </c>
      <c r="L18" s="30">
        <v>53.749999999999993</v>
      </c>
      <c r="M18" s="30">
        <v>0</v>
      </c>
      <c r="N18" s="36">
        <v>0</v>
      </c>
      <c r="O18" s="30">
        <v>45.125</v>
      </c>
      <c r="P18" s="30">
        <v>68.541666666666657</v>
      </c>
      <c r="Q18" s="30">
        <v>19.166666666666657</v>
      </c>
      <c r="R18" s="30">
        <v>52.041666666666664</v>
      </c>
      <c r="S18" s="30">
        <v>0</v>
      </c>
      <c r="T18" s="30">
        <v>52.041666666666664</v>
      </c>
      <c r="U18" s="30">
        <v>0</v>
      </c>
      <c r="V18" s="30">
        <v>52.041666666666664</v>
      </c>
      <c r="Y18" s="66"/>
      <c r="Z18" s="66">
        <v>69.583765618009849</v>
      </c>
      <c r="AB18" s="69">
        <f t="shared" si="0"/>
        <v>43.4375</v>
      </c>
      <c r="AC18" s="69">
        <f t="shared" si="1"/>
        <v>41.687499999999993</v>
      </c>
      <c r="AD18" s="69">
        <v>44.749999999999993</v>
      </c>
      <c r="AE18" s="69">
        <v>17.041666666666671</v>
      </c>
      <c r="AF18" s="69">
        <v>44.749999999999993</v>
      </c>
      <c r="AG18" s="69">
        <v>17.041666666666671</v>
      </c>
      <c r="AH18" s="69">
        <v>0</v>
      </c>
      <c r="AI18" s="69">
        <v>44.749999999999993</v>
      </c>
      <c r="AJ18" s="69">
        <v>0</v>
      </c>
      <c r="AK18" s="69">
        <v>0</v>
      </c>
      <c r="AL18" s="69">
        <v>0</v>
      </c>
      <c r="AM18" s="69">
        <v>17.041666666666671</v>
      </c>
      <c r="AN18" s="69">
        <v>0</v>
      </c>
      <c r="AO18" s="69">
        <v>0</v>
      </c>
      <c r="AP18" s="69">
        <v>0</v>
      </c>
      <c r="AQ18" s="69">
        <v>44.749999999999993</v>
      </c>
      <c r="AR18" s="69">
        <v>0</v>
      </c>
      <c r="AS18" s="69">
        <v>17.041666666666671</v>
      </c>
      <c r="AT18" s="69">
        <v>0</v>
      </c>
      <c r="AU18" s="69">
        <v>0</v>
      </c>
    </row>
    <row r="19" spans="1:47" x14ac:dyDescent="0.2">
      <c r="A19" s="11">
        <v>1991</v>
      </c>
      <c r="B19" s="3">
        <v>3</v>
      </c>
      <c r="C19" s="30">
        <v>74.291666666666686</v>
      </c>
      <c r="D19" s="30">
        <v>30.875</v>
      </c>
      <c r="E19" s="30">
        <v>3.1666666666666665</v>
      </c>
      <c r="F19" s="30">
        <v>0</v>
      </c>
      <c r="G19" s="30">
        <v>57.416666666666686</v>
      </c>
      <c r="H19" s="30">
        <v>19.208333333333343</v>
      </c>
      <c r="I19" s="30">
        <v>0</v>
      </c>
      <c r="J19" s="30">
        <v>19.208333333333343</v>
      </c>
      <c r="K19" s="30">
        <v>19.208333333333343</v>
      </c>
      <c r="L19" s="30">
        <v>0</v>
      </c>
      <c r="M19" s="30">
        <v>0</v>
      </c>
      <c r="N19" s="36">
        <v>0</v>
      </c>
      <c r="O19" s="30">
        <v>58.625000000000014</v>
      </c>
      <c r="P19" s="30">
        <v>34.458333333333336</v>
      </c>
      <c r="Q19" s="30">
        <v>41.416666666666686</v>
      </c>
      <c r="R19" s="30">
        <v>20.916666666666671</v>
      </c>
      <c r="S19" s="30">
        <v>0</v>
      </c>
      <c r="T19" s="30">
        <v>20.916666666666671</v>
      </c>
      <c r="U19" s="30">
        <v>20.916666666666671</v>
      </c>
      <c r="V19" s="30">
        <v>0</v>
      </c>
      <c r="Y19" s="66"/>
      <c r="Z19" s="66">
        <v>70.299739021912899</v>
      </c>
      <c r="AB19" s="69">
        <f t="shared" si="0"/>
        <v>54.229166666666671</v>
      </c>
      <c r="AC19" s="69">
        <f t="shared" si="1"/>
        <v>36.479166666666671</v>
      </c>
      <c r="AD19" s="69">
        <v>15</v>
      </c>
      <c r="AE19" s="69">
        <v>1.125</v>
      </c>
      <c r="AF19" s="69">
        <v>15</v>
      </c>
      <c r="AG19" s="69">
        <v>1.125</v>
      </c>
      <c r="AH19" s="69">
        <v>15</v>
      </c>
      <c r="AI19" s="69">
        <v>0</v>
      </c>
      <c r="AJ19" s="69">
        <v>0</v>
      </c>
      <c r="AK19" s="69">
        <v>0</v>
      </c>
      <c r="AL19" s="69">
        <v>1.125</v>
      </c>
      <c r="AM19" s="69">
        <v>0</v>
      </c>
      <c r="AN19" s="69">
        <v>0</v>
      </c>
      <c r="AO19" s="69">
        <v>0</v>
      </c>
      <c r="AP19" s="69">
        <v>15</v>
      </c>
      <c r="AQ19" s="69">
        <v>0</v>
      </c>
      <c r="AR19" s="69">
        <v>1.125</v>
      </c>
      <c r="AS19" s="69">
        <v>0</v>
      </c>
      <c r="AT19" s="69">
        <f>(C19+C20)/2</f>
        <v>113.1875</v>
      </c>
      <c r="AU19" s="69">
        <f>(K19+H20)/2</f>
        <v>9.6041666666666714</v>
      </c>
    </row>
    <row r="20" spans="1:47" x14ac:dyDescent="0.2">
      <c r="A20" s="11">
        <v>1991</v>
      </c>
      <c r="B20" s="3">
        <v>4</v>
      </c>
      <c r="C20" s="30">
        <v>152.08333333333331</v>
      </c>
      <c r="D20" s="30">
        <v>2.625</v>
      </c>
      <c r="E20" s="30">
        <v>25.249999999999996</v>
      </c>
      <c r="F20" s="30">
        <v>3.8333333333333335</v>
      </c>
      <c r="G20" s="30">
        <v>139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6">
        <v>0</v>
      </c>
      <c r="O20" s="30">
        <v>149.04166666666669</v>
      </c>
      <c r="P20" s="30">
        <v>2.625</v>
      </c>
      <c r="Q20" s="30">
        <v>135.5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Y20" s="66"/>
      <c r="Z20" s="66">
        <v>74.102464586647017</v>
      </c>
      <c r="AB20" s="69">
        <f t="shared" si="0"/>
        <v>113.1875</v>
      </c>
      <c r="AC20" s="69">
        <f t="shared" si="1"/>
        <v>9.6041666666666714</v>
      </c>
      <c r="AD20" s="69">
        <v>0</v>
      </c>
      <c r="AE20" s="69">
        <v>0</v>
      </c>
      <c r="AF20" s="69">
        <v>0</v>
      </c>
      <c r="AG20" s="69">
        <v>0</v>
      </c>
      <c r="AH20" s="69">
        <v>0</v>
      </c>
      <c r="AI20" s="69">
        <v>0</v>
      </c>
      <c r="AJ20" s="69">
        <v>0</v>
      </c>
      <c r="AK20" s="69">
        <v>0</v>
      </c>
      <c r="AL20" s="69">
        <v>0</v>
      </c>
      <c r="AM20" s="69">
        <v>0</v>
      </c>
      <c r="AN20" s="69">
        <v>0</v>
      </c>
      <c r="AO20" s="69">
        <v>0</v>
      </c>
      <c r="AP20" s="69"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</row>
    <row r="21" spans="1:47" x14ac:dyDescent="0.2">
      <c r="A21" s="11">
        <v>1991</v>
      </c>
      <c r="B21" s="3">
        <v>5</v>
      </c>
      <c r="C21" s="30">
        <v>247.33333333333334</v>
      </c>
      <c r="D21" s="30">
        <v>0</v>
      </c>
      <c r="E21" s="30">
        <v>50.291666666666664</v>
      </c>
      <c r="F21" s="30">
        <v>5.2083333333333339</v>
      </c>
      <c r="G21" s="30">
        <v>247.20833333333326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6">
        <v>0</v>
      </c>
      <c r="O21" s="30">
        <v>241.125</v>
      </c>
      <c r="P21" s="30">
        <v>0</v>
      </c>
      <c r="Q21" s="30">
        <v>240.99999999999994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Y21" s="66"/>
      <c r="Z21" s="66">
        <v>73.238989262918054</v>
      </c>
      <c r="AB21" s="69">
        <f t="shared" si="0"/>
        <v>199.70833333333331</v>
      </c>
      <c r="AC21" s="69">
        <f t="shared" si="1"/>
        <v>0</v>
      </c>
      <c r="AD21" s="69">
        <v>0</v>
      </c>
      <c r="AE21" s="69">
        <v>0</v>
      </c>
      <c r="AF21" s="69">
        <v>0</v>
      </c>
      <c r="AG21" s="69">
        <v>0</v>
      </c>
      <c r="AH21" s="69">
        <v>0</v>
      </c>
      <c r="AI21" s="69">
        <v>0</v>
      </c>
      <c r="AJ21" s="69">
        <v>0</v>
      </c>
      <c r="AK21" s="69">
        <v>0</v>
      </c>
      <c r="AL21" s="69">
        <v>0</v>
      </c>
      <c r="AM21" s="69">
        <v>0</v>
      </c>
      <c r="AN21" s="69">
        <v>0</v>
      </c>
      <c r="AO21" s="69">
        <v>0</v>
      </c>
      <c r="AP21" s="69"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</row>
    <row r="22" spans="1:47" x14ac:dyDescent="0.2">
      <c r="A22" s="11">
        <v>1991</v>
      </c>
      <c r="B22" s="3">
        <v>6</v>
      </c>
      <c r="C22" s="30">
        <v>265.00000000000006</v>
      </c>
      <c r="D22" s="30">
        <v>0</v>
      </c>
      <c r="E22" s="30">
        <v>70.291666666666686</v>
      </c>
      <c r="F22" s="30">
        <v>17</v>
      </c>
      <c r="G22" s="30">
        <v>264.99999999999994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6">
        <v>0</v>
      </c>
      <c r="O22" s="30">
        <v>275.08333333333331</v>
      </c>
      <c r="P22" s="30">
        <v>0</v>
      </c>
      <c r="Q22" s="30">
        <v>275.08333333333331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Y22" s="66"/>
      <c r="Z22" s="66">
        <v>76.358734217917615</v>
      </c>
      <c r="AB22" s="69">
        <f t="shared" si="0"/>
        <v>256.16666666666669</v>
      </c>
      <c r="AC22" s="69">
        <f t="shared" si="1"/>
        <v>0</v>
      </c>
      <c r="AD22" s="69">
        <v>0</v>
      </c>
      <c r="AE22" s="69">
        <v>0</v>
      </c>
      <c r="AF22" s="69">
        <v>0</v>
      </c>
      <c r="AG22" s="69">
        <v>0</v>
      </c>
      <c r="AH22" s="69">
        <v>0</v>
      </c>
      <c r="AI22" s="69">
        <v>0</v>
      </c>
      <c r="AJ22" s="69">
        <v>0</v>
      </c>
      <c r="AK22" s="69">
        <v>0</v>
      </c>
      <c r="AL22" s="69">
        <v>0</v>
      </c>
      <c r="AM22" s="69">
        <v>0</v>
      </c>
      <c r="AN22" s="69">
        <v>0</v>
      </c>
      <c r="AO22" s="69">
        <v>0</v>
      </c>
      <c r="AP22" s="69"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</row>
    <row r="23" spans="1:47" x14ac:dyDescent="0.2">
      <c r="A23" s="11">
        <v>1991</v>
      </c>
      <c r="B23" s="3">
        <v>7</v>
      </c>
      <c r="C23" s="30">
        <v>307.95833333333331</v>
      </c>
      <c r="D23" s="30">
        <v>0</v>
      </c>
      <c r="E23" s="30">
        <v>89.416666666666686</v>
      </c>
      <c r="F23" s="30">
        <v>24</v>
      </c>
      <c r="G23" s="30">
        <v>307.95833333333337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6">
        <v>0</v>
      </c>
      <c r="O23" s="30">
        <v>296.20833333333331</v>
      </c>
      <c r="P23" s="30">
        <v>0</v>
      </c>
      <c r="Q23" s="30">
        <v>296.20833333333331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Y23" s="66"/>
      <c r="Z23" s="66">
        <v>78.406276581335931</v>
      </c>
      <c r="AB23" s="69">
        <f t="shared" si="0"/>
        <v>286.47916666666669</v>
      </c>
      <c r="AC23" s="69">
        <f t="shared" si="1"/>
        <v>0</v>
      </c>
      <c r="AD23" s="69">
        <v>0</v>
      </c>
      <c r="AE23" s="69">
        <v>0</v>
      </c>
      <c r="AF23" s="69">
        <v>0</v>
      </c>
      <c r="AG23" s="69">
        <v>0</v>
      </c>
      <c r="AH23" s="69">
        <v>0</v>
      </c>
      <c r="AI23" s="69">
        <v>0</v>
      </c>
      <c r="AJ23" s="69">
        <v>0</v>
      </c>
      <c r="AK23" s="69">
        <v>0</v>
      </c>
      <c r="AL23" s="69">
        <v>0</v>
      </c>
      <c r="AM23" s="69">
        <v>0</v>
      </c>
      <c r="AN23" s="69">
        <v>0</v>
      </c>
      <c r="AO23" s="69">
        <v>0</v>
      </c>
      <c r="AP23" s="69"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</row>
    <row r="24" spans="1:47" x14ac:dyDescent="0.2">
      <c r="A24" s="11">
        <v>1991</v>
      </c>
      <c r="B24" s="3">
        <v>8</v>
      </c>
      <c r="C24" s="30">
        <v>339.00000000000006</v>
      </c>
      <c r="D24" s="30">
        <v>0</v>
      </c>
      <c r="E24" s="30">
        <v>112.12499999999999</v>
      </c>
      <c r="F24" s="30">
        <v>36.041666666666664</v>
      </c>
      <c r="G24" s="30">
        <v>338.99999999999994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6">
        <v>0</v>
      </c>
      <c r="O24" s="30">
        <v>338.16666666666669</v>
      </c>
      <c r="P24" s="30">
        <v>0</v>
      </c>
      <c r="Q24" s="30">
        <v>338.16666666666657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Y24" s="66"/>
      <c r="Z24" s="66">
        <v>76.082223892028907</v>
      </c>
      <c r="AB24" s="69">
        <f t="shared" si="0"/>
        <v>323.47916666666669</v>
      </c>
      <c r="AC24" s="69">
        <f t="shared" si="1"/>
        <v>0</v>
      </c>
      <c r="AD24" s="69">
        <v>0</v>
      </c>
      <c r="AE24" s="69">
        <v>0</v>
      </c>
      <c r="AF24" s="69">
        <v>0</v>
      </c>
      <c r="AG24" s="69">
        <v>0</v>
      </c>
      <c r="AH24" s="69">
        <v>0</v>
      </c>
      <c r="AI24" s="69">
        <v>0</v>
      </c>
      <c r="AJ24" s="69">
        <v>0</v>
      </c>
      <c r="AK24" s="69">
        <v>0</v>
      </c>
      <c r="AL24" s="69">
        <v>0</v>
      </c>
      <c r="AM24" s="69">
        <v>0</v>
      </c>
      <c r="AN24" s="69">
        <v>0</v>
      </c>
      <c r="AO24" s="69">
        <v>0</v>
      </c>
      <c r="AP24" s="69"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</row>
    <row r="25" spans="1:47" x14ac:dyDescent="0.2">
      <c r="A25" s="11">
        <v>1991</v>
      </c>
      <c r="B25" s="3">
        <v>9</v>
      </c>
      <c r="C25" s="30">
        <v>275.66666666666669</v>
      </c>
      <c r="D25" s="30">
        <v>0</v>
      </c>
      <c r="E25" s="30">
        <v>70.583333333333343</v>
      </c>
      <c r="F25" s="30">
        <v>14.208333333333334</v>
      </c>
      <c r="G25" s="30">
        <v>275.45833333333337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6">
        <v>0</v>
      </c>
      <c r="O25" s="30">
        <v>287.75000000000006</v>
      </c>
      <c r="P25" s="30">
        <v>0</v>
      </c>
      <c r="Q25" s="30">
        <v>287.54166666666669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Y25" s="66"/>
      <c r="Z25" s="66">
        <v>78.123512645137595</v>
      </c>
      <c r="AB25" s="69">
        <f t="shared" si="0"/>
        <v>307.33333333333337</v>
      </c>
      <c r="AC25" s="69">
        <f t="shared" si="1"/>
        <v>0</v>
      </c>
      <c r="AD25" s="69">
        <v>0</v>
      </c>
      <c r="AE25" s="69">
        <v>0</v>
      </c>
      <c r="AF25" s="69">
        <v>0</v>
      </c>
      <c r="AG25" s="69">
        <v>0</v>
      </c>
      <c r="AH25" s="69">
        <v>0</v>
      </c>
      <c r="AI25" s="69">
        <v>0</v>
      </c>
      <c r="AJ25" s="69">
        <v>0</v>
      </c>
      <c r="AK25" s="69">
        <v>0</v>
      </c>
      <c r="AL25" s="69">
        <v>0</v>
      </c>
      <c r="AM25" s="69">
        <v>0</v>
      </c>
      <c r="AN25" s="69">
        <v>0</v>
      </c>
      <c r="AO25" s="69">
        <v>0</v>
      </c>
      <c r="AP25" s="69"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</row>
    <row r="26" spans="1:47" x14ac:dyDescent="0.2">
      <c r="A26" s="11">
        <v>1991</v>
      </c>
      <c r="B26" s="3">
        <v>10</v>
      </c>
      <c r="C26" s="30">
        <v>173.41666666666666</v>
      </c>
      <c r="D26" s="30">
        <v>1.9583333333333333</v>
      </c>
      <c r="E26" s="30">
        <v>25.541666666666657</v>
      </c>
      <c r="F26" s="30">
        <v>2.6666666666666665</v>
      </c>
      <c r="G26" s="30">
        <v>163.41666666666674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6">
        <v>0</v>
      </c>
      <c r="O26" s="30">
        <v>179.66666666666669</v>
      </c>
      <c r="P26" s="30">
        <v>1.4583333333333333</v>
      </c>
      <c r="Q26" s="30">
        <v>172.12500000000006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Y26" s="66"/>
      <c r="Z26" s="66">
        <v>77.674848187271536</v>
      </c>
      <c r="AB26" s="69">
        <f t="shared" si="0"/>
        <v>224.54166666666669</v>
      </c>
      <c r="AC26" s="69">
        <f t="shared" si="1"/>
        <v>0</v>
      </c>
      <c r="AD26" s="69">
        <v>0</v>
      </c>
      <c r="AE26" s="69">
        <v>0</v>
      </c>
      <c r="AF26" s="69">
        <v>0</v>
      </c>
      <c r="AG26" s="69">
        <v>0</v>
      </c>
      <c r="AH26" s="69">
        <v>0</v>
      </c>
      <c r="AI26" s="69">
        <v>0</v>
      </c>
      <c r="AJ26" s="69">
        <v>0</v>
      </c>
      <c r="AK26" s="69">
        <v>0</v>
      </c>
      <c r="AL26" s="69">
        <v>0</v>
      </c>
      <c r="AM26" s="69">
        <v>0</v>
      </c>
      <c r="AN26" s="69">
        <v>0</v>
      </c>
      <c r="AO26" s="69">
        <v>0</v>
      </c>
      <c r="AP26" s="69"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</row>
    <row r="27" spans="1:47" x14ac:dyDescent="0.2">
      <c r="A27" s="11">
        <v>1991</v>
      </c>
      <c r="B27" s="3">
        <v>11</v>
      </c>
      <c r="C27" s="31">
        <v>63.583333333333329</v>
      </c>
      <c r="D27" s="31">
        <v>47.249999999999993</v>
      </c>
      <c r="E27" s="31">
        <v>2.6249999999999996</v>
      </c>
      <c r="F27" s="31">
        <v>0</v>
      </c>
      <c r="G27" s="31">
        <v>46.083333333333329</v>
      </c>
      <c r="H27" s="31">
        <v>31.916666666666664</v>
      </c>
      <c r="I27" s="30">
        <v>0</v>
      </c>
      <c r="J27" s="30">
        <v>0</v>
      </c>
      <c r="K27" s="31">
        <v>0</v>
      </c>
      <c r="L27" s="31">
        <v>0</v>
      </c>
      <c r="M27" s="30">
        <v>0</v>
      </c>
      <c r="N27" s="36">
        <v>0</v>
      </c>
      <c r="O27" s="31">
        <v>64.708333333333343</v>
      </c>
      <c r="P27" s="31">
        <v>47.749999999999993</v>
      </c>
      <c r="Q27" s="31">
        <v>44.75</v>
      </c>
      <c r="R27" s="31">
        <v>31.916666666666664</v>
      </c>
      <c r="S27" s="30">
        <v>0</v>
      </c>
      <c r="T27" s="30">
        <v>0</v>
      </c>
      <c r="U27" s="30">
        <v>0</v>
      </c>
      <c r="V27" s="30">
        <v>0</v>
      </c>
      <c r="Y27" s="66"/>
      <c r="Z27" s="66">
        <v>74.256488413127485</v>
      </c>
      <c r="AB27" s="69">
        <f t="shared" si="0"/>
        <v>118.5</v>
      </c>
      <c r="AC27" s="69">
        <f t="shared" si="1"/>
        <v>0</v>
      </c>
      <c r="AD27" s="69">
        <v>25.166666666666664</v>
      </c>
      <c r="AE27" s="69">
        <v>3.7083333333333286</v>
      </c>
      <c r="AF27" s="69">
        <v>0</v>
      </c>
      <c r="AG27" s="69">
        <v>0</v>
      </c>
      <c r="AH27" s="69">
        <v>0</v>
      </c>
      <c r="AI27" s="69">
        <v>0</v>
      </c>
      <c r="AJ27" s="69">
        <v>0</v>
      </c>
      <c r="AK27" s="69">
        <v>0</v>
      </c>
      <c r="AL27" s="69">
        <v>0</v>
      </c>
      <c r="AM27" s="69">
        <v>0</v>
      </c>
      <c r="AN27" s="69">
        <v>0</v>
      </c>
      <c r="AO27" s="69">
        <v>0</v>
      </c>
      <c r="AP27" s="69"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</row>
    <row r="28" spans="1:47" x14ac:dyDescent="0.2">
      <c r="A28" s="11">
        <v>1991</v>
      </c>
      <c r="B28" s="3">
        <v>12</v>
      </c>
      <c r="C28" s="31">
        <v>49</v>
      </c>
      <c r="D28" s="31">
        <v>50.249999999999993</v>
      </c>
      <c r="E28" s="31">
        <v>2.166666666666667</v>
      </c>
      <c r="F28" s="31">
        <v>0</v>
      </c>
      <c r="G28" s="31">
        <v>24.875</v>
      </c>
      <c r="H28" s="31">
        <v>29.625</v>
      </c>
      <c r="I28" s="30">
        <v>0</v>
      </c>
      <c r="J28" s="30">
        <v>29.625</v>
      </c>
      <c r="K28" s="31">
        <v>0</v>
      </c>
      <c r="L28" s="31">
        <v>0</v>
      </c>
      <c r="M28" s="30">
        <v>0</v>
      </c>
      <c r="N28" s="36">
        <v>29.625</v>
      </c>
      <c r="O28" s="31">
        <v>57.125</v>
      </c>
      <c r="P28" s="31">
        <v>40.791666666666657</v>
      </c>
      <c r="Q28" s="31">
        <v>33.625</v>
      </c>
      <c r="R28" s="31">
        <v>22.791666666666664</v>
      </c>
      <c r="S28" s="30">
        <v>0</v>
      </c>
      <c r="T28" s="30">
        <v>22.791666666666664</v>
      </c>
      <c r="U28" s="30">
        <v>0</v>
      </c>
      <c r="V28" s="30">
        <v>0</v>
      </c>
      <c r="Y28" s="66"/>
      <c r="Z28" s="66">
        <v>75.397791604229397</v>
      </c>
      <c r="AB28" s="69">
        <f t="shared" si="0"/>
        <v>56.291666666666664</v>
      </c>
      <c r="AC28" s="69">
        <f t="shared" si="1"/>
        <v>14.8125</v>
      </c>
      <c r="AD28" s="69">
        <v>21.625</v>
      </c>
      <c r="AE28" s="69">
        <v>1.125</v>
      </c>
      <c r="AF28" s="69">
        <v>21.625</v>
      </c>
      <c r="AG28" s="69">
        <v>1.125</v>
      </c>
      <c r="AH28" s="69">
        <v>0</v>
      </c>
      <c r="AI28" s="69">
        <v>0</v>
      </c>
      <c r="AJ28" s="69">
        <v>0</v>
      </c>
      <c r="AK28" s="69">
        <v>21.625</v>
      </c>
      <c r="AL28" s="69">
        <v>0</v>
      </c>
      <c r="AM28" s="69">
        <v>0</v>
      </c>
      <c r="AN28" s="69">
        <v>0</v>
      </c>
      <c r="AO28" s="69">
        <v>1.125</v>
      </c>
      <c r="AP28" s="69"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</row>
    <row r="29" spans="1:47" x14ac:dyDescent="0.2">
      <c r="A29" s="11">
        <v>1992</v>
      </c>
      <c r="B29" s="3">
        <v>1</v>
      </c>
      <c r="C29" s="31">
        <v>15.499999999999998</v>
      </c>
      <c r="D29" s="31">
        <v>128.125</v>
      </c>
      <c r="E29" s="31">
        <v>0</v>
      </c>
      <c r="F29" s="31">
        <v>0</v>
      </c>
      <c r="G29" s="31">
        <v>0.7916666666666714</v>
      </c>
      <c r="H29" s="31">
        <v>102.83333333333337</v>
      </c>
      <c r="I29" s="30">
        <v>0</v>
      </c>
      <c r="J29" s="30">
        <v>102.83333333333337</v>
      </c>
      <c r="K29" s="31">
        <v>0</v>
      </c>
      <c r="L29" s="31">
        <v>0</v>
      </c>
      <c r="M29" s="30">
        <v>102.83333333333337</v>
      </c>
      <c r="N29" s="36">
        <v>0</v>
      </c>
      <c r="O29" s="31">
        <v>12.583333333333332</v>
      </c>
      <c r="P29" s="31">
        <v>136.08333333333331</v>
      </c>
      <c r="Q29" s="31">
        <v>0.5416666666666714</v>
      </c>
      <c r="R29" s="31">
        <v>109.66666666666669</v>
      </c>
      <c r="S29" s="30">
        <v>0</v>
      </c>
      <c r="T29" s="30">
        <v>109.66666666666669</v>
      </c>
      <c r="U29" s="30">
        <v>0</v>
      </c>
      <c r="V29" s="30">
        <v>0</v>
      </c>
      <c r="Y29" s="66"/>
      <c r="Z29" s="66">
        <v>74.027094621780606</v>
      </c>
      <c r="AB29" s="69">
        <f t="shared" si="0"/>
        <v>32.25</v>
      </c>
      <c r="AC29" s="69">
        <f t="shared" si="1"/>
        <v>66.229166666666686</v>
      </c>
      <c r="AD29" s="69">
        <v>87.208333333333343</v>
      </c>
      <c r="AE29" s="69">
        <v>26.749999999999993</v>
      </c>
      <c r="AF29" s="69">
        <v>87.208333333333343</v>
      </c>
      <c r="AG29" s="69">
        <v>26.749999999999993</v>
      </c>
      <c r="AH29" s="69">
        <v>0</v>
      </c>
      <c r="AI29" s="69">
        <v>0</v>
      </c>
      <c r="AJ29" s="69">
        <v>87.208333333333343</v>
      </c>
      <c r="AK29" s="69">
        <v>0</v>
      </c>
      <c r="AL29" s="69">
        <v>0</v>
      </c>
      <c r="AM29" s="69">
        <v>0</v>
      </c>
      <c r="AN29" s="69">
        <v>26.749999999999993</v>
      </c>
      <c r="AO29" s="69">
        <v>0</v>
      </c>
      <c r="AP29" s="69"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</row>
    <row r="30" spans="1:47" x14ac:dyDescent="0.2">
      <c r="A30" s="11">
        <v>1992</v>
      </c>
      <c r="B30" s="3">
        <v>2</v>
      </c>
      <c r="C30" s="31">
        <v>34</v>
      </c>
      <c r="D30" s="31">
        <v>68.125</v>
      </c>
      <c r="E30" s="31">
        <v>0.91666666666666663</v>
      </c>
      <c r="F30" s="31">
        <v>0</v>
      </c>
      <c r="G30" s="31">
        <v>17.208333333333329</v>
      </c>
      <c r="H30" s="31">
        <v>45.791666666666679</v>
      </c>
      <c r="I30" s="30">
        <v>0</v>
      </c>
      <c r="J30" s="30">
        <v>45.791666666666679</v>
      </c>
      <c r="K30" s="31">
        <v>0</v>
      </c>
      <c r="L30" s="31">
        <v>45.791666666666679</v>
      </c>
      <c r="M30" s="30">
        <v>0</v>
      </c>
      <c r="N30" s="36">
        <v>0</v>
      </c>
      <c r="O30" s="31">
        <v>36.541666666666664</v>
      </c>
      <c r="P30" s="31">
        <v>58.041666666666671</v>
      </c>
      <c r="Q30" s="31">
        <v>17.458333333333329</v>
      </c>
      <c r="R30" s="31">
        <v>39.333333333333336</v>
      </c>
      <c r="S30" s="30">
        <v>0</v>
      </c>
      <c r="T30" s="30">
        <v>39.333333333333336</v>
      </c>
      <c r="U30" s="30">
        <v>0</v>
      </c>
      <c r="V30" s="30">
        <v>39.333333333333336</v>
      </c>
      <c r="Y30" s="66"/>
      <c r="Z30" s="66">
        <v>75.471149624745308</v>
      </c>
      <c r="AB30" s="69">
        <f t="shared" si="0"/>
        <v>24.75</v>
      </c>
      <c r="AC30" s="69">
        <f t="shared" si="1"/>
        <v>74.312500000000028</v>
      </c>
      <c r="AD30" s="69">
        <v>32.666666666666679</v>
      </c>
      <c r="AE30" s="69">
        <v>1.25</v>
      </c>
      <c r="AF30" s="69">
        <v>32.666666666666679</v>
      </c>
      <c r="AG30" s="69">
        <v>1.25</v>
      </c>
      <c r="AH30" s="69">
        <v>0</v>
      </c>
      <c r="AI30" s="69">
        <v>32.666666666666679</v>
      </c>
      <c r="AJ30" s="69">
        <v>0</v>
      </c>
      <c r="AK30" s="69">
        <v>0</v>
      </c>
      <c r="AL30" s="69">
        <v>0</v>
      </c>
      <c r="AM30" s="69">
        <v>1.25</v>
      </c>
      <c r="AN30" s="69">
        <v>0</v>
      </c>
      <c r="AO30" s="69">
        <v>0</v>
      </c>
      <c r="AP30" s="69">
        <v>0</v>
      </c>
      <c r="AQ30" s="69">
        <v>32.666666666666679</v>
      </c>
      <c r="AR30" s="69">
        <v>0</v>
      </c>
      <c r="AS30" s="69">
        <v>1.25</v>
      </c>
      <c r="AT30" s="69">
        <v>0</v>
      </c>
      <c r="AU30" s="69">
        <v>0</v>
      </c>
    </row>
    <row r="31" spans="1:47" x14ac:dyDescent="0.2">
      <c r="A31" s="11">
        <v>1992</v>
      </c>
      <c r="B31" s="3">
        <v>3</v>
      </c>
      <c r="C31" s="31">
        <v>51.916666666666671</v>
      </c>
      <c r="D31" s="31">
        <v>51.916666666666671</v>
      </c>
      <c r="E31" s="31">
        <v>3</v>
      </c>
      <c r="F31" s="31">
        <v>0</v>
      </c>
      <c r="G31" s="31">
        <v>21.916666666666657</v>
      </c>
      <c r="H31" s="31">
        <v>27.41666666666665</v>
      </c>
      <c r="I31" s="30">
        <v>0</v>
      </c>
      <c r="J31" s="30">
        <v>27.41666666666665</v>
      </c>
      <c r="K31" s="31">
        <v>27.41666666666665</v>
      </c>
      <c r="L31" s="31">
        <v>0</v>
      </c>
      <c r="M31" s="30">
        <v>0</v>
      </c>
      <c r="N31" s="36">
        <v>0</v>
      </c>
      <c r="O31" s="31">
        <v>44.583333333333336</v>
      </c>
      <c r="P31" s="31">
        <v>61.958333333333343</v>
      </c>
      <c r="Q31" s="31">
        <v>19.166666666666657</v>
      </c>
      <c r="R31" s="31">
        <v>33.874999999999993</v>
      </c>
      <c r="S31" s="30">
        <v>0</v>
      </c>
      <c r="T31" s="30">
        <v>33.874999999999993</v>
      </c>
      <c r="U31" s="30">
        <v>182.87500000000003</v>
      </c>
      <c r="V31" s="30">
        <v>0</v>
      </c>
      <c r="Y31" s="66"/>
      <c r="Z31" s="66">
        <v>69.672836307157212</v>
      </c>
      <c r="AB31" s="69">
        <f t="shared" si="0"/>
        <v>42.958333333333336</v>
      </c>
      <c r="AC31" s="69">
        <f t="shared" si="1"/>
        <v>36.604166666666664</v>
      </c>
      <c r="AD31" s="69">
        <v>20.41666666666665</v>
      </c>
      <c r="AE31" s="69">
        <v>1.375</v>
      </c>
      <c r="AF31" s="69">
        <v>20.41666666666665</v>
      </c>
      <c r="AG31" s="69">
        <v>1.375</v>
      </c>
      <c r="AH31" s="69">
        <v>20.41666666666665</v>
      </c>
      <c r="AI31" s="69">
        <v>0</v>
      </c>
      <c r="AJ31" s="69">
        <v>0</v>
      </c>
      <c r="AK31" s="69">
        <v>0</v>
      </c>
      <c r="AL31" s="69">
        <v>1.375</v>
      </c>
      <c r="AM31" s="69">
        <v>0</v>
      </c>
      <c r="AN31" s="69">
        <v>0</v>
      </c>
      <c r="AO31" s="69">
        <v>0</v>
      </c>
      <c r="AP31" s="69">
        <v>20.41666666666665</v>
      </c>
      <c r="AQ31" s="69">
        <v>0</v>
      </c>
      <c r="AR31" s="69">
        <v>1.375</v>
      </c>
      <c r="AS31" s="69">
        <v>0</v>
      </c>
      <c r="AT31" s="69">
        <f>(C31+C32)/2</f>
        <v>64.645833333333329</v>
      </c>
      <c r="AU31" s="69">
        <f>(K31+H32)/2</f>
        <v>19.562499999999996</v>
      </c>
    </row>
    <row r="32" spans="1:47" x14ac:dyDescent="0.2">
      <c r="A32" s="11">
        <v>1992</v>
      </c>
      <c r="B32" s="3">
        <v>4</v>
      </c>
      <c r="C32" s="31">
        <v>77.374999999999986</v>
      </c>
      <c r="D32" s="31">
        <v>28.291666666666664</v>
      </c>
      <c r="E32" s="31">
        <v>5.4166666666666661</v>
      </c>
      <c r="F32" s="31">
        <v>0</v>
      </c>
      <c r="G32" s="31">
        <v>59.416666666666671</v>
      </c>
      <c r="H32" s="31">
        <v>11.708333333333343</v>
      </c>
      <c r="I32" s="30">
        <v>0</v>
      </c>
      <c r="J32" s="30">
        <v>0</v>
      </c>
      <c r="K32" s="31">
        <v>0</v>
      </c>
      <c r="L32" s="31">
        <v>0</v>
      </c>
      <c r="M32" s="30">
        <v>0</v>
      </c>
      <c r="N32" s="36">
        <v>0</v>
      </c>
      <c r="O32" s="31">
        <v>83.958333333333329</v>
      </c>
      <c r="P32" s="31">
        <v>23.625</v>
      </c>
      <c r="Q32" s="31">
        <v>62.166666666666671</v>
      </c>
      <c r="R32" s="31">
        <v>9.9583333333333428</v>
      </c>
      <c r="S32" s="30">
        <v>0</v>
      </c>
      <c r="T32" s="30">
        <v>0</v>
      </c>
      <c r="U32" s="30">
        <v>0</v>
      </c>
      <c r="V32" s="30">
        <v>0</v>
      </c>
      <c r="Y32" s="66"/>
      <c r="Z32" s="66">
        <v>70.32082580086869</v>
      </c>
      <c r="AB32" s="69">
        <f t="shared" si="0"/>
        <v>64.645833333333329</v>
      </c>
      <c r="AC32" s="69">
        <f t="shared" si="1"/>
        <v>13.708333333333325</v>
      </c>
      <c r="AD32" s="69">
        <v>7.4166666666666714</v>
      </c>
      <c r="AE32" s="69">
        <v>0</v>
      </c>
      <c r="AF32" s="69">
        <v>0</v>
      </c>
      <c r="AG32" s="69">
        <v>0</v>
      </c>
      <c r="AH32" s="69">
        <v>0</v>
      </c>
      <c r="AI32" s="69">
        <v>0</v>
      </c>
      <c r="AJ32" s="69">
        <v>0</v>
      </c>
      <c r="AK32" s="69">
        <v>0</v>
      </c>
      <c r="AL32" s="69">
        <v>0</v>
      </c>
      <c r="AM32" s="69">
        <v>0</v>
      </c>
      <c r="AN32" s="69">
        <v>0</v>
      </c>
      <c r="AO32" s="69">
        <v>0</v>
      </c>
      <c r="AP32" s="69"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</row>
    <row r="33" spans="1:47" x14ac:dyDescent="0.2">
      <c r="A33" s="11">
        <v>1992</v>
      </c>
      <c r="B33" s="3">
        <v>5</v>
      </c>
      <c r="C33" s="31">
        <v>162.45833333333337</v>
      </c>
      <c r="D33" s="31">
        <v>9.2083333333333304</v>
      </c>
      <c r="E33" s="31">
        <v>32.208333333333329</v>
      </c>
      <c r="F33" s="31">
        <v>2.7500000000000004</v>
      </c>
      <c r="G33" s="31">
        <v>133.54166666666669</v>
      </c>
      <c r="H33" s="31">
        <v>4.1666666666671404E-2</v>
      </c>
      <c r="I33" s="30">
        <v>0</v>
      </c>
      <c r="J33" s="30">
        <v>0</v>
      </c>
      <c r="K33" s="31">
        <v>0</v>
      </c>
      <c r="L33" s="31">
        <v>0</v>
      </c>
      <c r="M33" s="30">
        <v>0</v>
      </c>
      <c r="N33" s="36">
        <v>0</v>
      </c>
      <c r="O33" s="31">
        <v>138.12500000000003</v>
      </c>
      <c r="P33" s="31">
        <v>15.416666666666661</v>
      </c>
      <c r="Q33" s="31">
        <v>107.45833333333334</v>
      </c>
      <c r="R33" s="31">
        <v>1.7916666666666714</v>
      </c>
      <c r="S33" s="30">
        <v>0</v>
      </c>
      <c r="T33" s="30">
        <v>0</v>
      </c>
      <c r="U33" s="30">
        <v>0</v>
      </c>
      <c r="V33" s="30">
        <v>0</v>
      </c>
      <c r="Y33" s="66"/>
      <c r="Z33" s="66">
        <v>66.556382696834703</v>
      </c>
      <c r="AB33" s="69">
        <f t="shared" si="0"/>
        <v>119.91666666666669</v>
      </c>
      <c r="AC33" s="69">
        <f t="shared" si="1"/>
        <v>0</v>
      </c>
      <c r="AD33" s="69">
        <v>0</v>
      </c>
      <c r="AE33" s="69">
        <v>0</v>
      </c>
      <c r="AF33" s="69">
        <v>0</v>
      </c>
      <c r="AG33" s="69">
        <v>0</v>
      </c>
      <c r="AH33" s="69">
        <v>0</v>
      </c>
      <c r="AI33" s="69">
        <v>0</v>
      </c>
      <c r="AJ33" s="69">
        <v>0</v>
      </c>
      <c r="AK33" s="69">
        <v>0</v>
      </c>
      <c r="AL33" s="69">
        <v>0</v>
      </c>
      <c r="AM33" s="69">
        <v>0</v>
      </c>
      <c r="AN33" s="69">
        <v>0</v>
      </c>
      <c r="AO33" s="69">
        <v>0</v>
      </c>
      <c r="AP33" s="69"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</row>
    <row r="34" spans="1:47" x14ac:dyDescent="0.2">
      <c r="A34" s="11">
        <v>1992</v>
      </c>
      <c r="B34" s="3">
        <v>6</v>
      </c>
      <c r="C34" s="31">
        <v>235.91666666666666</v>
      </c>
      <c r="D34" s="31">
        <v>0</v>
      </c>
      <c r="E34" s="31">
        <v>55.250000000000007</v>
      </c>
      <c r="F34" s="31">
        <v>11.458333333333332</v>
      </c>
      <c r="G34" s="31">
        <v>235.91666666666674</v>
      </c>
      <c r="H34" s="31">
        <v>0</v>
      </c>
      <c r="I34" s="30">
        <v>0</v>
      </c>
      <c r="J34" s="30">
        <v>0</v>
      </c>
      <c r="K34" s="31">
        <v>0</v>
      </c>
      <c r="L34" s="31">
        <v>0</v>
      </c>
      <c r="M34" s="30">
        <v>0</v>
      </c>
      <c r="N34" s="36">
        <v>0</v>
      </c>
      <c r="O34" s="31">
        <v>244.95833333333331</v>
      </c>
      <c r="P34" s="31">
        <v>0</v>
      </c>
      <c r="Q34" s="31">
        <v>244.95833333333337</v>
      </c>
      <c r="R34" s="31">
        <v>0</v>
      </c>
      <c r="S34" s="30">
        <v>0</v>
      </c>
      <c r="T34" s="30">
        <v>0</v>
      </c>
      <c r="U34" s="30">
        <v>0</v>
      </c>
      <c r="V34" s="30">
        <v>0</v>
      </c>
      <c r="Y34" s="66"/>
      <c r="Z34" s="66">
        <v>81.356353199207106</v>
      </c>
      <c r="AB34" s="69">
        <f t="shared" si="0"/>
        <v>199.1875</v>
      </c>
      <c r="AC34" s="69">
        <f t="shared" si="1"/>
        <v>0</v>
      </c>
      <c r="AD34" s="69">
        <v>0</v>
      </c>
      <c r="AE34" s="69">
        <v>0</v>
      </c>
      <c r="AF34" s="69">
        <v>0</v>
      </c>
      <c r="AG34" s="69">
        <v>0</v>
      </c>
      <c r="AH34" s="69">
        <v>0</v>
      </c>
      <c r="AI34" s="69">
        <v>0</v>
      </c>
      <c r="AJ34" s="69">
        <v>0</v>
      </c>
      <c r="AK34" s="69">
        <v>0</v>
      </c>
      <c r="AL34" s="69">
        <v>0</v>
      </c>
      <c r="AM34" s="69">
        <v>0</v>
      </c>
      <c r="AN34" s="69">
        <v>0</v>
      </c>
      <c r="AO34" s="69">
        <v>0</v>
      </c>
      <c r="AP34" s="69"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</row>
    <row r="35" spans="1:47" x14ac:dyDescent="0.2">
      <c r="A35" s="11">
        <v>1992</v>
      </c>
      <c r="B35" s="3">
        <v>7</v>
      </c>
      <c r="C35" s="31">
        <v>357.12500000000011</v>
      </c>
      <c r="D35" s="31">
        <v>0</v>
      </c>
      <c r="E35" s="31">
        <v>124.50000000000001</v>
      </c>
      <c r="F35" s="31">
        <v>44.166666666666664</v>
      </c>
      <c r="G35" s="31">
        <v>357.125</v>
      </c>
      <c r="H35" s="31">
        <v>0</v>
      </c>
      <c r="I35" s="30">
        <v>0</v>
      </c>
      <c r="J35" s="30">
        <v>0</v>
      </c>
      <c r="K35" s="31">
        <v>0</v>
      </c>
      <c r="L35" s="31">
        <v>0</v>
      </c>
      <c r="M35" s="30">
        <v>0</v>
      </c>
      <c r="N35" s="36">
        <v>0</v>
      </c>
      <c r="O35" s="31">
        <v>340.33333333333337</v>
      </c>
      <c r="P35" s="31">
        <v>0</v>
      </c>
      <c r="Q35" s="31">
        <v>340.33333333333326</v>
      </c>
      <c r="R35" s="31">
        <v>0</v>
      </c>
      <c r="S35" s="30">
        <v>0</v>
      </c>
      <c r="T35" s="30">
        <v>0</v>
      </c>
      <c r="U35" s="30">
        <v>0</v>
      </c>
      <c r="V35" s="30">
        <v>0</v>
      </c>
      <c r="Y35" s="66"/>
      <c r="Z35" s="66">
        <v>72.66202988868605</v>
      </c>
      <c r="AB35" s="69">
        <f t="shared" si="0"/>
        <v>296.52083333333337</v>
      </c>
      <c r="AC35" s="69">
        <f t="shared" si="1"/>
        <v>0</v>
      </c>
      <c r="AD35" s="69">
        <v>0</v>
      </c>
      <c r="AE35" s="69">
        <v>0</v>
      </c>
      <c r="AF35" s="69">
        <v>0</v>
      </c>
      <c r="AG35" s="69">
        <v>0</v>
      </c>
      <c r="AH35" s="69">
        <v>0</v>
      </c>
      <c r="AI35" s="69">
        <v>0</v>
      </c>
      <c r="AJ35" s="69">
        <v>0</v>
      </c>
      <c r="AK35" s="69">
        <v>0</v>
      </c>
      <c r="AL35" s="69">
        <v>0</v>
      </c>
      <c r="AM35" s="69">
        <v>0</v>
      </c>
      <c r="AN35" s="69">
        <v>0</v>
      </c>
      <c r="AO35" s="69">
        <v>0</v>
      </c>
      <c r="AP35" s="69"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</row>
    <row r="36" spans="1:47" x14ac:dyDescent="0.2">
      <c r="A36" s="11">
        <v>1992</v>
      </c>
      <c r="B36" s="3">
        <v>8</v>
      </c>
      <c r="C36" s="31">
        <v>306.5</v>
      </c>
      <c r="D36" s="31">
        <v>0</v>
      </c>
      <c r="E36" s="31">
        <v>87.333333333333329</v>
      </c>
      <c r="F36" s="31">
        <v>22.041666666666668</v>
      </c>
      <c r="G36" s="31">
        <v>306.50000000000006</v>
      </c>
      <c r="H36" s="31">
        <v>0</v>
      </c>
      <c r="I36" s="30">
        <v>0</v>
      </c>
      <c r="J36" s="30">
        <v>0</v>
      </c>
      <c r="K36" s="31">
        <v>0</v>
      </c>
      <c r="L36" s="31">
        <v>0</v>
      </c>
      <c r="M36" s="30">
        <v>0</v>
      </c>
      <c r="N36" s="36">
        <v>0</v>
      </c>
      <c r="O36" s="31">
        <v>316.20833333333337</v>
      </c>
      <c r="P36" s="31">
        <v>0</v>
      </c>
      <c r="Q36" s="31">
        <v>316.20833333333337</v>
      </c>
      <c r="R36" s="31">
        <v>0</v>
      </c>
      <c r="S36" s="30">
        <v>0</v>
      </c>
      <c r="T36" s="30">
        <v>0</v>
      </c>
      <c r="U36" s="30">
        <v>0</v>
      </c>
      <c r="V36" s="30">
        <v>0</v>
      </c>
      <c r="Y36" s="66"/>
      <c r="Z36" s="66">
        <v>77.9485711229636</v>
      </c>
      <c r="AB36" s="69">
        <f t="shared" si="0"/>
        <v>331.81250000000006</v>
      </c>
      <c r="AC36" s="69">
        <f t="shared" si="1"/>
        <v>0</v>
      </c>
      <c r="AD36" s="69">
        <v>0</v>
      </c>
      <c r="AE36" s="69">
        <v>0</v>
      </c>
      <c r="AF36" s="69">
        <v>0</v>
      </c>
      <c r="AG36" s="69">
        <v>0</v>
      </c>
      <c r="AH36" s="69">
        <v>0</v>
      </c>
      <c r="AI36" s="69">
        <v>0</v>
      </c>
      <c r="AJ36" s="69">
        <v>0</v>
      </c>
      <c r="AK36" s="69">
        <v>0</v>
      </c>
      <c r="AL36" s="69">
        <v>0</v>
      </c>
      <c r="AM36" s="69">
        <v>0</v>
      </c>
      <c r="AN36" s="69">
        <v>0</v>
      </c>
      <c r="AO36" s="69">
        <v>0</v>
      </c>
      <c r="AP36" s="69"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</row>
    <row r="37" spans="1:47" x14ac:dyDescent="0.2">
      <c r="A37" s="11">
        <v>1992</v>
      </c>
      <c r="B37" s="3">
        <v>9</v>
      </c>
      <c r="C37" s="31">
        <v>282.66666666666669</v>
      </c>
      <c r="D37" s="31">
        <v>0</v>
      </c>
      <c r="E37" s="31">
        <v>68.499999999999986</v>
      </c>
      <c r="F37" s="31">
        <v>11.958333333333336</v>
      </c>
      <c r="G37" s="31">
        <v>282.66666666666669</v>
      </c>
      <c r="H37" s="31">
        <v>0</v>
      </c>
      <c r="I37" s="30">
        <v>0</v>
      </c>
      <c r="J37" s="30">
        <v>0</v>
      </c>
      <c r="K37" s="31">
        <v>0</v>
      </c>
      <c r="L37" s="31">
        <v>0</v>
      </c>
      <c r="M37" s="30">
        <v>0</v>
      </c>
      <c r="N37" s="36">
        <v>0</v>
      </c>
      <c r="O37" s="31">
        <v>290.5</v>
      </c>
      <c r="P37" s="31">
        <v>0</v>
      </c>
      <c r="Q37" s="31">
        <v>290.49999999999994</v>
      </c>
      <c r="R37" s="31">
        <v>0</v>
      </c>
      <c r="S37" s="30">
        <v>0</v>
      </c>
      <c r="T37" s="30">
        <v>0</v>
      </c>
      <c r="U37" s="30">
        <v>0</v>
      </c>
      <c r="V37" s="30">
        <v>0</v>
      </c>
      <c r="Y37" s="66"/>
      <c r="Z37" s="66">
        <v>78.685843468632342</v>
      </c>
      <c r="AB37" s="69">
        <f t="shared" si="0"/>
        <v>294.58333333333337</v>
      </c>
      <c r="AC37" s="69">
        <f t="shared" si="1"/>
        <v>0</v>
      </c>
      <c r="AD37" s="69">
        <v>0</v>
      </c>
      <c r="AE37" s="69">
        <v>0</v>
      </c>
      <c r="AF37" s="69">
        <v>0</v>
      </c>
      <c r="AG37" s="69">
        <v>0</v>
      </c>
      <c r="AH37" s="69">
        <v>0</v>
      </c>
      <c r="AI37" s="69">
        <v>0</v>
      </c>
      <c r="AJ37" s="69">
        <v>0</v>
      </c>
      <c r="AK37" s="69">
        <v>0</v>
      </c>
      <c r="AL37" s="69">
        <v>0</v>
      </c>
      <c r="AM37" s="69">
        <v>0</v>
      </c>
      <c r="AN37" s="69">
        <v>0</v>
      </c>
      <c r="AO37" s="69">
        <v>0</v>
      </c>
      <c r="AP37" s="69"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</row>
    <row r="38" spans="1:47" x14ac:dyDescent="0.2">
      <c r="A38" s="11">
        <v>1992</v>
      </c>
      <c r="B38" s="3">
        <v>10</v>
      </c>
      <c r="C38" s="31">
        <v>166.20833333333334</v>
      </c>
      <c r="D38" s="31">
        <v>0.5</v>
      </c>
      <c r="E38" s="31">
        <v>27</v>
      </c>
      <c r="F38" s="31">
        <v>2.083333333333333</v>
      </c>
      <c r="G38" s="31">
        <v>151.875</v>
      </c>
      <c r="H38" s="31">
        <v>0</v>
      </c>
      <c r="I38" s="30">
        <v>0</v>
      </c>
      <c r="J38" s="30">
        <v>0</v>
      </c>
      <c r="K38" s="31">
        <v>0</v>
      </c>
      <c r="L38" s="31">
        <v>0</v>
      </c>
      <c r="M38" s="30">
        <v>0</v>
      </c>
      <c r="N38" s="36">
        <v>0</v>
      </c>
      <c r="O38" s="31">
        <v>167.66666666666671</v>
      </c>
      <c r="P38" s="31">
        <v>0.5</v>
      </c>
      <c r="Q38" s="31">
        <v>155.20833333333337</v>
      </c>
      <c r="R38" s="31">
        <v>0</v>
      </c>
      <c r="S38" s="30">
        <v>0</v>
      </c>
      <c r="T38" s="30">
        <v>0</v>
      </c>
      <c r="U38" s="30">
        <v>0</v>
      </c>
      <c r="V38" s="30">
        <v>0</v>
      </c>
      <c r="Y38" s="66"/>
      <c r="Z38" s="66">
        <v>73.506154489032653</v>
      </c>
      <c r="AB38" s="69">
        <f t="shared" si="0"/>
        <v>224.4375</v>
      </c>
      <c r="AC38" s="69">
        <f t="shared" si="1"/>
        <v>0</v>
      </c>
      <c r="AD38" s="69">
        <v>0</v>
      </c>
      <c r="AE38" s="69">
        <v>0</v>
      </c>
      <c r="AF38" s="69">
        <v>0</v>
      </c>
      <c r="AG38" s="69">
        <v>0</v>
      </c>
      <c r="AH38" s="69">
        <v>0</v>
      </c>
      <c r="AI38" s="69">
        <v>0</v>
      </c>
      <c r="AJ38" s="69">
        <v>0</v>
      </c>
      <c r="AK38" s="69">
        <v>0</v>
      </c>
      <c r="AL38" s="69">
        <v>0</v>
      </c>
      <c r="AM38" s="69">
        <v>0</v>
      </c>
      <c r="AN38" s="69">
        <v>0</v>
      </c>
      <c r="AO38" s="69">
        <v>0</v>
      </c>
      <c r="AP38" s="69"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</row>
    <row r="39" spans="1:47" x14ac:dyDescent="0.2">
      <c r="A39" s="11">
        <v>1992</v>
      </c>
      <c r="B39" s="3">
        <v>11</v>
      </c>
      <c r="C39" s="31">
        <v>121.75000000000001</v>
      </c>
      <c r="D39" s="31">
        <v>22.416666666666664</v>
      </c>
      <c r="E39" s="31">
        <v>12.875</v>
      </c>
      <c r="F39" s="31">
        <v>0.41666666666666669</v>
      </c>
      <c r="G39" s="31">
        <v>112.91666666666671</v>
      </c>
      <c r="H39" s="31">
        <v>17.666666666666671</v>
      </c>
      <c r="I39" s="30">
        <v>0</v>
      </c>
      <c r="J39" s="30">
        <v>0</v>
      </c>
      <c r="K39" s="31">
        <v>0</v>
      </c>
      <c r="L39" s="31">
        <v>0</v>
      </c>
      <c r="M39" s="30">
        <v>0</v>
      </c>
      <c r="N39" s="36">
        <v>0</v>
      </c>
      <c r="O39" s="31">
        <v>136.58333333333334</v>
      </c>
      <c r="P39" s="31">
        <v>7.708333333333333</v>
      </c>
      <c r="Q39" s="31">
        <v>125.87500000000004</v>
      </c>
      <c r="R39" s="31">
        <v>4.0833333333333357</v>
      </c>
      <c r="S39" s="30">
        <v>0</v>
      </c>
      <c r="T39" s="30">
        <v>0</v>
      </c>
      <c r="U39" s="30">
        <v>0</v>
      </c>
      <c r="V39" s="30">
        <v>0</v>
      </c>
      <c r="Y39" s="66"/>
      <c r="Z39" s="66">
        <v>78.367236067823868</v>
      </c>
      <c r="AB39" s="69">
        <f t="shared" si="0"/>
        <v>143.97916666666669</v>
      </c>
      <c r="AC39" s="69">
        <f t="shared" si="1"/>
        <v>0</v>
      </c>
      <c r="AD39" s="69">
        <v>14.666666666666671</v>
      </c>
      <c r="AE39" s="69">
        <v>1.625</v>
      </c>
      <c r="AF39" s="69">
        <v>0</v>
      </c>
      <c r="AG39" s="69">
        <v>0</v>
      </c>
      <c r="AH39" s="69">
        <v>0</v>
      </c>
      <c r="AI39" s="69">
        <v>0</v>
      </c>
      <c r="AJ39" s="69">
        <v>0</v>
      </c>
      <c r="AK39" s="69">
        <v>0</v>
      </c>
      <c r="AL39" s="69">
        <v>0</v>
      </c>
      <c r="AM39" s="69">
        <v>0</v>
      </c>
      <c r="AN39" s="69">
        <v>0</v>
      </c>
      <c r="AO39" s="69">
        <v>0</v>
      </c>
      <c r="AP39" s="69">
        <v>0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</row>
    <row r="40" spans="1:47" x14ac:dyDescent="0.2">
      <c r="A40" s="11">
        <v>1992</v>
      </c>
      <c r="B40" s="3">
        <v>12</v>
      </c>
      <c r="C40" s="31">
        <v>38.166666666666671</v>
      </c>
      <c r="D40" s="31">
        <v>53.041666666666679</v>
      </c>
      <c r="E40" s="31">
        <v>4.1666666666666664E-2</v>
      </c>
      <c r="F40" s="31">
        <v>0</v>
      </c>
      <c r="G40" s="31">
        <v>8.7083333333333286</v>
      </c>
      <c r="H40" s="31">
        <v>33.583333333333329</v>
      </c>
      <c r="I40" s="30">
        <v>0</v>
      </c>
      <c r="J40" s="30">
        <v>33.583333333333329</v>
      </c>
      <c r="K40" s="31">
        <v>0</v>
      </c>
      <c r="L40" s="31">
        <v>0</v>
      </c>
      <c r="M40" s="30">
        <v>0</v>
      </c>
      <c r="N40" s="36">
        <v>33.583333333333329</v>
      </c>
      <c r="O40" s="31">
        <v>35.375</v>
      </c>
      <c r="P40" s="31">
        <v>66.458333333333329</v>
      </c>
      <c r="Q40" s="31">
        <v>8.3333333333333286</v>
      </c>
      <c r="R40" s="31">
        <v>47.166666666666664</v>
      </c>
      <c r="S40" s="30">
        <v>0</v>
      </c>
      <c r="T40" s="30">
        <v>47.166666666666664</v>
      </c>
      <c r="U40" s="30">
        <v>0</v>
      </c>
      <c r="V40" s="30">
        <v>0</v>
      </c>
      <c r="Y40" s="66"/>
      <c r="Z40" s="66">
        <v>74.558174054775591</v>
      </c>
      <c r="AB40" s="69">
        <f t="shared" si="0"/>
        <v>79.958333333333343</v>
      </c>
      <c r="AC40" s="69">
        <f t="shared" si="1"/>
        <v>16.791666666666664</v>
      </c>
      <c r="AD40" s="69">
        <v>27.458333333333329</v>
      </c>
      <c r="AE40" s="69">
        <v>5.7916666666666643</v>
      </c>
      <c r="AF40" s="69">
        <v>27.458333333333329</v>
      </c>
      <c r="AG40" s="69">
        <v>5.7916666666666643</v>
      </c>
      <c r="AH40" s="69">
        <v>0</v>
      </c>
      <c r="AI40" s="69">
        <v>0</v>
      </c>
      <c r="AJ40" s="69">
        <v>0</v>
      </c>
      <c r="AK40" s="69">
        <v>27.458333333333329</v>
      </c>
      <c r="AL40" s="69">
        <v>0</v>
      </c>
      <c r="AM40" s="69">
        <v>0</v>
      </c>
      <c r="AN40" s="69">
        <v>0</v>
      </c>
      <c r="AO40" s="69">
        <v>5.7916666666666643</v>
      </c>
      <c r="AP40" s="69">
        <v>0</v>
      </c>
      <c r="AQ40" s="69">
        <v>0</v>
      </c>
      <c r="AR40" s="69">
        <v>0</v>
      </c>
      <c r="AS40" s="69">
        <v>0</v>
      </c>
      <c r="AT40" s="69">
        <v>0</v>
      </c>
      <c r="AU40" s="69">
        <v>0</v>
      </c>
    </row>
    <row r="41" spans="1:47" x14ac:dyDescent="0.2">
      <c r="A41" s="11">
        <v>1993</v>
      </c>
      <c r="B41" s="3">
        <v>1</v>
      </c>
      <c r="C41" s="30">
        <v>50.583333333333329</v>
      </c>
      <c r="D41" s="30">
        <v>36.75</v>
      </c>
      <c r="E41" s="30">
        <v>1.9166666666666667</v>
      </c>
      <c r="F41" s="30">
        <v>0</v>
      </c>
      <c r="G41" s="30">
        <v>31.999999999999986</v>
      </c>
      <c r="H41" s="30">
        <v>21.583333333333321</v>
      </c>
      <c r="I41" s="30">
        <v>0</v>
      </c>
      <c r="J41" s="30">
        <v>21.583333333333321</v>
      </c>
      <c r="K41" s="30">
        <v>0</v>
      </c>
      <c r="L41" s="30">
        <v>0</v>
      </c>
      <c r="M41" s="30">
        <v>21.583333333333321</v>
      </c>
      <c r="N41" s="36">
        <v>0</v>
      </c>
      <c r="O41" s="30">
        <v>52.041666666666664</v>
      </c>
      <c r="P41" s="30">
        <v>31.458333333333329</v>
      </c>
      <c r="Q41" s="30">
        <v>32.374999999999986</v>
      </c>
      <c r="R41" s="30">
        <v>20.708333333333321</v>
      </c>
      <c r="S41" s="30">
        <v>0</v>
      </c>
      <c r="T41" s="30">
        <v>20.708333333333321</v>
      </c>
      <c r="U41" s="30">
        <v>0</v>
      </c>
      <c r="V41" s="30">
        <v>0</v>
      </c>
      <c r="X41" s="66">
        <v>80.17614071003797</v>
      </c>
      <c r="Y41" s="66">
        <v>0</v>
      </c>
      <c r="Z41" s="66">
        <v>78.54303995017537</v>
      </c>
      <c r="AA41" s="66"/>
      <c r="AB41" s="69">
        <f t="shared" si="0"/>
        <v>44.375</v>
      </c>
      <c r="AC41" s="69">
        <f t="shared" si="1"/>
        <v>27.583333333333325</v>
      </c>
      <c r="AD41" s="69">
        <v>16.708333333333321</v>
      </c>
      <c r="AE41" s="69">
        <v>3.0416666666666643</v>
      </c>
      <c r="AF41" s="69">
        <v>16.708333333333321</v>
      </c>
      <c r="AG41" s="69">
        <v>3.0416666666666643</v>
      </c>
      <c r="AH41" s="69">
        <v>0</v>
      </c>
      <c r="AI41" s="69">
        <v>0</v>
      </c>
      <c r="AJ41" s="69">
        <v>16.708333333333321</v>
      </c>
      <c r="AK41" s="69">
        <v>0</v>
      </c>
      <c r="AL41" s="69">
        <v>0</v>
      </c>
      <c r="AM41" s="69">
        <v>0</v>
      </c>
      <c r="AN41" s="69">
        <v>3.0416666666666643</v>
      </c>
      <c r="AO41" s="69">
        <v>0</v>
      </c>
      <c r="AP41" s="69"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</row>
    <row r="42" spans="1:47" x14ac:dyDescent="0.2">
      <c r="A42" s="11">
        <v>1993</v>
      </c>
      <c r="B42" s="3">
        <v>2</v>
      </c>
      <c r="C42" s="30">
        <v>14.458333333333334</v>
      </c>
      <c r="D42" s="30">
        <v>78.625</v>
      </c>
      <c r="E42" s="30">
        <v>0.16666666666666666</v>
      </c>
      <c r="F42" s="30">
        <v>0</v>
      </c>
      <c r="G42" s="30">
        <v>2.7916666666666572</v>
      </c>
      <c r="H42" s="30">
        <v>51.499999999999993</v>
      </c>
      <c r="I42" s="30">
        <v>0</v>
      </c>
      <c r="J42" s="30">
        <v>51.499999999999993</v>
      </c>
      <c r="K42" s="30">
        <v>0</v>
      </c>
      <c r="L42" s="30">
        <v>51.499999999999993</v>
      </c>
      <c r="M42" s="30">
        <v>0</v>
      </c>
      <c r="N42" s="36">
        <v>0</v>
      </c>
      <c r="O42" s="30">
        <v>15.416666666666668</v>
      </c>
      <c r="P42" s="30">
        <v>74.666666666666657</v>
      </c>
      <c r="Q42" s="30">
        <v>2.7916666666666572</v>
      </c>
      <c r="R42" s="30">
        <v>43.124999999999993</v>
      </c>
      <c r="S42" s="30">
        <v>0</v>
      </c>
      <c r="T42" s="30">
        <v>43.124999999999993</v>
      </c>
      <c r="U42" s="30">
        <v>0</v>
      </c>
      <c r="V42" s="30">
        <v>43.124999999999993</v>
      </c>
      <c r="X42" s="66">
        <v>76.584576813639302</v>
      </c>
      <c r="Y42" s="66">
        <v>0</v>
      </c>
      <c r="Z42" s="66">
        <v>70.615636442746023</v>
      </c>
      <c r="AA42" s="66"/>
      <c r="AB42" s="69">
        <f t="shared" si="0"/>
        <v>32.520833333333329</v>
      </c>
      <c r="AC42" s="69">
        <f t="shared" si="1"/>
        <v>36.541666666666657</v>
      </c>
      <c r="AD42" s="69">
        <v>35.666666666666664</v>
      </c>
      <c r="AE42" s="69">
        <v>4.5</v>
      </c>
      <c r="AF42" s="69">
        <v>35.666666666666664</v>
      </c>
      <c r="AG42" s="69">
        <v>4.5</v>
      </c>
      <c r="AH42" s="69">
        <v>0</v>
      </c>
      <c r="AI42" s="69">
        <v>35.666666666666664</v>
      </c>
      <c r="AJ42" s="69">
        <v>0</v>
      </c>
      <c r="AK42" s="69">
        <v>0</v>
      </c>
      <c r="AL42" s="69">
        <v>0</v>
      </c>
      <c r="AM42" s="69">
        <v>4.5</v>
      </c>
      <c r="AN42" s="69">
        <v>0</v>
      </c>
      <c r="AO42" s="69">
        <v>0</v>
      </c>
      <c r="AP42" s="69">
        <v>0</v>
      </c>
      <c r="AQ42" s="69">
        <v>35.666666666666664</v>
      </c>
      <c r="AR42" s="69">
        <v>0</v>
      </c>
      <c r="AS42" s="69">
        <v>4.5</v>
      </c>
      <c r="AT42" s="69">
        <v>0</v>
      </c>
      <c r="AU42" s="69">
        <v>0</v>
      </c>
    </row>
    <row r="43" spans="1:47" x14ac:dyDescent="0.2">
      <c r="A43" s="11">
        <v>1993</v>
      </c>
      <c r="B43" s="3">
        <v>3</v>
      </c>
      <c r="C43" s="30">
        <v>43.875000000000007</v>
      </c>
      <c r="D43" s="30">
        <v>63.833333333333329</v>
      </c>
      <c r="E43" s="30">
        <v>2.083333333333333</v>
      </c>
      <c r="F43" s="30">
        <v>0</v>
      </c>
      <c r="G43" s="30">
        <v>13.624999999999986</v>
      </c>
      <c r="H43" s="30">
        <v>38.791666666666664</v>
      </c>
      <c r="I43" s="30">
        <v>0</v>
      </c>
      <c r="J43" s="30">
        <v>38.791666666666664</v>
      </c>
      <c r="K43" s="30">
        <v>111.87499999999997</v>
      </c>
      <c r="L43" s="30">
        <v>0</v>
      </c>
      <c r="M43" s="30">
        <v>0</v>
      </c>
      <c r="N43" s="36">
        <v>0</v>
      </c>
      <c r="O43" s="30">
        <v>32.500000000000007</v>
      </c>
      <c r="P43" s="30">
        <v>72.625000000000014</v>
      </c>
      <c r="Q43" s="30">
        <v>7.1249999999999858</v>
      </c>
      <c r="R43" s="30">
        <v>48.041666666666664</v>
      </c>
      <c r="S43" s="30">
        <v>0</v>
      </c>
      <c r="T43" s="30">
        <v>48.041666666666664</v>
      </c>
      <c r="U43" s="30">
        <v>111.87499999999997</v>
      </c>
      <c r="V43" s="30">
        <v>0</v>
      </c>
      <c r="X43" s="66">
        <v>80.449749001061079</v>
      </c>
      <c r="Y43" s="66">
        <v>0</v>
      </c>
      <c r="Z43" s="66">
        <v>70.774524221668329</v>
      </c>
      <c r="AA43" s="66"/>
      <c r="AB43" s="69">
        <f t="shared" si="0"/>
        <v>29.166666666666671</v>
      </c>
      <c r="AC43" s="69">
        <f t="shared" si="1"/>
        <v>45.145833333333329</v>
      </c>
      <c r="AD43" s="69">
        <v>32.791666666666664</v>
      </c>
      <c r="AE43" s="69">
        <v>16.125</v>
      </c>
      <c r="AF43" s="69">
        <v>32.791666666666664</v>
      </c>
      <c r="AG43" s="69">
        <v>16.125</v>
      </c>
      <c r="AH43" s="69">
        <v>85.166666666666657</v>
      </c>
      <c r="AI43" s="69">
        <v>0</v>
      </c>
      <c r="AJ43" s="69">
        <v>0</v>
      </c>
      <c r="AK43" s="69">
        <v>0</v>
      </c>
      <c r="AL43" s="69">
        <v>23.666666666666664</v>
      </c>
      <c r="AM43" s="69">
        <v>0</v>
      </c>
      <c r="AN43" s="69">
        <v>0</v>
      </c>
      <c r="AO43" s="69">
        <v>0</v>
      </c>
      <c r="AP43" s="69">
        <v>32.791666666666664</v>
      </c>
      <c r="AQ43" s="69">
        <v>0</v>
      </c>
      <c r="AR43" s="69">
        <v>16.125</v>
      </c>
      <c r="AS43" s="69">
        <v>0</v>
      </c>
      <c r="AT43" s="69">
        <f>(C43+C44)/2</f>
        <v>55.833333333333329</v>
      </c>
      <c r="AU43" s="69">
        <f>(K43+H44)/2</f>
        <v>55.937499999999986</v>
      </c>
    </row>
    <row r="44" spans="1:47" x14ac:dyDescent="0.2">
      <c r="A44" s="11">
        <v>1993</v>
      </c>
      <c r="B44" s="3">
        <v>4</v>
      </c>
      <c r="C44" s="30">
        <v>67.791666666666657</v>
      </c>
      <c r="D44" s="30">
        <v>20.541666666666668</v>
      </c>
      <c r="E44" s="30">
        <v>3.7499999999999996</v>
      </c>
      <c r="F44" s="30">
        <v>0</v>
      </c>
      <c r="G44" s="30">
        <v>32.374999999999986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6">
        <v>0</v>
      </c>
      <c r="O44" s="30">
        <v>76.333333333333314</v>
      </c>
      <c r="P44" s="30">
        <v>22.250000000000004</v>
      </c>
      <c r="Q44" s="30">
        <v>38.874999999999986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X44" s="66">
        <v>82.171571072094054</v>
      </c>
      <c r="Y44" s="66">
        <v>0</v>
      </c>
      <c r="Z44" s="66">
        <v>64.133761541882535</v>
      </c>
      <c r="AA44" s="66"/>
      <c r="AB44" s="69">
        <f t="shared" si="0"/>
        <v>55.833333333333329</v>
      </c>
      <c r="AC44" s="69">
        <f t="shared" si="1"/>
        <v>19.395833333333332</v>
      </c>
      <c r="AD44" s="69">
        <v>0</v>
      </c>
      <c r="AE44" s="69">
        <v>0</v>
      </c>
      <c r="AF44" s="69">
        <v>0</v>
      </c>
      <c r="AG44" s="69">
        <v>0</v>
      </c>
      <c r="AH44" s="69">
        <v>0</v>
      </c>
      <c r="AI44" s="69">
        <v>0</v>
      </c>
      <c r="AJ44" s="69">
        <v>0</v>
      </c>
      <c r="AK44" s="69">
        <v>0</v>
      </c>
      <c r="AL44" s="69">
        <v>0</v>
      </c>
      <c r="AM44" s="69">
        <v>0</v>
      </c>
      <c r="AN44" s="69">
        <v>0</v>
      </c>
      <c r="AO44" s="69">
        <v>0</v>
      </c>
      <c r="AP44" s="69">
        <v>0</v>
      </c>
      <c r="AQ44" s="69">
        <v>0</v>
      </c>
      <c r="AR44" s="69">
        <v>0</v>
      </c>
      <c r="AS44" s="69">
        <v>0</v>
      </c>
      <c r="AT44" s="69">
        <v>0</v>
      </c>
      <c r="AU44" s="69">
        <v>0</v>
      </c>
    </row>
    <row r="45" spans="1:47" x14ac:dyDescent="0.2">
      <c r="A45" s="11">
        <v>1993</v>
      </c>
      <c r="B45" s="3">
        <v>5</v>
      </c>
      <c r="C45" s="30">
        <v>170.25000000000003</v>
      </c>
      <c r="D45" s="30">
        <v>4.1666666666666664E-2</v>
      </c>
      <c r="E45" s="30">
        <v>25.333333333333332</v>
      </c>
      <c r="F45" s="30">
        <v>1.4166666666666665</v>
      </c>
      <c r="G45" s="30">
        <v>161.875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6">
        <v>0</v>
      </c>
      <c r="O45" s="30">
        <v>157.16666666666666</v>
      </c>
      <c r="P45" s="30">
        <v>8.3333333333333329E-2</v>
      </c>
      <c r="Q45" s="30">
        <v>145.58333333333337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X45" s="66">
        <v>89.032353113475793</v>
      </c>
      <c r="Y45" s="66">
        <v>89.032353113475793</v>
      </c>
      <c r="Z45" s="66">
        <v>66.723676326653731</v>
      </c>
      <c r="AA45" s="66"/>
      <c r="AB45" s="69">
        <f t="shared" si="0"/>
        <v>119.02083333333334</v>
      </c>
      <c r="AC45" s="69">
        <f t="shared" si="1"/>
        <v>0</v>
      </c>
      <c r="AD45" s="69">
        <v>0</v>
      </c>
      <c r="AE45" s="69">
        <v>0</v>
      </c>
      <c r="AF45" s="69">
        <v>0</v>
      </c>
      <c r="AG45" s="69">
        <v>0</v>
      </c>
      <c r="AH45" s="69">
        <v>0</v>
      </c>
      <c r="AI45" s="69">
        <v>0</v>
      </c>
      <c r="AJ45" s="69">
        <v>0</v>
      </c>
      <c r="AK45" s="69">
        <v>0</v>
      </c>
      <c r="AL45" s="69">
        <v>0</v>
      </c>
      <c r="AM45" s="69">
        <v>0</v>
      </c>
      <c r="AN45" s="69">
        <v>0</v>
      </c>
      <c r="AO45" s="69">
        <v>0</v>
      </c>
      <c r="AP45" s="69">
        <v>0</v>
      </c>
      <c r="AQ45" s="69">
        <v>0</v>
      </c>
      <c r="AR45" s="69">
        <v>0</v>
      </c>
      <c r="AS45" s="69">
        <v>0</v>
      </c>
      <c r="AT45" s="69">
        <v>0</v>
      </c>
      <c r="AU45" s="69">
        <v>0</v>
      </c>
    </row>
    <row r="46" spans="1:47" x14ac:dyDescent="0.2">
      <c r="A46" s="11">
        <v>1993</v>
      </c>
      <c r="B46" s="3">
        <v>6</v>
      </c>
      <c r="C46" s="30">
        <v>286.25</v>
      </c>
      <c r="D46" s="30">
        <v>0</v>
      </c>
      <c r="E46" s="30">
        <v>76.416666666666657</v>
      </c>
      <c r="F46" s="30">
        <v>17.083333333333336</v>
      </c>
      <c r="G46" s="30">
        <v>286.25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6">
        <v>0</v>
      </c>
      <c r="O46" s="30">
        <v>280.625</v>
      </c>
      <c r="P46" s="30">
        <v>0</v>
      </c>
      <c r="Q46" s="30">
        <v>280.62499999999994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X46" s="66">
        <v>102.64490685531759</v>
      </c>
      <c r="Y46" s="66">
        <v>102.64490685531759</v>
      </c>
      <c r="Z46" s="66">
        <v>73.254738433335504</v>
      </c>
      <c r="AA46" s="66"/>
      <c r="AB46" s="69">
        <f t="shared" si="0"/>
        <v>228.25</v>
      </c>
      <c r="AC46" s="69">
        <f t="shared" si="1"/>
        <v>0</v>
      </c>
      <c r="AD46" s="69">
        <v>0</v>
      </c>
      <c r="AE46" s="69">
        <v>0</v>
      </c>
      <c r="AF46" s="69">
        <v>0</v>
      </c>
      <c r="AG46" s="69">
        <v>0</v>
      </c>
      <c r="AH46" s="69">
        <v>0</v>
      </c>
      <c r="AI46" s="69">
        <v>0</v>
      </c>
      <c r="AJ46" s="69">
        <v>0</v>
      </c>
      <c r="AK46" s="69">
        <v>0</v>
      </c>
      <c r="AL46" s="69">
        <v>0</v>
      </c>
      <c r="AM46" s="69">
        <v>0</v>
      </c>
      <c r="AN46" s="69">
        <v>0</v>
      </c>
      <c r="AO46" s="69">
        <v>0</v>
      </c>
      <c r="AP46" s="69">
        <v>0</v>
      </c>
      <c r="AQ46" s="69">
        <v>0</v>
      </c>
      <c r="AR46" s="69">
        <v>0</v>
      </c>
      <c r="AS46" s="69">
        <v>0</v>
      </c>
      <c r="AT46" s="69">
        <v>0</v>
      </c>
      <c r="AU46" s="69">
        <v>0</v>
      </c>
    </row>
    <row r="47" spans="1:47" x14ac:dyDescent="0.2">
      <c r="A47" s="11">
        <v>1993</v>
      </c>
      <c r="B47" s="3">
        <v>7</v>
      </c>
      <c r="C47" s="30">
        <v>333.16666666666669</v>
      </c>
      <c r="D47" s="30">
        <v>0</v>
      </c>
      <c r="E47" s="30">
        <v>107.41666666666666</v>
      </c>
      <c r="F47" s="30">
        <v>34.166666666666671</v>
      </c>
      <c r="G47" s="30">
        <v>333.16666666666669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6">
        <v>0</v>
      </c>
      <c r="O47" s="30">
        <v>324.08333333333331</v>
      </c>
      <c r="P47" s="30">
        <v>0</v>
      </c>
      <c r="Q47" s="30">
        <v>324.08333333333331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X47" s="66">
        <v>108.87583032255652</v>
      </c>
      <c r="Y47" s="66">
        <v>108.87583032255652</v>
      </c>
      <c r="Z47" s="66">
        <v>74.161908217111034</v>
      </c>
      <c r="AA47" s="66"/>
      <c r="AB47" s="69">
        <f t="shared" si="0"/>
        <v>309.70833333333337</v>
      </c>
      <c r="AC47" s="69">
        <f t="shared" si="1"/>
        <v>0</v>
      </c>
      <c r="AD47" s="69">
        <v>0</v>
      </c>
      <c r="AE47" s="69">
        <v>0</v>
      </c>
      <c r="AF47" s="69">
        <v>0</v>
      </c>
      <c r="AG47" s="69">
        <v>0</v>
      </c>
      <c r="AH47" s="69">
        <v>0</v>
      </c>
      <c r="AI47" s="69">
        <v>0</v>
      </c>
      <c r="AJ47" s="69">
        <v>0</v>
      </c>
      <c r="AK47" s="69">
        <v>0</v>
      </c>
      <c r="AL47" s="69">
        <v>0</v>
      </c>
      <c r="AM47" s="69">
        <v>0</v>
      </c>
      <c r="AN47" s="69">
        <v>0</v>
      </c>
      <c r="AO47" s="69">
        <v>0</v>
      </c>
      <c r="AP47" s="69">
        <v>0</v>
      </c>
      <c r="AQ47" s="69">
        <v>0</v>
      </c>
      <c r="AR47" s="69">
        <v>0</v>
      </c>
      <c r="AS47" s="69">
        <v>0</v>
      </c>
      <c r="AT47" s="69">
        <v>0</v>
      </c>
      <c r="AU47" s="69">
        <v>0</v>
      </c>
    </row>
    <row r="48" spans="1:47" x14ac:dyDescent="0.2">
      <c r="A48" s="11">
        <v>1993</v>
      </c>
      <c r="B48" s="3">
        <v>8</v>
      </c>
      <c r="C48" s="30">
        <v>330.66666666666669</v>
      </c>
      <c r="D48" s="30">
        <v>0</v>
      </c>
      <c r="E48" s="30">
        <v>109.79166666666664</v>
      </c>
      <c r="F48" s="30">
        <v>36.541666666666664</v>
      </c>
      <c r="G48" s="30">
        <v>330.66666666666663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6">
        <v>0</v>
      </c>
      <c r="O48" s="30">
        <v>339.04166666666669</v>
      </c>
      <c r="P48" s="30">
        <v>0</v>
      </c>
      <c r="Q48" s="30">
        <v>339.04166666666657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X48" s="66">
        <v>109.72105185660634</v>
      </c>
      <c r="Y48" s="66">
        <v>109.72105185660634</v>
      </c>
      <c r="Z48" s="66">
        <v>74.785611380056892</v>
      </c>
      <c r="AA48" s="66"/>
      <c r="AB48" s="69">
        <f t="shared" si="0"/>
        <v>331.91666666666669</v>
      </c>
      <c r="AC48" s="69">
        <f t="shared" si="1"/>
        <v>0</v>
      </c>
      <c r="AD48" s="69">
        <v>0</v>
      </c>
      <c r="AE48" s="69">
        <v>0</v>
      </c>
      <c r="AF48" s="69">
        <v>0</v>
      </c>
      <c r="AG48" s="69">
        <v>0</v>
      </c>
      <c r="AH48" s="69">
        <v>0</v>
      </c>
      <c r="AI48" s="69">
        <v>0</v>
      </c>
      <c r="AJ48" s="69">
        <v>0</v>
      </c>
      <c r="AK48" s="69">
        <v>0</v>
      </c>
      <c r="AL48" s="69">
        <v>0</v>
      </c>
      <c r="AM48" s="69">
        <v>0</v>
      </c>
      <c r="AN48" s="69">
        <v>0</v>
      </c>
      <c r="AO48" s="69">
        <v>0</v>
      </c>
      <c r="AP48" s="69">
        <v>0</v>
      </c>
      <c r="AQ48" s="69">
        <v>0</v>
      </c>
      <c r="AR48" s="69">
        <v>0</v>
      </c>
      <c r="AS48" s="69">
        <v>0</v>
      </c>
      <c r="AT48" s="69">
        <v>0</v>
      </c>
      <c r="AU48" s="69">
        <v>0</v>
      </c>
    </row>
    <row r="49" spans="1:47" x14ac:dyDescent="0.2">
      <c r="A49" s="11">
        <v>1993</v>
      </c>
      <c r="B49" s="3">
        <v>9</v>
      </c>
      <c r="C49" s="30">
        <v>288.66666666666663</v>
      </c>
      <c r="D49" s="30">
        <v>0</v>
      </c>
      <c r="E49" s="30">
        <v>79.833333333333343</v>
      </c>
      <c r="F49" s="30">
        <v>19.874999999999996</v>
      </c>
      <c r="G49" s="30">
        <v>288.62499999999994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6">
        <v>0</v>
      </c>
      <c r="O49" s="30">
        <v>300.04166666666669</v>
      </c>
      <c r="P49" s="30">
        <v>0</v>
      </c>
      <c r="Q49" s="30">
        <v>300.04166666666657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X49" s="66">
        <v>106.0271456339939</v>
      </c>
      <c r="Y49" s="66">
        <v>106.0271456339939</v>
      </c>
      <c r="Z49" s="66">
        <v>76.500868784978536</v>
      </c>
      <c r="AA49" s="66"/>
      <c r="AB49" s="69">
        <f t="shared" si="0"/>
        <v>309.66666666666663</v>
      </c>
      <c r="AC49" s="69">
        <f t="shared" si="1"/>
        <v>0</v>
      </c>
      <c r="AD49" s="69">
        <v>0</v>
      </c>
      <c r="AE49" s="69">
        <v>0</v>
      </c>
      <c r="AF49" s="69">
        <v>0</v>
      </c>
      <c r="AG49" s="69">
        <v>0</v>
      </c>
      <c r="AH49" s="69">
        <v>0</v>
      </c>
      <c r="AI49" s="69">
        <v>0</v>
      </c>
      <c r="AJ49" s="69">
        <v>0</v>
      </c>
      <c r="AK49" s="69">
        <v>0</v>
      </c>
      <c r="AL49" s="69">
        <v>0</v>
      </c>
      <c r="AM49" s="69">
        <v>0</v>
      </c>
      <c r="AN49" s="69">
        <v>0</v>
      </c>
      <c r="AO49" s="69">
        <v>0</v>
      </c>
      <c r="AP49" s="69">
        <v>0</v>
      </c>
      <c r="AQ49" s="69">
        <v>0</v>
      </c>
      <c r="AR49" s="69">
        <v>0</v>
      </c>
      <c r="AS49" s="69">
        <v>0</v>
      </c>
      <c r="AT49" s="69">
        <v>0</v>
      </c>
      <c r="AU49" s="69">
        <v>0</v>
      </c>
    </row>
    <row r="50" spans="1:47" x14ac:dyDescent="0.2">
      <c r="A50" s="11">
        <v>1993</v>
      </c>
      <c r="B50" s="3">
        <v>10</v>
      </c>
      <c r="C50" s="30">
        <v>193.16666666666666</v>
      </c>
      <c r="D50" s="30">
        <v>1.875</v>
      </c>
      <c r="E50" s="30">
        <v>35.208333333333336</v>
      </c>
      <c r="F50" s="30">
        <v>2.75</v>
      </c>
      <c r="G50" s="30">
        <v>190.25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6">
        <v>0</v>
      </c>
      <c r="O50" s="30">
        <v>187.62500000000003</v>
      </c>
      <c r="P50" s="30">
        <v>0</v>
      </c>
      <c r="Q50" s="30">
        <v>186.04166666666663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X50" s="66">
        <v>97.222153422828981</v>
      </c>
      <c r="Y50" s="66">
        <v>0</v>
      </c>
      <c r="Z50" s="66">
        <v>80.43134353465787</v>
      </c>
      <c r="AA50" s="66"/>
      <c r="AB50" s="69">
        <f t="shared" si="0"/>
        <v>240.91666666666663</v>
      </c>
      <c r="AC50" s="69">
        <f t="shared" si="1"/>
        <v>0</v>
      </c>
      <c r="AD50" s="69">
        <v>0</v>
      </c>
      <c r="AE50" s="69">
        <v>0</v>
      </c>
      <c r="AF50" s="69">
        <v>0</v>
      </c>
      <c r="AG50" s="69">
        <v>0</v>
      </c>
      <c r="AH50" s="69">
        <v>0</v>
      </c>
      <c r="AI50" s="69">
        <v>0</v>
      </c>
      <c r="AJ50" s="69">
        <v>0</v>
      </c>
      <c r="AK50" s="69">
        <v>0</v>
      </c>
      <c r="AL50" s="69">
        <v>0</v>
      </c>
      <c r="AM50" s="69">
        <v>0</v>
      </c>
      <c r="AN50" s="69">
        <v>0</v>
      </c>
      <c r="AO50" s="69">
        <v>0</v>
      </c>
      <c r="AP50" s="69">
        <v>0</v>
      </c>
      <c r="AQ50" s="69">
        <v>0</v>
      </c>
      <c r="AR50" s="69">
        <v>0</v>
      </c>
      <c r="AS50" s="69">
        <v>0</v>
      </c>
      <c r="AT50" s="69">
        <v>0</v>
      </c>
      <c r="AU50" s="69">
        <v>0</v>
      </c>
    </row>
    <row r="51" spans="1:47" x14ac:dyDescent="0.2">
      <c r="A51" s="11">
        <v>1993</v>
      </c>
      <c r="B51" s="3">
        <v>11</v>
      </c>
      <c r="C51" s="30">
        <v>102.04166666666667</v>
      </c>
      <c r="D51" s="30">
        <v>23.833333333333336</v>
      </c>
      <c r="E51" s="30">
        <v>10.916666666666664</v>
      </c>
      <c r="F51" s="30">
        <v>0</v>
      </c>
      <c r="G51" s="30">
        <v>86.541666666666657</v>
      </c>
      <c r="H51" s="30">
        <v>14.416666666666664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6">
        <v>0</v>
      </c>
      <c r="O51" s="30">
        <v>117.70833333333333</v>
      </c>
      <c r="P51" s="30">
        <v>17.25</v>
      </c>
      <c r="Q51" s="30">
        <v>101.95833333333333</v>
      </c>
      <c r="R51" s="30">
        <v>10.208333333333329</v>
      </c>
      <c r="S51" s="30">
        <v>0</v>
      </c>
      <c r="T51" s="30">
        <v>0</v>
      </c>
      <c r="U51" s="30">
        <v>0</v>
      </c>
      <c r="V51" s="30">
        <v>0</v>
      </c>
      <c r="X51" s="66">
        <v>86.62953035998234</v>
      </c>
      <c r="Y51" s="66">
        <v>0</v>
      </c>
      <c r="Z51" s="66">
        <v>77.349583747182194</v>
      </c>
      <c r="AA51" s="66"/>
      <c r="AB51" s="69">
        <f t="shared" si="0"/>
        <v>147.60416666666666</v>
      </c>
      <c r="AC51" s="69">
        <f t="shared" si="1"/>
        <v>0</v>
      </c>
      <c r="AD51" s="69">
        <v>11.958333333333336</v>
      </c>
      <c r="AE51" s="69">
        <v>3.75</v>
      </c>
      <c r="AF51" s="69">
        <v>0</v>
      </c>
      <c r="AG51" s="69">
        <v>0</v>
      </c>
      <c r="AH51" s="69">
        <v>0</v>
      </c>
      <c r="AI51" s="69">
        <v>0</v>
      </c>
      <c r="AJ51" s="69">
        <v>0</v>
      </c>
      <c r="AK51" s="69">
        <v>0</v>
      </c>
      <c r="AL51" s="69">
        <v>0</v>
      </c>
      <c r="AM51" s="69">
        <v>0</v>
      </c>
      <c r="AN51" s="69">
        <v>0</v>
      </c>
      <c r="AO51" s="69">
        <v>0</v>
      </c>
      <c r="AP51" s="69">
        <v>0</v>
      </c>
      <c r="AQ51" s="69">
        <v>0</v>
      </c>
      <c r="AR51" s="69">
        <v>0</v>
      </c>
      <c r="AS51" s="69">
        <v>0</v>
      </c>
      <c r="AT51" s="69">
        <v>0</v>
      </c>
      <c r="AU51" s="69">
        <v>0</v>
      </c>
    </row>
    <row r="52" spans="1:47" x14ac:dyDescent="0.2">
      <c r="A52" s="11">
        <v>1993</v>
      </c>
      <c r="B52" s="3">
        <v>12</v>
      </c>
      <c r="C52" s="30">
        <v>24.750000000000004</v>
      </c>
      <c r="D52" s="30">
        <v>117.45833333333334</v>
      </c>
      <c r="E52" s="30">
        <v>0.125</v>
      </c>
      <c r="F52" s="30">
        <v>0</v>
      </c>
      <c r="G52" s="30">
        <v>4.75</v>
      </c>
      <c r="H52" s="30">
        <v>82.291666666666671</v>
      </c>
      <c r="I52" s="30">
        <v>0</v>
      </c>
      <c r="J52" s="30">
        <v>82.291666666666671</v>
      </c>
      <c r="K52" s="30">
        <v>0</v>
      </c>
      <c r="L52" s="30">
        <v>0</v>
      </c>
      <c r="M52" s="30">
        <v>0</v>
      </c>
      <c r="N52" s="36">
        <v>82.291666666666671</v>
      </c>
      <c r="O52" s="30">
        <v>23.541666666666664</v>
      </c>
      <c r="P52" s="30">
        <v>119.20833333333334</v>
      </c>
      <c r="Q52" s="30">
        <v>4.75</v>
      </c>
      <c r="R52" s="30">
        <v>85.041666666666657</v>
      </c>
      <c r="S52" s="30">
        <v>0</v>
      </c>
      <c r="T52" s="30">
        <v>85.041666666666657</v>
      </c>
      <c r="U52" s="30">
        <v>0</v>
      </c>
      <c r="V52" s="30">
        <v>0</v>
      </c>
      <c r="X52" s="66">
        <v>77.376635075134104</v>
      </c>
      <c r="Y52" s="66">
        <v>0</v>
      </c>
      <c r="Z52" s="66">
        <v>72.833218861724092</v>
      </c>
      <c r="AA52" s="66"/>
      <c r="AB52" s="69">
        <f t="shared" si="0"/>
        <v>63.395833333333336</v>
      </c>
      <c r="AC52" s="69">
        <f t="shared" si="1"/>
        <v>41.145833333333336</v>
      </c>
      <c r="AD52" s="69">
        <v>69.291666666666671</v>
      </c>
      <c r="AE52" s="69">
        <v>24.666666666666664</v>
      </c>
      <c r="AF52" s="69">
        <v>69.291666666666671</v>
      </c>
      <c r="AG52" s="69">
        <v>24.666666666666664</v>
      </c>
      <c r="AH52" s="69">
        <v>0</v>
      </c>
      <c r="AI52" s="69">
        <v>0</v>
      </c>
      <c r="AJ52" s="69">
        <v>0</v>
      </c>
      <c r="AK52" s="69">
        <v>69.291666666666671</v>
      </c>
      <c r="AL52" s="69">
        <v>0</v>
      </c>
      <c r="AM52" s="69">
        <v>0</v>
      </c>
      <c r="AN52" s="69">
        <v>0</v>
      </c>
      <c r="AO52" s="69">
        <v>24.666666666666664</v>
      </c>
      <c r="AP52" s="69">
        <v>0</v>
      </c>
      <c r="AQ52" s="69">
        <v>0</v>
      </c>
      <c r="AR52" s="69">
        <v>0</v>
      </c>
      <c r="AS52" s="69">
        <v>0</v>
      </c>
      <c r="AT52" s="69">
        <v>0</v>
      </c>
      <c r="AU52" s="69">
        <v>0</v>
      </c>
    </row>
    <row r="53" spans="1:47" x14ac:dyDescent="0.2">
      <c r="A53" s="11">
        <v>1994</v>
      </c>
      <c r="B53" s="3">
        <v>1</v>
      </c>
      <c r="C53" s="30">
        <v>21.083333333333332</v>
      </c>
      <c r="D53" s="30">
        <v>84.500000000000014</v>
      </c>
      <c r="E53" s="30">
        <v>4.1666666666666664E-2</v>
      </c>
      <c r="F53" s="30">
        <v>0</v>
      </c>
      <c r="G53" s="30">
        <v>11.25</v>
      </c>
      <c r="H53" s="30">
        <v>67.583333333333329</v>
      </c>
      <c r="I53" s="30">
        <v>0</v>
      </c>
      <c r="J53" s="30">
        <v>67.583333333333329</v>
      </c>
      <c r="K53" s="30">
        <v>0</v>
      </c>
      <c r="L53" s="30">
        <v>0</v>
      </c>
      <c r="M53" s="30">
        <v>67.583333333333329</v>
      </c>
      <c r="N53" s="36">
        <v>0</v>
      </c>
      <c r="O53" s="30">
        <v>18.208333333333332</v>
      </c>
      <c r="P53" s="30">
        <v>90.083333333333343</v>
      </c>
      <c r="Q53" s="30">
        <v>6.5</v>
      </c>
      <c r="R53" s="30">
        <v>69.041666666666657</v>
      </c>
      <c r="S53" s="30">
        <v>0</v>
      </c>
      <c r="T53" s="30">
        <v>69.041666666666657</v>
      </c>
      <c r="U53" s="30">
        <v>0</v>
      </c>
      <c r="V53" s="30">
        <v>0</v>
      </c>
      <c r="X53" s="66">
        <v>76.337468766030099</v>
      </c>
      <c r="Y53" s="66">
        <v>0</v>
      </c>
      <c r="Z53" s="66">
        <v>77.447049363783577</v>
      </c>
      <c r="AA53" s="66"/>
      <c r="AB53" s="69">
        <f t="shared" si="0"/>
        <v>22.916666666666668</v>
      </c>
      <c r="AC53" s="69">
        <f t="shared" si="1"/>
        <v>74.9375</v>
      </c>
      <c r="AD53" s="69">
        <v>54.625</v>
      </c>
      <c r="AE53" s="69">
        <v>12.416666666666664</v>
      </c>
      <c r="AF53" s="69">
        <v>54.625</v>
      </c>
      <c r="AG53" s="69">
        <v>12.416666666666664</v>
      </c>
      <c r="AH53" s="69">
        <v>0</v>
      </c>
      <c r="AI53" s="69">
        <v>0</v>
      </c>
      <c r="AJ53" s="69">
        <v>54.625</v>
      </c>
      <c r="AK53" s="69">
        <v>0</v>
      </c>
      <c r="AL53" s="69">
        <v>0</v>
      </c>
      <c r="AM53" s="69">
        <v>0</v>
      </c>
      <c r="AN53" s="69">
        <v>12.416666666666664</v>
      </c>
      <c r="AO53" s="69">
        <v>0</v>
      </c>
      <c r="AP53" s="69">
        <v>0</v>
      </c>
      <c r="AQ53" s="69">
        <v>0</v>
      </c>
      <c r="AR53" s="69">
        <v>0</v>
      </c>
      <c r="AS53" s="69">
        <v>0</v>
      </c>
      <c r="AT53" s="69">
        <v>0</v>
      </c>
      <c r="AU53" s="69">
        <v>0</v>
      </c>
    </row>
    <row r="54" spans="1:47" x14ac:dyDescent="0.2">
      <c r="A54" s="11">
        <v>1994</v>
      </c>
      <c r="B54" s="3">
        <v>2</v>
      </c>
      <c r="C54" s="30">
        <v>49.000000000000007</v>
      </c>
      <c r="D54" s="30">
        <v>31.166666666666668</v>
      </c>
      <c r="E54" s="30">
        <v>2.0833333333333335</v>
      </c>
      <c r="F54" s="30">
        <v>0</v>
      </c>
      <c r="G54" s="30">
        <v>29.833333333333329</v>
      </c>
      <c r="H54" s="30">
        <v>25.458333333333336</v>
      </c>
      <c r="I54" s="30">
        <v>0</v>
      </c>
      <c r="J54" s="30">
        <v>25.458333333333336</v>
      </c>
      <c r="K54" s="30">
        <v>0</v>
      </c>
      <c r="L54" s="30">
        <v>25.458333333333336</v>
      </c>
      <c r="M54" s="30">
        <v>0</v>
      </c>
      <c r="N54" s="36">
        <v>0</v>
      </c>
      <c r="O54" s="30">
        <v>51.916666666666671</v>
      </c>
      <c r="P54" s="30">
        <v>31.583333333333336</v>
      </c>
      <c r="Q54" s="30">
        <v>34.583333333333329</v>
      </c>
      <c r="R54" s="30">
        <v>25.458333333333336</v>
      </c>
      <c r="S54" s="30">
        <v>0</v>
      </c>
      <c r="T54" s="30">
        <v>25.458333333333336</v>
      </c>
      <c r="U54" s="30">
        <v>0</v>
      </c>
      <c r="V54" s="30">
        <v>25.458333333333336</v>
      </c>
      <c r="X54" s="66">
        <v>81.216598410539405</v>
      </c>
      <c r="Y54" s="66">
        <v>0</v>
      </c>
      <c r="Z54" s="66">
        <v>79.043191308492084</v>
      </c>
      <c r="AA54" s="66"/>
      <c r="AB54" s="69">
        <f t="shared" si="0"/>
        <v>35.041666666666671</v>
      </c>
      <c r="AC54" s="69">
        <f t="shared" si="1"/>
        <v>46.520833333333329</v>
      </c>
      <c r="AD54" s="69">
        <v>22.458333333333336</v>
      </c>
      <c r="AE54" s="69">
        <v>8.2083333333333357</v>
      </c>
      <c r="AF54" s="69">
        <v>22.458333333333336</v>
      </c>
      <c r="AG54" s="69">
        <v>8.2083333333333357</v>
      </c>
      <c r="AH54" s="69">
        <v>0</v>
      </c>
      <c r="AI54" s="69">
        <v>22.458333333333336</v>
      </c>
      <c r="AJ54" s="69">
        <v>0</v>
      </c>
      <c r="AK54" s="69">
        <v>0</v>
      </c>
      <c r="AL54" s="69">
        <v>0</v>
      </c>
      <c r="AM54" s="69">
        <v>8.2083333333333357</v>
      </c>
      <c r="AN54" s="69">
        <v>0</v>
      </c>
      <c r="AO54" s="69">
        <v>0</v>
      </c>
      <c r="AP54" s="69">
        <v>0</v>
      </c>
      <c r="AQ54" s="69">
        <v>22.458333333333336</v>
      </c>
      <c r="AR54" s="69">
        <v>0</v>
      </c>
      <c r="AS54" s="69">
        <v>8.2083333333333357</v>
      </c>
      <c r="AT54" s="69">
        <v>0</v>
      </c>
      <c r="AU54" s="69">
        <v>0</v>
      </c>
    </row>
    <row r="55" spans="1:47" x14ac:dyDescent="0.2">
      <c r="A55" s="11">
        <v>1994</v>
      </c>
      <c r="B55" s="3">
        <v>3</v>
      </c>
      <c r="C55" s="30">
        <v>86.250000000000014</v>
      </c>
      <c r="D55" s="30">
        <v>41.124999999999993</v>
      </c>
      <c r="E55" s="30">
        <v>11.708333333333334</v>
      </c>
      <c r="F55" s="30">
        <v>0.70833333333333326</v>
      </c>
      <c r="G55" s="30">
        <v>61.375000000000014</v>
      </c>
      <c r="H55" s="30">
        <v>16.916666666666671</v>
      </c>
      <c r="I55" s="30">
        <v>0</v>
      </c>
      <c r="J55" s="30">
        <v>16.916666666666671</v>
      </c>
      <c r="K55" s="30">
        <v>16.916666666666671</v>
      </c>
      <c r="L55" s="30">
        <v>0</v>
      </c>
      <c r="M55" s="30">
        <v>0</v>
      </c>
      <c r="N55" s="36">
        <v>0</v>
      </c>
      <c r="O55" s="30">
        <v>83.166666666666671</v>
      </c>
      <c r="P55" s="30">
        <v>41.708333333333329</v>
      </c>
      <c r="Q55" s="30">
        <v>58.958333333333343</v>
      </c>
      <c r="R55" s="30">
        <v>16.916666666666671</v>
      </c>
      <c r="S55" s="30">
        <v>0</v>
      </c>
      <c r="T55" s="30">
        <v>16.916666666666671</v>
      </c>
      <c r="U55" s="30">
        <v>16.916666666666671</v>
      </c>
      <c r="V55" s="30">
        <v>0</v>
      </c>
      <c r="X55" s="66">
        <v>84.85817529064569</v>
      </c>
      <c r="Y55" s="66">
        <v>0</v>
      </c>
      <c r="Z55" s="66">
        <v>71.15233551261376</v>
      </c>
      <c r="AA55" s="66"/>
      <c r="AB55" s="69">
        <f t="shared" si="0"/>
        <v>67.625000000000014</v>
      </c>
      <c r="AC55" s="69">
        <f t="shared" si="1"/>
        <v>21.187500000000004</v>
      </c>
      <c r="AD55" s="69">
        <v>11.416666666666671</v>
      </c>
      <c r="AE55" s="69">
        <v>0</v>
      </c>
      <c r="AF55" s="69">
        <v>11.416666666666671</v>
      </c>
      <c r="AG55" s="69">
        <v>0</v>
      </c>
      <c r="AH55" s="69">
        <v>11.416666666666671</v>
      </c>
      <c r="AI55" s="69">
        <v>0</v>
      </c>
      <c r="AJ55" s="69">
        <v>0</v>
      </c>
      <c r="AK55" s="69">
        <v>0</v>
      </c>
      <c r="AL55" s="69">
        <v>0</v>
      </c>
      <c r="AM55" s="69">
        <v>0</v>
      </c>
      <c r="AN55" s="69">
        <v>0</v>
      </c>
      <c r="AO55" s="69">
        <v>0</v>
      </c>
      <c r="AP55" s="69">
        <v>11.416666666666671</v>
      </c>
      <c r="AQ55" s="69">
        <v>0</v>
      </c>
      <c r="AR55" s="69">
        <v>0</v>
      </c>
      <c r="AS55" s="69">
        <v>0</v>
      </c>
      <c r="AT55" s="69">
        <f>(C55+C56)/2</f>
        <v>115.70833333333334</v>
      </c>
      <c r="AU55" s="69">
        <f>(K55+H56)/2</f>
        <v>8.4583333333333357</v>
      </c>
    </row>
    <row r="56" spans="1:47" x14ac:dyDescent="0.2">
      <c r="A56" s="11">
        <v>1994</v>
      </c>
      <c r="B56" s="3">
        <v>4</v>
      </c>
      <c r="C56" s="30">
        <v>145.16666666666669</v>
      </c>
      <c r="D56" s="30">
        <v>3.0833333333333335</v>
      </c>
      <c r="E56" s="30">
        <v>16.208333333333336</v>
      </c>
      <c r="F56" s="30">
        <v>0</v>
      </c>
      <c r="G56" s="30">
        <v>134.29166666666669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6">
        <v>0</v>
      </c>
      <c r="O56" s="30">
        <v>137.66666666666666</v>
      </c>
      <c r="P56" s="30">
        <v>3.2083333333333335</v>
      </c>
      <c r="Q56" s="30">
        <v>123.83333333333334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X56" s="66">
        <v>89.118759115647762</v>
      </c>
      <c r="Y56" s="66">
        <v>0</v>
      </c>
      <c r="Z56" s="66">
        <v>72.819249654871243</v>
      </c>
      <c r="AA56" s="66"/>
      <c r="AB56" s="69">
        <f t="shared" si="0"/>
        <v>115.70833333333334</v>
      </c>
      <c r="AC56" s="69">
        <f t="shared" si="1"/>
        <v>8.4583333333333357</v>
      </c>
      <c r="AD56" s="69">
        <v>0</v>
      </c>
      <c r="AE56" s="69">
        <v>0</v>
      </c>
      <c r="AF56" s="69">
        <v>0</v>
      </c>
      <c r="AG56" s="69">
        <v>0</v>
      </c>
      <c r="AH56" s="69">
        <v>0</v>
      </c>
      <c r="AI56" s="69">
        <v>0</v>
      </c>
      <c r="AJ56" s="69">
        <v>0</v>
      </c>
      <c r="AK56" s="69">
        <v>0</v>
      </c>
      <c r="AL56" s="69">
        <v>0</v>
      </c>
      <c r="AM56" s="69">
        <v>0</v>
      </c>
      <c r="AN56" s="69">
        <v>0</v>
      </c>
      <c r="AO56" s="69">
        <v>0</v>
      </c>
      <c r="AP56" s="69">
        <v>0</v>
      </c>
      <c r="AQ56" s="69">
        <v>0</v>
      </c>
      <c r="AR56" s="69">
        <v>0</v>
      </c>
      <c r="AS56" s="69">
        <v>0</v>
      </c>
      <c r="AT56" s="69">
        <v>0</v>
      </c>
      <c r="AU56" s="69">
        <v>0</v>
      </c>
    </row>
    <row r="57" spans="1:47" x14ac:dyDescent="0.2">
      <c r="A57" s="11">
        <v>1994</v>
      </c>
      <c r="B57" s="3">
        <v>5</v>
      </c>
      <c r="C57" s="30">
        <v>238.58333333333326</v>
      </c>
      <c r="D57" s="30">
        <v>0</v>
      </c>
      <c r="E57" s="30">
        <v>51.208333333333336</v>
      </c>
      <c r="F57" s="30">
        <v>4.333333333333333</v>
      </c>
      <c r="G57" s="30">
        <v>238.58333333333348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6">
        <v>0</v>
      </c>
      <c r="O57" s="30">
        <v>228.45833333333329</v>
      </c>
      <c r="P57" s="30">
        <v>0</v>
      </c>
      <c r="Q57" s="30">
        <v>228.45833333333343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X57" s="66">
        <v>94.52069014441291</v>
      </c>
      <c r="Y57" s="66">
        <v>94.52069014441291</v>
      </c>
      <c r="Z57" s="66">
        <v>70.207366948111883</v>
      </c>
      <c r="AA57" s="66"/>
      <c r="AB57" s="69">
        <f t="shared" si="0"/>
        <v>191.87499999999997</v>
      </c>
      <c r="AC57" s="69">
        <f t="shared" si="1"/>
        <v>0</v>
      </c>
      <c r="AD57" s="69">
        <v>0</v>
      </c>
      <c r="AE57" s="69">
        <v>0</v>
      </c>
      <c r="AF57" s="69">
        <v>0</v>
      </c>
      <c r="AG57" s="69">
        <v>0</v>
      </c>
      <c r="AH57" s="69">
        <v>0</v>
      </c>
      <c r="AI57" s="69">
        <v>0</v>
      </c>
      <c r="AJ57" s="69">
        <v>0</v>
      </c>
      <c r="AK57" s="69">
        <v>0</v>
      </c>
      <c r="AL57" s="69">
        <v>0</v>
      </c>
      <c r="AM57" s="69">
        <v>0</v>
      </c>
      <c r="AN57" s="69">
        <v>0</v>
      </c>
      <c r="AO57" s="69">
        <v>0</v>
      </c>
      <c r="AP57" s="69">
        <v>0</v>
      </c>
      <c r="AQ57" s="69">
        <v>0</v>
      </c>
      <c r="AR57" s="69">
        <v>0</v>
      </c>
      <c r="AS57" s="69">
        <v>0</v>
      </c>
      <c r="AT57" s="69">
        <v>0</v>
      </c>
      <c r="AU57" s="69">
        <v>0</v>
      </c>
    </row>
    <row r="58" spans="1:47" x14ac:dyDescent="0.2">
      <c r="A58" s="11">
        <v>1994</v>
      </c>
      <c r="B58" s="3">
        <v>6</v>
      </c>
      <c r="C58" s="30">
        <v>289.125</v>
      </c>
      <c r="D58" s="30">
        <v>0</v>
      </c>
      <c r="E58" s="30">
        <v>82.25</v>
      </c>
      <c r="F58" s="30">
        <v>22.416666666666671</v>
      </c>
      <c r="G58" s="30">
        <v>289.12499999999994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6">
        <v>0</v>
      </c>
      <c r="O58" s="30">
        <v>291.79166666666669</v>
      </c>
      <c r="P58" s="30">
        <v>0</v>
      </c>
      <c r="Q58" s="30">
        <v>291.79166666666663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X58" s="66">
        <v>107.92789973698713</v>
      </c>
      <c r="Y58" s="66">
        <v>107.92789973698713</v>
      </c>
      <c r="Z58" s="66">
        <v>77.816682508906581</v>
      </c>
      <c r="AA58" s="66"/>
      <c r="AB58" s="69">
        <f t="shared" si="0"/>
        <v>263.85416666666663</v>
      </c>
      <c r="AC58" s="69">
        <f t="shared" si="1"/>
        <v>0</v>
      </c>
      <c r="AD58" s="69">
        <v>0</v>
      </c>
      <c r="AE58" s="69">
        <v>0</v>
      </c>
      <c r="AF58" s="69">
        <v>0</v>
      </c>
      <c r="AG58" s="69">
        <v>0</v>
      </c>
      <c r="AH58" s="69">
        <v>0</v>
      </c>
      <c r="AI58" s="69">
        <v>0</v>
      </c>
      <c r="AJ58" s="69">
        <v>0</v>
      </c>
      <c r="AK58" s="69">
        <v>0</v>
      </c>
      <c r="AL58" s="69">
        <v>0</v>
      </c>
      <c r="AM58" s="69">
        <v>0</v>
      </c>
      <c r="AN58" s="69">
        <v>0</v>
      </c>
      <c r="AO58" s="69">
        <v>0</v>
      </c>
      <c r="AP58" s="69">
        <v>0</v>
      </c>
      <c r="AQ58" s="69">
        <v>0</v>
      </c>
      <c r="AR58" s="69">
        <v>0</v>
      </c>
      <c r="AS58" s="69">
        <v>0</v>
      </c>
      <c r="AT58" s="69">
        <v>0</v>
      </c>
      <c r="AU58" s="69">
        <v>0</v>
      </c>
    </row>
    <row r="59" spans="1:47" x14ac:dyDescent="0.2">
      <c r="A59" s="11">
        <v>1994</v>
      </c>
      <c r="B59" s="3">
        <v>7</v>
      </c>
      <c r="C59" s="30">
        <v>305.75</v>
      </c>
      <c r="D59" s="30">
        <v>0</v>
      </c>
      <c r="E59" s="30">
        <v>86.916666666666671</v>
      </c>
      <c r="F59" s="30">
        <v>21.541666666666668</v>
      </c>
      <c r="G59" s="30">
        <v>305.75000000000011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6">
        <v>0</v>
      </c>
      <c r="O59" s="30">
        <v>298.20833333333331</v>
      </c>
      <c r="P59" s="30">
        <v>0</v>
      </c>
      <c r="Q59" s="30">
        <v>298.20833333333337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X59" s="66">
        <v>104.47890594286427</v>
      </c>
      <c r="Y59" s="66">
        <v>104.47890594286427</v>
      </c>
      <c r="Z59" s="66">
        <v>75.286331041162086</v>
      </c>
      <c r="AA59" s="66"/>
      <c r="AB59" s="69">
        <f t="shared" si="0"/>
        <v>297.4375</v>
      </c>
      <c r="AC59" s="69">
        <f t="shared" si="1"/>
        <v>0</v>
      </c>
      <c r="AD59" s="69">
        <v>0</v>
      </c>
      <c r="AE59" s="69">
        <v>0</v>
      </c>
      <c r="AF59" s="69">
        <v>0</v>
      </c>
      <c r="AG59" s="69">
        <v>0</v>
      </c>
      <c r="AH59" s="69">
        <v>0</v>
      </c>
      <c r="AI59" s="69">
        <v>0</v>
      </c>
      <c r="AJ59" s="69">
        <v>0</v>
      </c>
      <c r="AK59" s="69">
        <v>0</v>
      </c>
      <c r="AL59" s="69">
        <v>0</v>
      </c>
      <c r="AM59" s="69">
        <v>0</v>
      </c>
      <c r="AN59" s="69">
        <v>0</v>
      </c>
      <c r="AO59" s="69">
        <v>0</v>
      </c>
      <c r="AP59" s="69">
        <v>0</v>
      </c>
      <c r="AQ59" s="69">
        <v>0</v>
      </c>
      <c r="AR59" s="69">
        <v>0</v>
      </c>
      <c r="AS59" s="69">
        <v>0</v>
      </c>
      <c r="AT59" s="69">
        <v>0</v>
      </c>
      <c r="AU59" s="69">
        <v>0</v>
      </c>
    </row>
    <row r="60" spans="1:47" x14ac:dyDescent="0.2">
      <c r="A60" s="11">
        <v>1994</v>
      </c>
      <c r="B60" s="3">
        <v>8</v>
      </c>
      <c r="C60" s="30">
        <v>285.41666666666669</v>
      </c>
      <c r="D60" s="30">
        <v>0</v>
      </c>
      <c r="E60" s="30">
        <v>71.708333333333329</v>
      </c>
      <c r="F60" s="30">
        <v>14.541666666666666</v>
      </c>
      <c r="G60" s="30">
        <v>285.41666666666663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6">
        <v>0</v>
      </c>
      <c r="O60" s="30">
        <v>286.54166666666674</v>
      </c>
      <c r="P60" s="30">
        <v>0</v>
      </c>
      <c r="Q60" s="30">
        <v>286.54166666666657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X60" s="66">
        <v>103.35026227513974</v>
      </c>
      <c r="Y60" s="66">
        <v>103.35026227513974</v>
      </c>
      <c r="Z60" s="66">
        <v>78.367001155815117</v>
      </c>
      <c r="AA60" s="66"/>
      <c r="AB60" s="69">
        <f t="shared" si="0"/>
        <v>295.58333333333337</v>
      </c>
      <c r="AC60" s="69">
        <f t="shared" si="1"/>
        <v>0</v>
      </c>
      <c r="AD60" s="69">
        <v>0</v>
      </c>
      <c r="AE60" s="69">
        <v>0</v>
      </c>
      <c r="AF60" s="69">
        <v>0</v>
      </c>
      <c r="AG60" s="69">
        <v>0</v>
      </c>
      <c r="AH60" s="69">
        <v>0</v>
      </c>
      <c r="AI60" s="69">
        <v>0</v>
      </c>
      <c r="AJ60" s="69">
        <v>0</v>
      </c>
      <c r="AK60" s="69">
        <v>0</v>
      </c>
      <c r="AL60" s="69">
        <v>0</v>
      </c>
      <c r="AM60" s="69">
        <v>0</v>
      </c>
      <c r="AN60" s="69">
        <v>0</v>
      </c>
      <c r="AO60" s="69">
        <v>0</v>
      </c>
      <c r="AP60" s="69">
        <v>0</v>
      </c>
      <c r="AQ60" s="69">
        <v>0</v>
      </c>
      <c r="AR60" s="69">
        <v>0</v>
      </c>
      <c r="AS60" s="69">
        <v>0</v>
      </c>
      <c r="AT60" s="69">
        <v>0</v>
      </c>
      <c r="AU60" s="69">
        <v>0</v>
      </c>
    </row>
    <row r="61" spans="1:47" x14ac:dyDescent="0.2">
      <c r="A61" s="11">
        <v>1994</v>
      </c>
      <c r="B61" s="3">
        <v>9</v>
      </c>
      <c r="C61" s="30">
        <v>247.6666666666666</v>
      </c>
      <c r="D61" s="30">
        <v>0</v>
      </c>
      <c r="E61" s="30">
        <v>48.75</v>
      </c>
      <c r="F61" s="30">
        <v>8.6250000000000018</v>
      </c>
      <c r="G61" s="30">
        <v>247.6666666666668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6">
        <v>0</v>
      </c>
      <c r="O61" s="30">
        <v>262.33333333333331</v>
      </c>
      <c r="P61" s="30">
        <v>0</v>
      </c>
      <c r="Q61" s="30">
        <v>262.33333333333348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X61" s="66">
        <v>100.23837048178846</v>
      </c>
      <c r="Y61" s="66">
        <v>100.23837048178846</v>
      </c>
      <c r="Z61" s="66">
        <v>81.114392118672669</v>
      </c>
      <c r="AA61" s="66"/>
      <c r="AB61" s="69">
        <f t="shared" si="0"/>
        <v>266.54166666666663</v>
      </c>
      <c r="AC61" s="69">
        <f t="shared" si="1"/>
        <v>0</v>
      </c>
      <c r="AD61" s="69">
        <v>0</v>
      </c>
      <c r="AE61" s="69">
        <v>0</v>
      </c>
      <c r="AF61" s="69">
        <v>0</v>
      </c>
      <c r="AG61" s="69">
        <v>0</v>
      </c>
      <c r="AH61" s="69">
        <v>0</v>
      </c>
      <c r="AI61" s="69">
        <v>0</v>
      </c>
      <c r="AJ61" s="69">
        <v>0</v>
      </c>
      <c r="AK61" s="69">
        <v>0</v>
      </c>
      <c r="AL61" s="69">
        <v>0</v>
      </c>
      <c r="AM61" s="69">
        <v>0</v>
      </c>
      <c r="AN61" s="69">
        <v>0</v>
      </c>
      <c r="AO61" s="69">
        <v>0</v>
      </c>
      <c r="AP61" s="69">
        <v>0</v>
      </c>
      <c r="AQ61" s="69">
        <v>0</v>
      </c>
      <c r="AR61" s="69">
        <v>0</v>
      </c>
      <c r="AS61" s="69">
        <v>0</v>
      </c>
      <c r="AT61" s="69">
        <v>0</v>
      </c>
      <c r="AU61" s="69">
        <v>0</v>
      </c>
    </row>
    <row r="62" spans="1:47" x14ac:dyDescent="0.2">
      <c r="A62" s="11">
        <v>1994</v>
      </c>
      <c r="B62" s="3">
        <v>10</v>
      </c>
      <c r="C62" s="30">
        <v>190.08333333333337</v>
      </c>
      <c r="D62" s="30">
        <v>0</v>
      </c>
      <c r="E62" s="30">
        <v>31.458333333333339</v>
      </c>
      <c r="F62" s="30">
        <v>1.7083333333333333</v>
      </c>
      <c r="G62" s="30">
        <v>185.66666666666663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6">
        <v>0</v>
      </c>
      <c r="O62" s="30">
        <v>182.41666666666671</v>
      </c>
      <c r="P62" s="30">
        <v>0</v>
      </c>
      <c r="Q62" s="30">
        <v>178.04166666666663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X62" s="66">
        <v>94.905255304025616</v>
      </c>
      <c r="Y62" s="66">
        <v>0</v>
      </c>
      <c r="Z62" s="66">
        <v>77.575727456684831</v>
      </c>
      <c r="AA62" s="66"/>
      <c r="AB62" s="69">
        <f t="shared" si="0"/>
        <v>218.875</v>
      </c>
      <c r="AC62" s="69">
        <f t="shared" si="1"/>
        <v>0</v>
      </c>
      <c r="AD62" s="69">
        <v>0</v>
      </c>
      <c r="AE62" s="69">
        <v>0</v>
      </c>
      <c r="AF62" s="69">
        <v>0</v>
      </c>
      <c r="AG62" s="69">
        <v>0</v>
      </c>
      <c r="AH62" s="69">
        <v>0</v>
      </c>
      <c r="AI62" s="69">
        <v>0</v>
      </c>
      <c r="AJ62" s="69">
        <v>0</v>
      </c>
      <c r="AK62" s="69">
        <v>0</v>
      </c>
      <c r="AL62" s="69">
        <v>0</v>
      </c>
      <c r="AM62" s="69">
        <v>0</v>
      </c>
      <c r="AN62" s="69">
        <v>0</v>
      </c>
      <c r="AO62" s="69">
        <v>0</v>
      </c>
      <c r="AP62" s="69">
        <v>0</v>
      </c>
      <c r="AQ62" s="69">
        <v>0</v>
      </c>
      <c r="AR62" s="69">
        <v>0</v>
      </c>
      <c r="AS62" s="69">
        <v>0</v>
      </c>
      <c r="AT62" s="69">
        <v>0</v>
      </c>
      <c r="AU62" s="69">
        <v>0</v>
      </c>
    </row>
    <row r="63" spans="1:47" x14ac:dyDescent="0.2">
      <c r="A63" s="11">
        <v>1994</v>
      </c>
      <c r="B63" s="3">
        <v>11</v>
      </c>
      <c r="C63" s="30">
        <v>112.25000000000001</v>
      </c>
      <c r="D63" s="30">
        <v>3.125</v>
      </c>
      <c r="E63" s="30">
        <v>9.2500000000000036</v>
      </c>
      <c r="F63" s="30">
        <v>0</v>
      </c>
      <c r="G63" s="30">
        <v>100.58333333333336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6">
        <v>0</v>
      </c>
      <c r="O63" s="30">
        <v>122.41666666666669</v>
      </c>
      <c r="P63" s="30">
        <v>3.125</v>
      </c>
      <c r="Q63" s="30">
        <v>110.75000000000001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X63" s="66">
        <v>86.773363248954368</v>
      </c>
      <c r="Y63" s="66">
        <v>0</v>
      </c>
      <c r="Z63" s="66">
        <v>79.077074918205582</v>
      </c>
      <c r="AA63" s="66"/>
      <c r="AB63" s="69">
        <f t="shared" si="0"/>
        <v>151.16666666666669</v>
      </c>
      <c r="AC63" s="69">
        <f t="shared" si="1"/>
        <v>0</v>
      </c>
      <c r="AD63" s="69">
        <v>0</v>
      </c>
      <c r="AE63" s="69">
        <v>0</v>
      </c>
      <c r="AF63" s="69">
        <v>0</v>
      </c>
      <c r="AG63" s="69">
        <v>0</v>
      </c>
      <c r="AH63" s="69">
        <v>0</v>
      </c>
      <c r="AI63" s="69">
        <v>0</v>
      </c>
      <c r="AJ63" s="69">
        <v>0</v>
      </c>
      <c r="AK63" s="69">
        <v>0</v>
      </c>
      <c r="AL63" s="69">
        <v>0</v>
      </c>
      <c r="AM63" s="69">
        <v>0</v>
      </c>
      <c r="AN63" s="69">
        <v>0</v>
      </c>
      <c r="AO63" s="69">
        <v>0</v>
      </c>
      <c r="AP63" s="69">
        <v>0</v>
      </c>
      <c r="AQ63" s="69">
        <v>0</v>
      </c>
      <c r="AR63" s="69">
        <v>0</v>
      </c>
      <c r="AS63" s="69">
        <v>0</v>
      </c>
      <c r="AT63" s="69">
        <v>0</v>
      </c>
      <c r="AU63" s="69">
        <v>0</v>
      </c>
    </row>
    <row r="64" spans="1:47" x14ac:dyDescent="0.2">
      <c r="A64" s="11">
        <v>1994</v>
      </c>
      <c r="B64" s="3">
        <v>12</v>
      </c>
      <c r="C64" s="30">
        <v>50.291666666666664</v>
      </c>
      <c r="D64" s="30">
        <v>52.958333333333329</v>
      </c>
      <c r="E64" s="30">
        <v>1.9166666666666665</v>
      </c>
      <c r="F64" s="30">
        <v>0</v>
      </c>
      <c r="G64" s="30">
        <v>36.250000000000014</v>
      </c>
      <c r="H64" s="30">
        <v>36.958333333333329</v>
      </c>
      <c r="I64" s="30">
        <v>0</v>
      </c>
      <c r="J64" s="30">
        <v>36.958333333333329</v>
      </c>
      <c r="K64" s="30">
        <v>0</v>
      </c>
      <c r="L64" s="30">
        <v>0</v>
      </c>
      <c r="M64" s="30">
        <v>0</v>
      </c>
      <c r="N64" s="36">
        <v>36.958333333333329</v>
      </c>
      <c r="O64" s="30">
        <v>56.583333333333336</v>
      </c>
      <c r="P64" s="30">
        <v>50.791666666666664</v>
      </c>
      <c r="Q64" s="30">
        <v>45.791666666666686</v>
      </c>
      <c r="R64" s="30">
        <v>36.958333333333329</v>
      </c>
      <c r="S64" s="30">
        <v>0</v>
      </c>
      <c r="T64" s="30">
        <v>36.958333333333329</v>
      </c>
      <c r="U64" s="30">
        <v>0</v>
      </c>
      <c r="V64" s="30">
        <v>0</v>
      </c>
      <c r="X64" s="66">
        <v>79.416412487702459</v>
      </c>
      <c r="Y64" s="66">
        <v>0</v>
      </c>
      <c r="Z64" s="66">
        <v>79.656759921901809</v>
      </c>
      <c r="AA64" s="66"/>
      <c r="AB64" s="69">
        <f t="shared" si="0"/>
        <v>81.270833333333343</v>
      </c>
      <c r="AC64" s="69">
        <f t="shared" si="1"/>
        <v>18.479166666666664</v>
      </c>
      <c r="AD64" s="69">
        <v>28.958333333333329</v>
      </c>
      <c r="AE64" s="69">
        <v>3.8333333333333286</v>
      </c>
      <c r="AF64" s="69">
        <v>28.958333333333329</v>
      </c>
      <c r="AG64" s="69">
        <v>3.8333333333333286</v>
      </c>
      <c r="AH64" s="69">
        <v>0</v>
      </c>
      <c r="AI64" s="69">
        <v>0</v>
      </c>
      <c r="AJ64" s="69">
        <v>0</v>
      </c>
      <c r="AK64" s="69">
        <v>28.958333333333329</v>
      </c>
      <c r="AL64" s="69">
        <v>0</v>
      </c>
      <c r="AM64" s="69">
        <v>0</v>
      </c>
      <c r="AN64" s="69">
        <v>0</v>
      </c>
      <c r="AO64" s="69">
        <v>3.8333333333333286</v>
      </c>
      <c r="AP64" s="69">
        <v>0</v>
      </c>
      <c r="AQ64" s="69">
        <v>0</v>
      </c>
      <c r="AR64" s="69">
        <v>0</v>
      </c>
      <c r="AS64" s="69">
        <v>0</v>
      </c>
      <c r="AT64" s="69">
        <v>0</v>
      </c>
      <c r="AU64" s="69">
        <v>0</v>
      </c>
    </row>
    <row r="65" spans="1:47" x14ac:dyDescent="0.2">
      <c r="A65" s="11">
        <v>1995</v>
      </c>
      <c r="B65" s="3">
        <v>1</v>
      </c>
      <c r="C65" s="30">
        <v>17.124999999999996</v>
      </c>
      <c r="D65" s="30">
        <v>138.66666666666669</v>
      </c>
      <c r="E65" s="30">
        <v>0</v>
      </c>
      <c r="F65" s="30">
        <v>0</v>
      </c>
      <c r="G65" s="30">
        <v>1.0416666666666714</v>
      </c>
      <c r="H65" s="30">
        <v>113.75</v>
      </c>
      <c r="I65" s="30">
        <v>0</v>
      </c>
      <c r="J65" s="30">
        <v>113.75</v>
      </c>
      <c r="K65" s="30">
        <v>0</v>
      </c>
      <c r="L65" s="30">
        <v>0</v>
      </c>
      <c r="M65" s="30">
        <v>113.75</v>
      </c>
      <c r="N65" s="36">
        <v>0</v>
      </c>
      <c r="O65" s="30">
        <v>18.541666666666668</v>
      </c>
      <c r="P65" s="30">
        <v>125.95833333333334</v>
      </c>
      <c r="Q65" s="30">
        <v>1.0416666666666714</v>
      </c>
      <c r="R65" s="30">
        <v>99.583333333333343</v>
      </c>
      <c r="S65" s="30">
        <v>0</v>
      </c>
      <c r="T65" s="30">
        <v>99.583333333333343</v>
      </c>
      <c r="U65" s="30">
        <v>0</v>
      </c>
      <c r="V65" s="30">
        <v>0</v>
      </c>
      <c r="X65" s="66">
        <v>76.303653351961898</v>
      </c>
      <c r="Y65" s="66">
        <v>0</v>
      </c>
      <c r="Z65" s="66">
        <v>74.415765785306135</v>
      </c>
      <c r="AA65" s="66"/>
      <c r="AB65" s="69">
        <f t="shared" si="0"/>
        <v>33.708333333333329</v>
      </c>
      <c r="AC65" s="69">
        <f t="shared" si="1"/>
        <v>75.354166666666657</v>
      </c>
      <c r="AD65" s="69">
        <v>95.25</v>
      </c>
      <c r="AE65" s="69">
        <v>28.791666666666664</v>
      </c>
      <c r="AF65" s="69">
        <v>95.25</v>
      </c>
      <c r="AG65" s="69">
        <v>28.791666666666664</v>
      </c>
      <c r="AH65" s="69">
        <v>0</v>
      </c>
      <c r="AI65" s="69">
        <v>0</v>
      </c>
      <c r="AJ65" s="69">
        <v>95.25</v>
      </c>
      <c r="AK65" s="69">
        <v>0</v>
      </c>
      <c r="AL65" s="69">
        <v>0</v>
      </c>
      <c r="AM65" s="69">
        <v>0</v>
      </c>
      <c r="AN65" s="69">
        <v>28.791666666666664</v>
      </c>
      <c r="AO65" s="69">
        <v>0</v>
      </c>
      <c r="AP65" s="69">
        <v>0</v>
      </c>
      <c r="AQ65" s="69">
        <v>0</v>
      </c>
      <c r="AR65" s="69">
        <v>0</v>
      </c>
      <c r="AS65" s="69">
        <v>0</v>
      </c>
      <c r="AT65" s="69">
        <v>0</v>
      </c>
      <c r="AU65" s="69">
        <v>0</v>
      </c>
    </row>
    <row r="66" spans="1:47" x14ac:dyDescent="0.2">
      <c r="A66" s="11">
        <v>1995</v>
      </c>
      <c r="B66" s="3">
        <v>2</v>
      </c>
      <c r="C66" s="30">
        <v>25.375</v>
      </c>
      <c r="D66" s="30">
        <v>116.95833333333333</v>
      </c>
      <c r="E66" s="30">
        <v>0.41666666666666663</v>
      </c>
      <c r="F66" s="30">
        <v>0</v>
      </c>
      <c r="G66" s="30">
        <v>9.6666666666666714</v>
      </c>
      <c r="H66" s="30">
        <v>98.041666666666686</v>
      </c>
      <c r="I66" s="30">
        <v>0</v>
      </c>
      <c r="J66" s="30">
        <v>98.041666666666686</v>
      </c>
      <c r="K66" s="30">
        <v>0</v>
      </c>
      <c r="L66" s="30">
        <v>211.79166666666669</v>
      </c>
      <c r="M66" s="30">
        <v>0</v>
      </c>
      <c r="N66" s="36">
        <v>0</v>
      </c>
      <c r="O66" s="30">
        <v>23.708333333333332</v>
      </c>
      <c r="P66" s="30">
        <v>130.66666666666666</v>
      </c>
      <c r="Q66" s="30">
        <v>9.6666666666666714</v>
      </c>
      <c r="R66" s="30">
        <v>112.20833333333334</v>
      </c>
      <c r="S66" s="30">
        <v>0</v>
      </c>
      <c r="T66" s="30">
        <v>112.20833333333334</v>
      </c>
      <c r="U66" s="30">
        <v>0</v>
      </c>
      <c r="V66" s="30">
        <v>211.79166666666669</v>
      </c>
      <c r="X66" s="66">
        <v>79.015199184053046</v>
      </c>
      <c r="Y66" s="66">
        <v>0</v>
      </c>
      <c r="Z66" s="66">
        <v>73.131317607438532</v>
      </c>
      <c r="AA66" s="66"/>
      <c r="AB66" s="69">
        <f t="shared" si="0"/>
        <v>21.25</v>
      </c>
      <c r="AC66" s="69">
        <f t="shared" si="1"/>
        <v>105.89583333333334</v>
      </c>
      <c r="AD66" s="69">
        <v>85.041666666666686</v>
      </c>
      <c r="AE66" s="69">
        <v>33.208333333333343</v>
      </c>
      <c r="AF66" s="69">
        <v>85.041666666666686</v>
      </c>
      <c r="AG66" s="69">
        <v>33.208333333333343</v>
      </c>
      <c r="AH66" s="69">
        <v>0</v>
      </c>
      <c r="AI66" s="69">
        <v>180.29166666666669</v>
      </c>
      <c r="AJ66" s="69">
        <v>0</v>
      </c>
      <c r="AK66" s="69">
        <v>0</v>
      </c>
      <c r="AL66" s="69">
        <v>0</v>
      </c>
      <c r="AM66" s="69">
        <v>62.000000000000007</v>
      </c>
      <c r="AN66" s="69">
        <v>0</v>
      </c>
      <c r="AO66" s="69">
        <v>0</v>
      </c>
      <c r="AP66" s="69">
        <v>0</v>
      </c>
      <c r="AQ66" s="69">
        <v>85.041666666666686</v>
      </c>
      <c r="AR66" s="69">
        <v>0</v>
      </c>
      <c r="AS66" s="69">
        <v>33.208333333333343</v>
      </c>
      <c r="AT66" s="69">
        <v>0</v>
      </c>
      <c r="AU66" s="69">
        <v>0</v>
      </c>
    </row>
    <row r="67" spans="1:47" x14ac:dyDescent="0.2">
      <c r="A67" s="11">
        <v>1995</v>
      </c>
      <c r="B67" s="3">
        <v>3</v>
      </c>
      <c r="C67" s="30">
        <v>62.333333333333343</v>
      </c>
      <c r="D67" s="30">
        <v>16.666666666666668</v>
      </c>
      <c r="E67" s="30">
        <v>5.0416666666666661</v>
      </c>
      <c r="F67" s="30">
        <v>0</v>
      </c>
      <c r="G67" s="30">
        <v>29.000000000000014</v>
      </c>
      <c r="H67" s="30">
        <v>4.875</v>
      </c>
      <c r="I67" s="30">
        <v>0</v>
      </c>
      <c r="J67" s="30">
        <v>4.875</v>
      </c>
      <c r="K67" s="30">
        <v>4.875</v>
      </c>
      <c r="L67" s="30">
        <v>0</v>
      </c>
      <c r="M67" s="30">
        <v>0</v>
      </c>
      <c r="N67" s="36">
        <v>0</v>
      </c>
      <c r="O67" s="30">
        <v>51.875000000000007</v>
      </c>
      <c r="P67" s="30">
        <v>17.833333333333332</v>
      </c>
      <c r="Q67" s="30">
        <v>16.125000000000014</v>
      </c>
      <c r="R67" s="30">
        <v>4.875</v>
      </c>
      <c r="S67" s="30">
        <v>0</v>
      </c>
      <c r="T67" s="30">
        <v>4.875</v>
      </c>
      <c r="U67" s="30">
        <v>4.875</v>
      </c>
      <c r="V67" s="30">
        <v>0</v>
      </c>
      <c r="X67" s="66">
        <v>81.916203977440475</v>
      </c>
      <c r="Y67" s="66">
        <v>0</v>
      </c>
      <c r="Z67" s="66">
        <v>72.101934636708194</v>
      </c>
      <c r="AA67" s="66"/>
      <c r="AB67" s="69">
        <f t="shared" si="0"/>
        <v>43.854166666666671</v>
      </c>
      <c r="AC67" s="69">
        <f t="shared" si="1"/>
        <v>51.458333333333343</v>
      </c>
      <c r="AD67" s="69">
        <v>2.875</v>
      </c>
      <c r="AE67" s="69">
        <v>0</v>
      </c>
      <c r="AF67" s="69">
        <v>2.875</v>
      </c>
      <c r="AG67" s="69">
        <v>0</v>
      </c>
      <c r="AH67" s="69">
        <v>2.875</v>
      </c>
      <c r="AI67" s="69">
        <v>0</v>
      </c>
      <c r="AJ67" s="69">
        <v>0</v>
      </c>
      <c r="AK67" s="69">
        <v>0</v>
      </c>
      <c r="AL67" s="69">
        <v>0</v>
      </c>
      <c r="AM67" s="69">
        <v>0</v>
      </c>
      <c r="AN67" s="69">
        <v>0</v>
      </c>
      <c r="AO67" s="69">
        <v>0</v>
      </c>
      <c r="AP67" s="69">
        <v>2.875</v>
      </c>
      <c r="AQ67" s="69">
        <v>0</v>
      </c>
      <c r="AR67" s="69">
        <v>0</v>
      </c>
      <c r="AS67" s="69">
        <v>0</v>
      </c>
      <c r="AT67" s="69">
        <f>(C67+C68)/2</f>
        <v>93.458333333333343</v>
      </c>
      <c r="AU67" s="69">
        <f>(K67+H68)/2</f>
        <v>2.4375</v>
      </c>
    </row>
    <row r="68" spans="1:47" x14ac:dyDescent="0.2">
      <c r="A68" s="11">
        <v>1995</v>
      </c>
      <c r="B68" s="3">
        <v>4</v>
      </c>
      <c r="C68" s="30">
        <v>124.58333333333334</v>
      </c>
      <c r="D68" s="30">
        <v>3.6666666666666665</v>
      </c>
      <c r="E68" s="30">
        <v>17.374999999999996</v>
      </c>
      <c r="F68" s="30">
        <v>0.54166666666666663</v>
      </c>
      <c r="G68" s="30">
        <v>105.33333333333333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6">
        <v>0</v>
      </c>
      <c r="O68" s="30">
        <v>131.91666666666669</v>
      </c>
      <c r="P68" s="30">
        <v>3.6666666666666665</v>
      </c>
      <c r="Q68" s="30">
        <v>112.62499999999999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X68" s="66">
        <v>87.840275985709425</v>
      </c>
      <c r="Y68" s="66">
        <v>0</v>
      </c>
      <c r="Z68" s="66">
        <v>72.272420073345046</v>
      </c>
      <c r="AA68" s="66"/>
      <c r="AB68" s="69">
        <f t="shared" si="0"/>
        <v>93.458333333333343</v>
      </c>
      <c r="AC68" s="69">
        <f t="shared" si="1"/>
        <v>2.4375</v>
      </c>
      <c r="AD68" s="69">
        <v>0</v>
      </c>
      <c r="AE68" s="69">
        <v>0</v>
      </c>
      <c r="AF68" s="69">
        <v>0</v>
      </c>
      <c r="AG68" s="69">
        <v>0</v>
      </c>
      <c r="AH68" s="69">
        <v>0</v>
      </c>
      <c r="AI68" s="69">
        <v>0</v>
      </c>
      <c r="AJ68" s="69">
        <v>0</v>
      </c>
      <c r="AK68" s="69">
        <v>0</v>
      </c>
      <c r="AL68" s="69">
        <v>0</v>
      </c>
      <c r="AM68" s="69">
        <v>0</v>
      </c>
      <c r="AN68" s="69">
        <v>0</v>
      </c>
      <c r="AO68" s="69">
        <v>0</v>
      </c>
      <c r="AP68" s="69">
        <v>0</v>
      </c>
      <c r="AQ68" s="69">
        <v>0</v>
      </c>
      <c r="AR68" s="69">
        <v>0</v>
      </c>
      <c r="AS68" s="69">
        <v>0</v>
      </c>
      <c r="AT68" s="69">
        <v>0</v>
      </c>
      <c r="AU68" s="69">
        <v>0</v>
      </c>
    </row>
    <row r="69" spans="1:47" x14ac:dyDescent="0.2">
      <c r="A69" s="11">
        <v>1995</v>
      </c>
      <c r="B69" s="3">
        <v>5</v>
      </c>
      <c r="C69" s="30">
        <v>286.12500000000006</v>
      </c>
      <c r="D69" s="30">
        <v>0</v>
      </c>
      <c r="E69" s="30">
        <v>82.333333333333329</v>
      </c>
      <c r="F69" s="30">
        <v>19.833333333333329</v>
      </c>
      <c r="G69" s="30">
        <v>285.12499999999983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6">
        <v>0</v>
      </c>
      <c r="O69" s="30">
        <v>263.41666666666674</v>
      </c>
      <c r="P69" s="30">
        <v>0</v>
      </c>
      <c r="Q69" s="30">
        <v>261.3333333333332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X69" s="66">
        <v>101.28820898013831</v>
      </c>
      <c r="Y69" s="66">
        <v>101.28820898013831</v>
      </c>
      <c r="Z69" s="66">
        <v>71.001527982410778</v>
      </c>
      <c r="AA69" s="66"/>
      <c r="AB69" s="69">
        <f t="shared" si="0"/>
        <v>205.35416666666669</v>
      </c>
      <c r="AC69" s="69">
        <f t="shared" si="1"/>
        <v>0</v>
      </c>
      <c r="AD69" s="69">
        <v>0</v>
      </c>
      <c r="AE69" s="69">
        <v>0</v>
      </c>
      <c r="AF69" s="69">
        <v>0</v>
      </c>
      <c r="AG69" s="69">
        <v>0</v>
      </c>
      <c r="AH69" s="69">
        <v>0</v>
      </c>
      <c r="AI69" s="69">
        <v>0</v>
      </c>
      <c r="AJ69" s="69">
        <v>0</v>
      </c>
      <c r="AK69" s="69">
        <v>0</v>
      </c>
      <c r="AL69" s="69">
        <v>0</v>
      </c>
      <c r="AM69" s="69">
        <v>0</v>
      </c>
      <c r="AN69" s="69">
        <v>0</v>
      </c>
      <c r="AO69" s="69">
        <v>0</v>
      </c>
      <c r="AP69" s="69">
        <v>0</v>
      </c>
      <c r="AQ69" s="69">
        <v>0</v>
      </c>
      <c r="AR69" s="69">
        <v>0</v>
      </c>
      <c r="AS69" s="69">
        <v>0</v>
      </c>
      <c r="AT69" s="69">
        <v>0</v>
      </c>
      <c r="AU69" s="69">
        <v>0</v>
      </c>
    </row>
    <row r="70" spans="1:47" x14ac:dyDescent="0.2">
      <c r="A70" s="11">
        <v>1995</v>
      </c>
      <c r="B70" s="3">
        <v>6</v>
      </c>
      <c r="C70" s="30">
        <v>257.04166666666669</v>
      </c>
      <c r="D70" s="30">
        <v>0</v>
      </c>
      <c r="E70" s="30">
        <v>61.541666666666664</v>
      </c>
      <c r="F70" s="30">
        <v>14.083333333333334</v>
      </c>
      <c r="G70" s="30">
        <v>256.12499999999994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6">
        <v>0</v>
      </c>
      <c r="O70" s="30">
        <v>264.75</v>
      </c>
      <c r="P70" s="30">
        <v>0</v>
      </c>
      <c r="Q70" s="30">
        <v>263.83333333333331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X70" s="66">
        <v>101.26268759061141</v>
      </c>
      <c r="Y70" s="66">
        <v>101.26268759061141</v>
      </c>
      <c r="Z70" s="66">
        <v>78.292823958814395</v>
      </c>
      <c r="AA70" s="66"/>
      <c r="AB70" s="69">
        <f t="shared" si="0"/>
        <v>271.58333333333337</v>
      </c>
      <c r="AC70" s="69">
        <f t="shared" si="1"/>
        <v>0</v>
      </c>
      <c r="AD70" s="69">
        <v>0</v>
      </c>
      <c r="AE70" s="69">
        <v>0</v>
      </c>
      <c r="AF70" s="69">
        <v>0</v>
      </c>
      <c r="AG70" s="69">
        <v>0</v>
      </c>
      <c r="AH70" s="69">
        <v>0</v>
      </c>
      <c r="AI70" s="69">
        <v>0</v>
      </c>
      <c r="AJ70" s="69">
        <v>0</v>
      </c>
      <c r="AK70" s="69">
        <v>0</v>
      </c>
      <c r="AL70" s="69">
        <v>0</v>
      </c>
      <c r="AM70" s="69">
        <v>0</v>
      </c>
      <c r="AN70" s="69">
        <v>0</v>
      </c>
      <c r="AO70" s="69">
        <v>0</v>
      </c>
      <c r="AP70" s="69">
        <v>0</v>
      </c>
      <c r="AQ70" s="69">
        <v>0</v>
      </c>
      <c r="AR70" s="69">
        <v>0</v>
      </c>
      <c r="AS70" s="69">
        <v>0</v>
      </c>
      <c r="AT70" s="69">
        <v>0</v>
      </c>
      <c r="AU70" s="69">
        <v>0</v>
      </c>
    </row>
    <row r="71" spans="1:47" x14ac:dyDescent="0.2">
      <c r="A71" s="11">
        <v>1995</v>
      </c>
      <c r="B71" s="3">
        <v>7</v>
      </c>
      <c r="C71" s="30">
        <v>320.83333333333331</v>
      </c>
      <c r="D71" s="30">
        <v>0</v>
      </c>
      <c r="E71" s="30">
        <v>97.458333333333329</v>
      </c>
      <c r="F71" s="30">
        <v>28.458333333333336</v>
      </c>
      <c r="G71" s="30">
        <v>320.83333333333337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6">
        <v>0</v>
      </c>
      <c r="O71" s="30">
        <v>310.62499999999994</v>
      </c>
      <c r="P71" s="30">
        <v>0</v>
      </c>
      <c r="Q71" s="30">
        <v>310.625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X71" s="66">
        <v>108.14912683764393</v>
      </c>
      <c r="Y71" s="66">
        <v>108.14912683764393</v>
      </c>
      <c r="Z71" s="66">
        <v>77.153481382712457</v>
      </c>
      <c r="AA71" s="66"/>
      <c r="AB71" s="69">
        <f t="shared" ref="AB71:AB134" si="2">(C71+C70)/2</f>
        <v>288.9375</v>
      </c>
      <c r="AC71" s="69">
        <f t="shared" ref="AC71:AC134" si="3">(J71+J70)/2</f>
        <v>0</v>
      </c>
      <c r="AD71" s="69">
        <v>0</v>
      </c>
      <c r="AE71" s="69">
        <v>0</v>
      </c>
      <c r="AF71" s="69">
        <v>0</v>
      </c>
      <c r="AG71" s="69">
        <v>0</v>
      </c>
      <c r="AH71" s="69">
        <v>0</v>
      </c>
      <c r="AI71" s="69">
        <v>0</v>
      </c>
      <c r="AJ71" s="69">
        <v>0</v>
      </c>
      <c r="AK71" s="69">
        <v>0</v>
      </c>
      <c r="AL71" s="69">
        <v>0</v>
      </c>
      <c r="AM71" s="69">
        <v>0</v>
      </c>
      <c r="AN71" s="69">
        <v>0</v>
      </c>
      <c r="AO71" s="69">
        <v>0</v>
      </c>
      <c r="AP71" s="69">
        <v>0</v>
      </c>
      <c r="AQ71" s="69">
        <v>0</v>
      </c>
      <c r="AR71" s="69">
        <v>0</v>
      </c>
      <c r="AS71" s="69">
        <v>0</v>
      </c>
      <c r="AT71" s="69">
        <v>0</v>
      </c>
      <c r="AU71" s="69">
        <v>0</v>
      </c>
    </row>
    <row r="72" spans="1:47" x14ac:dyDescent="0.2">
      <c r="A72" s="11">
        <v>1995</v>
      </c>
      <c r="B72" s="3">
        <v>8</v>
      </c>
      <c r="C72" s="30">
        <v>322.41666666666663</v>
      </c>
      <c r="D72" s="30">
        <v>0</v>
      </c>
      <c r="E72" s="30">
        <v>91.874999999999986</v>
      </c>
      <c r="F72" s="30">
        <v>25.666666666666671</v>
      </c>
      <c r="G72" s="30">
        <v>322.41666666666674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6">
        <v>0</v>
      </c>
      <c r="O72" s="30">
        <v>318.87500000000006</v>
      </c>
      <c r="P72" s="30">
        <v>0</v>
      </c>
      <c r="Q72" s="30">
        <v>318.87500000000011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X72" s="66">
        <v>108.66711183077172</v>
      </c>
      <c r="Y72" s="66">
        <v>108.66711183077172</v>
      </c>
      <c r="Z72" s="66">
        <v>79.895483709957475</v>
      </c>
      <c r="AA72" s="66"/>
      <c r="AB72" s="69">
        <f t="shared" si="2"/>
        <v>321.625</v>
      </c>
      <c r="AC72" s="69">
        <f t="shared" si="3"/>
        <v>0</v>
      </c>
      <c r="AD72" s="69">
        <v>0</v>
      </c>
      <c r="AE72" s="69">
        <v>0</v>
      </c>
      <c r="AF72" s="69">
        <v>0</v>
      </c>
      <c r="AG72" s="69">
        <v>0</v>
      </c>
      <c r="AH72" s="69">
        <v>0</v>
      </c>
      <c r="AI72" s="69">
        <v>0</v>
      </c>
      <c r="AJ72" s="69">
        <v>0</v>
      </c>
      <c r="AK72" s="69">
        <v>0</v>
      </c>
      <c r="AL72" s="69">
        <v>0</v>
      </c>
      <c r="AM72" s="69">
        <v>0</v>
      </c>
      <c r="AN72" s="69">
        <v>0</v>
      </c>
      <c r="AO72" s="69">
        <v>0</v>
      </c>
      <c r="AP72" s="69">
        <v>0</v>
      </c>
      <c r="AQ72" s="69">
        <v>0</v>
      </c>
      <c r="AR72" s="69">
        <v>0</v>
      </c>
      <c r="AS72" s="69">
        <v>0</v>
      </c>
      <c r="AT72" s="69">
        <v>0</v>
      </c>
      <c r="AU72" s="69">
        <v>0</v>
      </c>
    </row>
    <row r="73" spans="1:47" x14ac:dyDescent="0.2">
      <c r="A73" s="11">
        <v>1995</v>
      </c>
      <c r="B73" s="3">
        <v>9</v>
      </c>
      <c r="C73" s="30">
        <v>286.99999999999994</v>
      </c>
      <c r="D73" s="30">
        <v>0</v>
      </c>
      <c r="E73" s="30">
        <v>77.208333333333329</v>
      </c>
      <c r="F73" s="30">
        <v>17.958333333333339</v>
      </c>
      <c r="G73" s="30">
        <v>287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6">
        <v>0</v>
      </c>
      <c r="O73" s="30">
        <v>304.33333333333331</v>
      </c>
      <c r="P73" s="30">
        <v>0</v>
      </c>
      <c r="Q73" s="30">
        <v>304.33333333333331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X73" s="66">
        <v>105.30017944953201</v>
      </c>
      <c r="Y73" s="66">
        <v>105.30017944953201</v>
      </c>
      <c r="Z73" s="66">
        <v>78.9766382635746</v>
      </c>
      <c r="AA73" s="66"/>
      <c r="AB73" s="69">
        <f t="shared" si="2"/>
        <v>304.70833333333326</v>
      </c>
      <c r="AC73" s="69">
        <f t="shared" si="3"/>
        <v>0</v>
      </c>
      <c r="AD73" s="69">
        <v>0</v>
      </c>
      <c r="AE73" s="69">
        <v>0</v>
      </c>
      <c r="AF73" s="69">
        <v>0</v>
      </c>
      <c r="AG73" s="69">
        <v>0</v>
      </c>
      <c r="AH73" s="69">
        <v>0</v>
      </c>
      <c r="AI73" s="69">
        <v>0</v>
      </c>
      <c r="AJ73" s="69">
        <v>0</v>
      </c>
      <c r="AK73" s="69">
        <v>0</v>
      </c>
      <c r="AL73" s="69">
        <v>0</v>
      </c>
      <c r="AM73" s="69">
        <v>0</v>
      </c>
      <c r="AN73" s="69">
        <v>0</v>
      </c>
      <c r="AO73" s="69">
        <v>0</v>
      </c>
      <c r="AP73" s="69">
        <v>0</v>
      </c>
      <c r="AQ73" s="69">
        <v>0</v>
      </c>
      <c r="AR73" s="69">
        <v>0</v>
      </c>
      <c r="AS73" s="69">
        <v>0</v>
      </c>
      <c r="AT73" s="69">
        <v>0</v>
      </c>
      <c r="AU73" s="69">
        <v>0</v>
      </c>
    </row>
    <row r="74" spans="1:47" x14ac:dyDescent="0.2">
      <c r="A74" s="11">
        <v>1995</v>
      </c>
      <c r="B74" s="3">
        <v>10</v>
      </c>
      <c r="C74" s="30">
        <v>237.83333333333323</v>
      </c>
      <c r="D74" s="30">
        <v>0</v>
      </c>
      <c r="E74" s="30">
        <v>46.416666666666664</v>
      </c>
      <c r="F74" s="30">
        <v>5.4166666666666679</v>
      </c>
      <c r="G74" s="30">
        <v>236.75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6">
        <v>0</v>
      </c>
      <c r="O74" s="30">
        <v>240.74999999999994</v>
      </c>
      <c r="P74" s="30">
        <v>0</v>
      </c>
      <c r="Q74" s="30">
        <v>240.50000000000006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X74" s="66">
        <v>96.950221080845651</v>
      </c>
      <c r="Y74" s="66">
        <v>0</v>
      </c>
      <c r="Z74" s="66">
        <v>78.981704393642119</v>
      </c>
      <c r="AA74" s="66"/>
      <c r="AB74" s="69">
        <f t="shared" si="2"/>
        <v>262.41666666666657</v>
      </c>
      <c r="AC74" s="69">
        <f t="shared" si="3"/>
        <v>0</v>
      </c>
      <c r="AD74" s="69">
        <v>0</v>
      </c>
      <c r="AE74" s="69">
        <v>0</v>
      </c>
      <c r="AF74" s="69">
        <v>0</v>
      </c>
      <c r="AG74" s="69">
        <v>0</v>
      </c>
      <c r="AH74" s="69">
        <v>0</v>
      </c>
      <c r="AI74" s="69">
        <v>0</v>
      </c>
      <c r="AJ74" s="69">
        <v>0</v>
      </c>
      <c r="AK74" s="69">
        <v>0</v>
      </c>
      <c r="AL74" s="69">
        <v>0</v>
      </c>
      <c r="AM74" s="69">
        <v>0</v>
      </c>
      <c r="AN74" s="69">
        <v>0</v>
      </c>
      <c r="AO74" s="69">
        <v>0</v>
      </c>
      <c r="AP74" s="69">
        <v>0</v>
      </c>
      <c r="AQ74" s="69">
        <v>0</v>
      </c>
      <c r="AR74" s="69">
        <v>0</v>
      </c>
      <c r="AS74" s="69">
        <v>0</v>
      </c>
      <c r="AT74" s="69">
        <v>0</v>
      </c>
      <c r="AU74" s="69">
        <v>0</v>
      </c>
    </row>
    <row r="75" spans="1:47" x14ac:dyDescent="0.2">
      <c r="A75" s="11">
        <v>1995</v>
      </c>
      <c r="B75" s="3">
        <v>11</v>
      </c>
      <c r="C75" s="30">
        <v>72.833333333333329</v>
      </c>
      <c r="D75" s="30">
        <v>43.875</v>
      </c>
      <c r="E75" s="30">
        <v>7.9166666666666661</v>
      </c>
      <c r="F75" s="30">
        <v>0.375</v>
      </c>
      <c r="G75" s="30">
        <v>54.625000000000014</v>
      </c>
      <c r="H75" s="30">
        <v>19.250000000000007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6">
        <v>0</v>
      </c>
      <c r="O75" s="30">
        <v>84.083333333333343</v>
      </c>
      <c r="P75" s="30">
        <v>43.375</v>
      </c>
      <c r="Q75" s="30">
        <v>66.166666666666671</v>
      </c>
      <c r="R75" s="30">
        <v>19.250000000000007</v>
      </c>
      <c r="S75" s="30">
        <v>0</v>
      </c>
      <c r="T75" s="30">
        <v>0</v>
      </c>
      <c r="U75" s="30">
        <v>0</v>
      </c>
      <c r="V75" s="30">
        <v>0</v>
      </c>
      <c r="X75" s="66">
        <v>82.604591795551414</v>
      </c>
      <c r="Y75" s="66">
        <v>0</v>
      </c>
      <c r="Z75" s="66">
        <v>71.166990218867838</v>
      </c>
      <c r="AA75" s="66"/>
      <c r="AB75" s="69">
        <f t="shared" si="2"/>
        <v>155.33333333333329</v>
      </c>
      <c r="AC75" s="69">
        <f t="shared" si="3"/>
        <v>0</v>
      </c>
      <c r="AD75" s="69">
        <v>13.833333333333336</v>
      </c>
      <c r="AE75" s="69">
        <v>2.3333333333333357</v>
      </c>
      <c r="AF75" s="69">
        <v>0</v>
      </c>
      <c r="AG75" s="69">
        <v>0</v>
      </c>
      <c r="AH75" s="69">
        <v>0</v>
      </c>
      <c r="AI75" s="69">
        <v>0</v>
      </c>
      <c r="AJ75" s="69">
        <v>0</v>
      </c>
      <c r="AK75" s="69">
        <v>0</v>
      </c>
      <c r="AL75" s="69">
        <v>0</v>
      </c>
      <c r="AM75" s="69">
        <v>0</v>
      </c>
      <c r="AN75" s="69">
        <v>0</v>
      </c>
      <c r="AO75" s="69">
        <v>0</v>
      </c>
      <c r="AP75" s="69">
        <v>0</v>
      </c>
      <c r="AQ75" s="69">
        <v>0</v>
      </c>
      <c r="AR75" s="69">
        <v>0</v>
      </c>
      <c r="AS75" s="69">
        <v>0</v>
      </c>
      <c r="AT75" s="69">
        <v>0</v>
      </c>
      <c r="AU75" s="69">
        <v>0</v>
      </c>
    </row>
    <row r="76" spans="1:47" x14ac:dyDescent="0.2">
      <c r="A76" s="11">
        <v>1995</v>
      </c>
      <c r="B76" s="3">
        <v>12</v>
      </c>
      <c r="C76" s="30">
        <v>32.791666666666664</v>
      </c>
      <c r="D76" s="30">
        <v>139.75</v>
      </c>
      <c r="E76" s="30">
        <v>8.3333333333333329E-2</v>
      </c>
      <c r="F76" s="30">
        <v>0</v>
      </c>
      <c r="G76" s="30">
        <v>5.0833333333333286</v>
      </c>
      <c r="H76" s="30">
        <v>127.66666666666666</v>
      </c>
      <c r="I76" s="30">
        <v>0</v>
      </c>
      <c r="J76" s="30">
        <v>127.66666666666666</v>
      </c>
      <c r="K76" s="30">
        <v>0</v>
      </c>
      <c r="L76" s="30">
        <v>0</v>
      </c>
      <c r="M76" s="30">
        <v>0</v>
      </c>
      <c r="N76" s="36">
        <v>127.66666666666666</v>
      </c>
      <c r="O76" s="30">
        <v>35.291666666666664</v>
      </c>
      <c r="P76" s="30">
        <v>134.625</v>
      </c>
      <c r="Q76" s="30">
        <v>7.875</v>
      </c>
      <c r="R76" s="30">
        <v>123.29166666666666</v>
      </c>
      <c r="S76" s="30">
        <v>0</v>
      </c>
      <c r="T76" s="30">
        <v>123.29166666666666</v>
      </c>
      <c r="U76" s="30">
        <v>0</v>
      </c>
      <c r="V76" s="30">
        <v>0</v>
      </c>
      <c r="X76" s="66">
        <v>80.294988086885965</v>
      </c>
      <c r="Y76" s="66">
        <v>0</v>
      </c>
      <c r="Z76" s="66">
        <v>74.943152296730972</v>
      </c>
      <c r="AA76" s="66"/>
      <c r="AB76" s="69">
        <f t="shared" si="2"/>
        <v>52.8125</v>
      </c>
      <c r="AC76" s="69">
        <f t="shared" si="3"/>
        <v>63.833333333333329</v>
      </c>
      <c r="AD76" s="69">
        <v>115.74999999999997</v>
      </c>
      <c r="AE76" s="69">
        <v>64.458333333333329</v>
      </c>
      <c r="AF76" s="69">
        <v>115.74999999999997</v>
      </c>
      <c r="AG76" s="69">
        <v>64.458333333333329</v>
      </c>
      <c r="AH76" s="69">
        <v>0</v>
      </c>
      <c r="AI76" s="69">
        <v>0</v>
      </c>
      <c r="AJ76" s="69">
        <v>0</v>
      </c>
      <c r="AK76" s="69">
        <v>115.74999999999997</v>
      </c>
      <c r="AL76" s="69">
        <v>0</v>
      </c>
      <c r="AM76" s="69">
        <v>0</v>
      </c>
      <c r="AN76" s="69">
        <v>0</v>
      </c>
      <c r="AO76" s="69">
        <v>64.458333333333329</v>
      </c>
      <c r="AP76" s="69">
        <v>0</v>
      </c>
      <c r="AQ76" s="69">
        <v>0</v>
      </c>
      <c r="AR76" s="69">
        <v>0</v>
      </c>
      <c r="AS76" s="69">
        <v>0</v>
      </c>
      <c r="AT76" s="69">
        <v>0</v>
      </c>
      <c r="AU76" s="69">
        <v>0</v>
      </c>
    </row>
    <row r="77" spans="1:47" x14ac:dyDescent="0.2">
      <c r="A77" s="11">
        <v>1996</v>
      </c>
      <c r="B77" s="3">
        <v>1</v>
      </c>
      <c r="C77" s="30">
        <v>24.916666666666668</v>
      </c>
      <c r="D77" s="30">
        <v>138.12499999999994</v>
      </c>
      <c r="E77" s="30">
        <v>0.625</v>
      </c>
      <c r="F77" s="30">
        <v>0</v>
      </c>
      <c r="G77" s="30">
        <v>8.1666666666666714</v>
      </c>
      <c r="H77" s="30">
        <v>120.33333333333331</v>
      </c>
      <c r="I77" s="30">
        <v>0</v>
      </c>
      <c r="J77" s="30">
        <v>120.33333333333331</v>
      </c>
      <c r="K77" s="30">
        <v>0</v>
      </c>
      <c r="L77" s="30">
        <v>0</v>
      </c>
      <c r="M77" s="30">
        <v>120.33333333333331</v>
      </c>
      <c r="N77" s="36">
        <v>0</v>
      </c>
      <c r="O77" s="30">
        <v>21.458333333333332</v>
      </c>
      <c r="P77" s="30">
        <v>142.66666666666663</v>
      </c>
      <c r="Q77" s="30">
        <v>8.1666666666666714</v>
      </c>
      <c r="R77" s="30">
        <v>124.70833333333331</v>
      </c>
      <c r="S77" s="30">
        <v>0</v>
      </c>
      <c r="T77" s="30">
        <v>124.70833333333331</v>
      </c>
      <c r="U77" s="30">
        <v>0</v>
      </c>
      <c r="V77" s="30">
        <v>0</v>
      </c>
      <c r="X77" s="66">
        <v>78.369150966337287</v>
      </c>
      <c r="Y77" s="66">
        <v>0</v>
      </c>
      <c r="Z77" s="66">
        <v>74.624370943820452</v>
      </c>
      <c r="AA77" s="66"/>
      <c r="AB77" s="69">
        <f t="shared" si="2"/>
        <v>28.854166666666664</v>
      </c>
      <c r="AC77" s="69">
        <f t="shared" si="3"/>
        <v>123.99999999999999</v>
      </c>
      <c r="AD77" s="69">
        <v>107.33333333333331</v>
      </c>
      <c r="AE77" s="69">
        <v>52.999999999999986</v>
      </c>
      <c r="AF77" s="69">
        <v>107.33333333333331</v>
      </c>
      <c r="AG77" s="69">
        <v>52.999999999999986</v>
      </c>
      <c r="AH77" s="69">
        <v>0</v>
      </c>
      <c r="AI77" s="69">
        <v>0</v>
      </c>
      <c r="AJ77" s="69">
        <v>107.33333333333331</v>
      </c>
      <c r="AK77" s="69">
        <v>0</v>
      </c>
      <c r="AL77" s="69">
        <v>0</v>
      </c>
      <c r="AM77" s="69">
        <v>0</v>
      </c>
      <c r="AN77" s="69">
        <v>52.999999999999986</v>
      </c>
      <c r="AO77" s="69">
        <v>0</v>
      </c>
      <c r="AP77" s="69">
        <v>0</v>
      </c>
      <c r="AQ77" s="69">
        <v>0</v>
      </c>
      <c r="AR77" s="69">
        <v>0</v>
      </c>
      <c r="AS77" s="69">
        <v>0</v>
      </c>
      <c r="AT77" s="69">
        <v>0</v>
      </c>
      <c r="AU77" s="69">
        <v>0</v>
      </c>
    </row>
    <row r="78" spans="1:47" x14ac:dyDescent="0.2">
      <c r="A78" s="11">
        <v>1996</v>
      </c>
      <c r="B78" s="3">
        <v>2</v>
      </c>
      <c r="C78" s="30">
        <v>34.75</v>
      </c>
      <c r="D78" s="30">
        <v>144.875</v>
      </c>
      <c r="E78" s="30">
        <v>1.6666666666666667</v>
      </c>
      <c r="F78" s="30">
        <v>0</v>
      </c>
      <c r="G78" s="30">
        <v>4.2083333333333428</v>
      </c>
      <c r="H78" s="30">
        <v>119.20833333333331</v>
      </c>
      <c r="I78" s="30">
        <v>0</v>
      </c>
      <c r="J78" s="30">
        <v>119.20833333333331</v>
      </c>
      <c r="K78" s="30">
        <v>0</v>
      </c>
      <c r="L78" s="30">
        <v>239.54166666666663</v>
      </c>
      <c r="M78" s="30">
        <v>0</v>
      </c>
      <c r="N78" s="36">
        <v>0</v>
      </c>
      <c r="O78" s="30">
        <v>31.833333333333336</v>
      </c>
      <c r="P78" s="30">
        <v>145.20833333333334</v>
      </c>
      <c r="Q78" s="30">
        <v>3.3333333333333428</v>
      </c>
      <c r="R78" s="30">
        <v>119.20833333333331</v>
      </c>
      <c r="S78" s="30">
        <v>0</v>
      </c>
      <c r="T78" s="30">
        <v>119.20833333333331</v>
      </c>
      <c r="U78" s="30">
        <v>0</v>
      </c>
      <c r="V78" s="30">
        <v>243.91666666666663</v>
      </c>
      <c r="X78" s="66">
        <v>81.554946802686842</v>
      </c>
      <c r="Y78" s="66">
        <v>0</v>
      </c>
      <c r="Z78" s="66">
        <v>71.589855944161599</v>
      </c>
      <c r="AA78" s="66"/>
      <c r="AB78" s="69">
        <f t="shared" si="2"/>
        <v>29.833333333333336</v>
      </c>
      <c r="AC78" s="69">
        <f t="shared" si="3"/>
        <v>119.77083333333331</v>
      </c>
      <c r="AD78" s="69">
        <v>106.08333333333331</v>
      </c>
      <c r="AE78" s="69">
        <v>57.208333333333329</v>
      </c>
      <c r="AF78" s="69">
        <v>106.08333333333331</v>
      </c>
      <c r="AG78" s="69">
        <v>57.208333333333329</v>
      </c>
      <c r="AH78" s="69">
        <v>0</v>
      </c>
      <c r="AI78" s="69">
        <v>213.41666666666663</v>
      </c>
      <c r="AJ78" s="69">
        <v>0</v>
      </c>
      <c r="AK78" s="69">
        <v>0</v>
      </c>
      <c r="AL78" s="69">
        <v>0</v>
      </c>
      <c r="AM78" s="69">
        <v>110.20833333333331</v>
      </c>
      <c r="AN78" s="69">
        <v>0</v>
      </c>
      <c r="AO78" s="69">
        <v>0</v>
      </c>
      <c r="AP78" s="69">
        <v>0</v>
      </c>
      <c r="AQ78" s="69">
        <v>106.08333333333331</v>
      </c>
      <c r="AR78" s="69">
        <v>0</v>
      </c>
      <c r="AS78" s="69">
        <v>57.208333333333329</v>
      </c>
      <c r="AT78" s="69">
        <v>0</v>
      </c>
      <c r="AU78" s="69">
        <v>0</v>
      </c>
    </row>
    <row r="79" spans="1:47" x14ac:dyDescent="0.2">
      <c r="A79" s="11">
        <v>1996</v>
      </c>
      <c r="B79" s="3">
        <v>3</v>
      </c>
      <c r="C79" s="30">
        <v>48.875000000000007</v>
      </c>
      <c r="D79" s="30">
        <v>105.16666666666664</v>
      </c>
      <c r="E79" s="30">
        <v>4.458333333333333</v>
      </c>
      <c r="F79" s="30">
        <v>0</v>
      </c>
      <c r="G79" s="30">
        <v>28.5416666666667</v>
      </c>
      <c r="H79" s="30">
        <v>84.333333333333343</v>
      </c>
      <c r="I79" s="30">
        <v>0</v>
      </c>
      <c r="J79" s="30">
        <v>84.333333333333343</v>
      </c>
      <c r="K79" s="30">
        <v>323.875</v>
      </c>
      <c r="L79" s="30">
        <v>0</v>
      </c>
      <c r="M79" s="30">
        <v>0</v>
      </c>
      <c r="N79" s="36">
        <v>0</v>
      </c>
      <c r="O79" s="30">
        <v>44.666666666666664</v>
      </c>
      <c r="P79" s="30">
        <v>105.91666666666664</v>
      </c>
      <c r="Q79" s="30">
        <v>20.750000000000028</v>
      </c>
      <c r="R79" s="30">
        <v>84.333333333333343</v>
      </c>
      <c r="S79" s="30">
        <v>0</v>
      </c>
      <c r="T79" s="30">
        <v>84.333333333333343</v>
      </c>
      <c r="U79" s="30">
        <v>328.25</v>
      </c>
      <c r="V79" s="30">
        <v>0</v>
      </c>
      <c r="X79" s="66">
        <v>80.592104622434576</v>
      </c>
      <c r="Y79" s="66">
        <v>0</v>
      </c>
      <c r="Z79" s="66">
        <v>71.968611895071163</v>
      </c>
      <c r="AA79" s="66"/>
      <c r="AB79" s="69">
        <f t="shared" si="2"/>
        <v>41.8125</v>
      </c>
      <c r="AC79" s="69">
        <f t="shared" si="3"/>
        <v>101.77083333333333</v>
      </c>
      <c r="AD79" s="69">
        <v>71.75</v>
      </c>
      <c r="AE79" s="69">
        <v>24.541666666666664</v>
      </c>
      <c r="AF79" s="69">
        <v>71.75</v>
      </c>
      <c r="AG79" s="69">
        <v>24.541666666666664</v>
      </c>
      <c r="AH79" s="69">
        <v>285.16666666666663</v>
      </c>
      <c r="AI79" s="69">
        <v>0</v>
      </c>
      <c r="AJ79" s="69">
        <v>0</v>
      </c>
      <c r="AK79" s="69">
        <v>0</v>
      </c>
      <c r="AL79" s="69">
        <v>134.74999999999997</v>
      </c>
      <c r="AM79" s="69">
        <v>0</v>
      </c>
      <c r="AN79" s="69">
        <v>0</v>
      </c>
      <c r="AO79" s="69">
        <v>0</v>
      </c>
      <c r="AP79" s="69">
        <v>71.75</v>
      </c>
      <c r="AQ79" s="69">
        <v>0</v>
      </c>
      <c r="AR79" s="69">
        <v>24.541666666666664</v>
      </c>
      <c r="AS79" s="69">
        <v>0</v>
      </c>
      <c r="AT79" s="69">
        <f>(C79+C80)/2</f>
        <v>74.250000000000014</v>
      </c>
      <c r="AU79" s="69">
        <f>(K79+H80)/2</f>
        <v>165</v>
      </c>
    </row>
    <row r="80" spans="1:47" x14ac:dyDescent="0.2">
      <c r="A80" s="11">
        <v>1996</v>
      </c>
      <c r="B80" s="3">
        <v>4</v>
      </c>
      <c r="C80" s="30">
        <v>99.625000000000028</v>
      </c>
      <c r="D80" s="30">
        <v>17.5</v>
      </c>
      <c r="E80" s="30">
        <v>12.125</v>
      </c>
      <c r="F80" s="30">
        <v>0.62500000000000011</v>
      </c>
      <c r="G80" s="30">
        <v>78.208333333333357</v>
      </c>
      <c r="H80" s="30">
        <v>6.1250000000000071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6">
        <v>0</v>
      </c>
      <c r="O80" s="30">
        <v>98.958333333333343</v>
      </c>
      <c r="P80" s="30">
        <v>17.5</v>
      </c>
      <c r="Q80" s="30">
        <v>74.208333333333357</v>
      </c>
      <c r="R80" s="30">
        <v>6.1250000000000071</v>
      </c>
      <c r="S80" s="30">
        <v>0</v>
      </c>
      <c r="T80" s="30">
        <v>0</v>
      </c>
      <c r="U80" s="30">
        <v>0</v>
      </c>
      <c r="V80" s="30">
        <v>0</v>
      </c>
      <c r="X80" s="66">
        <v>84.904850108554896</v>
      </c>
      <c r="Y80" s="66">
        <v>0</v>
      </c>
      <c r="Z80" s="66">
        <v>70.652222026324822</v>
      </c>
      <c r="AA80" s="66"/>
      <c r="AB80" s="69">
        <f t="shared" si="2"/>
        <v>74.250000000000014</v>
      </c>
      <c r="AC80" s="69">
        <f t="shared" si="3"/>
        <v>42.166666666666671</v>
      </c>
      <c r="AD80" s="69">
        <v>3.1250000000000071</v>
      </c>
      <c r="AE80" s="69">
        <v>0</v>
      </c>
      <c r="AF80" s="69">
        <v>0</v>
      </c>
      <c r="AG80" s="69">
        <v>0</v>
      </c>
      <c r="AH80" s="69">
        <v>0</v>
      </c>
      <c r="AI80" s="69">
        <v>0</v>
      </c>
      <c r="AJ80" s="69">
        <v>0</v>
      </c>
      <c r="AK80" s="69">
        <v>0</v>
      </c>
      <c r="AL80" s="69">
        <v>0</v>
      </c>
      <c r="AM80" s="69">
        <v>0</v>
      </c>
      <c r="AN80" s="69">
        <v>0</v>
      </c>
      <c r="AO80" s="69">
        <v>0</v>
      </c>
      <c r="AP80" s="69">
        <v>0</v>
      </c>
      <c r="AQ80" s="69">
        <v>0</v>
      </c>
      <c r="AR80" s="69">
        <v>0</v>
      </c>
      <c r="AS80" s="69">
        <v>0</v>
      </c>
      <c r="AT80" s="69">
        <v>0</v>
      </c>
      <c r="AU80" s="69">
        <v>0</v>
      </c>
    </row>
    <row r="81" spans="1:47" x14ac:dyDescent="0.2">
      <c r="A81" s="11">
        <v>1996</v>
      </c>
      <c r="B81" s="3">
        <v>5</v>
      </c>
      <c r="C81" s="30">
        <v>212.29166666666669</v>
      </c>
      <c r="D81" s="30">
        <v>0</v>
      </c>
      <c r="E81" s="30">
        <v>41.541666666666671</v>
      </c>
      <c r="F81" s="30">
        <v>3.7083333333333335</v>
      </c>
      <c r="G81" s="30">
        <v>211.91666666666663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6">
        <v>0</v>
      </c>
      <c r="O81" s="30">
        <v>202.41666666666666</v>
      </c>
      <c r="P81" s="30">
        <v>0</v>
      </c>
      <c r="Q81" s="30">
        <v>202.04166666666669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X81" s="66">
        <v>96.706393796538876</v>
      </c>
      <c r="Y81" s="66">
        <v>96.706393796538876</v>
      </c>
      <c r="Z81" s="66">
        <v>75.872766609408288</v>
      </c>
      <c r="AA81" s="66"/>
      <c r="AB81" s="69">
        <f t="shared" si="2"/>
        <v>155.95833333333337</v>
      </c>
      <c r="AC81" s="69">
        <f t="shared" si="3"/>
        <v>0</v>
      </c>
      <c r="AD81" s="69">
        <v>0</v>
      </c>
      <c r="AE81" s="69">
        <v>0</v>
      </c>
      <c r="AF81" s="69">
        <v>0</v>
      </c>
      <c r="AG81" s="69">
        <v>0</v>
      </c>
      <c r="AH81" s="69">
        <v>0</v>
      </c>
      <c r="AI81" s="69">
        <v>0</v>
      </c>
      <c r="AJ81" s="69">
        <v>0</v>
      </c>
      <c r="AK81" s="69">
        <v>0</v>
      </c>
      <c r="AL81" s="69">
        <v>0</v>
      </c>
      <c r="AM81" s="69">
        <v>0</v>
      </c>
      <c r="AN81" s="69">
        <v>0</v>
      </c>
      <c r="AO81" s="69">
        <v>0</v>
      </c>
      <c r="AP81" s="69">
        <v>0</v>
      </c>
      <c r="AQ81" s="69">
        <v>0</v>
      </c>
      <c r="AR81" s="69">
        <v>0</v>
      </c>
      <c r="AS81" s="69">
        <v>0</v>
      </c>
      <c r="AT81" s="69">
        <v>0</v>
      </c>
      <c r="AU81" s="69">
        <v>0</v>
      </c>
    </row>
    <row r="82" spans="1:47" x14ac:dyDescent="0.2">
      <c r="A82" s="11">
        <v>1996</v>
      </c>
      <c r="B82" s="3">
        <v>6</v>
      </c>
      <c r="C82" s="30">
        <v>237.87500000000003</v>
      </c>
      <c r="D82" s="30">
        <v>0</v>
      </c>
      <c r="E82" s="30">
        <v>54.041666666666664</v>
      </c>
      <c r="F82" s="30">
        <v>9.75</v>
      </c>
      <c r="G82" s="30">
        <v>237.87499999999994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6">
        <v>0</v>
      </c>
      <c r="O82" s="30">
        <v>242.08333333333337</v>
      </c>
      <c r="P82" s="30">
        <v>0</v>
      </c>
      <c r="Q82" s="30">
        <v>242.08333333333326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X82" s="66">
        <v>103.49915746563097</v>
      </c>
      <c r="Y82" s="66">
        <v>103.49915746563097</v>
      </c>
      <c r="Z82" s="66">
        <v>78.284871454194544</v>
      </c>
      <c r="AA82" s="66"/>
      <c r="AB82" s="69">
        <f t="shared" si="2"/>
        <v>225.08333333333337</v>
      </c>
      <c r="AC82" s="69">
        <f t="shared" si="3"/>
        <v>0</v>
      </c>
      <c r="AD82" s="69">
        <v>0</v>
      </c>
      <c r="AE82" s="69">
        <v>0</v>
      </c>
      <c r="AF82" s="69">
        <v>0</v>
      </c>
      <c r="AG82" s="69">
        <v>0</v>
      </c>
      <c r="AH82" s="69">
        <v>0</v>
      </c>
      <c r="AI82" s="69">
        <v>0</v>
      </c>
      <c r="AJ82" s="69">
        <v>0</v>
      </c>
      <c r="AK82" s="69">
        <v>0</v>
      </c>
      <c r="AL82" s="69">
        <v>0</v>
      </c>
      <c r="AM82" s="69">
        <v>0</v>
      </c>
      <c r="AN82" s="69">
        <v>0</v>
      </c>
      <c r="AO82" s="69">
        <v>0</v>
      </c>
      <c r="AP82" s="69">
        <v>0</v>
      </c>
      <c r="AQ82" s="69">
        <v>0</v>
      </c>
      <c r="AR82" s="69">
        <v>0</v>
      </c>
      <c r="AS82" s="69">
        <v>0</v>
      </c>
      <c r="AT82" s="69">
        <v>0</v>
      </c>
      <c r="AU82" s="69">
        <v>0</v>
      </c>
    </row>
    <row r="83" spans="1:47" x14ac:dyDescent="0.2">
      <c r="A83" s="11">
        <v>1996</v>
      </c>
      <c r="B83" s="3">
        <v>7</v>
      </c>
      <c r="C83" s="30">
        <v>345.95833333333343</v>
      </c>
      <c r="D83" s="30">
        <v>0</v>
      </c>
      <c r="E83" s="30">
        <v>111.04166666666666</v>
      </c>
      <c r="F83" s="30">
        <v>30.666666666666671</v>
      </c>
      <c r="G83" s="30">
        <v>345.95833333333337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6">
        <v>0</v>
      </c>
      <c r="O83" s="30">
        <v>330.83333333333343</v>
      </c>
      <c r="P83" s="30">
        <v>0</v>
      </c>
      <c r="Q83" s="30">
        <v>330.83333333333331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X83" s="66">
        <v>106.99758038985057</v>
      </c>
      <c r="Y83" s="66">
        <v>106.99758038985057</v>
      </c>
      <c r="Z83" s="66">
        <v>74.289785703618989</v>
      </c>
      <c r="AA83" s="66"/>
      <c r="AB83" s="69">
        <f t="shared" si="2"/>
        <v>291.91666666666674</v>
      </c>
      <c r="AC83" s="69">
        <f t="shared" si="3"/>
        <v>0</v>
      </c>
      <c r="AD83" s="69">
        <v>0</v>
      </c>
      <c r="AE83" s="69">
        <v>0</v>
      </c>
      <c r="AF83" s="69">
        <v>0</v>
      </c>
      <c r="AG83" s="69">
        <v>0</v>
      </c>
      <c r="AH83" s="69">
        <v>0</v>
      </c>
      <c r="AI83" s="69">
        <v>0</v>
      </c>
      <c r="AJ83" s="69">
        <v>0</v>
      </c>
      <c r="AK83" s="69">
        <v>0</v>
      </c>
      <c r="AL83" s="69">
        <v>0</v>
      </c>
      <c r="AM83" s="69">
        <v>0</v>
      </c>
      <c r="AN83" s="69">
        <v>0</v>
      </c>
      <c r="AO83" s="69">
        <v>0</v>
      </c>
      <c r="AP83" s="69">
        <v>0</v>
      </c>
      <c r="AQ83" s="69">
        <v>0</v>
      </c>
      <c r="AR83" s="69">
        <v>0</v>
      </c>
      <c r="AS83" s="69">
        <v>0</v>
      </c>
      <c r="AT83" s="69">
        <v>0</v>
      </c>
      <c r="AU83" s="69">
        <v>0</v>
      </c>
    </row>
    <row r="84" spans="1:47" x14ac:dyDescent="0.2">
      <c r="A84" s="11">
        <v>1996</v>
      </c>
      <c r="B84" s="3">
        <v>8</v>
      </c>
      <c r="C84" s="30">
        <v>299.91666666666663</v>
      </c>
      <c r="D84" s="30">
        <v>0</v>
      </c>
      <c r="E84" s="30">
        <v>82.791666666666657</v>
      </c>
      <c r="F84" s="30">
        <v>17.499999999999996</v>
      </c>
      <c r="G84" s="30">
        <v>299.91666666666669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6">
        <v>0</v>
      </c>
      <c r="O84" s="30">
        <v>302.125</v>
      </c>
      <c r="P84" s="30">
        <v>0</v>
      </c>
      <c r="Q84" s="30">
        <v>302.12500000000006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X84" s="66">
        <v>104.69623931364859</v>
      </c>
      <c r="Y84" s="66">
        <v>104.69623931364859</v>
      </c>
      <c r="Z84" s="66">
        <v>76.393390375092011</v>
      </c>
      <c r="AA84" s="66"/>
      <c r="AB84" s="69">
        <f t="shared" si="2"/>
        <v>322.9375</v>
      </c>
      <c r="AC84" s="69">
        <f t="shared" si="3"/>
        <v>0</v>
      </c>
      <c r="AD84" s="69">
        <v>0</v>
      </c>
      <c r="AE84" s="69">
        <v>0</v>
      </c>
      <c r="AF84" s="69">
        <v>0</v>
      </c>
      <c r="AG84" s="69">
        <v>0</v>
      </c>
      <c r="AH84" s="69">
        <v>0</v>
      </c>
      <c r="AI84" s="69">
        <v>0</v>
      </c>
      <c r="AJ84" s="69">
        <v>0</v>
      </c>
      <c r="AK84" s="69">
        <v>0</v>
      </c>
      <c r="AL84" s="69">
        <v>0</v>
      </c>
      <c r="AM84" s="69">
        <v>0</v>
      </c>
      <c r="AN84" s="69">
        <v>0</v>
      </c>
      <c r="AO84" s="69">
        <v>0</v>
      </c>
      <c r="AP84" s="69">
        <v>0</v>
      </c>
      <c r="AQ84" s="69">
        <v>0</v>
      </c>
      <c r="AR84" s="69">
        <v>0</v>
      </c>
      <c r="AS84" s="69">
        <v>0</v>
      </c>
      <c r="AT84" s="69">
        <v>0</v>
      </c>
      <c r="AU84" s="69">
        <v>0</v>
      </c>
    </row>
    <row r="85" spans="1:47" x14ac:dyDescent="0.2">
      <c r="A85" s="11">
        <v>1996</v>
      </c>
      <c r="B85" s="3">
        <v>9</v>
      </c>
      <c r="C85" s="30">
        <v>285.29166666666663</v>
      </c>
      <c r="D85" s="30">
        <v>0</v>
      </c>
      <c r="E85" s="30">
        <v>75.666666666666686</v>
      </c>
      <c r="F85" s="30">
        <v>17.916666666666664</v>
      </c>
      <c r="G85" s="30">
        <v>285.29166666666652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6">
        <v>0</v>
      </c>
      <c r="O85" s="30">
        <v>298.33333333333331</v>
      </c>
      <c r="P85" s="30">
        <v>0</v>
      </c>
      <c r="Q85" s="30">
        <v>298.3333333333332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X85" s="66">
        <v>104.1271146093888</v>
      </c>
      <c r="Y85" s="66">
        <v>104.1271146093888</v>
      </c>
      <c r="Z85" s="66">
        <v>75.070774914891189</v>
      </c>
      <c r="AA85" s="66"/>
      <c r="AB85" s="69">
        <f t="shared" si="2"/>
        <v>292.60416666666663</v>
      </c>
      <c r="AC85" s="69">
        <f t="shared" si="3"/>
        <v>0</v>
      </c>
      <c r="AD85" s="69">
        <v>0</v>
      </c>
      <c r="AE85" s="69">
        <v>0</v>
      </c>
      <c r="AF85" s="69">
        <v>0</v>
      </c>
      <c r="AG85" s="69">
        <v>0</v>
      </c>
      <c r="AH85" s="69">
        <v>0</v>
      </c>
      <c r="AI85" s="69">
        <v>0</v>
      </c>
      <c r="AJ85" s="69">
        <v>0</v>
      </c>
      <c r="AK85" s="69">
        <v>0</v>
      </c>
      <c r="AL85" s="69">
        <v>0</v>
      </c>
      <c r="AM85" s="69">
        <v>0</v>
      </c>
      <c r="AN85" s="69">
        <v>0</v>
      </c>
      <c r="AO85" s="69">
        <v>0</v>
      </c>
      <c r="AP85" s="69">
        <v>0</v>
      </c>
      <c r="AQ85" s="69">
        <v>0</v>
      </c>
      <c r="AR85" s="69">
        <v>0</v>
      </c>
      <c r="AS85" s="69">
        <v>0</v>
      </c>
      <c r="AT85" s="69">
        <v>0</v>
      </c>
      <c r="AU85" s="69">
        <v>0</v>
      </c>
    </row>
    <row r="86" spans="1:47" x14ac:dyDescent="0.2">
      <c r="A86" s="11">
        <v>1996</v>
      </c>
      <c r="B86" s="3">
        <v>10</v>
      </c>
      <c r="C86" s="30">
        <v>169.79166666666671</v>
      </c>
      <c r="D86" s="30">
        <v>1.9583333333333333</v>
      </c>
      <c r="E86" s="30">
        <v>19.541666666666668</v>
      </c>
      <c r="F86" s="30">
        <v>0.29166666666666663</v>
      </c>
      <c r="G86" s="30">
        <v>160.75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6">
        <v>0</v>
      </c>
      <c r="O86" s="30">
        <v>171.49999999999994</v>
      </c>
      <c r="P86" s="30">
        <v>1.9583333333333333</v>
      </c>
      <c r="Q86" s="30">
        <v>162.875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X86" s="66">
        <v>89.241648846297224</v>
      </c>
      <c r="Y86" s="66">
        <v>0</v>
      </c>
      <c r="Z86" s="66">
        <v>75.405835755695449</v>
      </c>
      <c r="AA86" s="66"/>
      <c r="AB86" s="69">
        <f t="shared" si="2"/>
        <v>227.54166666666669</v>
      </c>
      <c r="AC86" s="69">
        <f t="shared" si="3"/>
        <v>0</v>
      </c>
      <c r="AD86" s="69">
        <v>0</v>
      </c>
      <c r="AE86" s="69">
        <v>0</v>
      </c>
      <c r="AF86" s="69">
        <v>0</v>
      </c>
      <c r="AG86" s="69">
        <v>0</v>
      </c>
      <c r="AH86" s="69">
        <v>0</v>
      </c>
      <c r="AI86" s="69">
        <v>0</v>
      </c>
      <c r="AJ86" s="69">
        <v>0</v>
      </c>
      <c r="AK86" s="69">
        <v>0</v>
      </c>
      <c r="AL86" s="69">
        <v>0</v>
      </c>
      <c r="AM86" s="69">
        <v>0</v>
      </c>
      <c r="AN86" s="69">
        <v>0</v>
      </c>
      <c r="AO86" s="69">
        <v>0</v>
      </c>
      <c r="AP86" s="69">
        <v>0</v>
      </c>
      <c r="AQ86" s="69">
        <v>0</v>
      </c>
      <c r="AR86" s="69">
        <v>0</v>
      </c>
      <c r="AS86" s="69">
        <v>0</v>
      </c>
      <c r="AT86" s="69">
        <v>0</v>
      </c>
      <c r="AU86" s="69">
        <v>0</v>
      </c>
    </row>
    <row r="87" spans="1:47" x14ac:dyDescent="0.2">
      <c r="A87" s="11">
        <v>1996</v>
      </c>
      <c r="B87" s="3">
        <v>11</v>
      </c>
      <c r="C87" s="30">
        <v>70.375000000000014</v>
      </c>
      <c r="D87" s="30">
        <v>21.249999999999996</v>
      </c>
      <c r="E87" s="30">
        <v>5.583333333333333</v>
      </c>
      <c r="F87" s="30">
        <v>0</v>
      </c>
      <c r="G87" s="30">
        <v>49.666666666666657</v>
      </c>
      <c r="H87" s="30">
        <v>6.9583333333333357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6">
        <v>0</v>
      </c>
      <c r="O87" s="30">
        <v>83.791666666666657</v>
      </c>
      <c r="P87" s="30">
        <v>21.249999999999996</v>
      </c>
      <c r="Q87" s="30">
        <v>64.458333333333314</v>
      </c>
      <c r="R87" s="30">
        <v>6.9583333333333357</v>
      </c>
      <c r="S87" s="30">
        <v>0</v>
      </c>
      <c r="T87" s="30">
        <v>0</v>
      </c>
      <c r="U87" s="30">
        <v>0</v>
      </c>
      <c r="V87" s="30">
        <v>0</v>
      </c>
      <c r="X87" s="66">
        <v>82.383591642210646</v>
      </c>
      <c r="Y87" s="66">
        <v>0</v>
      </c>
      <c r="Z87" s="66">
        <v>68.549994044538209</v>
      </c>
      <c r="AA87" s="66"/>
      <c r="AB87" s="69">
        <f t="shared" si="2"/>
        <v>120.08333333333337</v>
      </c>
      <c r="AC87" s="69">
        <f t="shared" si="3"/>
        <v>0</v>
      </c>
      <c r="AD87" s="69">
        <v>3.9583333333333357</v>
      </c>
      <c r="AE87" s="69">
        <v>0</v>
      </c>
      <c r="AF87" s="69">
        <v>0</v>
      </c>
      <c r="AG87" s="69">
        <v>0</v>
      </c>
      <c r="AH87" s="69">
        <v>0</v>
      </c>
      <c r="AI87" s="69">
        <v>0</v>
      </c>
      <c r="AJ87" s="69">
        <v>0</v>
      </c>
      <c r="AK87" s="69">
        <v>0</v>
      </c>
      <c r="AL87" s="69">
        <v>0</v>
      </c>
      <c r="AM87" s="69">
        <v>0</v>
      </c>
      <c r="AN87" s="69">
        <v>0</v>
      </c>
      <c r="AO87" s="69">
        <v>0</v>
      </c>
      <c r="AP87" s="69">
        <v>0</v>
      </c>
      <c r="AQ87" s="69">
        <v>0</v>
      </c>
      <c r="AR87" s="69">
        <v>0</v>
      </c>
      <c r="AS87" s="69">
        <v>0</v>
      </c>
      <c r="AT87" s="69">
        <v>0</v>
      </c>
      <c r="AU87" s="69">
        <v>0</v>
      </c>
    </row>
    <row r="88" spans="1:47" x14ac:dyDescent="0.2">
      <c r="A88" s="11">
        <v>1996</v>
      </c>
      <c r="B88" s="3">
        <v>12</v>
      </c>
      <c r="C88" s="30">
        <v>35</v>
      </c>
      <c r="D88" s="30">
        <v>74</v>
      </c>
      <c r="E88" s="30">
        <v>0</v>
      </c>
      <c r="F88" s="30">
        <v>0</v>
      </c>
      <c r="G88" s="30">
        <v>5.2083333333333428</v>
      </c>
      <c r="H88" s="30">
        <v>49.124999999999993</v>
      </c>
      <c r="I88" s="30">
        <v>0</v>
      </c>
      <c r="J88" s="30">
        <v>49.124999999999993</v>
      </c>
      <c r="K88" s="30">
        <v>0</v>
      </c>
      <c r="L88" s="30">
        <v>0</v>
      </c>
      <c r="M88" s="30">
        <v>0</v>
      </c>
      <c r="N88" s="36">
        <v>49.124999999999993</v>
      </c>
      <c r="O88" s="30">
        <v>31.375000000000004</v>
      </c>
      <c r="P88" s="30">
        <v>73.958333333333329</v>
      </c>
      <c r="Q88" s="30">
        <v>4.6250000000000142</v>
      </c>
      <c r="R88" s="30">
        <v>49.124999999999993</v>
      </c>
      <c r="S88" s="30">
        <v>0</v>
      </c>
      <c r="T88" s="30">
        <v>49.124999999999993</v>
      </c>
      <c r="U88" s="30">
        <v>0</v>
      </c>
      <c r="V88" s="30">
        <v>0</v>
      </c>
      <c r="X88" s="66">
        <v>79.931830597440182</v>
      </c>
      <c r="Y88" s="66">
        <v>0</v>
      </c>
      <c r="Z88" s="66">
        <v>73.355160785920731</v>
      </c>
      <c r="AA88" s="66"/>
      <c r="AB88" s="69">
        <f t="shared" si="2"/>
        <v>52.687500000000007</v>
      </c>
      <c r="AC88" s="69">
        <f t="shared" si="3"/>
        <v>24.562499999999996</v>
      </c>
      <c r="AD88" s="69">
        <v>43.249999999999993</v>
      </c>
      <c r="AE88" s="69">
        <v>18.249999999999993</v>
      </c>
      <c r="AF88" s="69">
        <v>43.249999999999993</v>
      </c>
      <c r="AG88" s="69">
        <v>18.249999999999993</v>
      </c>
      <c r="AH88" s="69">
        <v>0</v>
      </c>
      <c r="AI88" s="69">
        <v>0</v>
      </c>
      <c r="AJ88" s="69">
        <v>0</v>
      </c>
      <c r="AK88" s="69">
        <v>43.249999999999993</v>
      </c>
      <c r="AL88" s="69">
        <v>0</v>
      </c>
      <c r="AM88" s="69">
        <v>0</v>
      </c>
      <c r="AN88" s="69">
        <v>0</v>
      </c>
      <c r="AO88" s="69">
        <v>18.249999999999993</v>
      </c>
      <c r="AP88" s="69">
        <v>0</v>
      </c>
      <c r="AQ88" s="69">
        <v>0</v>
      </c>
      <c r="AR88" s="69">
        <v>0</v>
      </c>
      <c r="AS88" s="69">
        <v>0</v>
      </c>
      <c r="AT88" s="69">
        <v>0</v>
      </c>
      <c r="AU88" s="69">
        <v>0</v>
      </c>
    </row>
    <row r="89" spans="1:47" x14ac:dyDescent="0.2">
      <c r="A89" s="11">
        <v>1997</v>
      </c>
      <c r="B89" s="3">
        <v>1</v>
      </c>
      <c r="C89" s="30">
        <v>33.416666666666664</v>
      </c>
      <c r="D89" s="30">
        <v>108.04166666666667</v>
      </c>
      <c r="E89" s="30">
        <v>0.45833333333333337</v>
      </c>
      <c r="F89" s="30">
        <v>0</v>
      </c>
      <c r="G89" s="30">
        <v>1.25</v>
      </c>
      <c r="H89" s="30">
        <v>90.958333333333343</v>
      </c>
      <c r="I89" s="30">
        <v>0</v>
      </c>
      <c r="J89" s="30">
        <v>90.958333333333343</v>
      </c>
      <c r="K89" s="30">
        <v>0</v>
      </c>
      <c r="L89" s="30">
        <v>0</v>
      </c>
      <c r="M89" s="30">
        <v>90.958333333333343</v>
      </c>
      <c r="N89" s="36">
        <v>0</v>
      </c>
      <c r="O89" s="30">
        <v>37.625000000000007</v>
      </c>
      <c r="P89" s="30">
        <v>99.500000000000014</v>
      </c>
      <c r="Q89" s="30">
        <v>3.125</v>
      </c>
      <c r="R89" s="30">
        <v>83.583333333333343</v>
      </c>
      <c r="S89" s="30">
        <v>0</v>
      </c>
      <c r="T89" s="30">
        <v>83.583333333333343</v>
      </c>
      <c r="U89" s="30">
        <v>0</v>
      </c>
      <c r="V89" s="30">
        <v>0</v>
      </c>
      <c r="X89" s="66">
        <v>80.387493787780841</v>
      </c>
      <c r="Y89" s="66">
        <v>0</v>
      </c>
      <c r="Z89" s="66">
        <v>73.667464853444756</v>
      </c>
      <c r="AA89" s="66"/>
      <c r="AB89" s="69">
        <f t="shared" si="2"/>
        <v>34.208333333333329</v>
      </c>
      <c r="AC89" s="69">
        <f t="shared" si="3"/>
        <v>70.041666666666671</v>
      </c>
      <c r="AD89" s="69">
        <v>81.416666666666657</v>
      </c>
      <c r="AE89" s="69">
        <v>44.458333333333329</v>
      </c>
      <c r="AF89" s="69">
        <v>81.416666666666657</v>
      </c>
      <c r="AG89" s="69">
        <v>44.458333333333329</v>
      </c>
      <c r="AH89" s="69">
        <v>0</v>
      </c>
      <c r="AI89" s="69">
        <v>0</v>
      </c>
      <c r="AJ89" s="69">
        <v>81.416666666666657</v>
      </c>
      <c r="AK89" s="69">
        <v>0</v>
      </c>
      <c r="AL89" s="69">
        <v>0</v>
      </c>
      <c r="AM89" s="69">
        <v>0</v>
      </c>
      <c r="AN89" s="69">
        <v>44.458333333333329</v>
      </c>
      <c r="AO89" s="69">
        <v>0</v>
      </c>
      <c r="AP89" s="69">
        <v>0</v>
      </c>
      <c r="AQ89" s="69">
        <v>0</v>
      </c>
      <c r="AR89" s="69">
        <v>0</v>
      </c>
      <c r="AS89" s="69">
        <v>0</v>
      </c>
      <c r="AT89" s="69">
        <v>0</v>
      </c>
      <c r="AU89" s="69">
        <v>0</v>
      </c>
    </row>
    <row r="90" spans="1:47" x14ac:dyDescent="0.2">
      <c r="A90" s="11">
        <v>1997</v>
      </c>
      <c r="B90" s="3">
        <v>2</v>
      </c>
      <c r="C90" s="30">
        <v>59.666666666666671</v>
      </c>
      <c r="D90" s="30">
        <v>29.083333333333332</v>
      </c>
      <c r="E90" s="30">
        <v>2.458333333333333</v>
      </c>
      <c r="F90" s="30">
        <v>0</v>
      </c>
      <c r="G90" s="30">
        <v>41.666666666666643</v>
      </c>
      <c r="H90" s="30">
        <v>16.625</v>
      </c>
      <c r="I90" s="30">
        <v>0</v>
      </c>
      <c r="J90" s="30">
        <v>16.625</v>
      </c>
      <c r="K90" s="30">
        <v>0</v>
      </c>
      <c r="L90" s="30">
        <v>16.625</v>
      </c>
      <c r="M90" s="30">
        <v>0</v>
      </c>
      <c r="N90" s="36">
        <v>0</v>
      </c>
      <c r="O90" s="30">
        <v>49.291666666666671</v>
      </c>
      <c r="P90" s="30">
        <v>37.666666666666671</v>
      </c>
      <c r="Q90" s="30">
        <v>29.374999999999972</v>
      </c>
      <c r="R90" s="30">
        <v>24</v>
      </c>
      <c r="S90" s="30">
        <v>0</v>
      </c>
      <c r="T90" s="30">
        <v>24</v>
      </c>
      <c r="U90" s="30">
        <v>0</v>
      </c>
      <c r="V90" s="30">
        <v>24</v>
      </c>
      <c r="X90" s="66">
        <v>82.184462831120939</v>
      </c>
      <c r="Y90" s="66">
        <v>0</v>
      </c>
      <c r="Z90" s="66">
        <v>77.499679189185727</v>
      </c>
      <c r="AA90" s="66"/>
      <c r="AB90" s="69">
        <f t="shared" si="2"/>
        <v>46.541666666666671</v>
      </c>
      <c r="AC90" s="69">
        <f t="shared" si="3"/>
        <v>53.791666666666671</v>
      </c>
      <c r="AD90" s="69">
        <v>12.916666666666671</v>
      </c>
      <c r="AE90" s="69">
        <v>0.5833333333333357</v>
      </c>
      <c r="AF90" s="69">
        <v>12.916666666666671</v>
      </c>
      <c r="AG90" s="69">
        <v>0.5833333333333357</v>
      </c>
      <c r="AH90" s="69">
        <v>0</v>
      </c>
      <c r="AI90" s="69">
        <v>12.916666666666671</v>
      </c>
      <c r="AJ90" s="69">
        <v>0</v>
      </c>
      <c r="AK90" s="69">
        <v>0</v>
      </c>
      <c r="AL90" s="69">
        <v>0</v>
      </c>
      <c r="AM90" s="69">
        <v>0.5833333333333357</v>
      </c>
      <c r="AN90" s="69">
        <v>0</v>
      </c>
      <c r="AO90" s="69">
        <v>0</v>
      </c>
      <c r="AP90" s="69">
        <v>0</v>
      </c>
      <c r="AQ90" s="69">
        <v>12.916666666666671</v>
      </c>
      <c r="AR90" s="69">
        <v>0</v>
      </c>
      <c r="AS90" s="69">
        <v>0.5833333333333357</v>
      </c>
      <c r="AT90" s="69">
        <v>0</v>
      </c>
      <c r="AU90" s="69">
        <v>0</v>
      </c>
    </row>
    <row r="91" spans="1:47" x14ac:dyDescent="0.2">
      <c r="A91" s="11">
        <v>1997</v>
      </c>
      <c r="B91" s="3">
        <v>3</v>
      </c>
      <c r="C91" s="30">
        <v>106.33333333333336</v>
      </c>
      <c r="D91" s="30">
        <v>1.7916666666666667</v>
      </c>
      <c r="E91" s="30">
        <v>8.8333333333333339</v>
      </c>
      <c r="F91" s="30">
        <v>0</v>
      </c>
      <c r="G91" s="30">
        <v>78.875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6">
        <v>0</v>
      </c>
      <c r="O91" s="30">
        <v>105.41666666666666</v>
      </c>
      <c r="P91" s="30">
        <v>1.7916666666666667</v>
      </c>
      <c r="Q91" s="30">
        <v>79.791666666666671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X91" s="66">
        <v>86.488458138045644</v>
      </c>
      <c r="Y91" s="66">
        <v>0</v>
      </c>
      <c r="Z91" s="66">
        <v>74.024150998364405</v>
      </c>
      <c r="AA91" s="66"/>
      <c r="AB91" s="69">
        <f t="shared" si="2"/>
        <v>83.000000000000014</v>
      </c>
      <c r="AC91" s="69">
        <f t="shared" si="3"/>
        <v>8.3125</v>
      </c>
      <c r="AD91" s="69">
        <v>0</v>
      </c>
      <c r="AE91" s="69">
        <v>0</v>
      </c>
      <c r="AF91" s="69">
        <v>0</v>
      </c>
      <c r="AG91" s="69">
        <v>0</v>
      </c>
      <c r="AH91" s="69">
        <v>0</v>
      </c>
      <c r="AI91" s="69">
        <v>0</v>
      </c>
      <c r="AJ91" s="69">
        <v>0</v>
      </c>
      <c r="AK91" s="69">
        <v>0</v>
      </c>
      <c r="AL91" s="69">
        <v>0</v>
      </c>
      <c r="AM91" s="69">
        <v>0</v>
      </c>
      <c r="AN91" s="69">
        <v>0</v>
      </c>
      <c r="AO91" s="69">
        <v>0</v>
      </c>
      <c r="AP91" s="69">
        <v>0</v>
      </c>
      <c r="AQ91" s="69">
        <v>0</v>
      </c>
      <c r="AR91" s="69">
        <v>0</v>
      </c>
      <c r="AS91" s="69">
        <v>0</v>
      </c>
      <c r="AT91" s="69">
        <f>(C91+C92)/2</f>
        <v>103.16666666666669</v>
      </c>
      <c r="AU91" s="69">
        <f>(K91+H92)/2</f>
        <v>0.875</v>
      </c>
    </row>
    <row r="92" spans="1:47" x14ac:dyDescent="0.2">
      <c r="A92" s="11">
        <v>1997</v>
      </c>
      <c r="B92" s="3">
        <v>4</v>
      </c>
      <c r="C92" s="30">
        <v>100</v>
      </c>
      <c r="D92" s="30">
        <v>11.625</v>
      </c>
      <c r="E92" s="30">
        <v>10.416666666666668</v>
      </c>
      <c r="F92" s="30">
        <v>0.70833333333333337</v>
      </c>
      <c r="G92" s="30">
        <v>77.333333333333329</v>
      </c>
      <c r="H92" s="30">
        <v>1.75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6">
        <v>0</v>
      </c>
      <c r="O92" s="30">
        <v>105.00000000000001</v>
      </c>
      <c r="P92" s="30">
        <v>11.583333333333334</v>
      </c>
      <c r="Q92" s="30">
        <v>81.833333333333329</v>
      </c>
      <c r="R92" s="30">
        <v>1.75</v>
      </c>
      <c r="S92" s="30">
        <v>0</v>
      </c>
      <c r="T92" s="30">
        <v>0</v>
      </c>
      <c r="U92" s="30">
        <v>0</v>
      </c>
      <c r="V92" s="30">
        <v>0</v>
      </c>
      <c r="X92" s="66">
        <v>85.459827890122469</v>
      </c>
      <c r="Y92" s="66">
        <v>0</v>
      </c>
      <c r="Z92" s="66">
        <v>70.466653897802203</v>
      </c>
      <c r="AA92" s="66"/>
      <c r="AB92" s="69">
        <f t="shared" si="2"/>
        <v>103.16666666666669</v>
      </c>
      <c r="AC92" s="69">
        <f t="shared" si="3"/>
        <v>0</v>
      </c>
      <c r="AD92" s="69">
        <v>0</v>
      </c>
      <c r="AE92" s="69">
        <v>0</v>
      </c>
      <c r="AF92" s="69">
        <v>0</v>
      </c>
      <c r="AG92" s="69">
        <v>0</v>
      </c>
      <c r="AH92" s="69">
        <v>0</v>
      </c>
      <c r="AI92" s="69">
        <v>0</v>
      </c>
      <c r="AJ92" s="69">
        <v>0</v>
      </c>
      <c r="AK92" s="69">
        <v>0</v>
      </c>
      <c r="AL92" s="69">
        <v>0</v>
      </c>
      <c r="AM92" s="69">
        <v>0</v>
      </c>
      <c r="AN92" s="69">
        <v>0</v>
      </c>
      <c r="AO92" s="69">
        <v>0</v>
      </c>
      <c r="AP92" s="69">
        <v>0</v>
      </c>
      <c r="AQ92" s="69">
        <v>0</v>
      </c>
      <c r="AR92" s="69">
        <v>0</v>
      </c>
      <c r="AS92" s="69">
        <v>0</v>
      </c>
      <c r="AT92" s="69">
        <v>0</v>
      </c>
      <c r="AU92" s="69">
        <v>0</v>
      </c>
    </row>
    <row r="93" spans="1:47" x14ac:dyDescent="0.2">
      <c r="A93" s="11">
        <v>1997</v>
      </c>
      <c r="B93" s="3">
        <v>5</v>
      </c>
      <c r="C93" s="30">
        <v>209.16666666666669</v>
      </c>
      <c r="D93" s="30">
        <v>0</v>
      </c>
      <c r="E93" s="30">
        <v>42</v>
      </c>
      <c r="F93" s="30">
        <v>5.2916666666666661</v>
      </c>
      <c r="G93" s="30">
        <v>203.25000000000006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6">
        <v>0</v>
      </c>
      <c r="O93" s="30">
        <v>195.08333333333334</v>
      </c>
      <c r="P93" s="30">
        <v>4.1666666666666664E-2</v>
      </c>
      <c r="Q93" s="30">
        <v>187.25000000000006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X93" s="66">
        <v>95.770346804681054</v>
      </c>
      <c r="Y93" s="66">
        <v>95.770346804681054</v>
      </c>
      <c r="Z93" s="66">
        <v>73.859010707689066</v>
      </c>
      <c r="AA93" s="66"/>
      <c r="AB93" s="69">
        <f t="shared" si="2"/>
        <v>154.58333333333334</v>
      </c>
      <c r="AC93" s="69">
        <f t="shared" si="3"/>
        <v>0</v>
      </c>
      <c r="AD93" s="69">
        <v>0</v>
      </c>
      <c r="AE93" s="69">
        <v>0</v>
      </c>
      <c r="AF93" s="69">
        <v>0</v>
      </c>
      <c r="AG93" s="69">
        <v>0</v>
      </c>
      <c r="AH93" s="69">
        <v>0</v>
      </c>
      <c r="AI93" s="69">
        <v>0</v>
      </c>
      <c r="AJ93" s="69">
        <v>0</v>
      </c>
      <c r="AK93" s="69">
        <v>0</v>
      </c>
      <c r="AL93" s="69">
        <v>0</v>
      </c>
      <c r="AM93" s="69">
        <v>0</v>
      </c>
      <c r="AN93" s="69">
        <v>0</v>
      </c>
      <c r="AO93" s="69">
        <v>0</v>
      </c>
      <c r="AP93" s="69">
        <v>0</v>
      </c>
      <c r="AQ93" s="69">
        <v>0</v>
      </c>
      <c r="AR93" s="69">
        <v>0</v>
      </c>
      <c r="AS93" s="69">
        <v>0</v>
      </c>
      <c r="AT93" s="69">
        <v>0</v>
      </c>
      <c r="AU93" s="69">
        <v>0</v>
      </c>
    </row>
    <row r="94" spans="1:47" x14ac:dyDescent="0.2">
      <c r="A94" s="11">
        <v>1997</v>
      </c>
      <c r="B94" s="3">
        <v>6</v>
      </c>
      <c r="C94" s="30">
        <v>258.16666666666674</v>
      </c>
      <c r="D94" s="30">
        <v>0</v>
      </c>
      <c r="E94" s="30">
        <v>67.375000000000014</v>
      </c>
      <c r="F94" s="30">
        <v>15.416666666666666</v>
      </c>
      <c r="G94" s="30">
        <v>258.04166666666663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6">
        <v>0</v>
      </c>
      <c r="O94" s="30">
        <v>259.625</v>
      </c>
      <c r="P94" s="30">
        <v>0</v>
      </c>
      <c r="Q94" s="30">
        <v>259.49999999999994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X94" s="66">
        <v>103.27701367382285</v>
      </c>
      <c r="Y94" s="66">
        <v>103.27701367382285</v>
      </c>
      <c r="Z94" s="66">
        <v>78.960760424349843</v>
      </c>
      <c r="AA94" s="66"/>
      <c r="AB94" s="69">
        <f t="shared" si="2"/>
        <v>233.66666666666671</v>
      </c>
      <c r="AC94" s="69">
        <f t="shared" si="3"/>
        <v>0</v>
      </c>
      <c r="AD94" s="69">
        <v>0</v>
      </c>
      <c r="AE94" s="69">
        <v>0</v>
      </c>
      <c r="AF94" s="69">
        <v>0</v>
      </c>
      <c r="AG94" s="69">
        <v>0</v>
      </c>
      <c r="AH94" s="69">
        <v>0</v>
      </c>
      <c r="AI94" s="69">
        <v>0</v>
      </c>
      <c r="AJ94" s="69">
        <v>0</v>
      </c>
      <c r="AK94" s="69">
        <v>0</v>
      </c>
      <c r="AL94" s="69">
        <v>0</v>
      </c>
      <c r="AM94" s="69">
        <v>0</v>
      </c>
      <c r="AN94" s="69">
        <v>0</v>
      </c>
      <c r="AO94" s="69">
        <v>0</v>
      </c>
      <c r="AP94" s="69">
        <v>0</v>
      </c>
      <c r="AQ94" s="69">
        <v>0</v>
      </c>
      <c r="AR94" s="69">
        <v>0</v>
      </c>
      <c r="AS94" s="69">
        <v>0</v>
      </c>
      <c r="AT94" s="69">
        <v>0</v>
      </c>
      <c r="AU94" s="69">
        <v>0</v>
      </c>
    </row>
    <row r="95" spans="1:47" x14ac:dyDescent="0.2">
      <c r="A95" s="11">
        <v>1997</v>
      </c>
      <c r="B95" s="3">
        <v>7</v>
      </c>
      <c r="C95" s="30">
        <v>324.50000000000006</v>
      </c>
      <c r="D95" s="30">
        <v>0</v>
      </c>
      <c r="E95" s="30">
        <v>102.33333333333331</v>
      </c>
      <c r="F95" s="30">
        <v>29.750000000000007</v>
      </c>
      <c r="G95" s="30">
        <v>324.5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6">
        <v>0</v>
      </c>
      <c r="O95" s="30">
        <v>310.29166666666669</v>
      </c>
      <c r="P95" s="30">
        <v>0</v>
      </c>
      <c r="Q95" s="30">
        <v>310.29166666666669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X95" s="66">
        <v>110.67046273226042</v>
      </c>
      <c r="Y95" s="66">
        <v>110.67046273226042</v>
      </c>
      <c r="Z95" s="66">
        <v>78.85856844920707</v>
      </c>
      <c r="AA95" s="66"/>
      <c r="AB95" s="69">
        <f t="shared" si="2"/>
        <v>291.33333333333337</v>
      </c>
      <c r="AC95" s="69">
        <f t="shared" si="3"/>
        <v>0</v>
      </c>
      <c r="AD95" s="69">
        <v>0</v>
      </c>
      <c r="AE95" s="69">
        <v>0</v>
      </c>
      <c r="AF95" s="69">
        <v>0</v>
      </c>
      <c r="AG95" s="69">
        <v>0</v>
      </c>
      <c r="AH95" s="69">
        <v>0</v>
      </c>
      <c r="AI95" s="69">
        <v>0</v>
      </c>
      <c r="AJ95" s="69">
        <v>0</v>
      </c>
      <c r="AK95" s="69">
        <v>0</v>
      </c>
      <c r="AL95" s="69">
        <v>0</v>
      </c>
      <c r="AM95" s="69">
        <v>0</v>
      </c>
      <c r="AN95" s="69">
        <v>0</v>
      </c>
      <c r="AO95" s="69">
        <v>0</v>
      </c>
      <c r="AP95" s="69">
        <v>0</v>
      </c>
      <c r="AQ95" s="69">
        <v>0</v>
      </c>
      <c r="AR95" s="69">
        <v>0</v>
      </c>
      <c r="AS95" s="69">
        <v>0</v>
      </c>
      <c r="AT95" s="69">
        <v>0</v>
      </c>
      <c r="AU95" s="69">
        <v>0</v>
      </c>
    </row>
    <row r="96" spans="1:47" x14ac:dyDescent="0.2">
      <c r="A96" s="11">
        <v>1997</v>
      </c>
      <c r="B96" s="3">
        <v>8</v>
      </c>
      <c r="C96" s="30">
        <v>320.75</v>
      </c>
      <c r="D96" s="30">
        <v>0</v>
      </c>
      <c r="E96" s="30">
        <v>94</v>
      </c>
      <c r="F96" s="30">
        <v>24.666666666666668</v>
      </c>
      <c r="G96" s="30">
        <v>320.74999999999994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6">
        <v>0</v>
      </c>
      <c r="O96" s="30">
        <v>325.95833333333326</v>
      </c>
      <c r="P96" s="30">
        <v>0</v>
      </c>
      <c r="Q96" s="30">
        <v>325.95833333333331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X96" s="66">
        <v>108.12623102196613</v>
      </c>
      <c r="Y96" s="66">
        <v>108.12623102196613</v>
      </c>
      <c r="Z96" s="66">
        <v>77.519624570201373</v>
      </c>
      <c r="AA96" s="66"/>
      <c r="AB96" s="69">
        <f t="shared" si="2"/>
        <v>322.625</v>
      </c>
      <c r="AC96" s="69">
        <f t="shared" si="3"/>
        <v>0</v>
      </c>
      <c r="AD96" s="69">
        <v>0</v>
      </c>
      <c r="AE96" s="69">
        <v>0</v>
      </c>
      <c r="AF96" s="69">
        <v>0</v>
      </c>
      <c r="AG96" s="69">
        <v>0</v>
      </c>
      <c r="AH96" s="69">
        <v>0</v>
      </c>
      <c r="AI96" s="69">
        <v>0</v>
      </c>
      <c r="AJ96" s="69">
        <v>0</v>
      </c>
      <c r="AK96" s="69">
        <v>0</v>
      </c>
      <c r="AL96" s="69">
        <v>0</v>
      </c>
      <c r="AM96" s="69">
        <v>0</v>
      </c>
      <c r="AN96" s="69">
        <v>0</v>
      </c>
      <c r="AO96" s="69">
        <v>0</v>
      </c>
      <c r="AP96" s="69">
        <v>0</v>
      </c>
      <c r="AQ96" s="69">
        <v>0</v>
      </c>
      <c r="AR96" s="69">
        <v>0</v>
      </c>
      <c r="AS96" s="69">
        <v>0</v>
      </c>
      <c r="AT96" s="69">
        <v>0</v>
      </c>
      <c r="AU96" s="69">
        <v>0</v>
      </c>
    </row>
    <row r="97" spans="1:47" x14ac:dyDescent="0.2">
      <c r="A97" s="11">
        <v>1997</v>
      </c>
      <c r="B97" s="3">
        <v>9</v>
      </c>
      <c r="C97" s="30">
        <v>258.54166666666669</v>
      </c>
      <c r="D97" s="30">
        <v>0</v>
      </c>
      <c r="E97" s="30">
        <v>56.999999999999993</v>
      </c>
      <c r="F97" s="30">
        <v>8.2916666666666661</v>
      </c>
      <c r="G97" s="30">
        <v>258.54166666666669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6">
        <v>0</v>
      </c>
      <c r="O97" s="30">
        <v>273.29166666666663</v>
      </c>
      <c r="P97" s="30">
        <v>0</v>
      </c>
      <c r="Q97" s="30">
        <v>273.29166666666669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X97" s="66">
        <v>102.78343099348287</v>
      </c>
      <c r="Y97" s="66">
        <v>102.78343099348287</v>
      </c>
      <c r="Z97" s="66">
        <v>80.387085557094224</v>
      </c>
      <c r="AA97" s="66"/>
      <c r="AB97" s="69">
        <f t="shared" si="2"/>
        <v>289.64583333333337</v>
      </c>
      <c r="AC97" s="69">
        <f t="shared" si="3"/>
        <v>0</v>
      </c>
      <c r="AD97" s="69">
        <v>0</v>
      </c>
      <c r="AE97" s="69">
        <v>0</v>
      </c>
      <c r="AF97" s="69">
        <v>0</v>
      </c>
      <c r="AG97" s="69">
        <v>0</v>
      </c>
      <c r="AH97" s="69">
        <v>0</v>
      </c>
      <c r="AI97" s="69">
        <v>0</v>
      </c>
      <c r="AJ97" s="69">
        <v>0</v>
      </c>
      <c r="AK97" s="69">
        <v>0</v>
      </c>
      <c r="AL97" s="69">
        <v>0</v>
      </c>
      <c r="AM97" s="69">
        <v>0</v>
      </c>
      <c r="AN97" s="69">
        <v>0</v>
      </c>
      <c r="AO97" s="69">
        <v>0</v>
      </c>
      <c r="AP97" s="69">
        <v>0</v>
      </c>
      <c r="AQ97" s="69">
        <v>0</v>
      </c>
      <c r="AR97" s="69">
        <v>0</v>
      </c>
      <c r="AS97" s="69">
        <v>0</v>
      </c>
      <c r="AT97" s="69">
        <v>0</v>
      </c>
      <c r="AU97" s="69">
        <v>0</v>
      </c>
    </row>
    <row r="98" spans="1:47" x14ac:dyDescent="0.2">
      <c r="A98" s="11">
        <v>1997</v>
      </c>
      <c r="B98" s="3">
        <v>10</v>
      </c>
      <c r="C98" s="30">
        <v>177.50000000000006</v>
      </c>
      <c r="D98" s="30">
        <v>3.5833333333333335</v>
      </c>
      <c r="E98" s="30">
        <v>28.791666666666664</v>
      </c>
      <c r="F98" s="30">
        <v>1.5833333333333335</v>
      </c>
      <c r="G98" s="30">
        <v>161.95833333333326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6">
        <v>0</v>
      </c>
      <c r="O98" s="30">
        <v>180.87500000000003</v>
      </c>
      <c r="P98" s="30">
        <v>2.9583333333333335</v>
      </c>
      <c r="Q98" s="30">
        <v>168.16666666666663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X98" s="66">
        <v>90.621223861096055</v>
      </c>
      <c r="Y98" s="66">
        <v>0</v>
      </c>
      <c r="Z98" s="66">
        <v>72.414231151359175</v>
      </c>
      <c r="AA98" s="66"/>
      <c r="AB98" s="69">
        <f t="shared" si="2"/>
        <v>218.02083333333337</v>
      </c>
      <c r="AC98" s="69">
        <f t="shared" si="3"/>
        <v>0</v>
      </c>
      <c r="AD98" s="69">
        <v>0</v>
      </c>
      <c r="AE98" s="69">
        <v>0</v>
      </c>
      <c r="AF98" s="69">
        <v>0</v>
      </c>
      <c r="AG98" s="69">
        <v>0</v>
      </c>
      <c r="AH98" s="69">
        <v>0</v>
      </c>
      <c r="AI98" s="69">
        <v>0</v>
      </c>
      <c r="AJ98" s="69">
        <v>0</v>
      </c>
      <c r="AK98" s="69">
        <v>0</v>
      </c>
      <c r="AL98" s="69">
        <v>0</v>
      </c>
      <c r="AM98" s="69">
        <v>0</v>
      </c>
      <c r="AN98" s="69">
        <v>0</v>
      </c>
      <c r="AO98" s="69">
        <v>0</v>
      </c>
      <c r="AP98" s="69">
        <v>0</v>
      </c>
      <c r="AQ98" s="69">
        <v>0</v>
      </c>
      <c r="AR98" s="69">
        <v>0</v>
      </c>
      <c r="AS98" s="69">
        <v>0</v>
      </c>
      <c r="AT98" s="69">
        <v>0</v>
      </c>
      <c r="AU98" s="69">
        <v>0</v>
      </c>
    </row>
    <row r="99" spans="1:47" x14ac:dyDescent="0.2">
      <c r="A99" s="11">
        <v>1997</v>
      </c>
      <c r="B99" s="3">
        <v>11</v>
      </c>
      <c r="C99" s="30">
        <v>63.416666666666657</v>
      </c>
      <c r="D99" s="30">
        <v>24.291666666666664</v>
      </c>
      <c r="E99" s="30">
        <v>2.166666666666667</v>
      </c>
      <c r="F99" s="30">
        <v>0</v>
      </c>
      <c r="G99" s="30">
        <v>41.166666666666657</v>
      </c>
      <c r="H99" s="30">
        <v>9.1249999999999929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6">
        <v>0</v>
      </c>
      <c r="O99" s="30">
        <v>70.625000000000014</v>
      </c>
      <c r="P99" s="30">
        <v>24.916666666666664</v>
      </c>
      <c r="Q99" s="30">
        <v>46.083333333333314</v>
      </c>
      <c r="R99" s="30">
        <v>9.1249999999999929</v>
      </c>
      <c r="S99" s="30">
        <v>0</v>
      </c>
      <c r="T99" s="30">
        <v>0</v>
      </c>
      <c r="U99" s="30">
        <v>0</v>
      </c>
      <c r="V99" s="30">
        <v>0</v>
      </c>
      <c r="X99" s="66">
        <v>81.768431914035062</v>
      </c>
      <c r="Y99" s="66">
        <v>0</v>
      </c>
      <c r="Z99" s="66">
        <v>77.331412002030135</v>
      </c>
      <c r="AA99" s="66"/>
      <c r="AB99" s="69">
        <f t="shared" si="2"/>
        <v>120.45833333333336</v>
      </c>
      <c r="AC99" s="69">
        <f t="shared" si="3"/>
        <v>0</v>
      </c>
      <c r="AD99" s="69">
        <v>6.2916666666666643</v>
      </c>
      <c r="AE99" s="69">
        <v>0</v>
      </c>
      <c r="AF99" s="69">
        <v>0</v>
      </c>
      <c r="AG99" s="69">
        <v>0</v>
      </c>
      <c r="AH99" s="69">
        <v>0</v>
      </c>
      <c r="AI99" s="69">
        <v>0</v>
      </c>
      <c r="AJ99" s="69">
        <v>0</v>
      </c>
      <c r="AK99" s="69">
        <v>0</v>
      </c>
      <c r="AL99" s="69">
        <v>0</v>
      </c>
      <c r="AM99" s="69">
        <v>0</v>
      </c>
      <c r="AN99" s="69">
        <v>0</v>
      </c>
      <c r="AO99" s="69">
        <v>0</v>
      </c>
      <c r="AP99" s="69">
        <v>0</v>
      </c>
      <c r="AQ99" s="69">
        <v>0</v>
      </c>
      <c r="AR99" s="69">
        <v>0</v>
      </c>
      <c r="AS99" s="69">
        <v>0</v>
      </c>
      <c r="AT99" s="69">
        <v>0</v>
      </c>
      <c r="AU99" s="69">
        <v>0</v>
      </c>
    </row>
    <row r="100" spans="1:47" x14ac:dyDescent="0.2">
      <c r="A100" s="11">
        <v>1997</v>
      </c>
      <c r="B100" s="3">
        <v>12</v>
      </c>
      <c r="C100" s="30">
        <v>40.125</v>
      </c>
      <c r="D100" s="30">
        <v>115.29166666666669</v>
      </c>
      <c r="E100" s="30">
        <v>1.6666666666666665</v>
      </c>
      <c r="F100" s="30">
        <v>0</v>
      </c>
      <c r="G100" s="30">
        <v>28.624999999999986</v>
      </c>
      <c r="H100" s="30">
        <v>101.25</v>
      </c>
      <c r="I100" s="30">
        <v>0</v>
      </c>
      <c r="J100" s="30">
        <v>101.25</v>
      </c>
      <c r="K100" s="30">
        <v>0</v>
      </c>
      <c r="L100" s="30">
        <v>0</v>
      </c>
      <c r="M100" s="30">
        <v>0</v>
      </c>
      <c r="N100" s="36">
        <v>101.25</v>
      </c>
      <c r="O100" s="30">
        <v>45.208333333333336</v>
      </c>
      <c r="P100" s="30">
        <v>92.416666666666671</v>
      </c>
      <c r="Q100" s="30">
        <v>33.166666666666657</v>
      </c>
      <c r="R100" s="30">
        <v>79.541666666666686</v>
      </c>
      <c r="S100" s="30">
        <v>0</v>
      </c>
      <c r="T100" s="30">
        <v>79.541666666666686</v>
      </c>
      <c r="U100" s="30">
        <v>0</v>
      </c>
      <c r="V100" s="30">
        <v>0</v>
      </c>
      <c r="X100" s="66">
        <v>79.054660788299699</v>
      </c>
      <c r="Y100" s="66">
        <v>0</v>
      </c>
      <c r="Z100" s="66">
        <v>79.497799496663788</v>
      </c>
      <c r="AA100" s="66"/>
      <c r="AB100" s="69">
        <f t="shared" si="2"/>
        <v>51.770833333333329</v>
      </c>
      <c r="AC100" s="69">
        <f t="shared" si="3"/>
        <v>50.625</v>
      </c>
      <c r="AD100" s="69">
        <v>87.25</v>
      </c>
      <c r="AE100" s="69">
        <v>26.75</v>
      </c>
      <c r="AF100" s="69">
        <v>87.25</v>
      </c>
      <c r="AG100" s="69">
        <v>26.75</v>
      </c>
      <c r="AH100" s="69">
        <v>0</v>
      </c>
      <c r="AI100" s="69">
        <v>0</v>
      </c>
      <c r="AJ100" s="69">
        <v>0</v>
      </c>
      <c r="AK100" s="69">
        <v>87.25</v>
      </c>
      <c r="AL100" s="69">
        <v>0</v>
      </c>
      <c r="AM100" s="69">
        <v>0</v>
      </c>
      <c r="AN100" s="69">
        <v>0</v>
      </c>
      <c r="AO100" s="69">
        <v>26.75</v>
      </c>
      <c r="AP100" s="69">
        <v>0</v>
      </c>
      <c r="AQ100" s="69">
        <v>0</v>
      </c>
      <c r="AR100" s="69">
        <v>0</v>
      </c>
      <c r="AS100" s="69">
        <v>0</v>
      </c>
      <c r="AT100" s="69">
        <v>0</v>
      </c>
      <c r="AU100" s="69">
        <v>0</v>
      </c>
    </row>
    <row r="101" spans="1:47" x14ac:dyDescent="0.2">
      <c r="A101" s="11">
        <v>1998</v>
      </c>
      <c r="B101" s="3">
        <v>1</v>
      </c>
      <c r="C101" s="31">
        <v>27.541666666666664</v>
      </c>
      <c r="D101" s="31">
        <v>69.916666666666657</v>
      </c>
      <c r="E101" s="31">
        <v>0.125</v>
      </c>
      <c r="F101" s="31">
        <v>0</v>
      </c>
      <c r="G101" s="31">
        <v>17.625000000000014</v>
      </c>
      <c r="H101" s="31">
        <v>52.124999999999993</v>
      </c>
      <c r="I101" s="30">
        <v>0</v>
      </c>
      <c r="J101" s="30">
        <v>52.124999999999993</v>
      </c>
      <c r="K101" s="31">
        <v>0</v>
      </c>
      <c r="L101" s="31">
        <v>0</v>
      </c>
      <c r="M101" s="30">
        <v>52.124999999999993</v>
      </c>
      <c r="N101" s="36">
        <v>0</v>
      </c>
      <c r="O101" s="31">
        <v>27.541666666666664</v>
      </c>
      <c r="P101" s="31">
        <v>73.75</v>
      </c>
      <c r="Q101" s="31">
        <v>17.625000000000014</v>
      </c>
      <c r="R101" s="31">
        <v>56.583333333333321</v>
      </c>
      <c r="S101" s="30">
        <v>0</v>
      </c>
      <c r="T101" s="30">
        <v>56.583333333333321</v>
      </c>
      <c r="U101" s="30">
        <v>0</v>
      </c>
      <c r="V101" s="30">
        <v>0</v>
      </c>
      <c r="X101" s="66">
        <v>76.915765008922591</v>
      </c>
      <c r="Y101" s="66">
        <v>0</v>
      </c>
      <c r="Z101" s="66">
        <v>76.653646643738256</v>
      </c>
      <c r="AA101" s="66"/>
      <c r="AB101" s="69">
        <f t="shared" si="2"/>
        <v>33.833333333333329</v>
      </c>
      <c r="AC101" s="69">
        <f t="shared" si="3"/>
        <v>76.6875</v>
      </c>
      <c r="AD101" s="69">
        <v>42.083333333333336</v>
      </c>
      <c r="AE101" s="69">
        <v>5.2083333333333286</v>
      </c>
      <c r="AF101" s="69">
        <v>42.083333333333336</v>
      </c>
      <c r="AG101" s="69">
        <v>5.2083333333333286</v>
      </c>
      <c r="AH101" s="69">
        <v>0</v>
      </c>
      <c r="AI101" s="69">
        <v>0</v>
      </c>
      <c r="AJ101" s="69">
        <v>42.083333333333336</v>
      </c>
      <c r="AK101" s="69">
        <v>0</v>
      </c>
      <c r="AL101" s="69">
        <v>0</v>
      </c>
      <c r="AM101" s="69">
        <v>0</v>
      </c>
      <c r="AN101" s="69">
        <v>5.2083333333333286</v>
      </c>
      <c r="AO101" s="69">
        <v>0</v>
      </c>
      <c r="AP101" s="69">
        <v>0</v>
      </c>
      <c r="AQ101" s="69">
        <v>0</v>
      </c>
      <c r="AR101" s="69">
        <v>0</v>
      </c>
      <c r="AS101" s="69">
        <v>0</v>
      </c>
      <c r="AT101" s="69">
        <v>0</v>
      </c>
      <c r="AU101" s="69">
        <v>0</v>
      </c>
    </row>
    <row r="102" spans="1:47" x14ac:dyDescent="0.2">
      <c r="A102" s="11">
        <v>1998</v>
      </c>
      <c r="B102" s="3">
        <v>2</v>
      </c>
      <c r="C102" s="30">
        <v>29.041666666666668</v>
      </c>
      <c r="D102" s="30">
        <v>87.541666666666686</v>
      </c>
      <c r="E102" s="30">
        <v>0.25</v>
      </c>
      <c r="F102" s="30">
        <v>0</v>
      </c>
      <c r="G102" s="30">
        <v>15.5</v>
      </c>
      <c r="H102" s="30">
        <v>68.25</v>
      </c>
      <c r="I102" s="30">
        <v>0</v>
      </c>
      <c r="J102" s="30">
        <v>68.25</v>
      </c>
      <c r="K102" s="30">
        <v>0</v>
      </c>
      <c r="L102" s="30">
        <v>120.375</v>
      </c>
      <c r="M102" s="30">
        <v>0</v>
      </c>
      <c r="N102" s="36">
        <v>0</v>
      </c>
      <c r="O102" s="30">
        <v>21.041666666666668</v>
      </c>
      <c r="P102" s="30">
        <v>104.29166666666667</v>
      </c>
      <c r="Q102" s="30">
        <v>9.5416666666666714</v>
      </c>
      <c r="R102" s="30">
        <v>85.5</v>
      </c>
      <c r="S102" s="30">
        <v>0</v>
      </c>
      <c r="T102" s="30">
        <v>85.5</v>
      </c>
      <c r="U102" s="30">
        <v>0</v>
      </c>
      <c r="V102" s="30">
        <v>142.08333333333331</v>
      </c>
      <c r="X102" s="66">
        <v>77.481199586095187</v>
      </c>
      <c r="Y102" s="66">
        <v>0</v>
      </c>
      <c r="Z102" s="66">
        <v>76.359152996105905</v>
      </c>
      <c r="AA102" s="66"/>
      <c r="AB102" s="69">
        <f t="shared" si="2"/>
        <v>28.291666666666664</v>
      </c>
      <c r="AC102" s="69">
        <f t="shared" si="3"/>
        <v>60.1875</v>
      </c>
      <c r="AD102" s="69">
        <v>56.333333333333336</v>
      </c>
      <c r="AE102" s="69">
        <v>19.541666666666671</v>
      </c>
      <c r="AF102" s="69">
        <v>56.333333333333336</v>
      </c>
      <c r="AG102" s="69">
        <v>19.541666666666671</v>
      </c>
      <c r="AH102" s="69">
        <v>0</v>
      </c>
      <c r="AI102" s="69">
        <v>98.416666666666671</v>
      </c>
      <c r="AJ102" s="69">
        <v>0</v>
      </c>
      <c r="AK102" s="69">
        <v>0</v>
      </c>
      <c r="AL102" s="69">
        <v>0</v>
      </c>
      <c r="AM102" s="69">
        <v>24.75</v>
      </c>
      <c r="AN102" s="69">
        <v>0</v>
      </c>
      <c r="AO102" s="69">
        <v>0</v>
      </c>
      <c r="AP102" s="69">
        <v>0</v>
      </c>
      <c r="AQ102" s="69">
        <v>56.333333333333336</v>
      </c>
      <c r="AR102" s="69">
        <v>0</v>
      </c>
      <c r="AS102" s="69">
        <v>19.541666666666671</v>
      </c>
      <c r="AT102" s="69">
        <v>0</v>
      </c>
      <c r="AU102" s="69">
        <v>0</v>
      </c>
    </row>
    <row r="103" spans="1:47" x14ac:dyDescent="0.2">
      <c r="A103" s="11">
        <v>1998</v>
      </c>
      <c r="B103" s="3">
        <v>3</v>
      </c>
      <c r="C103" s="30">
        <v>40.833333333333336</v>
      </c>
      <c r="D103" s="30">
        <v>88.666666666666671</v>
      </c>
      <c r="E103" s="30">
        <v>1.4166666666666667</v>
      </c>
      <c r="F103" s="30">
        <v>0</v>
      </c>
      <c r="G103" s="30">
        <v>25.625</v>
      </c>
      <c r="H103" s="30">
        <v>74.291666666666671</v>
      </c>
      <c r="I103" s="30">
        <v>0</v>
      </c>
      <c r="J103" s="30">
        <v>74.291666666666671</v>
      </c>
      <c r="K103" s="30">
        <v>194.66666666666669</v>
      </c>
      <c r="L103" s="30">
        <v>0</v>
      </c>
      <c r="M103" s="30">
        <v>0</v>
      </c>
      <c r="N103" s="36">
        <v>0</v>
      </c>
      <c r="O103" s="30">
        <v>35.958333333333336</v>
      </c>
      <c r="P103" s="30">
        <v>90.958333333333343</v>
      </c>
      <c r="Q103" s="30">
        <v>19.374999999999986</v>
      </c>
      <c r="R103" s="30">
        <v>74.291666666666671</v>
      </c>
      <c r="S103" s="30">
        <v>0</v>
      </c>
      <c r="T103" s="30">
        <v>74.291666666666671</v>
      </c>
      <c r="U103" s="30">
        <v>216.375</v>
      </c>
      <c r="V103" s="30">
        <v>0</v>
      </c>
      <c r="X103" s="66">
        <v>78.68399993174242</v>
      </c>
      <c r="Y103" s="66">
        <v>0</v>
      </c>
      <c r="Z103" s="66">
        <v>71.73638993611857</v>
      </c>
      <c r="AA103" s="66"/>
      <c r="AB103" s="69">
        <f t="shared" si="2"/>
        <v>34.9375</v>
      </c>
      <c r="AC103" s="69">
        <f t="shared" si="3"/>
        <v>71.270833333333343</v>
      </c>
      <c r="AD103" s="69">
        <v>61.125</v>
      </c>
      <c r="AE103" s="69">
        <v>16.958333333333336</v>
      </c>
      <c r="AF103" s="69">
        <v>61.125</v>
      </c>
      <c r="AG103" s="69">
        <v>16.958333333333336</v>
      </c>
      <c r="AH103" s="69">
        <v>159.54166666666669</v>
      </c>
      <c r="AI103" s="69">
        <v>0</v>
      </c>
      <c r="AJ103" s="69">
        <v>0</v>
      </c>
      <c r="AK103" s="69">
        <v>0</v>
      </c>
      <c r="AL103" s="69">
        <v>41.708333333333336</v>
      </c>
      <c r="AM103" s="69">
        <v>0</v>
      </c>
      <c r="AN103" s="69">
        <v>0</v>
      </c>
      <c r="AO103" s="69">
        <v>0</v>
      </c>
      <c r="AP103" s="69">
        <v>61.125</v>
      </c>
      <c r="AQ103" s="69">
        <v>0</v>
      </c>
      <c r="AR103" s="69">
        <v>16.958333333333336</v>
      </c>
      <c r="AS103" s="69">
        <v>0</v>
      </c>
      <c r="AT103" s="69">
        <f>(C103+C104)/2</f>
        <v>73.395833333333329</v>
      </c>
      <c r="AU103" s="69">
        <f>(K103+H104)/2</f>
        <v>98.354166666666671</v>
      </c>
    </row>
    <row r="104" spans="1:47" x14ac:dyDescent="0.2">
      <c r="A104" s="11">
        <v>1998</v>
      </c>
      <c r="B104" s="3">
        <v>4</v>
      </c>
      <c r="C104" s="30">
        <v>105.95833333333331</v>
      </c>
      <c r="D104" s="30">
        <v>12.708333333333334</v>
      </c>
      <c r="E104" s="30">
        <v>12.125000000000002</v>
      </c>
      <c r="F104" s="30">
        <v>0.58333333333333337</v>
      </c>
      <c r="G104" s="30">
        <v>86.916666666666671</v>
      </c>
      <c r="H104" s="30">
        <v>2.0416666666666643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6">
        <v>0</v>
      </c>
      <c r="O104" s="30">
        <v>111.20833333333333</v>
      </c>
      <c r="P104" s="30">
        <v>12.708333333333334</v>
      </c>
      <c r="Q104" s="30">
        <v>91.500000000000014</v>
      </c>
      <c r="R104" s="30">
        <v>2.0416666666666643</v>
      </c>
      <c r="S104" s="30">
        <v>0</v>
      </c>
      <c r="T104" s="30">
        <v>0</v>
      </c>
      <c r="U104" s="30">
        <v>0</v>
      </c>
      <c r="V104" s="30">
        <v>0</v>
      </c>
      <c r="X104" s="66">
        <v>85.54356402031317</v>
      </c>
      <c r="Y104" s="66">
        <v>0</v>
      </c>
      <c r="Z104" s="66">
        <v>66.275064686658936</v>
      </c>
      <c r="AA104" s="66"/>
      <c r="AB104" s="69">
        <f t="shared" si="2"/>
        <v>73.395833333333329</v>
      </c>
      <c r="AC104" s="69">
        <f t="shared" si="3"/>
        <v>37.145833333333336</v>
      </c>
      <c r="AD104" s="69">
        <v>1.0416666666666643</v>
      </c>
      <c r="AE104" s="69">
        <v>0</v>
      </c>
      <c r="AF104" s="69">
        <v>0</v>
      </c>
      <c r="AG104" s="69">
        <v>0</v>
      </c>
      <c r="AH104" s="69">
        <v>0</v>
      </c>
      <c r="AI104" s="69">
        <v>0</v>
      </c>
      <c r="AJ104" s="69">
        <v>0</v>
      </c>
      <c r="AK104" s="69">
        <v>0</v>
      </c>
      <c r="AL104" s="69">
        <v>0</v>
      </c>
      <c r="AM104" s="69">
        <v>0</v>
      </c>
      <c r="AN104" s="69">
        <v>0</v>
      </c>
      <c r="AO104" s="69">
        <v>0</v>
      </c>
      <c r="AP104" s="69">
        <v>0</v>
      </c>
      <c r="AQ104" s="69">
        <v>0</v>
      </c>
      <c r="AR104" s="69">
        <v>0</v>
      </c>
      <c r="AS104" s="69">
        <v>0</v>
      </c>
      <c r="AT104" s="69">
        <v>0</v>
      </c>
      <c r="AU104" s="69">
        <v>0</v>
      </c>
    </row>
    <row r="105" spans="1:47" x14ac:dyDescent="0.2">
      <c r="A105" s="11">
        <v>1998</v>
      </c>
      <c r="B105" s="3">
        <v>5</v>
      </c>
      <c r="C105" s="30">
        <v>228</v>
      </c>
      <c r="D105" s="30">
        <v>0.125</v>
      </c>
      <c r="E105" s="30">
        <v>62.333333333333321</v>
      </c>
      <c r="F105" s="30">
        <v>12.958333333333332</v>
      </c>
      <c r="G105" s="30">
        <v>217.70833333333331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6">
        <v>0</v>
      </c>
      <c r="O105" s="30">
        <v>213.00000000000003</v>
      </c>
      <c r="P105" s="30">
        <v>0.125</v>
      </c>
      <c r="Q105" s="30">
        <v>202.70833333333331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X105" s="66">
        <v>99.180223880213674</v>
      </c>
      <c r="Y105" s="66">
        <v>99.180223880213674</v>
      </c>
      <c r="Z105" s="66">
        <v>70.890332817697981</v>
      </c>
      <c r="AA105" s="66"/>
      <c r="AB105" s="69">
        <f t="shared" si="2"/>
        <v>166.97916666666666</v>
      </c>
      <c r="AC105" s="69">
        <f t="shared" si="3"/>
        <v>0</v>
      </c>
      <c r="AD105" s="69">
        <v>0</v>
      </c>
      <c r="AE105" s="69">
        <v>0</v>
      </c>
      <c r="AF105" s="69">
        <v>0</v>
      </c>
      <c r="AG105" s="69">
        <v>0</v>
      </c>
      <c r="AH105" s="69">
        <v>0</v>
      </c>
      <c r="AI105" s="69">
        <v>0</v>
      </c>
      <c r="AJ105" s="69">
        <v>0</v>
      </c>
      <c r="AK105" s="69">
        <v>0</v>
      </c>
      <c r="AL105" s="69">
        <v>0</v>
      </c>
      <c r="AM105" s="69">
        <v>0</v>
      </c>
      <c r="AN105" s="69">
        <v>0</v>
      </c>
      <c r="AO105" s="69">
        <v>0</v>
      </c>
      <c r="AP105" s="69">
        <v>0</v>
      </c>
      <c r="AQ105" s="69">
        <v>0</v>
      </c>
      <c r="AR105" s="69">
        <v>0</v>
      </c>
      <c r="AS105" s="69">
        <v>0</v>
      </c>
      <c r="AT105" s="69">
        <v>0</v>
      </c>
      <c r="AU105" s="69">
        <v>0</v>
      </c>
    </row>
    <row r="106" spans="1:47" x14ac:dyDescent="0.2">
      <c r="A106" s="11">
        <v>1998</v>
      </c>
      <c r="B106" s="3">
        <v>6</v>
      </c>
      <c r="C106" s="30">
        <v>362.54166666666663</v>
      </c>
      <c r="D106" s="30">
        <v>0</v>
      </c>
      <c r="E106" s="30">
        <v>137.79166666666666</v>
      </c>
      <c r="F106" s="30">
        <v>53.666666666666657</v>
      </c>
      <c r="G106" s="30">
        <v>362.54166666666663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6">
        <v>0</v>
      </c>
      <c r="O106" s="30">
        <v>364.375</v>
      </c>
      <c r="P106" s="30">
        <v>0</v>
      </c>
      <c r="Q106" s="30">
        <v>364.375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X106" s="66">
        <v>113.12516490137999</v>
      </c>
      <c r="Y106" s="66">
        <v>113.12516490137999</v>
      </c>
      <c r="Z106" s="66">
        <v>71.441269911343767</v>
      </c>
      <c r="AA106" s="66"/>
      <c r="AB106" s="69">
        <f t="shared" si="2"/>
        <v>295.27083333333331</v>
      </c>
      <c r="AC106" s="69">
        <f t="shared" si="3"/>
        <v>0</v>
      </c>
      <c r="AD106" s="69">
        <v>0</v>
      </c>
      <c r="AE106" s="69">
        <v>0</v>
      </c>
      <c r="AF106" s="69">
        <v>0</v>
      </c>
      <c r="AG106" s="69">
        <v>0</v>
      </c>
      <c r="AH106" s="69">
        <v>0</v>
      </c>
      <c r="AI106" s="69">
        <v>0</v>
      </c>
      <c r="AJ106" s="69">
        <v>0</v>
      </c>
      <c r="AK106" s="69">
        <v>0</v>
      </c>
      <c r="AL106" s="69">
        <v>0</v>
      </c>
      <c r="AM106" s="69">
        <v>0</v>
      </c>
      <c r="AN106" s="69">
        <v>0</v>
      </c>
      <c r="AO106" s="69">
        <v>0</v>
      </c>
      <c r="AP106" s="69">
        <v>0</v>
      </c>
      <c r="AQ106" s="69">
        <v>0</v>
      </c>
      <c r="AR106" s="69">
        <v>0</v>
      </c>
      <c r="AS106" s="69">
        <v>0</v>
      </c>
      <c r="AT106" s="69">
        <v>0</v>
      </c>
      <c r="AU106" s="69">
        <v>0</v>
      </c>
    </row>
    <row r="107" spans="1:47" x14ac:dyDescent="0.2">
      <c r="A107" s="11">
        <v>1998</v>
      </c>
      <c r="B107" s="3">
        <v>7</v>
      </c>
      <c r="C107" s="30">
        <v>352.12499999999994</v>
      </c>
      <c r="D107" s="30">
        <v>0</v>
      </c>
      <c r="E107" s="30">
        <v>118.70833333333331</v>
      </c>
      <c r="F107" s="30">
        <v>38.958333333333336</v>
      </c>
      <c r="G107" s="30">
        <v>352.12499999999989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6">
        <v>0</v>
      </c>
      <c r="O107" s="30">
        <v>336.70833333333331</v>
      </c>
      <c r="P107" s="30">
        <v>0</v>
      </c>
      <c r="Q107" s="30">
        <v>336.70833333333326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X107" s="66">
        <v>109.39859416511069</v>
      </c>
      <c r="Y107" s="66">
        <v>109.39859416511069</v>
      </c>
      <c r="Z107" s="66">
        <v>74.902428199736562</v>
      </c>
      <c r="AA107" s="66"/>
      <c r="AB107" s="69">
        <f t="shared" si="2"/>
        <v>357.33333333333326</v>
      </c>
      <c r="AC107" s="69">
        <f t="shared" si="3"/>
        <v>0</v>
      </c>
      <c r="AD107" s="69">
        <v>0</v>
      </c>
      <c r="AE107" s="69">
        <v>0</v>
      </c>
      <c r="AF107" s="69">
        <v>0</v>
      </c>
      <c r="AG107" s="69">
        <v>0</v>
      </c>
      <c r="AH107" s="69">
        <v>0</v>
      </c>
      <c r="AI107" s="69">
        <v>0</v>
      </c>
      <c r="AJ107" s="69">
        <v>0</v>
      </c>
      <c r="AK107" s="69">
        <v>0</v>
      </c>
      <c r="AL107" s="69">
        <v>0</v>
      </c>
      <c r="AM107" s="69">
        <v>0</v>
      </c>
      <c r="AN107" s="69">
        <v>0</v>
      </c>
      <c r="AO107" s="69">
        <v>0</v>
      </c>
      <c r="AP107" s="69">
        <v>0</v>
      </c>
      <c r="AQ107" s="69">
        <v>0</v>
      </c>
      <c r="AR107" s="69">
        <v>0</v>
      </c>
      <c r="AS107" s="69">
        <v>0</v>
      </c>
      <c r="AT107" s="69">
        <v>0</v>
      </c>
      <c r="AU107" s="69">
        <v>0</v>
      </c>
    </row>
    <row r="108" spans="1:47" x14ac:dyDescent="0.2">
      <c r="A108" s="11">
        <v>1998</v>
      </c>
      <c r="B108" s="3">
        <v>8</v>
      </c>
      <c r="C108" s="30">
        <v>349.41666666666674</v>
      </c>
      <c r="D108" s="30">
        <v>0</v>
      </c>
      <c r="E108" s="30">
        <v>114.79166666666667</v>
      </c>
      <c r="F108" s="30">
        <v>32.875</v>
      </c>
      <c r="G108" s="30">
        <v>349.41666666666657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6">
        <v>0</v>
      </c>
      <c r="O108" s="30">
        <v>349.16666666666669</v>
      </c>
      <c r="P108" s="30">
        <v>0</v>
      </c>
      <c r="Q108" s="30">
        <v>349.16666666666663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X108" s="66">
        <v>110.10594491264997</v>
      </c>
      <c r="Y108" s="66">
        <v>110.10594491264997</v>
      </c>
      <c r="Z108" s="66">
        <v>76.583527573082009</v>
      </c>
      <c r="AA108" s="66"/>
      <c r="AB108" s="69">
        <f t="shared" si="2"/>
        <v>350.77083333333337</v>
      </c>
      <c r="AC108" s="69">
        <f t="shared" si="3"/>
        <v>0</v>
      </c>
      <c r="AD108" s="69">
        <v>0</v>
      </c>
      <c r="AE108" s="69">
        <v>0</v>
      </c>
      <c r="AF108" s="69">
        <v>0</v>
      </c>
      <c r="AG108" s="69">
        <v>0</v>
      </c>
      <c r="AH108" s="69">
        <v>0</v>
      </c>
      <c r="AI108" s="69">
        <v>0</v>
      </c>
      <c r="AJ108" s="69">
        <v>0</v>
      </c>
      <c r="AK108" s="69">
        <v>0</v>
      </c>
      <c r="AL108" s="69">
        <v>0</v>
      </c>
      <c r="AM108" s="69">
        <v>0</v>
      </c>
      <c r="AN108" s="69">
        <v>0</v>
      </c>
      <c r="AO108" s="69">
        <v>0</v>
      </c>
      <c r="AP108" s="69">
        <v>0</v>
      </c>
      <c r="AQ108" s="69">
        <v>0</v>
      </c>
      <c r="AR108" s="69">
        <v>0</v>
      </c>
      <c r="AS108" s="69">
        <v>0</v>
      </c>
      <c r="AT108" s="69">
        <v>0</v>
      </c>
      <c r="AU108" s="69">
        <v>0</v>
      </c>
    </row>
    <row r="109" spans="1:47" x14ac:dyDescent="0.2">
      <c r="A109" s="11">
        <v>1998</v>
      </c>
      <c r="B109" s="3">
        <v>9</v>
      </c>
      <c r="C109" s="30">
        <v>292.37500000000006</v>
      </c>
      <c r="D109" s="30">
        <v>0</v>
      </c>
      <c r="E109" s="30">
        <v>72.333333333333329</v>
      </c>
      <c r="F109" s="30">
        <v>13.791666666666663</v>
      </c>
      <c r="G109" s="30">
        <v>292.37499999999989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6">
        <v>0</v>
      </c>
      <c r="O109" s="30">
        <v>308.87499999999994</v>
      </c>
      <c r="P109" s="30">
        <v>0</v>
      </c>
      <c r="Q109" s="30">
        <v>308.87499999999994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X109" s="66">
        <v>102.85821678982278</v>
      </c>
      <c r="Y109" s="66">
        <v>102.85821678982278</v>
      </c>
      <c r="Z109" s="66">
        <v>78.625188485854352</v>
      </c>
      <c r="AA109" s="66"/>
      <c r="AB109" s="69">
        <f t="shared" si="2"/>
        <v>320.89583333333337</v>
      </c>
      <c r="AC109" s="69">
        <f t="shared" si="3"/>
        <v>0</v>
      </c>
      <c r="AD109" s="69">
        <v>0</v>
      </c>
      <c r="AE109" s="69">
        <v>0</v>
      </c>
      <c r="AF109" s="69">
        <v>0</v>
      </c>
      <c r="AG109" s="69">
        <v>0</v>
      </c>
      <c r="AH109" s="69">
        <v>0</v>
      </c>
      <c r="AI109" s="69">
        <v>0</v>
      </c>
      <c r="AJ109" s="69">
        <v>0</v>
      </c>
      <c r="AK109" s="69">
        <v>0</v>
      </c>
      <c r="AL109" s="69">
        <v>0</v>
      </c>
      <c r="AM109" s="69">
        <v>0</v>
      </c>
      <c r="AN109" s="69">
        <v>0</v>
      </c>
      <c r="AO109" s="69">
        <v>0</v>
      </c>
      <c r="AP109" s="69">
        <v>0</v>
      </c>
      <c r="AQ109" s="69">
        <v>0</v>
      </c>
      <c r="AR109" s="69">
        <v>0</v>
      </c>
      <c r="AS109" s="69">
        <v>0</v>
      </c>
      <c r="AT109" s="69">
        <v>0</v>
      </c>
      <c r="AU109" s="69">
        <v>0</v>
      </c>
    </row>
    <row r="110" spans="1:47" x14ac:dyDescent="0.2">
      <c r="A110" s="11">
        <v>1998</v>
      </c>
      <c r="B110" s="3">
        <v>10</v>
      </c>
      <c r="C110" s="30">
        <v>222.99999999999997</v>
      </c>
      <c r="D110" s="30">
        <v>4.1666666666666664E-2</v>
      </c>
      <c r="E110" s="30">
        <v>43.708333333333329</v>
      </c>
      <c r="F110" s="30">
        <v>5.333333333333333</v>
      </c>
      <c r="G110" s="30">
        <v>217.25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6">
        <v>0</v>
      </c>
      <c r="O110" s="30">
        <v>232.91666666666663</v>
      </c>
      <c r="P110" s="30">
        <v>0</v>
      </c>
      <c r="Q110" s="30">
        <v>232.29166666666663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X110" s="66">
        <v>95.158864485259585</v>
      </c>
      <c r="Y110" s="66">
        <v>0</v>
      </c>
      <c r="Z110" s="66">
        <v>72.666727575916767</v>
      </c>
      <c r="AA110" s="66"/>
      <c r="AB110" s="69">
        <f t="shared" si="2"/>
        <v>257.6875</v>
      </c>
      <c r="AC110" s="69">
        <f t="shared" si="3"/>
        <v>0</v>
      </c>
      <c r="AD110" s="69">
        <v>0</v>
      </c>
      <c r="AE110" s="69">
        <v>0</v>
      </c>
      <c r="AF110" s="69">
        <v>0</v>
      </c>
      <c r="AG110" s="69">
        <v>0</v>
      </c>
      <c r="AH110" s="69">
        <v>0</v>
      </c>
      <c r="AI110" s="69">
        <v>0</v>
      </c>
      <c r="AJ110" s="69">
        <v>0</v>
      </c>
      <c r="AK110" s="69">
        <v>0</v>
      </c>
      <c r="AL110" s="69">
        <v>0</v>
      </c>
      <c r="AM110" s="69">
        <v>0</v>
      </c>
      <c r="AN110" s="69">
        <v>0</v>
      </c>
      <c r="AO110" s="69">
        <v>0</v>
      </c>
      <c r="AP110" s="69">
        <v>0</v>
      </c>
      <c r="AQ110" s="69">
        <v>0</v>
      </c>
      <c r="AR110" s="69">
        <v>0</v>
      </c>
      <c r="AS110" s="69">
        <v>0</v>
      </c>
      <c r="AT110" s="69">
        <v>0</v>
      </c>
      <c r="AU110" s="69">
        <v>0</v>
      </c>
    </row>
    <row r="111" spans="1:47" x14ac:dyDescent="0.2">
      <c r="A111" s="11">
        <v>1998</v>
      </c>
      <c r="B111" s="3">
        <v>11</v>
      </c>
      <c r="C111" s="30">
        <v>98.833333333333329</v>
      </c>
      <c r="D111" s="30">
        <v>6.291666666666667</v>
      </c>
      <c r="E111" s="30">
        <v>6.583333333333333</v>
      </c>
      <c r="F111" s="30">
        <v>0</v>
      </c>
      <c r="G111" s="30">
        <v>79.499999999999972</v>
      </c>
      <c r="H111" s="30">
        <v>1.6666666666666714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6">
        <v>0</v>
      </c>
      <c r="O111" s="30">
        <v>103.87500000000001</v>
      </c>
      <c r="P111" s="30">
        <v>6.041666666666667</v>
      </c>
      <c r="Q111" s="30">
        <v>82.583333333333314</v>
      </c>
      <c r="R111" s="30">
        <v>1.6666666666666714</v>
      </c>
      <c r="S111" s="30">
        <v>0</v>
      </c>
      <c r="T111" s="30">
        <v>0</v>
      </c>
      <c r="U111" s="30">
        <v>0</v>
      </c>
      <c r="V111" s="30">
        <v>0</v>
      </c>
      <c r="X111" s="66">
        <v>86.132083840874046</v>
      </c>
      <c r="Y111" s="66">
        <v>0</v>
      </c>
      <c r="Z111" s="66">
        <v>78.598734798209932</v>
      </c>
      <c r="AA111" s="66"/>
      <c r="AB111" s="69">
        <f t="shared" si="2"/>
        <v>160.91666666666666</v>
      </c>
      <c r="AC111" s="69">
        <f t="shared" si="3"/>
        <v>0</v>
      </c>
      <c r="AD111" s="69">
        <v>0.6666666666666714</v>
      </c>
      <c r="AE111" s="69">
        <v>0</v>
      </c>
      <c r="AF111" s="69">
        <v>0</v>
      </c>
      <c r="AG111" s="69">
        <v>0</v>
      </c>
      <c r="AH111" s="69">
        <v>0</v>
      </c>
      <c r="AI111" s="69">
        <v>0</v>
      </c>
      <c r="AJ111" s="69">
        <v>0</v>
      </c>
      <c r="AK111" s="69">
        <v>0</v>
      </c>
      <c r="AL111" s="69">
        <v>0</v>
      </c>
      <c r="AM111" s="69">
        <v>0</v>
      </c>
      <c r="AN111" s="69">
        <v>0</v>
      </c>
      <c r="AO111" s="69">
        <v>0</v>
      </c>
      <c r="AP111" s="69">
        <v>0</v>
      </c>
      <c r="AQ111" s="69">
        <v>0</v>
      </c>
      <c r="AR111" s="69">
        <v>0</v>
      </c>
      <c r="AS111" s="69">
        <v>0</v>
      </c>
      <c r="AT111" s="69">
        <v>0</v>
      </c>
      <c r="AU111" s="69">
        <v>0</v>
      </c>
    </row>
    <row r="112" spans="1:47" x14ac:dyDescent="0.2">
      <c r="A112" s="11">
        <v>1998</v>
      </c>
      <c r="B112" s="3">
        <v>12</v>
      </c>
      <c r="C112" s="30">
        <v>63.666666666666657</v>
      </c>
      <c r="D112" s="30">
        <v>37.208333333333336</v>
      </c>
      <c r="E112" s="30">
        <v>1.25</v>
      </c>
      <c r="F112" s="30">
        <v>0</v>
      </c>
      <c r="G112" s="30">
        <v>44.541666666666671</v>
      </c>
      <c r="H112" s="30">
        <v>29.541666666666671</v>
      </c>
      <c r="I112" s="30">
        <v>0</v>
      </c>
      <c r="J112" s="30">
        <v>29.541666666666671</v>
      </c>
      <c r="K112" s="30">
        <v>0</v>
      </c>
      <c r="L112" s="30">
        <v>0</v>
      </c>
      <c r="M112" s="30">
        <v>0</v>
      </c>
      <c r="N112" s="36">
        <v>29.541666666666671</v>
      </c>
      <c r="O112" s="30">
        <v>67.166666666666671</v>
      </c>
      <c r="P112" s="30">
        <v>29.624999999999996</v>
      </c>
      <c r="Q112" s="30">
        <v>46.375</v>
      </c>
      <c r="R112" s="30">
        <v>24.333333333333336</v>
      </c>
      <c r="S112" s="30">
        <v>0</v>
      </c>
      <c r="T112" s="30">
        <v>24.333333333333336</v>
      </c>
      <c r="U112" s="30">
        <v>0</v>
      </c>
      <c r="V112" s="30">
        <v>0</v>
      </c>
      <c r="X112" s="66">
        <v>81.870094760297874</v>
      </c>
      <c r="Y112" s="66">
        <v>0</v>
      </c>
      <c r="Z112" s="66">
        <v>75.778227833617152</v>
      </c>
      <c r="AA112" s="66"/>
      <c r="AB112" s="69">
        <f t="shared" si="2"/>
        <v>81.25</v>
      </c>
      <c r="AC112" s="69">
        <f t="shared" si="3"/>
        <v>14.770833333333336</v>
      </c>
      <c r="AD112" s="69">
        <v>23.541666666666671</v>
      </c>
      <c r="AE112" s="69">
        <v>3.7083333333333357</v>
      </c>
      <c r="AF112" s="69">
        <v>23.541666666666671</v>
      </c>
      <c r="AG112" s="69">
        <v>3.7083333333333357</v>
      </c>
      <c r="AH112" s="69">
        <v>0</v>
      </c>
      <c r="AI112" s="69">
        <v>0</v>
      </c>
      <c r="AJ112" s="69">
        <v>0</v>
      </c>
      <c r="AK112" s="69">
        <v>23.541666666666671</v>
      </c>
      <c r="AL112" s="69">
        <v>0</v>
      </c>
      <c r="AM112" s="69">
        <v>0</v>
      </c>
      <c r="AN112" s="69">
        <v>0</v>
      </c>
      <c r="AO112" s="69">
        <v>3.7083333333333357</v>
      </c>
      <c r="AP112" s="69">
        <v>0</v>
      </c>
      <c r="AQ112" s="69">
        <v>0</v>
      </c>
      <c r="AR112" s="69">
        <v>0</v>
      </c>
      <c r="AS112" s="69">
        <v>0</v>
      </c>
      <c r="AT112" s="69">
        <v>0</v>
      </c>
      <c r="AU112" s="69">
        <v>0</v>
      </c>
    </row>
    <row r="113" spans="1:47" x14ac:dyDescent="0.2">
      <c r="A113" s="11">
        <v>1999</v>
      </c>
      <c r="B113" s="3">
        <v>1</v>
      </c>
      <c r="C113" s="30">
        <v>38.750000000000007</v>
      </c>
      <c r="D113" s="30">
        <v>83.125</v>
      </c>
      <c r="E113" s="30">
        <v>0.16666666666666666</v>
      </c>
      <c r="F113" s="30">
        <v>0</v>
      </c>
      <c r="G113" s="30">
        <v>10.916666666666671</v>
      </c>
      <c r="H113" s="30">
        <v>66.041666666666657</v>
      </c>
      <c r="I113" s="30">
        <v>0</v>
      </c>
      <c r="J113" s="30">
        <v>66.041666666666657</v>
      </c>
      <c r="K113" s="30">
        <v>0</v>
      </c>
      <c r="L113" s="30">
        <v>0</v>
      </c>
      <c r="M113" s="30">
        <v>66.041666666666657</v>
      </c>
      <c r="N113" s="36">
        <v>0</v>
      </c>
      <c r="O113" s="30">
        <v>35</v>
      </c>
      <c r="P113" s="30">
        <v>91.000000000000014</v>
      </c>
      <c r="Q113" s="30">
        <v>9.5416666666666714</v>
      </c>
      <c r="R113" s="30">
        <v>71.25</v>
      </c>
      <c r="S113" s="30">
        <v>0</v>
      </c>
      <c r="T113" s="30">
        <v>71.25</v>
      </c>
      <c r="U113" s="30">
        <v>0</v>
      </c>
      <c r="V113" s="30">
        <v>0</v>
      </c>
      <c r="W113" s="12"/>
      <c r="X113" s="66">
        <v>79.12316208598449</v>
      </c>
      <c r="Y113" s="66">
        <v>0</v>
      </c>
      <c r="Z113" s="66">
        <v>75.64764998949039</v>
      </c>
      <c r="AA113" s="66"/>
      <c r="AB113" s="69">
        <f t="shared" si="2"/>
        <v>51.208333333333329</v>
      </c>
      <c r="AC113" s="69">
        <f t="shared" si="3"/>
        <v>47.791666666666664</v>
      </c>
      <c r="AD113" s="69">
        <v>58.458333333333329</v>
      </c>
      <c r="AE113" s="69">
        <v>28.708333333333336</v>
      </c>
      <c r="AF113" s="69">
        <v>58.458333333333329</v>
      </c>
      <c r="AG113" s="69">
        <v>28.708333333333336</v>
      </c>
      <c r="AH113" s="69">
        <v>0</v>
      </c>
      <c r="AI113" s="69">
        <v>0</v>
      </c>
      <c r="AJ113" s="69">
        <v>58.458333333333329</v>
      </c>
      <c r="AK113" s="69">
        <v>0</v>
      </c>
      <c r="AL113" s="69">
        <v>0</v>
      </c>
      <c r="AM113" s="69">
        <v>0</v>
      </c>
      <c r="AN113" s="69">
        <v>28.708333333333336</v>
      </c>
      <c r="AO113" s="69">
        <v>0</v>
      </c>
      <c r="AP113" s="69">
        <v>0</v>
      </c>
      <c r="AQ113" s="69">
        <v>0</v>
      </c>
      <c r="AR113" s="69">
        <v>0</v>
      </c>
      <c r="AS113" s="69">
        <v>0</v>
      </c>
      <c r="AT113" s="69">
        <v>0</v>
      </c>
      <c r="AU113" s="69">
        <v>0</v>
      </c>
    </row>
    <row r="114" spans="1:47" x14ac:dyDescent="0.2">
      <c r="A114" s="11">
        <v>1999</v>
      </c>
      <c r="B114" s="3">
        <v>2</v>
      </c>
      <c r="C114" s="30">
        <v>30.041666666666671</v>
      </c>
      <c r="D114" s="30">
        <v>79.958333333333329</v>
      </c>
      <c r="E114" s="30">
        <v>8.3333333333333329E-2</v>
      </c>
      <c r="F114" s="30">
        <v>0</v>
      </c>
      <c r="G114" s="30">
        <v>0.625</v>
      </c>
      <c r="H114" s="30">
        <v>57.625000000000007</v>
      </c>
      <c r="I114" s="30">
        <v>0</v>
      </c>
      <c r="J114" s="30">
        <v>57.625000000000007</v>
      </c>
      <c r="K114" s="30">
        <v>0</v>
      </c>
      <c r="L114" s="30">
        <v>57.625000000000007</v>
      </c>
      <c r="M114" s="30">
        <v>0</v>
      </c>
      <c r="N114" s="36">
        <v>0</v>
      </c>
      <c r="O114" s="30">
        <v>31.916666666666671</v>
      </c>
      <c r="P114" s="30">
        <v>68.5</v>
      </c>
      <c r="Q114" s="30">
        <v>2</v>
      </c>
      <c r="R114" s="30">
        <v>54.208333333333336</v>
      </c>
      <c r="S114" s="30">
        <v>0</v>
      </c>
      <c r="T114" s="30">
        <v>54.208333333333336</v>
      </c>
      <c r="U114" s="30">
        <v>0</v>
      </c>
      <c r="V114" s="30">
        <v>54.208333333333336</v>
      </c>
      <c r="W114" s="12"/>
      <c r="X114" s="66">
        <v>79.320265633626818</v>
      </c>
      <c r="Y114" s="66">
        <v>0</v>
      </c>
      <c r="Z114" s="66">
        <v>72.688196418083081</v>
      </c>
      <c r="AA114" s="66"/>
      <c r="AB114" s="69">
        <f t="shared" si="2"/>
        <v>34.395833333333343</v>
      </c>
      <c r="AC114" s="69">
        <f t="shared" si="3"/>
        <v>61.833333333333329</v>
      </c>
      <c r="AD114" s="69">
        <v>47.458333333333336</v>
      </c>
      <c r="AE114" s="69">
        <v>12.25</v>
      </c>
      <c r="AF114" s="69">
        <v>47.458333333333336</v>
      </c>
      <c r="AG114" s="69">
        <v>12.25</v>
      </c>
      <c r="AH114" s="69">
        <v>0</v>
      </c>
      <c r="AI114" s="69">
        <v>47.458333333333336</v>
      </c>
      <c r="AJ114" s="69">
        <v>0</v>
      </c>
      <c r="AK114" s="69">
        <v>0</v>
      </c>
      <c r="AL114" s="69">
        <v>0</v>
      </c>
      <c r="AM114" s="69">
        <v>12.25</v>
      </c>
      <c r="AN114" s="69">
        <v>0</v>
      </c>
      <c r="AO114" s="69">
        <v>0</v>
      </c>
      <c r="AP114" s="69">
        <v>0</v>
      </c>
      <c r="AQ114" s="69">
        <v>47.458333333333336</v>
      </c>
      <c r="AR114" s="69">
        <v>0</v>
      </c>
      <c r="AS114" s="69">
        <v>12.25</v>
      </c>
      <c r="AT114" s="69">
        <v>0</v>
      </c>
      <c r="AU114" s="69">
        <v>0</v>
      </c>
    </row>
    <row r="115" spans="1:47" x14ac:dyDescent="0.2">
      <c r="A115" s="11">
        <v>1999</v>
      </c>
      <c r="B115" s="3">
        <v>3</v>
      </c>
      <c r="C115" s="30">
        <v>39.333333333333336</v>
      </c>
      <c r="D115" s="30">
        <v>62.916666666666664</v>
      </c>
      <c r="E115" s="30">
        <v>0.125</v>
      </c>
      <c r="F115" s="30">
        <v>0</v>
      </c>
      <c r="G115" s="30">
        <v>3.4583333333333428</v>
      </c>
      <c r="H115" s="30">
        <v>22.916666666666657</v>
      </c>
      <c r="I115" s="30">
        <v>0</v>
      </c>
      <c r="J115" s="30">
        <v>22.916666666666657</v>
      </c>
      <c r="K115" s="30">
        <v>22.916666666666657</v>
      </c>
      <c r="L115" s="30">
        <v>0</v>
      </c>
      <c r="M115" s="30">
        <v>0</v>
      </c>
      <c r="N115" s="36">
        <v>0</v>
      </c>
      <c r="O115" s="30">
        <v>35.458333333333343</v>
      </c>
      <c r="P115" s="30">
        <v>73.833333333333343</v>
      </c>
      <c r="Q115" s="30">
        <v>0.625</v>
      </c>
      <c r="R115" s="30">
        <v>26.333333333333329</v>
      </c>
      <c r="S115" s="30">
        <v>0</v>
      </c>
      <c r="T115" s="30">
        <v>26.333333333333329</v>
      </c>
      <c r="U115" s="30">
        <v>26.333333333333329</v>
      </c>
      <c r="V115" s="30">
        <v>0</v>
      </c>
      <c r="W115" s="12"/>
      <c r="X115" s="66">
        <v>79.324686669145038</v>
      </c>
      <c r="Y115" s="66">
        <v>0</v>
      </c>
      <c r="Z115" s="66">
        <v>67.02661941582457</v>
      </c>
      <c r="AA115" s="66"/>
      <c r="AB115" s="69">
        <f t="shared" si="2"/>
        <v>34.6875</v>
      </c>
      <c r="AC115" s="69">
        <f t="shared" si="3"/>
        <v>40.270833333333329</v>
      </c>
      <c r="AD115" s="69">
        <v>15.625</v>
      </c>
      <c r="AE115" s="69">
        <v>0.7916666666666643</v>
      </c>
      <c r="AF115" s="69">
        <v>15.625</v>
      </c>
      <c r="AG115" s="69">
        <v>0.7916666666666643</v>
      </c>
      <c r="AH115" s="69">
        <v>15.625</v>
      </c>
      <c r="AI115" s="69">
        <v>0</v>
      </c>
      <c r="AJ115" s="69">
        <v>0</v>
      </c>
      <c r="AK115" s="69">
        <v>0</v>
      </c>
      <c r="AL115" s="69">
        <v>0.7916666666666643</v>
      </c>
      <c r="AM115" s="69">
        <v>0</v>
      </c>
      <c r="AN115" s="69">
        <v>0</v>
      </c>
      <c r="AO115" s="69">
        <v>0</v>
      </c>
      <c r="AP115" s="69">
        <v>15.625</v>
      </c>
      <c r="AQ115" s="69">
        <v>0</v>
      </c>
      <c r="AR115" s="69">
        <v>0.7916666666666643</v>
      </c>
      <c r="AS115" s="69">
        <v>0</v>
      </c>
      <c r="AT115" s="69">
        <f>(C115+C116)/2</f>
        <v>91.500000000000014</v>
      </c>
      <c r="AU115" s="69">
        <f>(K115+H116)/2</f>
        <v>11.854166666666664</v>
      </c>
    </row>
    <row r="116" spans="1:47" x14ac:dyDescent="0.2">
      <c r="A116" s="11">
        <v>1999</v>
      </c>
      <c r="B116" s="3">
        <v>4</v>
      </c>
      <c r="C116" s="30">
        <v>143.66666666666669</v>
      </c>
      <c r="D116" s="30">
        <v>8.5416666666666661</v>
      </c>
      <c r="E116" s="30">
        <v>30.416666666666668</v>
      </c>
      <c r="F116" s="30">
        <v>4.9999999999999991</v>
      </c>
      <c r="G116" s="30">
        <v>122.49999999999999</v>
      </c>
      <c r="H116" s="30">
        <v>0.7916666666666714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6">
        <v>0</v>
      </c>
      <c r="O116" s="30">
        <v>143.87500000000003</v>
      </c>
      <c r="P116" s="30">
        <v>8.9583333333333339</v>
      </c>
      <c r="Q116" s="30">
        <v>120.58333333333333</v>
      </c>
      <c r="R116" s="30">
        <v>0.7916666666666714</v>
      </c>
      <c r="S116" s="30">
        <v>0</v>
      </c>
      <c r="T116" s="30">
        <v>0</v>
      </c>
      <c r="U116" s="30">
        <v>0</v>
      </c>
      <c r="V116" s="30">
        <v>0</v>
      </c>
      <c r="W116" s="12"/>
      <c r="X116" s="66">
        <v>92.489988789898064</v>
      </c>
      <c r="Y116" s="66">
        <v>0</v>
      </c>
      <c r="Z116" s="66">
        <v>70.836185883483921</v>
      </c>
      <c r="AA116" s="66"/>
      <c r="AB116" s="69">
        <f t="shared" si="2"/>
        <v>91.500000000000014</v>
      </c>
      <c r="AC116" s="69">
        <f t="shared" si="3"/>
        <v>11.458333333333329</v>
      </c>
      <c r="AD116" s="69">
        <v>0</v>
      </c>
      <c r="AE116" s="69">
        <v>0</v>
      </c>
      <c r="AF116" s="69">
        <v>0</v>
      </c>
      <c r="AG116" s="69">
        <v>0</v>
      </c>
      <c r="AH116" s="69">
        <v>0</v>
      </c>
      <c r="AI116" s="69">
        <v>0</v>
      </c>
      <c r="AJ116" s="69">
        <v>0</v>
      </c>
      <c r="AK116" s="69">
        <v>0</v>
      </c>
      <c r="AL116" s="69">
        <v>0</v>
      </c>
      <c r="AM116" s="69">
        <v>0</v>
      </c>
      <c r="AN116" s="69">
        <v>0</v>
      </c>
      <c r="AO116" s="69">
        <v>0</v>
      </c>
      <c r="AP116" s="69">
        <v>0</v>
      </c>
      <c r="AQ116" s="69">
        <v>0</v>
      </c>
      <c r="AR116" s="69">
        <v>0</v>
      </c>
      <c r="AS116" s="69">
        <v>0</v>
      </c>
      <c r="AT116" s="69">
        <v>0</v>
      </c>
      <c r="AU116" s="69">
        <v>0</v>
      </c>
    </row>
    <row r="117" spans="1:47" x14ac:dyDescent="0.2">
      <c r="A117" s="11">
        <v>1999</v>
      </c>
      <c r="B117" s="3">
        <v>5</v>
      </c>
      <c r="C117" s="30">
        <v>178.87499999999997</v>
      </c>
      <c r="D117" s="30">
        <v>5.4166666666666661</v>
      </c>
      <c r="E117" s="30">
        <v>39.875000000000007</v>
      </c>
      <c r="F117" s="30">
        <v>5.6250000000000009</v>
      </c>
      <c r="G117" s="30">
        <v>166.79166666666669</v>
      </c>
      <c r="H117" s="30">
        <v>1.2083333333333286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6">
        <v>0</v>
      </c>
      <c r="O117" s="30">
        <v>165.625</v>
      </c>
      <c r="P117" s="30">
        <v>5.5416666666666661</v>
      </c>
      <c r="Q117" s="30">
        <v>151.25</v>
      </c>
      <c r="R117" s="30">
        <v>1.2083333333333286</v>
      </c>
      <c r="S117" s="30">
        <v>0</v>
      </c>
      <c r="T117" s="30">
        <v>0</v>
      </c>
      <c r="U117" s="30">
        <v>0</v>
      </c>
      <c r="V117" s="30">
        <v>0</v>
      </c>
      <c r="W117" s="12"/>
      <c r="X117" s="66">
        <v>94.831868695654848</v>
      </c>
      <c r="Y117" s="66">
        <v>94.831868695654848</v>
      </c>
      <c r="Z117" s="66">
        <v>72.003106046581777</v>
      </c>
      <c r="AA117" s="66"/>
      <c r="AB117" s="69">
        <f t="shared" si="2"/>
        <v>161.27083333333331</v>
      </c>
      <c r="AC117" s="69">
        <f t="shared" si="3"/>
        <v>0</v>
      </c>
      <c r="AD117" s="69">
        <v>0.2083333333333286</v>
      </c>
      <c r="AE117" s="69">
        <v>0</v>
      </c>
      <c r="AF117" s="69">
        <v>0</v>
      </c>
      <c r="AG117" s="69">
        <v>0</v>
      </c>
      <c r="AH117" s="69">
        <v>0</v>
      </c>
      <c r="AI117" s="69">
        <v>0</v>
      </c>
      <c r="AJ117" s="69">
        <v>0</v>
      </c>
      <c r="AK117" s="69">
        <v>0</v>
      </c>
      <c r="AL117" s="69">
        <v>0</v>
      </c>
      <c r="AM117" s="69">
        <v>0</v>
      </c>
      <c r="AN117" s="69">
        <v>0</v>
      </c>
      <c r="AO117" s="69">
        <v>0</v>
      </c>
      <c r="AP117" s="69">
        <v>0</v>
      </c>
      <c r="AQ117" s="69">
        <v>0</v>
      </c>
      <c r="AR117" s="69">
        <v>0</v>
      </c>
      <c r="AS117" s="69">
        <v>0</v>
      </c>
      <c r="AT117" s="69">
        <v>0</v>
      </c>
      <c r="AU117" s="69">
        <v>0</v>
      </c>
    </row>
    <row r="118" spans="1:47" x14ac:dyDescent="0.2">
      <c r="A118" s="11">
        <v>1999</v>
      </c>
      <c r="B118" s="3">
        <v>6</v>
      </c>
      <c r="C118" s="30">
        <v>217.75000000000003</v>
      </c>
      <c r="D118" s="30">
        <v>0</v>
      </c>
      <c r="E118" s="30">
        <v>37.375</v>
      </c>
      <c r="F118" s="30">
        <v>2.5</v>
      </c>
      <c r="G118" s="30">
        <v>217.74999999999994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6">
        <v>0</v>
      </c>
      <c r="O118" s="30">
        <v>224.87500000000003</v>
      </c>
      <c r="P118" s="30">
        <v>0</v>
      </c>
      <c r="Q118" s="30">
        <v>224.875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12"/>
      <c r="X118" s="66">
        <v>97.067936255648149</v>
      </c>
      <c r="Y118" s="66">
        <v>97.067936255648149</v>
      </c>
      <c r="Z118" s="66">
        <v>80.412543382378303</v>
      </c>
      <c r="AA118" s="66"/>
      <c r="AB118" s="69">
        <f t="shared" si="2"/>
        <v>198.3125</v>
      </c>
      <c r="AC118" s="69">
        <f t="shared" si="3"/>
        <v>0</v>
      </c>
      <c r="AD118" s="69">
        <v>0</v>
      </c>
      <c r="AE118" s="69">
        <v>0</v>
      </c>
      <c r="AF118" s="69">
        <v>0</v>
      </c>
      <c r="AG118" s="69">
        <v>0</v>
      </c>
      <c r="AH118" s="69">
        <v>0</v>
      </c>
      <c r="AI118" s="69">
        <v>0</v>
      </c>
      <c r="AJ118" s="69">
        <v>0</v>
      </c>
      <c r="AK118" s="69">
        <v>0</v>
      </c>
      <c r="AL118" s="69">
        <v>0</v>
      </c>
      <c r="AM118" s="69">
        <v>0</v>
      </c>
      <c r="AN118" s="69">
        <v>0</v>
      </c>
      <c r="AO118" s="69">
        <v>0</v>
      </c>
      <c r="AP118" s="69">
        <v>0</v>
      </c>
      <c r="AQ118" s="69">
        <v>0</v>
      </c>
      <c r="AR118" s="69">
        <v>0</v>
      </c>
      <c r="AS118" s="69">
        <v>0</v>
      </c>
      <c r="AT118" s="69">
        <v>0</v>
      </c>
      <c r="AU118" s="69">
        <v>0</v>
      </c>
    </row>
    <row r="119" spans="1:47" x14ac:dyDescent="0.2">
      <c r="A119" s="11">
        <v>1999</v>
      </c>
      <c r="B119" s="3">
        <v>7</v>
      </c>
      <c r="C119" s="30">
        <v>328.12500000000006</v>
      </c>
      <c r="D119" s="30">
        <v>0</v>
      </c>
      <c r="E119" s="30">
        <v>102.58333333333334</v>
      </c>
      <c r="F119" s="30">
        <v>28.625</v>
      </c>
      <c r="G119" s="30">
        <v>328.125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6">
        <v>0</v>
      </c>
      <c r="O119" s="30">
        <v>300.83333333333331</v>
      </c>
      <c r="P119" s="30">
        <v>0</v>
      </c>
      <c r="Q119" s="30">
        <v>300.83333333333331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12"/>
      <c r="X119" s="66">
        <v>105.53712306951077</v>
      </c>
      <c r="Y119" s="66">
        <v>105.53712306951077</v>
      </c>
      <c r="Z119" s="66">
        <v>74.413463377796958</v>
      </c>
      <c r="AA119" s="66"/>
      <c r="AB119" s="69">
        <f t="shared" si="2"/>
        <v>272.93750000000006</v>
      </c>
      <c r="AC119" s="69">
        <f t="shared" si="3"/>
        <v>0</v>
      </c>
      <c r="AD119" s="69">
        <v>0</v>
      </c>
      <c r="AE119" s="69">
        <v>0</v>
      </c>
      <c r="AF119" s="69">
        <v>0</v>
      </c>
      <c r="AG119" s="69">
        <v>0</v>
      </c>
      <c r="AH119" s="69">
        <v>0</v>
      </c>
      <c r="AI119" s="69">
        <v>0</v>
      </c>
      <c r="AJ119" s="69">
        <v>0</v>
      </c>
      <c r="AK119" s="69">
        <v>0</v>
      </c>
      <c r="AL119" s="69">
        <v>0</v>
      </c>
      <c r="AM119" s="69">
        <v>0</v>
      </c>
      <c r="AN119" s="69">
        <v>0</v>
      </c>
      <c r="AO119" s="69">
        <v>0</v>
      </c>
      <c r="AP119" s="69">
        <v>0</v>
      </c>
      <c r="AQ119" s="69">
        <v>0</v>
      </c>
      <c r="AR119" s="69">
        <v>0</v>
      </c>
      <c r="AS119" s="69">
        <v>0</v>
      </c>
      <c r="AT119" s="69">
        <v>0</v>
      </c>
      <c r="AU119" s="69">
        <v>0</v>
      </c>
    </row>
    <row r="120" spans="1:47" x14ac:dyDescent="0.2">
      <c r="A120" s="11">
        <v>1999</v>
      </c>
      <c r="B120" s="3">
        <v>8</v>
      </c>
      <c r="C120" s="30">
        <v>313.375</v>
      </c>
      <c r="D120" s="30">
        <v>0</v>
      </c>
      <c r="E120" s="30">
        <v>90.416666666666671</v>
      </c>
      <c r="F120" s="30">
        <v>26.333333333333332</v>
      </c>
      <c r="G120" s="30">
        <v>313.37500000000006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6">
        <v>0</v>
      </c>
      <c r="O120" s="30">
        <v>320.5</v>
      </c>
      <c r="P120" s="30">
        <v>0</v>
      </c>
      <c r="Q120" s="30">
        <v>320.50000000000006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12"/>
      <c r="X120" s="66">
        <v>109.29477572190324</v>
      </c>
      <c r="Y120" s="66">
        <v>109.29477572190324</v>
      </c>
      <c r="Z120" s="66">
        <v>78.83722745969277</v>
      </c>
      <c r="AA120" s="66"/>
      <c r="AB120" s="69">
        <f t="shared" si="2"/>
        <v>320.75</v>
      </c>
      <c r="AC120" s="69">
        <f t="shared" si="3"/>
        <v>0</v>
      </c>
      <c r="AD120" s="69">
        <v>0</v>
      </c>
      <c r="AE120" s="69">
        <v>0</v>
      </c>
      <c r="AF120" s="69">
        <v>0</v>
      </c>
      <c r="AG120" s="69">
        <v>0</v>
      </c>
      <c r="AH120" s="69">
        <v>0</v>
      </c>
      <c r="AI120" s="69">
        <v>0</v>
      </c>
      <c r="AJ120" s="69">
        <v>0</v>
      </c>
      <c r="AK120" s="69">
        <v>0</v>
      </c>
      <c r="AL120" s="69">
        <v>0</v>
      </c>
      <c r="AM120" s="69">
        <v>0</v>
      </c>
      <c r="AN120" s="69">
        <v>0</v>
      </c>
      <c r="AO120" s="69">
        <v>0</v>
      </c>
      <c r="AP120" s="69">
        <v>0</v>
      </c>
      <c r="AQ120" s="69">
        <v>0</v>
      </c>
      <c r="AR120" s="69">
        <v>0</v>
      </c>
      <c r="AS120" s="69">
        <v>0</v>
      </c>
      <c r="AT120" s="69">
        <v>0</v>
      </c>
      <c r="AU120" s="69">
        <v>0</v>
      </c>
    </row>
    <row r="121" spans="1:47" x14ac:dyDescent="0.2">
      <c r="A121" s="11">
        <v>1999</v>
      </c>
      <c r="B121" s="3">
        <v>9</v>
      </c>
      <c r="C121" s="30">
        <v>250.95833333333337</v>
      </c>
      <c r="D121" s="30">
        <v>0</v>
      </c>
      <c r="E121" s="30">
        <v>56.458333333333343</v>
      </c>
      <c r="F121" s="30">
        <v>10.999999999999998</v>
      </c>
      <c r="G121" s="30">
        <v>250.66666666666669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6">
        <v>0</v>
      </c>
      <c r="O121" s="30">
        <v>265.41666666666669</v>
      </c>
      <c r="P121" s="30">
        <v>0</v>
      </c>
      <c r="Q121" s="30">
        <v>265.125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12"/>
      <c r="X121" s="66">
        <v>101.59017724884571</v>
      </c>
      <c r="Y121" s="66">
        <v>101.59017724884571</v>
      </c>
      <c r="Z121" s="66">
        <v>80.828381952384646</v>
      </c>
      <c r="AA121" s="66"/>
      <c r="AB121" s="69">
        <f t="shared" si="2"/>
        <v>282.16666666666669</v>
      </c>
      <c r="AC121" s="69">
        <f t="shared" si="3"/>
        <v>0</v>
      </c>
      <c r="AD121" s="69">
        <v>0</v>
      </c>
      <c r="AE121" s="69">
        <v>0</v>
      </c>
      <c r="AF121" s="69">
        <v>0</v>
      </c>
      <c r="AG121" s="69">
        <v>0</v>
      </c>
      <c r="AH121" s="69">
        <v>0</v>
      </c>
      <c r="AI121" s="69">
        <v>0</v>
      </c>
      <c r="AJ121" s="69">
        <v>0</v>
      </c>
      <c r="AK121" s="69">
        <v>0</v>
      </c>
      <c r="AL121" s="69">
        <v>0</v>
      </c>
      <c r="AM121" s="69">
        <v>0</v>
      </c>
      <c r="AN121" s="69">
        <v>0</v>
      </c>
      <c r="AO121" s="69">
        <v>0</v>
      </c>
      <c r="AP121" s="69">
        <v>0</v>
      </c>
      <c r="AQ121" s="69">
        <v>0</v>
      </c>
      <c r="AR121" s="69">
        <v>0</v>
      </c>
      <c r="AS121" s="69">
        <v>0</v>
      </c>
      <c r="AT121" s="69">
        <v>0</v>
      </c>
      <c r="AU121" s="69">
        <v>0</v>
      </c>
    </row>
    <row r="122" spans="1:47" x14ac:dyDescent="0.2">
      <c r="A122" s="11">
        <v>1999</v>
      </c>
      <c r="B122" s="3">
        <v>10</v>
      </c>
      <c r="C122" s="30">
        <v>185.25</v>
      </c>
      <c r="D122" s="30">
        <v>3.125</v>
      </c>
      <c r="E122" s="30">
        <v>26.041666666666668</v>
      </c>
      <c r="F122" s="30">
        <v>1.0416666666666665</v>
      </c>
      <c r="G122" s="30">
        <v>175.54166666666669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6">
        <v>0</v>
      </c>
      <c r="O122" s="30">
        <v>187.16666666666669</v>
      </c>
      <c r="P122" s="30">
        <v>3.125</v>
      </c>
      <c r="Q122" s="30">
        <v>177.45833333333331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12"/>
      <c r="X122" s="66">
        <v>91.531046490753113</v>
      </c>
      <c r="Y122" s="66">
        <v>0</v>
      </c>
      <c r="Z122" s="66">
        <v>78.177895277715919</v>
      </c>
      <c r="AA122" s="66"/>
      <c r="AB122" s="69">
        <f t="shared" si="2"/>
        <v>218.10416666666669</v>
      </c>
      <c r="AC122" s="69">
        <f t="shared" si="3"/>
        <v>0</v>
      </c>
      <c r="AD122" s="69">
        <v>0</v>
      </c>
      <c r="AE122" s="69">
        <v>0</v>
      </c>
      <c r="AF122" s="69">
        <v>0</v>
      </c>
      <c r="AG122" s="69">
        <v>0</v>
      </c>
      <c r="AH122" s="69">
        <v>0</v>
      </c>
      <c r="AI122" s="69">
        <v>0</v>
      </c>
      <c r="AJ122" s="69">
        <v>0</v>
      </c>
      <c r="AK122" s="69">
        <v>0</v>
      </c>
      <c r="AL122" s="69">
        <v>0</v>
      </c>
      <c r="AM122" s="69">
        <v>0</v>
      </c>
      <c r="AN122" s="69">
        <v>0</v>
      </c>
      <c r="AO122" s="69">
        <v>0</v>
      </c>
      <c r="AP122" s="69">
        <v>0</v>
      </c>
      <c r="AQ122" s="69">
        <v>0</v>
      </c>
      <c r="AR122" s="69">
        <v>0</v>
      </c>
      <c r="AS122" s="69">
        <v>0</v>
      </c>
      <c r="AT122" s="69">
        <v>0</v>
      </c>
      <c r="AU122" s="69">
        <v>0</v>
      </c>
    </row>
    <row r="123" spans="1:47" x14ac:dyDescent="0.2">
      <c r="A123" s="11">
        <v>1999</v>
      </c>
      <c r="B123" s="3">
        <v>11</v>
      </c>
      <c r="C123" s="30">
        <v>60.624999999999993</v>
      </c>
      <c r="D123" s="30">
        <v>15.666666666666668</v>
      </c>
      <c r="E123" s="30">
        <v>0.5</v>
      </c>
      <c r="F123" s="30">
        <v>0</v>
      </c>
      <c r="G123" s="30">
        <v>36.458333333333329</v>
      </c>
      <c r="H123" s="30">
        <v>2.3333333333333357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6">
        <v>0</v>
      </c>
      <c r="O123" s="30">
        <v>75.916666666666671</v>
      </c>
      <c r="P123" s="30">
        <v>12.875000000000002</v>
      </c>
      <c r="Q123" s="30">
        <v>53.416666666666671</v>
      </c>
      <c r="R123" s="30">
        <v>2.3333333333333357</v>
      </c>
      <c r="S123" s="30">
        <v>0</v>
      </c>
      <c r="T123" s="30">
        <v>0</v>
      </c>
      <c r="U123" s="30">
        <v>0</v>
      </c>
      <c r="V123" s="30">
        <v>0</v>
      </c>
      <c r="W123" s="12"/>
      <c r="X123" s="66">
        <v>81.265995051736652</v>
      </c>
      <c r="Y123" s="66">
        <v>0</v>
      </c>
      <c r="Z123" s="66">
        <v>72.738136255661985</v>
      </c>
      <c r="AA123" s="66"/>
      <c r="AB123" s="69">
        <f t="shared" si="2"/>
        <v>122.9375</v>
      </c>
      <c r="AC123" s="69">
        <f t="shared" si="3"/>
        <v>0</v>
      </c>
      <c r="AD123" s="69">
        <v>1.3333333333333357</v>
      </c>
      <c r="AE123" s="69">
        <v>0</v>
      </c>
      <c r="AF123" s="69">
        <v>0</v>
      </c>
      <c r="AG123" s="69">
        <v>0</v>
      </c>
      <c r="AH123" s="69">
        <v>0</v>
      </c>
      <c r="AI123" s="69">
        <v>0</v>
      </c>
      <c r="AJ123" s="69">
        <v>0</v>
      </c>
      <c r="AK123" s="69">
        <v>0</v>
      </c>
      <c r="AL123" s="69">
        <v>0</v>
      </c>
      <c r="AM123" s="69">
        <v>0</v>
      </c>
      <c r="AN123" s="69">
        <v>0</v>
      </c>
      <c r="AO123" s="69">
        <v>0</v>
      </c>
      <c r="AP123" s="69">
        <v>0</v>
      </c>
      <c r="AQ123" s="69">
        <v>0</v>
      </c>
      <c r="AR123" s="69">
        <v>0</v>
      </c>
      <c r="AS123" s="69">
        <v>0</v>
      </c>
      <c r="AT123" s="69">
        <v>0</v>
      </c>
      <c r="AU123" s="69">
        <v>0</v>
      </c>
    </row>
    <row r="124" spans="1:47" x14ac:dyDescent="0.2">
      <c r="A124" s="11">
        <v>1999</v>
      </c>
      <c r="B124" s="3">
        <v>12</v>
      </c>
      <c r="C124" s="30">
        <v>23.625</v>
      </c>
      <c r="D124" s="30">
        <v>79.375</v>
      </c>
      <c r="E124" s="30">
        <v>0</v>
      </c>
      <c r="F124" s="30">
        <v>0</v>
      </c>
      <c r="G124" s="30">
        <v>2.9166666666666714</v>
      </c>
      <c r="H124" s="30">
        <v>68.083333333333343</v>
      </c>
      <c r="I124" s="30">
        <v>0</v>
      </c>
      <c r="J124" s="30">
        <v>68.083333333333343</v>
      </c>
      <c r="K124" s="30">
        <v>0</v>
      </c>
      <c r="L124" s="30">
        <v>0</v>
      </c>
      <c r="M124" s="30">
        <v>0</v>
      </c>
      <c r="N124" s="36">
        <v>68.083333333333343</v>
      </c>
      <c r="O124" s="30">
        <v>24.416666666666668</v>
      </c>
      <c r="P124" s="30">
        <v>65.25</v>
      </c>
      <c r="Q124" s="30">
        <v>2.9166666666666714</v>
      </c>
      <c r="R124" s="30">
        <v>55.625</v>
      </c>
      <c r="S124" s="30">
        <v>0</v>
      </c>
      <c r="T124" s="30">
        <v>55.625</v>
      </c>
      <c r="U124" s="30">
        <v>0</v>
      </c>
      <c r="V124" s="30">
        <v>0</v>
      </c>
      <c r="W124" s="12"/>
      <c r="X124" s="66">
        <v>77.155774641281624</v>
      </c>
      <c r="Y124" s="66">
        <v>0</v>
      </c>
      <c r="Z124" s="66">
        <v>76.562531118910456</v>
      </c>
      <c r="AA124" s="66"/>
      <c r="AB124" s="69">
        <f t="shared" si="2"/>
        <v>42.125</v>
      </c>
      <c r="AC124" s="69">
        <f t="shared" si="3"/>
        <v>34.041666666666671</v>
      </c>
      <c r="AD124" s="69">
        <v>58.833333333333336</v>
      </c>
      <c r="AE124" s="69">
        <v>18</v>
      </c>
      <c r="AF124" s="69">
        <v>58.833333333333336</v>
      </c>
      <c r="AG124" s="69">
        <v>18</v>
      </c>
      <c r="AH124" s="69">
        <v>0</v>
      </c>
      <c r="AI124" s="69">
        <v>0</v>
      </c>
      <c r="AJ124" s="69">
        <v>0</v>
      </c>
      <c r="AK124" s="69">
        <v>58.833333333333336</v>
      </c>
      <c r="AL124" s="69">
        <v>0</v>
      </c>
      <c r="AM124" s="69">
        <v>0</v>
      </c>
      <c r="AN124" s="69">
        <v>0</v>
      </c>
      <c r="AO124" s="69">
        <v>18</v>
      </c>
      <c r="AP124" s="69">
        <v>0</v>
      </c>
      <c r="AQ124" s="69">
        <v>0</v>
      </c>
      <c r="AR124" s="69">
        <v>0</v>
      </c>
      <c r="AS124" s="69">
        <v>0</v>
      </c>
      <c r="AT124" s="69">
        <v>0</v>
      </c>
      <c r="AU124" s="69">
        <v>0</v>
      </c>
    </row>
    <row r="125" spans="1:47" x14ac:dyDescent="0.2">
      <c r="A125" s="11">
        <v>2000</v>
      </c>
      <c r="B125" s="3">
        <v>1</v>
      </c>
      <c r="C125" s="30">
        <v>23.875</v>
      </c>
      <c r="D125" s="30">
        <v>111.83333333333331</v>
      </c>
      <c r="E125" s="30">
        <v>0</v>
      </c>
      <c r="F125" s="30">
        <v>0</v>
      </c>
      <c r="G125" s="30">
        <v>1.9166666666666714</v>
      </c>
      <c r="H125" s="30">
        <v>86.833333333333343</v>
      </c>
      <c r="I125" s="30">
        <v>0</v>
      </c>
      <c r="J125" s="30">
        <v>86.833333333333343</v>
      </c>
      <c r="K125" s="30">
        <v>0</v>
      </c>
      <c r="L125" s="30">
        <v>0</v>
      </c>
      <c r="M125" s="30">
        <v>86.833333333333343</v>
      </c>
      <c r="N125" s="36">
        <v>0</v>
      </c>
      <c r="O125" s="30">
        <v>23.458333333333329</v>
      </c>
      <c r="P125" s="30">
        <v>123.91666666666666</v>
      </c>
      <c r="Q125" s="30">
        <v>1.9166666666666714</v>
      </c>
      <c r="R125" s="30">
        <v>96.291666666666686</v>
      </c>
      <c r="S125" s="30">
        <v>0</v>
      </c>
      <c r="T125" s="30">
        <v>96.291666666666686</v>
      </c>
      <c r="U125" s="30">
        <v>0</v>
      </c>
      <c r="V125" s="30">
        <v>0</v>
      </c>
      <c r="W125" s="12"/>
      <c r="X125" s="66">
        <v>78.014991166515671</v>
      </c>
      <c r="Y125" s="66">
        <v>0</v>
      </c>
      <c r="Z125" s="66">
        <v>73.70570562708231</v>
      </c>
      <c r="AA125" s="66"/>
      <c r="AB125" s="69">
        <f t="shared" si="2"/>
        <v>23.75</v>
      </c>
      <c r="AC125" s="69">
        <f t="shared" si="3"/>
        <v>77.458333333333343</v>
      </c>
      <c r="AD125" s="69">
        <v>73.583333333333343</v>
      </c>
      <c r="AE125" s="69">
        <v>32.958333333333336</v>
      </c>
      <c r="AF125" s="69">
        <v>73.583333333333343</v>
      </c>
      <c r="AG125" s="69">
        <v>32.958333333333336</v>
      </c>
      <c r="AH125" s="69">
        <v>0</v>
      </c>
      <c r="AI125" s="69">
        <v>0</v>
      </c>
      <c r="AJ125" s="69">
        <v>73.583333333333343</v>
      </c>
      <c r="AK125" s="69">
        <v>0</v>
      </c>
      <c r="AL125" s="69">
        <v>0</v>
      </c>
      <c r="AM125" s="69">
        <v>0</v>
      </c>
      <c r="AN125" s="69">
        <v>32.958333333333336</v>
      </c>
      <c r="AO125" s="69">
        <v>0</v>
      </c>
      <c r="AP125" s="69">
        <v>0</v>
      </c>
      <c r="AQ125" s="69">
        <v>0</v>
      </c>
      <c r="AR125" s="69">
        <v>0</v>
      </c>
      <c r="AS125" s="69">
        <v>0</v>
      </c>
      <c r="AT125" s="69">
        <v>0</v>
      </c>
      <c r="AU125" s="69">
        <v>0</v>
      </c>
    </row>
    <row r="126" spans="1:47" x14ac:dyDescent="0.2">
      <c r="A126" s="11">
        <v>2000</v>
      </c>
      <c r="B126" s="3">
        <v>2</v>
      </c>
      <c r="C126" s="30">
        <v>23.666666666666668</v>
      </c>
      <c r="D126" s="30">
        <v>82.500000000000014</v>
      </c>
      <c r="E126" s="30">
        <v>0</v>
      </c>
      <c r="F126" s="30">
        <v>0</v>
      </c>
      <c r="G126" s="30">
        <v>2.375</v>
      </c>
      <c r="H126" s="30">
        <v>59.416666666666664</v>
      </c>
      <c r="I126" s="30">
        <v>0</v>
      </c>
      <c r="J126" s="30">
        <v>59.416666666666664</v>
      </c>
      <c r="K126" s="30">
        <v>0</v>
      </c>
      <c r="L126" s="30">
        <v>146.25</v>
      </c>
      <c r="M126" s="30">
        <v>0</v>
      </c>
      <c r="N126" s="36">
        <v>0</v>
      </c>
      <c r="O126" s="30">
        <v>20.333333333333332</v>
      </c>
      <c r="P126" s="30">
        <v>86</v>
      </c>
      <c r="Q126" s="30">
        <v>2.375</v>
      </c>
      <c r="R126" s="30">
        <v>62.416666666666664</v>
      </c>
      <c r="S126" s="30">
        <v>0</v>
      </c>
      <c r="T126" s="30">
        <v>62.416666666666664</v>
      </c>
      <c r="U126" s="30">
        <v>0</v>
      </c>
      <c r="V126" s="30">
        <v>158.70833333333334</v>
      </c>
      <c r="W126" s="12"/>
      <c r="X126" s="66">
        <v>77.317709583287993</v>
      </c>
      <c r="Y126" s="66">
        <v>0</v>
      </c>
      <c r="Z126" s="66">
        <v>73.202113394584742</v>
      </c>
      <c r="AA126" s="66"/>
      <c r="AB126" s="69">
        <f t="shared" si="2"/>
        <v>23.770833333333336</v>
      </c>
      <c r="AC126" s="69">
        <f t="shared" si="3"/>
        <v>73.125</v>
      </c>
      <c r="AD126" s="69">
        <v>47.999999999999993</v>
      </c>
      <c r="AE126" s="69">
        <v>9.7916666666666643</v>
      </c>
      <c r="AF126" s="69">
        <v>47.999999999999993</v>
      </c>
      <c r="AG126" s="69">
        <v>9.7916666666666643</v>
      </c>
      <c r="AH126" s="69">
        <v>0</v>
      </c>
      <c r="AI126" s="69">
        <v>47.999999999999993</v>
      </c>
      <c r="AJ126" s="69">
        <v>0</v>
      </c>
      <c r="AK126" s="69">
        <v>0</v>
      </c>
      <c r="AL126" s="69">
        <v>0</v>
      </c>
      <c r="AM126" s="69">
        <v>9.7916666666666643</v>
      </c>
      <c r="AN126" s="69">
        <v>0</v>
      </c>
      <c r="AO126" s="69">
        <v>0</v>
      </c>
      <c r="AP126" s="69">
        <v>0</v>
      </c>
      <c r="AQ126" s="69">
        <v>47.999999999999993</v>
      </c>
      <c r="AR126" s="69">
        <v>0</v>
      </c>
      <c r="AS126" s="69">
        <v>9.7916666666666643</v>
      </c>
      <c r="AT126" s="69">
        <v>0</v>
      </c>
      <c r="AU126" s="69">
        <v>0</v>
      </c>
    </row>
    <row r="127" spans="1:47" x14ac:dyDescent="0.2">
      <c r="A127" s="11">
        <v>2000</v>
      </c>
      <c r="B127" s="3">
        <v>3</v>
      </c>
      <c r="C127" s="30">
        <v>77.999999999999986</v>
      </c>
      <c r="D127" s="30">
        <v>9.7083333333333321</v>
      </c>
      <c r="E127" s="30">
        <v>6</v>
      </c>
      <c r="F127" s="30">
        <v>0.16666666666666666</v>
      </c>
      <c r="G127" s="30">
        <v>38.124999999999957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6">
        <v>0</v>
      </c>
      <c r="O127" s="30">
        <v>65.958333333333329</v>
      </c>
      <c r="P127" s="30">
        <v>11.04166666666667</v>
      </c>
      <c r="Q127" s="30">
        <v>23.2083333333333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12"/>
      <c r="X127" s="66">
        <v>84.209926189941669</v>
      </c>
      <c r="Y127" s="66">
        <v>0</v>
      </c>
      <c r="Z127" s="66">
        <v>73.339093027792259</v>
      </c>
      <c r="AA127" s="66"/>
      <c r="AB127" s="69">
        <f t="shared" si="2"/>
        <v>50.833333333333329</v>
      </c>
      <c r="AC127" s="69">
        <f t="shared" si="3"/>
        <v>29.708333333333332</v>
      </c>
      <c r="AD127" s="69">
        <v>0</v>
      </c>
      <c r="AE127" s="69">
        <v>0</v>
      </c>
      <c r="AF127" s="69">
        <v>0</v>
      </c>
      <c r="AG127" s="69">
        <v>0</v>
      </c>
      <c r="AH127" s="69">
        <v>0</v>
      </c>
      <c r="AI127" s="69">
        <v>0</v>
      </c>
      <c r="AJ127" s="69">
        <v>0</v>
      </c>
      <c r="AK127" s="69">
        <v>0</v>
      </c>
      <c r="AL127" s="69">
        <v>0</v>
      </c>
      <c r="AM127" s="69">
        <v>0</v>
      </c>
      <c r="AN127" s="69">
        <v>0</v>
      </c>
      <c r="AO127" s="69">
        <v>0</v>
      </c>
      <c r="AP127" s="69">
        <v>0</v>
      </c>
      <c r="AQ127" s="69">
        <v>0</v>
      </c>
      <c r="AR127" s="69">
        <v>0</v>
      </c>
      <c r="AS127" s="69">
        <v>0</v>
      </c>
      <c r="AT127" s="69">
        <f>(C127+C128)/2</f>
        <v>83.479166666666657</v>
      </c>
      <c r="AU127" s="69">
        <f>(K127+H128)/2</f>
        <v>0.9375</v>
      </c>
    </row>
    <row r="128" spans="1:47" x14ac:dyDescent="0.2">
      <c r="A128" s="11">
        <v>2000</v>
      </c>
      <c r="B128" s="3">
        <v>4</v>
      </c>
      <c r="C128" s="30">
        <v>88.958333333333329</v>
      </c>
      <c r="D128" s="30">
        <v>13.58333333333333</v>
      </c>
      <c r="E128" s="30">
        <v>8.9583333333333339</v>
      </c>
      <c r="F128" s="30">
        <v>0.375</v>
      </c>
      <c r="G128" s="30">
        <v>53.458333333333357</v>
      </c>
      <c r="H128" s="30">
        <v>1.875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6">
        <v>0</v>
      </c>
      <c r="O128" s="30">
        <v>98.458333333333343</v>
      </c>
      <c r="P128" s="30">
        <v>13.33333333333333</v>
      </c>
      <c r="Q128" s="30">
        <v>64.666666666666671</v>
      </c>
      <c r="R128" s="30">
        <v>1.875</v>
      </c>
      <c r="S128" s="30">
        <v>0</v>
      </c>
      <c r="T128" s="30">
        <v>0</v>
      </c>
      <c r="U128" s="30">
        <v>0</v>
      </c>
      <c r="V128" s="30">
        <v>0</v>
      </c>
      <c r="W128" s="12"/>
      <c r="X128" s="66">
        <v>84.964922545021608</v>
      </c>
      <c r="Y128" s="66">
        <v>0</v>
      </c>
      <c r="Z128" s="66">
        <v>69.784359737454082</v>
      </c>
      <c r="AA128" s="66"/>
      <c r="AB128" s="69">
        <f t="shared" si="2"/>
        <v>83.479166666666657</v>
      </c>
      <c r="AC128" s="69">
        <f t="shared" si="3"/>
        <v>0</v>
      </c>
      <c r="AD128" s="69">
        <v>0.75</v>
      </c>
      <c r="AE128" s="69">
        <v>0</v>
      </c>
      <c r="AF128" s="69">
        <v>0</v>
      </c>
      <c r="AG128" s="69">
        <v>0</v>
      </c>
      <c r="AH128" s="69">
        <v>0</v>
      </c>
      <c r="AI128" s="69">
        <v>0</v>
      </c>
      <c r="AJ128" s="69">
        <v>0</v>
      </c>
      <c r="AK128" s="69">
        <v>0</v>
      </c>
      <c r="AL128" s="69">
        <v>0</v>
      </c>
      <c r="AM128" s="69">
        <v>0</v>
      </c>
      <c r="AN128" s="69">
        <v>0</v>
      </c>
      <c r="AO128" s="69">
        <v>0</v>
      </c>
      <c r="AP128" s="69">
        <v>0</v>
      </c>
      <c r="AQ128" s="69">
        <v>0</v>
      </c>
      <c r="AR128" s="69">
        <v>0</v>
      </c>
      <c r="AS128" s="69">
        <v>0</v>
      </c>
      <c r="AT128" s="69">
        <v>0</v>
      </c>
      <c r="AU128" s="69">
        <v>0</v>
      </c>
    </row>
    <row r="129" spans="1:47" x14ac:dyDescent="0.2">
      <c r="A129" s="11">
        <v>2000</v>
      </c>
      <c r="B129" s="3">
        <v>5</v>
      </c>
      <c r="C129" s="30">
        <v>210.5</v>
      </c>
      <c r="D129" s="30">
        <v>0</v>
      </c>
      <c r="E129" s="30">
        <v>49.833333333333336</v>
      </c>
      <c r="F129" s="30">
        <v>9.9166666666666661</v>
      </c>
      <c r="G129" s="30">
        <v>206.79166666666669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6">
        <v>0</v>
      </c>
      <c r="O129" s="30">
        <v>192.08333333333334</v>
      </c>
      <c r="P129" s="30">
        <v>0.25</v>
      </c>
      <c r="Q129" s="30">
        <v>184.91666666666674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12"/>
      <c r="X129" s="66">
        <v>95.686735308122749</v>
      </c>
      <c r="Y129" s="66">
        <v>95.686735308122749</v>
      </c>
      <c r="Z129" s="66">
        <v>69.62004004849112</v>
      </c>
      <c r="AA129" s="66"/>
      <c r="AB129" s="69">
        <f t="shared" si="2"/>
        <v>149.72916666666666</v>
      </c>
      <c r="AC129" s="69">
        <f t="shared" si="3"/>
        <v>0</v>
      </c>
      <c r="AD129" s="69">
        <v>0</v>
      </c>
      <c r="AE129" s="69">
        <v>0</v>
      </c>
      <c r="AF129" s="69">
        <v>0</v>
      </c>
      <c r="AG129" s="69">
        <v>0</v>
      </c>
      <c r="AH129" s="69">
        <v>0</v>
      </c>
      <c r="AI129" s="69">
        <v>0</v>
      </c>
      <c r="AJ129" s="69">
        <v>0</v>
      </c>
      <c r="AK129" s="69">
        <v>0</v>
      </c>
      <c r="AL129" s="69">
        <v>0</v>
      </c>
      <c r="AM129" s="69">
        <v>0</v>
      </c>
      <c r="AN129" s="69">
        <v>0</v>
      </c>
      <c r="AO129" s="69">
        <v>0</v>
      </c>
      <c r="AP129" s="69">
        <v>0</v>
      </c>
      <c r="AQ129" s="69">
        <v>0</v>
      </c>
      <c r="AR129" s="69">
        <v>0</v>
      </c>
      <c r="AS129" s="69">
        <v>0</v>
      </c>
      <c r="AT129" s="69">
        <v>0</v>
      </c>
      <c r="AU129" s="69">
        <v>0</v>
      </c>
    </row>
    <row r="130" spans="1:47" x14ac:dyDescent="0.2">
      <c r="A130" s="11">
        <v>2000</v>
      </c>
      <c r="B130" s="3">
        <v>6</v>
      </c>
      <c r="C130" s="30">
        <v>261.29166666666669</v>
      </c>
      <c r="D130" s="30">
        <v>0</v>
      </c>
      <c r="E130" s="30">
        <v>63.666666666666664</v>
      </c>
      <c r="F130" s="30">
        <v>10.083333333333332</v>
      </c>
      <c r="G130" s="30">
        <v>261.24999999999994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6">
        <v>0</v>
      </c>
      <c r="O130" s="30">
        <v>267.54166666666674</v>
      </c>
      <c r="P130" s="30">
        <v>0</v>
      </c>
      <c r="Q130" s="30">
        <v>267.49999999999994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12"/>
      <c r="X130" s="66">
        <v>101.21852211448862</v>
      </c>
      <c r="Y130" s="66">
        <v>101.21852211448862</v>
      </c>
      <c r="Z130" s="66">
        <v>75.883664166194038</v>
      </c>
      <c r="AA130" s="66"/>
      <c r="AB130" s="69">
        <f t="shared" si="2"/>
        <v>235.89583333333334</v>
      </c>
      <c r="AC130" s="69">
        <f t="shared" si="3"/>
        <v>0</v>
      </c>
      <c r="AD130" s="69">
        <v>0</v>
      </c>
      <c r="AE130" s="69">
        <v>0</v>
      </c>
      <c r="AF130" s="69">
        <v>0</v>
      </c>
      <c r="AG130" s="69">
        <v>0</v>
      </c>
      <c r="AH130" s="69">
        <v>0</v>
      </c>
      <c r="AI130" s="69">
        <v>0</v>
      </c>
      <c r="AJ130" s="69">
        <v>0</v>
      </c>
      <c r="AK130" s="69">
        <v>0</v>
      </c>
      <c r="AL130" s="69">
        <v>0</v>
      </c>
      <c r="AM130" s="69">
        <v>0</v>
      </c>
      <c r="AN130" s="69">
        <v>0</v>
      </c>
      <c r="AO130" s="69">
        <v>0</v>
      </c>
      <c r="AP130" s="69">
        <v>0</v>
      </c>
      <c r="AQ130" s="69">
        <v>0</v>
      </c>
      <c r="AR130" s="69">
        <v>0</v>
      </c>
      <c r="AS130" s="69">
        <v>0</v>
      </c>
      <c r="AT130" s="69">
        <v>0</v>
      </c>
      <c r="AU130" s="69">
        <v>0</v>
      </c>
    </row>
    <row r="131" spans="1:47" x14ac:dyDescent="0.2">
      <c r="A131" s="11">
        <v>2000</v>
      </c>
      <c r="B131" s="3">
        <v>7</v>
      </c>
      <c r="C131" s="30">
        <v>300.33333333333331</v>
      </c>
      <c r="D131" s="30">
        <v>0</v>
      </c>
      <c r="E131" s="30">
        <v>80.041666666666686</v>
      </c>
      <c r="F131" s="30">
        <v>19.75</v>
      </c>
      <c r="G131" s="30">
        <v>300.33333333333331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6">
        <v>0</v>
      </c>
      <c r="O131" s="30">
        <v>291.00000000000006</v>
      </c>
      <c r="P131" s="30">
        <v>0</v>
      </c>
      <c r="Q131" s="30">
        <v>291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12"/>
      <c r="X131" s="66">
        <v>107.44925163368588</v>
      </c>
      <c r="Y131" s="66">
        <v>107.44925163368588</v>
      </c>
      <c r="Z131" s="66">
        <v>78.399164582457061</v>
      </c>
      <c r="AA131" s="66"/>
      <c r="AB131" s="69">
        <f t="shared" si="2"/>
        <v>280.8125</v>
      </c>
      <c r="AC131" s="69">
        <f t="shared" si="3"/>
        <v>0</v>
      </c>
      <c r="AD131" s="69">
        <v>0</v>
      </c>
      <c r="AE131" s="69">
        <v>0</v>
      </c>
      <c r="AF131" s="69">
        <v>0</v>
      </c>
      <c r="AG131" s="69">
        <v>0</v>
      </c>
      <c r="AH131" s="69">
        <v>0</v>
      </c>
      <c r="AI131" s="69">
        <v>0</v>
      </c>
      <c r="AJ131" s="69">
        <v>0</v>
      </c>
      <c r="AK131" s="69">
        <v>0</v>
      </c>
      <c r="AL131" s="69">
        <v>0</v>
      </c>
      <c r="AM131" s="69">
        <v>0</v>
      </c>
      <c r="AN131" s="69">
        <v>0</v>
      </c>
      <c r="AO131" s="69">
        <v>0</v>
      </c>
      <c r="AP131" s="69">
        <v>0</v>
      </c>
      <c r="AQ131" s="69">
        <v>0</v>
      </c>
      <c r="AR131" s="69">
        <v>0</v>
      </c>
      <c r="AS131" s="69">
        <v>0</v>
      </c>
      <c r="AT131" s="69">
        <v>0</v>
      </c>
      <c r="AU131" s="69">
        <v>0</v>
      </c>
    </row>
    <row r="132" spans="1:47" x14ac:dyDescent="0.2">
      <c r="A132" s="11">
        <v>2000</v>
      </c>
      <c r="B132" s="3">
        <v>8</v>
      </c>
      <c r="C132" s="30">
        <v>306.3772817839311</v>
      </c>
      <c r="D132" s="30">
        <v>0</v>
      </c>
      <c r="E132" s="30">
        <v>87.65628845700644</v>
      </c>
      <c r="F132" s="30">
        <v>22.24845329189003</v>
      </c>
      <c r="G132" s="30">
        <v>306.37728178393098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6">
        <v>0</v>
      </c>
      <c r="O132" s="30">
        <v>308.5</v>
      </c>
      <c r="P132" s="30">
        <v>0</v>
      </c>
      <c r="Q132" s="30">
        <v>308.49999999999989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12"/>
      <c r="X132" s="66">
        <v>106.72679043512601</v>
      </c>
      <c r="Y132" s="66">
        <v>106.72679043512601</v>
      </c>
      <c r="Z132" s="66">
        <v>77.548032012105395</v>
      </c>
      <c r="AA132" s="66"/>
      <c r="AB132" s="69">
        <f t="shared" si="2"/>
        <v>303.35530755863221</v>
      </c>
      <c r="AC132" s="69">
        <f t="shared" si="3"/>
        <v>0</v>
      </c>
      <c r="AD132" s="69">
        <v>0</v>
      </c>
      <c r="AE132" s="69">
        <v>0</v>
      </c>
      <c r="AF132" s="69">
        <v>0</v>
      </c>
      <c r="AG132" s="69">
        <v>0</v>
      </c>
      <c r="AH132" s="69">
        <v>0</v>
      </c>
      <c r="AI132" s="69">
        <v>0</v>
      </c>
      <c r="AJ132" s="69">
        <v>0</v>
      </c>
      <c r="AK132" s="69">
        <v>0</v>
      </c>
      <c r="AL132" s="69">
        <v>0</v>
      </c>
      <c r="AM132" s="69">
        <v>0</v>
      </c>
      <c r="AN132" s="69">
        <v>0</v>
      </c>
      <c r="AO132" s="69">
        <v>0</v>
      </c>
      <c r="AP132" s="69">
        <v>0</v>
      </c>
      <c r="AQ132" s="69">
        <v>0</v>
      </c>
      <c r="AR132" s="69">
        <v>0</v>
      </c>
      <c r="AS132" s="69">
        <v>0</v>
      </c>
      <c r="AT132" s="69">
        <v>0</v>
      </c>
      <c r="AU132" s="69">
        <v>0</v>
      </c>
    </row>
    <row r="133" spans="1:47" x14ac:dyDescent="0.2">
      <c r="A133" s="11">
        <v>2000</v>
      </c>
      <c r="B133" s="3">
        <v>9</v>
      </c>
      <c r="C133" s="30">
        <v>284.58017387160032</v>
      </c>
      <c r="D133" s="30">
        <v>0</v>
      </c>
      <c r="E133" s="30">
        <v>70.800727725714552</v>
      </c>
      <c r="F133" s="30">
        <v>14.132112664654104</v>
      </c>
      <c r="G133" s="30">
        <v>284.58017387160032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6">
        <v>0</v>
      </c>
      <c r="O133" s="30">
        <v>295.58740333556062</v>
      </c>
      <c r="P133" s="30">
        <v>0</v>
      </c>
      <c r="Q133" s="30">
        <v>295.58740333556062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12"/>
      <c r="X133" s="66">
        <v>104.42714103712942</v>
      </c>
      <c r="Y133" s="66">
        <v>104.42714103712942</v>
      </c>
      <c r="Z133" s="66">
        <v>79.817893475214547</v>
      </c>
      <c r="AA133" s="66"/>
      <c r="AB133" s="69">
        <f t="shared" si="2"/>
        <v>295.47872782776574</v>
      </c>
      <c r="AC133" s="69">
        <f t="shared" si="3"/>
        <v>0</v>
      </c>
      <c r="AD133" s="69">
        <v>0</v>
      </c>
      <c r="AE133" s="69">
        <v>0</v>
      </c>
      <c r="AF133" s="69">
        <v>0</v>
      </c>
      <c r="AG133" s="69">
        <v>0</v>
      </c>
      <c r="AH133" s="69">
        <v>0</v>
      </c>
      <c r="AI133" s="69">
        <v>0</v>
      </c>
      <c r="AJ133" s="69">
        <v>0</v>
      </c>
      <c r="AK133" s="69">
        <v>0</v>
      </c>
      <c r="AL133" s="69">
        <v>0</v>
      </c>
      <c r="AM133" s="69">
        <v>0</v>
      </c>
      <c r="AN133" s="69">
        <v>0</v>
      </c>
      <c r="AO133" s="69">
        <v>0</v>
      </c>
      <c r="AP133" s="69">
        <v>0</v>
      </c>
      <c r="AQ133" s="69">
        <v>0</v>
      </c>
      <c r="AR133" s="69">
        <v>0</v>
      </c>
      <c r="AS133" s="69">
        <v>0</v>
      </c>
      <c r="AT133" s="69">
        <v>0</v>
      </c>
      <c r="AU133" s="69">
        <v>0</v>
      </c>
    </row>
    <row r="134" spans="1:47" x14ac:dyDescent="0.2">
      <c r="A134" s="11">
        <v>2000</v>
      </c>
      <c r="B134" s="3">
        <v>10</v>
      </c>
      <c r="C134" s="30">
        <v>134.79035038212118</v>
      </c>
      <c r="D134" s="30">
        <v>1.0254364654602386</v>
      </c>
      <c r="E134" s="30">
        <v>14.866298776273487</v>
      </c>
      <c r="F134" s="30">
        <v>1.2593157432897293</v>
      </c>
      <c r="G134" s="30">
        <v>111.89046645975135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6">
        <v>0</v>
      </c>
      <c r="O134" s="30">
        <v>142.32882149081473</v>
      </c>
      <c r="P134" s="30">
        <v>0.81953270451772087</v>
      </c>
      <c r="Q134" s="30">
        <v>124.32605535953489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12"/>
      <c r="X134" s="66">
        <v>88.360908673196391</v>
      </c>
      <c r="Y134" s="66">
        <v>0</v>
      </c>
      <c r="Z134" s="66">
        <v>73.370460044655232</v>
      </c>
      <c r="AA134" s="66"/>
      <c r="AB134" s="69">
        <f t="shared" si="2"/>
        <v>209.68526212686075</v>
      </c>
      <c r="AC134" s="69">
        <f t="shared" si="3"/>
        <v>0</v>
      </c>
      <c r="AD134" s="69">
        <v>0</v>
      </c>
      <c r="AE134" s="69">
        <v>0</v>
      </c>
      <c r="AF134" s="69">
        <v>0</v>
      </c>
      <c r="AG134" s="69">
        <v>0</v>
      </c>
      <c r="AH134" s="69">
        <v>0</v>
      </c>
      <c r="AI134" s="69">
        <v>0</v>
      </c>
      <c r="AJ134" s="69">
        <v>0</v>
      </c>
      <c r="AK134" s="69">
        <v>0</v>
      </c>
      <c r="AL134" s="69">
        <v>0</v>
      </c>
      <c r="AM134" s="69">
        <v>0</v>
      </c>
      <c r="AN134" s="69">
        <v>0</v>
      </c>
      <c r="AO134" s="69">
        <v>0</v>
      </c>
      <c r="AP134" s="69">
        <v>0</v>
      </c>
      <c r="AQ134" s="69">
        <v>0</v>
      </c>
      <c r="AR134" s="69">
        <v>0</v>
      </c>
      <c r="AS134" s="69">
        <v>0</v>
      </c>
      <c r="AT134" s="69">
        <v>0</v>
      </c>
      <c r="AU134" s="69">
        <v>0</v>
      </c>
    </row>
    <row r="135" spans="1:47" x14ac:dyDescent="0.2">
      <c r="A135" s="11">
        <v>2000</v>
      </c>
      <c r="B135" s="3">
        <v>11</v>
      </c>
      <c r="C135" s="30">
        <v>60.018727577078565</v>
      </c>
      <c r="D135" s="30">
        <v>36.347031029726786</v>
      </c>
      <c r="E135" s="30">
        <v>3.5866729525033505</v>
      </c>
      <c r="F135" s="30">
        <v>0</v>
      </c>
      <c r="G135" s="30">
        <v>27.638949887372803</v>
      </c>
      <c r="H135" s="30">
        <v>18.855744398469469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6">
        <v>0</v>
      </c>
      <c r="O135" s="30">
        <v>66.42494720622868</v>
      </c>
      <c r="P135" s="30">
        <v>34.497729517332367</v>
      </c>
      <c r="Q135" s="30">
        <v>30.740079974226731</v>
      </c>
      <c r="R135" s="30">
        <v>18.855744398469469</v>
      </c>
      <c r="S135" s="30">
        <v>0</v>
      </c>
      <c r="T135" s="30">
        <v>0</v>
      </c>
      <c r="U135" s="30">
        <v>0</v>
      </c>
      <c r="V135" s="30">
        <v>0</v>
      </c>
      <c r="W135" s="12"/>
      <c r="X135" s="66">
        <v>82.380756152477915</v>
      </c>
      <c r="Y135" s="66">
        <v>0</v>
      </c>
      <c r="Z135" s="66">
        <v>73.007444666328681</v>
      </c>
      <c r="AA135" s="66"/>
      <c r="AB135" s="69">
        <f t="shared" ref="AB135:AB198" si="4">(C135+C134)/2</f>
        <v>97.404538979599863</v>
      </c>
      <c r="AC135" s="69">
        <f t="shared" ref="AC135:AC198" si="5">(J135+J134)/2</f>
        <v>0</v>
      </c>
      <c r="AD135" s="69">
        <v>14.060270938912893</v>
      </c>
      <c r="AE135" s="69">
        <v>2.6879585438382989</v>
      </c>
      <c r="AF135" s="69">
        <v>0</v>
      </c>
      <c r="AG135" s="69">
        <v>0</v>
      </c>
      <c r="AH135" s="69">
        <v>0</v>
      </c>
      <c r="AI135" s="69">
        <v>0</v>
      </c>
      <c r="AJ135" s="69">
        <v>0</v>
      </c>
      <c r="AK135" s="69">
        <v>0</v>
      </c>
      <c r="AL135" s="69">
        <v>0</v>
      </c>
      <c r="AM135" s="69">
        <v>0</v>
      </c>
      <c r="AN135" s="69">
        <v>0</v>
      </c>
      <c r="AO135" s="69">
        <v>0</v>
      </c>
      <c r="AP135" s="69">
        <v>0</v>
      </c>
      <c r="AQ135" s="69">
        <v>0</v>
      </c>
      <c r="AR135" s="69">
        <v>0</v>
      </c>
      <c r="AS135" s="69">
        <v>0</v>
      </c>
      <c r="AT135" s="69">
        <v>0</v>
      </c>
      <c r="AU135" s="69">
        <v>0</v>
      </c>
    </row>
    <row r="136" spans="1:47" x14ac:dyDescent="0.2">
      <c r="A136" s="11">
        <v>2000</v>
      </c>
      <c r="B136" s="3">
        <v>12</v>
      </c>
      <c r="C136" s="30">
        <v>29.436649504877643</v>
      </c>
      <c r="D136" s="30">
        <v>123.84605311717714</v>
      </c>
      <c r="E136" s="30">
        <v>0.47975362919843667</v>
      </c>
      <c r="F136" s="30">
        <v>0</v>
      </c>
      <c r="G136" s="30">
        <v>18.731746990489043</v>
      </c>
      <c r="H136" s="30">
        <v>102.88025335628907</v>
      </c>
      <c r="I136" s="30">
        <v>0.92791972204719997</v>
      </c>
      <c r="J136" s="30">
        <v>102.88025335628907</v>
      </c>
      <c r="K136" s="30">
        <v>0</v>
      </c>
      <c r="L136" s="30">
        <v>0</v>
      </c>
      <c r="M136" s="30">
        <v>0</v>
      </c>
      <c r="N136" s="36">
        <v>102.88025335628907</v>
      </c>
      <c r="O136" s="30">
        <v>31.02867775367141</v>
      </c>
      <c r="P136" s="30">
        <v>79.261553878740713</v>
      </c>
      <c r="Q136" s="30">
        <v>18.731746990489043</v>
      </c>
      <c r="R136" s="30">
        <v>56.240548844515764</v>
      </c>
      <c r="S136" s="30">
        <v>0</v>
      </c>
      <c r="T136" s="30">
        <v>56.240548844515764</v>
      </c>
      <c r="U136" s="30">
        <v>0</v>
      </c>
      <c r="V136" s="30">
        <v>0</v>
      </c>
      <c r="W136" s="12"/>
      <c r="X136" s="66">
        <v>78.963608833970952</v>
      </c>
      <c r="Y136" s="66">
        <v>0</v>
      </c>
      <c r="Z136" s="66">
        <v>75.432524341114359</v>
      </c>
      <c r="AA136" s="66"/>
      <c r="AB136" s="69">
        <f t="shared" si="4"/>
        <v>44.727688540978107</v>
      </c>
      <c r="AC136" s="69">
        <f t="shared" si="5"/>
        <v>51.440126678144537</v>
      </c>
      <c r="AD136" s="69">
        <v>90.972832098479756</v>
      </c>
      <c r="AE136" s="69">
        <v>47.288964741173274</v>
      </c>
      <c r="AF136" s="69">
        <v>90.972832098479756</v>
      </c>
      <c r="AG136" s="69">
        <v>47.288964741173274</v>
      </c>
      <c r="AH136" s="69">
        <v>0</v>
      </c>
      <c r="AI136" s="69">
        <v>0</v>
      </c>
      <c r="AJ136" s="69">
        <v>0</v>
      </c>
      <c r="AK136" s="69">
        <v>90.972832098479756</v>
      </c>
      <c r="AL136" s="69">
        <v>0</v>
      </c>
      <c r="AM136" s="69">
        <v>0</v>
      </c>
      <c r="AN136" s="69">
        <v>0</v>
      </c>
      <c r="AO136" s="69">
        <v>47.288964741173274</v>
      </c>
      <c r="AP136" s="69">
        <v>0</v>
      </c>
      <c r="AQ136" s="69">
        <v>0</v>
      </c>
      <c r="AR136" s="69">
        <v>0</v>
      </c>
      <c r="AS136" s="69">
        <v>0</v>
      </c>
      <c r="AT136" s="69">
        <v>0</v>
      </c>
      <c r="AU136" s="69">
        <v>0</v>
      </c>
    </row>
    <row r="137" spans="1:47" x14ac:dyDescent="0.2">
      <c r="A137" s="11">
        <v>2001</v>
      </c>
      <c r="B137" s="3">
        <v>1</v>
      </c>
      <c r="C137" s="30">
        <v>9.5088695915467945</v>
      </c>
      <c r="D137" s="30">
        <v>264.24531216365034</v>
      </c>
      <c r="E137" s="30">
        <v>8.6002857047768444E-2</v>
      </c>
      <c r="F137" s="30">
        <v>0</v>
      </c>
      <c r="G137" s="30">
        <v>1.788449409770962</v>
      </c>
      <c r="H137" s="30">
        <v>242.14221836094535</v>
      </c>
      <c r="I137" s="30">
        <v>0</v>
      </c>
      <c r="J137" s="30">
        <v>242.14221836094535</v>
      </c>
      <c r="K137" s="30">
        <v>0</v>
      </c>
      <c r="L137" s="30">
        <v>0</v>
      </c>
      <c r="M137" s="30">
        <v>242.14221836094535</v>
      </c>
      <c r="N137" s="36">
        <v>0</v>
      </c>
      <c r="O137" s="30">
        <v>9.4853165646666486</v>
      </c>
      <c r="P137" s="30">
        <v>288.02701803775392</v>
      </c>
      <c r="Q137" s="30">
        <v>1.788449409770962</v>
      </c>
      <c r="R137" s="30">
        <v>268.21701892019473</v>
      </c>
      <c r="S137" s="30">
        <v>0.92791972204719997</v>
      </c>
      <c r="T137" s="30">
        <v>268.21701892019473</v>
      </c>
      <c r="U137" s="30">
        <v>0</v>
      </c>
      <c r="V137" s="30">
        <v>0</v>
      </c>
      <c r="W137" s="12"/>
      <c r="X137" s="66">
        <v>76.804757453553492</v>
      </c>
      <c r="Y137" s="66">
        <v>0</v>
      </c>
      <c r="Z137" s="66">
        <v>71.505970337779104</v>
      </c>
      <c r="AB137" s="69">
        <f t="shared" si="4"/>
        <v>19.472759548212217</v>
      </c>
      <c r="AC137" s="69">
        <f t="shared" si="5"/>
        <v>172.51123585861723</v>
      </c>
      <c r="AD137" s="69">
        <v>216.24638789749176</v>
      </c>
      <c r="AE137" s="69">
        <v>107.9523311600268</v>
      </c>
      <c r="AF137" s="69">
        <v>216.24638789749176</v>
      </c>
      <c r="AG137" s="69">
        <v>107.9523311600268</v>
      </c>
      <c r="AH137" s="69">
        <v>0</v>
      </c>
      <c r="AI137" s="69">
        <v>0</v>
      </c>
      <c r="AJ137" s="69">
        <v>216.24638789749176</v>
      </c>
      <c r="AK137" s="69">
        <v>0</v>
      </c>
      <c r="AL137" s="69">
        <v>0</v>
      </c>
      <c r="AM137" s="69">
        <v>0</v>
      </c>
      <c r="AN137" s="69">
        <v>107.9523311600268</v>
      </c>
      <c r="AO137" s="69">
        <v>0</v>
      </c>
      <c r="AP137" s="69">
        <v>0</v>
      </c>
      <c r="AQ137" s="69">
        <v>0</v>
      </c>
      <c r="AR137" s="69">
        <v>0</v>
      </c>
      <c r="AS137" s="69">
        <v>0</v>
      </c>
      <c r="AT137" s="69">
        <v>0</v>
      </c>
      <c r="AU137" s="69">
        <v>0</v>
      </c>
    </row>
    <row r="138" spans="1:47" x14ac:dyDescent="0.2">
      <c r="A138" s="11">
        <v>2001</v>
      </c>
      <c r="B138" s="3">
        <v>2</v>
      </c>
      <c r="C138" s="30">
        <v>53.578461590550191</v>
      </c>
      <c r="D138" s="30">
        <v>18.87538471604709</v>
      </c>
      <c r="E138" s="30">
        <v>2.4429741775753104</v>
      </c>
      <c r="F138" s="30">
        <v>0</v>
      </c>
      <c r="G138" s="30">
        <v>23.587540425983178</v>
      </c>
      <c r="H138" s="30">
        <v>8.258192507281386</v>
      </c>
      <c r="I138" s="30">
        <v>0</v>
      </c>
      <c r="J138" s="30">
        <v>8.258192507281386</v>
      </c>
      <c r="K138" s="30">
        <v>0</v>
      </c>
      <c r="L138" s="30">
        <v>8.258192507281386</v>
      </c>
      <c r="M138" s="30">
        <v>0</v>
      </c>
      <c r="N138" s="36">
        <v>0</v>
      </c>
      <c r="O138" s="30">
        <v>43.665764122832471</v>
      </c>
      <c r="P138" s="30">
        <v>41.733383353716761</v>
      </c>
      <c r="Q138" s="30">
        <v>16.928138713139873</v>
      </c>
      <c r="R138" s="30">
        <v>28.823096459805363</v>
      </c>
      <c r="S138" s="30">
        <v>0</v>
      </c>
      <c r="T138" s="30">
        <v>28.823096459805363</v>
      </c>
      <c r="U138" s="30">
        <v>0</v>
      </c>
      <c r="V138" s="30">
        <v>28.823096459805363</v>
      </c>
      <c r="W138" s="12"/>
      <c r="X138" s="66">
        <v>81.828089559101599</v>
      </c>
      <c r="Y138" s="66">
        <v>0</v>
      </c>
      <c r="Z138" s="66">
        <v>74.726244602508658</v>
      </c>
      <c r="AB138" s="69">
        <f t="shared" si="4"/>
        <v>31.543665591048494</v>
      </c>
      <c r="AC138" s="69">
        <f t="shared" si="5"/>
        <v>125.20020543411337</v>
      </c>
      <c r="AD138" s="69">
        <v>6.258192507281386</v>
      </c>
      <c r="AE138" s="69">
        <v>0</v>
      </c>
      <c r="AF138" s="69">
        <v>6.258192507281386</v>
      </c>
      <c r="AG138" s="69">
        <v>0</v>
      </c>
      <c r="AH138" s="69">
        <v>0</v>
      </c>
      <c r="AI138" s="69">
        <v>6.258192507281386</v>
      </c>
      <c r="AJ138" s="69">
        <v>0</v>
      </c>
      <c r="AK138" s="69">
        <v>0</v>
      </c>
      <c r="AL138" s="69">
        <v>0</v>
      </c>
      <c r="AM138" s="69">
        <v>0</v>
      </c>
      <c r="AN138" s="69">
        <v>0</v>
      </c>
      <c r="AO138" s="69">
        <v>0</v>
      </c>
      <c r="AP138" s="69">
        <v>0</v>
      </c>
      <c r="AQ138" s="69">
        <v>6.258192507281386</v>
      </c>
      <c r="AR138" s="69">
        <v>0</v>
      </c>
      <c r="AS138" s="69">
        <v>0</v>
      </c>
      <c r="AT138" s="69">
        <v>0</v>
      </c>
      <c r="AU138" s="69">
        <v>0</v>
      </c>
    </row>
    <row r="139" spans="1:47" x14ac:dyDescent="0.2">
      <c r="A139" s="11">
        <v>2001</v>
      </c>
      <c r="B139" s="3">
        <v>3</v>
      </c>
      <c r="C139" s="30">
        <v>73.13472591020853</v>
      </c>
      <c r="D139" s="30">
        <v>46.385124886762696</v>
      </c>
      <c r="E139" s="30">
        <v>7.8068489191092914</v>
      </c>
      <c r="F139" s="30">
        <v>0.17146372148705541</v>
      </c>
      <c r="G139" s="30">
        <v>47.739546950284108</v>
      </c>
      <c r="H139" s="30">
        <v>26.506346851784535</v>
      </c>
      <c r="I139" s="30">
        <v>0</v>
      </c>
      <c r="J139" s="30">
        <v>26.506346851784535</v>
      </c>
      <c r="K139" s="30">
        <v>26.506346851784535</v>
      </c>
      <c r="L139" s="30">
        <v>0</v>
      </c>
      <c r="M139" s="30">
        <v>0</v>
      </c>
      <c r="N139" s="36">
        <v>0</v>
      </c>
      <c r="O139" s="30">
        <v>70.899317449878794</v>
      </c>
      <c r="P139" s="30">
        <v>46.109600196512083</v>
      </c>
      <c r="Q139" s="30">
        <v>44.629720921444189</v>
      </c>
      <c r="R139" s="30">
        <v>26.506346851784535</v>
      </c>
      <c r="S139" s="30">
        <v>0</v>
      </c>
      <c r="T139" s="30">
        <v>26.506346851784535</v>
      </c>
      <c r="U139" s="30">
        <v>26.506346851784535</v>
      </c>
      <c r="V139" s="30">
        <v>0</v>
      </c>
      <c r="W139" s="12"/>
      <c r="X139" s="66">
        <v>84.352862633301939</v>
      </c>
      <c r="Y139" s="66">
        <v>0</v>
      </c>
      <c r="Z139" s="66">
        <v>73.575574050276828</v>
      </c>
      <c r="AB139" s="69">
        <f t="shared" si="4"/>
        <v>63.356593750379361</v>
      </c>
      <c r="AC139" s="69">
        <f t="shared" si="5"/>
        <v>17.382269679532961</v>
      </c>
      <c r="AD139" s="69">
        <v>19.676160109306856</v>
      </c>
      <c r="AE139" s="69">
        <v>1.6580157181834423</v>
      </c>
      <c r="AF139" s="69">
        <v>19.676160109306856</v>
      </c>
      <c r="AG139" s="69">
        <v>1.6580157181834423</v>
      </c>
      <c r="AH139" s="69">
        <v>19.676160109306856</v>
      </c>
      <c r="AI139" s="69">
        <v>0</v>
      </c>
      <c r="AJ139" s="69">
        <v>0</v>
      </c>
      <c r="AK139" s="69">
        <v>0</v>
      </c>
      <c r="AL139" s="69">
        <v>1.6580157181834423</v>
      </c>
      <c r="AM139" s="69">
        <v>0</v>
      </c>
      <c r="AN139" s="69">
        <v>0</v>
      </c>
      <c r="AO139" s="69">
        <v>0</v>
      </c>
      <c r="AP139" s="69">
        <v>19.676160109306856</v>
      </c>
      <c r="AQ139" s="69">
        <v>0</v>
      </c>
      <c r="AR139" s="69">
        <v>1.6580157181834423</v>
      </c>
      <c r="AS139" s="69">
        <v>0</v>
      </c>
      <c r="AT139" s="69">
        <f>(C139+C140)/2</f>
        <v>87.527466479979878</v>
      </c>
      <c r="AU139" s="69">
        <f>(K139+H140)/2</f>
        <v>13.681870312262301</v>
      </c>
    </row>
    <row r="140" spans="1:47" x14ac:dyDescent="0.2">
      <c r="A140" s="11">
        <v>2001</v>
      </c>
      <c r="B140" s="3">
        <v>4</v>
      </c>
      <c r="C140" s="30">
        <v>101.92020704975123</v>
      </c>
      <c r="D140" s="30">
        <v>7.4178024536246019</v>
      </c>
      <c r="E140" s="30">
        <v>13.039952055156812</v>
      </c>
      <c r="F140" s="30">
        <v>1.4276778695433254</v>
      </c>
      <c r="G140" s="30">
        <v>76.874122909239475</v>
      </c>
      <c r="H140" s="30">
        <v>0.85739377274006756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6">
        <v>0</v>
      </c>
      <c r="O140" s="30">
        <v>111.82056578382881</v>
      </c>
      <c r="P140" s="30">
        <v>7.6933271438752113</v>
      </c>
      <c r="Q140" s="30">
        <v>85.459069734227867</v>
      </c>
      <c r="R140" s="30">
        <v>0.85739377274006756</v>
      </c>
      <c r="S140" s="30">
        <v>0</v>
      </c>
      <c r="T140" s="30">
        <v>0</v>
      </c>
      <c r="U140" s="30">
        <v>0</v>
      </c>
      <c r="V140" s="30">
        <v>0</v>
      </c>
      <c r="W140" s="12"/>
      <c r="X140" s="66">
        <v>85.725586615506558</v>
      </c>
      <c r="Y140" s="66">
        <v>0</v>
      </c>
      <c r="Z140" s="66">
        <v>67.584807368288935</v>
      </c>
      <c r="AB140" s="69">
        <f t="shared" si="4"/>
        <v>87.527466479979878</v>
      </c>
      <c r="AC140" s="69">
        <f t="shared" si="5"/>
        <v>13.253173425892268</v>
      </c>
      <c r="AD140" s="69">
        <v>0</v>
      </c>
      <c r="AE140" s="69">
        <v>0</v>
      </c>
      <c r="AF140" s="69">
        <v>0</v>
      </c>
      <c r="AG140" s="69">
        <v>0</v>
      </c>
      <c r="AH140" s="69">
        <v>0</v>
      </c>
      <c r="AI140" s="69">
        <v>0</v>
      </c>
      <c r="AJ140" s="69">
        <v>0</v>
      </c>
      <c r="AK140" s="69">
        <v>0</v>
      </c>
      <c r="AL140" s="69">
        <v>0</v>
      </c>
      <c r="AM140" s="69">
        <v>0</v>
      </c>
      <c r="AN140" s="69">
        <v>0</v>
      </c>
      <c r="AO140" s="69">
        <v>0</v>
      </c>
      <c r="AP140" s="69">
        <v>0</v>
      </c>
      <c r="AQ140" s="69">
        <v>0</v>
      </c>
      <c r="AR140" s="69">
        <v>0</v>
      </c>
      <c r="AS140" s="69">
        <v>0</v>
      </c>
      <c r="AT140" s="69">
        <v>0</v>
      </c>
      <c r="AU140" s="69">
        <v>0</v>
      </c>
    </row>
    <row r="141" spans="1:47" x14ac:dyDescent="0.2">
      <c r="A141" s="11">
        <v>2001</v>
      </c>
      <c r="B141" s="3">
        <v>5</v>
      </c>
      <c r="C141" s="30">
        <v>157.52397083687768</v>
      </c>
      <c r="D141" s="30">
        <v>0.41795878408605225</v>
      </c>
      <c r="E141" s="30">
        <v>28.299265138579823</v>
      </c>
      <c r="F141" s="30">
        <v>3.4356452137295346</v>
      </c>
      <c r="G141" s="30">
        <v>141.02699936439893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6">
        <v>0</v>
      </c>
      <c r="O141" s="30">
        <v>134.04227044150096</v>
      </c>
      <c r="P141" s="30">
        <v>0.41795878408605225</v>
      </c>
      <c r="Q141" s="30">
        <v>116.45827966486695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12"/>
      <c r="X141" s="66">
        <v>91.783268735206306</v>
      </c>
      <c r="Y141" s="66">
        <v>91.783268735206306</v>
      </c>
      <c r="Z141" s="66">
        <v>72.907132429237137</v>
      </c>
      <c r="AB141" s="69">
        <f t="shared" si="4"/>
        <v>129.72208894331445</v>
      </c>
      <c r="AC141" s="69">
        <f t="shared" si="5"/>
        <v>0</v>
      </c>
      <c r="AD141" s="69">
        <v>0</v>
      </c>
      <c r="AE141" s="69">
        <v>0</v>
      </c>
      <c r="AF141" s="69">
        <v>0</v>
      </c>
      <c r="AG141" s="69">
        <v>0</v>
      </c>
      <c r="AH141" s="69">
        <v>0</v>
      </c>
      <c r="AI141" s="69">
        <v>0</v>
      </c>
      <c r="AJ141" s="69">
        <v>0</v>
      </c>
      <c r="AK141" s="69">
        <v>0</v>
      </c>
      <c r="AL141" s="69">
        <v>0</v>
      </c>
      <c r="AM141" s="69">
        <v>0</v>
      </c>
      <c r="AN141" s="69">
        <v>0</v>
      </c>
      <c r="AO141" s="69">
        <v>0</v>
      </c>
      <c r="AP141" s="69">
        <v>0</v>
      </c>
      <c r="AQ141" s="69">
        <v>0</v>
      </c>
      <c r="AR141" s="69">
        <v>0</v>
      </c>
      <c r="AS141" s="69">
        <v>0</v>
      </c>
      <c r="AT141" s="69">
        <v>0</v>
      </c>
      <c r="AU141" s="69">
        <v>0</v>
      </c>
    </row>
    <row r="142" spans="1:47" x14ac:dyDescent="0.2">
      <c r="A142" s="11">
        <v>2001</v>
      </c>
      <c r="B142" s="3">
        <v>6</v>
      </c>
      <c r="C142" s="30">
        <v>258.67836740576791</v>
      </c>
      <c r="D142" s="30">
        <v>0</v>
      </c>
      <c r="E142" s="30">
        <v>67.442670813976605</v>
      </c>
      <c r="F142" s="30">
        <v>14.424233220087876</v>
      </c>
      <c r="G142" s="30">
        <v>258.66629272518543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6">
        <v>0</v>
      </c>
      <c r="O142" s="30">
        <v>265.02099882652459</v>
      </c>
      <c r="P142" s="30">
        <v>0</v>
      </c>
      <c r="Q142" s="30">
        <v>265.00892414594216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12"/>
      <c r="X142" s="66">
        <v>104.91718194947785</v>
      </c>
      <c r="Y142" s="66">
        <v>104.91718194947785</v>
      </c>
      <c r="Z142" s="66">
        <v>78.727042840162582</v>
      </c>
      <c r="AB142" s="69">
        <f t="shared" si="4"/>
        <v>208.10116912132281</v>
      </c>
      <c r="AC142" s="69">
        <f t="shared" si="5"/>
        <v>0</v>
      </c>
      <c r="AD142" s="69">
        <v>0</v>
      </c>
      <c r="AE142" s="69"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>
        <v>0</v>
      </c>
      <c r="AN142" s="69">
        <v>0</v>
      </c>
      <c r="AO142" s="69">
        <v>0</v>
      </c>
      <c r="AP142" s="69">
        <v>0</v>
      </c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</row>
    <row r="143" spans="1:47" x14ac:dyDescent="0.2">
      <c r="A143" s="11">
        <v>2001</v>
      </c>
      <c r="B143" s="3">
        <v>7</v>
      </c>
      <c r="C143" s="30">
        <v>281.65375946615831</v>
      </c>
      <c r="D143" s="30">
        <v>0</v>
      </c>
      <c r="E143" s="30">
        <v>73.658558703523383</v>
      </c>
      <c r="F143" s="30">
        <v>15.400026534035106</v>
      </c>
      <c r="G143" s="30">
        <v>281.6527858425697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6">
        <v>0</v>
      </c>
      <c r="O143" s="30">
        <v>265.98422580939598</v>
      </c>
      <c r="P143" s="30">
        <v>0</v>
      </c>
      <c r="Q143" s="30">
        <v>265.98325218580732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12"/>
      <c r="X143" s="66">
        <v>104.39453876704519</v>
      </c>
      <c r="Y143" s="66">
        <v>104.39453876704519</v>
      </c>
      <c r="Z143" s="66">
        <v>79.207552383886622</v>
      </c>
      <c r="AB143" s="69">
        <f t="shared" si="4"/>
        <v>270.16606343596311</v>
      </c>
      <c r="AC143" s="69">
        <f t="shared" si="5"/>
        <v>0</v>
      </c>
      <c r="AD143" s="69">
        <v>0</v>
      </c>
      <c r="AE143" s="69">
        <v>0</v>
      </c>
      <c r="AF143" s="69">
        <v>0</v>
      </c>
      <c r="AG143" s="69">
        <v>0</v>
      </c>
      <c r="AH143" s="69">
        <v>0</v>
      </c>
      <c r="AI143" s="69">
        <v>0</v>
      </c>
      <c r="AJ143" s="69">
        <v>0</v>
      </c>
      <c r="AK143" s="69">
        <v>0</v>
      </c>
      <c r="AL143" s="69">
        <v>0</v>
      </c>
      <c r="AM143" s="69">
        <v>0</v>
      </c>
      <c r="AN143" s="69">
        <v>0</v>
      </c>
      <c r="AO143" s="69">
        <v>0</v>
      </c>
      <c r="AP143" s="69">
        <v>0</v>
      </c>
      <c r="AQ143" s="69">
        <v>0</v>
      </c>
      <c r="AR143" s="69">
        <v>0</v>
      </c>
      <c r="AS143" s="69">
        <v>0</v>
      </c>
      <c r="AT143" s="69">
        <v>0</v>
      </c>
      <c r="AU143" s="69">
        <v>0</v>
      </c>
    </row>
    <row r="144" spans="1:47" x14ac:dyDescent="0.2">
      <c r="A144" s="11">
        <v>2001</v>
      </c>
      <c r="B144" s="3">
        <v>8</v>
      </c>
      <c r="C144" s="30">
        <v>323.90379756062617</v>
      </c>
      <c r="D144" s="30">
        <v>0</v>
      </c>
      <c r="E144" s="30">
        <v>99.078698656644008</v>
      </c>
      <c r="F144" s="30">
        <v>28.402300670528639</v>
      </c>
      <c r="G144" s="30">
        <v>323.88879922299708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6">
        <v>0</v>
      </c>
      <c r="O144" s="30">
        <v>322.07836852992489</v>
      </c>
      <c r="P144" s="30">
        <v>0</v>
      </c>
      <c r="Q144" s="30">
        <v>322.06337019229568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12"/>
      <c r="X144" s="66">
        <v>107.32624879406895</v>
      </c>
      <c r="Y144" s="66">
        <v>107.32624879406895</v>
      </c>
      <c r="Z144" s="66">
        <v>77.633167623876574</v>
      </c>
      <c r="AB144" s="69">
        <f t="shared" si="4"/>
        <v>302.77877851339224</v>
      </c>
      <c r="AC144" s="69">
        <f t="shared" si="5"/>
        <v>0</v>
      </c>
      <c r="AD144" s="69">
        <v>0</v>
      </c>
      <c r="AE144" s="69">
        <v>0</v>
      </c>
      <c r="AF144" s="69">
        <v>0</v>
      </c>
      <c r="AG144" s="69">
        <v>0</v>
      </c>
      <c r="AH144" s="69">
        <v>0</v>
      </c>
      <c r="AI144" s="69">
        <v>0</v>
      </c>
      <c r="AJ144" s="69">
        <v>0</v>
      </c>
      <c r="AK144" s="69">
        <v>0</v>
      </c>
      <c r="AL144" s="69">
        <v>0</v>
      </c>
      <c r="AM144" s="69">
        <v>0</v>
      </c>
      <c r="AN144" s="69">
        <v>0</v>
      </c>
      <c r="AO144" s="69">
        <v>0</v>
      </c>
      <c r="AP144" s="69">
        <v>0</v>
      </c>
      <c r="AQ144" s="69">
        <v>0</v>
      </c>
      <c r="AR144" s="69">
        <v>0</v>
      </c>
      <c r="AS144" s="69">
        <v>0</v>
      </c>
      <c r="AT144" s="69">
        <v>0</v>
      </c>
      <c r="AU144" s="69">
        <v>0</v>
      </c>
    </row>
    <row r="145" spans="1:47" x14ac:dyDescent="0.2">
      <c r="A145" s="11">
        <v>2001</v>
      </c>
      <c r="B145" s="3">
        <v>9</v>
      </c>
      <c r="C145" s="30">
        <v>215.6292155693541</v>
      </c>
      <c r="D145" s="30">
        <v>0</v>
      </c>
      <c r="E145" s="30">
        <v>40.125055731950638</v>
      </c>
      <c r="F145" s="30">
        <v>6.5211438845069649</v>
      </c>
      <c r="G145" s="30">
        <v>214.81208794911061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6">
        <v>0</v>
      </c>
      <c r="O145" s="30">
        <v>248.0034283288409</v>
      </c>
      <c r="P145" s="30">
        <v>0</v>
      </c>
      <c r="Q145" s="30">
        <v>247.4213777182365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12"/>
      <c r="X145" s="66">
        <v>97.32062963583634</v>
      </c>
      <c r="Y145" s="66">
        <v>97.32062963583634</v>
      </c>
      <c r="Z145" s="66">
        <v>82.15904834191106</v>
      </c>
      <c r="AB145" s="69">
        <f t="shared" si="4"/>
        <v>269.76650656499015</v>
      </c>
      <c r="AC145" s="69">
        <f t="shared" si="5"/>
        <v>0</v>
      </c>
      <c r="AD145" s="69">
        <v>0</v>
      </c>
      <c r="AE145" s="69">
        <v>0</v>
      </c>
      <c r="AF145" s="69">
        <v>0</v>
      </c>
      <c r="AG145" s="69">
        <v>0</v>
      </c>
      <c r="AH145" s="69">
        <v>0</v>
      </c>
      <c r="AI145" s="69">
        <v>0</v>
      </c>
      <c r="AJ145" s="69">
        <v>0</v>
      </c>
      <c r="AK145" s="69">
        <v>0</v>
      </c>
      <c r="AL145" s="69">
        <v>0</v>
      </c>
      <c r="AM145" s="69">
        <v>0</v>
      </c>
      <c r="AN145" s="69">
        <v>0</v>
      </c>
      <c r="AO145" s="69">
        <v>0</v>
      </c>
      <c r="AP145" s="69">
        <v>0</v>
      </c>
      <c r="AQ145" s="69">
        <v>0</v>
      </c>
      <c r="AR145" s="69">
        <v>0</v>
      </c>
      <c r="AS145" s="69">
        <v>0</v>
      </c>
      <c r="AT145" s="69">
        <v>0</v>
      </c>
      <c r="AU145" s="69">
        <v>0</v>
      </c>
    </row>
    <row r="146" spans="1:47" x14ac:dyDescent="0.2">
      <c r="A146" s="11">
        <v>2001</v>
      </c>
      <c r="B146" s="3">
        <v>10</v>
      </c>
      <c r="C146" s="30">
        <v>170.12461430285492</v>
      </c>
      <c r="D146" s="30">
        <v>5.2266342284714282</v>
      </c>
      <c r="E146" s="30">
        <v>20.276109392050746</v>
      </c>
      <c r="F146" s="30">
        <v>0.78946670797894258</v>
      </c>
      <c r="G146" s="30">
        <v>164.6378094676673</v>
      </c>
      <c r="H146" s="30">
        <v>0.91013000407721734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6">
        <v>0</v>
      </c>
      <c r="O146" s="30">
        <v>169.02465245517701</v>
      </c>
      <c r="P146" s="30">
        <v>5.2266342284714282</v>
      </c>
      <c r="Q146" s="30">
        <v>164.43973965726849</v>
      </c>
      <c r="R146" s="30">
        <v>0.91013000407721734</v>
      </c>
      <c r="S146" s="30">
        <v>0</v>
      </c>
      <c r="T146" s="30">
        <v>0</v>
      </c>
      <c r="U146" s="30">
        <v>0</v>
      </c>
      <c r="V146" s="30">
        <v>0</v>
      </c>
      <c r="W146" s="12"/>
      <c r="X146" s="66">
        <v>90.622325631550595</v>
      </c>
      <c r="Y146" s="66">
        <v>0</v>
      </c>
      <c r="Z146" s="66">
        <v>76.604542543961387</v>
      </c>
      <c r="AB146" s="69">
        <f t="shared" si="4"/>
        <v>192.87691493610453</v>
      </c>
      <c r="AC146" s="69">
        <f t="shared" si="5"/>
        <v>0</v>
      </c>
      <c r="AD146" s="69">
        <v>0</v>
      </c>
      <c r="AE146" s="69">
        <v>0</v>
      </c>
      <c r="AF146" s="69">
        <v>0</v>
      </c>
      <c r="AG146" s="69">
        <v>0</v>
      </c>
      <c r="AH146" s="69">
        <v>0</v>
      </c>
      <c r="AI146" s="69">
        <v>0</v>
      </c>
      <c r="AJ146" s="69">
        <v>0</v>
      </c>
      <c r="AK146" s="69">
        <v>0</v>
      </c>
      <c r="AL146" s="69">
        <v>0</v>
      </c>
      <c r="AM146" s="69">
        <v>0</v>
      </c>
      <c r="AN146" s="69">
        <v>0</v>
      </c>
      <c r="AO146" s="69">
        <v>0</v>
      </c>
      <c r="AP146" s="69">
        <v>0</v>
      </c>
      <c r="AQ146" s="69">
        <v>0</v>
      </c>
      <c r="AR146" s="69">
        <v>0</v>
      </c>
      <c r="AS146" s="69">
        <v>0</v>
      </c>
      <c r="AT146" s="69">
        <v>0</v>
      </c>
      <c r="AU146" s="69">
        <v>0</v>
      </c>
    </row>
    <row r="147" spans="1:47" x14ac:dyDescent="0.2">
      <c r="A147" s="11">
        <v>2001</v>
      </c>
      <c r="B147" s="3">
        <v>11</v>
      </c>
      <c r="C147" s="30">
        <v>65.916723029298637</v>
      </c>
      <c r="D147" s="30">
        <v>6.4346895210705455</v>
      </c>
      <c r="E147" s="30">
        <v>1.0105675840984596</v>
      </c>
      <c r="F147" s="30">
        <v>0</v>
      </c>
      <c r="G147" s="30">
        <v>35.202573096733005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6">
        <v>0</v>
      </c>
      <c r="O147" s="30">
        <v>66.644412401182038</v>
      </c>
      <c r="P147" s="30">
        <v>6.4346895210705455</v>
      </c>
      <c r="Q147" s="30">
        <v>37.466818195471276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12"/>
      <c r="X147" s="66">
        <v>81.354757742056478</v>
      </c>
      <c r="Y147" s="66">
        <v>0</v>
      </c>
      <c r="Z147" s="66">
        <v>78.934889374092947</v>
      </c>
      <c r="AB147" s="69">
        <f t="shared" si="4"/>
        <v>118.02066866607677</v>
      </c>
      <c r="AC147" s="69">
        <f t="shared" si="5"/>
        <v>0</v>
      </c>
      <c r="AD147" s="69">
        <v>0</v>
      </c>
      <c r="AE147" s="69">
        <v>0</v>
      </c>
      <c r="AF147" s="69">
        <v>0</v>
      </c>
      <c r="AG147" s="69">
        <v>0</v>
      </c>
      <c r="AH147" s="69">
        <v>0</v>
      </c>
      <c r="AI147" s="69">
        <v>0</v>
      </c>
      <c r="AJ147" s="69">
        <v>0</v>
      </c>
      <c r="AK147" s="69">
        <v>0</v>
      </c>
      <c r="AL147" s="69">
        <v>0</v>
      </c>
      <c r="AM147" s="69">
        <v>0</v>
      </c>
      <c r="AN147" s="69">
        <v>0</v>
      </c>
      <c r="AO147" s="69">
        <v>0</v>
      </c>
      <c r="AP147" s="69">
        <v>0</v>
      </c>
      <c r="AQ147" s="69">
        <v>0</v>
      </c>
      <c r="AR147" s="69">
        <v>0</v>
      </c>
      <c r="AS147" s="69">
        <v>0</v>
      </c>
      <c r="AT147" s="69">
        <v>0</v>
      </c>
      <c r="AU147" s="69">
        <v>0</v>
      </c>
    </row>
    <row r="148" spans="1:47" x14ac:dyDescent="0.2">
      <c r="A148" s="11">
        <v>2001</v>
      </c>
      <c r="B148" s="3">
        <v>12</v>
      </c>
      <c r="C148" s="30">
        <v>58.78143081702612</v>
      </c>
      <c r="D148" s="30">
        <v>41.470644116958468</v>
      </c>
      <c r="E148" s="30">
        <v>0.81198299111298</v>
      </c>
      <c r="F148" s="30">
        <v>0</v>
      </c>
      <c r="G148" s="30">
        <v>44.958366219223109</v>
      </c>
      <c r="H148" s="30">
        <v>30.212511891141624</v>
      </c>
      <c r="I148" s="30">
        <v>0</v>
      </c>
      <c r="J148" s="30">
        <v>30.212511891141624</v>
      </c>
      <c r="K148" s="30">
        <v>0</v>
      </c>
      <c r="L148" s="30">
        <v>0</v>
      </c>
      <c r="M148" s="30">
        <v>0</v>
      </c>
      <c r="N148" s="36">
        <v>30.212511891141624</v>
      </c>
      <c r="O148" s="30">
        <v>62.407032136466164</v>
      </c>
      <c r="P148" s="30">
        <v>36.157001693893818</v>
      </c>
      <c r="Q148" s="30">
        <v>47.188233044691472</v>
      </c>
      <c r="R148" s="30">
        <v>27.714327209960913</v>
      </c>
      <c r="S148" s="30">
        <v>0</v>
      </c>
      <c r="T148" s="30">
        <v>27.714327209960913</v>
      </c>
      <c r="U148" s="30">
        <v>0</v>
      </c>
      <c r="V148" s="30">
        <v>0</v>
      </c>
      <c r="W148" s="12"/>
      <c r="X148" s="66">
        <v>80.963825836881924</v>
      </c>
      <c r="Y148" s="66">
        <v>0</v>
      </c>
      <c r="Z148" s="66">
        <v>77.177576467837397</v>
      </c>
      <c r="AB148" s="69">
        <f t="shared" si="4"/>
        <v>62.349076923162379</v>
      </c>
      <c r="AC148" s="69">
        <f t="shared" si="5"/>
        <v>15.106255945570812</v>
      </c>
      <c r="AD148" s="69">
        <v>23.159405244745024</v>
      </c>
      <c r="AE148" s="69">
        <v>9.0874813825025527</v>
      </c>
      <c r="AF148" s="69">
        <v>23.159405244745024</v>
      </c>
      <c r="AG148" s="69">
        <v>9.0874813825025527</v>
      </c>
      <c r="AH148" s="69">
        <v>0</v>
      </c>
      <c r="AI148" s="69">
        <v>0</v>
      </c>
      <c r="AJ148" s="69">
        <v>0</v>
      </c>
      <c r="AK148" s="69">
        <v>23.159405244745024</v>
      </c>
      <c r="AL148" s="69">
        <v>0</v>
      </c>
      <c r="AM148" s="69">
        <v>0</v>
      </c>
      <c r="AN148" s="69">
        <v>0</v>
      </c>
      <c r="AO148" s="69">
        <v>9.0874813825025527</v>
      </c>
      <c r="AP148" s="69">
        <v>0</v>
      </c>
      <c r="AQ148" s="69">
        <v>0</v>
      </c>
      <c r="AR148" s="69">
        <v>0</v>
      </c>
      <c r="AS148" s="69">
        <v>0</v>
      </c>
      <c r="AT148" s="69">
        <v>0</v>
      </c>
      <c r="AU148" s="69">
        <v>0</v>
      </c>
    </row>
    <row r="149" spans="1:47" x14ac:dyDescent="0.2">
      <c r="A149" s="11">
        <v>2002</v>
      </c>
      <c r="B149" s="3">
        <v>1</v>
      </c>
      <c r="C149" s="30">
        <v>38.72412164950142</v>
      </c>
      <c r="D149" s="30">
        <v>108.3906860198277</v>
      </c>
      <c r="E149" s="30">
        <v>0.82671689385899028</v>
      </c>
      <c r="F149" s="30">
        <v>0</v>
      </c>
      <c r="G149" s="30">
        <v>17.897271204052331</v>
      </c>
      <c r="H149" s="30">
        <v>93.124666192777497</v>
      </c>
      <c r="I149" s="30">
        <v>0</v>
      </c>
      <c r="J149" s="30">
        <v>93.124666192777497</v>
      </c>
      <c r="K149" s="30">
        <v>0</v>
      </c>
      <c r="L149" s="30">
        <v>0</v>
      </c>
      <c r="M149" s="30">
        <v>93.124666192777497</v>
      </c>
      <c r="N149" s="36">
        <v>0</v>
      </c>
      <c r="O149" s="30">
        <v>30.559672931282719</v>
      </c>
      <c r="P149" s="30">
        <v>113.70432844289235</v>
      </c>
      <c r="Q149" s="30">
        <v>10.332414488404595</v>
      </c>
      <c r="R149" s="30">
        <v>95.622850873958228</v>
      </c>
      <c r="S149" s="30">
        <v>0</v>
      </c>
      <c r="T149" s="30">
        <v>95.622850873958228</v>
      </c>
      <c r="U149" s="30">
        <v>0</v>
      </c>
      <c r="V149" s="30">
        <v>0</v>
      </c>
      <c r="W149" s="12"/>
      <c r="X149" s="66">
        <v>80.153050123002572</v>
      </c>
      <c r="Y149" s="66">
        <v>0</v>
      </c>
      <c r="Z149" s="66">
        <v>77.834565615137222</v>
      </c>
      <c r="AB149" s="69">
        <f t="shared" si="4"/>
        <v>48.752776233263774</v>
      </c>
      <c r="AC149" s="69">
        <f t="shared" si="5"/>
        <v>61.668589041959564</v>
      </c>
      <c r="AD149" s="69">
        <v>83.055177617936252</v>
      </c>
      <c r="AE149" s="69">
        <v>43.604686670055827</v>
      </c>
      <c r="AF149" s="69">
        <v>83.055177617936252</v>
      </c>
      <c r="AG149" s="69">
        <v>43.604686670055827</v>
      </c>
      <c r="AH149" s="69">
        <v>0</v>
      </c>
      <c r="AI149" s="69">
        <v>0</v>
      </c>
      <c r="AJ149" s="69">
        <v>83.055177617936252</v>
      </c>
      <c r="AK149" s="69">
        <v>0</v>
      </c>
      <c r="AL149" s="69">
        <v>0</v>
      </c>
      <c r="AM149" s="69">
        <v>0</v>
      </c>
      <c r="AN149" s="69">
        <v>43.604686670055827</v>
      </c>
      <c r="AO149" s="69">
        <v>0</v>
      </c>
      <c r="AP149" s="69">
        <v>0</v>
      </c>
      <c r="AQ149" s="69">
        <v>0</v>
      </c>
      <c r="AR149" s="69">
        <v>0</v>
      </c>
      <c r="AS149" s="69">
        <v>0</v>
      </c>
      <c r="AT149" s="69">
        <v>0</v>
      </c>
      <c r="AU149" s="69">
        <v>0</v>
      </c>
    </row>
    <row r="150" spans="1:47" x14ac:dyDescent="0.2">
      <c r="A150" s="11">
        <v>2002</v>
      </c>
      <c r="B150" s="3">
        <v>2</v>
      </c>
      <c r="C150" s="30">
        <v>19.446894068599693</v>
      </c>
      <c r="D150" s="30">
        <v>65.271895810956465</v>
      </c>
      <c r="E150" s="30">
        <v>1.4400659996991768E-2</v>
      </c>
      <c r="F150" s="30">
        <v>0</v>
      </c>
      <c r="G150" s="30">
        <v>2.7054774556749521</v>
      </c>
      <c r="H150" s="30">
        <v>44.596715044814538</v>
      </c>
      <c r="I150" s="30">
        <v>0</v>
      </c>
      <c r="J150" s="30">
        <v>44.596715044814538</v>
      </c>
      <c r="K150" s="30">
        <v>0</v>
      </c>
      <c r="L150" s="30">
        <v>44.596715044814538</v>
      </c>
      <c r="M150" s="30">
        <v>0</v>
      </c>
      <c r="N150" s="36">
        <v>0</v>
      </c>
      <c r="O150" s="30">
        <v>27.924335754054297</v>
      </c>
      <c r="P150" s="30">
        <v>44.917521104572373</v>
      </c>
      <c r="Q150" s="30">
        <v>10.270334171322688</v>
      </c>
      <c r="R150" s="30">
        <v>26.344682296217279</v>
      </c>
      <c r="S150" s="30">
        <v>0</v>
      </c>
      <c r="T150" s="30">
        <v>26.344682296217279</v>
      </c>
      <c r="U150" s="30">
        <v>0</v>
      </c>
      <c r="V150" s="30">
        <v>26.344682296217279</v>
      </c>
      <c r="W150" s="12"/>
      <c r="X150" s="66">
        <v>76.700664005438426</v>
      </c>
      <c r="Y150" s="66">
        <v>0</v>
      </c>
      <c r="Z150" s="66">
        <v>75.718801544138515</v>
      </c>
      <c r="AB150" s="69">
        <f t="shared" si="4"/>
        <v>29.085507859050558</v>
      </c>
      <c r="AC150" s="69">
        <f t="shared" si="5"/>
        <v>68.860690618796013</v>
      </c>
      <c r="AD150" s="69">
        <v>33.88674668936472</v>
      </c>
      <c r="AE150" s="69">
        <v>6.3764061434652604</v>
      </c>
      <c r="AF150" s="69">
        <v>33.88674668936472</v>
      </c>
      <c r="AG150" s="69">
        <v>6.3764061434652604</v>
      </c>
      <c r="AH150" s="69">
        <v>0</v>
      </c>
      <c r="AI150" s="69">
        <v>33.88674668936472</v>
      </c>
      <c r="AJ150" s="69">
        <v>0</v>
      </c>
      <c r="AK150" s="69">
        <v>0</v>
      </c>
      <c r="AL150" s="69">
        <v>0</v>
      </c>
      <c r="AM150" s="69">
        <v>6.3764061434652604</v>
      </c>
      <c r="AN150" s="69">
        <v>0</v>
      </c>
      <c r="AO150" s="69">
        <v>0</v>
      </c>
      <c r="AP150" s="69">
        <v>0</v>
      </c>
      <c r="AQ150" s="69">
        <v>33.88674668936472</v>
      </c>
      <c r="AR150" s="69">
        <v>0</v>
      </c>
      <c r="AS150" s="69">
        <v>6.3764061434652604</v>
      </c>
      <c r="AT150" s="69">
        <v>0</v>
      </c>
      <c r="AU150" s="69">
        <v>0</v>
      </c>
    </row>
    <row r="151" spans="1:47" x14ac:dyDescent="0.2">
      <c r="A151" s="11">
        <v>2002</v>
      </c>
      <c r="B151" s="3">
        <v>3</v>
      </c>
      <c r="C151" s="30">
        <v>92.454685693904992</v>
      </c>
      <c r="D151" s="30">
        <v>19.121739559061886</v>
      </c>
      <c r="E151" s="30">
        <v>8.8032943250811257</v>
      </c>
      <c r="F151" s="30">
        <v>0</v>
      </c>
      <c r="G151" s="30">
        <v>66.312509095626751</v>
      </c>
      <c r="H151" s="30">
        <v>12.58730213086713</v>
      </c>
      <c r="I151" s="30">
        <v>0</v>
      </c>
      <c r="J151" s="30">
        <v>12.58730213086713</v>
      </c>
      <c r="K151" s="30">
        <v>12.58730213086713</v>
      </c>
      <c r="L151" s="30">
        <v>0</v>
      </c>
      <c r="M151" s="30">
        <v>0</v>
      </c>
      <c r="N151" s="36">
        <v>0</v>
      </c>
      <c r="O151" s="30">
        <v>78.339662901626014</v>
      </c>
      <c r="P151" s="30">
        <v>39.476114265445979</v>
      </c>
      <c r="Q151" s="30">
        <v>51.772603661978877</v>
      </c>
      <c r="R151" s="30">
        <v>30.839334879464388</v>
      </c>
      <c r="S151" s="30">
        <v>0</v>
      </c>
      <c r="T151" s="30">
        <v>30.839334879464388</v>
      </c>
      <c r="U151" s="30">
        <v>152.80686804963989</v>
      </c>
      <c r="V151" s="30">
        <v>0</v>
      </c>
      <c r="W151" s="12"/>
      <c r="X151" s="66">
        <v>85.138102094345882</v>
      </c>
      <c r="Y151" s="66">
        <v>0</v>
      </c>
      <c r="Z151" s="66">
        <v>74.910421731920238</v>
      </c>
      <c r="AB151" s="69">
        <f t="shared" si="4"/>
        <v>55.950789881252341</v>
      </c>
      <c r="AC151" s="69">
        <f t="shared" si="5"/>
        <v>28.592008587840834</v>
      </c>
      <c r="AD151" s="69">
        <v>10.561317565969475</v>
      </c>
      <c r="AE151" s="69">
        <v>1.4684701337318202</v>
      </c>
      <c r="AF151" s="69">
        <v>10.561317565969475</v>
      </c>
      <c r="AG151" s="69">
        <v>1.4684701337318202</v>
      </c>
      <c r="AH151" s="69">
        <v>10.561317565969475</v>
      </c>
      <c r="AI151" s="69">
        <v>0</v>
      </c>
      <c r="AJ151" s="69">
        <v>0</v>
      </c>
      <c r="AK151" s="69">
        <v>0</v>
      </c>
      <c r="AL151" s="69">
        <v>1.4684701337318202</v>
      </c>
      <c r="AM151" s="69">
        <v>0</v>
      </c>
      <c r="AN151" s="69">
        <v>0</v>
      </c>
      <c r="AO151" s="69">
        <v>0</v>
      </c>
      <c r="AP151" s="69">
        <v>10.561317565969475</v>
      </c>
      <c r="AQ151" s="69">
        <v>0</v>
      </c>
      <c r="AR151" s="69">
        <v>1.4684701337318202</v>
      </c>
      <c r="AS151" s="69">
        <v>0</v>
      </c>
      <c r="AT151" s="69">
        <f>(C151+C152)/2</f>
        <v>119.6292597041834</v>
      </c>
      <c r="AU151" s="69">
        <f>(K151+H152)/2</f>
        <v>6.2936510654335649</v>
      </c>
    </row>
    <row r="152" spans="1:47" x14ac:dyDescent="0.2">
      <c r="A152" s="11">
        <v>2002</v>
      </c>
      <c r="B152" s="3">
        <v>4</v>
      </c>
      <c r="C152" s="30">
        <v>146.8038337144618</v>
      </c>
      <c r="D152" s="30">
        <v>4.5654447727416191E-2</v>
      </c>
      <c r="E152" s="30">
        <v>23.412319843540001</v>
      </c>
      <c r="F152" s="30">
        <v>1.2648481655256032</v>
      </c>
      <c r="G152" s="30">
        <v>136.48428422102671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6">
        <v>0</v>
      </c>
      <c r="O152" s="30">
        <v>147.77923393041254</v>
      </c>
      <c r="P152" s="30">
        <v>4.5654447727416191E-2</v>
      </c>
      <c r="Q152" s="30">
        <v>137.21131289155977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12"/>
      <c r="X152" s="66">
        <v>89.996260904698346</v>
      </c>
      <c r="Y152" s="66">
        <v>0</v>
      </c>
      <c r="Z152" s="66">
        <v>70.526310894769594</v>
      </c>
      <c r="AB152" s="69">
        <f t="shared" si="4"/>
        <v>119.6292597041834</v>
      </c>
      <c r="AC152" s="69">
        <f t="shared" si="5"/>
        <v>6.2936510654335649</v>
      </c>
      <c r="AD152" s="69">
        <v>0</v>
      </c>
      <c r="AE152" s="69">
        <v>0</v>
      </c>
      <c r="AF152" s="69">
        <v>0</v>
      </c>
      <c r="AG152" s="69">
        <v>0</v>
      </c>
      <c r="AH152" s="69">
        <v>0</v>
      </c>
      <c r="AI152" s="69">
        <v>0</v>
      </c>
      <c r="AJ152" s="69">
        <v>0</v>
      </c>
      <c r="AK152" s="69">
        <v>0</v>
      </c>
      <c r="AL152" s="69">
        <v>0</v>
      </c>
      <c r="AM152" s="69">
        <v>0</v>
      </c>
      <c r="AN152" s="69">
        <v>0</v>
      </c>
      <c r="AO152" s="69">
        <v>0</v>
      </c>
      <c r="AP152" s="69">
        <v>0</v>
      </c>
      <c r="AQ152" s="69">
        <v>0</v>
      </c>
      <c r="AR152" s="69">
        <v>0</v>
      </c>
      <c r="AS152" s="69">
        <v>0</v>
      </c>
      <c r="AT152" s="69">
        <v>0</v>
      </c>
      <c r="AU152" s="69">
        <v>0</v>
      </c>
    </row>
    <row r="153" spans="1:47" x14ac:dyDescent="0.2">
      <c r="A153" s="11">
        <v>2002</v>
      </c>
      <c r="B153" s="3">
        <v>5</v>
      </c>
      <c r="C153" s="30">
        <v>224.04532459988081</v>
      </c>
      <c r="D153" s="30">
        <v>0</v>
      </c>
      <c r="E153" s="30">
        <v>50.296679139950498</v>
      </c>
      <c r="F153" s="30">
        <v>7.092118432782752</v>
      </c>
      <c r="G153" s="30">
        <v>221.93711545931308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6">
        <v>0</v>
      </c>
      <c r="O153" s="30">
        <v>216.69809716909336</v>
      </c>
      <c r="P153" s="30">
        <v>0</v>
      </c>
      <c r="Q153" s="30">
        <v>214.4090404019675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12"/>
      <c r="X153" s="66">
        <v>95.517717191642518</v>
      </c>
      <c r="Y153" s="66">
        <v>95.517717191642518</v>
      </c>
      <c r="Z153" s="66">
        <v>71.945625322865723</v>
      </c>
      <c r="AB153" s="69">
        <f t="shared" si="4"/>
        <v>185.42457915717131</v>
      </c>
      <c r="AC153" s="69">
        <f t="shared" si="5"/>
        <v>0</v>
      </c>
      <c r="AD153" s="69">
        <v>0</v>
      </c>
      <c r="AE153" s="69">
        <v>0</v>
      </c>
      <c r="AF153" s="69">
        <v>0</v>
      </c>
      <c r="AG153" s="69">
        <v>0</v>
      </c>
      <c r="AH153" s="69">
        <v>0</v>
      </c>
      <c r="AI153" s="69">
        <v>0</v>
      </c>
      <c r="AJ153" s="69">
        <v>0</v>
      </c>
      <c r="AK153" s="69">
        <v>0</v>
      </c>
      <c r="AL153" s="69">
        <v>0</v>
      </c>
      <c r="AM153" s="69">
        <v>0</v>
      </c>
      <c r="AN153" s="69">
        <v>0</v>
      </c>
      <c r="AO153" s="69">
        <v>0</v>
      </c>
      <c r="AP153" s="69">
        <v>0</v>
      </c>
      <c r="AQ153" s="69">
        <v>0</v>
      </c>
      <c r="AR153" s="69">
        <v>0</v>
      </c>
      <c r="AS153" s="69">
        <v>0</v>
      </c>
      <c r="AT153" s="69">
        <v>0</v>
      </c>
      <c r="AU153" s="69">
        <v>0</v>
      </c>
    </row>
    <row r="154" spans="1:47" x14ac:dyDescent="0.2">
      <c r="A154" s="11">
        <v>2002</v>
      </c>
      <c r="B154" s="3">
        <v>6</v>
      </c>
      <c r="C154" s="30">
        <v>222.22037329429409</v>
      </c>
      <c r="D154" s="30">
        <v>0</v>
      </c>
      <c r="E154" s="30">
        <v>37.192189500551862</v>
      </c>
      <c r="F154" s="30">
        <v>5.0631997506098925</v>
      </c>
      <c r="G154" s="30">
        <v>222.18370891191421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6">
        <v>0</v>
      </c>
      <c r="O154" s="30">
        <v>227.94327452724102</v>
      </c>
      <c r="P154" s="30">
        <v>0</v>
      </c>
      <c r="Q154" s="30">
        <v>227.79591464564015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12"/>
      <c r="X154" s="66">
        <v>96.081710837322433</v>
      </c>
      <c r="Y154" s="66">
        <v>96.081710837322433</v>
      </c>
      <c r="Z154" s="66">
        <v>81.659402008584308</v>
      </c>
      <c r="AB154" s="69">
        <f t="shared" si="4"/>
        <v>223.13284894708744</v>
      </c>
      <c r="AC154" s="69">
        <f t="shared" si="5"/>
        <v>0</v>
      </c>
      <c r="AD154" s="69">
        <v>0</v>
      </c>
      <c r="AE154" s="69">
        <v>0</v>
      </c>
      <c r="AF154" s="69">
        <v>0</v>
      </c>
      <c r="AG154" s="69">
        <v>0</v>
      </c>
      <c r="AH154" s="69">
        <v>0</v>
      </c>
      <c r="AI154" s="69">
        <v>0</v>
      </c>
      <c r="AJ154" s="69">
        <v>0</v>
      </c>
      <c r="AK154" s="69">
        <v>0</v>
      </c>
      <c r="AL154" s="69">
        <v>0</v>
      </c>
      <c r="AM154" s="69">
        <v>0</v>
      </c>
      <c r="AN154" s="69">
        <v>0</v>
      </c>
      <c r="AO154" s="69">
        <v>0</v>
      </c>
      <c r="AP154" s="69">
        <v>0</v>
      </c>
      <c r="AQ154" s="69">
        <v>0</v>
      </c>
      <c r="AR154" s="69">
        <v>0</v>
      </c>
      <c r="AS154" s="69">
        <v>0</v>
      </c>
      <c r="AT154" s="69">
        <v>0</v>
      </c>
      <c r="AU154" s="69">
        <v>0</v>
      </c>
    </row>
    <row r="155" spans="1:47" x14ac:dyDescent="0.2">
      <c r="A155" s="11">
        <v>2002</v>
      </c>
      <c r="B155" s="3">
        <v>7</v>
      </c>
      <c r="C155" s="31">
        <v>299.65574621922667</v>
      </c>
      <c r="D155" s="31">
        <v>0</v>
      </c>
      <c r="E155" s="31">
        <v>81.291612080345928</v>
      </c>
      <c r="F155" s="31">
        <v>17.906658563355382</v>
      </c>
      <c r="G155" s="31">
        <v>299.65574621922678</v>
      </c>
      <c r="H155" s="31">
        <v>0</v>
      </c>
      <c r="I155" s="30">
        <v>0</v>
      </c>
      <c r="J155" s="30">
        <v>0</v>
      </c>
      <c r="K155" s="31">
        <v>0</v>
      </c>
      <c r="L155" s="31">
        <v>0</v>
      </c>
      <c r="M155" s="30">
        <v>0</v>
      </c>
      <c r="N155" s="36">
        <v>0</v>
      </c>
      <c r="O155" s="31">
        <v>280.24593780270396</v>
      </c>
      <c r="P155" s="31">
        <v>0</v>
      </c>
      <c r="Q155" s="31">
        <v>280.24593780270413</v>
      </c>
      <c r="R155" s="31">
        <v>0</v>
      </c>
      <c r="S155" s="30">
        <v>0</v>
      </c>
      <c r="T155" s="30">
        <v>0</v>
      </c>
      <c r="U155" s="30">
        <v>0</v>
      </c>
      <c r="V155" s="30">
        <v>0</v>
      </c>
      <c r="W155" s="12"/>
      <c r="X155" s="66">
        <v>104.46478301140495</v>
      </c>
      <c r="Y155" s="66">
        <v>104.46478301140495</v>
      </c>
      <c r="Z155" s="66">
        <v>79.141498246222852</v>
      </c>
      <c r="AB155" s="69">
        <f t="shared" si="4"/>
        <v>260.93805975676037</v>
      </c>
      <c r="AC155" s="69">
        <f t="shared" si="5"/>
        <v>0</v>
      </c>
      <c r="AD155" s="69">
        <v>0</v>
      </c>
      <c r="AE155" s="69">
        <v>0</v>
      </c>
      <c r="AF155" s="69">
        <v>0</v>
      </c>
      <c r="AG155" s="69">
        <v>0</v>
      </c>
      <c r="AH155" s="69">
        <v>0</v>
      </c>
      <c r="AI155" s="69">
        <v>0</v>
      </c>
      <c r="AJ155" s="69">
        <v>0</v>
      </c>
      <c r="AK155" s="69">
        <v>0</v>
      </c>
      <c r="AL155" s="69">
        <v>0</v>
      </c>
      <c r="AM155" s="69">
        <v>0</v>
      </c>
      <c r="AN155" s="69">
        <v>0</v>
      </c>
      <c r="AO155" s="69">
        <v>0</v>
      </c>
      <c r="AP155" s="69">
        <v>0</v>
      </c>
      <c r="AQ155" s="69">
        <v>0</v>
      </c>
      <c r="AR155" s="69">
        <v>0</v>
      </c>
      <c r="AS155" s="69">
        <v>0</v>
      </c>
      <c r="AT155" s="69">
        <v>0</v>
      </c>
      <c r="AU155" s="69">
        <v>0</v>
      </c>
    </row>
    <row r="156" spans="1:47" x14ac:dyDescent="0.2">
      <c r="A156" s="11">
        <v>2002</v>
      </c>
      <c r="B156" s="3">
        <v>8</v>
      </c>
      <c r="C156" s="30">
        <v>312.57058200820882</v>
      </c>
      <c r="D156" s="30">
        <v>0</v>
      </c>
      <c r="E156" s="30">
        <v>87.768661263062853</v>
      </c>
      <c r="F156" s="30">
        <v>19.921348680540113</v>
      </c>
      <c r="G156" s="30">
        <v>312.57058200820887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6">
        <v>0</v>
      </c>
      <c r="O156" s="30">
        <v>317.37555731004539</v>
      </c>
      <c r="P156" s="30">
        <v>0</v>
      </c>
      <c r="Q156" s="30">
        <v>317.37555731004551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12"/>
      <c r="X156" s="66">
        <v>106.10785349014243</v>
      </c>
      <c r="Y156" s="66">
        <v>106.10785349014243</v>
      </c>
      <c r="Z156" s="66">
        <v>77.470866841822158</v>
      </c>
      <c r="AB156" s="69">
        <f t="shared" si="4"/>
        <v>306.11316411371774</v>
      </c>
      <c r="AC156" s="69">
        <f t="shared" si="5"/>
        <v>0</v>
      </c>
      <c r="AD156" s="69">
        <v>0</v>
      </c>
      <c r="AE156" s="69">
        <v>0</v>
      </c>
      <c r="AF156" s="69">
        <v>0</v>
      </c>
      <c r="AG156" s="69">
        <v>0</v>
      </c>
      <c r="AH156" s="69">
        <v>0</v>
      </c>
      <c r="AI156" s="69">
        <v>0</v>
      </c>
      <c r="AJ156" s="69">
        <v>0</v>
      </c>
      <c r="AK156" s="69">
        <v>0</v>
      </c>
      <c r="AL156" s="69">
        <v>0</v>
      </c>
      <c r="AM156" s="69">
        <v>0</v>
      </c>
      <c r="AN156" s="69">
        <v>0</v>
      </c>
      <c r="AO156" s="69">
        <v>0</v>
      </c>
      <c r="AP156" s="69">
        <v>0</v>
      </c>
      <c r="AQ156" s="69">
        <v>0</v>
      </c>
      <c r="AR156" s="69">
        <v>0</v>
      </c>
      <c r="AS156" s="69">
        <v>0</v>
      </c>
      <c r="AT156" s="69">
        <v>0</v>
      </c>
      <c r="AU156" s="69">
        <v>0</v>
      </c>
    </row>
    <row r="157" spans="1:47" x14ac:dyDescent="0.2">
      <c r="A157" s="13">
        <v>2002</v>
      </c>
      <c r="B157" s="4">
        <v>9</v>
      </c>
      <c r="C157" s="30">
        <v>306.50023051590404</v>
      </c>
      <c r="D157" s="30">
        <v>0</v>
      </c>
      <c r="E157" s="30">
        <v>82.611232453753857</v>
      </c>
      <c r="F157" s="30">
        <v>15.689649858460877</v>
      </c>
      <c r="G157" s="30">
        <v>306.50023051590409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6">
        <v>0</v>
      </c>
      <c r="O157" s="30">
        <v>315.92030101212646</v>
      </c>
      <c r="P157" s="30">
        <v>0</v>
      </c>
      <c r="Q157" s="30">
        <v>315.92030101212663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12"/>
      <c r="X157" s="66">
        <v>105.99308978011419</v>
      </c>
      <c r="Y157" s="66">
        <v>105.99308978011419</v>
      </c>
      <c r="Z157" s="66">
        <v>81.228320852194685</v>
      </c>
      <c r="AB157" s="69">
        <f t="shared" si="4"/>
        <v>309.53540626205643</v>
      </c>
      <c r="AC157" s="69">
        <f t="shared" si="5"/>
        <v>0</v>
      </c>
      <c r="AD157" s="69">
        <v>0</v>
      </c>
      <c r="AE157" s="69">
        <v>0</v>
      </c>
      <c r="AF157" s="69">
        <v>0</v>
      </c>
      <c r="AG157" s="69">
        <v>0</v>
      </c>
      <c r="AH157" s="69">
        <v>0</v>
      </c>
      <c r="AI157" s="69">
        <v>0</v>
      </c>
      <c r="AJ157" s="69">
        <v>0</v>
      </c>
      <c r="AK157" s="69">
        <v>0</v>
      </c>
      <c r="AL157" s="69">
        <v>0</v>
      </c>
      <c r="AM157" s="69">
        <v>0</v>
      </c>
      <c r="AN157" s="69">
        <v>0</v>
      </c>
      <c r="AO157" s="69">
        <v>0</v>
      </c>
      <c r="AP157" s="69">
        <v>0</v>
      </c>
      <c r="AQ157" s="69">
        <v>0</v>
      </c>
      <c r="AR157" s="69">
        <v>0</v>
      </c>
      <c r="AS157" s="69">
        <v>0</v>
      </c>
      <c r="AT157" s="69">
        <v>0</v>
      </c>
      <c r="AU157" s="69">
        <v>0</v>
      </c>
    </row>
    <row r="158" spans="1:47" x14ac:dyDescent="0.2">
      <c r="A158" s="11">
        <v>2002</v>
      </c>
      <c r="B158" s="3">
        <v>10</v>
      </c>
      <c r="C158" s="30">
        <v>245.00286782658503</v>
      </c>
      <c r="D158" s="30">
        <v>5.8611546840960926E-3</v>
      </c>
      <c r="E158" s="30">
        <v>55.889727823547311</v>
      </c>
      <c r="F158" s="30">
        <v>7.8530753481419353</v>
      </c>
      <c r="G158" s="30">
        <v>241.84904405712678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6">
        <v>0</v>
      </c>
      <c r="O158" s="30">
        <v>241.29538448101567</v>
      </c>
      <c r="P158" s="30">
        <v>5.8611546840960926E-3</v>
      </c>
      <c r="Q158" s="30">
        <v>238.14156071155736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12"/>
      <c r="X158" s="66">
        <v>100.81211655887446</v>
      </c>
      <c r="Y158" s="66">
        <v>0</v>
      </c>
      <c r="Z158" s="66">
        <v>78.855378006989966</v>
      </c>
      <c r="AB158" s="69">
        <f t="shared" si="4"/>
        <v>275.75154917124451</v>
      </c>
      <c r="AC158" s="69">
        <f t="shared" si="5"/>
        <v>0</v>
      </c>
      <c r="AD158" s="69">
        <v>0</v>
      </c>
      <c r="AE158" s="69">
        <v>0</v>
      </c>
      <c r="AF158" s="69">
        <v>0</v>
      </c>
      <c r="AG158" s="69">
        <v>0</v>
      </c>
      <c r="AH158" s="69">
        <v>0</v>
      </c>
      <c r="AI158" s="69">
        <v>0</v>
      </c>
      <c r="AJ158" s="69">
        <v>0</v>
      </c>
      <c r="AK158" s="69">
        <v>0</v>
      </c>
      <c r="AL158" s="69">
        <v>0</v>
      </c>
      <c r="AM158" s="69">
        <v>0</v>
      </c>
      <c r="AN158" s="69">
        <v>0</v>
      </c>
      <c r="AO158" s="69">
        <v>0</v>
      </c>
      <c r="AP158" s="69">
        <v>0</v>
      </c>
      <c r="AQ158" s="69">
        <v>0</v>
      </c>
      <c r="AR158" s="69">
        <v>0</v>
      </c>
      <c r="AS158" s="69">
        <v>0</v>
      </c>
      <c r="AT158" s="69">
        <v>0</v>
      </c>
      <c r="AU158" s="69">
        <v>0</v>
      </c>
    </row>
    <row r="159" spans="1:47" x14ac:dyDescent="0.2">
      <c r="A159" s="11">
        <v>2002</v>
      </c>
      <c r="B159" s="3">
        <v>11</v>
      </c>
      <c r="C159" s="30">
        <v>78.275514473188053</v>
      </c>
      <c r="D159" s="30">
        <v>48.405521543470961</v>
      </c>
      <c r="E159" s="30">
        <v>10.819218504467122</v>
      </c>
      <c r="F159" s="30">
        <v>0.70148739149837769</v>
      </c>
      <c r="G159" s="30">
        <v>57.920285974762322</v>
      </c>
      <c r="H159" s="30">
        <v>27.340819019680978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6">
        <v>0</v>
      </c>
      <c r="O159" s="30">
        <v>102.89650652395565</v>
      </c>
      <c r="P159" s="30">
        <v>34.730270684030891</v>
      </c>
      <c r="Q159" s="30">
        <v>82.541278025529849</v>
      </c>
      <c r="R159" s="30">
        <v>15.174072855408774</v>
      </c>
      <c r="S159" s="30">
        <v>0</v>
      </c>
      <c r="T159" s="30">
        <v>0</v>
      </c>
      <c r="U159" s="30">
        <v>0</v>
      </c>
      <c r="V159" s="30">
        <v>0</v>
      </c>
      <c r="W159" s="12"/>
      <c r="X159" s="66">
        <v>83.948417912288548</v>
      </c>
      <c r="Y159" s="66">
        <v>0</v>
      </c>
      <c r="Z159" s="66">
        <v>75.166836497146562</v>
      </c>
      <c r="AB159" s="69">
        <f t="shared" si="4"/>
        <v>161.63919114988653</v>
      </c>
      <c r="AC159" s="69">
        <f t="shared" si="5"/>
        <v>0</v>
      </c>
      <c r="AD159" s="69">
        <v>21.340819019680978</v>
      </c>
      <c r="AE159" s="69">
        <v>1.7579173096678815</v>
      </c>
      <c r="AF159" s="69">
        <v>0</v>
      </c>
      <c r="AG159" s="69">
        <v>0</v>
      </c>
      <c r="AH159" s="69">
        <v>0</v>
      </c>
      <c r="AI159" s="69">
        <v>0</v>
      </c>
      <c r="AJ159" s="69">
        <v>0</v>
      </c>
      <c r="AK159" s="69">
        <v>0</v>
      </c>
      <c r="AL159" s="69">
        <v>0</v>
      </c>
      <c r="AM159" s="69">
        <v>0</v>
      </c>
      <c r="AN159" s="69">
        <v>0</v>
      </c>
      <c r="AO159" s="69">
        <v>0</v>
      </c>
      <c r="AP159" s="69">
        <v>0</v>
      </c>
      <c r="AQ159" s="69">
        <v>0</v>
      </c>
      <c r="AR159" s="69">
        <v>0</v>
      </c>
      <c r="AS159" s="69">
        <v>0</v>
      </c>
      <c r="AT159" s="69">
        <v>0</v>
      </c>
      <c r="AU159" s="69">
        <v>0</v>
      </c>
    </row>
    <row r="160" spans="1:47" x14ac:dyDescent="0.2">
      <c r="A160" s="11">
        <v>2002</v>
      </c>
      <c r="B160" s="3">
        <v>12</v>
      </c>
      <c r="C160" s="30">
        <v>31.416424684402418</v>
      </c>
      <c r="D160" s="30">
        <v>99.430312114592738</v>
      </c>
      <c r="E160" s="30">
        <v>0.52275140793457808</v>
      </c>
      <c r="F160" s="30">
        <v>0</v>
      </c>
      <c r="G160" s="30">
        <v>15.732485870006883</v>
      </c>
      <c r="H160" s="30">
        <v>74.822427389657321</v>
      </c>
      <c r="I160" s="30">
        <v>0</v>
      </c>
      <c r="J160" s="30">
        <v>74.822427389657321</v>
      </c>
      <c r="K160" s="30">
        <v>0</v>
      </c>
      <c r="L160" s="30">
        <v>0</v>
      </c>
      <c r="M160" s="30">
        <v>0</v>
      </c>
      <c r="N160" s="36">
        <v>74.822427389657321</v>
      </c>
      <c r="O160" s="30">
        <v>28.579105853441735</v>
      </c>
      <c r="P160" s="30">
        <v>98.658158275254721</v>
      </c>
      <c r="Q160" s="30">
        <v>14.267482687391677</v>
      </c>
      <c r="R160" s="30">
        <v>75.662488157546008</v>
      </c>
      <c r="S160" s="30">
        <v>0</v>
      </c>
      <c r="T160" s="30">
        <v>75.662488157546008</v>
      </c>
      <c r="U160" s="30">
        <v>0</v>
      </c>
      <c r="V160" s="30">
        <v>0</v>
      </c>
      <c r="W160" s="12"/>
      <c r="X160" s="66">
        <v>77.611710497888282</v>
      </c>
      <c r="Y160" s="66">
        <v>0</v>
      </c>
      <c r="Z160" s="66">
        <v>77.917723746674966</v>
      </c>
      <c r="AB160" s="69">
        <f t="shared" si="4"/>
        <v>54.845969578795234</v>
      </c>
      <c r="AC160" s="69">
        <f t="shared" si="5"/>
        <v>37.41121369482866</v>
      </c>
      <c r="AD160" s="69">
        <v>62.688459590050599</v>
      </c>
      <c r="AE160" s="69">
        <v>20.407025272332028</v>
      </c>
      <c r="AF160" s="69">
        <v>62.688459590050599</v>
      </c>
      <c r="AG160" s="69">
        <v>20.407025272332028</v>
      </c>
      <c r="AH160" s="69">
        <v>0</v>
      </c>
      <c r="AI160" s="69">
        <v>0</v>
      </c>
      <c r="AJ160" s="69">
        <v>0</v>
      </c>
      <c r="AK160" s="69">
        <v>62.688459590050599</v>
      </c>
      <c r="AL160" s="69">
        <v>0</v>
      </c>
      <c r="AM160" s="69">
        <v>0</v>
      </c>
      <c r="AN160" s="69">
        <v>0</v>
      </c>
      <c r="AO160" s="69">
        <v>20.407025272332028</v>
      </c>
      <c r="AP160" s="69">
        <v>0</v>
      </c>
      <c r="AQ160" s="69">
        <v>0</v>
      </c>
      <c r="AR160" s="69">
        <v>0</v>
      </c>
      <c r="AS160" s="69">
        <v>0</v>
      </c>
      <c r="AT160" s="69">
        <v>0</v>
      </c>
      <c r="AU160" s="69">
        <v>0</v>
      </c>
    </row>
    <row r="161" spans="1:47" x14ac:dyDescent="0.2">
      <c r="A161" s="11">
        <v>2003</v>
      </c>
      <c r="B161" s="3">
        <v>1</v>
      </c>
      <c r="C161" s="30">
        <v>5.6824160056211177</v>
      </c>
      <c r="D161" s="30">
        <v>239.42376754731617</v>
      </c>
      <c r="E161" s="30">
        <v>0</v>
      </c>
      <c r="F161" s="30">
        <v>0</v>
      </c>
      <c r="G161" s="30">
        <v>1.0817322268875813</v>
      </c>
      <c r="H161" s="30">
        <v>215.46430599969369</v>
      </c>
      <c r="I161" s="30">
        <v>1.4285262158952321</v>
      </c>
      <c r="J161" s="30">
        <v>215.46430599969369</v>
      </c>
      <c r="K161" s="30">
        <v>0</v>
      </c>
      <c r="L161" s="30">
        <v>0</v>
      </c>
      <c r="M161" s="30">
        <v>215.46430599969369</v>
      </c>
      <c r="N161" s="36">
        <v>0</v>
      </c>
      <c r="O161" s="30">
        <v>7.42548173876561</v>
      </c>
      <c r="P161" s="30">
        <v>245.99654405305472</v>
      </c>
      <c r="Q161" s="30">
        <v>2.5467354095027872</v>
      </c>
      <c r="R161" s="30">
        <v>225.25806641677525</v>
      </c>
      <c r="S161" s="30">
        <v>1.4285262158952321</v>
      </c>
      <c r="T161" s="30">
        <v>225.25806641677525</v>
      </c>
      <c r="U161" s="30">
        <v>0</v>
      </c>
      <c r="V161" s="30">
        <v>0</v>
      </c>
      <c r="W161" s="12"/>
      <c r="X161" s="66">
        <v>75.885131458498918</v>
      </c>
      <c r="Y161" s="66">
        <v>0</v>
      </c>
      <c r="Z161" s="66">
        <v>72.996046420180946</v>
      </c>
      <c r="AB161" s="69">
        <f t="shared" si="4"/>
        <v>18.549420345011768</v>
      </c>
      <c r="AC161" s="69">
        <f t="shared" si="5"/>
        <v>145.14336669467551</v>
      </c>
      <c r="AD161" s="69">
        <v>188.3123542231848</v>
      </c>
      <c r="AE161" s="69">
        <v>84.391272358640151</v>
      </c>
      <c r="AF161" s="69">
        <v>188.3123542231848</v>
      </c>
      <c r="AG161" s="69">
        <v>84.391272358640151</v>
      </c>
      <c r="AH161" s="69">
        <v>0</v>
      </c>
      <c r="AI161" s="69">
        <v>0</v>
      </c>
      <c r="AJ161" s="69">
        <v>188.3123542231848</v>
      </c>
      <c r="AK161" s="69">
        <v>0</v>
      </c>
      <c r="AL161" s="69">
        <v>0</v>
      </c>
      <c r="AM161" s="69">
        <v>0</v>
      </c>
      <c r="AN161" s="69">
        <v>84.391272358640151</v>
      </c>
      <c r="AO161" s="69">
        <v>0</v>
      </c>
      <c r="AP161" s="69">
        <v>0</v>
      </c>
      <c r="AQ161" s="69">
        <v>0</v>
      </c>
      <c r="AR161" s="69">
        <v>0</v>
      </c>
      <c r="AS161" s="69">
        <v>0</v>
      </c>
      <c r="AT161" s="69">
        <v>0</v>
      </c>
      <c r="AU161" s="69">
        <v>0</v>
      </c>
    </row>
    <row r="162" spans="1:47" x14ac:dyDescent="0.2">
      <c r="A162" s="11">
        <v>2003</v>
      </c>
      <c r="B162" s="3">
        <v>2</v>
      </c>
      <c r="C162" s="30">
        <v>42.273417333620841</v>
      </c>
      <c r="D162" s="30">
        <v>52.296326670142221</v>
      </c>
      <c r="E162" s="30">
        <v>2.2664600352178832</v>
      </c>
      <c r="F162" s="30">
        <v>0</v>
      </c>
      <c r="G162" s="30">
        <v>17.956512463015116</v>
      </c>
      <c r="H162" s="30">
        <v>26.918355868683008</v>
      </c>
      <c r="I162" s="30">
        <v>0</v>
      </c>
      <c r="J162" s="30">
        <v>26.918355868683008</v>
      </c>
      <c r="K162" s="30">
        <v>0</v>
      </c>
      <c r="L162" s="30">
        <v>26.918355868683008</v>
      </c>
      <c r="M162" s="30">
        <v>0</v>
      </c>
      <c r="N162" s="36">
        <v>0</v>
      </c>
      <c r="O162" s="30">
        <v>34.592667530009464</v>
      </c>
      <c r="P162" s="30">
        <v>60.043965444936397</v>
      </c>
      <c r="Q162" s="30">
        <v>13.394511177258394</v>
      </c>
      <c r="R162" s="30">
        <v>28.451280847984961</v>
      </c>
      <c r="S162" s="30">
        <v>0</v>
      </c>
      <c r="T162" s="30">
        <v>28.451280847984961</v>
      </c>
      <c r="U162" s="30">
        <v>0</v>
      </c>
      <c r="V162" s="30">
        <v>28.451280847984961</v>
      </c>
      <c r="W162" s="12"/>
      <c r="X162" s="66">
        <v>80.793404081656334</v>
      </c>
      <c r="Y162" s="66">
        <v>0</v>
      </c>
      <c r="Z162" s="66">
        <v>79.795121951109977</v>
      </c>
      <c r="AB162" s="69">
        <f t="shared" si="4"/>
        <v>23.977916669620981</v>
      </c>
      <c r="AC162" s="69">
        <f t="shared" si="5"/>
        <v>121.19133093418836</v>
      </c>
      <c r="AD162" s="69">
        <v>17.853809490876657</v>
      </c>
      <c r="AE162" s="69">
        <v>0.5017877145191747</v>
      </c>
      <c r="AF162" s="69">
        <v>17.853809490876657</v>
      </c>
      <c r="AG162" s="69">
        <v>0.5017877145191747</v>
      </c>
      <c r="AH162" s="69">
        <v>0</v>
      </c>
      <c r="AI162" s="69">
        <v>17.853809490876657</v>
      </c>
      <c r="AJ162" s="69">
        <v>0</v>
      </c>
      <c r="AK162" s="69">
        <v>0</v>
      </c>
      <c r="AL162" s="69">
        <v>0</v>
      </c>
      <c r="AM162" s="69">
        <v>0.5017877145191747</v>
      </c>
      <c r="AN162" s="69">
        <v>0</v>
      </c>
      <c r="AO162" s="69">
        <v>0</v>
      </c>
      <c r="AP162" s="69">
        <v>0</v>
      </c>
      <c r="AQ162" s="69">
        <v>17.853809490876657</v>
      </c>
      <c r="AR162" s="69">
        <v>0</v>
      </c>
      <c r="AS162" s="69">
        <v>0.5017877145191747</v>
      </c>
      <c r="AT162" s="69">
        <v>0</v>
      </c>
      <c r="AU162" s="69">
        <v>0</v>
      </c>
    </row>
    <row r="163" spans="1:47" x14ac:dyDescent="0.2">
      <c r="A163" s="11">
        <v>2003</v>
      </c>
      <c r="B163" s="3">
        <v>3</v>
      </c>
      <c r="C163" s="30">
        <v>123.98002288269061</v>
      </c>
      <c r="D163" s="30">
        <v>12.810277960128332</v>
      </c>
      <c r="E163" s="30">
        <v>18.74353282790884</v>
      </c>
      <c r="F163" s="30">
        <v>0.91880653594888106</v>
      </c>
      <c r="G163" s="30">
        <v>102.16507663832576</v>
      </c>
      <c r="H163" s="30">
        <v>9.4603582875598775</v>
      </c>
      <c r="I163" s="30">
        <v>0</v>
      </c>
      <c r="J163" s="30">
        <v>9.4603582875598775</v>
      </c>
      <c r="K163" s="30">
        <v>9.4603582875598775</v>
      </c>
      <c r="L163" s="30">
        <v>0</v>
      </c>
      <c r="M163" s="30">
        <v>0</v>
      </c>
      <c r="N163" s="36">
        <v>0</v>
      </c>
      <c r="O163" s="30">
        <v>126.72275025435472</v>
      </c>
      <c r="P163" s="30">
        <v>1.9420515828985188</v>
      </c>
      <c r="Q163" s="30">
        <v>103.46800431686836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12"/>
      <c r="X163" s="66">
        <v>90.289322044969765</v>
      </c>
      <c r="Y163" s="66">
        <v>0</v>
      </c>
      <c r="Z163" s="66">
        <v>78.809558689664868</v>
      </c>
      <c r="AB163" s="69">
        <f t="shared" si="4"/>
        <v>83.126720108155723</v>
      </c>
      <c r="AC163" s="69">
        <f t="shared" si="5"/>
        <v>18.189357078121443</v>
      </c>
      <c r="AD163" s="69">
        <v>8.4603582875598775</v>
      </c>
      <c r="AE163" s="69">
        <v>3.4603582875598775</v>
      </c>
      <c r="AF163" s="69">
        <v>8.4603582875598775</v>
      </c>
      <c r="AG163" s="69">
        <v>3.4603582875598775</v>
      </c>
      <c r="AH163" s="69">
        <v>8.4603582875598775</v>
      </c>
      <c r="AI163" s="69">
        <v>0</v>
      </c>
      <c r="AJ163" s="69">
        <v>0</v>
      </c>
      <c r="AK163" s="69">
        <v>0</v>
      </c>
      <c r="AL163" s="69">
        <v>3.4603582875598775</v>
      </c>
      <c r="AM163" s="69">
        <v>0</v>
      </c>
      <c r="AN163" s="69">
        <v>0</v>
      </c>
      <c r="AO163" s="69">
        <v>0</v>
      </c>
      <c r="AP163" s="69">
        <v>8.4603582875598775</v>
      </c>
      <c r="AQ163" s="69">
        <v>0</v>
      </c>
      <c r="AR163" s="69">
        <v>3.4603582875598775</v>
      </c>
      <c r="AS163" s="69">
        <v>0</v>
      </c>
      <c r="AT163" s="69">
        <f>(C163+C164)/2</f>
        <v>112.86720505892522</v>
      </c>
      <c r="AU163" s="69">
        <f>(K163+H164)/2</f>
        <v>8.5380950957233281</v>
      </c>
    </row>
    <row r="164" spans="1:47" x14ac:dyDescent="0.2">
      <c r="A164" s="11">
        <v>2003</v>
      </c>
      <c r="B164" s="3">
        <v>4</v>
      </c>
      <c r="C164" s="30">
        <v>101.75438723515984</v>
      </c>
      <c r="D164" s="30">
        <v>20.634950365259584</v>
      </c>
      <c r="E164" s="30">
        <v>13.574301372758956</v>
      </c>
      <c r="F164" s="30">
        <v>0.14517317954732437</v>
      </c>
      <c r="G164" s="30">
        <v>76.312206180387705</v>
      </c>
      <c r="H164" s="30">
        <v>7.6158319038867788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6">
        <v>0</v>
      </c>
      <c r="O164" s="30">
        <v>101.2392438205062</v>
      </c>
      <c r="P164" s="30">
        <v>31.630166160734746</v>
      </c>
      <c r="Q164" s="30">
        <v>73.483567049330674</v>
      </c>
      <c r="R164" s="30">
        <v>17.076190191446656</v>
      </c>
      <c r="S164" s="30">
        <v>0</v>
      </c>
      <c r="T164" s="30">
        <v>0</v>
      </c>
      <c r="U164" s="30">
        <v>0</v>
      </c>
      <c r="V164" s="30">
        <v>0</v>
      </c>
      <c r="W164" s="12"/>
      <c r="X164" s="66">
        <v>86.65940257820975</v>
      </c>
      <c r="Y164" s="66">
        <v>0</v>
      </c>
      <c r="Z164" s="66">
        <v>71.007607113129936</v>
      </c>
      <c r="AB164" s="69">
        <f t="shared" si="4"/>
        <v>112.86720505892522</v>
      </c>
      <c r="AC164" s="69">
        <f t="shared" si="5"/>
        <v>4.7301791437799388</v>
      </c>
      <c r="AD164" s="69">
        <v>5.3002944000407339</v>
      </c>
      <c r="AE164" s="69">
        <v>1.3439820941620439E-2</v>
      </c>
      <c r="AF164" s="69">
        <v>0</v>
      </c>
      <c r="AG164" s="69">
        <v>0</v>
      </c>
      <c r="AH164" s="69">
        <v>0</v>
      </c>
      <c r="AI164" s="69">
        <v>0</v>
      </c>
      <c r="AJ164" s="69">
        <v>0</v>
      </c>
      <c r="AK164" s="69">
        <v>0</v>
      </c>
      <c r="AL164" s="69">
        <v>0</v>
      </c>
      <c r="AM164" s="69">
        <v>0</v>
      </c>
      <c r="AN164" s="69">
        <v>0</v>
      </c>
      <c r="AO164" s="69">
        <v>0</v>
      </c>
      <c r="AP164" s="69">
        <v>0</v>
      </c>
      <c r="AQ164" s="69">
        <v>0</v>
      </c>
      <c r="AR164" s="69">
        <v>0</v>
      </c>
      <c r="AS164" s="69">
        <v>0</v>
      </c>
      <c r="AT164" s="69">
        <v>0</v>
      </c>
      <c r="AU164" s="69">
        <v>0</v>
      </c>
    </row>
    <row r="165" spans="1:47" x14ac:dyDescent="0.2">
      <c r="A165" s="11">
        <v>2003</v>
      </c>
      <c r="B165" s="3">
        <v>5</v>
      </c>
      <c r="C165" s="30">
        <v>243.56069840722543</v>
      </c>
      <c r="D165" s="30">
        <v>0</v>
      </c>
      <c r="E165" s="30">
        <v>65.435169859951472</v>
      </c>
      <c r="F165" s="30">
        <v>13.916858788984078</v>
      </c>
      <c r="G165" s="30">
        <v>242.54346732357772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6">
        <v>0</v>
      </c>
      <c r="O165" s="30">
        <v>229.03849999085435</v>
      </c>
      <c r="P165" s="30">
        <v>0</v>
      </c>
      <c r="Q165" s="30">
        <v>227.92491901263938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12"/>
      <c r="X165" s="66">
        <v>100.73536495941842</v>
      </c>
      <c r="Y165" s="66">
        <v>100.73536495941842</v>
      </c>
      <c r="Z165" s="66">
        <v>73.962601192131473</v>
      </c>
      <c r="AB165" s="69">
        <f t="shared" si="4"/>
        <v>172.65754282119264</v>
      </c>
      <c r="AC165" s="69">
        <f t="shared" si="5"/>
        <v>0</v>
      </c>
      <c r="AD165" s="69">
        <v>0</v>
      </c>
      <c r="AE165" s="69">
        <v>0</v>
      </c>
      <c r="AF165" s="69">
        <v>0</v>
      </c>
      <c r="AG165" s="69">
        <v>0</v>
      </c>
      <c r="AH165" s="69">
        <v>0</v>
      </c>
      <c r="AI165" s="69">
        <v>0</v>
      </c>
      <c r="AJ165" s="69">
        <v>0</v>
      </c>
      <c r="AK165" s="69">
        <v>0</v>
      </c>
      <c r="AL165" s="69">
        <v>0</v>
      </c>
      <c r="AM165" s="69">
        <v>0</v>
      </c>
      <c r="AN165" s="69">
        <v>0</v>
      </c>
      <c r="AO165" s="69">
        <v>0</v>
      </c>
      <c r="AP165" s="69">
        <v>0</v>
      </c>
      <c r="AQ165" s="69">
        <v>0</v>
      </c>
      <c r="AR165" s="69">
        <v>0</v>
      </c>
      <c r="AS165" s="69">
        <v>0</v>
      </c>
      <c r="AT165" s="69">
        <v>0</v>
      </c>
      <c r="AU165" s="69">
        <v>0</v>
      </c>
    </row>
    <row r="166" spans="1:47" x14ac:dyDescent="0.2">
      <c r="A166" s="11">
        <v>2003</v>
      </c>
      <c r="B166" s="3">
        <v>6</v>
      </c>
      <c r="C166" s="30">
        <v>257.17336561223243</v>
      </c>
      <c r="D166" s="30">
        <v>0</v>
      </c>
      <c r="E166" s="30">
        <v>61.493992003589575</v>
      </c>
      <c r="F166" s="30">
        <v>11.225977848413786</v>
      </c>
      <c r="G166" s="30">
        <v>257.17336561223243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6">
        <v>0</v>
      </c>
      <c r="O166" s="30">
        <v>254.61767797986715</v>
      </c>
      <c r="P166" s="30">
        <v>0</v>
      </c>
      <c r="Q166" s="30">
        <v>254.25432166828841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12"/>
      <c r="X166" s="66">
        <v>102.48364461560173</v>
      </c>
      <c r="Y166" s="66">
        <v>102.48364461560173</v>
      </c>
      <c r="Z166" s="66">
        <v>78.727042840162582</v>
      </c>
      <c r="AB166" s="69">
        <f t="shared" si="4"/>
        <v>250.36703200972892</v>
      </c>
      <c r="AC166" s="69">
        <f t="shared" si="5"/>
        <v>0</v>
      </c>
      <c r="AD166" s="69">
        <v>0</v>
      </c>
      <c r="AE166" s="69">
        <v>0</v>
      </c>
      <c r="AF166" s="69">
        <v>0</v>
      </c>
      <c r="AG166" s="69">
        <v>0</v>
      </c>
      <c r="AH166" s="69">
        <v>0</v>
      </c>
      <c r="AI166" s="69">
        <v>0</v>
      </c>
      <c r="AJ166" s="69">
        <v>0</v>
      </c>
      <c r="AK166" s="69">
        <v>0</v>
      </c>
      <c r="AL166" s="69">
        <v>0</v>
      </c>
      <c r="AM166" s="69">
        <v>0</v>
      </c>
      <c r="AN166" s="69">
        <v>0</v>
      </c>
      <c r="AO166" s="69">
        <v>0</v>
      </c>
      <c r="AP166" s="69">
        <v>0</v>
      </c>
      <c r="AQ166" s="69">
        <v>0</v>
      </c>
      <c r="AR166" s="69">
        <v>0</v>
      </c>
      <c r="AS166" s="69">
        <v>0</v>
      </c>
      <c r="AT166" s="69">
        <v>0</v>
      </c>
      <c r="AU166" s="69">
        <v>0</v>
      </c>
    </row>
    <row r="167" spans="1:47" x14ac:dyDescent="0.2">
      <c r="A167" s="11">
        <v>2003</v>
      </c>
      <c r="B167" s="3">
        <v>7</v>
      </c>
      <c r="C167" s="30">
        <v>328.3448332666955</v>
      </c>
      <c r="D167" s="30">
        <v>0</v>
      </c>
      <c r="E167" s="30">
        <v>95.071013176936134</v>
      </c>
      <c r="F167" s="30">
        <v>21.523533166314188</v>
      </c>
      <c r="G167" s="30">
        <v>328.34483326669545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6">
        <v>0</v>
      </c>
      <c r="O167" s="30">
        <v>325.17725222560273</v>
      </c>
      <c r="P167" s="30">
        <v>0</v>
      </c>
      <c r="Q167" s="30">
        <v>325.17725222560273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12"/>
      <c r="X167" s="66">
        <v>108.24073378498154</v>
      </c>
      <c r="Y167" s="66">
        <v>108.24073378498154</v>
      </c>
      <c r="Z167" s="66">
        <v>79.141498246222852</v>
      </c>
      <c r="AB167" s="69">
        <f t="shared" si="4"/>
        <v>292.75909943946397</v>
      </c>
      <c r="AC167" s="69">
        <f t="shared" si="5"/>
        <v>0</v>
      </c>
      <c r="AD167" s="69">
        <v>0</v>
      </c>
      <c r="AE167" s="69">
        <v>0</v>
      </c>
      <c r="AF167" s="69">
        <v>0</v>
      </c>
      <c r="AG167" s="69">
        <v>0</v>
      </c>
      <c r="AH167" s="69">
        <v>0</v>
      </c>
      <c r="AI167" s="69">
        <v>0</v>
      </c>
      <c r="AJ167" s="69">
        <v>0</v>
      </c>
      <c r="AK167" s="69">
        <v>0</v>
      </c>
      <c r="AL167" s="69">
        <v>0</v>
      </c>
      <c r="AM167" s="69">
        <v>0</v>
      </c>
      <c r="AN167" s="69">
        <v>0</v>
      </c>
      <c r="AO167" s="69">
        <v>0</v>
      </c>
      <c r="AP167" s="69">
        <v>0</v>
      </c>
      <c r="AQ167" s="69">
        <v>0</v>
      </c>
      <c r="AR167" s="69">
        <v>0</v>
      </c>
      <c r="AS167" s="69">
        <v>0</v>
      </c>
      <c r="AT167" s="69">
        <v>0</v>
      </c>
      <c r="AU167" s="69">
        <v>0</v>
      </c>
    </row>
    <row r="168" spans="1:47" x14ac:dyDescent="0.2">
      <c r="A168" s="11">
        <v>2003</v>
      </c>
      <c r="B168" s="3">
        <v>8</v>
      </c>
      <c r="C168" s="30">
        <v>293.6272611790373</v>
      </c>
      <c r="D168" s="30">
        <v>0</v>
      </c>
      <c r="E168" s="30">
        <v>70.285340937011597</v>
      </c>
      <c r="F168" s="30">
        <v>12.097836436620664</v>
      </c>
      <c r="G168" s="30">
        <v>293.62726117903713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6">
        <v>0</v>
      </c>
      <c r="O168" s="30">
        <v>286.78712558059607</v>
      </c>
      <c r="P168" s="30">
        <v>0</v>
      </c>
      <c r="Q168" s="30">
        <v>286.78712558059595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12"/>
      <c r="X168" s="66">
        <v>102.86974525080066</v>
      </c>
      <c r="Y168" s="66">
        <v>102.86974525080066</v>
      </c>
      <c r="Z168" s="66">
        <v>77.470866841822158</v>
      </c>
      <c r="AB168" s="69">
        <f t="shared" si="4"/>
        <v>310.98604722286643</v>
      </c>
      <c r="AC168" s="69">
        <f t="shared" si="5"/>
        <v>0</v>
      </c>
      <c r="AD168" s="69">
        <v>0</v>
      </c>
      <c r="AE168" s="69">
        <v>0</v>
      </c>
      <c r="AF168" s="69">
        <v>0</v>
      </c>
      <c r="AG168" s="69">
        <v>0</v>
      </c>
      <c r="AH168" s="69">
        <v>0</v>
      </c>
      <c r="AI168" s="69">
        <v>0</v>
      </c>
      <c r="AJ168" s="69">
        <v>0</v>
      </c>
      <c r="AK168" s="69">
        <v>0</v>
      </c>
      <c r="AL168" s="69">
        <v>0</v>
      </c>
      <c r="AM168" s="69">
        <v>0</v>
      </c>
      <c r="AN168" s="69">
        <v>0</v>
      </c>
      <c r="AO168" s="69">
        <v>0</v>
      </c>
      <c r="AP168" s="69">
        <v>0</v>
      </c>
      <c r="AQ168" s="69">
        <v>0</v>
      </c>
      <c r="AR168" s="69">
        <v>0</v>
      </c>
      <c r="AS168" s="69">
        <v>0</v>
      </c>
      <c r="AT168" s="69">
        <v>0</v>
      </c>
      <c r="AU168" s="69">
        <v>0</v>
      </c>
    </row>
    <row r="169" spans="1:47" x14ac:dyDescent="0.2">
      <c r="A169" s="11">
        <v>2003</v>
      </c>
      <c r="B169" s="3">
        <v>9</v>
      </c>
      <c r="C169" s="30">
        <v>261.27800787140688</v>
      </c>
      <c r="D169" s="30">
        <v>0</v>
      </c>
      <c r="E169" s="30">
        <v>57.870277950191117</v>
      </c>
      <c r="F169" s="30">
        <v>7.4237027775551834</v>
      </c>
      <c r="G169" s="30">
        <v>261.27800787140694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6">
        <v>0</v>
      </c>
      <c r="O169" s="30">
        <v>283.47610045413137</v>
      </c>
      <c r="P169" s="30">
        <v>0</v>
      </c>
      <c r="Q169" s="30">
        <v>283.47610045413154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12"/>
      <c r="X169" s="66">
        <v>101.65013019542104</v>
      </c>
      <c r="Y169" s="66">
        <v>101.65013019542104</v>
      </c>
      <c r="Z169" s="66">
        <v>80.387085557094224</v>
      </c>
      <c r="AA169" s="66"/>
      <c r="AB169" s="69">
        <f t="shared" si="4"/>
        <v>277.45263452522209</v>
      </c>
      <c r="AC169" s="69">
        <f t="shared" si="5"/>
        <v>0</v>
      </c>
      <c r="AD169" s="69">
        <v>0</v>
      </c>
      <c r="AE169" s="69">
        <v>0</v>
      </c>
      <c r="AF169" s="69">
        <v>0</v>
      </c>
      <c r="AG169" s="69">
        <v>0</v>
      </c>
      <c r="AH169" s="69">
        <v>0</v>
      </c>
      <c r="AI169" s="69">
        <v>0</v>
      </c>
      <c r="AJ169" s="69">
        <v>0</v>
      </c>
      <c r="AK169" s="69">
        <v>0</v>
      </c>
      <c r="AL169" s="69">
        <v>0</v>
      </c>
      <c r="AM169" s="69">
        <v>0</v>
      </c>
      <c r="AN169" s="69">
        <v>0</v>
      </c>
      <c r="AO169" s="69">
        <v>0</v>
      </c>
      <c r="AP169" s="69">
        <v>0</v>
      </c>
      <c r="AQ169" s="69">
        <v>0</v>
      </c>
      <c r="AR169" s="69">
        <v>0</v>
      </c>
      <c r="AS169" s="69">
        <v>0</v>
      </c>
      <c r="AT169" s="69">
        <v>0</v>
      </c>
      <c r="AU169" s="69">
        <v>0</v>
      </c>
    </row>
    <row r="170" spans="1:47" x14ac:dyDescent="0.2">
      <c r="A170" s="11">
        <v>2003</v>
      </c>
      <c r="B170" s="3">
        <v>10</v>
      </c>
      <c r="C170" s="30">
        <v>222.19060310226058</v>
      </c>
      <c r="D170" s="30">
        <v>0</v>
      </c>
      <c r="E170" s="30">
        <v>44.861265196294056</v>
      </c>
      <c r="F170" s="30">
        <v>5.6663898380958573</v>
      </c>
      <c r="G170" s="30">
        <v>217.58776239688063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6">
        <v>0</v>
      </c>
      <c r="O170" s="30">
        <v>218.72197193363721</v>
      </c>
      <c r="P170" s="30">
        <v>0</v>
      </c>
      <c r="Q170" s="30">
        <v>215.66889256179184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12"/>
      <c r="X170" s="66">
        <v>96.843826137369646</v>
      </c>
      <c r="Y170" s="66">
        <v>0</v>
      </c>
      <c r="Z170" s="66">
        <v>76.604542543961387</v>
      </c>
      <c r="AA170" s="66"/>
      <c r="AB170" s="69">
        <f t="shared" si="4"/>
        <v>241.73430548683373</v>
      </c>
      <c r="AC170" s="69">
        <f t="shared" si="5"/>
        <v>0</v>
      </c>
      <c r="AD170" s="69">
        <v>0</v>
      </c>
      <c r="AE170" s="69">
        <v>0</v>
      </c>
      <c r="AF170" s="69">
        <v>0</v>
      </c>
      <c r="AG170" s="69">
        <v>0</v>
      </c>
      <c r="AH170" s="69">
        <v>0</v>
      </c>
      <c r="AI170" s="69">
        <v>0</v>
      </c>
      <c r="AJ170" s="69">
        <v>0</v>
      </c>
      <c r="AK170" s="69">
        <v>0</v>
      </c>
      <c r="AL170" s="69">
        <v>0</v>
      </c>
      <c r="AM170" s="69">
        <v>0</v>
      </c>
      <c r="AN170" s="69">
        <v>0</v>
      </c>
      <c r="AO170" s="69">
        <v>0</v>
      </c>
      <c r="AP170" s="69">
        <v>0</v>
      </c>
      <c r="AQ170" s="69">
        <v>0</v>
      </c>
      <c r="AR170" s="69">
        <v>0</v>
      </c>
      <c r="AS170" s="69">
        <v>0</v>
      </c>
      <c r="AT170" s="69">
        <v>0</v>
      </c>
      <c r="AU170" s="69">
        <v>0</v>
      </c>
    </row>
    <row r="171" spans="1:47" x14ac:dyDescent="0.2">
      <c r="A171" s="11">
        <v>2003</v>
      </c>
      <c r="B171" s="3">
        <v>11</v>
      </c>
      <c r="C171" s="30">
        <v>112.80371055034574</v>
      </c>
      <c r="D171" s="30">
        <v>17.508083401156334</v>
      </c>
      <c r="E171" s="30">
        <v>8.357473891466471</v>
      </c>
      <c r="F171" s="30">
        <v>0</v>
      </c>
      <c r="G171" s="30">
        <v>93.870533035912061</v>
      </c>
      <c r="H171" s="30">
        <v>11.988300419245888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6">
        <v>0</v>
      </c>
      <c r="O171" s="30">
        <v>127.68754275169724</v>
      </c>
      <c r="P171" s="30">
        <v>3.8026968479157532</v>
      </c>
      <c r="Q171" s="30">
        <v>107.22433192096362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12"/>
      <c r="X171" s="66">
        <v>84.85777062081668</v>
      </c>
      <c r="Y171" s="66">
        <v>0</v>
      </c>
      <c r="Z171" s="66">
        <v>72.738136255661985</v>
      </c>
      <c r="AA171" s="66"/>
      <c r="AB171" s="69">
        <f t="shared" si="4"/>
        <v>167.49715682630315</v>
      </c>
      <c r="AC171" s="69">
        <f t="shared" si="5"/>
        <v>0</v>
      </c>
      <c r="AD171" s="69">
        <v>9.9883004192458884</v>
      </c>
      <c r="AE171" s="69">
        <v>2.4804675639613052</v>
      </c>
      <c r="AF171" s="69">
        <v>0</v>
      </c>
      <c r="AG171" s="69">
        <v>0</v>
      </c>
      <c r="AH171" s="69">
        <v>0</v>
      </c>
      <c r="AI171" s="69">
        <v>0</v>
      </c>
      <c r="AJ171" s="69">
        <v>0</v>
      </c>
      <c r="AK171" s="69">
        <v>0</v>
      </c>
      <c r="AL171" s="69">
        <v>0</v>
      </c>
      <c r="AM171" s="69">
        <v>0</v>
      </c>
      <c r="AN171" s="69">
        <v>0</v>
      </c>
      <c r="AO171" s="69">
        <v>0</v>
      </c>
      <c r="AP171" s="69">
        <v>0</v>
      </c>
      <c r="AQ171" s="69">
        <v>0</v>
      </c>
      <c r="AR171" s="69">
        <v>0</v>
      </c>
      <c r="AS171" s="69">
        <v>0</v>
      </c>
      <c r="AT171" s="69">
        <v>0</v>
      </c>
      <c r="AU171" s="69">
        <v>0</v>
      </c>
    </row>
    <row r="172" spans="1:47" x14ac:dyDescent="0.2">
      <c r="A172" s="11">
        <v>2003</v>
      </c>
      <c r="B172" s="3">
        <v>12</v>
      </c>
      <c r="C172" s="30">
        <v>18.284108651512064</v>
      </c>
      <c r="D172" s="30">
        <v>122.87309479653393</v>
      </c>
      <c r="E172" s="30">
        <v>0</v>
      </c>
      <c r="F172" s="30">
        <v>0</v>
      </c>
      <c r="G172" s="30">
        <v>1.4699501034374407</v>
      </c>
      <c r="H172" s="30">
        <v>98.854624435138192</v>
      </c>
      <c r="I172" s="30">
        <v>0</v>
      </c>
      <c r="J172" s="30">
        <v>98.854624435138192</v>
      </c>
      <c r="K172" s="30">
        <v>0</v>
      </c>
      <c r="L172" s="30">
        <v>0</v>
      </c>
      <c r="M172" s="30">
        <v>0</v>
      </c>
      <c r="N172" s="36">
        <v>98.854624435138192</v>
      </c>
      <c r="O172" s="30">
        <v>14.074497750597361</v>
      </c>
      <c r="P172" s="30">
        <v>134.43600633984039</v>
      </c>
      <c r="Q172" s="30">
        <v>1.4699501034374407</v>
      </c>
      <c r="R172" s="30">
        <v>110.84292485438411</v>
      </c>
      <c r="S172" s="30">
        <v>0</v>
      </c>
      <c r="T172" s="30">
        <v>110.84292485438411</v>
      </c>
      <c r="U172" s="30">
        <v>0</v>
      </c>
      <c r="V172" s="30">
        <v>0</v>
      </c>
      <c r="W172" s="12"/>
      <c r="X172" s="66">
        <v>74.944222871394729</v>
      </c>
      <c r="Y172" s="66">
        <v>0</v>
      </c>
      <c r="Z172" s="66">
        <v>79.497799496663788</v>
      </c>
      <c r="AA172" s="66"/>
      <c r="AB172" s="69">
        <f t="shared" si="4"/>
        <v>65.543909600928899</v>
      </c>
      <c r="AC172" s="69">
        <f t="shared" si="5"/>
        <v>49.427312217569096</v>
      </c>
      <c r="AD172" s="69">
        <v>83.854624435138192</v>
      </c>
      <c r="AE172" s="69">
        <v>31.669243330876313</v>
      </c>
      <c r="AF172" s="69">
        <v>83.854624435138192</v>
      </c>
      <c r="AG172" s="69">
        <v>31.669243330876313</v>
      </c>
      <c r="AH172" s="69">
        <v>0</v>
      </c>
      <c r="AI172" s="69">
        <v>0</v>
      </c>
      <c r="AJ172" s="69">
        <v>0</v>
      </c>
      <c r="AK172" s="69">
        <v>83.854624435138192</v>
      </c>
      <c r="AL172" s="69">
        <v>0</v>
      </c>
      <c r="AM172" s="69">
        <v>0</v>
      </c>
      <c r="AN172" s="69">
        <v>0</v>
      </c>
      <c r="AO172" s="69">
        <v>31.669243330876313</v>
      </c>
      <c r="AP172" s="69">
        <v>0</v>
      </c>
      <c r="AQ172" s="69">
        <v>0</v>
      </c>
      <c r="AR172" s="69">
        <v>0</v>
      </c>
      <c r="AS172" s="69">
        <v>0</v>
      </c>
      <c r="AT172" s="69">
        <v>0</v>
      </c>
      <c r="AU172" s="69">
        <v>0</v>
      </c>
    </row>
    <row r="173" spans="1:47" x14ac:dyDescent="0.2">
      <c r="A173" s="3">
        <v>2004</v>
      </c>
      <c r="B173" s="3">
        <v>1</v>
      </c>
      <c r="C173" s="30">
        <v>15.801752728279354</v>
      </c>
      <c r="D173" s="30">
        <v>137.90244219038576</v>
      </c>
      <c r="E173" s="30">
        <v>2.9371361758017283E-2</v>
      </c>
      <c r="F173" s="30">
        <v>0</v>
      </c>
      <c r="G173" s="30">
        <v>1.5538434338953806</v>
      </c>
      <c r="H173" s="30">
        <v>113.45242668644025</v>
      </c>
      <c r="I173" s="30">
        <v>0</v>
      </c>
      <c r="J173" s="30">
        <v>113.45242668644025</v>
      </c>
      <c r="K173" s="30">
        <v>0</v>
      </c>
      <c r="L173" s="30">
        <v>0</v>
      </c>
      <c r="M173" s="30">
        <v>113.45242668644025</v>
      </c>
      <c r="N173" s="36">
        <v>0</v>
      </c>
      <c r="O173" s="30">
        <v>20.031091646428688</v>
      </c>
      <c r="P173" s="30">
        <v>126.5036629559047</v>
      </c>
      <c r="Q173" s="30">
        <v>1.5538434338953806</v>
      </c>
      <c r="R173" s="30">
        <v>101.75284895739745</v>
      </c>
      <c r="S173" s="30">
        <v>0</v>
      </c>
      <c r="T173" s="30">
        <v>101.75284895739745</v>
      </c>
      <c r="U173" s="30">
        <v>0</v>
      </c>
      <c r="V173" s="30">
        <v>0</v>
      </c>
      <c r="W173" s="12"/>
      <c r="X173" s="65">
        <v>74.937668608016097</v>
      </c>
      <c r="Y173" s="66">
        <v>0</v>
      </c>
      <c r="Z173" s="66">
        <v>71.505970337779104</v>
      </c>
      <c r="AB173" s="69">
        <f t="shared" si="4"/>
        <v>17.042930689895709</v>
      </c>
      <c r="AC173" s="69">
        <f t="shared" si="5"/>
        <v>106.15352556078922</v>
      </c>
      <c r="AD173" s="69">
        <v>93.430441362263934</v>
      </c>
      <c r="AE173" s="69">
        <v>19.259687951800117</v>
      </c>
      <c r="AF173" s="69">
        <v>93.430441362263934</v>
      </c>
      <c r="AG173" s="69">
        <v>19.259687951800117</v>
      </c>
      <c r="AH173" s="69">
        <v>0</v>
      </c>
      <c r="AI173" s="69">
        <v>0</v>
      </c>
      <c r="AJ173" s="69">
        <v>93.430441362263934</v>
      </c>
      <c r="AK173" s="69">
        <v>0</v>
      </c>
      <c r="AL173" s="69">
        <v>0</v>
      </c>
      <c r="AM173" s="69">
        <v>0</v>
      </c>
      <c r="AN173" s="69">
        <v>19.259687951800117</v>
      </c>
      <c r="AO173" s="69">
        <v>0</v>
      </c>
      <c r="AP173" s="69">
        <v>0</v>
      </c>
      <c r="AQ173" s="69">
        <v>0</v>
      </c>
      <c r="AR173" s="69">
        <v>0</v>
      </c>
      <c r="AS173" s="69">
        <v>0</v>
      </c>
      <c r="AT173" s="69">
        <v>0</v>
      </c>
      <c r="AU173" s="69">
        <v>0</v>
      </c>
    </row>
    <row r="174" spans="1:47" x14ac:dyDescent="0.2">
      <c r="A174" s="3">
        <v>2004</v>
      </c>
      <c r="B174" s="3">
        <v>2</v>
      </c>
      <c r="C174" s="30">
        <v>31.731051773128002</v>
      </c>
      <c r="D174" s="30">
        <v>70.40387864669573</v>
      </c>
      <c r="E174" s="30">
        <v>0.65357834253881397</v>
      </c>
      <c r="F174" s="30">
        <v>0</v>
      </c>
      <c r="G174" s="30">
        <v>8.695536977386638</v>
      </c>
      <c r="H174" s="30">
        <v>53.086348218869901</v>
      </c>
      <c r="I174" s="30">
        <v>0</v>
      </c>
      <c r="J174" s="30">
        <v>53.086348218869901</v>
      </c>
      <c r="K174" s="30">
        <v>0</v>
      </c>
      <c r="L174" s="30">
        <v>53.086348218869901</v>
      </c>
      <c r="M174" s="30">
        <v>0</v>
      </c>
      <c r="N174" s="36">
        <v>0</v>
      </c>
      <c r="O174" s="30">
        <v>31.475698022794575</v>
      </c>
      <c r="P174" s="30">
        <v>66.854512758092824</v>
      </c>
      <c r="Q174" s="30">
        <v>8.695536977386638</v>
      </c>
      <c r="R174" s="30">
        <v>48.943175252408835</v>
      </c>
      <c r="S174" s="30">
        <v>0</v>
      </c>
      <c r="T174" s="30">
        <v>48.943175252408835</v>
      </c>
      <c r="U174" s="30">
        <v>0</v>
      </c>
      <c r="V174" s="30">
        <v>48.943175252408835</v>
      </c>
      <c r="W174" s="12"/>
      <c r="X174" s="65">
        <v>77.460011446223405</v>
      </c>
      <c r="Y174" s="66">
        <v>0</v>
      </c>
      <c r="Z174" s="66">
        <v>76.775150837272747</v>
      </c>
      <c r="AB174" s="69">
        <f t="shared" si="4"/>
        <v>23.766402250703678</v>
      </c>
      <c r="AC174" s="69">
        <f t="shared" si="5"/>
        <v>83.269387452655081</v>
      </c>
      <c r="AD174" s="69">
        <v>46.086348218869901</v>
      </c>
      <c r="AE174" s="69">
        <v>14.141376629330928</v>
      </c>
      <c r="AF174" s="69">
        <v>46.086348218869901</v>
      </c>
      <c r="AG174" s="69">
        <v>14.141376629330928</v>
      </c>
      <c r="AH174" s="69">
        <v>0</v>
      </c>
      <c r="AI174" s="69">
        <v>46.086348218869901</v>
      </c>
      <c r="AJ174" s="69">
        <v>0</v>
      </c>
      <c r="AK174" s="69">
        <v>0</v>
      </c>
      <c r="AL174" s="69">
        <v>0</v>
      </c>
      <c r="AM174" s="69">
        <v>14.141376629330928</v>
      </c>
      <c r="AN174" s="69">
        <v>0</v>
      </c>
      <c r="AO174" s="69">
        <v>0</v>
      </c>
      <c r="AP174" s="69">
        <v>0</v>
      </c>
      <c r="AQ174" s="69">
        <v>46.086348218869901</v>
      </c>
      <c r="AR174" s="69">
        <v>0</v>
      </c>
      <c r="AS174" s="69">
        <v>14.141376629330928</v>
      </c>
      <c r="AT174" s="69">
        <v>0</v>
      </c>
      <c r="AU174" s="69">
        <v>0</v>
      </c>
    </row>
    <row r="175" spans="1:47" x14ac:dyDescent="0.2">
      <c r="A175" s="3">
        <v>2004</v>
      </c>
      <c r="B175" s="3">
        <v>3</v>
      </c>
      <c r="C175" s="30">
        <v>51.52483163857061</v>
      </c>
      <c r="D175" s="30">
        <v>27.76113393207001</v>
      </c>
      <c r="E175" s="30">
        <v>1.2483562346741319</v>
      </c>
      <c r="F175" s="30">
        <v>0</v>
      </c>
      <c r="G175" s="30">
        <v>20.304074696451394</v>
      </c>
      <c r="H175" s="30">
        <v>10.51128829263223</v>
      </c>
      <c r="I175" s="30">
        <v>0</v>
      </c>
      <c r="J175" s="30">
        <v>10.51128829263223</v>
      </c>
      <c r="K175" s="30">
        <v>10.51128829263223</v>
      </c>
      <c r="L175" s="30">
        <v>0</v>
      </c>
      <c r="M175" s="30">
        <v>0</v>
      </c>
      <c r="N175" s="36">
        <v>0</v>
      </c>
      <c r="O175" s="30">
        <v>47.378988834675638</v>
      </c>
      <c r="P175" s="30">
        <v>40.944133276448497</v>
      </c>
      <c r="Q175" s="30">
        <v>20.304074696451394</v>
      </c>
      <c r="R175" s="30">
        <v>26.354038988136097</v>
      </c>
      <c r="S175" s="30">
        <v>0</v>
      </c>
      <c r="T175" s="30">
        <v>26.354038988136097</v>
      </c>
      <c r="U175" s="30">
        <v>26.354038988136097</v>
      </c>
      <c r="V175" s="30">
        <v>0</v>
      </c>
      <c r="W175" s="12"/>
      <c r="X175" s="65">
        <v>79.857990061065706</v>
      </c>
      <c r="Y175" s="66">
        <v>0</v>
      </c>
      <c r="Z175" s="66">
        <v>73.575574050276828</v>
      </c>
      <c r="AB175" s="69">
        <f t="shared" si="4"/>
        <v>41.62794170584931</v>
      </c>
      <c r="AC175" s="69">
        <f t="shared" si="5"/>
        <v>31.798818255751065</v>
      </c>
      <c r="AD175" s="69">
        <v>7.51128829263223</v>
      </c>
      <c r="AE175" s="69">
        <v>0</v>
      </c>
      <c r="AF175" s="69">
        <v>7.51128829263223</v>
      </c>
      <c r="AG175" s="69">
        <v>0</v>
      </c>
      <c r="AH175" s="69">
        <v>7.51128829263223</v>
      </c>
      <c r="AI175" s="69">
        <v>0</v>
      </c>
      <c r="AJ175" s="69">
        <v>0</v>
      </c>
      <c r="AK175" s="69">
        <v>0</v>
      </c>
      <c r="AL175" s="69">
        <v>0</v>
      </c>
      <c r="AM175" s="69">
        <v>0</v>
      </c>
      <c r="AN175" s="69">
        <v>0</v>
      </c>
      <c r="AO175" s="69">
        <v>0</v>
      </c>
      <c r="AP175" s="69">
        <v>7.51128829263223</v>
      </c>
      <c r="AQ175" s="69">
        <v>0</v>
      </c>
      <c r="AR175" s="69">
        <v>0</v>
      </c>
      <c r="AS175" s="69">
        <v>0</v>
      </c>
      <c r="AT175" s="69">
        <f>(C175+C176)/2</f>
        <v>64.498482466625035</v>
      </c>
      <c r="AU175" s="69">
        <f>(K175+H176)/2</f>
        <v>9.2486585035004083</v>
      </c>
    </row>
    <row r="176" spans="1:47" x14ac:dyDescent="0.2">
      <c r="A176" s="3">
        <v>2004</v>
      </c>
      <c r="B176" s="3">
        <v>4</v>
      </c>
      <c r="C176" s="30">
        <v>77.472133294679452</v>
      </c>
      <c r="D176" s="30">
        <v>30.060598342342008</v>
      </c>
      <c r="E176" s="30">
        <v>6.2623972573285558</v>
      </c>
      <c r="F176" s="30">
        <v>4.8031500781438768E-4</v>
      </c>
      <c r="G176" s="30">
        <v>52.999911134609931</v>
      </c>
      <c r="H176" s="30">
        <v>7.9860287143685866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6">
        <v>0</v>
      </c>
      <c r="O176" s="30">
        <v>76.623329848907844</v>
      </c>
      <c r="P176" s="30">
        <v>33.968219130981559</v>
      </c>
      <c r="Q176" s="30">
        <v>48.166577801276603</v>
      </c>
      <c r="R176" s="30">
        <v>7.9860287143685866</v>
      </c>
      <c r="S176" s="30">
        <v>0</v>
      </c>
      <c r="T176" s="30">
        <v>0</v>
      </c>
      <c r="U176" s="30">
        <v>0</v>
      </c>
      <c r="V176" s="30">
        <v>0</v>
      </c>
      <c r="W176" s="12"/>
      <c r="X176" s="65">
        <v>82.829506441989906</v>
      </c>
      <c r="Y176" s="66">
        <v>0</v>
      </c>
      <c r="Z176" s="66">
        <v>67.584807368288935</v>
      </c>
      <c r="AB176" s="69">
        <f t="shared" si="4"/>
        <v>64.498482466625035</v>
      </c>
      <c r="AC176" s="69">
        <f t="shared" si="5"/>
        <v>5.255644146316115</v>
      </c>
      <c r="AD176" s="69">
        <v>4.9860287143685866</v>
      </c>
      <c r="AE176" s="69">
        <v>0</v>
      </c>
      <c r="AF176" s="69">
        <v>0</v>
      </c>
      <c r="AG176" s="69">
        <v>0</v>
      </c>
      <c r="AH176" s="69">
        <v>0</v>
      </c>
      <c r="AI176" s="69">
        <v>0</v>
      </c>
      <c r="AJ176" s="69">
        <v>0</v>
      </c>
      <c r="AK176" s="69">
        <v>0</v>
      </c>
      <c r="AL176" s="69">
        <v>0</v>
      </c>
      <c r="AM176" s="69">
        <v>0</v>
      </c>
      <c r="AN176" s="69">
        <v>0</v>
      </c>
      <c r="AO176" s="69">
        <v>0</v>
      </c>
      <c r="AP176" s="69">
        <v>0</v>
      </c>
      <c r="AQ176" s="69">
        <v>0</v>
      </c>
      <c r="AR176" s="69">
        <v>0</v>
      </c>
      <c r="AS176" s="69">
        <v>0</v>
      </c>
      <c r="AT176" s="69">
        <v>0</v>
      </c>
      <c r="AU176" s="69">
        <v>0</v>
      </c>
    </row>
    <row r="177" spans="1:47" x14ac:dyDescent="0.2">
      <c r="A177" s="3">
        <v>2004</v>
      </c>
      <c r="B177" s="3">
        <v>5</v>
      </c>
      <c r="C177" s="30">
        <v>160.55805014192359</v>
      </c>
      <c r="D177" s="30">
        <v>13.833333333333332</v>
      </c>
      <c r="E177" s="30">
        <v>38.15603682188344</v>
      </c>
      <c r="F177" s="30">
        <v>8.9100772790628078</v>
      </c>
      <c r="G177" s="30">
        <v>125.97471680859029</v>
      </c>
      <c r="H177" s="30">
        <v>0.2083333333333286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6">
        <v>0</v>
      </c>
      <c r="O177" s="30">
        <v>132.54166666666666</v>
      </c>
      <c r="P177" s="30">
        <v>13.833333333333332</v>
      </c>
      <c r="Q177" s="30">
        <v>97.541666666666671</v>
      </c>
      <c r="R177" s="30">
        <v>0.2083333333333286</v>
      </c>
      <c r="S177" s="30">
        <v>0</v>
      </c>
      <c r="T177" s="30">
        <v>0</v>
      </c>
      <c r="U177" s="30">
        <v>0</v>
      </c>
      <c r="V177" s="30">
        <v>0</v>
      </c>
      <c r="W177" s="12"/>
      <c r="X177" s="65">
        <v>93.727347100965602</v>
      </c>
      <c r="Y177" s="66">
        <v>93.727347100965602</v>
      </c>
      <c r="Z177" s="66">
        <v>72.003106046581777</v>
      </c>
      <c r="AB177" s="69">
        <f t="shared" si="4"/>
        <v>119.01509171830152</v>
      </c>
      <c r="AC177" s="69">
        <f t="shared" si="5"/>
        <v>0</v>
      </c>
      <c r="AD177" s="69">
        <v>0</v>
      </c>
      <c r="AE177" s="69">
        <v>0</v>
      </c>
      <c r="AF177" s="69">
        <v>0</v>
      </c>
      <c r="AG177" s="69">
        <v>0</v>
      </c>
      <c r="AH177" s="69">
        <v>0</v>
      </c>
      <c r="AI177" s="69">
        <v>0</v>
      </c>
      <c r="AJ177" s="69">
        <v>0</v>
      </c>
      <c r="AK177" s="69">
        <v>0</v>
      </c>
      <c r="AL177" s="69">
        <v>0</v>
      </c>
      <c r="AM177" s="69">
        <v>0</v>
      </c>
      <c r="AN177" s="69">
        <v>0</v>
      </c>
      <c r="AO177" s="69">
        <v>0</v>
      </c>
      <c r="AP177" s="69">
        <v>0</v>
      </c>
      <c r="AQ177" s="69">
        <v>0</v>
      </c>
      <c r="AR177" s="69">
        <v>0</v>
      </c>
      <c r="AS177" s="69">
        <v>0</v>
      </c>
      <c r="AT177" s="69">
        <v>0</v>
      </c>
      <c r="AU177" s="69">
        <v>0</v>
      </c>
    </row>
    <row r="178" spans="1:47" x14ac:dyDescent="0.2">
      <c r="A178" s="3">
        <v>2004</v>
      </c>
      <c r="B178" s="3">
        <v>6</v>
      </c>
      <c r="C178" s="30">
        <v>309.17739656496775</v>
      </c>
      <c r="D178" s="30">
        <v>0</v>
      </c>
      <c r="E178" s="30">
        <v>93.164510509868762</v>
      </c>
      <c r="F178" s="30">
        <v>26.061695630760113</v>
      </c>
      <c r="G178" s="30">
        <v>309.17739656496769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6">
        <v>0</v>
      </c>
      <c r="O178" s="30">
        <v>321.97639370827625</v>
      </c>
      <c r="P178" s="30">
        <v>0</v>
      </c>
      <c r="Q178" s="30">
        <v>321.97639370827608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12"/>
      <c r="X178" s="65">
        <v>109.93668811681</v>
      </c>
      <c r="Y178" s="66">
        <v>109.93668811681</v>
      </c>
      <c r="Z178" s="66">
        <v>78.727042840162582</v>
      </c>
      <c r="AB178" s="69">
        <f t="shared" si="4"/>
        <v>234.86772335344568</v>
      </c>
      <c r="AC178" s="69">
        <f t="shared" si="5"/>
        <v>0</v>
      </c>
      <c r="AD178" s="69">
        <v>0</v>
      </c>
      <c r="AE178" s="69">
        <v>0</v>
      </c>
      <c r="AF178" s="69">
        <v>0</v>
      </c>
      <c r="AG178" s="69">
        <v>0</v>
      </c>
      <c r="AH178" s="69">
        <v>0</v>
      </c>
      <c r="AI178" s="69">
        <v>0</v>
      </c>
      <c r="AJ178" s="69">
        <v>0</v>
      </c>
      <c r="AK178" s="69">
        <v>0</v>
      </c>
      <c r="AL178" s="69">
        <v>0</v>
      </c>
      <c r="AM178" s="69">
        <v>0</v>
      </c>
      <c r="AN178" s="69">
        <v>0</v>
      </c>
      <c r="AO178" s="69">
        <v>0</v>
      </c>
      <c r="AP178" s="69">
        <v>0</v>
      </c>
      <c r="AQ178" s="69">
        <v>0</v>
      </c>
      <c r="AR178" s="69">
        <v>0</v>
      </c>
      <c r="AS178" s="69">
        <v>0</v>
      </c>
      <c r="AT178" s="69">
        <v>0</v>
      </c>
      <c r="AU178" s="69">
        <v>0</v>
      </c>
    </row>
    <row r="179" spans="1:47" x14ac:dyDescent="0.2">
      <c r="A179" s="3">
        <v>2004</v>
      </c>
      <c r="B179" s="3">
        <v>7</v>
      </c>
      <c r="C179" s="30">
        <v>317.88462704051551</v>
      </c>
      <c r="D179" s="30">
        <v>0</v>
      </c>
      <c r="E179" s="30">
        <v>95.629162234477931</v>
      </c>
      <c r="F179" s="30">
        <v>27.548474083934071</v>
      </c>
      <c r="G179" s="30">
        <v>317.88462704051557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6">
        <v>0</v>
      </c>
      <c r="O179" s="30">
        <v>310.78597872370335</v>
      </c>
      <c r="P179" s="30">
        <v>0</v>
      </c>
      <c r="Q179" s="30">
        <v>310.78597872370335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12"/>
      <c r="X179" s="65">
        <v>110.53947778053499</v>
      </c>
      <c r="Y179" s="66">
        <v>110.53947778053499</v>
      </c>
      <c r="Z179" s="66">
        <v>79.141498246222852</v>
      </c>
      <c r="AB179" s="69">
        <f t="shared" si="4"/>
        <v>313.53101180274166</v>
      </c>
      <c r="AC179" s="69">
        <f t="shared" si="5"/>
        <v>0</v>
      </c>
      <c r="AD179" s="69">
        <v>0</v>
      </c>
      <c r="AE179" s="69">
        <v>0</v>
      </c>
      <c r="AF179" s="69">
        <v>0</v>
      </c>
      <c r="AG179" s="69">
        <v>0</v>
      </c>
      <c r="AH179" s="69">
        <v>0</v>
      </c>
      <c r="AI179" s="69">
        <v>0</v>
      </c>
      <c r="AJ179" s="69">
        <v>0</v>
      </c>
      <c r="AK179" s="69">
        <v>0</v>
      </c>
      <c r="AL179" s="69">
        <v>0</v>
      </c>
      <c r="AM179" s="69">
        <v>0</v>
      </c>
      <c r="AN179" s="69">
        <v>0</v>
      </c>
      <c r="AO179" s="69">
        <v>0</v>
      </c>
      <c r="AP179" s="69">
        <v>0</v>
      </c>
      <c r="AQ179" s="69">
        <v>0</v>
      </c>
      <c r="AR179" s="69">
        <v>0</v>
      </c>
      <c r="AS179" s="69">
        <v>0</v>
      </c>
      <c r="AT179" s="69">
        <v>0</v>
      </c>
      <c r="AU179" s="69">
        <v>0</v>
      </c>
    </row>
    <row r="180" spans="1:47" x14ac:dyDescent="0.2">
      <c r="A180" s="3">
        <v>2004</v>
      </c>
      <c r="B180" s="3">
        <v>8</v>
      </c>
      <c r="C180" s="30">
        <v>306.52890135415782</v>
      </c>
      <c r="D180" s="30">
        <v>0</v>
      </c>
      <c r="E180" s="30">
        <v>82.168230727442108</v>
      </c>
      <c r="F180" s="30">
        <v>16.652862997161328</v>
      </c>
      <c r="G180" s="30">
        <v>306.52890135415782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6">
        <v>0</v>
      </c>
      <c r="O180" s="30">
        <v>298.97119275729199</v>
      </c>
      <c r="P180" s="30">
        <v>0</v>
      </c>
      <c r="Q180" s="30">
        <v>298.97119275729204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12"/>
      <c r="X180" s="65">
        <v>105.52334102198201</v>
      </c>
      <c r="Y180" s="66">
        <v>105.52334102198201</v>
      </c>
      <c r="Z180" s="66">
        <v>77.470866841822158</v>
      </c>
      <c r="AB180" s="69">
        <f t="shared" si="4"/>
        <v>312.20676419733667</v>
      </c>
      <c r="AC180" s="69">
        <f t="shared" si="5"/>
        <v>0</v>
      </c>
      <c r="AD180" s="69">
        <v>0</v>
      </c>
      <c r="AE180" s="69">
        <v>0</v>
      </c>
      <c r="AF180" s="69">
        <v>0</v>
      </c>
      <c r="AG180" s="69">
        <v>0</v>
      </c>
      <c r="AH180" s="69">
        <v>0</v>
      </c>
      <c r="AI180" s="69">
        <v>0</v>
      </c>
      <c r="AJ180" s="69">
        <v>0</v>
      </c>
      <c r="AK180" s="69">
        <v>0</v>
      </c>
      <c r="AL180" s="69">
        <v>0</v>
      </c>
      <c r="AM180" s="69">
        <v>0</v>
      </c>
      <c r="AN180" s="69">
        <v>0</v>
      </c>
      <c r="AO180" s="69">
        <v>0</v>
      </c>
      <c r="AP180" s="69">
        <v>0</v>
      </c>
      <c r="AQ180" s="69">
        <v>0</v>
      </c>
      <c r="AR180" s="69">
        <v>0</v>
      </c>
      <c r="AS180" s="69">
        <v>0</v>
      </c>
      <c r="AT180" s="69">
        <v>0</v>
      </c>
      <c r="AU180" s="69">
        <v>0</v>
      </c>
    </row>
    <row r="181" spans="1:47" x14ac:dyDescent="0.2">
      <c r="A181" s="3">
        <v>2004</v>
      </c>
      <c r="B181" s="3">
        <v>9</v>
      </c>
      <c r="C181" s="30">
        <v>280.10546486045519</v>
      </c>
      <c r="D181" s="30">
        <v>0</v>
      </c>
      <c r="E181" s="30">
        <v>63.790728696833298</v>
      </c>
      <c r="F181" s="30">
        <v>10.111845730775631</v>
      </c>
      <c r="G181" s="30">
        <v>280.10546486045519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6">
        <v>0</v>
      </c>
      <c r="O181" s="30">
        <v>298.37371125733682</v>
      </c>
      <c r="P181" s="30">
        <v>0</v>
      </c>
      <c r="Q181" s="30">
        <v>298.37371125733688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12"/>
      <c r="X181" s="65">
        <v>101.55512867168601</v>
      </c>
      <c r="Y181" s="66">
        <v>101.55512867168601</v>
      </c>
      <c r="Z181" s="66">
        <v>80.387085557094224</v>
      </c>
      <c r="AB181" s="69">
        <f t="shared" si="4"/>
        <v>293.31718310730651</v>
      </c>
      <c r="AC181" s="69">
        <f t="shared" si="5"/>
        <v>0</v>
      </c>
      <c r="AD181" s="69">
        <v>0</v>
      </c>
      <c r="AE181" s="69">
        <v>0</v>
      </c>
      <c r="AF181" s="69">
        <v>0</v>
      </c>
      <c r="AG181" s="69">
        <v>0</v>
      </c>
      <c r="AH181" s="69">
        <v>0</v>
      </c>
      <c r="AI181" s="69">
        <v>0</v>
      </c>
      <c r="AJ181" s="69">
        <v>0</v>
      </c>
      <c r="AK181" s="69">
        <v>0</v>
      </c>
      <c r="AL181" s="69">
        <v>0</v>
      </c>
      <c r="AM181" s="69">
        <v>0</v>
      </c>
      <c r="AN181" s="69">
        <v>0</v>
      </c>
      <c r="AO181" s="69">
        <v>0</v>
      </c>
      <c r="AP181" s="69">
        <v>0</v>
      </c>
      <c r="AQ181" s="69">
        <v>0</v>
      </c>
      <c r="AR181" s="69">
        <v>0</v>
      </c>
      <c r="AS181" s="69">
        <v>0</v>
      </c>
      <c r="AT181" s="69">
        <v>0</v>
      </c>
      <c r="AU181" s="69">
        <v>0</v>
      </c>
    </row>
    <row r="182" spans="1:47" x14ac:dyDescent="0.2">
      <c r="A182" s="3">
        <v>2004</v>
      </c>
      <c r="B182" s="3">
        <v>10</v>
      </c>
      <c r="C182" s="30">
        <v>177.94711282218276</v>
      </c>
      <c r="D182" s="30">
        <v>1.548301337043291</v>
      </c>
      <c r="E182" s="30">
        <v>24.859964527250455</v>
      </c>
      <c r="F182" s="30">
        <v>1.0848171671445719</v>
      </c>
      <c r="G182" s="30">
        <v>168.87465895248147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6">
        <v>0</v>
      </c>
      <c r="O182" s="30">
        <v>180.78962868373969</v>
      </c>
      <c r="P182" s="30">
        <v>1.548301337043291</v>
      </c>
      <c r="Q182" s="30">
        <v>172.3383745382412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12"/>
      <c r="X182" s="65">
        <v>92.632732463502194</v>
      </c>
      <c r="Y182" s="66">
        <v>0</v>
      </c>
      <c r="Z182" s="66">
        <v>76.604542543961387</v>
      </c>
      <c r="AB182" s="69">
        <f t="shared" si="4"/>
        <v>229.02628884131897</v>
      </c>
      <c r="AC182" s="69">
        <f t="shared" si="5"/>
        <v>0</v>
      </c>
      <c r="AD182" s="69">
        <v>0</v>
      </c>
      <c r="AE182" s="69">
        <v>0</v>
      </c>
      <c r="AF182" s="69">
        <v>0</v>
      </c>
      <c r="AG182" s="69">
        <v>0</v>
      </c>
      <c r="AH182" s="69">
        <v>0</v>
      </c>
      <c r="AI182" s="69">
        <v>0</v>
      </c>
      <c r="AJ182" s="69">
        <v>0</v>
      </c>
      <c r="AK182" s="69">
        <v>0</v>
      </c>
      <c r="AL182" s="69">
        <v>0</v>
      </c>
      <c r="AM182" s="69">
        <v>0</v>
      </c>
      <c r="AN182" s="69">
        <v>0</v>
      </c>
      <c r="AO182" s="69">
        <v>0</v>
      </c>
      <c r="AP182" s="69">
        <v>0</v>
      </c>
      <c r="AQ182" s="69">
        <v>0</v>
      </c>
      <c r="AR182" s="69">
        <v>0</v>
      </c>
      <c r="AS182" s="69">
        <v>0</v>
      </c>
      <c r="AT182" s="69">
        <v>0</v>
      </c>
      <c r="AU182" s="69">
        <v>0</v>
      </c>
    </row>
    <row r="183" spans="1:47" x14ac:dyDescent="0.2">
      <c r="A183" s="3">
        <v>2004</v>
      </c>
      <c r="B183" s="3">
        <v>11</v>
      </c>
      <c r="C183" s="30">
        <v>78.63759262162813</v>
      </c>
      <c r="D183" s="30">
        <v>10.341012356657325</v>
      </c>
      <c r="E183" s="30">
        <v>3.8318138552291501</v>
      </c>
      <c r="F183" s="30">
        <v>0</v>
      </c>
      <c r="G183" s="30">
        <v>47.484071184832061</v>
      </c>
      <c r="H183" s="30">
        <v>1.885540377747148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6">
        <v>0</v>
      </c>
      <c r="O183" s="30">
        <v>89.155191325227875</v>
      </c>
      <c r="P183" s="30">
        <v>9.2038748488385398</v>
      </c>
      <c r="Q183" s="30">
        <v>59.972235770374311</v>
      </c>
      <c r="R183" s="30">
        <v>1.885540377747148</v>
      </c>
      <c r="S183" s="30">
        <v>0</v>
      </c>
      <c r="T183" s="30">
        <v>0</v>
      </c>
      <c r="U183" s="30">
        <v>0</v>
      </c>
      <c r="V183" s="30">
        <v>0</v>
      </c>
      <c r="W183" s="12"/>
      <c r="X183" s="65">
        <v>82.973094104250407</v>
      </c>
      <c r="Y183" s="66">
        <v>0</v>
      </c>
      <c r="Z183" s="66">
        <v>72.738136255661985</v>
      </c>
      <c r="AB183" s="69">
        <f t="shared" si="4"/>
        <v>128.29235272190544</v>
      </c>
      <c r="AC183" s="69">
        <f t="shared" si="5"/>
        <v>0</v>
      </c>
      <c r="AD183" s="69">
        <v>0.885540377747148</v>
      </c>
      <c r="AE183" s="69">
        <v>0</v>
      </c>
      <c r="AF183" s="69">
        <v>0</v>
      </c>
      <c r="AG183" s="69">
        <v>0</v>
      </c>
      <c r="AH183" s="69">
        <v>0</v>
      </c>
      <c r="AI183" s="69">
        <v>0</v>
      </c>
      <c r="AJ183" s="69">
        <v>0</v>
      </c>
      <c r="AK183" s="69">
        <v>0</v>
      </c>
      <c r="AL183" s="69">
        <v>0</v>
      </c>
      <c r="AM183" s="69">
        <v>0</v>
      </c>
      <c r="AN183" s="69">
        <v>0</v>
      </c>
      <c r="AO183" s="69">
        <v>0</v>
      </c>
      <c r="AP183" s="69">
        <v>0</v>
      </c>
      <c r="AQ183" s="69">
        <v>0</v>
      </c>
      <c r="AR183" s="69">
        <v>0</v>
      </c>
      <c r="AS183" s="69">
        <v>0</v>
      </c>
      <c r="AT183" s="69">
        <v>0</v>
      </c>
      <c r="AU183" s="69">
        <v>0</v>
      </c>
    </row>
    <row r="184" spans="1:47" x14ac:dyDescent="0.2">
      <c r="A184" s="3">
        <v>2004</v>
      </c>
      <c r="B184" s="3">
        <v>12</v>
      </c>
      <c r="C184" s="30">
        <v>25.903341112343071</v>
      </c>
      <c r="D184" s="30">
        <v>105.91333305409978</v>
      </c>
      <c r="E184" s="30">
        <v>0.65039001412191999</v>
      </c>
      <c r="F184" s="30">
        <v>0</v>
      </c>
      <c r="G184" s="30">
        <v>15.967920804370735</v>
      </c>
      <c r="H184" s="30">
        <v>85.453948550483119</v>
      </c>
      <c r="I184" s="30">
        <v>0</v>
      </c>
      <c r="J184" s="30">
        <v>85.453948550483119</v>
      </c>
      <c r="K184" s="30">
        <v>0</v>
      </c>
      <c r="L184" s="30">
        <v>0</v>
      </c>
      <c r="M184" s="30">
        <v>0</v>
      </c>
      <c r="N184" s="36">
        <v>85.453948550483119</v>
      </c>
      <c r="O184" s="30">
        <v>28.518350539545956</v>
      </c>
      <c r="P184" s="30">
        <v>104.78684607569181</v>
      </c>
      <c r="Q184" s="30">
        <v>16.871537481813533</v>
      </c>
      <c r="R184" s="30">
        <v>85.453948550483119</v>
      </c>
      <c r="S184" s="30">
        <v>0</v>
      </c>
      <c r="T184" s="30">
        <v>85.453948550483119</v>
      </c>
      <c r="U184" s="30">
        <v>0</v>
      </c>
      <c r="V184" s="30">
        <v>0</v>
      </c>
      <c r="W184" s="12"/>
      <c r="X184" s="65">
        <v>75.094745763165406</v>
      </c>
      <c r="Y184" s="66">
        <v>0</v>
      </c>
      <c r="Z184" s="66">
        <v>79.497799496663788</v>
      </c>
      <c r="AB184" s="69">
        <f t="shared" si="4"/>
        <v>52.270466866985601</v>
      </c>
      <c r="AC184" s="69">
        <f t="shared" si="5"/>
        <v>42.72697427524156</v>
      </c>
      <c r="AD184" s="69">
        <v>73.453948550483148</v>
      </c>
      <c r="AE184" s="69">
        <v>24.497626390242232</v>
      </c>
      <c r="AF184" s="69">
        <v>73.453948550483148</v>
      </c>
      <c r="AG184" s="69">
        <v>24.497626390242232</v>
      </c>
      <c r="AH184" s="69">
        <v>0</v>
      </c>
      <c r="AI184" s="69">
        <v>0</v>
      </c>
      <c r="AJ184" s="69">
        <v>0</v>
      </c>
      <c r="AK184" s="69">
        <v>73.453948550483148</v>
      </c>
      <c r="AL184" s="69">
        <v>0</v>
      </c>
      <c r="AM184" s="69">
        <v>0</v>
      </c>
      <c r="AN184" s="69">
        <v>0</v>
      </c>
      <c r="AO184" s="69">
        <v>24.497626390242232</v>
      </c>
      <c r="AP184" s="69">
        <v>0</v>
      </c>
      <c r="AQ184" s="69">
        <v>0</v>
      </c>
      <c r="AR184" s="69">
        <v>0</v>
      </c>
      <c r="AS184" s="69">
        <v>0</v>
      </c>
      <c r="AT184" s="69">
        <v>0</v>
      </c>
      <c r="AU184" s="69">
        <v>0</v>
      </c>
    </row>
    <row r="185" spans="1:47" x14ac:dyDescent="0.2">
      <c r="A185" s="3">
        <v>2005</v>
      </c>
      <c r="B185" s="3">
        <v>1</v>
      </c>
      <c r="C185" s="30">
        <v>23.472308723910274</v>
      </c>
      <c r="D185" s="30">
        <v>108.25462120951046</v>
      </c>
      <c r="E185" s="30">
        <v>2.679675838995384E-4</v>
      </c>
      <c r="F185" s="30">
        <v>0</v>
      </c>
      <c r="G185" s="30">
        <v>4.9866165121308654</v>
      </c>
      <c r="H185" s="30">
        <v>94.8945994272392</v>
      </c>
      <c r="I185" s="30">
        <v>0</v>
      </c>
      <c r="J185" s="30">
        <v>94.8945994272392</v>
      </c>
      <c r="K185" s="30">
        <v>0</v>
      </c>
      <c r="L185" s="30">
        <v>0</v>
      </c>
      <c r="M185" s="30">
        <v>94.8945994272392</v>
      </c>
      <c r="N185" s="36">
        <v>0</v>
      </c>
      <c r="O185" s="30">
        <v>23.876085463629714</v>
      </c>
      <c r="P185" s="30">
        <v>103.06719856740082</v>
      </c>
      <c r="Q185" s="30">
        <v>4.9866165121308654</v>
      </c>
      <c r="R185" s="30">
        <v>90.271056578636149</v>
      </c>
      <c r="S185" s="30">
        <v>0</v>
      </c>
      <c r="T185" s="30">
        <v>90.271056578636149</v>
      </c>
      <c r="U185" s="30">
        <v>0</v>
      </c>
      <c r="V185" s="30">
        <v>0</v>
      </c>
      <c r="W185" s="12"/>
      <c r="X185" s="65">
        <v>76.6966294825489</v>
      </c>
      <c r="Y185" s="66">
        <v>0</v>
      </c>
      <c r="Z185" s="66">
        <v>73.984371528741434</v>
      </c>
      <c r="AB185" s="69">
        <f t="shared" si="4"/>
        <v>24.687824918126672</v>
      </c>
      <c r="AC185" s="69">
        <f t="shared" si="5"/>
        <v>90.17427398886116</v>
      </c>
      <c r="AD185" s="69">
        <v>81.877626473157591</v>
      </c>
      <c r="AE185" s="69">
        <v>31.145745774272477</v>
      </c>
      <c r="AF185" s="69">
        <v>81.877626473157591</v>
      </c>
      <c r="AG185" s="69">
        <v>31.145745774272477</v>
      </c>
      <c r="AH185" s="69">
        <v>0</v>
      </c>
      <c r="AI185" s="69">
        <v>0</v>
      </c>
      <c r="AJ185" s="69">
        <v>81.877626473157591</v>
      </c>
      <c r="AK185" s="69">
        <v>0</v>
      </c>
      <c r="AL185" s="69">
        <v>0</v>
      </c>
      <c r="AM185" s="69">
        <v>0</v>
      </c>
      <c r="AN185" s="69">
        <v>31.145745774272477</v>
      </c>
      <c r="AO185" s="69">
        <v>0</v>
      </c>
      <c r="AP185" s="69">
        <v>0</v>
      </c>
      <c r="AQ185" s="69">
        <v>0</v>
      </c>
      <c r="AR185" s="69">
        <v>0</v>
      </c>
      <c r="AS185" s="69">
        <v>0</v>
      </c>
      <c r="AT185" s="69">
        <v>0</v>
      </c>
      <c r="AU185" s="69">
        <v>0</v>
      </c>
    </row>
    <row r="186" spans="1:47" x14ac:dyDescent="0.2">
      <c r="A186" s="3">
        <v>2005</v>
      </c>
      <c r="B186" s="3">
        <v>2</v>
      </c>
      <c r="C186" s="30">
        <v>18.741238924773285</v>
      </c>
      <c r="D186" s="30">
        <v>82.234857787785231</v>
      </c>
      <c r="E186" s="30">
        <v>2.5116386997501888E-2</v>
      </c>
      <c r="F186" s="30">
        <v>0</v>
      </c>
      <c r="G186" s="30">
        <v>2.0149817152479415</v>
      </c>
      <c r="H186" s="30">
        <v>51.901549672181638</v>
      </c>
      <c r="I186" s="30">
        <v>0</v>
      </c>
      <c r="J186" s="30">
        <v>51.901549672181638</v>
      </c>
      <c r="K186" s="30">
        <v>0</v>
      </c>
      <c r="L186" s="30">
        <v>51.901549672181638</v>
      </c>
      <c r="M186" s="30">
        <v>0</v>
      </c>
      <c r="N186" s="36">
        <v>0</v>
      </c>
      <c r="O186" s="30">
        <v>14.779573371448068</v>
      </c>
      <c r="P186" s="30">
        <v>89.23253404668398</v>
      </c>
      <c r="Q186" s="30">
        <v>0</v>
      </c>
      <c r="R186" s="30">
        <v>56.525092520784696</v>
      </c>
      <c r="S186" s="30">
        <v>0</v>
      </c>
      <c r="T186" s="30">
        <v>56.525092520784696</v>
      </c>
      <c r="U186" s="30">
        <v>0</v>
      </c>
      <c r="V186" s="30">
        <v>56.525092520784696</v>
      </c>
      <c r="W186" s="12"/>
      <c r="X186" s="65">
        <v>77.229988930157106</v>
      </c>
      <c r="Y186" s="66">
        <v>0</v>
      </c>
      <c r="Z186" s="66">
        <v>71.725372290094597</v>
      </c>
      <c r="AB186" s="69">
        <f t="shared" si="4"/>
        <v>21.106773824341779</v>
      </c>
      <c r="AC186" s="69">
        <f t="shared" si="5"/>
        <v>73.398074549710415</v>
      </c>
      <c r="AD186" s="69">
        <v>42.862590634590894</v>
      </c>
      <c r="AE186" s="69">
        <v>14.846271794390702</v>
      </c>
      <c r="AF186" s="69">
        <v>42.862590634590894</v>
      </c>
      <c r="AG186" s="69">
        <v>14.846271794390702</v>
      </c>
      <c r="AH186" s="69">
        <v>0</v>
      </c>
      <c r="AI186" s="69">
        <v>42.862590634590894</v>
      </c>
      <c r="AJ186" s="69">
        <v>0</v>
      </c>
      <c r="AK186" s="69">
        <v>0</v>
      </c>
      <c r="AL186" s="69">
        <v>0</v>
      </c>
      <c r="AM186" s="69">
        <v>14.846271794390702</v>
      </c>
      <c r="AN186" s="69">
        <v>0</v>
      </c>
      <c r="AO186" s="69">
        <v>0</v>
      </c>
      <c r="AP186" s="69">
        <v>0</v>
      </c>
      <c r="AQ186" s="69">
        <v>42.862590634590894</v>
      </c>
      <c r="AR186" s="69">
        <v>0</v>
      </c>
      <c r="AS186" s="69">
        <v>14.846271794390702</v>
      </c>
      <c r="AT186" s="69">
        <v>0</v>
      </c>
      <c r="AU186" s="69">
        <v>0</v>
      </c>
    </row>
    <row r="187" spans="1:47" x14ac:dyDescent="0.2">
      <c r="A187" s="3">
        <v>2005</v>
      </c>
      <c r="B187" s="3">
        <v>3</v>
      </c>
      <c r="C187" s="30">
        <v>59.816978305441737</v>
      </c>
      <c r="D187" s="30">
        <v>81.532908675781599</v>
      </c>
      <c r="E187" s="30">
        <v>5.8003962561626699</v>
      </c>
      <c r="F187" s="30">
        <v>0.10621706025473898</v>
      </c>
      <c r="G187" s="30">
        <v>42.924104529626234</v>
      </c>
      <c r="H187" s="30">
        <v>57.739090687930904</v>
      </c>
      <c r="I187" s="30">
        <v>0</v>
      </c>
      <c r="J187" s="30">
        <v>57.739090687930904</v>
      </c>
      <c r="K187" s="30">
        <v>204.53523978735174</v>
      </c>
      <c r="L187" s="30">
        <v>0</v>
      </c>
      <c r="M187" s="30">
        <v>0</v>
      </c>
      <c r="N187" s="36">
        <v>0</v>
      </c>
      <c r="O187" s="30">
        <v>55.0400394605428</v>
      </c>
      <c r="P187" s="30">
        <v>78.940445069901116</v>
      </c>
      <c r="Q187" s="30">
        <v>40.391057556908464</v>
      </c>
      <c r="R187" s="30">
        <v>57.739090687930904</v>
      </c>
      <c r="S187" s="30">
        <v>0</v>
      </c>
      <c r="T187" s="30">
        <v>57.739090687930904</v>
      </c>
      <c r="U187" s="30">
        <v>204.53523978735177</v>
      </c>
      <c r="V187" s="30">
        <v>0</v>
      </c>
      <c r="W187" s="12"/>
      <c r="X187" s="65">
        <v>81.722970913371398</v>
      </c>
      <c r="Y187" s="66">
        <v>0</v>
      </c>
      <c r="Z187" s="66">
        <v>70.563518375711809</v>
      </c>
      <c r="AB187" s="69">
        <f t="shared" si="4"/>
        <v>39.279108615107511</v>
      </c>
      <c r="AC187" s="69">
        <f t="shared" si="5"/>
        <v>54.820320180056271</v>
      </c>
      <c r="AD187" s="69">
        <v>45.07646096204909</v>
      </c>
      <c r="AE187" s="69">
        <v>8.5726017844052862</v>
      </c>
      <c r="AF187" s="69">
        <v>45.07646096204909</v>
      </c>
      <c r="AG187" s="69">
        <v>8.5726017844052862</v>
      </c>
      <c r="AH187" s="69">
        <v>169.81667806979758</v>
      </c>
      <c r="AI187" s="69">
        <v>0</v>
      </c>
      <c r="AJ187" s="69">
        <v>0</v>
      </c>
      <c r="AK187" s="69">
        <v>0</v>
      </c>
      <c r="AL187" s="69">
        <v>54.564619353068466</v>
      </c>
      <c r="AM187" s="69">
        <v>0</v>
      </c>
      <c r="AN187" s="69">
        <v>0</v>
      </c>
      <c r="AO187" s="69">
        <v>0</v>
      </c>
      <c r="AP187" s="69">
        <v>45.07646096204909</v>
      </c>
      <c r="AQ187" s="69">
        <v>0</v>
      </c>
      <c r="AR187" s="69">
        <v>8.5726017844052862</v>
      </c>
      <c r="AS187" s="69">
        <v>0</v>
      </c>
      <c r="AT187" s="69">
        <f>(C187+C188)/2</f>
        <v>63.953774196763383</v>
      </c>
      <c r="AU187" s="69">
        <f>(K187+H188)/2</f>
        <v>103.62993502779955</v>
      </c>
    </row>
    <row r="188" spans="1:47" x14ac:dyDescent="0.2">
      <c r="A188" s="3">
        <v>2005</v>
      </c>
      <c r="B188" s="3">
        <v>4</v>
      </c>
      <c r="C188" s="30">
        <v>68.09057008808503</v>
      </c>
      <c r="D188" s="30">
        <v>24.351188514930797</v>
      </c>
      <c r="E188" s="30">
        <v>3.9733873260717951</v>
      </c>
      <c r="F188" s="30">
        <v>0</v>
      </c>
      <c r="G188" s="30">
        <v>33.006286734194362</v>
      </c>
      <c r="H188" s="30">
        <v>2.7246302682473598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6">
        <v>0</v>
      </c>
      <c r="O188" s="30">
        <v>68.851319402389478</v>
      </c>
      <c r="P188" s="30">
        <v>27.379599473294135</v>
      </c>
      <c r="Q188" s="30">
        <v>30.557371437618613</v>
      </c>
      <c r="R188" s="30">
        <v>2.7246302682473598</v>
      </c>
      <c r="S188" s="30">
        <v>0</v>
      </c>
      <c r="T188" s="30">
        <v>0</v>
      </c>
      <c r="U188" s="30">
        <v>0</v>
      </c>
      <c r="V188" s="30">
        <v>0</v>
      </c>
      <c r="W188" s="12"/>
      <c r="X188" s="65">
        <v>82.209950901158194</v>
      </c>
      <c r="Y188" s="66">
        <v>0</v>
      </c>
      <c r="Z188" s="66">
        <v>66.090889475988291</v>
      </c>
      <c r="AB188" s="69">
        <f t="shared" si="4"/>
        <v>63.953774196763383</v>
      </c>
      <c r="AC188" s="69">
        <f t="shared" si="5"/>
        <v>28.869545343965452</v>
      </c>
      <c r="AD188" s="69">
        <v>1.1737878305130423</v>
      </c>
      <c r="AE188" s="69">
        <v>0</v>
      </c>
      <c r="AF188" s="69">
        <v>0</v>
      </c>
      <c r="AG188" s="69">
        <v>0</v>
      </c>
      <c r="AH188" s="69">
        <v>0</v>
      </c>
      <c r="AI188" s="69">
        <v>0</v>
      </c>
      <c r="AJ188" s="69">
        <v>0</v>
      </c>
      <c r="AK188" s="69">
        <v>0</v>
      </c>
      <c r="AL188" s="69">
        <v>0</v>
      </c>
      <c r="AM188" s="69">
        <v>0</v>
      </c>
      <c r="AN188" s="69">
        <v>0</v>
      </c>
      <c r="AO188" s="69">
        <v>0</v>
      </c>
      <c r="AP188" s="69">
        <v>0</v>
      </c>
      <c r="AQ188" s="69">
        <v>0</v>
      </c>
      <c r="AR188" s="69">
        <v>0</v>
      </c>
      <c r="AS188" s="69">
        <v>0</v>
      </c>
      <c r="AT188" s="69">
        <v>0</v>
      </c>
      <c r="AU188" s="69">
        <v>0</v>
      </c>
    </row>
    <row r="189" spans="1:47" x14ac:dyDescent="0.2">
      <c r="A189" s="3">
        <v>2005</v>
      </c>
      <c r="B189" s="3">
        <v>5</v>
      </c>
      <c r="C189" s="30">
        <v>168.41009322371792</v>
      </c>
      <c r="D189" s="30">
        <v>0.73124034529974347</v>
      </c>
      <c r="E189" s="30">
        <v>27.05040860447291</v>
      </c>
      <c r="F189" s="30">
        <v>3.3314633088813368</v>
      </c>
      <c r="G189" s="30">
        <v>158.75039085780259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6">
        <v>0</v>
      </c>
      <c r="O189" s="30">
        <v>151.25206791620673</v>
      </c>
      <c r="P189" s="30">
        <v>0.74866386225453319</v>
      </c>
      <c r="Q189" s="30">
        <v>140.13485833424733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12"/>
      <c r="X189" s="65">
        <v>91.841291685851601</v>
      </c>
      <c r="Y189" s="66">
        <v>91.841291685851601</v>
      </c>
      <c r="Z189" s="66">
        <v>72.58571841464591</v>
      </c>
      <c r="AB189" s="69">
        <f t="shared" si="4"/>
        <v>118.25033165590148</v>
      </c>
      <c r="AC189" s="69">
        <f t="shared" si="5"/>
        <v>0</v>
      </c>
      <c r="AD189" s="69">
        <v>0</v>
      </c>
      <c r="AE189" s="69">
        <v>0</v>
      </c>
      <c r="AF189" s="69">
        <v>0</v>
      </c>
      <c r="AG189" s="69">
        <v>0</v>
      </c>
      <c r="AH189" s="69">
        <v>0</v>
      </c>
      <c r="AI189" s="69">
        <v>0</v>
      </c>
      <c r="AJ189" s="69">
        <v>0</v>
      </c>
      <c r="AK189" s="69">
        <v>0</v>
      </c>
      <c r="AL189" s="69">
        <v>0</v>
      </c>
      <c r="AM189" s="69">
        <v>0</v>
      </c>
      <c r="AN189" s="69">
        <v>0</v>
      </c>
      <c r="AO189" s="69">
        <v>0</v>
      </c>
      <c r="AP189" s="69">
        <v>0</v>
      </c>
      <c r="AQ189" s="69">
        <v>0</v>
      </c>
      <c r="AR189" s="69">
        <v>0</v>
      </c>
      <c r="AS189" s="69">
        <v>0</v>
      </c>
      <c r="AT189" s="69">
        <v>0</v>
      </c>
      <c r="AU189" s="69">
        <v>0</v>
      </c>
    </row>
    <row r="190" spans="1:47" x14ac:dyDescent="0.2">
      <c r="A190" s="3">
        <v>2005</v>
      </c>
      <c r="B190" s="3">
        <v>6</v>
      </c>
      <c r="C190" s="30">
        <v>237.58316535506088</v>
      </c>
      <c r="D190" s="30">
        <v>0</v>
      </c>
      <c r="E190" s="30">
        <v>42.265185974139243</v>
      </c>
      <c r="F190" s="30">
        <v>4.7176694696317911</v>
      </c>
      <c r="G190" s="30">
        <v>237.58316535506091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6">
        <v>0</v>
      </c>
      <c r="O190" s="30">
        <v>245.31806466596649</v>
      </c>
      <c r="P190" s="30">
        <v>0</v>
      </c>
      <c r="Q190" s="30">
        <v>245.31806466596657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12"/>
      <c r="X190" s="65">
        <v>97.921612566796895</v>
      </c>
      <c r="Y190" s="66">
        <v>97.921612566796895</v>
      </c>
      <c r="Z190" s="66">
        <v>81.721649553560638</v>
      </c>
      <c r="AB190" s="69">
        <f t="shared" si="4"/>
        <v>202.9966292893894</v>
      </c>
      <c r="AC190" s="69">
        <f t="shared" si="5"/>
        <v>0</v>
      </c>
      <c r="AD190" s="69">
        <v>0</v>
      </c>
      <c r="AE190" s="69">
        <v>0</v>
      </c>
      <c r="AF190" s="69">
        <v>0</v>
      </c>
      <c r="AG190" s="69">
        <v>0</v>
      </c>
      <c r="AH190" s="69">
        <v>0</v>
      </c>
      <c r="AI190" s="69">
        <v>0</v>
      </c>
      <c r="AJ190" s="69">
        <v>0</v>
      </c>
      <c r="AK190" s="69">
        <v>0</v>
      </c>
      <c r="AL190" s="69">
        <v>0</v>
      </c>
      <c r="AM190" s="69">
        <v>0</v>
      </c>
      <c r="AN190" s="69">
        <v>0</v>
      </c>
      <c r="AO190" s="69">
        <v>0</v>
      </c>
      <c r="AP190" s="69">
        <v>0</v>
      </c>
      <c r="AQ190" s="69">
        <v>0</v>
      </c>
      <c r="AR190" s="69">
        <v>0</v>
      </c>
      <c r="AS190" s="69">
        <v>0</v>
      </c>
      <c r="AT190" s="69">
        <v>0</v>
      </c>
      <c r="AU190" s="69">
        <v>0</v>
      </c>
    </row>
    <row r="191" spans="1:47" x14ac:dyDescent="0.2">
      <c r="A191" s="3">
        <v>2005</v>
      </c>
      <c r="B191" s="3">
        <v>7</v>
      </c>
      <c r="C191" s="30">
        <v>364.85537468903868</v>
      </c>
      <c r="D191" s="30">
        <v>0</v>
      </c>
      <c r="E191" s="30">
        <v>121.54646116444951</v>
      </c>
      <c r="F191" s="30">
        <v>32.880564709113791</v>
      </c>
      <c r="G191" s="30">
        <v>364.85537468903863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36">
        <v>0</v>
      </c>
      <c r="O191" s="30">
        <v>350.2438907736481</v>
      </c>
      <c r="P191" s="30">
        <v>0</v>
      </c>
      <c r="Q191" s="30">
        <v>350.2438907736481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12"/>
      <c r="X191" s="65">
        <v>108.789523070288</v>
      </c>
      <c r="Y191" s="66">
        <v>108.789523070288</v>
      </c>
      <c r="Z191" s="66">
        <v>75.817811268422545</v>
      </c>
      <c r="AB191" s="69">
        <f t="shared" si="4"/>
        <v>301.21927002204978</v>
      </c>
      <c r="AC191" s="69">
        <f t="shared" si="5"/>
        <v>0</v>
      </c>
      <c r="AD191" s="69">
        <v>0</v>
      </c>
      <c r="AE191" s="69">
        <v>0</v>
      </c>
      <c r="AF191" s="69">
        <v>0</v>
      </c>
      <c r="AG191" s="69">
        <v>0</v>
      </c>
      <c r="AH191" s="69">
        <v>0</v>
      </c>
      <c r="AI191" s="69">
        <v>0</v>
      </c>
      <c r="AJ191" s="69">
        <v>0</v>
      </c>
      <c r="AK191" s="69">
        <v>0</v>
      </c>
      <c r="AL191" s="69">
        <v>0</v>
      </c>
      <c r="AM191" s="69">
        <v>0</v>
      </c>
      <c r="AN191" s="69">
        <v>0</v>
      </c>
      <c r="AO191" s="69">
        <v>0</v>
      </c>
      <c r="AP191" s="69">
        <v>0</v>
      </c>
      <c r="AQ191" s="69">
        <v>0</v>
      </c>
      <c r="AR191" s="69">
        <v>0</v>
      </c>
      <c r="AS191" s="69">
        <v>0</v>
      </c>
      <c r="AT191" s="69">
        <v>0</v>
      </c>
      <c r="AU191" s="69">
        <v>0</v>
      </c>
    </row>
    <row r="192" spans="1:47" x14ac:dyDescent="0.2">
      <c r="A192" s="3">
        <v>2005</v>
      </c>
      <c r="B192" s="3">
        <v>8</v>
      </c>
      <c r="C192" s="30">
        <v>365.72725656601534</v>
      </c>
      <c r="D192" s="30">
        <v>0</v>
      </c>
      <c r="E192" s="30">
        <v>127.51920544368599</v>
      </c>
      <c r="F192" s="30">
        <v>39.271483299795413</v>
      </c>
      <c r="G192" s="30">
        <v>365.72725656601523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6">
        <v>0</v>
      </c>
      <c r="O192" s="30">
        <v>362.78163077883335</v>
      </c>
      <c r="P192" s="30">
        <v>0</v>
      </c>
      <c r="Q192" s="30">
        <v>362.7816307788334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12"/>
      <c r="X192" s="65">
        <v>110.813876176314</v>
      </c>
      <c r="Y192" s="66">
        <v>110.813876176314</v>
      </c>
      <c r="Z192" s="66">
        <v>75.563825182711497</v>
      </c>
      <c r="AB192" s="69">
        <f t="shared" si="4"/>
        <v>365.29131562752701</v>
      </c>
      <c r="AC192" s="69">
        <f t="shared" si="5"/>
        <v>0</v>
      </c>
      <c r="AD192" s="69">
        <v>0</v>
      </c>
      <c r="AE192" s="69">
        <v>0</v>
      </c>
      <c r="AF192" s="69">
        <v>0</v>
      </c>
      <c r="AG192" s="69">
        <v>0</v>
      </c>
      <c r="AH192" s="69">
        <v>0</v>
      </c>
      <c r="AI192" s="69">
        <v>0</v>
      </c>
      <c r="AJ192" s="69">
        <v>0</v>
      </c>
      <c r="AK192" s="69">
        <v>0</v>
      </c>
      <c r="AL192" s="69">
        <v>0</v>
      </c>
      <c r="AM192" s="69">
        <v>0</v>
      </c>
      <c r="AN192" s="69">
        <v>0</v>
      </c>
      <c r="AO192" s="69">
        <v>0</v>
      </c>
      <c r="AP192" s="69">
        <v>0</v>
      </c>
      <c r="AQ192" s="69">
        <v>0</v>
      </c>
      <c r="AR192" s="69">
        <v>0</v>
      </c>
      <c r="AS192" s="69">
        <v>0</v>
      </c>
      <c r="AT192" s="69">
        <v>0</v>
      </c>
      <c r="AU192" s="69">
        <v>0</v>
      </c>
    </row>
    <row r="193" spans="1:47" x14ac:dyDescent="0.2">
      <c r="A193" s="3">
        <v>2005</v>
      </c>
      <c r="B193" s="3">
        <v>9</v>
      </c>
      <c r="C193" s="30">
        <v>295.85169010672553</v>
      </c>
      <c r="D193" s="30">
        <v>0</v>
      </c>
      <c r="E193" s="30">
        <v>79.933312576314592</v>
      </c>
      <c r="F193" s="30">
        <v>17.6967278208175</v>
      </c>
      <c r="G193" s="30">
        <v>295.85169010672564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6">
        <v>0</v>
      </c>
      <c r="O193" s="30">
        <v>314.8426676979127</v>
      </c>
      <c r="P193" s="30">
        <v>0</v>
      </c>
      <c r="Q193" s="30">
        <v>314.84266769791287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12"/>
      <c r="X193" s="65">
        <v>103.804909956689</v>
      </c>
      <c r="Y193" s="66">
        <v>103.804909956689</v>
      </c>
      <c r="Z193" s="66">
        <v>76.444400172507585</v>
      </c>
      <c r="AB193" s="69">
        <f t="shared" si="4"/>
        <v>330.78947333637041</v>
      </c>
      <c r="AC193" s="69">
        <f t="shared" si="5"/>
        <v>0</v>
      </c>
      <c r="AD193" s="69">
        <v>0</v>
      </c>
      <c r="AE193" s="69">
        <v>0</v>
      </c>
      <c r="AF193" s="69">
        <v>0</v>
      </c>
      <c r="AG193" s="69">
        <v>0</v>
      </c>
      <c r="AH193" s="69">
        <v>0</v>
      </c>
      <c r="AI193" s="69">
        <v>0</v>
      </c>
      <c r="AJ193" s="69">
        <v>0</v>
      </c>
      <c r="AK193" s="69">
        <v>0</v>
      </c>
      <c r="AL193" s="69">
        <v>0</v>
      </c>
      <c r="AM193" s="69">
        <v>0</v>
      </c>
      <c r="AN193" s="69">
        <v>0</v>
      </c>
      <c r="AO193" s="69">
        <v>0</v>
      </c>
      <c r="AP193" s="69">
        <v>0</v>
      </c>
      <c r="AQ193" s="69">
        <v>0</v>
      </c>
      <c r="AR193" s="69">
        <v>0</v>
      </c>
      <c r="AS193" s="69">
        <v>0</v>
      </c>
      <c r="AT193" s="69">
        <v>0</v>
      </c>
      <c r="AU193" s="69">
        <v>0</v>
      </c>
    </row>
    <row r="194" spans="1:47" x14ac:dyDescent="0.2">
      <c r="A194" s="3">
        <v>2005</v>
      </c>
      <c r="B194" s="3">
        <v>10</v>
      </c>
      <c r="C194" s="30">
        <v>202.3425504957174</v>
      </c>
      <c r="D194" s="30">
        <v>13.334340566899773</v>
      </c>
      <c r="E194" s="30">
        <v>35.264092579749807</v>
      </c>
      <c r="F194" s="30">
        <v>2.5793995267675269</v>
      </c>
      <c r="G194" s="30">
        <v>193.95520517101659</v>
      </c>
      <c r="H194" s="30">
        <v>8.2807326491575566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6">
        <v>0</v>
      </c>
      <c r="O194" s="30">
        <v>213.78666923833481</v>
      </c>
      <c r="P194" s="30">
        <v>13.194028518195726</v>
      </c>
      <c r="Q194" s="30">
        <v>208.40337448527231</v>
      </c>
      <c r="R194" s="30">
        <v>8.2807326491575566</v>
      </c>
      <c r="S194" s="30">
        <v>0</v>
      </c>
      <c r="T194" s="30">
        <v>0</v>
      </c>
      <c r="U194" s="30">
        <v>0</v>
      </c>
      <c r="V194" s="30">
        <v>0</v>
      </c>
      <c r="W194" s="12"/>
      <c r="X194" s="65">
        <v>93.587367338900194</v>
      </c>
      <c r="Y194" s="66">
        <v>0</v>
      </c>
      <c r="Z194" s="66">
        <v>75.803507907994586</v>
      </c>
      <c r="AB194" s="69">
        <f t="shared" si="4"/>
        <v>249.09712030122148</v>
      </c>
      <c r="AC194" s="69">
        <f t="shared" si="5"/>
        <v>0</v>
      </c>
      <c r="AD194" s="69">
        <v>6.2807326491575566</v>
      </c>
      <c r="AE194" s="69">
        <v>0</v>
      </c>
      <c r="AF194" s="69">
        <v>0</v>
      </c>
      <c r="AG194" s="69">
        <v>0</v>
      </c>
      <c r="AH194" s="69">
        <v>0</v>
      </c>
      <c r="AI194" s="69">
        <v>0</v>
      </c>
      <c r="AJ194" s="69">
        <v>0</v>
      </c>
      <c r="AK194" s="69">
        <v>0</v>
      </c>
      <c r="AL194" s="69">
        <v>0</v>
      </c>
      <c r="AM194" s="69">
        <v>0</v>
      </c>
      <c r="AN194" s="69">
        <v>0</v>
      </c>
      <c r="AO194" s="69">
        <v>0</v>
      </c>
      <c r="AP194" s="69">
        <v>0</v>
      </c>
      <c r="AQ194" s="69">
        <v>0</v>
      </c>
      <c r="AR194" s="69">
        <v>0</v>
      </c>
      <c r="AS194" s="69">
        <v>0</v>
      </c>
      <c r="AT194" s="69">
        <v>0</v>
      </c>
      <c r="AU194" s="69">
        <v>0</v>
      </c>
    </row>
    <row r="195" spans="1:47" x14ac:dyDescent="0.2">
      <c r="A195" s="3">
        <v>2005</v>
      </c>
      <c r="B195" s="3">
        <v>11</v>
      </c>
      <c r="C195" s="30">
        <v>83.146324960442655</v>
      </c>
      <c r="D195" s="30">
        <v>16.465597509791024</v>
      </c>
      <c r="E195" s="30">
        <v>3.517953653028449</v>
      </c>
      <c r="F195" s="30">
        <v>0</v>
      </c>
      <c r="G195" s="30">
        <v>66.694101935099368</v>
      </c>
      <c r="H195" s="30">
        <v>9.3885747961362185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6">
        <v>0</v>
      </c>
      <c r="O195" s="30">
        <v>86.269684929734197</v>
      </c>
      <c r="P195" s="30">
        <v>16.321364947120831</v>
      </c>
      <c r="Q195" s="30">
        <v>67.794467789980445</v>
      </c>
      <c r="R195" s="30">
        <v>9.3885747961362185</v>
      </c>
      <c r="S195" s="30">
        <v>0</v>
      </c>
      <c r="T195" s="30">
        <v>0</v>
      </c>
      <c r="U195" s="30">
        <v>0</v>
      </c>
      <c r="V195" s="30">
        <v>0</v>
      </c>
      <c r="W195" s="12"/>
      <c r="X195" s="65">
        <v>83.396528072536995</v>
      </c>
      <c r="Y195" s="66">
        <v>0</v>
      </c>
      <c r="Z195" s="66">
        <v>73.647138059081342</v>
      </c>
      <c r="AB195" s="69">
        <f t="shared" si="4"/>
        <v>142.74443772808002</v>
      </c>
      <c r="AC195" s="69">
        <f t="shared" si="5"/>
        <v>0</v>
      </c>
      <c r="AD195" s="69">
        <v>6.6683794128692639</v>
      </c>
      <c r="AE195" s="69">
        <v>0.77614049021136822</v>
      </c>
      <c r="AF195" s="69">
        <v>0</v>
      </c>
      <c r="AG195" s="69">
        <v>0</v>
      </c>
      <c r="AH195" s="69">
        <v>0</v>
      </c>
      <c r="AI195" s="69">
        <v>0</v>
      </c>
      <c r="AJ195" s="69">
        <v>0</v>
      </c>
      <c r="AK195" s="69">
        <v>0</v>
      </c>
      <c r="AL195" s="69">
        <v>0</v>
      </c>
      <c r="AM195" s="69">
        <v>0</v>
      </c>
      <c r="AN195" s="69">
        <v>0</v>
      </c>
      <c r="AO195" s="69">
        <v>0</v>
      </c>
      <c r="AP195" s="69">
        <v>0</v>
      </c>
      <c r="AQ195" s="69">
        <v>0</v>
      </c>
      <c r="AR195" s="69">
        <v>0</v>
      </c>
      <c r="AS195" s="69">
        <v>0</v>
      </c>
      <c r="AT195" s="69">
        <v>0</v>
      </c>
      <c r="AU195" s="69">
        <v>0</v>
      </c>
    </row>
    <row r="196" spans="1:47" x14ac:dyDescent="0.2">
      <c r="A196" s="3">
        <v>2005</v>
      </c>
      <c r="B196" s="3">
        <v>12</v>
      </c>
      <c r="C196" s="30">
        <v>19.124849327028503</v>
      </c>
      <c r="D196" s="30">
        <v>99.583341488774835</v>
      </c>
      <c r="E196" s="30">
        <v>0</v>
      </c>
      <c r="F196" s="30">
        <v>0</v>
      </c>
      <c r="G196" s="30">
        <v>5.0143779116531704</v>
      </c>
      <c r="H196" s="30">
        <v>75.065445070517569</v>
      </c>
      <c r="I196" s="30">
        <v>0</v>
      </c>
      <c r="J196" s="30">
        <v>75.065445070517569</v>
      </c>
      <c r="K196" s="30">
        <v>0</v>
      </c>
      <c r="L196" s="30">
        <v>0</v>
      </c>
      <c r="M196" s="30">
        <v>0</v>
      </c>
      <c r="N196" s="36">
        <v>75.065445070517569</v>
      </c>
      <c r="O196" s="30">
        <v>18.747257004220721</v>
      </c>
      <c r="P196" s="30">
        <v>91.720784858468463</v>
      </c>
      <c r="Q196" s="30">
        <v>5.9095520510927031</v>
      </c>
      <c r="R196" s="30">
        <v>73.022562309899286</v>
      </c>
      <c r="S196" s="30">
        <v>0</v>
      </c>
      <c r="T196" s="30">
        <v>73.022562309899286</v>
      </c>
      <c r="U196" s="30">
        <v>0</v>
      </c>
      <c r="V196" s="30">
        <v>0</v>
      </c>
      <c r="W196" s="12"/>
      <c r="X196" s="65">
        <v>76.9020485492848</v>
      </c>
      <c r="Y196" s="66">
        <v>0</v>
      </c>
      <c r="Z196" s="66">
        <v>73.174268726026881</v>
      </c>
      <c r="AB196" s="69">
        <f t="shared" si="4"/>
        <v>51.135587143735577</v>
      </c>
      <c r="AC196" s="69">
        <f t="shared" si="5"/>
        <v>37.532722535258785</v>
      </c>
      <c r="AD196" s="69">
        <v>60.858099826138435</v>
      </c>
      <c r="AE196" s="69">
        <v>10.597680457304463</v>
      </c>
      <c r="AF196" s="69">
        <v>60.858099826138435</v>
      </c>
      <c r="AG196" s="69">
        <v>10.597680457304463</v>
      </c>
      <c r="AH196" s="69">
        <v>0</v>
      </c>
      <c r="AI196" s="69">
        <v>0</v>
      </c>
      <c r="AJ196" s="69">
        <v>0</v>
      </c>
      <c r="AK196" s="69">
        <v>60.858099826138435</v>
      </c>
      <c r="AL196" s="69">
        <v>0</v>
      </c>
      <c r="AM196" s="69">
        <v>0</v>
      </c>
      <c r="AN196" s="69">
        <v>0</v>
      </c>
      <c r="AO196" s="69">
        <v>10.597680457304463</v>
      </c>
      <c r="AP196" s="69">
        <v>0</v>
      </c>
      <c r="AQ196" s="69">
        <v>0</v>
      </c>
      <c r="AR196" s="69">
        <v>0</v>
      </c>
      <c r="AS196" s="69">
        <v>0</v>
      </c>
      <c r="AT196" s="69">
        <v>0</v>
      </c>
      <c r="AU196" s="69">
        <v>0</v>
      </c>
    </row>
    <row r="197" spans="1:47" x14ac:dyDescent="0.2">
      <c r="A197" s="3">
        <v>2006</v>
      </c>
      <c r="B197" s="3">
        <v>1</v>
      </c>
      <c r="C197" s="30">
        <v>28.785119209450606</v>
      </c>
      <c r="D197" s="30">
        <v>90.867433166405135</v>
      </c>
      <c r="E197" s="30">
        <v>0.10852210392508373</v>
      </c>
      <c r="F197" s="30">
        <v>0</v>
      </c>
      <c r="G197" s="30">
        <v>8.3028545427803238</v>
      </c>
      <c r="H197" s="30">
        <v>72.254768900838357</v>
      </c>
      <c r="I197" s="30">
        <v>0</v>
      </c>
      <c r="J197" s="30">
        <v>72.254768900838357</v>
      </c>
      <c r="K197" s="30">
        <v>0</v>
      </c>
      <c r="L197" s="30">
        <v>0</v>
      </c>
      <c r="M197" s="30">
        <v>72.254768900838357</v>
      </c>
      <c r="N197" s="36">
        <v>0</v>
      </c>
      <c r="O197" s="30">
        <v>28.909164099402929</v>
      </c>
      <c r="P197" s="30">
        <v>97.428794389004977</v>
      </c>
      <c r="Q197" s="30">
        <v>8.3028545427803238</v>
      </c>
      <c r="R197" s="30">
        <v>74.297651661456641</v>
      </c>
      <c r="S197" s="30">
        <v>0</v>
      </c>
      <c r="T197" s="30">
        <v>74.297651661456641</v>
      </c>
      <c r="U197" s="30">
        <v>0</v>
      </c>
      <c r="V197" s="30">
        <v>0</v>
      </c>
      <c r="W197" s="12"/>
      <c r="X197" s="65">
        <v>79.050012202752796</v>
      </c>
      <c r="Y197" s="66">
        <v>0</v>
      </c>
      <c r="Z197" s="66">
        <v>69.146878879330487</v>
      </c>
      <c r="AB197" s="69">
        <f t="shared" si="4"/>
        <v>23.954984268239556</v>
      </c>
      <c r="AC197" s="69">
        <f t="shared" si="5"/>
        <v>73.66010698567797</v>
      </c>
      <c r="AD197" s="69">
        <v>59.330800049955215</v>
      </c>
      <c r="AE197" s="69">
        <v>22.544309384230154</v>
      </c>
      <c r="AF197" s="69">
        <v>59.330800049955215</v>
      </c>
      <c r="AG197" s="69">
        <v>22.544309384230154</v>
      </c>
      <c r="AH197" s="69">
        <v>0</v>
      </c>
      <c r="AI197" s="69">
        <v>0</v>
      </c>
      <c r="AJ197" s="69">
        <v>59.330800049955215</v>
      </c>
      <c r="AK197" s="69">
        <v>0</v>
      </c>
      <c r="AL197" s="69">
        <v>0</v>
      </c>
      <c r="AM197" s="69">
        <v>0</v>
      </c>
      <c r="AN197" s="69">
        <v>22.544309384230154</v>
      </c>
      <c r="AO197" s="69">
        <v>0</v>
      </c>
      <c r="AP197" s="69">
        <v>0</v>
      </c>
      <c r="AQ197" s="69">
        <v>0</v>
      </c>
      <c r="AR197" s="69">
        <v>0</v>
      </c>
      <c r="AS197" s="69">
        <v>0</v>
      </c>
      <c r="AT197" s="69">
        <v>0</v>
      </c>
      <c r="AU197" s="69">
        <v>0</v>
      </c>
    </row>
    <row r="198" spans="1:47" x14ac:dyDescent="0.2">
      <c r="A198" s="3">
        <v>2006</v>
      </c>
      <c r="B198" s="3">
        <v>2</v>
      </c>
      <c r="C198" s="31">
        <v>21.454291223695627</v>
      </c>
      <c r="D198" s="31">
        <v>120.65401609277373</v>
      </c>
      <c r="E198" s="31">
        <v>0.52271736488040221</v>
      </c>
      <c r="F198" s="31">
        <v>0</v>
      </c>
      <c r="G198" s="31">
        <v>3.8966511529763181</v>
      </c>
      <c r="H198" s="31">
        <v>96.750838732198716</v>
      </c>
      <c r="I198" s="30">
        <v>0</v>
      </c>
      <c r="J198" s="30">
        <v>96.750838732198716</v>
      </c>
      <c r="K198" s="31">
        <v>0</v>
      </c>
      <c r="L198" s="31">
        <v>169.00560763303707</v>
      </c>
      <c r="M198" s="30">
        <v>0</v>
      </c>
      <c r="N198" s="36">
        <v>0</v>
      </c>
      <c r="O198" s="31">
        <v>23.183374033037868</v>
      </c>
      <c r="P198" s="31">
        <v>112.93515343944892</v>
      </c>
      <c r="Q198" s="31">
        <v>3.8966511529763181</v>
      </c>
      <c r="R198" s="31">
        <v>91.858622312397671</v>
      </c>
      <c r="S198" s="30">
        <v>0</v>
      </c>
      <c r="T198" s="30">
        <v>91.858622312397671</v>
      </c>
      <c r="U198" s="30">
        <v>0</v>
      </c>
      <c r="V198" s="30">
        <v>166.1562739738543</v>
      </c>
      <c r="W198" s="12"/>
      <c r="X198" s="65">
        <v>78.924431285279596</v>
      </c>
      <c r="Y198" s="66">
        <v>0</v>
      </c>
      <c r="Z198" s="66">
        <v>68.034517362370977</v>
      </c>
      <c r="AB198" s="69">
        <f t="shared" si="4"/>
        <v>25.119705216573117</v>
      </c>
      <c r="AC198" s="69">
        <f t="shared" si="5"/>
        <v>84.502803816518536</v>
      </c>
      <c r="AD198" s="69">
        <v>82.898628326754746</v>
      </c>
      <c r="AE198" s="69">
        <v>35.353419241799493</v>
      </c>
      <c r="AF198" s="69">
        <v>82.898628326754746</v>
      </c>
      <c r="AG198" s="69">
        <v>35.353419241799493</v>
      </c>
      <c r="AH198" s="69">
        <v>0</v>
      </c>
      <c r="AI198" s="69">
        <v>142.22942837670996</v>
      </c>
      <c r="AJ198" s="69">
        <v>0</v>
      </c>
      <c r="AK198" s="69">
        <v>0</v>
      </c>
      <c r="AL198" s="69">
        <v>0</v>
      </c>
      <c r="AM198" s="69">
        <v>57.897728626029647</v>
      </c>
      <c r="AN198" s="69">
        <v>0</v>
      </c>
      <c r="AO198" s="69">
        <v>0</v>
      </c>
      <c r="AP198" s="69">
        <v>0</v>
      </c>
      <c r="AQ198" s="69">
        <v>82.898628326754746</v>
      </c>
      <c r="AR198" s="69">
        <v>0</v>
      </c>
      <c r="AS198" s="69">
        <v>35.353419241799493</v>
      </c>
      <c r="AT198" s="69">
        <v>0</v>
      </c>
      <c r="AU198" s="69">
        <v>0</v>
      </c>
    </row>
    <row r="199" spans="1:47" x14ac:dyDescent="0.2">
      <c r="A199" s="3">
        <v>2006</v>
      </c>
      <c r="B199" s="3">
        <v>3</v>
      </c>
      <c r="C199" s="30">
        <v>53.926511805182379</v>
      </c>
      <c r="D199" s="30">
        <v>45.899621375539915</v>
      </c>
      <c r="E199" s="30">
        <v>3.6492799596618299</v>
      </c>
      <c r="F199" s="30">
        <v>0.2186000060735124</v>
      </c>
      <c r="G199" s="30">
        <v>24.328019223809306</v>
      </c>
      <c r="H199" s="30">
        <v>20.098191978495244</v>
      </c>
      <c r="I199" s="30">
        <v>0</v>
      </c>
      <c r="J199" s="30">
        <v>20.098191978495244</v>
      </c>
      <c r="K199" s="30">
        <v>20.098191978495244</v>
      </c>
      <c r="L199" s="30">
        <v>0</v>
      </c>
      <c r="M199" s="30">
        <v>0</v>
      </c>
      <c r="N199" s="36">
        <v>0</v>
      </c>
      <c r="O199" s="30">
        <v>48.305720486184953</v>
      </c>
      <c r="P199" s="30">
        <v>53.937454003297717</v>
      </c>
      <c r="Q199" s="30">
        <v>23.201281264898938</v>
      </c>
      <c r="R199" s="30">
        <v>24.990408398296282</v>
      </c>
      <c r="S199" s="30">
        <v>0</v>
      </c>
      <c r="T199" s="30">
        <v>24.990408398296282</v>
      </c>
      <c r="U199" s="30">
        <v>24.990408398296282</v>
      </c>
      <c r="V199" s="30">
        <v>0</v>
      </c>
      <c r="W199" s="12"/>
      <c r="X199" s="65">
        <v>81.200290558736896</v>
      </c>
      <c r="Y199" s="66">
        <v>0</v>
      </c>
      <c r="Z199" s="66">
        <v>63.21273478771387</v>
      </c>
      <c r="AB199" s="69">
        <f t="shared" ref="AB199:AB262" si="6">(C199+C198)/2</f>
        <v>37.690401514439003</v>
      </c>
      <c r="AC199" s="69">
        <f t="shared" ref="AC199:AC262" si="7">(J199+J198)/2</f>
        <v>58.424515355346983</v>
      </c>
      <c r="AD199" s="69">
        <v>16.098191978495244</v>
      </c>
      <c r="AE199" s="69">
        <v>1.0662883324200649</v>
      </c>
      <c r="AF199" s="69">
        <v>16.098191978495244</v>
      </c>
      <c r="AG199" s="69">
        <v>1.0662883324200649</v>
      </c>
      <c r="AH199" s="69">
        <v>16.098191978495244</v>
      </c>
      <c r="AI199" s="69">
        <v>0</v>
      </c>
      <c r="AJ199" s="69">
        <v>0</v>
      </c>
      <c r="AK199" s="69">
        <v>0</v>
      </c>
      <c r="AL199" s="69">
        <v>1.0662883324200649</v>
      </c>
      <c r="AM199" s="69">
        <v>0</v>
      </c>
      <c r="AN199" s="69">
        <v>0</v>
      </c>
      <c r="AO199" s="69">
        <v>0</v>
      </c>
      <c r="AP199" s="69">
        <v>16.098191978495244</v>
      </c>
      <c r="AQ199" s="69">
        <v>0</v>
      </c>
      <c r="AR199" s="69">
        <v>1.0662883324200649</v>
      </c>
      <c r="AS199" s="69">
        <v>0</v>
      </c>
      <c r="AT199" s="69">
        <f>(C199+C200)/2</f>
        <v>91.642283043448316</v>
      </c>
      <c r="AU199" s="69">
        <f>(K199+H200)/2</f>
        <v>10.049095989247622</v>
      </c>
    </row>
    <row r="200" spans="1:47" x14ac:dyDescent="0.2">
      <c r="A200" s="3">
        <v>2006</v>
      </c>
      <c r="B200" s="3">
        <v>4</v>
      </c>
      <c r="C200" s="30">
        <v>129.35805428171426</v>
      </c>
      <c r="D200" s="30">
        <v>2.0243640372058787</v>
      </c>
      <c r="E200" s="30">
        <v>22.462199512809665</v>
      </c>
      <c r="F200" s="30">
        <v>2.1683376734677644</v>
      </c>
      <c r="G200" s="30">
        <v>99.237170975182707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6">
        <v>0</v>
      </c>
      <c r="O200" s="30">
        <v>131.37109815875291</v>
      </c>
      <c r="P200" s="30">
        <v>3.2911340818536603</v>
      </c>
      <c r="Q200" s="30">
        <v>97.907340758458915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12"/>
      <c r="X200" s="65">
        <v>88.507901327817905</v>
      </c>
      <c r="Y200" s="66">
        <v>0</v>
      </c>
      <c r="Z200" s="66">
        <v>64.029145874130123</v>
      </c>
      <c r="AB200" s="69">
        <f t="shared" si="6"/>
        <v>91.642283043448316</v>
      </c>
      <c r="AC200" s="69">
        <f t="shared" si="7"/>
        <v>10.049095989247622</v>
      </c>
      <c r="AD200" s="69">
        <v>0</v>
      </c>
      <c r="AE200" s="69">
        <v>0</v>
      </c>
      <c r="AF200" s="69">
        <v>0</v>
      </c>
      <c r="AG200" s="69">
        <v>0</v>
      </c>
      <c r="AH200" s="69">
        <v>0</v>
      </c>
      <c r="AI200" s="69">
        <v>0</v>
      </c>
      <c r="AJ200" s="69">
        <v>0</v>
      </c>
      <c r="AK200" s="69">
        <v>0</v>
      </c>
      <c r="AL200" s="69">
        <v>0</v>
      </c>
      <c r="AM200" s="69">
        <v>0</v>
      </c>
      <c r="AN200" s="69">
        <v>0</v>
      </c>
      <c r="AO200" s="69">
        <v>0</v>
      </c>
      <c r="AP200" s="69">
        <v>0</v>
      </c>
      <c r="AQ200" s="69">
        <v>0</v>
      </c>
      <c r="AR200" s="69">
        <v>0</v>
      </c>
      <c r="AS200" s="69">
        <v>0</v>
      </c>
      <c r="AT200" s="69">
        <v>0</v>
      </c>
      <c r="AU200" s="69">
        <v>0</v>
      </c>
    </row>
    <row r="201" spans="1:47" x14ac:dyDescent="0.2">
      <c r="A201" s="3">
        <v>2006</v>
      </c>
      <c r="B201" s="3">
        <v>5</v>
      </c>
      <c r="C201" s="30">
        <v>196.50747279771809</v>
      </c>
      <c r="D201" s="30">
        <v>1.3345106448641548</v>
      </c>
      <c r="E201" s="30">
        <v>47.755694684498039</v>
      </c>
      <c r="F201" s="30">
        <v>8.3024121979357748</v>
      </c>
      <c r="G201" s="30">
        <v>178.54766980705725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6">
        <v>0</v>
      </c>
      <c r="O201" s="30">
        <v>175.98982638468033</v>
      </c>
      <c r="P201" s="30">
        <v>1.3345106448641548</v>
      </c>
      <c r="Q201" s="30">
        <v>156.47814890751425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12"/>
      <c r="X201" s="65">
        <v>93.5860895580049</v>
      </c>
      <c r="Y201" s="66">
        <v>93.5860895580049</v>
      </c>
      <c r="Z201" s="66">
        <v>65.401885042969965</v>
      </c>
      <c r="AB201" s="69">
        <f t="shared" si="6"/>
        <v>162.93276353971618</v>
      </c>
      <c r="AC201" s="69">
        <f t="shared" si="7"/>
        <v>0</v>
      </c>
      <c r="AD201" s="69">
        <v>0</v>
      </c>
      <c r="AE201" s="69">
        <v>0</v>
      </c>
      <c r="AF201" s="69">
        <v>0</v>
      </c>
      <c r="AG201" s="69">
        <v>0</v>
      </c>
      <c r="AH201" s="69">
        <v>0</v>
      </c>
      <c r="AI201" s="69">
        <v>0</v>
      </c>
      <c r="AJ201" s="69">
        <v>0</v>
      </c>
      <c r="AK201" s="69">
        <v>0</v>
      </c>
      <c r="AL201" s="69">
        <v>0</v>
      </c>
      <c r="AM201" s="69">
        <v>0</v>
      </c>
      <c r="AN201" s="69">
        <v>0</v>
      </c>
      <c r="AO201" s="69">
        <v>0</v>
      </c>
      <c r="AP201" s="69">
        <v>0</v>
      </c>
      <c r="AQ201" s="69">
        <v>0</v>
      </c>
      <c r="AR201" s="69">
        <v>0</v>
      </c>
      <c r="AS201" s="69">
        <v>0</v>
      </c>
      <c r="AT201" s="69">
        <v>0</v>
      </c>
      <c r="AU201" s="69">
        <v>0</v>
      </c>
    </row>
    <row r="202" spans="1:47" x14ac:dyDescent="0.2">
      <c r="A202" s="3">
        <v>2006</v>
      </c>
      <c r="B202" s="3">
        <v>6</v>
      </c>
      <c r="C202" s="30">
        <v>277.02771058673886</v>
      </c>
      <c r="D202" s="30">
        <v>0</v>
      </c>
      <c r="E202" s="30">
        <v>71.475150503194811</v>
      </c>
      <c r="F202" s="30">
        <v>15.986983066483285</v>
      </c>
      <c r="G202" s="30">
        <v>277.02771058673898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6">
        <v>0</v>
      </c>
      <c r="O202" s="30">
        <v>282.66442284743323</v>
      </c>
      <c r="P202" s="30">
        <v>0</v>
      </c>
      <c r="Q202" s="30">
        <v>282.66442284743334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12"/>
      <c r="X202" s="65">
        <v>100.482513391377</v>
      </c>
      <c r="Y202" s="66">
        <v>100.482513391377</v>
      </c>
      <c r="Z202" s="66">
        <v>71.698295237288747</v>
      </c>
      <c r="AB202" s="69">
        <f t="shared" si="6"/>
        <v>236.76759169222848</v>
      </c>
      <c r="AC202" s="69">
        <f t="shared" si="7"/>
        <v>0</v>
      </c>
      <c r="AD202" s="69">
        <v>0</v>
      </c>
      <c r="AE202" s="69">
        <v>0</v>
      </c>
      <c r="AF202" s="69">
        <v>0</v>
      </c>
      <c r="AG202" s="69">
        <v>0</v>
      </c>
      <c r="AH202" s="69">
        <v>0</v>
      </c>
      <c r="AI202" s="69">
        <v>0</v>
      </c>
      <c r="AJ202" s="69">
        <v>0</v>
      </c>
      <c r="AK202" s="69">
        <v>0</v>
      </c>
      <c r="AL202" s="69">
        <v>0</v>
      </c>
      <c r="AM202" s="69">
        <v>0</v>
      </c>
      <c r="AN202" s="69">
        <v>0</v>
      </c>
      <c r="AO202" s="69">
        <v>0</v>
      </c>
      <c r="AP202" s="69">
        <v>0</v>
      </c>
      <c r="AQ202" s="69">
        <v>0</v>
      </c>
      <c r="AR202" s="69">
        <v>0</v>
      </c>
      <c r="AS202" s="69">
        <v>0</v>
      </c>
      <c r="AT202" s="69">
        <v>0</v>
      </c>
      <c r="AU202" s="69">
        <v>0</v>
      </c>
    </row>
    <row r="203" spans="1:47" x14ac:dyDescent="0.2">
      <c r="A203" s="3">
        <v>2006</v>
      </c>
      <c r="B203" s="3">
        <v>7</v>
      </c>
      <c r="C203" s="30">
        <v>300.35638346961628</v>
      </c>
      <c r="D203" s="30">
        <v>0</v>
      </c>
      <c r="E203" s="30">
        <v>79.608334542819989</v>
      </c>
      <c r="F203" s="30">
        <v>17.392659538003159</v>
      </c>
      <c r="G203" s="30">
        <v>300.35638346961633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6">
        <v>0</v>
      </c>
      <c r="O203" s="30">
        <v>283.18637978196136</v>
      </c>
      <c r="P203" s="30">
        <v>0</v>
      </c>
      <c r="Q203" s="30">
        <v>283.18637978196131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12"/>
      <c r="X203" s="65">
        <v>101.34298235049999</v>
      </c>
      <c r="Y203" s="66">
        <v>101.34298235049999</v>
      </c>
      <c r="Z203" s="66">
        <v>74.223400686127221</v>
      </c>
      <c r="AB203" s="69">
        <f t="shared" si="6"/>
        <v>288.69204702817757</v>
      </c>
      <c r="AC203" s="69">
        <f t="shared" si="7"/>
        <v>0</v>
      </c>
      <c r="AD203" s="69">
        <v>0</v>
      </c>
      <c r="AE203" s="69">
        <v>0</v>
      </c>
      <c r="AF203" s="69">
        <v>0</v>
      </c>
      <c r="AG203" s="69">
        <v>0</v>
      </c>
      <c r="AH203" s="69">
        <v>0</v>
      </c>
      <c r="AI203" s="69">
        <v>0</v>
      </c>
      <c r="AJ203" s="69">
        <v>0</v>
      </c>
      <c r="AK203" s="69">
        <v>0</v>
      </c>
      <c r="AL203" s="69">
        <v>0</v>
      </c>
      <c r="AM203" s="69">
        <v>0</v>
      </c>
      <c r="AN203" s="69">
        <v>0</v>
      </c>
      <c r="AO203" s="69">
        <v>0</v>
      </c>
      <c r="AP203" s="69">
        <v>0</v>
      </c>
      <c r="AQ203" s="69">
        <v>0</v>
      </c>
      <c r="AR203" s="69">
        <v>0</v>
      </c>
      <c r="AS203" s="69">
        <v>0</v>
      </c>
      <c r="AT203" s="69">
        <v>0</v>
      </c>
      <c r="AU203" s="69">
        <v>0</v>
      </c>
    </row>
    <row r="204" spans="1:47" x14ac:dyDescent="0.2">
      <c r="A204" s="3">
        <v>2006</v>
      </c>
      <c r="B204" s="3">
        <v>8</v>
      </c>
      <c r="C204" s="30">
        <v>324.00355894748566</v>
      </c>
      <c r="D204" s="30">
        <v>0</v>
      </c>
      <c r="E204" s="30">
        <v>95.914676583323171</v>
      </c>
      <c r="F204" s="30">
        <v>26.1117281887527</v>
      </c>
      <c r="G204" s="30">
        <v>324.0035589474856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6">
        <v>0</v>
      </c>
      <c r="O204" s="30">
        <v>331.12711884634388</v>
      </c>
      <c r="P204" s="30">
        <v>0</v>
      </c>
      <c r="Q204" s="30">
        <v>331.12711884634376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12"/>
      <c r="X204" s="65">
        <v>104.768625463261</v>
      </c>
      <c r="Y204" s="66">
        <v>104.768625463261</v>
      </c>
      <c r="Z204" s="66">
        <v>73.29293459943321</v>
      </c>
      <c r="AB204" s="69">
        <f t="shared" si="6"/>
        <v>312.17997120855097</v>
      </c>
      <c r="AC204" s="69">
        <f t="shared" si="7"/>
        <v>0</v>
      </c>
      <c r="AD204" s="69">
        <v>0</v>
      </c>
      <c r="AE204" s="69">
        <v>0</v>
      </c>
      <c r="AF204" s="69">
        <v>0</v>
      </c>
      <c r="AG204" s="69">
        <v>0</v>
      </c>
      <c r="AH204" s="69">
        <v>0</v>
      </c>
      <c r="AI204" s="69">
        <v>0</v>
      </c>
      <c r="AJ204" s="69">
        <v>0</v>
      </c>
      <c r="AK204" s="69">
        <v>0</v>
      </c>
      <c r="AL204" s="69">
        <v>0</v>
      </c>
      <c r="AM204" s="69">
        <v>0</v>
      </c>
      <c r="AN204" s="69">
        <v>0</v>
      </c>
      <c r="AO204" s="69">
        <v>0</v>
      </c>
      <c r="AP204" s="69">
        <v>0</v>
      </c>
      <c r="AQ204" s="69">
        <v>0</v>
      </c>
      <c r="AR204" s="69">
        <v>0</v>
      </c>
      <c r="AS204" s="69">
        <v>0</v>
      </c>
      <c r="AT204" s="69">
        <v>0</v>
      </c>
      <c r="AU204" s="69">
        <v>0</v>
      </c>
    </row>
    <row r="205" spans="1:47" x14ac:dyDescent="0.2">
      <c r="A205" s="3">
        <v>2006</v>
      </c>
      <c r="B205" s="3">
        <v>9</v>
      </c>
      <c r="C205" s="30">
        <v>267.89810780857357</v>
      </c>
      <c r="D205" s="30">
        <v>0</v>
      </c>
      <c r="E205" s="30">
        <v>65.548958176130611</v>
      </c>
      <c r="F205" s="30">
        <v>12.09387555618304</v>
      </c>
      <c r="G205" s="30">
        <v>267.89810780857346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6">
        <v>0</v>
      </c>
      <c r="O205" s="30">
        <v>281.34908990001952</v>
      </c>
      <c r="P205" s="30">
        <v>0</v>
      </c>
      <c r="Q205" s="30">
        <v>281.34908990001929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12"/>
      <c r="X205" s="65">
        <v>100.76515672472</v>
      </c>
      <c r="Y205" s="66">
        <v>100.76515672472</v>
      </c>
      <c r="Z205" s="66">
        <v>73.287126160376545</v>
      </c>
      <c r="AB205" s="69">
        <f t="shared" si="6"/>
        <v>295.95083337802964</v>
      </c>
      <c r="AC205" s="69">
        <f t="shared" si="7"/>
        <v>0</v>
      </c>
      <c r="AD205" s="69">
        <v>0</v>
      </c>
      <c r="AE205" s="69">
        <v>0</v>
      </c>
      <c r="AF205" s="69">
        <v>0</v>
      </c>
      <c r="AG205" s="69">
        <v>0</v>
      </c>
      <c r="AH205" s="69">
        <v>0</v>
      </c>
      <c r="AI205" s="69">
        <v>0</v>
      </c>
      <c r="AJ205" s="69">
        <v>0</v>
      </c>
      <c r="AK205" s="69">
        <v>0</v>
      </c>
      <c r="AL205" s="69">
        <v>0</v>
      </c>
      <c r="AM205" s="69">
        <v>0</v>
      </c>
      <c r="AN205" s="69">
        <v>0</v>
      </c>
      <c r="AO205" s="69">
        <v>0</v>
      </c>
      <c r="AP205" s="69">
        <v>0</v>
      </c>
      <c r="AQ205" s="69">
        <v>0</v>
      </c>
      <c r="AR205" s="69">
        <v>0</v>
      </c>
      <c r="AS205" s="69">
        <v>0</v>
      </c>
      <c r="AT205" s="69">
        <v>0</v>
      </c>
      <c r="AU205" s="69">
        <v>0</v>
      </c>
    </row>
    <row r="206" spans="1:47" x14ac:dyDescent="0.2">
      <c r="A206" s="3">
        <v>2006</v>
      </c>
      <c r="B206" s="3">
        <v>10</v>
      </c>
      <c r="C206" s="30">
        <v>196.83669265698501</v>
      </c>
      <c r="D206" s="30">
        <v>8.2299792191169008</v>
      </c>
      <c r="E206" s="30">
        <v>41.127276905868079</v>
      </c>
      <c r="F206" s="30">
        <v>5.2590382063746608</v>
      </c>
      <c r="G206" s="30">
        <v>187.23134039768024</v>
      </c>
      <c r="H206" s="30">
        <v>1.016908297873826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6">
        <v>0</v>
      </c>
      <c r="O206" s="30">
        <v>200.08235502539384</v>
      </c>
      <c r="P206" s="30">
        <v>6.3831438681242698</v>
      </c>
      <c r="Q206" s="30">
        <v>194.36074172881877</v>
      </c>
      <c r="R206" s="30">
        <v>1.016908297873826</v>
      </c>
      <c r="S206" s="30">
        <v>0</v>
      </c>
      <c r="T206" s="30">
        <v>0</v>
      </c>
      <c r="U206" s="30">
        <v>0</v>
      </c>
      <c r="V206" s="30">
        <v>0</v>
      </c>
      <c r="W206" s="12"/>
      <c r="X206" s="65">
        <v>91.9763985144169</v>
      </c>
      <c r="Y206" s="66">
        <v>0</v>
      </c>
      <c r="Z206" s="66">
        <v>65.620142128822565</v>
      </c>
      <c r="AB206" s="69">
        <f t="shared" si="6"/>
        <v>232.36740023277929</v>
      </c>
      <c r="AC206" s="69">
        <f t="shared" si="7"/>
        <v>0</v>
      </c>
      <c r="AD206" s="69">
        <v>1.6908297873825973E-2</v>
      </c>
      <c r="AE206" s="69">
        <v>0</v>
      </c>
      <c r="AF206" s="69">
        <v>0</v>
      </c>
      <c r="AG206" s="69">
        <v>0</v>
      </c>
      <c r="AH206" s="69">
        <v>0</v>
      </c>
      <c r="AI206" s="69">
        <v>0</v>
      </c>
      <c r="AJ206" s="69">
        <v>0</v>
      </c>
      <c r="AK206" s="69">
        <v>0</v>
      </c>
      <c r="AL206" s="69">
        <v>0</v>
      </c>
      <c r="AM206" s="69">
        <v>0</v>
      </c>
      <c r="AN206" s="69">
        <v>0</v>
      </c>
      <c r="AO206" s="69">
        <v>0</v>
      </c>
      <c r="AP206" s="69">
        <v>0</v>
      </c>
      <c r="AQ206" s="69">
        <v>0</v>
      </c>
      <c r="AR206" s="69">
        <v>0</v>
      </c>
      <c r="AS206" s="69">
        <v>0</v>
      </c>
      <c r="AT206" s="69">
        <v>0</v>
      </c>
      <c r="AU206" s="69">
        <v>0</v>
      </c>
    </row>
    <row r="207" spans="1:47" x14ac:dyDescent="0.2">
      <c r="A207" s="3">
        <v>2006</v>
      </c>
      <c r="B207" s="3">
        <v>11</v>
      </c>
      <c r="C207" s="30">
        <v>67.052058810555579</v>
      </c>
      <c r="D207" s="30">
        <v>56.688424615692597</v>
      </c>
      <c r="E207" s="30">
        <v>2.1140976150082134</v>
      </c>
      <c r="F207" s="30">
        <v>0</v>
      </c>
      <c r="G207" s="30">
        <v>47.841282817695017</v>
      </c>
      <c r="H207" s="30">
        <v>45.560751285846102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6">
        <v>0</v>
      </c>
      <c r="O207" s="30">
        <v>70.369461474225474</v>
      </c>
      <c r="P207" s="30">
        <v>58.535259966685224</v>
      </c>
      <c r="Q207" s="30">
        <v>47.274946518635275</v>
      </c>
      <c r="R207" s="30">
        <v>45.560751285846102</v>
      </c>
      <c r="S207" s="30">
        <v>0</v>
      </c>
      <c r="T207" s="30">
        <v>0</v>
      </c>
      <c r="U207" s="30">
        <v>0</v>
      </c>
      <c r="V207" s="30">
        <v>0</v>
      </c>
      <c r="W207" s="12"/>
      <c r="X207" s="65">
        <v>81.762333287621203</v>
      </c>
      <c r="Y207" s="66">
        <v>0</v>
      </c>
      <c r="Z207" s="66">
        <v>68.092077888237682</v>
      </c>
      <c r="AB207" s="69">
        <f t="shared" si="6"/>
        <v>131.9443757337703</v>
      </c>
      <c r="AC207" s="69">
        <f t="shared" si="7"/>
        <v>0</v>
      </c>
      <c r="AD207" s="69">
        <v>38.560751285846102</v>
      </c>
      <c r="AE207" s="69">
        <v>13.662318972215871</v>
      </c>
      <c r="AF207" s="69">
        <v>0</v>
      </c>
      <c r="AG207" s="69">
        <v>0</v>
      </c>
      <c r="AH207" s="69">
        <v>0</v>
      </c>
      <c r="AI207" s="69">
        <v>0</v>
      </c>
      <c r="AJ207" s="69">
        <v>0</v>
      </c>
      <c r="AK207" s="69">
        <v>0</v>
      </c>
      <c r="AL207" s="69">
        <v>0</v>
      </c>
      <c r="AM207" s="69">
        <v>0</v>
      </c>
      <c r="AN207" s="69">
        <v>0</v>
      </c>
      <c r="AO207" s="69">
        <v>0</v>
      </c>
      <c r="AP207" s="69">
        <v>0</v>
      </c>
      <c r="AQ207" s="69">
        <v>0</v>
      </c>
      <c r="AR207" s="69">
        <v>0</v>
      </c>
      <c r="AS207" s="69">
        <v>0</v>
      </c>
      <c r="AT207" s="69">
        <v>0</v>
      </c>
      <c r="AU207" s="69">
        <v>0</v>
      </c>
    </row>
    <row r="208" spans="1:47" x14ac:dyDescent="0.2">
      <c r="A208" s="3">
        <v>2006</v>
      </c>
      <c r="B208" s="3">
        <v>12</v>
      </c>
      <c r="C208" s="30">
        <v>63.596105846109133</v>
      </c>
      <c r="D208" s="30">
        <v>22.454586416090354</v>
      </c>
      <c r="E208" s="30">
        <v>0.82201427510833136</v>
      </c>
      <c r="F208" s="30">
        <v>0</v>
      </c>
      <c r="G208" s="30">
        <v>47.169201159621522</v>
      </c>
      <c r="H208" s="30">
        <v>13.447344261456067</v>
      </c>
      <c r="I208" s="30">
        <v>0</v>
      </c>
      <c r="J208" s="30">
        <v>13.447344261456067</v>
      </c>
      <c r="K208" s="30">
        <v>0</v>
      </c>
      <c r="L208" s="30">
        <v>0</v>
      </c>
      <c r="M208" s="30">
        <v>0</v>
      </c>
      <c r="N208" s="36">
        <v>13.447344261456067</v>
      </c>
      <c r="O208" s="30">
        <v>62.717743760791592</v>
      </c>
      <c r="P208" s="30">
        <v>22.454586416090354</v>
      </c>
      <c r="Q208" s="30">
        <v>47.491032652836466</v>
      </c>
      <c r="R208" s="30">
        <v>13.447344261456067</v>
      </c>
      <c r="S208" s="30">
        <v>0</v>
      </c>
      <c r="T208" s="30">
        <v>13.447344261456067</v>
      </c>
      <c r="U208" s="30">
        <v>0</v>
      </c>
      <c r="V208" s="30">
        <v>0</v>
      </c>
      <c r="W208" s="12"/>
      <c r="X208" s="65">
        <v>80.710830218357998</v>
      </c>
      <c r="Y208" s="66">
        <v>0</v>
      </c>
      <c r="Z208" s="66">
        <v>72.190524277372276</v>
      </c>
      <c r="AB208" s="69">
        <f t="shared" si="6"/>
        <v>65.324082328332352</v>
      </c>
      <c r="AC208" s="69">
        <f t="shared" si="7"/>
        <v>6.7236721307280334</v>
      </c>
      <c r="AD208" s="69">
        <v>10.472552006856503</v>
      </c>
      <c r="AE208" s="69">
        <v>2.3292647842132865</v>
      </c>
      <c r="AF208" s="69">
        <v>10.472552006856503</v>
      </c>
      <c r="AG208" s="69">
        <v>2.3292647842132865</v>
      </c>
      <c r="AH208" s="69">
        <v>0</v>
      </c>
      <c r="AI208" s="69">
        <v>0</v>
      </c>
      <c r="AJ208" s="69">
        <v>0</v>
      </c>
      <c r="AK208" s="69">
        <v>10.472552006856503</v>
      </c>
      <c r="AL208" s="69">
        <v>0</v>
      </c>
      <c r="AM208" s="69">
        <v>0</v>
      </c>
      <c r="AN208" s="69">
        <v>0</v>
      </c>
      <c r="AO208" s="69">
        <v>2.3292647842132865</v>
      </c>
      <c r="AP208" s="69">
        <v>0</v>
      </c>
      <c r="AQ208" s="69">
        <v>0</v>
      </c>
      <c r="AR208" s="69">
        <v>0</v>
      </c>
      <c r="AS208" s="69">
        <v>0</v>
      </c>
      <c r="AT208" s="69">
        <v>0</v>
      </c>
      <c r="AU208" s="69">
        <v>0</v>
      </c>
    </row>
    <row r="209" spans="1:47" x14ac:dyDescent="0.2">
      <c r="A209" s="3">
        <v>2007</v>
      </c>
      <c r="B209" s="3">
        <v>1</v>
      </c>
      <c r="C209" s="30">
        <v>45.645661495421976</v>
      </c>
      <c r="D209" s="30">
        <v>56.176989552870303</v>
      </c>
      <c r="E209" s="30">
        <v>0.94497440745361416</v>
      </c>
      <c r="F209" s="30">
        <v>0</v>
      </c>
      <c r="G209" s="30">
        <v>27.56130846085675</v>
      </c>
      <c r="H209" s="30">
        <v>47.227487272749634</v>
      </c>
      <c r="I209" s="30">
        <v>0</v>
      </c>
      <c r="J209" s="30">
        <v>47.227487272749634</v>
      </c>
      <c r="K209" s="30">
        <v>0</v>
      </c>
      <c r="L209" s="30">
        <v>0</v>
      </c>
      <c r="M209" s="30">
        <v>47.227487272749634</v>
      </c>
      <c r="N209" s="36">
        <v>0</v>
      </c>
      <c r="O209" s="30">
        <v>55.445797060494229</v>
      </c>
      <c r="P209" s="30">
        <v>29.06647036581737</v>
      </c>
      <c r="Q209" s="30">
        <v>36.161250447396512</v>
      </c>
      <c r="R209" s="30">
        <v>20.961503372691645</v>
      </c>
      <c r="S209" s="30">
        <v>0</v>
      </c>
      <c r="T209" s="30">
        <v>20.961503372691645</v>
      </c>
      <c r="U209" s="30">
        <v>0</v>
      </c>
      <c r="V209" s="30">
        <v>0</v>
      </c>
      <c r="W209" s="12"/>
      <c r="X209" s="65">
        <v>80.190562705418202</v>
      </c>
      <c r="Y209" s="66">
        <v>0</v>
      </c>
      <c r="Z209" s="66">
        <v>69.393646841293304</v>
      </c>
      <c r="AB209" s="69">
        <f t="shared" si="6"/>
        <v>54.620883670765551</v>
      </c>
      <c r="AC209" s="69">
        <f t="shared" si="7"/>
        <v>30.337415767102851</v>
      </c>
      <c r="AD209" s="69">
        <v>40.227487272749634</v>
      </c>
      <c r="AE209" s="69">
        <v>11.070986761287251</v>
      </c>
      <c r="AF209" s="69">
        <v>40.227487272749634</v>
      </c>
      <c r="AG209" s="69">
        <v>11.070986761287251</v>
      </c>
      <c r="AH209" s="69">
        <v>0</v>
      </c>
      <c r="AI209" s="69">
        <v>0</v>
      </c>
      <c r="AJ209" s="69">
        <v>40.227487272749634</v>
      </c>
      <c r="AK209" s="69">
        <v>0</v>
      </c>
      <c r="AL209" s="69">
        <v>0</v>
      </c>
      <c r="AM209" s="69">
        <v>0</v>
      </c>
      <c r="AN209" s="69">
        <v>11.070986761287251</v>
      </c>
      <c r="AO209" s="69">
        <v>0</v>
      </c>
      <c r="AP209" s="69">
        <v>0</v>
      </c>
      <c r="AQ209" s="69">
        <v>0</v>
      </c>
      <c r="AR209" s="69">
        <v>0</v>
      </c>
      <c r="AS209" s="69">
        <v>0</v>
      </c>
      <c r="AT209" s="69">
        <v>0</v>
      </c>
      <c r="AU209" s="69">
        <v>0</v>
      </c>
    </row>
    <row r="210" spans="1:47" x14ac:dyDescent="0.2">
      <c r="A210" s="3">
        <v>2007</v>
      </c>
      <c r="B210" s="3">
        <v>2</v>
      </c>
      <c r="C210" s="30">
        <v>30.404747447438531</v>
      </c>
      <c r="D210" s="30">
        <v>101.42907415331815</v>
      </c>
      <c r="E210" s="30">
        <v>1.3437776442556852</v>
      </c>
      <c r="F210" s="30">
        <v>0</v>
      </c>
      <c r="G210" s="30">
        <v>12.296558280761289</v>
      </c>
      <c r="H210" s="30">
        <v>74.904926971428949</v>
      </c>
      <c r="I210" s="30">
        <v>0</v>
      </c>
      <c r="J210" s="30">
        <v>74.904926971428949</v>
      </c>
      <c r="K210" s="30">
        <v>0</v>
      </c>
      <c r="L210" s="30">
        <v>122.13241424417859</v>
      </c>
      <c r="M210" s="30">
        <v>0</v>
      </c>
      <c r="N210" s="36">
        <v>0</v>
      </c>
      <c r="O210" s="30">
        <v>21.083467052824886</v>
      </c>
      <c r="P210" s="30">
        <v>128.53959334037106</v>
      </c>
      <c r="Q210" s="30">
        <v>5.2448678997712932</v>
      </c>
      <c r="R210" s="30">
        <v>101.17091087148694</v>
      </c>
      <c r="S210" s="30">
        <v>0</v>
      </c>
      <c r="T210" s="30">
        <v>101.17091087148694</v>
      </c>
      <c r="U210" s="30">
        <v>0</v>
      </c>
      <c r="V210" s="30">
        <v>122.13241424417859</v>
      </c>
      <c r="W210" s="12"/>
      <c r="X210" s="65">
        <v>79.477761260280602</v>
      </c>
      <c r="Y210" s="66">
        <v>0</v>
      </c>
      <c r="Z210" s="66">
        <v>67.850741813943998</v>
      </c>
      <c r="AB210" s="69">
        <f t="shared" si="6"/>
        <v>38.025204471430257</v>
      </c>
      <c r="AC210" s="69">
        <f t="shared" si="7"/>
        <v>61.066207122089295</v>
      </c>
      <c r="AD210" s="69">
        <v>64.676498613955317</v>
      </c>
      <c r="AE210" s="69">
        <v>27.613673276752237</v>
      </c>
      <c r="AF210" s="69">
        <v>64.676498613955317</v>
      </c>
      <c r="AG210" s="69">
        <v>27.613673276752237</v>
      </c>
      <c r="AH210" s="69">
        <v>0</v>
      </c>
      <c r="AI210" s="69">
        <v>104.90398588670496</v>
      </c>
      <c r="AJ210" s="69">
        <v>0</v>
      </c>
      <c r="AK210" s="69">
        <v>0</v>
      </c>
      <c r="AL210" s="69">
        <v>0</v>
      </c>
      <c r="AM210" s="69">
        <v>38.684660038039489</v>
      </c>
      <c r="AN210" s="69">
        <v>0</v>
      </c>
      <c r="AO210" s="69">
        <v>0</v>
      </c>
      <c r="AP210" s="69">
        <v>0</v>
      </c>
      <c r="AQ210" s="69">
        <v>64.676498613955317</v>
      </c>
      <c r="AR210" s="69">
        <v>0</v>
      </c>
      <c r="AS210" s="69">
        <v>27.613673276752237</v>
      </c>
      <c r="AT210" s="69">
        <v>0</v>
      </c>
      <c r="AU210" s="69">
        <v>0</v>
      </c>
    </row>
    <row r="211" spans="1:47" x14ac:dyDescent="0.2">
      <c r="A211" s="3">
        <v>2007</v>
      </c>
      <c r="B211" s="3">
        <v>3</v>
      </c>
      <c r="C211" s="30">
        <v>62.904147733703908</v>
      </c>
      <c r="D211" s="30">
        <v>26.46355394708036</v>
      </c>
      <c r="E211" s="30">
        <v>1.5785828584911659</v>
      </c>
      <c r="F211" s="30">
        <v>0</v>
      </c>
      <c r="G211" s="30">
        <v>32.962634182591856</v>
      </c>
      <c r="H211" s="30">
        <v>11.518808974907422</v>
      </c>
      <c r="I211" s="30">
        <v>0</v>
      </c>
      <c r="J211" s="30">
        <v>11.518808974907422</v>
      </c>
      <c r="K211" s="30">
        <v>11.518808974907422</v>
      </c>
      <c r="L211" s="30">
        <v>0</v>
      </c>
      <c r="M211" s="30">
        <v>0</v>
      </c>
      <c r="N211" s="36">
        <v>0</v>
      </c>
      <c r="O211" s="30">
        <v>64.462878737671446</v>
      </c>
      <c r="P211" s="30">
        <v>26.46355394708036</v>
      </c>
      <c r="Q211" s="30">
        <v>34.780336660963869</v>
      </c>
      <c r="R211" s="30">
        <v>11.518808974907422</v>
      </c>
      <c r="S211" s="30">
        <v>0</v>
      </c>
      <c r="T211" s="30">
        <v>11.518808974907422</v>
      </c>
      <c r="U211" s="30">
        <v>11.518808974907422</v>
      </c>
      <c r="V211" s="30">
        <v>0</v>
      </c>
      <c r="W211" s="12"/>
      <c r="X211" s="65">
        <v>81.571236816769002</v>
      </c>
      <c r="Y211" s="66">
        <v>0</v>
      </c>
      <c r="Z211" s="66">
        <v>61.750781159880333</v>
      </c>
      <c r="AB211" s="69">
        <f t="shared" si="6"/>
        <v>46.654447590571223</v>
      </c>
      <c r="AC211" s="69">
        <f t="shared" si="7"/>
        <v>43.211867973168182</v>
      </c>
      <c r="AD211" s="69">
        <v>7.5188089749074223</v>
      </c>
      <c r="AE211" s="69">
        <v>0</v>
      </c>
      <c r="AF211" s="69">
        <v>7.5188089749074223</v>
      </c>
      <c r="AG211" s="69">
        <v>0</v>
      </c>
      <c r="AH211" s="69">
        <v>7.5188089749074223</v>
      </c>
      <c r="AI211" s="69">
        <v>0</v>
      </c>
      <c r="AJ211" s="69">
        <v>0</v>
      </c>
      <c r="AK211" s="69">
        <v>0</v>
      </c>
      <c r="AL211" s="69">
        <v>0</v>
      </c>
      <c r="AM211" s="69">
        <v>0</v>
      </c>
      <c r="AN211" s="69">
        <v>0</v>
      </c>
      <c r="AO211" s="69">
        <v>0</v>
      </c>
      <c r="AP211" s="69">
        <v>7.5188089749074223</v>
      </c>
      <c r="AQ211" s="69">
        <v>0</v>
      </c>
      <c r="AR211" s="69">
        <v>0</v>
      </c>
      <c r="AS211" s="69">
        <v>0</v>
      </c>
      <c r="AT211" s="69">
        <f>(C211+C212)/2</f>
        <v>82.432756933314778</v>
      </c>
      <c r="AU211" s="69">
        <f>(K211+H212)/2</f>
        <v>9.771503407591613</v>
      </c>
    </row>
    <row r="212" spans="1:47" x14ac:dyDescent="0.2">
      <c r="A212" s="3">
        <v>2007</v>
      </c>
      <c r="B212" s="3">
        <v>4</v>
      </c>
      <c r="C212" s="30">
        <v>101.96136613292563</v>
      </c>
      <c r="D212" s="30">
        <v>20.901731767216205</v>
      </c>
      <c r="E212" s="30">
        <v>12.326746823228802</v>
      </c>
      <c r="F212" s="30">
        <v>0.2610571564519315</v>
      </c>
      <c r="G212" s="30">
        <v>72.36829493942615</v>
      </c>
      <c r="H212" s="30">
        <v>8.0241978402758036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6">
        <v>0</v>
      </c>
      <c r="O212" s="30">
        <v>98.292781190686057</v>
      </c>
      <c r="P212" s="30">
        <v>20.901731767216205</v>
      </c>
      <c r="Q212" s="30">
        <v>67.314235262717943</v>
      </c>
      <c r="R212" s="30">
        <v>8.0241978402758036</v>
      </c>
      <c r="S212" s="30">
        <v>0</v>
      </c>
      <c r="T212" s="30">
        <v>0</v>
      </c>
      <c r="U212" s="30">
        <v>0</v>
      </c>
      <c r="V212" s="30">
        <v>0</v>
      </c>
      <c r="W212" s="12"/>
      <c r="X212" s="65">
        <v>85.246251387268799</v>
      </c>
      <c r="Y212" s="66">
        <v>0</v>
      </c>
      <c r="Z212" s="66">
        <v>61.432552817674875</v>
      </c>
      <c r="AB212" s="69">
        <f t="shared" si="6"/>
        <v>82.432756933314778</v>
      </c>
      <c r="AC212" s="69">
        <f t="shared" si="7"/>
        <v>5.7594044874537111</v>
      </c>
      <c r="AD212" s="69">
        <v>5.0241978402758036</v>
      </c>
      <c r="AE212" s="69">
        <v>0</v>
      </c>
      <c r="AF212" s="69">
        <v>0</v>
      </c>
      <c r="AG212" s="69">
        <v>0</v>
      </c>
      <c r="AH212" s="69">
        <v>0</v>
      </c>
      <c r="AI212" s="69">
        <v>0</v>
      </c>
      <c r="AJ212" s="69">
        <v>0</v>
      </c>
      <c r="AK212" s="69">
        <v>0</v>
      </c>
      <c r="AL212" s="69">
        <v>0</v>
      </c>
      <c r="AM212" s="69">
        <v>0</v>
      </c>
      <c r="AN212" s="69">
        <v>0</v>
      </c>
      <c r="AO212" s="69">
        <v>0</v>
      </c>
      <c r="AP212" s="69">
        <v>0</v>
      </c>
      <c r="AQ212" s="69">
        <v>0</v>
      </c>
      <c r="AR212" s="69">
        <v>0</v>
      </c>
      <c r="AS212" s="69">
        <v>0</v>
      </c>
      <c r="AT212" s="69">
        <v>0</v>
      </c>
      <c r="AU212" s="69">
        <v>0</v>
      </c>
    </row>
    <row r="213" spans="1:47" x14ac:dyDescent="0.2">
      <c r="A213" s="3">
        <v>2007</v>
      </c>
      <c r="B213" s="3">
        <v>5</v>
      </c>
      <c r="C213" s="30">
        <v>167.18600773431663</v>
      </c>
      <c r="D213" s="30">
        <v>1.245649417998286</v>
      </c>
      <c r="E213" s="30">
        <v>26.139941224921031</v>
      </c>
      <c r="F213" s="30">
        <v>1.5210688321885701</v>
      </c>
      <c r="G213" s="30">
        <v>156.8269450990806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6">
        <v>0</v>
      </c>
      <c r="O213" s="30">
        <v>159.46407370713706</v>
      </c>
      <c r="P213" s="30">
        <v>1.245649417998286</v>
      </c>
      <c r="Q213" s="30">
        <v>147.96192431834152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12"/>
      <c r="X213" s="65">
        <v>89.221742828761293</v>
      </c>
      <c r="Y213" s="66">
        <v>89.221742828761293</v>
      </c>
      <c r="Z213" s="66">
        <v>63.839562793144992</v>
      </c>
      <c r="AB213" s="69">
        <f t="shared" si="6"/>
        <v>134.57368693362113</v>
      </c>
      <c r="AC213" s="69">
        <f t="shared" si="7"/>
        <v>0</v>
      </c>
      <c r="AD213" s="69">
        <v>0</v>
      </c>
      <c r="AE213" s="69">
        <v>0</v>
      </c>
      <c r="AF213" s="69">
        <v>0</v>
      </c>
      <c r="AG213" s="69">
        <v>0</v>
      </c>
      <c r="AH213" s="69">
        <v>0</v>
      </c>
      <c r="AI213" s="69">
        <v>0</v>
      </c>
      <c r="AJ213" s="69">
        <v>0</v>
      </c>
      <c r="AK213" s="69">
        <v>0</v>
      </c>
      <c r="AL213" s="69">
        <v>0</v>
      </c>
      <c r="AM213" s="69">
        <v>0</v>
      </c>
      <c r="AN213" s="69">
        <v>0</v>
      </c>
      <c r="AO213" s="69">
        <v>0</v>
      </c>
      <c r="AP213" s="69">
        <v>0</v>
      </c>
      <c r="AQ213" s="69">
        <v>0</v>
      </c>
      <c r="AR213" s="69">
        <v>0</v>
      </c>
      <c r="AS213" s="69">
        <v>0</v>
      </c>
      <c r="AT213" s="69">
        <v>0</v>
      </c>
      <c r="AU213" s="69">
        <v>0</v>
      </c>
    </row>
    <row r="214" spans="1:47" x14ac:dyDescent="0.2">
      <c r="A214" s="3">
        <v>2007</v>
      </c>
      <c r="B214" s="3">
        <v>6</v>
      </c>
      <c r="C214" s="30">
        <v>252.06000455953384</v>
      </c>
      <c r="D214" s="30">
        <v>0</v>
      </c>
      <c r="E214" s="30">
        <v>66.035729252859156</v>
      </c>
      <c r="F214" s="30">
        <v>14.888234803653056</v>
      </c>
      <c r="G214" s="30">
        <v>251.93425969293082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6">
        <v>0</v>
      </c>
      <c r="O214" s="30">
        <v>252.77691374055595</v>
      </c>
      <c r="P214" s="30">
        <v>0</v>
      </c>
      <c r="Q214" s="30">
        <v>252.65116887395305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12"/>
      <c r="X214" s="65">
        <v>99.272823740482906</v>
      </c>
      <c r="Y214" s="66">
        <v>99.272823740482906</v>
      </c>
      <c r="Z214" s="66">
        <v>71.266359528107714</v>
      </c>
      <c r="AB214" s="69">
        <f t="shared" si="6"/>
        <v>209.62300614692523</v>
      </c>
      <c r="AC214" s="69">
        <f t="shared" si="7"/>
        <v>0</v>
      </c>
      <c r="AD214" s="69">
        <v>0</v>
      </c>
      <c r="AE214" s="69">
        <v>0</v>
      </c>
      <c r="AF214" s="69">
        <v>0</v>
      </c>
      <c r="AG214" s="69">
        <v>0</v>
      </c>
      <c r="AH214" s="69">
        <v>0</v>
      </c>
      <c r="AI214" s="69">
        <v>0</v>
      </c>
      <c r="AJ214" s="69">
        <v>0</v>
      </c>
      <c r="AK214" s="69">
        <v>0</v>
      </c>
      <c r="AL214" s="69">
        <v>0</v>
      </c>
      <c r="AM214" s="69">
        <v>0</v>
      </c>
      <c r="AN214" s="69">
        <v>0</v>
      </c>
      <c r="AO214" s="69">
        <v>0</v>
      </c>
      <c r="AP214" s="69">
        <v>0</v>
      </c>
      <c r="AQ214" s="69">
        <v>0</v>
      </c>
      <c r="AR214" s="69">
        <v>0</v>
      </c>
      <c r="AS214" s="69">
        <v>0</v>
      </c>
      <c r="AT214" s="69">
        <v>0</v>
      </c>
      <c r="AU214" s="69">
        <v>0</v>
      </c>
    </row>
    <row r="215" spans="1:47" x14ac:dyDescent="0.2">
      <c r="A215" s="3">
        <v>2007</v>
      </c>
      <c r="B215" s="3">
        <v>7</v>
      </c>
      <c r="C215" s="30">
        <v>317.68883259272025</v>
      </c>
      <c r="D215" s="30">
        <v>0</v>
      </c>
      <c r="E215" s="30">
        <v>94.022642298751677</v>
      </c>
      <c r="F215" s="30">
        <v>24.482073451334678</v>
      </c>
      <c r="G215" s="30">
        <v>317.68883259272047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6">
        <v>0</v>
      </c>
      <c r="O215" s="30">
        <v>307.41533338123122</v>
      </c>
      <c r="P215" s="30">
        <v>0</v>
      </c>
      <c r="Q215" s="30">
        <v>307.41533338123151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12"/>
      <c r="X215" s="65">
        <v>104.50430193066001</v>
      </c>
      <c r="Y215" s="66">
        <v>104.50430193066001</v>
      </c>
      <c r="Z215" s="66">
        <v>72.87411303532032</v>
      </c>
      <c r="AB215" s="69">
        <f t="shared" si="6"/>
        <v>284.87441857612703</v>
      </c>
      <c r="AC215" s="69">
        <f t="shared" si="7"/>
        <v>0</v>
      </c>
      <c r="AD215" s="69">
        <v>0</v>
      </c>
      <c r="AE215" s="69">
        <v>0</v>
      </c>
      <c r="AF215" s="69">
        <v>0</v>
      </c>
      <c r="AG215" s="69">
        <v>0</v>
      </c>
      <c r="AH215" s="69">
        <v>0</v>
      </c>
      <c r="AI215" s="69">
        <v>0</v>
      </c>
      <c r="AJ215" s="69">
        <v>0</v>
      </c>
      <c r="AK215" s="69">
        <v>0</v>
      </c>
      <c r="AL215" s="69">
        <v>0</v>
      </c>
      <c r="AM215" s="69">
        <v>0</v>
      </c>
      <c r="AN215" s="69">
        <v>0</v>
      </c>
      <c r="AO215" s="69">
        <v>0</v>
      </c>
      <c r="AP215" s="69">
        <v>0</v>
      </c>
      <c r="AQ215" s="69">
        <v>0</v>
      </c>
      <c r="AR215" s="69">
        <v>0</v>
      </c>
      <c r="AS215" s="69">
        <v>0</v>
      </c>
      <c r="AT215" s="69">
        <v>0</v>
      </c>
      <c r="AU215" s="69">
        <v>0</v>
      </c>
    </row>
    <row r="216" spans="1:47" x14ac:dyDescent="0.2">
      <c r="A216" s="3">
        <v>2007</v>
      </c>
      <c r="B216" s="3">
        <v>8</v>
      </c>
      <c r="C216" s="30">
        <v>363.99549307537717</v>
      </c>
      <c r="D216" s="30">
        <v>0</v>
      </c>
      <c r="E216" s="30">
        <v>126.56465796731374</v>
      </c>
      <c r="F216" s="30">
        <v>38.968133022430116</v>
      </c>
      <c r="G216" s="30">
        <v>363.99549307537717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6">
        <v>0</v>
      </c>
      <c r="O216" s="30">
        <v>356.8452143778851</v>
      </c>
      <c r="P216" s="30">
        <v>0</v>
      </c>
      <c r="Q216" s="30">
        <v>356.84521437788516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12"/>
      <c r="X216" s="65">
        <v>106.934602899699</v>
      </c>
      <c r="Y216" s="66">
        <v>106.934602899699</v>
      </c>
      <c r="Z216" s="66">
        <v>70.023223188433334</v>
      </c>
      <c r="AB216" s="69">
        <f t="shared" si="6"/>
        <v>340.84216283404874</v>
      </c>
      <c r="AC216" s="69">
        <f t="shared" si="7"/>
        <v>0</v>
      </c>
      <c r="AD216" s="69">
        <v>0</v>
      </c>
      <c r="AE216" s="69">
        <v>0</v>
      </c>
      <c r="AF216" s="69">
        <v>0</v>
      </c>
      <c r="AG216" s="69">
        <v>0</v>
      </c>
      <c r="AH216" s="69">
        <v>0</v>
      </c>
      <c r="AI216" s="69">
        <v>0</v>
      </c>
      <c r="AJ216" s="69">
        <v>0</v>
      </c>
      <c r="AK216" s="69">
        <v>0</v>
      </c>
      <c r="AL216" s="69">
        <v>0</v>
      </c>
      <c r="AM216" s="69">
        <v>0</v>
      </c>
      <c r="AN216" s="69">
        <v>0</v>
      </c>
      <c r="AO216" s="69">
        <v>0</v>
      </c>
      <c r="AP216" s="69">
        <v>0</v>
      </c>
      <c r="AQ216" s="69">
        <v>0</v>
      </c>
      <c r="AR216" s="69">
        <v>0</v>
      </c>
      <c r="AS216" s="69">
        <v>0</v>
      </c>
      <c r="AT216" s="69">
        <v>0</v>
      </c>
      <c r="AU216" s="69">
        <v>0</v>
      </c>
    </row>
    <row r="217" spans="1:47" x14ac:dyDescent="0.2">
      <c r="A217" s="3">
        <v>2007</v>
      </c>
      <c r="B217" s="3">
        <v>9</v>
      </c>
      <c r="C217" s="30">
        <v>282.71295608659966</v>
      </c>
      <c r="D217" s="30">
        <v>0</v>
      </c>
      <c r="E217" s="30">
        <v>75.56653620640104</v>
      </c>
      <c r="F217" s="30">
        <v>18.133110482940054</v>
      </c>
      <c r="G217" s="30">
        <v>282.71295608659972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6">
        <v>0</v>
      </c>
      <c r="O217" s="30">
        <v>302.41912358362555</v>
      </c>
      <c r="P217" s="30">
        <v>0</v>
      </c>
      <c r="Q217" s="30">
        <v>302.41912358362555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12"/>
      <c r="X217" s="65">
        <v>101.483258456375</v>
      </c>
      <c r="Y217" s="66">
        <v>101.483258456375</v>
      </c>
      <c r="Z217" s="66">
        <v>72.6423328125517</v>
      </c>
      <c r="AB217" s="69">
        <f t="shared" si="6"/>
        <v>323.35422458098844</v>
      </c>
      <c r="AC217" s="69">
        <f t="shared" si="7"/>
        <v>0</v>
      </c>
      <c r="AD217" s="69">
        <v>0</v>
      </c>
      <c r="AE217" s="69">
        <v>0</v>
      </c>
      <c r="AF217" s="69">
        <v>0</v>
      </c>
      <c r="AG217" s="69">
        <v>0</v>
      </c>
      <c r="AH217" s="69">
        <v>0</v>
      </c>
      <c r="AI217" s="69">
        <v>0</v>
      </c>
      <c r="AJ217" s="69">
        <v>0</v>
      </c>
      <c r="AK217" s="69">
        <v>0</v>
      </c>
      <c r="AL217" s="69">
        <v>0</v>
      </c>
      <c r="AM217" s="69">
        <v>0</v>
      </c>
      <c r="AN217" s="69">
        <v>0</v>
      </c>
      <c r="AO217" s="69">
        <v>0</v>
      </c>
      <c r="AP217" s="69">
        <v>0</v>
      </c>
      <c r="AQ217" s="69">
        <v>0</v>
      </c>
      <c r="AR217" s="69">
        <v>0</v>
      </c>
      <c r="AS217" s="69">
        <v>0</v>
      </c>
      <c r="AT217" s="69">
        <v>0</v>
      </c>
      <c r="AU217" s="69">
        <v>0</v>
      </c>
    </row>
    <row r="218" spans="1:47" x14ac:dyDescent="0.2">
      <c r="A218" s="3">
        <v>2007</v>
      </c>
      <c r="B218" s="3">
        <v>10</v>
      </c>
      <c r="C218" s="30">
        <v>252.26314149058356</v>
      </c>
      <c r="D218" s="30">
        <v>0</v>
      </c>
      <c r="E218" s="30">
        <v>46.556437222466258</v>
      </c>
      <c r="F218" s="30">
        <v>4.7593818295072241</v>
      </c>
      <c r="G218" s="30">
        <v>251.98467347878153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6">
        <v>0</v>
      </c>
      <c r="O218" s="30">
        <v>248.59604390682949</v>
      </c>
      <c r="P218" s="30">
        <v>0</v>
      </c>
      <c r="Q218" s="30">
        <v>248.31757589502743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12"/>
      <c r="X218" s="65">
        <v>94.852960632641199</v>
      </c>
      <c r="Y218" s="66">
        <v>0</v>
      </c>
      <c r="Z218" s="66">
        <v>73.76018075684631</v>
      </c>
      <c r="AB218" s="69">
        <f t="shared" si="6"/>
        <v>267.48804878859164</v>
      </c>
      <c r="AC218" s="69">
        <f t="shared" si="7"/>
        <v>0</v>
      </c>
      <c r="AD218" s="69">
        <v>0</v>
      </c>
      <c r="AE218" s="69">
        <v>0</v>
      </c>
      <c r="AF218" s="69">
        <v>0</v>
      </c>
      <c r="AG218" s="69">
        <v>0</v>
      </c>
      <c r="AH218" s="69">
        <v>0</v>
      </c>
      <c r="AI218" s="69">
        <v>0</v>
      </c>
      <c r="AJ218" s="69">
        <v>0</v>
      </c>
      <c r="AK218" s="69">
        <v>0</v>
      </c>
      <c r="AL218" s="69">
        <v>0</v>
      </c>
      <c r="AM218" s="69">
        <v>0</v>
      </c>
      <c r="AN218" s="69">
        <v>0</v>
      </c>
      <c r="AO218" s="69">
        <v>0</v>
      </c>
      <c r="AP218" s="69">
        <v>0</v>
      </c>
      <c r="AQ218" s="69">
        <v>0</v>
      </c>
      <c r="AR218" s="69">
        <v>0</v>
      </c>
      <c r="AS218" s="69">
        <v>0</v>
      </c>
      <c r="AT218" s="69">
        <v>0</v>
      </c>
      <c r="AU218" s="69">
        <v>0</v>
      </c>
    </row>
    <row r="219" spans="1:47" x14ac:dyDescent="0.2">
      <c r="A219" s="3">
        <v>2007</v>
      </c>
      <c r="B219" s="3">
        <v>11</v>
      </c>
      <c r="C219" s="30">
        <v>74.999636464394925</v>
      </c>
      <c r="D219" s="30">
        <v>22.370387759015589</v>
      </c>
      <c r="E219" s="30">
        <v>2.1404095083562527</v>
      </c>
      <c r="F219" s="30">
        <v>0</v>
      </c>
      <c r="G219" s="30">
        <v>45.052446981228314</v>
      </c>
      <c r="H219" s="30">
        <v>6.9347782835497256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6">
        <v>0</v>
      </c>
      <c r="O219" s="30">
        <v>87.50248877340529</v>
      </c>
      <c r="P219" s="30">
        <v>22.370387759015589</v>
      </c>
      <c r="Q219" s="30">
        <v>57.837488622951312</v>
      </c>
      <c r="R219" s="30">
        <v>6.9347782835497256</v>
      </c>
      <c r="S219" s="30">
        <v>0</v>
      </c>
      <c r="T219" s="30">
        <v>0</v>
      </c>
      <c r="U219" s="30">
        <v>0</v>
      </c>
      <c r="V219" s="30">
        <v>0</v>
      </c>
      <c r="W219" s="12"/>
      <c r="X219" s="65">
        <v>83.334053286301398</v>
      </c>
      <c r="Y219" s="66">
        <v>0</v>
      </c>
      <c r="Z219" s="66">
        <v>74.946163480975912</v>
      </c>
      <c r="AB219" s="69">
        <f t="shared" si="6"/>
        <v>163.63138897748925</v>
      </c>
      <c r="AC219" s="69">
        <f t="shared" si="7"/>
        <v>0</v>
      </c>
      <c r="AD219" s="69">
        <v>4.9347782835497256</v>
      </c>
      <c r="AE219" s="69">
        <v>0</v>
      </c>
      <c r="AF219" s="69">
        <v>0</v>
      </c>
      <c r="AG219" s="69">
        <v>0</v>
      </c>
      <c r="AH219" s="69">
        <v>0</v>
      </c>
      <c r="AI219" s="69">
        <v>0</v>
      </c>
      <c r="AJ219" s="69">
        <v>0</v>
      </c>
      <c r="AK219" s="69">
        <v>0</v>
      </c>
      <c r="AL219" s="69">
        <v>0</v>
      </c>
      <c r="AM219" s="69">
        <v>0</v>
      </c>
      <c r="AN219" s="69">
        <v>0</v>
      </c>
      <c r="AO219" s="69">
        <v>0</v>
      </c>
      <c r="AP219" s="69">
        <v>0</v>
      </c>
      <c r="AQ219" s="69">
        <v>0</v>
      </c>
      <c r="AR219" s="69">
        <v>0</v>
      </c>
      <c r="AS219" s="69">
        <v>0</v>
      </c>
      <c r="AT219" s="69">
        <v>0</v>
      </c>
      <c r="AU219" s="69">
        <v>0</v>
      </c>
    </row>
    <row r="220" spans="1:47" x14ac:dyDescent="0.2">
      <c r="A220" s="3">
        <v>2007</v>
      </c>
      <c r="B220" s="3">
        <v>12</v>
      </c>
      <c r="C220" s="30">
        <v>77.072727963203803</v>
      </c>
      <c r="D220" s="30">
        <v>28.41457145531454</v>
      </c>
      <c r="E220" s="30">
        <v>2.7171069698141186</v>
      </c>
      <c r="F220" s="30">
        <v>0</v>
      </c>
      <c r="G220" s="30">
        <v>53.613207978521331</v>
      </c>
      <c r="H220" s="30">
        <v>15.362368400100394</v>
      </c>
      <c r="I220" s="30">
        <v>0</v>
      </c>
      <c r="J220" s="30">
        <v>15.362368400100394</v>
      </c>
      <c r="K220" s="30">
        <v>0</v>
      </c>
      <c r="L220" s="30">
        <v>0</v>
      </c>
      <c r="M220" s="30">
        <v>0</v>
      </c>
      <c r="N220" s="36">
        <v>15.362368400100394</v>
      </c>
      <c r="O220" s="30">
        <v>73.851029946947065</v>
      </c>
      <c r="P220" s="30">
        <v>28.41457145531454</v>
      </c>
      <c r="Q220" s="30">
        <v>50.599164708550262</v>
      </c>
      <c r="R220" s="30">
        <v>15.362368400100394</v>
      </c>
      <c r="S220" s="30">
        <v>0</v>
      </c>
      <c r="T220" s="30">
        <v>15.362368400100394</v>
      </c>
      <c r="U220" s="30">
        <v>0</v>
      </c>
      <c r="V220" s="30">
        <v>0</v>
      </c>
      <c r="W220" s="12"/>
      <c r="X220" s="65">
        <v>83.350228096731399</v>
      </c>
      <c r="Y220" s="66">
        <v>0</v>
      </c>
      <c r="Z220" s="66">
        <v>82.215105032093575</v>
      </c>
      <c r="AB220" s="69">
        <f t="shared" si="6"/>
        <v>76.036182213799364</v>
      </c>
      <c r="AC220" s="69">
        <f t="shared" si="7"/>
        <v>7.6811842000501969</v>
      </c>
      <c r="AD220" s="69">
        <v>12.752501816018423</v>
      </c>
      <c r="AE220" s="69">
        <v>4.6963386723891958</v>
      </c>
      <c r="AF220" s="69">
        <v>12.752501816018423</v>
      </c>
      <c r="AG220" s="69">
        <v>4.6963386723891958</v>
      </c>
      <c r="AH220" s="69">
        <v>0</v>
      </c>
      <c r="AI220" s="69">
        <v>0</v>
      </c>
      <c r="AJ220" s="69">
        <v>0</v>
      </c>
      <c r="AK220" s="69">
        <v>12.752501816018423</v>
      </c>
      <c r="AL220" s="69">
        <v>0</v>
      </c>
      <c r="AM220" s="69">
        <v>0</v>
      </c>
      <c r="AN220" s="69">
        <v>0</v>
      </c>
      <c r="AO220" s="69">
        <v>4.6963386723891958</v>
      </c>
      <c r="AP220" s="69">
        <v>0</v>
      </c>
      <c r="AQ220" s="69">
        <v>0</v>
      </c>
      <c r="AR220" s="69">
        <v>0</v>
      </c>
      <c r="AS220" s="69">
        <v>0</v>
      </c>
      <c r="AT220" s="69">
        <v>0</v>
      </c>
      <c r="AU220" s="69">
        <v>0</v>
      </c>
    </row>
    <row r="221" spans="1:47" x14ac:dyDescent="0.2">
      <c r="A221" s="3">
        <v>2008</v>
      </c>
      <c r="B221" s="3">
        <v>1</v>
      </c>
      <c r="C221" s="30">
        <v>29.213367712153897</v>
      </c>
      <c r="D221" s="30">
        <v>83.4996824841039</v>
      </c>
      <c r="E221" s="30">
        <v>0</v>
      </c>
      <c r="F221" s="30">
        <v>0</v>
      </c>
      <c r="G221" s="30">
        <v>4.9411022425757238</v>
      </c>
      <c r="H221" s="30">
        <v>64.955083488008739</v>
      </c>
      <c r="I221" s="30">
        <v>0</v>
      </c>
      <c r="J221" s="30">
        <v>64.955083488008739</v>
      </c>
      <c r="K221" s="30">
        <v>0</v>
      </c>
      <c r="L221" s="30">
        <v>0</v>
      </c>
      <c r="M221" s="30">
        <v>64.955083488008739</v>
      </c>
      <c r="N221" s="36">
        <v>0</v>
      </c>
      <c r="O221" s="30">
        <v>36.126174053552198</v>
      </c>
      <c r="P221" s="30">
        <v>78.701324531714718</v>
      </c>
      <c r="Q221" s="30">
        <v>14.990971045576188</v>
      </c>
      <c r="R221" s="30">
        <v>63.640910816440247</v>
      </c>
      <c r="S221" s="30">
        <v>0</v>
      </c>
      <c r="T221" s="30">
        <v>63.640910816440247</v>
      </c>
      <c r="U221" s="30">
        <v>0</v>
      </c>
      <c r="V221" s="30">
        <v>0</v>
      </c>
      <c r="W221" s="12"/>
      <c r="X221" s="65">
        <v>77.722140353411703</v>
      </c>
      <c r="Y221" s="66">
        <v>0</v>
      </c>
      <c r="Z221" s="66">
        <v>73.874073441109161</v>
      </c>
      <c r="AB221" s="69">
        <f t="shared" si="6"/>
        <v>53.14304783767885</v>
      </c>
      <c r="AC221" s="69">
        <f t="shared" si="7"/>
        <v>40.158725944054567</v>
      </c>
      <c r="AD221" s="69">
        <v>54.735309933093383</v>
      </c>
      <c r="AE221" s="69">
        <v>24.393109996151644</v>
      </c>
      <c r="AF221" s="69">
        <v>54.735309933093383</v>
      </c>
      <c r="AG221" s="69">
        <v>24.393109996151644</v>
      </c>
      <c r="AH221" s="69">
        <v>0</v>
      </c>
      <c r="AI221" s="69">
        <v>0</v>
      </c>
      <c r="AJ221" s="69">
        <v>54.735309933093383</v>
      </c>
      <c r="AK221" s="69">
        <v>0</v>
      </c>
      <c r="AL221" s="69">
        <v>0</v>
      </c>
      <c r="AM221" s="69">
        <v>0</v>
      </c>
      <c r="AN221" s="69">
        <v>24.393109996151644</v>
      </c>
      <c r="AO221" s="69">
        <v>0</v>
      </c>
      <c r="AP221" s="69">
        <v>0</v>
      </c>
      <c r="AQ221" s="69">
        <v>0</v>
      </c>
      <c r="AR221" s="69">
        <v>0</v>
      </c>
      <c r="AS221" s="69">
        <v>0</v>
      </c>
      <c r="AT221" s="69">
        <v>0</v>
      </c>
      <c r="AU221" s="69">
        <v>0</v>
      </c>
    </row>
    <row r="222" spans="1:47" x14ac:dyDescent="0.2">
      <c r="A222" s="3">
        <v>2008</v>
      </c>
      <c r="B222" s="3">
        <v>2</v>
      </c>
      <c r="C222" s="30">
        <v>59.290055405678828</v>
      </c>
      <c r="D222" s="30">
        <v>34.980951950676008</v>
      </c>
      <c r="E222" s="30">
        <v>4.8236071349573377</v>
      </c>
      <c r="F222" s="30">
        <v>0</v>
      </c>
      <c r="G222" s="30">
        <v>36.512560927744971</v>
      </c>
      <c r="H222" s="30">
        <v>21.532230758586849</v>
      </c>
      <c r="I222" s="30">
        <v>0</v>
      </c>
      <c r="J222" s="30">
        <v>21.532230758586849</v>
      </c>
      <c r="K222" s="30">
        <v>0</v>
      </c>
      <c r="L222" s="30">
        <v>21.532230758586849</v>
      </c>
      <c r="M222" s="30">
        <v>0</v>
      </c>
      <c r="N222" s="36">
        <v>0</v>
      </c>
      <c r="O222" s="30">
        <v>62.724246691326655</v>
      </c>
      <c r="P222" s="30">
        <v>19.075749478073774</v>
      </c>
      <c r="Q222" s="30">
        <v>36.512560927744971</v>
      </c>
      <c r="R222" s="30">
        <v>5.3619709971681644</v>
      </c>
      <c r="S222" s="30">
        <v>0</v>
      </c>
      <c r="T222" s="30">
        <v>5.3619709971681644</v>
      </c>
      <c r="U222" s="30">
        <v>0</v>
      </c>
      <c r="V222" s="30">
        <v>5.3619709971681644</v>
      </c>
      <c r="W222" s="12"/>
      <c r="X222" s="65">
        <v>82.257241253491799</v>
      </c>
      <c r="Y222" s="66">
        <v>0</v>
      </c>
      <c r="Z222" s="66">
        <v>72.832183972137358</v>
      </c>
      <c r="AB222" s="69">
        <f t="shared" si="6"/>
        <v>44.251711558916362</v>
      </c>
      <c r="AC222" s="69">
        <f t="shared" si="7"/>
        <v>43.243657123297794</v>
      </c>
      <c r="AD222" s="69">
        <v>17.532230758586849</v>
      </c>
      <c r="AE222" s="69">
        <v>5.2263286110948286</v>
      </c>
      <c r="AF222" s="69">
        <v>17.532230758586849</v>
      </c>
      <c r="AG222" s="69">
        <v>5.2263286110948286</v>
      </c>
      <c r="AH222" s="69">
        <v>0</v>
      </c>
      <c r="AI222" s="69">
        <v>17.532230758586849</v>
      </c>
      <c r="AJ222" s="69">
        <v>0</v>
      </c>
      <c r="AK222" s="69">
        <v>0</v>
      </c>
      <c r="AL222" s="69">
        <v>0</v>
      </c>
      <c r="AM222" s="69">
        <v>5.2263286110948286</v>
      </c>
      <c r="AN222" s="69">
        <v>0</v>
      </c>
      <c r="AO222" s="69">
        <v>0</v>
      </c>
      <c r="AP222" s="69">
        <v>0</v>
      </c>
      <c r="AQ222" s="69">
        <v>17.532230758586849</v>
      </c>
      <c r="AR222" s="69">
        <v>0</v>
      </c>
      <c r="AS222" s="69">
        <v>5.2263286110948286</v>
      </c>
      <c r="AT222" s="69">
        <v>0</v>
      </c>
      <c r="AU222" s="69">
        <v>0</v>
      </c>
    </row>
    <row r="223" spans="1:47" x14ac:dyDescent="0.2">
      <c r="A223" s="3">
        <v>2008</v>
      </c>
      <c r="B223" s="3">
        <v>3</v>
      </c>
      <c r="C223" s="30">
        <v>65.686542145850154</v>
      </c>
      <c r="D223" s="30">
        <v>23.336733771493623</v>
      </c>
      <c r="E223" s="30">
        <v>4.2835659467284222</v>
      </c>
      <c r="F223" s="30">
        <v>0.3650281290195399</v>
      </c>
      <c r="G223" s="30">
        <v>37.929735849746635</v>
      </c>
      <c r="H223" s="30">
        <v>9.3071686408492269</v>
      </c>
      <c r="I223" s="30">
        <v>0</v>
      </c>
      <c r="J223" s="30">
        <v>9.3071686408492269</v>
      </c>
      <c r="K223" s="30">
        <v>9.3071686408492269</v>
      </c>
      <c r="L223" s="30">
        <v>0</v>
      </c>
      <c r="M223" s="30">
        <v>0</v>
      </c>
      <c r="N223" s="36">
        <v>0</v>
      </c>
      <c r="O223" s="30">
        <v>56.93537592757194</v>
      </c>
      <c r="P223" s="30">
        <v>43.841788686646638</v>
      </c>
      <c r="Q223" s="30">
        <v>33.954613676125987</v>
      </c>
      <c r="R223" s="30">
        <v>26.791601073836411</v>
      </c>
      <c r="S223" s="30">
        <v>0</v>
      </c>
      <c r="T223" s="30">
        <v>26.791601073836411</v>
      </c>
      <c r="U223" s="30">
        <v>26.791601073836411</v>
      </c>
      <c r="V223" s="30">
        <v>0</v>
      </c>
      <c r="W223" s="12"/>
      <c r="X223" s="65">
        <v>82.001132051588201</v>
      </c>
      <c r="Y223" s="66">
        <v>0</v>
      </c>
      <c r="Z223" s="66">
        <v>70.730458240243948</v>
      </c>
      <c r="AB223" s="69">
        <f t="shared" si="6"/>
        <v>62.488298775764491</v>
      </c>
      <c r="AC223" s="69">
        <f t="shared" si="7"/>
        <v>15.419699699718038</v>
      </c>
      <c r="AD223" s="69">
        <v>7.3071686408492269</v>
      </c>
      <c r="AE223" s="69">
        <v>0</v>
      </c>
      <c r="AF223" s="69">
        <v>7.3071686408492269</v>
      </c>
      <c r="AG223" s="69">
        <v>0</v>
      </c>
      <c r="AH223" s="69">
        <v>7.3071686408492269</v>
      </c>
      <c r="AI223" s="69">
        <v>0</v>
      </c>
      <c r="AJ223" s="69">
        <v>0</v>
      </c>
      <c r="AK223" s="69">
        <v>0</v>
      </c>
      <c r="AL223" s="69">
        <v>0</v>
      </c>
      <c r="AM223" s="69">
        <v>0</v>
      </c>
      <c r="AN223" s="69">
        <v>0</v>
      </c>
      <c r="AO223" s="69">
        <v>0</v>
      </c>
      <c r="AP223" s="69">
        <v>7.3071686408492269</v>
      </c>
      <c r="AQ223" s="69">
        <v>0</v>
      </c>
      <c r="AR223" s="69">
        <v>0</v>
      </c>
      <c r="AS223" s="69">
        <v>0</v>
      </c>
      <c r="AT223" s="69">
        <f>(C223+C224)/2</f>
        <v>87.373698600523909</v>
      </c>
      <c r="AU223" s="69">
        <f>(K223+H224)/2</f>
        <v>8.2903605449471982</v>
      </c>
    </row>
    <row r="224" spans="1:47" x14ac:dyDescent="0.2">
      <c r="A224" s="3">
        <v>2008</v>
      </c>
      <c r="B224" s="3">
        <v>4</v>
      </c>
      <c r="C224" s="30">
        <v>109.06085505519766</v>
      </c>
      <c r="D224" s="30">
        <v>14.404519933202248</v>
      </c>
      <c r="E224" s="30">
        <v>9.3062444625562559</v>
      </c>
      <c r="F224" s="30">
        <v>4.5062509298343656E-3</v>
      </c>
      <c r="G224" s="30">
        <v>88.428072828065538</v>
      </c>
      <c r="H224" s="30">
        <v>7.2735524490451695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6">
        <v>0</v>
      </c>
      <c r="O224" s="30">
        <v>111.14006652165149</v>
      </c>
      <c r="P224" s="30">
        <v>14.603025443040657</v>
      </c>
      <c r="Q224" s="30">
        <v>86.927693377239407</v>
      </c>
      <c r="R224" s="30">
        <v>7.2735524490451695</v>
      </c>
      <c r="S224" s="30">
        <v>0</v>
      </c>
      <c r="T224" s="30">
        <v>0</v>
      </c>
      <c r="U224" s="30">
        <v>0</v>
      </c>
      <c r="V224" s="30">
        <v>0</v>
      </c>
      <c r="W224" s="12"/>
      <c r="X224" s="65">
        <v>85.430488530130901</v>
      </c>
      <c r="Y224" s="66">
        <v>0</v>
      </c>
      <c r="Z224" s="66">
        <v>68.574366751388609</v>
      </c>
      <c r="AB224" s="69">
        <f t="shared" si="6"/>
        <v>87.373698600523909</v>
      </c>
      <c r="AC224" s="69">
        <f t="shared" si="7"/>
        <v>4.6535843204246135</v>
      </c>
      <c r="AD224" s="69">
        <v>5.2735524490451695</v>
      </c>
      <c r="AE224" s="69">
        <v>0</v>
      </c>
      <c r="AF224" s="69">
        <v>0</v>
      </c>
      <c r="AG224" s="69">
        <v>0</v>
      </c>
      <c r="AH224" s="69">
        <v>0</v>
      </c>
      <c r="AI224" s="69">
        <v>0</v>
      </c>
      <c r="AJ224" s="69">
        <v>0</v>
      </c>
      <c r="AK224" s="69">
        <v>0</v>
      </c>
      <c r="AL224" s="69">
        <v>0</v>
      </c>
      <c r="AM224" s="69">
        <v>0</v>
      </c>
      <c r="AN224" s="69">
        <v>0</v>
      </c>
      <c r="AO224" s="69">
        <v>0</v>
      </c>
      <c r="AP224" s="69">
        <v>0</v>
      </c>
      <c r="AQ224" s="69">
        <v>0</v>
      </c>
      <c r="AR224" s="69">
        <v>0</v>
      </c>
      <c r="AS224" s="69">
        <v>0</v>
      </c>
      <c r="AT224" s="69">
        <v>0</v>
      </c>
      <c r="AU224" s="69">
        <v>0</v>
      </c>
    </row>
    <row r="225" spans="1:47" x14ac:dyDescent="0.2">
      <c r="A225" s="3">
        <v>2008</v>
      </c>
      <c r="B225" s="3">
        <v>5</v>
      </c>
      <c r="C225" s="30">
        <v>237.1304063366201</v>
      </c>
      <c r="D225" s="30">
        <v>0.21746423078301488</v>
      </c>
      <c r="E225" s="30">
        <v>62.000763759539396</v>
      </c>
      <c r="F225" s="30">
        <v>14.550953982000806</v>
      </c>
      <c r="G225" s="30">
        <v>230.34985621756516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6">
        <v>0</v>
      </c>
      <c r="O225" s="30">
        <v>216.40455680076681</v>
      </c>
      <c r="P225" s="30">
        <v>0.21746423078301488</v>
      </c>
      <c r="Q225" s="30">
        <v>208.23483829938158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12"/>
      <c r="X225" s="65">
        <v>98.370784348673794</v>
      </c>
      <c r="Y225" s="66">
        <v>98.370784348673794</v>
      </c>
      <c r="Z225" s="66">
        <v>70.839490513832345</v>
      </c>
      <c r="AB225" s="69">
        <f t="shared" si="6"/>
        <v>173.09563069590888</v>
      </c>
      <c r="AC225" s="69">
        <f t="shared" si="7"/>
        <v>0</v>
      </c>
      <c r="AD225" s="69">
        <v>0</v>
      </c>
      <c r="AE225" s="69">
        <v>0</v>
      </c>
      <c r="AF225" s="69">
        <v>0</v>
      </c>
      <c r="AG225" s="69">
        <v>0</v>
      </c>
      <c r="AH225" s="69">
        <v>0</v>
      </c>
      <c r="AI225" s="69">
        <v>0</v>
      </c>
      <c r="AJ225" s="69">
        <v>0</v>
      </c>
      <c r="AK225" s="69">
        <v>0</v>
      </c>
      <c r="AL225" s="69">
        <v>0</v>
      </c>
      <c r="AM225" s="69">
        <v>0</v>
      </c>
      <c r="AN225" s="69">
        <v>0</v>
      </c>
      <c r="AO225" s="69">
        <v>0</v>
      </c>
      <c r="AP225" s="69">
        <v>0</v>
      </c>
      <c r="AQ225" s="69">
        <v>0</v>
      </c>
      <c r="AR225" s="69">
        <v>0</v>
      </c>
      <c r="AS225" s="69">
        <v>0</v>
      </c>
      <c r="AT225" s="69">
        <v>0</v>
      </c>
      <c r="AU225" s="69">
        <v>0</v>
      </c>
    </row>
    <row r="226" spans="1:47" x14ac:dyDescent="0.2">
      <c r="A226" s="4">
        <v>2008</v>
      </c>
      <c r="B226" s="4">
        <v>6</v>
      </c>
      <c r="C226" s="30">
        <v>279.15273616670316</v>
      </c>
      <c r="D226" s="30">
        <v>0</v>
      </c>
      <c r="E226" s="30">
        <v>72.065536567527133</v>
      </c>
      <c r="F226" s="30">
        <v>14.910363152864136</v>
      </c>
      <c r="G226" s="30">
        <v>279.15273616670328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6">
        <v>0</v>
      </c>
      <c r="O226" s="30">
        <v>285.28102425075247</v>
      </c>
      <c r="P226" s="30">
        <v>0</v>
      </c>
      <c r="Q226" s="30">
        <v>285.28102425075264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12"/>
      <c r="X226" s="65">
        <v>104.1287225266</v>
      </c>
      <c r="Y226" s="66">
        <v>104.1287225266</v>
      </c>
      <c r="Z226" s="66">
        <v>76.417967403029309</v>
      </c>
      <c r="AB226" s="69">
        <f t="shared" si="6"/>
        <v>258.14157125166162</v>
      </c>
      <c r="AC226" s="69">
        <f t="shared" si="7"/>
        <v>0</v>
      </c>
      <c r="AD226" s="69">
        <v>0</v>
      </c>
      <c r="AE226" s="69">
        <v>0</v>
      </c>
      <c r="AF226" s="69">
        <v>0</v>
      </c>
      <c r="AG226" s="69">
        <v>0</v>
      </c>
      <c r="AH226" s="69">
        <v>0</v>
      </c>
      <c r="AI226" s="69">
        <v>0</v>
      </c>
      <c r="AJ226" s="69">
        <v>0</v>
      </c>
      <c r="AK226" s="69">
        <v>0</v>
      </c>
      <c r="AL226" s="69">
        <v>0</v>
      </c>
      <c r="AM226" s="69">
        <v>0</v>
      </c>
      <c r="AN226" s="69">
        <v>0</v>
      </c>
      <c r="AO226" s="69">
        <v>0</v>
      </c>
      <c r="AP226" s="69">
        <v>0</v>
      </c>
      <c r="AQ226" s="69">
        <v>0</v>
      </c>
      <c r="AR226" s="69">
        <v>0</v>
      </c>
      <c r="AS226" s="69">
        <v>0</v>
      </c>
      <c r="AT226" s="69">
        <v>0</v>
      </c>
      <c r="AU226" s="69">
        <v>0</v>
      </c>
    </row>
    <row r="227" spans="1:47" x14ac:dyDescent="0.2">
      <c r="A227" s="3">
        <v>2008</v>
      </c>
      <c r="B227" s="3">
        <v>7</v>
      </c>
      <c r="C227" s="30">
        <v>286.59632428968291</v>
      </c>
      <c r="D227" s="30">
        <v>0</v>
      </c>
      <c r="E227" s="30">
        <v>77.363249756694714</v>
      </c>
      <c r="F227" s="30">
        <v>17.059734228365976</v>
      </c>
      <c r="G227" s="30">
        <v>286.59632428968285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6">
        <v>0</v>
      </c>
      <c r="O227" s="30">
        <v>277.50678224326367</v>
      </c>
      <c r="P227" s="30">
        <v>0</v>
      </c>
      <c r="Q227" s="30">
        <v>277.50678224326361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12"/>
      <c r="X227" s="65">
        <v>103.069598676742</v>
      </c>
      <c r="Y227" s="66">
        <v>103.069598676742</v>
      </c>
      <c r="Z227" s="66">
        <v>76.055161005348182</v>
      </c>
      <c r="AB227" s="69">
        <f t="shared" si="6"/>
        <v>282.87453022819307</v>
      </c>
      <c r="AC227" s="69">
        <f t="shared" si="7"/>
        <v>0</v>
      </c>
      <c r="AD227" s="69">
        <v>0</v>
      </c>
      <c r="AE227" s="69">
        <v>0</v>
      </c>
      <c r="AF227" s="69">
        <v>0</v>
      </c>
      <c r="AG227" s="69">
        <v>0</v>
      </c>
      <c r="AH227" s="69">
        <v>0</v>
      </c>
      <c r="AI227" s="69">
        <v>0</v>
      </c>
      <c r="AJ227" s="69">
        <v>0</v>
      </c>
      <c r="AK227" s="69">
        <v>0</v>
      </c>
      <c r="AL227" s="69">
        <v>0</v>
      </c>
      <c r="AM227" s="69">
        <v>0</v>
      </c>
      <c r="AN227" s="69">
        <v>0</v>
      </c>
      <c r="AO227" s="69">
        <v>0</v>
      </c>
      <c r="AP227" s="69">
        <v>0</v>
      </c>
      <c r="AQ227" s="69">
        <v>0</v>
      </c>
      <c r="AR227" s="69">
        <v>0</v>
      </c>
      <c r="AS227" s="69">
        <v>0</v>
      </c>
      <c r="AT227" s="69">
        <v>0</v>
      </c>
      <c r="AU227" s="69">
        <v>0</v>
      </c>
    </row>
    <row r="228" spans="1:47" x14ac:dyDescent="0.2">
      <c r="A228" s="3">
        <v>2008</v>
      </c>
      <c r="B228" s="3">
        <v>8</v>
      </c>
      <c r="C228" s="30">
        <v>325.17191015162445</v>
      </c>
      <c r="D228" s="30">
        <v>0</v>
      </c>
      <c r="E228" s="30">
        <v>92.77579590061697</v>
      </c>
      <c r="F228" s="30">
        <v>22.204455885192274</v>
      </c>
      <c r="G228" s="30">
        <v>325.17191015162439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6">
        <v>0</v>
      </c>
      <c r="O228" s="30">
        <v>320.57276960580305</v>
      </c>
      <c r="P228" s="30">
        <v>0</v>
      </c>
      <c r="Q228" s="30">
        <v>320.57276960580299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12"/>
      <c r="X228" s="65">
        <v>105.582952321498</v>
      </c>
      <c r="Y228" s="66">
        <v>105.582952321498</v>
      </c>
      <c r="Z228" s="66">
        <v>77.022697371206917</v>
      </c>
      <c r="AB228" s="69">
        <f t="shared" si="6"/>
        <v>305.88411722065371</v>
      </c>
      <c r="AC228" s="69">
        <f t="shared" si="7"/>
        <v>0</v>
      </c>
      <c r="AD228" s="69">
        <v>0</v>
      </c>
      <c r="AE228" s="69">
        <v>0</v>
      </c>
      <c r="AF228" s="69">
        <v>0</v>
      </c>
      <c r="AG228" s="69">
        <v>0</v>
      </c>
      <c r="AH228" s="69">
        <v>0</v>
      </c>
      <c r="AI228" s="69">
        <v>0</v>
      </c>
      <c r="AJ228" s="69">
        <v>0</v>
      </c>
      <c r="AK228" s="69">
        <v>0</v>
      </c>
      <c r="AL228" s="69">
        <v>0</v>
      </c>
      <c r="AM228" s="69">
        <v>0</v>
      </c>
      <c r="AN228" s="69">
        <v>0</v>
      </c>
      <c r="AO228" s="69">
        <v>0</v>
      </c>
      <c r="AP228" s="69">
        <v>0</v>
      </c>
      <c r="AQ228" s="69">
        <v>0</v>
      </c>
      <c r="AR228" s="69">
        <v>0</v>
      </c>
      <c r="AS228" s="69">
        <v>0</v>
      </c>
      <c r="AT228" s="69">
        <v>0</v>
      </c>
      <c r="AU228" s="69">
        <v>0</v>
      </c>
    </row>
    <row r="229" spans="1:47" x14ac:dyDescent="0.2">
      <c r="A229" s="3">
        <v>2008</v>
      </c>
      <c r="B229" s="3">
        <v>9</v>
      </c>
      <c r="C229" s="30">
        <v>294.55016644585379</v>
      </c>
      <c r="D229" s="30">
        <v>0</v>
      </c>
      <c r="E229" s="30">
        <v>78.552024677325633</v>
      </c>
      <c r="F229" s="30">
        <v>14.046621150371164</v>
      </c>
      <c r="G229" s="30">
        <v>294.55016644585373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6">
        <v>0</v>
      </c>
      <c r="O229" s="30">
        <v>318.90589510911758</v>
      </c>
      <c r="P229" s="30">
        <v>0</v>
      </c>
      <c r="Q229" s="30">
        <v>318.90589510911764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12"/>
      <c r="X229" s="65">
        <v>102.12222855794801</v>
      </c>
      <c r="Y229" s="66">
        <v>102.12222855794801</v>
      </c>
      <c r="Z229" s="66">
        <v>78.043841515359972</v>
      </c>
      <c r="AB229" s="69">
        <f t="shared" si="6"/>
        <v>309.86103829873912</v>
      </c>
      <c r="AC229" s="69">
        <f t="shared" si="7"/>
        <v>0</v>
      </c>
      <c r="AD229" s="69">
        <v>0</v>
      </c>
      <c r="AE229" s="69">
        <v>0</v>
      </c>
      <c r="AF229" s="69">
        <v>0</v>
      </c>
      <c r="AG229" s="69">
        <v>0</v>
      </c>
      <c r="AH229" s="69">
        <v>0</v>
      </c>
      <c r="AI229" s="69">
        <v>0</v>
      </c>
      <c r="AJ229" s="69">
        <v>0</v>
      </c>
      <c r="AK229" s="69">
        <v>0</v>
      </c>
      <c r="AL229" s="69">
        <v>0</v>
      </c>
      <c r="AM229" s="69">
        <v>0</v>
      </c>
      <c r="AN229" s="69">
        <v>0</v>
      </c>
      <c r="AO229" s="69">
        <v>0</v>
      </c>
      <c r="AP229" s="69">
        <v>0</v>
      </c>
      <c r="AQ229" s="69">
        <v>0</v>
      </c>
      <c r="AR229" s="69">
        <v>0</v>
      </c>
      <c r="AS229" s="69">
        <v>0</v>
      </c>
      <c r="AT229" s="69">
        <v>0</v>
      </c>
      <c r="AU229" s="69">
        <v>0</v>
      </c>
    </row>
    <row r="230" spans="1:47" x14ac:dyDescent="0.2">
      <c r="A230" s="3">
        <v>2008</v>
      </c>
      <c r="B230" s="3">
        <v>10</v>
      </c>
      <c r="C230" s="30">
        <v>173.3138637202282</v>
      </c>
      <c r="D230" s="30">
        <v>14.741399401147934</v>
      </c>
      <c r="E230" s="30">
        <v>23.972414050855182</v>
      </c>
      <c r="F230" s="30">
        <v>0.98675129763580272</v>
      </c>
      <c r="G230" s="30">
        <v>167.9817362065703</v>
      </c>
      <c r="H230" s="30">
        <v>10.372549471978687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6">
        <v>0</v>
      </c>
      <c r="O230" s="30">
        <v>182.06087900820035</v>
      </c>
      <c r="P230" s="30">
        <v>5.4562840533098482</v>
      </c>
      <c r="Q230" s="30">
        <v>178.77692159412811</v>
      </c>
      <c r="R230" s="30">
        <v>5.3808136215782199</v>
      </c>
      <c r="S230" s="30">
        <v>0</v>
      </c>
      <c r="T230" s="30">
        <v>0</v>
      </c>
      <c r="U230" s="30">
        <v>0</v>
      </c>
      <c r="V230" s="30">
        <v>0</v>
      </c>
      <c r="W230" s="12"/>
      <c r="X230" s="65">
        <v>89.883776258283405</v>
      </c>
      <c r="Y230" s="66">
        <v>0</v>
      </c>
      <c r="Z230" s="66">
        <v>75.202892222982797</v>
      </c>
      <c r="AB230" s="69">
        <f t="shared" si="6"/>
        <v>233.93201508304099</v>
      </c>
      <c r="AC230" s="69">
        <f t="shared" si="7"/>
        <v>0</v>
      </c>
      <c r="AD230" s="69">
        <v>8.3725494719786866</v>
      </c>
      <c r="AE230" s="69">
        <v>0</v>
      </c>
      <c r="AF230" s="69">
        <v>0</v>
      </c>
      <c r="AG230" s="69">
        <v>0</v>
      </c>
      <c r="AH230" s="69">
        <v>0</v>
      </c>
      <c r="AI230" s="69">
        <v>0</v>
      </c>
      <c r="AJ230" s="69">
        <v>0</v>
      </c>
      <c r="AK230" s="69">
        <v>0</v>
      </c>
      <c r="AL230" s="69">
        <v>0</v>
      </c>
      <c r="AM230" s="69">
        <v>0</v>
      </c>
      <c r="AN230" s="69">
        <v>0</v>
      </c>
      <c r="AO230" s="69">
        <v>0</v>
      </c>
      <c r="AP230" s="69">
        <v>0</v>
      </c>
      <c r="AQ230" s="69">
        <v>0</v>
      </c>
      <c r="AR230" s="69">
        <v>0</v>
      </c>
      <c r="AS230" s="69">
        <v>0</v>
      </c>
      <c r="AT230" s="69">
        <v>0</v>
      </c>
      <c r="AU230" s="69">
        <v>0</v>
      </c>
    </row>
    <row r="231" spans="1:47" x14ac:dyDescent="0.2">
      <c r="A231" s="3">
        <v>2008</v>
      </c>
      <c r="B231" s="3">
        <v>11</v>
      </c>
      <c r="C231" s="30">
        <v>54.144529694587938</v>
      </c>
      <c r="D231" s="30">
        <v>68.177479646345873</v>
      </c>
      <c r="E231" s="30">
        <v>4.1311380639447597</v>
      </c>
      <c r="F231" s="30">
        <v>4.7000961086776982E-2</v>
      </c>
      <c r="G231" s="30">
        <v>32.109427987569177</v>
      </c>
      <c r="H231" s="30">
        <v>39.77571798904831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6">
        <v>0</v>
      </c>
      <c r="O231" s="30">
        <v>53.240502772726046</v>
      </c>
      <c r="P231" s="30">
        <v>74.937059717035353</v>
      </c>
      <c r="Q231" s="30">
        <v>31.796930293040063</v>
      </c>
      <c r="R231" s="30">
        <v>44.767453839448777</v>
      </c>
      <c r="S231" s="30">
        <v>0</v>
      </c>
      <c r="T231" s="30">
        <v>0</v>
      </c>
      <c r="U231" s="30">
        <v>0</v>
      </c>
      <c r="V231" s="30">
        <v>0</v>
      </c>
      <c r="W231" s="12"/>
      <c r="X231" s="65">
        <v>80.190517978373094</v>
      </c>
      <c r="Y231" s="66">
        <v>0</v>
      </c>
      <c r="Z231" s="66">
        <v>74.778725646610809</v>
      </c>
      <c r="AB231" s="69">
        <f t="shared" si="6"/>
        <v>113.72919670740806</v>
      </c>
      <c r="AC231" s="69">
        <f t="shared" si="7"/>
        <v>0</v>
      </c>
      <c r="AD231" s="69">
        <v>28.904637493135418</v>
      </c>
      <c r="AE231" s="69">
        <v>2.1275237410828893</v>
      </c>
      <c r="AF231" s="69">
        <v>0</v>
      </c>
      <c r="AG231" s="69">
        <v>0</v>
      </c>
      <c r="AH231" s="69">
        <v>0</v>
      </c>
      <c r="AI231" s="69">
        <v>0</v>
      </c>
      <c r="AJ231" s="69">
        <v>0</v>
      </c>
      <c r="AK231" s="69">
        <v>0</v>
      </c>
      <c r="AL231" s="69">
        <v>0</v>
      </c>
      <c r="AM231" s="69">
        <v>0</v>
      </c>
      <c r="AN231" s="69">
        <v>0</v>
      </c>
      <c r="AO231" s="69">
        <v>0</v>
      </c>
      <c r="AP231" s="69">
        <v>0</v>
      </c>
      <c r="AQ231" s="69">
        <v>0</v>
      </c>
      <c r="AR231" s="69">
        <v>0</v>
      </c>
      <c r="AS231" s="69">
        <v>0</v>
      </c>
      <c r="AT231" s="69">
        <v>0</v>
      </c>
      <c r="AU231" s="69">
        <v>0</v>
      </c>
    </row>
    <row r="232" spans="1:47" x14ac:dyDescent="0.2">
      <c r="A232" s="3">
        <v>2008</v>
      </c>
      <c r="B232" s="3">
        <v>12</v>
      </c>
      <c r="C232" s="30">
        <v>37.599492318092651</v>
      </c>
      <c r="D232" s="30">
        <v>43.593529660307354</v>
      </c>
      <c r="E232" s="30">
        <v>0.21182091148425464</v>
      </c>
      <c r="F232" s="30">
        <v>0</v>
      </c>
      <c r="G232" s="30">
        <v>13.30554820038877</v>
      </c>
      <c r="H232" s="30">
        <v>24.936141800182597</v>
      </c>
      <c r="I232" s="30">
        <v>0</v>
      </c>
      <c r="J232" s="30">
        <v>24.936141800182597</v>
      </c>
      <c r="K232" s="30">
        <v>0</v>
      </c>
      <c r="L232" s="30">
        <v>0</v>
      </c>
      <c r="M232" s="30">
        <v>0</v>
      </c>
      <c r="N232" s="36">
        <v>24.936141800182597</v>
      </c>
      <c r="O232" s="30">
        <v>36.448562002199012</v>
      </c>
      <c r="P232" s="30">
        <v>43.078696701188541</v>
      </c>
      <c r="Q232" s="30">
        <v>13.618045894917884</v>
      </c>
      <c r="R232" s="30">
        <v>24.936141800182597</v>
      </c>
      <c r="S232" s="30">
        <v>0</v>
      </c>
      <c r="T232" s="30">
        <v>24.936141800182597</v>
      </c>
      <c r="U232" s="30">
        <v>0</v>
      </c>
      <c r="V232" s="30">
        <v>0</v>
      </c>
      <c r="W232" s="12"/>
      <c r="X232" s="65">
        <v>78.7705303569969</v>
      </c>
      <c r="Y232" s="66">
        <v>0</v>
      </c>
      <c r="Z232" s="66">
        <v>74.698899512445919</v>
      </c>
      <c r="AB232" s="69">
        <f t="shared" si="6"/>
        <v>45.872011006340294</v>
      </c>
      <c r="AC232" s="69">
        <f t="shared" si="7"/>
        <v>12.468070900091298</v>
      </c>
      <c r="AD232" s="69">
        <v>17.936141800182597</v>
      </c>
      <c r="AE232" s="69">
        <v>1.4301133821540049</v>
      </c>
      <c r="AF232" s="69">
        <v>17.936141800182597</v>
      </c>
      <c r="AG232" s="69">
        <v>1.4301133821540049</v>
      </c>
      <c r="AH232" s="69">
        <v>0</v>
      </c>
      <c r="AI232" s="69">
        <v>0</v>
      </c>
      <c r="AJ232" s="69">
        <v>0</v>
      </c>
      <c r="AK232" s="69">
        <v>17.936141800182597</v>
      </c>
      <c r="AL232" s="69">
        <v>0</v>
      </c>
      <c r="AM232" s="69">
        <v>0</v>
      </c>
      <c r="AN232" s="69">
        <v>0</v>
      </c>
      <c r="AO232" s="69">
        <v>1.4301133821540049</v>
      </c>
      <c r="AP232" s="69">
        <v>0</v>
      </c>
      <c r="AQ232" s="69">
        <v>0</v>
      </c>
      <c r="AR232" s="69">
        <v>0</v>
      </c>
      <c r="AS232" s="69">
        <v>0</v>
      </c>
      <c r="AT232" s="69">
        <v>0</v>
      </c>
      <c r="AU232" s="69">
        <v>0</v>
      </c>
    </row>
    <row r="233" spans="1:47" ht="13.2" x14ac:dyDescent="0.25">
      <c r="A233" s="3">
        <v>2009</v>
      </c>
      <c r="B233" s="3">
        <v>1</v>
      </c>
      <c r="C233" s="30">
        <v>22.665730684856467</v>
      </c>
      <c r="D233" s="30">
        <v>138.50980946815324</v>
      </c>
      <c r="E233" s="30">
        <v>5.8372604308144581E-2</v>
      </c>
      <c r="F233" s="30">
        <v>0</v>
      </c>
      <c r="G233" s="30">
        <v>0.60619424938691679</v>
      </c>
      <c r="H233" s="30">
        <v>108.69056919036775</v>
      </c>
      <c r="I233" s="30">
        <v>0</v>
      </c>
      <c r="J233" s="30">
        <v>108.69056919036775</v>
      </c>
      <c r="K233" s="30">
        <v>0</v>
      </c>
      <c r="L233" s="30">
        <v>0</v>
      </c>
      <c r="M233" s="30">
        <v>108.69056919036775</v>
      </c>
      <c r="N233" s="36">
        <v>0</v>
      </c>
      <c r="O233" s="30">
        <v>24.483176423718522</v>
      </c>
      <c r="P233" s="30">
        <v>125.58110212551965</v>
      </c>
      <c r="Q233" s="30">
        <v>0.58542164008451891</v>
      </c>
      <c r="R233" s="30">
        <v>93.459403971659796</v>
      </c>
      <c r="S233" s="30">
        <v>0</v>
      </c>
      <c r="T233" s="30">
        <v>93.459403971659796</v>
      </c>
      <c r="U233" s="30">
        <v>0</v>
      </c>
      <c r="V233" s="30">
        <v>0</v>
      </c>
      <c r="W233" s="12"/>
      <c r="X233" s="65">
        <v>78.647497835645794</v>
      </c>
      <c r="Y233" s="66">
        <v>0</v>
      </c>
      <c r="Z233" s="66">
        <v>68.778501376151908</v>
      </c>
      <c r="AA233" s="84"/>
      <c r="AB233" s="69">
        <f t="shared" si="6"/>
        <v>30.132611501474557</v>
      </c>
      <c r="AC233" s="69">
        <f t="shared" si="7"/>
        <v>66.813355495275175</v>
      </c>
      <c r="AD233" s="69">
        <v>92.910639618010876</v>
      </c>
      <c r="AE233" s="69">
        <v>37.191177862966398</v>
      </c>
      <c r="AF233" s="69">
        <v>92.910639618010876</v>
      </c>
      <c r="AG233" s="69">
        <v>37.191177862966398</v>
      </c>
      <c r="AH233" s="69">
        <v>0</v>
      </c>
      <c r="AI233" s="69">
        <v>0</v>
      </c>
      <c r="AJ233" s="69">
        <v>92.910639618010876</v>
      </c>
      <c r="AK233" s="69">
        <v>0</v>
      </c>
      <c r="AL233" s="69">
        <v>0</v>
      </c>
      <c r="AM233" s="69">
        <v>0</v>
      </c>
      <c r="AN233" s="69">
        <v>37.191177862966398</v>
      </c>
      <c r="AO233" s="69">
        <v>0</v>
      </c>
      <c r="AP233" s="69">
        <v>0</v>
      </c>
      <c r="AQ233" s="69">
        <v>0</v>
      </c>
      <c r="AR233" s="69">
        <v>0</v>
      </c>
      <c r="AS233" s="69">
        <v>0</v>
      </c>
      <c r="AT233" s="69">
        <v>0</v>
      </c>
      <c r="AU233" s="69">
        <v>0</v>
      </c>
    </row>
    <row r="234" spans="1:47" ht="13.2" x14ac:dyDescent="0.25">
      <c r="A234" s="3">
        <v>2009</v>
      </c>
      <c r="B234" s="3">
        <v>2</v>
      </c>
      <c r="C234" s="30">
        <v>19.407634307921253</v>
      </c>
      <c r="D234" s="30">
        <v>107.60688768321428</v>
      </c>
      <c r="E234" s="30">
        <v>0.19169765359873026</v>
      </c>
      <c r="F234" s="30">
        <v>0</v>
      </c>
      <c r="G234" s="30">
        <v>1.0239911669950317</v>
      </c>
      <c r="H234" s="30">
        <v>80.101402840749898</v>
      </c>
      <c r="I234" s="30">
        <v>0</v>
      </c>
      <c r="J234" s="30">
        <v>80.101402840749898</v>
      </c>
      <c r="K234" s="30">
        <v>0</v>
      </c>
      <c r="L234" s="30">
        <v>188.79197203111767</v>
      </c>
      <c r="M234" s="30">
        <v>0</v>
      </c>
      <c r="N234" s="36">
        <v>0</v>
      </c>
      <c r="O234" s="30">
        <v>18.140086514143775</v>
      </c>
      <c r="P234" s="30">
        <v>120.20204050590399</v>
      </c>
      <c r="Q234" s="30">
        <v>1.0447637762974296</v>
      </c>
      <c r="R234" s="30">
        <v>95.332568059457856</v>
      </c>
      <c r="S234" s="30">
        <v>0</v>
      </c>
      <c r="T234" s="30">
        <v>95.332568059457856</v>
      </c>
      <c r="U234" s="30">
        <v>0</v>
      </c>
      <c r="V234" s="30">
        <v>188.79197203111767</v>
      </c>
      <c r="W234" s="12"/>
      <c r="X234" s="65">
        <v>79.116089834023001</v>
      </c>
      <c r="Y234" s="66">
        <v>0</v>
      </c>
      <c r="Z234" s="66">
        <v>63.793775293584694</v>
      </c>
      <c r="AA234" s="84"/>
      <c r="AB234" s="69">
        <f t="shared" si="6"/>
        <v>21.03668249638886</v>
      </c>
      <c r="AC234" s="69">
        <f t="shared" si="7"/>
        <v>94.395986015558833</v>
      </c>
      <c r="AD234" s="69">
        <v>68.332237672517479</v>
      </c>
      <c r="AE234" s="69">
        <v>29.792227245936516</v>
      </c>
      <c r="AF234" s="69">
        <v>68.332237672517479</v>
      </c>
      <c r="AG234" s="69">
        <v>29.792227245936516</v>
      </c>
      <c r="AH234" s="69">
        <v>0</v>
      </c>
      <c r="AI234" s="69">
        <v>161.24287729052836</v>
      </c>
      <c r="AJ234" s="69">
        <v>0</v>
      </c>
      <c r="AK234" s="69">
        <v>0</v>
      </c>
      <c r="AL234" s="69">
        <v>0</v>
      </c>
      <c r="AM234" s="69">
        <v>66.983405108902915</v>
      </c>
      <c r="AN234" s="69">
        <v>0</v>
      </c>
      <c r="AO234" s="69">
        <v>0</v>
      </c>
      <c r="AP234" s="69">
        <v>0</v>
      </c>
      <c r="AQ234" s="69">
        <v>68.332237672517479</v>
      </c>
      <c r="AR234" s="69">
        <v>0</v>
      </c>
      <c r="AS234" s="69">
        <v>29.792227245936516</v>
      </c>
      <c r="AT234" s="69">
        <v>0</v>
      </c>
      <c r="AU234" s="69">
        <v>0</v>
      </c>
    </row>
    <row r="235" spans="1:47" ht="13.2" x14ac:dyDescent="0.25">
      <c r="A235" s="3">
        <v>2009</v>
      </c>
      <c r="B235" s="3">
        <v>3</v>
      </c>
      <c r="C235" s="30">
        <v>58.110139740637223</v>
      </c>
      <c r="D235" s="30">
        <v>40.56903486819602</v>
      </c>
      <c r="E235" s="30">
        <v>3.1093943618205624</v>
      </c>
      <c r="F235" s="30">
        <v>0</v>
      </c>
      <c r="G235" s="30">
        <v>28.080018585754772</v>
      </c>
      <c r="H235" s="30">
        <v>29.305862647731793</v>
      </c>
      <c r="I235" s="30">
        <v>0</v>
      </c>
      <c r="J235" s="30">
        <v>29.305862647731793</v>
      </c>
      <c r="K235" s="30">
        <v>218.09783467884947</v>
      </c>
      <c r="L235" s="30">
        <v>0</v>
      </c>
      <c r="M235" s="30">
        <v>0</v>
      </c>
      <c r="N235" s="36">
        <v>0</v>
      </c>
      <c r="O235" s="30">
        <v>49.882568605072933</v>
      </c>
      <c r="P235" s="30">
        <v>42.947968805174277</v>
      </c>
      <c r="Q235" s="30">
        <v>18.754837379768759</v>
      </c>
      <c r="R235" s="30">
        <v>29.305862647731793</v>
      </c>
      <c r="S235" s="30">
        <v>0</v>
      </c>
      <c r="T235" s="30">
        <v>29.305862647731793</v>
      </c>
      <c r="U235" s="30">
        <v>218.09783467884947</v>
      </c>
      <c r="V235" s="30">
        <v>0</v>
      </c>
      <c r="W235" s="12"/>
      <c r="X235" s="65">
        <v>81.765636040388102</v>
      </c>
      <c r="Y235" s="66">
        <v>0</v>
      </c>
      <c r="Z235" s="66">
        <v>65.845668590459056</v>
      </c>
      <c r="AA235" s="84"/>
      <c r="AB235" s="69">
        <f t="shared" si="6"/>
        <v>38.75888702427924</v>
      </c>
      <c r="AC235" s="69">
        <f t="shared" si="7"/>
        <v>54.703632744240849</v>
      </c>
      <c r="AD235" s="69">
        <v>25.305862647731793</v>
      </c>
      <c r="AE235" s="69">
        <v>10.095433580783045</v>
      </c>
      <c r="AF235" s="69">
        <v>25.305862647731793</v>
      </c>
      <c r="AG235" s="69">
        <v>10.095433580783045</v>
      </c>
      <c r="AH235" s="69">
        <v>186.54873993826016</v>
      </c>
      <c r="AI235" s="69">
        <v>0</v>
      </c>
      <c r="AJ235" s="69">
        <v>0</v>
      </c>
      <c r="AK235" s="69">
        <v>0</v>
      </c>
      <c r="AL235" s="69">
        <v>77.078838689685966</v>
      </c>
      <c r="AM235" s="69">
        <v>0</v>
      </c>
      <c r="AN235" s="69">
        <v>0</v>
      </c>
      <c r="AO235" s="69">
        <v>0</v>
      </c>
      <c r="AP235" s="69">
        <v>25.305862647731793</v>
      </c>
      <c r="AQ235" s="69">
        <v>0</v>
      </c>
      <c r="AR235" s="69">
        <v>10.095433580783045</v>
      </c>
      <c r="AS235" s="69">
        <v>0</v>
      </c>
      <c r="AT235" s="69">
        <f>(C235+C236)/2</f>
        <v>90.589185839896203</v>
      </c>
      <c r="AU235" s="69">
        <f>(K235+H236)/2</f>
        <v>112.32007798702077</v>
      </c>
    </row>
    <row r="236" spans="1:47" ht="13.2" x14ac:dyDescent="0.25">
      <c r="A236" s="3">
        <v>2009</v>
      </c>
      <c r="B236" s="3">
        <v>4</v>
      </c>
      <c r="C236" s="30">
        <v>123.06823193915518</v>
      </c>
      <c r="D236" s="30">
        <v>13.759058411834857</v>
      </c>
      <c r="E236" s="30">
        <v>17.608937843069803</v>
      </c>
      <c r="F236" s="30">
        <v>0.90488841517764773</v>
      </c>
      <c r="G236" s="30">
        <v>104.07093369395496</v>
      </c>
      <c r="H236" s="30">
        <v>6.5423212951920817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6">
        <v>0</v>
      </c>
      <c r="O236" s="30">
        <v>126.25523475594419</v>
      </c>
      <c r="P236" s="30">
        <v>14.754047231067908</v>
      </c>
      <c r="Q236" s="30">
        <v>105.1491004328705</v>
      </c>
      <c r="R236" s="30">
        <v>6.5423212951920817</v>
      </c>
      <c r="S236" s="30">
        <v>0</v>
      </c>
      <c r="T236" s="30">
        <v>0</v>
      </c>
      <c r="U236" s="30">
        <v>0</v>
      </c>
      <c r="V236" s="30">
        <v>0</v>
      </c>
      <c r="W236" s="12"/>
      <c r="X236" s="65">
        <v>87.7835841720958</v>
      </c>
      <c r="Y236" s="66">
        <v>0</v>
      </c>
      <c r="Z236" s="66">
        <v>64.593195483018931</v>
      </c>
      <c r="AA236" s="84"/>
      <c r="AB236" s="69">
        <f t="shared" si="6"/>
        <v>90.589185839896203</v>
      </c>
      <c r="AC236" s="69">
        <f t="shared" si="7"/>
        <v>14.652931323865896</v>
      </c>
      <c r="AD236" s="69">
        <v>4.472739715641012</v>
      </c>
      <c r="AE236" s="69">
        <v>0</v>
      </c>
      <c r="AF236" s="69">
        <v>0</v>
      </c>
      <c r="AG236" s="69">
        <v>0</v>
      </c>
      <c r="AH236" s="69">
        <v>0</v>
      </c>
      <c r="AI236" s="69">
        <v>0</v>
      </c>
      <c r="AJ236" s="69">
        <v>0</v>
      </c>
      <c r="AK236" s="69">
        <v>0</v>
      </c>
      <c r="AL236" s="69">
        <v>0</v>
      </c>
      <c r="AM236" s="69">
        <v>0</v>
      </c>
      <c r="AN236" s="69">
        <v>0</v>
      </c>
      <c r="AO236" s="69">
        <v>0</v>
      </c>
      <c r="AP236" s="69">
        <v>0</v>
      </c>
      <c r="AQ236" s="69">
        <v>0</v>
      </c>
      <c r="AR236" s="69">
        <v>0</v>
      </c>
      <c r="AS236" s="69">
        <v>0</v>
      </c>
      <c r="AT236" s="69">
        <v>0</v>
      </c>
      <c r="AU236" s="69">
        <v>0</v>
      </c>
    </row>
    <row r="237" spans="1:47" ht="13.2" x14ac:dyDescent="0.25">
      <c r="A237" s="3">
        <v>2009</v>
      </c>
      <c r="B237" s="3">
        <v>5</v>
      </c>
      <c r="C237" s="30">
        <v>205.55904412801459</v>
      </c>
      <c r="D237" s="30">
        <v>0</v>
      </c>
      <c r="E237" s="30">
        <v>39.506316458094616</v>
      </c>
      <c r="F237" s="30">
        <v>5.4039871658233487</v>
      </c>
      <c r="G237" s="30">
        <v>203.75094803173531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6">
        <v>0</v>
      </c>
      <c r="O237" s="30">
        <v>193.36367005912052</v>
      </c>
      <c r="P237" s="30">
        <v>0</v>
      </c>
      <c r="Q237" s="30">
        <v>191.20879071887981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12"/>
      <c r="X237" s="65">
        <v>94.323796339160396</v>
      </c>
      <c r="Y237" s="66">
        <v>94.323796339160396</v>
      </c>
      <c r="Z237" s="66">
        <v>72.224459700907644</v>
      </c>
      <c r="AA237" s="84"/>
      <c r="AB237" s="69">
        <f t="shared" si="6"/>
        <v>164.31363803358488</v>
      </c>
      <c r="AC237" s="69">
        <f t="shared" si="7"/>
        <v>0</v>
      </c>
      <c r="AD237" s="69">
        <v>0</v>
      </c>
      <c r="AE237" s="69">
        <v>0</v>
      </c>
      <c r="AF237" s="69">
        <v>0</v>
      </c>
      <c r="AG237" s="69">
        <v>0</v>
      </c>
      <c r="AH237" s="69">
        <v>0</v>
      </c>
      <c r="AI237" s="69">
        <v>0</v>
      </c>
      <c r="AJ237" s="69">
        <v>0</v>
      </c>
      <c r="AK237" s="69">
        <v>0</v>
      </c>
      <c r="AL237" s="69">
        <v>0</v>
      </c>
      <c r="AM237" s="69">
        <v>0</v>
      </c>
      <c r="AN237" s="69">
        <v>0</v>
      </c>
      <c r="AO237" s="69">
        <v>0</v>
      </c>
      <c r="AP237" s="69">
        <v>0</v>
      </c>
      <c r="AQ237" s="69">
        <v>0</v>
      </c>
      <c r="AR237" s="69">
        <v>0</v>
      </c>
      <c r="AS237" s="69">
        <v>0</v>
      </c>
      <c r="AT237" s="69">
        <v>0</v>
      </c>
      <c r="AU237" s="69">
        <v>0</v>
      </c>
    </row>
    <row r="238" spans="1:47" ht="13.2" x14ac:dyDescent="0.25">
      <c r="A238" s="3">
        <v>2009</v>
      </c>
      <c r="B238" s="3">
        <v>6</v>
      </c>
      <c r="C238" s="30">
        <v>286.28501498299062</v>
      </c>
      <c r="D238" s="30">
        <v>0</v>
      </c>
      <c r="E238" s="30">
        <v>82.622599491873004</v>
      </c>
      <c r="F238" s="30">
        <v>22.755311376384011</v>
      </c>
      <c r="G238" s="30">
        <v>286.28380607668635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6">
        <v>0</v>
      </c>
      <c r="O238" s="30">
        <v>290.69629221537059</v>
      </c>
      <c r="P238" s="30">
        <v>0</v>
      </c>
      <c r="Q238" s="30">
        <v>290.69508330906643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12"/>
      <c r="X238" s="65">
        <v>105.356128455571</v>
      </c>
      <c r="Y238" s="66">
        <v>105.356128455571</v>
      </c>
      <c r="Z238" s="66">
        <v>75.249838668437206</v>
      </c>
      <c r="AA238" s="84"/>
      <c r="AB238" s="69">
        <f t="shared" si="6"/>
        <v>245.9220295555026</v>
      </c>
      <c r="AC238" s="69">
        <f t="shared" si="7"/>
        <v>0</v>
      </c>
      <c r="AD238" s="69">
        <v>0</v>
      </c>
      <c r="AE238" s="69">
        <v>0</v>
      </c>
      <c r="AF238" s="69">
        <v>0</v>
      </c>
      <c r="AG238" s="69">
        <v>0</v>
      </c>
      <c r="AH238" s="69">
        <v>0</v>
      </c>
      <c r="AI238" s="69">
        <v>0</v>
      </c>
      <c r="AJ238" s="69">
        <v>0</v>
      </c>
      <c r="AK238" s="69">
        <v>0</v>
      </c>
      <c r="AL238" s="69">
        <v>0</v>
      </c>
      <c r="AM238" s="69">
        <v>0</v>
      </c>
      <c r="AN238" s="69">
        <v>0</v>
      </c>
      <c r="AO238" s="69">
        <v>0</v>
      </c>
      <c r="AP238" s="69">
        <v>0</v>
      </c>
      <c r="AQ238" s="69">
        <v>0</v>
      </c>
      <c r="AR238" s="69">
        <v>0</v>
      </c>
      <c r="AS238" s="69">
        <v>0</v>
      </c>
      <c r="AT238" s="69">
        <v>0</v>
      </c>
      <c r="AU238" s="69">
        <v>0</v>
      </c>
    </row>
    <row r="239" spans="1:47" ht="13.2" x14ac:dyDescent="0.25">
      <c r="A239" s="3">
        <v>2009</v>
      </c>
      <c r="B239" s="3">
        <v>7</v>
      </c>
      <c r="C239" s="30">
        <v>333.19100931503795</v>
      </c>
      <c r="D239" s="30">
        <v>0</v>
      </c>
      <c r="E239" s="30">
        <v>106.08983291774334</v>
      </c>
      <c r="F239" s="30">
        <v>29.926688134965659</v>
      </c>
      <c r="G239" s="30">
        <v>333.19100931503795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0</v>
      </c>
      <c r="N239" s="36">
        <v>0</v>
      </c>
      <c r="O239" s="30">
        <v>318.41148260028547</v>
      </c>
      <c r="P239" s="30">
        <v>0</v>
      </c>
      <c r="Q239" s="30">
        <v>318.41148260028558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12"/>
      <c r="X239" s="65">
        <v>107.70677188873</v>
      </c>
      <c r="Y239" s="66">
        <v>107.70677188873</v>
      </c>
      <c r="Z239" s="66">
        <v>74.700241419927025</v>
      </c>
      <c r="AA239" s="84"/>
      <c r="AB239" s="69">
        <f t="shared" si="6"/>
        <v>309.73801214901425</v>
      </c>
      <c r="AC239" s="69">
        <f t="shared" si="7"/>
        <v>0</v>
      </c>
      <c r="AD239" s="69">
        <v>0</v>
      </c>
      <c r="AE239" s="69">
        <v>0</v>
      </c>
      <c r="AF239" s="69">
        <v>0</v>
      </c>
      <c r="AG239" s="69">
        <v>0</v>
      </c>
      <c r="AH239" s="69">
        <v>0</v>
      </c>
      <c r="AI239" s="69">
        <v>0</v>
      </c>
      <c r="AJ239" s="69">
        <v>0</v>
      </c>
      <c r="AK239" s="69">
        <v>0</v>
      </c>
      <c r="AL239" s="69">
        <v>0</v>
      </c>
      <c r="AM239" s="69">
        <v>0</v>
      </c>
      <c r="AN239" s="69">
        <v>0</v>
      </c>
      <c r="AO239" s="69">
        <v>0</v>
      </c>
      <c r="AP239" s="69">
        <v>0</v>
      </c>
      <c r="AQ239" s="69">
        <v>0</v>
      </c>
      <c r="AR239" s="69">
        <v>0</v>
      </c>
      <c r="AS239" s="69">
        <v>0</v>
      </c>
      <c r="AT239" s="69">
        <v>0</v>
      </c>
      <c r="AU239" s="69">
        <v>0</v>
      </c>
    </row>
    <row r="240" spans="1:47" ht="13.2" x14ac:dyDescent="0.25">
      <c r="A240" s="3">
        <v>2009</v>
      </c>
      <c r="B240" s="3">
        <v>8</v>
      </c>
      <c r="C240" s="30">
        <v>358.89720244871319</v>
      </c>
      <c r="D240" s="30">
        <v>0</v>
      </c>
      <c r="E240" s="30">
        <v>118.31508504070052</v>
      </c>
      <c r="F240" s="30">
        <v>33.17952691664982</v>
      </c>
      <c r="G240" s="30">
        <v>358.89720244871307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0</v>
      </c>
      <c r="N240" s="36">
        <v>0</v>
      </c>
      <c r="O240" s="30">
        <v>356.05452345394741</v>
      </c>
      <c r="P240" s="30">
        <v>0</v>
      </c>
      <c r="Q240" s="30">
        <v>356.05452345394747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12"/>
      <c r="X240" s="65">
        <v>109.174453345955</v>
      </c>
      <c r="Y240" s="66">
        <v>109.174453345955</v>
      </c>
      <c r="Z240" s="66">
        <v>75.325434720580802</v>
      </c>
      <c r="AA240" s="84"/>
      <c r="AB240" s="69">
        <f t="shared" si="6"/>
        <v>346.04410588187557</v>
      </c>
      <c r="AC240" s="69">
        <f t="shared" si="7"/>
        <v>0</v>
      </c>
      <c r="AD240" s="69">
        <v>0</v>
      </c>
      <c r="AE240" s="69">
        <v>0</v>
      </c>
      <c r="AF240" s="69">
        <v>0</v>
      </c>
      <c r="AG240" s="69">
        <v>0</v>
      </c>
      <c r="AH240" s="69">
        <v>0</v>
      </c>
      <c r="AI240" s="69">
        <v>0</v>
      </c>
      <c r="AJ240" s="69">
        <v>0</v>
      </c>
      <c r="AK240" s="69">
        <v>0</v>
      </c>
      <c r="AL240" s="69">
        <v>0</v>
      </c>
      <c r="AM240" s="69">
        <v>0</v>
      </c>
      <c r="AN240" s="69">
        <v>0</v>
      </c>
      <c r="AO240" s="69">
        <v>0</v>
      </c>
      <c r="AP240" s="69">
        <v>0</v>
      </c>
      <c r="AQ240" s="69">
        <v>0</v>
      </c>
      <c r="AR240" s="69">
        <v>0</v>
      </c>
      <c r="AS240" s="69">
        <v>0</v>
      </c>
      <c r="AT240" s="69">
        <v>0</v>
      </c>
      <c r="AU240" s="69">
        <v>0</v>
      </c>
    </row>
    <row r="241" spans="1:47" ht="13.2" x14ac:dyDescent="0.25">
      <c r="A241" s="3">
        <v>2009</v>
      </c>
      <c r="B241" s="3">
        <v>9</v>
      </c>
      <c r="C241" s="30">
        <v>293.17953447835237</v>
      </c>
      <c r="D241" s="30">
        <v>0</v>
      </c>
      <c r="E241" s="30">
        <v>77.924568071542538</v>
      </c>
      <c r="F241" s="30">
        <v>15.822731286215141</v>
      </c>
      <c r="G241" s="30">
        <v>293.17953447835225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36">
        <v>0</v>
      </c>
      <c r="O241" s="30">
        <v>310.26409597364955</v>
      </c>
      <c r="P241" s="30">
        <v>0</v>
      </c>
      <c r="Q241" s="30">
        <v>310.26409597364921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12"/>
      <c r="X241" s="65">
        <v>104.45326558005</v>
      </c>
      <c r="Y241" s="66">
        <v>104.45326558005</v>
      </c>
      <c r="Z241" s="66">
        <v>77.138146031801952</v>
      </c>
      <c r="AA241" s="84"/>
      <c r="AB241" s="69">
        <f t="shared" si="6"/>
        <v>326.03836846353278</v>
      </c>
      <c r="AC241" s="69">
        <f t="shared" si="7"/>
        <v>0</v>
      </c>
      <c r="AD241" s="69">
        <v>0</v>
      </c>
      <c r="AE241" s="69">
        <v>0</v>
      </c>
      <c r="AF241" s="69">
        <v>0</v>
      </c>
      <c r="AG241" s="69">
        <v>0</v>
      </c>
      <c r="AH241" s="69">
        <v>0</v>
      </c>
      <c r="AI241" s="69">
        <v>0</v>
      </c>
      <c r="AJ241" s="69">
        <v>0</v>
      </c>
      <c r="AK241" s="69">
        <v>0</v>
      </c>
      <c r="AL241" s="69">
        <v>0</v>
      </c>
      <c r="AM241" s="69">
        <v>0</v>
      </c>
      <c r="AN241" s="69">
        <v>0</v>
      </c>
      <c r="AO241" s="69">
        <v>0</v>
      </c>
      <c r="AP241" s="69">
        <v>0</v>
      </c>
      <c r="AQ241" s="69">
        <v>0</v>
      </c>
      <c r="AR241" s="69">
        <v>0</v>
      </c>
      <c r="AS241" s="69">
        <v>0</v>
      </c>
      <c r="AT241" s="69">
        <v>0</v>
      </c>
      <c r="AU241" s="69">
        <v>0</v>
      </c>
    </row>
    <row r="242" spans="1:47" ht="13.2" x14ac:dyDescent="0.25">
      <c r="A242" s="3">
        <v>2009</v>
      </c>
      <c r="B242" s="3">
        <v>10</v>
      </c>
      <c r="C242" s="30">
        <v>264.36692505127553</v>
      </c>
      <c r="D242" s="30">
        <v>7.8255867955241341</v>
      </c>
      <c r="E242" s="30">
        <v>73.643745374628622</v>
      </c>
      <c r="F242" s="30">
        <v>16.734779330618458</v>
      </c>
      <c r="G242" s="30">
        <v>260.44991129748007</v>
      </c>
      <c r="H242" s="30">
        <v>3.7260886921371821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6">
        <v>0</v>
      </c>
      <c r="O242" s="30">
        <v>253.98000492254022</v>
      </c>
      <c r="P242" s="30">
        <v>7.8255867955241341</v>
      </c>
      <c r="Q242" s="30">
        <v>250.0629911687447</v>
      </c>
      <c r="R242" s="30">
        <v>3.7260886921371821</v>
      </c>
      <c r="S242" s="30">
        <v>0</v>
      </c>
      <c r="T242" s="30">
        <v>0</v>
      </c>
      <c r="U242" s="30">
        <v>0</v>
      </c>
      <c r="V242" s="30">
        <v>0</v>
      </c>
      <c r="W242" s="12"/>
      <c r="X242" s="65">
        <v>99.889783260954502</v>
      </c>
      <c r="Y242" s="66">
        <v>0</v>
      </c>
      <c r="Z242" s="66">
        <v>72.657504292915561</v>
      </c>
      <c r="AA242" s="84"/>
      <c r="AB242" s="69">
        <f t="shared" si="6"/>
        <v>278.77322976481395</v>
      </c>
      <c r="AC242" s="69">
        <f t="shared" si="7"/>
        <v>0</v>
      </c>
      <c r="AD242" s="69">
        <v>2.7260886921371821</v>
      </c>
      <c r="AE242" s="69">
        <v>0</v>
      </c>
      <c r="AF242" s="69">
        <v>0</v>
      </c>
      <c r="AG242" s="69">
        <v>0</v>
      </c>
      <c r="AH242" s="69">
        <v>0</v>
      </c>
      <c r="AI242" s="69">
        <v>0</v>
      </c>
      <c r="AJ242" s="69">
        <v>0</v>
      </c>
      <c r="AK242" s="69">
        <v>0</v>
      </c>
      <c r="AL242" s="69">
        <v>0</v>
      </c>
      <c r="AM242" s="69">
        <v>0</v>
      </c>
      <c r="AN242" s="69">
        <v>0</v>
      </c>
      <c r="AO242" s="69">
        <v>0</v>
      </c>
      <c r="AP242" s="69">
        <v>0</v>
      </c>
      <c r="AQ242" s="69">
        <v>0</v>
      </c>
      <c r="AR242" s="69">
        <v>0</v>
      </c>
      <c r="AS242" s="69">
        <v>0</v>
      </c>
      <c r="AT242" s="69">
        <v>0</v>
      </c>
      <c r="AU242" s="69">
        <v>0</v>
      </c>
    </row>
    <row r="243" spans="1:47" ht="13.2" x14ac:dyDescent="0.25">
      <c r="A243" s="3">
        <v>2009</v>
      </c>
      <c r="B243" s="3">
        <v>11</v>
      </c>
      <c r="C243" s="30">
        <v>100.30513597769693</v>
      </c>
      <c r="D243" s="30">
        <v>28.648789547641371</v>
      </c>
      <c r="E243" s="30">
        <v>7.7149516602613808</v>
      </c>
      <c r="F243" s="30">
        <v>1.342061230499662E-3</v>
      </c>
      <c r="G243" s="30">
        <v>82.06858001474528</v>
      </c>
      <c r="H243" s="30">
        <v>15.2210321661479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6">
        <v>0</v>
      </c>
      <c r="O243" s="30">
        <v>124.51115722310387</v>
      </c>
      <c r="P243" s="30">
        <v>23.572700744468168</v>
      </c>
      <c r="Q243" s="30">
        <v>109.37103890524757</v>
      </c>
      <c r="R243" s="30">
        <v>15.027281200239223</v>
      </c>
      <c r="S243" s="30">
        <v>0</v>
      </c>
      <c r="T243" s="30">
        <v>0</v>
      </c>
      <c r="U243" s="30">
        <v>0</v>
      </c>
      <c r="V243" s="30">
        <v>0</v>
      </c>
      <c r="W243" s="12"/>
      <c r="X243" s="65">
        <v>84.127589424891596</v>
      </c>
      <c r="Y243" s="66">
        <v>0</v>
      </c>
      <c r="Z243" s="66">
        <v>70.636737654456141</v>
      </c>
      <c r="AA243" s="84"/>
      <c r="AB243" s="69">
        <f t="shared" si="6"/>
        <v>182.33603051448623</v>
      </c>
      <c r="AC243" s="69">
        <f t="shared" si="7"/>
        <v>0</v>
      </c>
      <c r="AD243" s="69">
        <v>11.936107903235346</v>
      </c>
      <c r="AE243" s="69">
        <v>1.9361079032353459</v>
      </c>
      <c r="AF243" s="69">
        <v>0</v>
      </c>
      <c r="AG243" s="69">
        <v>0</v>
      </c>
      <c r="AH243" s="69">
        <v>0</v>
      </c>
      <c r="AI243" s="69">
        <v>0</v>
      </c>
      <c r="AJ243" s="69">
        <v>0</v>
      </c>
      <c r="AK243" s="69">
        <v>0</v>
      </c>
      <c r="AL243" s="69">
        <v>0</v>
      </c>
      <c r="AM243" s="69">
        <v>0</v>
      </c>
      <c r="AN243" s="69">
        <v>0</v>
      </c>
      <c r="AO243" s="69">
        <v>0</v>
      </c>
      <c r="AP243" s="69">
        <v>0</v>
      </c>
      <c r="AQ243" s="69">
        <v>0</v>
      </c>
      <c r="AR243" s="69">
        <v>0</v>
      </c>
      <c r="AS243" s="69">
        <v>0</v>
      </c>
      <c r="AT243" s="69">
        <v>0</v>
      </c>
      <c r="AU243" s="69">
        <v>0</v>
      </c>
    </row>
    <row r="244" spans="1:47" ht="13.2" x14ac:dyDescent="0.25">
      <c r="A244" s="3">
        <v>2009</v>
      </c>
      <c r="B244" s="3">
        <v>12</v>
      </c>
      <c r="C244" s="30">
        <v>63.292661005303621</v>
      </c>
      <c r="D244" s="30">
        <v>62.87413039743565</v>
      </c>
      <c r="E244" s="30">
        <v>3.9120038742558054</v>
      </c>
      <c r="F244" s="30">
        <v>1.1452851729658894E-2</v>
      </c>
      <c r="G244" s="30">
        <v>49.451621784274195</v>
      </c>
      <c r="H244" s="30">
        <v>48.454432581044657</v>
      </c>
      <c r="I244" s="30">
        <v>0</v>
      </c>
      <c r="J244" s="30">
        <v>48.454432581044657</v>
      </c>
      <c r="K244" s="30">
        <v>0</v>
      </c>
      <c r="L244" s="30">
        <v>0</v>
      </c>
      <c r="M244" s="30">
        <v>0</v>
      </c>
      <c r="N244" s="36">
        <v>48.454432581044657</v>
      </c>
      <c r="O244" s="30">
        <v>64.378981964781048</v>
      </c>
      <c r="P244" s="30">
        <v>50.576373705213825</v>
      </c>
      <c r="Q244" s="30">
        <v>49.451621784274195</v>
      </c>
      <c r="R244" s="30">
        <v>34.274080295960644</v>
      </c>
      <c r="S244" s="30">
        <v>0</v>
      </c>
      <c r="T244" s="30">
        <v>34.274080295960644</v>
      </c>
      <c r="U244" s="30">
        <v>0</v>
      </c>
      <c r="V244" s="30">
        <v>0</v>
      </c>
      <c r="W244" s="12"/>
      <c r="X244" s="65">
        <v>81.716461578720896</v>
      </c>
      <c r="Y244" s="66">
        <v>0</v>
      </c>
      <c r="Z244" s="66">
        <v>76.256795282164944</v>
      </c>
      <c r="AA244" s="84"/>
      <c r="AB244" s="69">
        <f t="shared" si="6"/>
        <v>81.798898491500282</v>
      </c>
      <c r="AC244" s="69">
        <f t="shared" si="7"/>
        <v>24.227216290522328</v>
      </c>
      <c r="AD244" s="69">
        <v>39.454432581044657</v>
      </c>
      <c r="AE244" s="69">
        <v>13.329036161131441</v>
      </c>
      <c r="AF244" s="69">
        <v>39.454432581044657</v>
      </c>
      <c r="AG244" s="69">
        <v>13.329036161131441</v>
      </c>
      <c r="AH244" s="69">
        <v>0</v>
      </c>
      <c r="AI244" s="69">
        <v>0</v>
      </c>
      <c r="AJ244" s="69">
        <v>0</v>
      </c>
      <c r="AK244" s="69">
        <v>39.454432581044657</v>
      </c>
      <c r="AL244" s="69">
        <v>0</v>
      </c>
      <c r="AM244" s="69">
        <v>0</v>
      </c>
      <c r="AN244" s="69">
        <v>0</v>
      </c>
      <c r="AO244" s="69">
        <v>13.329036161131441</v>
      </c>
      <c r="AP244" s="69">
        <v>0</v>
      </c>
      <c r="AQ244" s="69">
        <v>0</v>
      </c>
      <c r="AR244" s="69">
        <v>0</v>
      </c>
      <c r="AS244" s="69">
        <v>0</v>
      </c>
      <c r="AT244" s="69">
        <v>0</v>
      </c>
      <c r="AU244" s="69">
        <v>0</v>
      </c>
    </row>
    <row r="245" spans="1:47" ht="13.2" x14ac:dyDescent="0.25">
      <c r="A245" s="3">
        <v>2010</v>
      </c>
      <c r="B245" s="3">
        <v>1</v>
      </c>
      <c r="C245" s="30">
        <v>19.03365586925597</v>
      </c>
      <c r="D245" s="30">
        <v>259.56212875041621</v>
      </c>
      <c r="E245" s="30">
        <v>0.17953908907935498</v>
      </c>
      <c r="F245" s="30">
        <v>0</v>
      </c>
      <c r="G245" s="30">
        <v>8.5276810859959369</v>
      </c>
      <c r="H245" s="30">
        <v>244.20806310179955</v>
      </c>
      <c r="I245" s="30">
        <v>8.0887785490427291</v>
      </c>
      <c r="J245" s="30">
        <v>244.20806310179955</v>
      </c>
      <c r="K245" s="30">
        <v>0</v>
      </c>
      <c r="L245" s="30">
        <v>0</v>
      </c>
      <c r="M245" s="30">
        <v>244.20806310179955</v>
      </c>
      <c r="N245" s="36">
        <v>0</v>
      </c>
      <c r="O245" s="30">
        <v>18.124593485966685</v>
      </c>
      <c r="P245" s="30">
        <v>275.40272710222337</v>
      </c>
      <c r="Q245" s="30">
        <v>7.7071701426429939</v>
      </c>
      <c r="R245" s="30">
        <v>258.43819169743699</v>
      </c>
      <c r="S245" s="30">
        <v>8.0887785490427291</v>
      </c>
      <c r="T245" s="30">
        <v>258.43819169743699</v>
      </c>
      <c r="U245" s="30">
        <v>0</v>
      </c>
      <c r="V245" s="30">
        <v>0</v>
      </c>
      <c r="W245" s="12"/>
      <c r="X245" s="65">
        <v>80.937322778875597</v>
      </c>
      <c r="Y245" s="66">
        <v>0</v>
      </c>
      <c r="Z245" s="66">
        <v>66.437860716211077</v>
      </c>
      <c r="AA245" s="84"/>
      <c r="AB245" s="69">
        <f t="shared" si="6"/>
        <v>41.163158437279797</v>
      </c>
      <c r="AC245" s="69">
        <f t="shared" si="7"/>
        <v>146.33124784142211</v>
      </c>
      <c r="AD245" s="69">
        <v>225.06408844644432</v>
      </c>
      <c r="AE245" s="69">
        <v>143.54908620181203</v>
      </c>
      <c r="AF245" s="69">
        <v>225.06408844644432</v>
      </c>
      <c r="AG245" s="69">
        <v>143.54908620181203</v>
      </c>
      <c r="AH245" s="69">
        <v>0</v>
      </c>
      <c r="AI245" s="69">
        <v>0</v>
      </c>
      <c r="AJ245" s="69">
        <v>225.06408844644432</v>
      </c>
      <c r="AK245" s="69">
        <v>0</v>
      </c>
      <c r="AL245" s="69">
        <v>0</v>
      </c>
      <c r="AM245" s="69">
        <v>0</v>
      </c>
      <c r="AN245" s="69">
        <v>143.54908620181203</v>
      </c>
      <c r="AO245" s="69">
        <v>0</v>
      </c>
      <c r="AP245" s="69">
        <v>0</v>
      </c>
      <c r="AQ245" s="69">
        <v>0</v>
      </c>
      <c r="AR245" s="69">
        <v>0</v>
      </c>
      <c r="AS245" s="69">
        <v>0</v>
      </c>
      <c r="AT245" s="69">
        <v>0</v>
      </c>
      <c r="AU245" s="69">
        <v>0</v>
      </c>
    </row>
    <row r="246" spans="1:47" ht="13.2" x14ac:dyDescent="0.25">
      <c r="A246" s="3">
        <v>2010</v>
      </c>
      <c r="B246" s="3">
        <v>2</v>
      </c>
      <c r="C246" s="30">
        <v>7.1720930852976759</v>
      </c>
      <c r="D246" s="30">
        <v>192.31292374538</v>
      </c>
      <c r="E246" s="30">
        <v>0</v>
      </c>
      <c r="F246" s="30">
        <v>0</v>
      </c>
      <c r="G246" s="30">
        <v>1.1701713586766118</v>
      </c>
      <c r="H246" s="30">
        <v>178.08323093129758</v>
      </c>
      <c r="I246" s="30">
        <v>0</v>
      </c>
      <c r="J246" s="30">
        <v>178.08323093129758</v>
      </c>
      <c r="K246" s="30">
        <v>0</v>
      </c>
      <c r="L246" s="30">
        <v>422.29129403309713</v>
      </c>
      <c r="M246" s="30">
        <v>0</v>
      </c>
      <c r="N246" s="36">
        <v>0</v>
      </c>
      <c r="O246" s="30">
        <v>10.091272154204862</v>
      </c>
      <c r="P246" s="30">
        <v>158.64482318120247</v>
      </c>
      <c r="Q246" s="30">
        <v>1.9906823020295548</v>
      </c>
      <c r="R246" s="30">
        <v>143.02585787888748</v>
      </c>
      <c r="S246" s="30">
        <v>0</v>
      </c>
      <c r="T246" s="30">
        <v>143.02585787888748</v>
      </c>
      <c r="U246" s="30">
        <v>0</v>
      </c>
      <c r="V246" s="30">
        <v>401.46404957632444</v>
      </c>
      <c r="W246" s="12"/>
      <c r="X246" s="65">
        <v>77.527164797170698</v>
      </c>
      <c r="Y246" s="66">
        <v>0</v>
      </c>
      <c r="Z246" s="66">
        <v>66.883705978202073</v>
      </c>
      <c r="AA246" s="84"/>
      <c r="AB246" s="69">
        <f t="shared" si="6"/>
        <v>13.102874477276822</v>
      </c>
      <c r="AC246" s="69">
        <f t="shared" si="7"/>
        <v>211.14564701654857</v>
      </c>
      <c r="AD246" s="69">
        <v>159.74974072287011</v>
      </c>
      <c r="AE246" s="69">
        <v>78.829577954184174</v>
      </c>
      <c r="AF246" s="69">
        <v>159.74974072287011</v>
      </c>
      <c r="AG246" s="69">
        <v>78.829577954184174</v>
      </c>
      <c r="AH246" s="69">
        <v>0</v>
      </c>
      <c r="AI246" s="69">
        <v>384.81382916931443</v>
      </c>
      <c r="AJ246" s="69">
        <v>0</v>
      </c>
      <c r="AK246" s="69">
        <v>0</v>
      </c>
      <c r="AL246" s="69">
        <v>0</v>
      </c>
      <c r="AM246" s="69">
        <v>222.3786641559962</v>
      </c>
      <c r="AN246" s="69">
        <v>0</v>
      </c>
      <c r="AO246" s="69">
        <v>0</v>
      </c>
      <c r="AP246" s="69">
        <v>0</v>
      </c>
      <c r="AQ246" s="69">
        <v>159.74974072287011</v>
      </c>
      <c r="AR246" s="69">
        <v>0</v>
      </c>
      <c r="AS246" s="69">
        <v>78.829577954184174</v>
      </c>
      <c r="AT246" s="69">
        <v>0</v>
      </c>
      <c r="AU246" s="69">
        <v>0</v>
      </c>
    </row>
    <row r="247" spans="1:47" ht="13.2" x14ac:dyDescent="0.25">
      <c r="A247" s="3">
        <v>2010</v>
      </c>
      <c r="B247" s="3">
        <v>3</v>
      </c>
      <c r="C247" s="30">
        <v>15.393895535335714</v>
      </c>
      <c r="D247" s="30">
        <v>125.1051210316618</v>
      </c>
      <c r="E247" s="30">
        <v>0</v>
      </c>
      <c r="F247" s="30">
        <v>0</v>
      </c>
      <c r="G247" s="30">
        <v>3.8276275134438578</v>
      </c>
      <c r="H247" s="30">
        <v>93.977881783469002</v>
      </c>
      <c r="I247" s="30">
        <v>0</v>
      </c>
      <c r="J247" s="30">
        <v>93.977881783469002</v>
      </c>
      <c r="K247" s="30">
        <v>516.26917581656608</v>
      </c>
      <c r="L247" s="30">
        <v>0</v>
      </c>
      <c r="M247" s="30">
        <v>0</v>
      </c>
      <c r="N247" s="36">
        <v>0</v>
      </c>
      <c r="O247" s="30">
        <v>14.192357639291513</v>
      </c>
      <c r="P247" s="30">
        <v>152.51385483672678</v>
      </c>
      <c r="Q247" s="30">
        <v>3.8276275134438578</v>
      </c>
      <c r="R247" s="30">
        <v>127.0064992410655</v>
      </c>
      <c r="S247" s="30">
        <v>0</v>
      </c>
      <c r="T247" s="30">
        <v>127.0064992410655</v>
      </c>
      <c r="U247" s="30">
        <v>528.47054881738995</v>
      </c>
      <c r="V247" s="30">
        <v>0</v>
      </c>
      <c r="W247" s="12"/>
      <c r="X247" s="65">
        <v>76.954302626535096</v>
      </c>
      <c r="Y247" s="66">
        <v>0</v>
      </c>
      <c r="Z247" s="66">
        <v>66.992497456827692</v>
      </c>
      <c r="AA247" s="84"/>
      <c r="AB247" s="69">
        <f t="shared" si="6"/>
        <v>11.282994310316695</v>
      </c>
      <c r="AC247" s="69">
        <f t="shared" si="7"/>
        <v>136.03055635738329</v>
      </c>
      <c r="AD247" s="69">
        <v>76.40043674594574</v>
      </c>
      <c r="AE247" s="69">
        <v>25.373492681810241</v>
      </c>
      <c r="AF247" s="69">
        <v>76.40043674594574</v>
      </c>
      <c r="AG247" s="69">
        <v>25.373492681810241</v>
      </c>
      <c r="AH247" s="69">
        <v>461.21426591526017</v>
      </c>
      <c r="AI247" s="69">
        <v>0</v>
      </c>
      <c r="AJ247" s="69">
        <v>0</v>
      </c>
      <c r="AK247" s="69">
        <v>0</v>
      </c>
      <c r="AL247" s="69">
        <v>247.75215683780644</v>
      </c>
      <c r="AM247" s="69">
        <v>0</v>
      </c>
      <c r="AN247" s="69">
        <v>0</v>
      </c>
      <c r="AO247" s="69">
        <v>0</v>
      </c>
      <c r="AP247" s="69">
        <v>76.40043674594574</v>
      </c>
      <c r="AQ247" s="69">
        <v>0</v>
      </c>
      <c r="AR247" s="69">
        <v>25.373492681810241</v>
      </c>
      <c r="AS247" s="69">
        <v>0</v>
      </c>
      <c r="AT247" s="69">
        <f>(C247+C248)/2</f>
        <v>52.234824377790694</v>
      </c>
      <c r="AU247" s="69">
        <f>(K247+H248)/2</f>
        <v>258.13458790828304</v>
      </c>
    </row>
    <row r="248" spans="1:47" ht="13.2" x14ac:dyDescent="0.25">
      <c r="A248" s="3">
        <v>2010</v>
      </c>
      <c r="B248" s="3">
        <v>4</v>
      </c>
      <c r="C248" s="30">
        <v>89.075753220245673</v>
      </c>
      <c r="D248" s="30">
        <v>3.5553068886397061</v>
      </c>
      <c r="E248" s="30">
        <v>6.0332892059411956</v>
      </c>
      <c r="F248" s="30">
        <v>0</v>
      </c>
      <c r="G248" s="30">
        <v>60.210149493691972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6">
        <v>0</v>
      </c>
      <c r="O248" s="30">
        <v>81.765451730198578</v>
      </c>
      <c r="P248" s="30">
        <v>11.347920791340039</v>
      </c>
      <c r="Q248" s="30">
        <v>53.004486209463664</v>
      </c>
      <c r="R248" s="30">
        <v>2.1727302501688115</v>
      </c>
      <c r="S248" s="30">
        <v>0</v>
      </c>
      <c r="T248" s="30">
        <v>0</v>
      </c>
      <c r="U248" s="30">
        <v>0</v>
      </c>
      <c r="V248" s="30">
        <v>0</v>
      </c>
      <c r="W248" s="12"/>
      <c r="X248" s="65">
        <v>83.313463559354005</v>
      </c>
      <c r="Y248" s="66">
        <v>0</v>
      </c>
      <c r="Z248" s="66">
        <v>68.871814682636369</v>
      </c>
      <c r="AA248" s="84"/>
      <c r="AB248" s="69">
        <f t="shared" si="6"/>
        <v>52.234824377790694</v>
      </c>
      <c r="AC248" s="69">
        <f t="shared" si="7"/>
        <v>46.988940891734501</v>
      </c>
      <c r="AD248" s="69">
        <v>0</v>
      </c>
      <c r="AE248" s="69">
        <v>0</v>
      </c>
      <c r="AF248" s="69">
        <v>0</v>
      </c>
      <c r="AG248" s="69">
        <v>0</v>
      </c>
      <c r="AH248" s="69">
        <v>0</v>
      </c>
      <c r="AI248" s="69">
        <v>0</v>
      </c>
      <c r="AJ248" s="69">
        <v>0</v>
      </c>
      <c r="AK248" s="69">
        <v>0</v>
      </c>
      <c r="AL248" s="69">
        <v>0</v>
      </c>
      <c r="AM248" s="69">
        <v>0</v>
      </c>
      <c r="AN248" s="69">
        <v>0</v>
      </c>
      <c r="AO248" s="69">
        <v>0</v>
      </c>
      <c r="AP248" s="69">
        <v>0</v>
      </c>
      <c r="AQ248" s="69">
        <v>0</v>
      </c>
      <c r="AR248" s="69">
        <v>0</v>
      </c>
      <c r="AS248" s="69">
        <v>0</v>
      </c>
      <c r="AT248" s="69">
        <v>0</v>
      </c>
      <c r="AU248" s="69">
        <v>0</v>
      </c>
    </row>
    <row r="249" spans="1:47" ht="13.2" x14ac:dyDescent="0.25">
      <c r="A249" s="3">
        <v>2010</v>
      </c>
      <c r="B249" s="3">
        <v>5</v>
      </c>
      <c r="C249" s="30">
        <v>255.19546441188365</v>
      </c>
      <c r="D249" s="30">
        <v>0</v>
      </c>
      <c r="E249" s="30">
        <v>58.60070845004519</v>
      </c>
      <c r="F249" s="30">
        <v>8.0853686990372591</v>
      </c>
      <c r="G249" s="30">
        <v>255.15643902003166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6">
        <v>0</v>
      </c>
      <c r="O249" s="30">
        <v>235.20518287858062</v>
      </c>
      <c r="P249" s="30">
        <v>0</v>
      </c>
      <c r="Q249" s="30">
        <v>233.85998138486559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12"/>
      <c r="X249" s="65">
        <v>97.840175088216697</v>
      </c>
      <c r="Y249" s="66">
        <v>97.840175088216697</v>
      </c>
      <c r="Z249" s="66">
        <v>72.093261553886151</v>
      </c>
      <c r="AA249" s="84"/>
      <c r="AB249" s="69">
        <f t="shared" si="6"/>
        <v>172.13560881606466</v>
      </c>
      <c r="AC249" s="69">
        <f t="shared" si="7"/>
        <v>0</v>
      </c>
      <c r="AD249" s="69">
        <v>0</v>
      </c>
      <c r="AE249" s="69">
        <v>0</v>
      </c>
      <c r="AF249" s="69">
        <v>0</v>
      </c>
      <c r="AG249" s="69">
        <v>0</v>
      </c>
      <c r="AH249" s="69">
        <v>0</v>
      </c>
      <c r="AI249" s="69">
        <v>0</v>
      </c>
      <c r="AJ249" s="69">
        <v>0</v>
      </c>
      <c r="AK249" s="69">
        <v>0</v>
      </c>
      <c r="AL249" s="69">
        <v>0</v>
      </c>
      <c r="AM249" s="69">
        <v>0</v>
      </c>
      <c r="AN249" s="69">
        <v>0</v>
      </c>
      <c r="AO249" s="69">
        <v>0</v>
      </c>
      <c r="AP249" s="69">
        <v>0</v>
      </c>
      <c r="AQ249" s="69">
        <v>0</v>
      </c>
      <c r="AR249" s="69">
        <v>0</v>
      </c>
      <c r="AS249" s="69">
        <v>0</v>
      </c>
      <c r="AT249" s="69">
        <v>0</v>
      </c>
      <c r="AU249" s="69">
        <v>0</v>
      </c>
    </row>
    <row r="250" spans="1:47" ht="13.2" x14ac:dyDescent="0.25">
      <c r="A250" s="3">
        <v>2010</v>
      </c>
      <c r="B250" s="3">
        <v>6</v>
      </c>
      <c r="C250" s="30">
        <v>357.76280800516599</v>
      </c>
      <c r="D250" s="30">
        <v>0</v>
      </c>
      <c r="E250" s="30">
        <v>128.54959487935423</v>
      </c>
      <c r="F250" s="30">
        <v>41.707280108470776</v>
      </c>
      <c r="G250" s="30">
        <v>357.76280800516594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6">
        <v>0</v>
      </c>
      <c r="O250" s="30">
        <v>361.4550489293996</v>
      </c>
      <c r="P250" s="30">
        <v>0</v>
      </c>
      <c r="Q250" s="30">
        <v>361.45504892939965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12"/>
      <c r="X250" s="65">
        <v>112.003303319531</v>
      </c>
      <c r="Y250" s="66">
        <v>112.003303319531</v>
      </c>
      <c r="Z250" s="66">
        <v>73.732668594094577</v>
      </c>
      <c r="AA250" s="84"/>
      <c r="AB250" s="69">
        <f t="shared" si="6"/>
        <v>306.47913620852484</v>
      </c>
      <c r="AC250" s="69">
        <f t="shared" si="7"/>
        <v>0</v>
      </c>
      <c r="AD250" s="69">
        <v>0</v>
      </c>
      <c r="AE250" s="69">
        <v>0</v>
      </c>
      <c r="AF250" s="69">
        <v>0</v>
      </c>
      <c r="AG250" s="69">
        <v>0</v>
      </c>
      <c r="AH250" s="69">
        <v>0</v>
      </c>
      <c r="AI250" s="69">
        <v>0</v>
      </c>
      <c r="AJ250" s="69">
        <v>0</v>
      </c>
      <c r="AK250" s="69">
        <v>0</v>
      </c>
      <c r="AL250" s="69">
        <v>0</v>
      </c>
      <c r="AM250" s="69">
        <v>0</v>
      </c>
      <c r="AN250" s="69">
        <v>0</v>
      </c>
      <c r="AO250" s="69">
        <v>0</v>
      </c>
      <c r="AP250" s="69">
        <v>0</v>
      </c>
      <c r="AQ250" s="69">
        <v>0</v>
      </c>
      <c r="AR250" s="69">
        <v>0</v>
      </c>
      <c r="AS250" s="69">
        <v>0</v>
      </c>
      <c r="AT250" s="69">
        <v>0</v>
      </c>
      <c r="AU250" s="69">
        <v>0</v>
      </c>
    </row>
    <row r="251" spans="1:47" ht="13.2" x14ac:dyDescent="0.25">
      <c r="A251" s="3">
        <v>2010</v>
      </c>
      <c r="B251" s="3">
        <v>7</v>
      </c>
      <c r="C251" s="30">
        <v>367.3022325447152</v>
      </c>
      <c r="D251" s="30">
        <v>0</v>
      </c>
      <c r="E251" s="30">
        <v>129.24655568383645</v>
      </c>
      <c r="F251" s="30">
        <v>38.191476731881579</v>
      </c>
      <c r="G251" s="30">
        <v>367.3022325447152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6">
        <v>0</v>
      </c>
      <c r="O251" s="30">
        <v>352.69258151610575</v>
      </c>
      <c r="P251" s="30">
        <v>0</v>
      </c>
      <c r="Q251" s="30">
        <v>352.69258151610575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85" t="s">
        <v>274</v>
      </c>
      <c r="X251" s="65">
        <v>108.628885266148</v>
      </c>
      <c r="Y251" s="66">
        <v>108.628885266148</v>
      </c>
      <c r="Z251" s="66">
        <v>74.458493180107965</v>
      </c>
      <c r="AA251" s="84"/>
      <c r="AB251" s="69">
        <f t="shared" si="6"/>
        <v>362.53252027494057</v>
      </c>
      <c r="AC251" s="69">
        <f t="shared" si="7"/>
        <v>0</v>
      </c>
      <c r="AD251" s="69">
        <v>0</v>
      </c>
      <c r="AE251" s="69">
        <v>0</v>
      </c>
      <c r="AF251" s="69">
        <v>0</v>
      </c>
      <c r="AG251" s="69">
        <v>0</v>
      </c>
      <c r="AH251" s="69">
        <v>0</v>
      </c>
      <c r="AI251" s="69">
        <v>0</v>
      </c>
      <c r="AJ251" s="69">
        <v>0</v>
      </c>
      <c r="AK251" s="69">
        <v>0</v>
      </c>
      <c r="AL251" s="69">
        <v>0</v>
      </c>
      <c r="AM251" s="69">
        <v>0</v>
      </c>
      <c r="AN251" s="69">
        <v>0</v>
      </c>
      <c r="AO251" s="69">
        <v>0</v>
      </c>
      <c r="AP251" s="69">
        <v>0</v>
      </c>
      <c r="AQ251" s="69">
        <v>0</v>
      </c>
      <c r="AR251" s="69">
        <v>0</v>
      </c>
      <c r="AS251" s="69">
        <v>0</v>
      </c>
      <c r="AT251" s="69">
        <v>0</v>
      </c>
      <c r="AU251" s="69">
        <v>0</v>
      </c>
    </row>
    <row r="252" spans="1:47" ht="13.2" x14ac:dyDescent="0.25">
      <c r="A252" s="3">
        <v>2010</v>
      </c>
      <c r="B252" s="3">
        <v>8</v>
      </c>
      <c r="C252" s="30">
        <v>354.6581128382694</v>
      </c>
      <c r="D252" s="30">
        <v>0</v>
      </c>
      <c r="E252" s="30">
        <v>115.46866391186863</v>
      </c>
      <c r="F252" s="30">
        <v>34.051959467189072</v>
      </c>
      <c r="G252" s="30">
        <v>354.6581128382694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6">
        <v>0</v>
      </c>
      <c r="O252" s="30">
        <v>362.03321597310298</v>
      </c>
      <c r="P252" s="30">
        <v>0</v>
      </c>
      <c r="Q252" s="30">
        <v>362.0332159731031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12"/>
      <c r="X252" s="65">
        <v>109.986135439512</v>
      </c>
      <c r="Y252" s="66">
        <v>109.986135439512</v>
      </c>
      <c r="Z252" s="66">
        <v>77.015261037511422</v>
      </c>
      <c r="AA252" s="84"/>
      <c r="AB252" s="69">
        <f t="shared" si="6"/>
        <v>360.98017269149227</v>
      </c>
      <c r="AC252" s="69">
        <f t="shared" si="7"/>
        <v>0</v>
      </c>
      <c r="AD252" s="69">
        <v>0</v>
      </c>
      <c r="AE252" s="69">
        <v>0</v>
      </c>
      <c r="AF252" s="69">
        <v>0</v>
      </c>
      <c r="AG252" s="69">
        <v>0</v>
      </c>
      <c r="AH252" s="69">
        <v>0</v>
      </c>
      <c r="AI252" s="69">
        <v>0</v>
      </c>
      <c r="AJ252" s="69">
        <v>0</v>
      </c>
      <c r="AK252" s="69">
        <v>0</v>
      </c>
      <c r="AL252" s="69">
        <v>0</v>
      </c>
      <c r="AM252" s="69">
        <v>0</v>
      </c>
      <c r="AN252" s="69">
        <v>0</v>
      </c>
      <c r="AO252" s="69">
        <v>0</v>
      </c>
      <c r="AP252" s="69">
        <v>0</v>
      </c>
      <c r="AQ252" s="69">
        <v>0</v>
      </c>
      <c r="AR252" s="69">
        <v>0</v>
      </c>
      <c r="AS252" s="69">
        <v>0</v>
      </c>
      <c r="AT252" s="69">
        <v>0</v>
      </c>
      <c r="AU252" s="69">
        <v>0</v>
      </c>
    </row>
    <row r="253" spans="1:47" ht="13.2" x14ac:dyDescent="0.25">
      <c r="A253" s="3">
        <v>2010</v>
      </c>
      <c r="B253" s="3">
        <v>9</v>
      </c>
      <c r="C253" s="30">
        <v>310.20753392323581</v>
      </c>
      <c r="D253" s="30">
        <v>0</v>
      </c>
      <c r="E253" s="30">
        <v>87.613001465872756</v>
      </c>
      <c r="F253" s="30">
        <v>20.078655799197321</v>
      </c>
      <c r="G253" s="30">
        <v>310.2075339232357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6">
        <v>0</v>
      </c>
      <c r="O253" s="30">
        <v>329.82039538151969</v>
      </c>
      <c r="P253" s="30">
        <v>0</v>
      </c>
      <c r="Q253" s="30">
        <v>329.82039538151963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12"/>
      <c r="X253" s="65">
        <v>104.276685933723</v>
      </c>
      <c r="Y253" s="66">
        <v>104.276685933723</v>
      </c>
      <c r="Z253" s="66">
        <v>75.068251067365892</v>
      </c>
      <c r="AA253" s="84"/>
      <c r="AB253" s="69">
        <f t="shared" si="6"/>
        <v>332.43282338075261</v>
      </c>
      <c r="AC253" s="69">
        <f t="shared" si="7"/>
        <v>0</v>
      </c>
      <c r="AD253" s="69">
        <v>0</v>
      </c>
      <c r="AE253" s="69">
        <v>0</v>
      </c>
      <c r="AF253" s="69">
        <v>0</v>
      </c>
      <c r="AG253" s="69">
        <v>0</v>
      </c>
      <c r="AH253" s="69">
        <v>0</v>
      </c>
      <c r="AI253" s="69">
        <v>0</v>
      </c>
      <c r="AJ253" s="69">
        <v>0</v>
      </c>
      <c r="AK253" s="69">
        <v>0</v>
      </c>
      <c r="AL253" s="69">
        <v>0</v>
      </c>
      <c r="AM253" s="69">
        <v>0</v>
      </c>
      <c r="AN253" s="69">
        <v>0</v>
      </c>
      <c r="AO253" s="69">
        <v>0</v>
      </c>
      <c r="AP253" s="69">
        <v>0</v>
      </c>
      <c r="AQ253" s="69">
        <v>0</v>
      </c>
      <c r="AR253" s="69">
        <v>0</v>
      </c>
      <c r="AS253" s="69">
        <v>0</v>
      </c>
      <c r="AT253" s="69">
        <v>0</v>
      </c>
      <c r="AU253" s="69">
        <v>0</v>
      </c>
    </row>
    <row r="254" spans="1:47" ht="13.2" x14ac:dyDescent="0.25">
      <c r="A254" s="3">
        <v>2010</v>
      </c>
      <c r="B254" s="3">
        <v>10</v>
      </c>
      <c r="C254" s="30">
        <v>181.64747294989201</v>
      </c>
      <c r="D254" s="30">
        <v>0.44350722722807107</v>
      </c>
      <c r="E254" s="30">
        <v>31.316702245157298</v>
      </c>
      <c r="F254" s="30">
        <v>1.0018092610782616</v>
      </c>
      <c r="G254" s="30">
        <v>167.31768309961092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6">
        <v>0</v>
      </c>
      <c r="O254" s="30">
        <v>175.64700209624169</v>
      </c>
      <c r="P254" s="30">
        <v>0.44350722722807107</v>
      </c>
      <c r="Q254" s="30">
        <v>161.56916540687723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12"/>
      <c r="X254" s="65">
        <v>91.326396397567095</v>
      </c>
      <c r="Y254" s="66">
        <v>0</v>
      </c>
      <c r="Z254" s="66">
        <v>67.903174833442222</v>
      </c>
      <c r="AA254" s="84"/>
      <c r="AB254" s="69">
        <f t="shared" si="6"/>
        <v>245.92750343656391</v>
      </c>
      <c r="AC254" s="69">
        <f t="shared" si="7"/>
        <v>0</v>
      </c>
      <c r="AD254" s="69">
        <v>0</v>
      </c>
      <c r="AE254" s="69">
        <v>0</v>
      </c>
      <c r="AF254" s="69">
        <v>0</v>
      </c>
      <c r="AG254" s="69">
        <v>0</v>
      </c>
      <c r="AH254" s="69">
        <v>0</v>
      </c>
      <c r="AI254" s="69">
        <v>0</v>
      </c>
      <c r="AJ254" s="69">
        <v>0</v>
      </c>
      <c r="AK254" s="69">
        <v>0</v>
      </c>
      <c r="AL254" s="69">
        <v>0</v>
      </c>
      <c r="AM254" s="69">
        <v>0</v>
      </c>
      <c r="AN254" s="69">
        <v>0</v>
      </c>
      <c r="AO254" s="69">
        <v>0</v>
      </c>
      <c r="AP254" s="69">
        <v>0</v>
      </c>
      <c r="AQ254" s="69">
        <v>0</v>
      </c>
      <c r="AR254" s="69">
        <v>0</v>
      </c>
      <c r="AS254" s="69">
        <v>0</v>
      </c>
      <c r="AT254" s="69">
        <v>0</v>
      </c>
      <c r="AU254" s="69">
        <v>0</v>
      </c>
    </row>
    <row r="255" spans="1:47" ht="13.2" x14ac:dyDescent="0.25">
      <c r="A255" s="3">
        <v>2010</v>
      </c>
      <c r="B255" s="3">
        <v>11</v>
      </c>
      <c r="C255" s="30">
        <v>78.039164038250874</v>
      </c>
      <c r="D255" s="30">
        <v>30.865949640609312</v>
      </c>
      <c r="E255" s="30">
        <v>2.3071457468775312</v>
      </c>
      <c r="F255" s="30">
        <v>0</v>
      </c>
      <c r="G255" s="30">
        <v>47.96078633342718</v>
      </c>
      <c r="H255" s="30">
        <v>15.431560471265989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6">
        <v>0</v>
      </c>
      <c r="O255" s="30">
        <v>88.251825721408679</v>
      </c>
      <c r="P255" s="30">
        <v>30.865949640609312</v>
      </c>
      <c r="Q255" s="30">
        <v>58.020296687005384</v>
      </c>
      <c r="R255" s="30">
        <v>15.431560471265989</v>
      </c>
      <c r="S255" s="30">
        <v>0</v>
      </c>
      <c r="T255" s="30">
        <v>0</v>
      </c>
      <c r="U255" s="30">
        <v>0</v>
      </c>
      <c r="V255" s="30">
        <v>0</v>
      </c>
      <c r="W255" s="12"/>
      <c r="X255" s="65">
        <v>83.2320037048773</v>
      </c>
      <c r="Y255" s="66">
        <v>0</v>
      </c>
      <c r="Z255" s="66">
        <v>68.792563899902447</v>
      </c>
      <c r="AA255" s="84"/>
      <c r="AB255" s="69">
        <f t="shared" si="6"/>
        <v>129.84331849407144</v>
      </c>
      <c r="AC255" s="69">
        <f t="shared" si="7"/>
        <v>0</v>
      </c>
      <c r="AD255" s="69">
        <v>11.431560471265989</v>
      </c>
      <c r="AE255" s="69">
        <v>1.7268189937435352</v>
      </c>
      <c r="AF255" s="69">
        <v>0</v>
      </c>
      <c r="AG255" s="69">
        <v>0</v>
      </c>
      <c r="AH255" s="69">
        <v>0</v>
      </c>
      <c r="AI255" s="69">
        <v>0</v>
      </c>
      <c r="AJ255" s="69">
        <v>0</v>
      </c>
      <c r="AK255" s="69">
        <v>0</v>
      </c>
      <c r="AL255" s="69">
        <v>0</v>
      </c>
      <c r="AM255" s="69">
        <v>0</v>
      </c>
      <c r="AN255" s="69">
        <v>0</v>
      </c>
      <c r="AO255" s="69">
        <v>0</v>
      </c>
      <c r="AP255" s="69">
        <v>0</v>
      </c>
      <c r="AQ255" s="69">
        <v>0</v>
      </c>
      <c r="AR255" s="69">
        <v>0</v>
      </c>
      <c r="AS255" s="69">
        <v>0</v>
      </c>
      <c r="AT255" s="69">
        <v>0</v>
      </c>
      <c r="AU255" s="69">
        <v>0</v>
      </c>
    </row>
    <row r="256" spans="1:47" ht="13.2" x14ac:dyDescent="0.25">
      <c r="A256" s="3">
        <v>2010</v>
      </c>
      <c r="B256" s="3">
        <v>12</v>
      </c>
      <c r="C256" s="30">
        <v>3.7391387409890919</v>
      </c>
      <c r="D256" s="30">
        <v>285.04808005577058</v>
      </c>
      <c r="E256" s="30">
        <v>0</v>
      </c>
      <c r="F256" s="30">
        <v>0</v>
      </c>
      <c r="G256" s="30">
        <v>0</v>
      </c>
      <c r="H256" s="30">
        <v>259.37015742394891</v>
      </c>
      <c r="I256" s="30">
        <v>2.5809404509696563</v>
      </c>
      <c r="J256" s="30">
        <v>259.37015742394891</v>
      </c>
      <c r="K256" s="30">
        <v>0</v>
      </c>
      <c r="L256" s="30">
        <v>0</v>
      </c>
      <c r="M256" s="30">
        <v>0</v>
      </c>
      <c r="N256" s="36">
        <v>259.37015742394891</v>
      </c>
      <c r="O256" s="30">
        <v>10.862833711145289</v>
      </c>
      <c r="P256" s="30">
        <v>270.33875317322207</v>
      </c>
      <c r="Q256" s="30">
        <v>8.1205737698080185</v>
      </c>
      <c r="R256" s="30">
        <v>247.22467166884334</v>
      </c>
      <c r="S256" s="30">
        <v>2.5809404509696563</v>
      </c>
      <c r="T256" s="30">
        <v>247.22467166884334</v>
      </c>
      <c r="U256" s="30">
        <v>0</v>
      </c>
      <c r="V256" s="30">
        <v>0</v>
      </c>
      <c r="W256" s="12"/>
      <c r="X256" s="65">
        <v>77.874592399800093</v>
      </c>
      <c r="Y256" s="66">
        <v>0</v>
      </c>
      <c r="Z256" s="66">
        <v>63.338007285273676</v>
      </c>
      <c r="AA256" s="84"/>
      <c r="AB256" s="69">
        <f t="shared" si="6"/>
        <v>40.889151389619983</v>
      </c>
      <c r="AC256" s="69">
        <f t="shared" si="7"/>
        <v>129.68507871197446</v>
      </c>
      <c r="AD256" s="69">
        <v>231.494805626551</v>
      </c>
      <c r="AE256" s="69">
        <v>120.96944058336987</v>
      </c>
      <c r="AF256" s="69">
        <v>231.494805626551</v>
      </c>
      <c r="AG256" s="69">
        <v>120.96944058336987</v>
      </c>
      <c r="AH256" s="69">
        <v>0</v>
      </c>
      <c r="AI256" s="69">
        <v>0</v>
      </c>
      <c r="AJ256" s="69">
        <v>0</v>
      </c>
      <c r="AK256" s="69">
        <v>231.494805626551</v>
      </c>
      <c r="AL256" s="69">
        <v>0</v>
      </c>
      <c r="AM256" s="69">
        <v>0</v>
      </c>
      <c r="AN256" s="69">
        <v>0</v>
      </c>
      <c r="AO256" s="69">
        <v>120.96944058336987</v>
      </c>
      <c r="AP256" s="69">
        <v>0</v>
      </c>
      <c r="AQ256" s="69">
        <v>0</v>
      </c>
      <c r="AR256" s="69">
        <v>0</v>
      </c>
      <c r="AS256" s="69">
        <v>0</v>
      </c>
      <c r="AT256" s="69">
        <v>0</v>
      </c>
      <c r="AU256" s="69">
        <v>0</v>
      </c>
    </row>
    <row r="257" spans="1:47" ht="13.2" x14ac:dyDescent="0.25">
      <c r="A257" s="3">
        <v>2011</v>
      </c>
      <c r="B257" s="3">
        <v>1</v>
      </c>
      <c r="C257" s="30">
        <v>13.491678757813682</v>
      </c>
      <c r="D257" s="30">
        <v>136.30705574931693</v>
      </c>
      <c r="E257" s="30">
        <v>0</v>
      </c>
      <c r="F257" s="30">
        <v>0</v>
      </c>
      <c r="G257" s="30">
        <v>0</v>
      </c>
      <c r="H257" s="30">
        <v>112.81894074934806</v>
      </c>
      <c r="I257" s="30">
        <v>0</v>
      </c>
      <c r="J257" s="30">
        <v>112.81894074934806</v>
      </c>
      <c r="K257" s="30">
        <v>0</v>
      </c>
      <c r="L257" s="30">
        <v>0</v>
      </c>
      <c r="M257" s="30">
        <v>112.81894074934806</v>
      </c>
      <c r="N257" s="36">
        <v>0</v>
      </c>
      <c r="O257" s="30">
        <v>14.087506468892272</v>
      </c>
      <c r="P257" s="30">
        <v>134.00841226136086</v>
      </c>
      <c r="Q257" s="30">
        <v>0</v>
      </c>
      <c r="R257" s="30">
        <v>112.7714552170016</v>
      </c>
      <c r="S257" s="30">
        <v>0</v>
      </c>
      <c r="T257" s="30">
        <v>112.7714552170016</v>
      </c>
      <c r="U257" s="30">
        <v>0</v>
      </c>
      <c r="V257" s="30">
        <v>0</v>
      </c>
      <c r="W257" s="12"/>
      <c r="X257" s="65">
        <v>76.987115923969</v>
      </c>
      <c r="Y257" s="66">
        <v>0</v>
      </c>
      <c r="Z257" s="66">
        <v>71.513060137405191</v>
      </c>
      <c r="AA257" s="84"/>
      <c r="AB257" s="69">
        <f t="shared" si="6"/>
        <v>8.6154087494013876</v>
      </c>
      <c r="AC257" s="69">
        <f t="shared" si="7"/>
        <v>186.0945490866485</v>
      </c>
      <c r="AD257" s="69">
        <v>96.686175834973938</v>
      </c>
      <c r="AE257" s="69">
        <v>36.381552182197225</v>
      </c>
      <c r="AF257" s="69">
        <v>96.686175834973938</v>
      </c>
      <c r="AG257" s="69">
        <v>36.381552182197225</v>
      </c>
      <c r="AH257" s="69">
        <v>0</v>
      </c>
      <c r="AI257" s="69">
        <v>0</v>
      </c>
      <c r="AJ257" s="69">
        <v>96.686175834973938</v>
      </c>
      <c r="AK257" s="69">
        <v>0</v>
      </c>
      <c r="AL257" s="69">
        <v>0</v>
      </c>
      <c r="AM257" s="69">
        <v>0</v>
      </c>
      <c r="AN257" s="69">
        <v>36.381552182197225</v>
      </c>
      <c r="AO257" s="69">
        <v>0</v>
      </c>
      <c r="AP257" s="69">
        <v>0</v>
      </c>
      <c r="AQ257" s="69">
        <v>0</v>
      </c>
      <c r="AR257" s="69">
        <v>0</v>
      </c>
      <c r="AS257" s="69">
        <v>0</v>
      </c>
      <c r="AT257" s="69">
        <v>0</v>
      </c>
      <c r="AU257" s="69">
        <v>0</v>
      </c>
    </row>
    <row r="258" spans="1:47" ht="13.2" x14ac:dyDescent="0.25">
      <c r="A258" s="3">
        <v>2011</v>
      </c>
      <c r="B258" s="3">
        <v>2</v>
      </c>
      <c r="C258" s="30">
        <v>42.232191903339995</v>
      </c>
      <c r="D258" s="30">
        <v>49.447176643282013</v>
      </c>
      <c r="E258" s="30">
        <v>1.6507534674590012</v>
      </c>
      <c r="F258" s="30">
        <v>0</v>
      </c>
      <c r="G258" s="30">
        <v>9.794813613897901</v>
      </c>
      <c r="H258" s="30">
        <v>34.557126023009936</v>
      </c>
      <c r="I258" s="30">
        <v>0</v>
      </c>
      <c r="J258" s="30">
        <v>34.557126023009936</v>
      </c>
      <c r="K258" s="30">
        <v>0</v>
      </c>
      <c r="L258" s="30">
        <v>34.557126023009936</v>
      </c>
      <c r="M258" s="30">
        <v>0</v>
      </c>
      <c r="N258" s="36">
        <v>0</v>
      </c>
      <c r="O258" s="30">
        <v>33.297629086731071</v>
      </c>
      <c r="P258" s="30">
        <v>66.01077578461107</v>
      </c>
      <c r="Q258" s="30">
        <v>5.302120148416364</v>
      </c>
      <c r="R258" s="30">
        <v>46.750097310461989</v>
      </c>
      <c r="S258" s="30">
        <v>0</v>
      </c>
      <c r="T258" s="30">
        <v>46.750097310461989</v>
      </c>
      <c r="U258" s="30">
        <v>0</v>
      </c>
      <c r="V258" s="30">
        <v>46.750097310461989</v>
      </c>
      <c r="W258" s="12"/>
      <c r="X258" s="65">
        <v>81.071652004361596</v>
      </c>
      <c r="Y258" s="66">
        <v>0</v>
      </c>
      <c r="Z258" s="66">
        <v>71.781014524943629</v>
      </c>
      <c r="AA258" s="84"/>
      <c r="AB258" s="69">
        <f t="shared" si="6"/>
        <v>27.861935330576838</v>
      </c>
      <c r="AC258" s="69">
        <f t="shared" si="7"/>
        <v>73.688033386179001</v>
      </c>
      <c r="AD258" s="69">
        <v>27.557126023009936</v>
      </c>
      <c r="AE258" s="69">
        <v>6.5845879251487247</v>
      </c>
      <c r="AF258" s="69">
        <v>27.557126023009936</v>
      </c>
      <c r="AG258" s="69">
        <v>6.5845879251487247</v>
      </c>
      <c r="AH258" s="69">
        <v>0</v>
      </c>
      <c r="AI258" s="69">
        <v>27.557126023009936</v>
      </c>
      <c r="AJ258" s="69">
        <v>0</v>
      </c>
      <c r="AK258" s="69">
        <v>0</v>
      </c>
      <c r="AL258" s="69">
        <v>0</v>
      </c>
      <c r="AM258" s="69">
        <v>6.5845879251487247</v>
      </c>
      <c r="AN258" s="69">
        <v>0</v>
      </c>
      <c r="AO258" s="69">
        <v>0</v>
      </c>
      <c r="AP258" s="69">
        <v>0</v>
      </c>
      <c r="AQ258" s="69">
        <v>27.557126023009936</v>
      </c>
      <c r="AR258" s="69">
        <v>0</v>
      </c>
      <c r="AS258" s="69">
        <v>6.5845879251487247</v>
      </c>
      <c r="AT258" s="69">
        <v>0</v>
      </c>
      <c r="AU258" s="69">
        <v>0</v>
      </c>
    </row>
    <row r="259" spans="1:47" ht="13.2" x14ac:dyDescent="0.25">
      <c r="A259" s="3">
        <v>2011</v>
      </c>
      <c r="B259" s="3">
        <v>3</v>
      </c>
      <c r="C259" s="30">
        <v>79.005671513658825</v>
      </c>
      <c r="D259" s="30">
        <v>28.171985829392984</v>
      </c>
      <c r="E259" s="30">
        <v>8.5326772902145365</v>
      </c>
      <c r="F259" s="30">
        <v>0.51120278225971383</v>
      </c>
      <c r="G259" s="30">
        <v>36.299761396175754</v>
      </c>
      <c r="H259" s="30">
        <v>11.431204681480956</v>
      </c>
      <c r="I259" s="30">
        <v>0</v>
      </c>
      <c r="J259" s="30">
        <v>11.431204681480956</v>
      </c>
      <c r="K259" s="30">
        <v>11.431204681480956</v>
      </c>
      <c r="L259" s="30">
        <v>0</v>
      </c>
      <c r="M259" s="30">
        <v>0</v>
      </c>
      <c r="N259" s="36">
        <v>0</v>
      </c>
      <c r="O259" s="30">
        <v>71.929921377919044</v>
      </c>
      <c r="P259" s="30">
        <v>28.616357058568507</v>
      </c>
      <c r="Q259" s="30">
        <v>25.076476493104096</v>
      </c>
      <c r="R259" s="30">
        <v>11.431204681480956</v>
      </c>
      <c r="S259" s="30">
        <v>0</v>
      </c>
      <c r="T259" s="30">
        <v>11.431204681480956</v>
      </c>
      <c r="U259" s="30">
        <v>11.431204681480956</v>
      </c>
      <c r="V259" s="30">
        <v>0</v>
      </c>
      <c r="W259" s="12"/>
      <c r="X259" s="65">
        <v>83.797715036814907</v>
      </c>
      <c r="Y259" s="66">
        <v>0</v>
      </c>
      <c r="Z259" s="66">
        <v>66.22563962781436</v>
      </c>
      <c r="AA259" s="84"/>
      <c r="AB259" s="69">
        <f t="shared" si="6"/>
        <v>60.61893170849941</v>
      </c>
      <c r="AC259" s="69">
        <f t="shared" si="7"/>
        <v>22.994165352245446</v>
      </c>
      <c r="AD259" s="69">
        <v>8.970534942041958</v>
      </c>
      <c r="AE259" s="69">
        <v>0.6696003432680584</v>
      </c>
      <c r="AF259" s="69">
        <v>8.970534942041958</v>
      </c>
      <c r="AG259" s="69">
        <v>0.6696003432680584</v>
      </c>
      <c r="AH259" s="69">
        <v>8.970534942041958</v>
      </c>
      <c r="AI259" s="69">
        <v>0</v>
      </c>
      <c r="AJ259" s="69">
        <v>0</v>
      </c>
      <c r="AK259" s="69">
        <v>0</v>
      </c>
      <c r="AL259" s="69">
        <v>0.6696003432680584</v>
      </c>
      <c r="AM259" s="69">
        <v>0</v>
      </c>
      <c r="AN259" s="69">
        <v>0</v>
      </c>
      <c r="AO259" s="69">
        <v>0</v>
      </c>
      <c r="AP259" s="69">
        <v>8.970534942041958</v>
      </c>
      <c r="AQ259" s="69">
        <v>0</v>
      </c>
      <c r="AR259" s="69">
        <v>0.6696003432680584</v>
      </c>
      <c r="AS259" s="69">
        <v>0</v>
      </c>
      <c r="AT259" s="69">
        <f>(C259+C260)/2</f>
        <v>134.68904443938953</v>
      </c>
      <c r="AU259" s="69">
        <f>(K259+H260)/2</f>
        <v>5.7156023407404781</v>
      </c>
    </row>
    <row r="260" spans="1:47" ht="13.2" x14ac:dyDescent="0.25">
      <c r="A260" s="3">
        <v>2011</v>
      </c>
      <c r="B260" s="3">
        <v>4</v>
      </c>
      <c r="C260" s="30">
        <v>190.37241736512024</v>
      </c>
      <c r="D260" s="30">
        <v>0.89275262751143081</v>
      </c>
      <c r="E260" s="30">
        <v>40.752704648074733</v>
      </c>
      <c r="F260" s="30">
        <v>4.4468983405938465</v>
      </c>
      <c r="G260" s="30">
        <v>181.31367791078219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6">
        <v>0</v>
      </c>
      <c r="O260" s="30">
        <v>194.05680206145911</v>
      </c>
      <c r="P260" s="30">
        <v>0.89275262751143081</v>
      </c>
      <c r="Q260" s="30">
        <v>184.55796396583395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12"/>
      <c r="X260" s="65">
        <v>93.499463287995695</v>
      </c>
      <c r="Y260" s="66">
        <v>0</v>
      </c>
      <c r="Z260" s="66">
        <v>67.736455674871863</v>
      </c>
      <c r="AA260" s="84"/>
      <c r="AB260" s="69">
        <f t="shared" si="6"/>
        <v>134.68904443938953</v>
      </c>
      <c r="AC260" s="69">
        <f t="shared" si="7"/>
        <v>5.7156023407404781</v>
      </c>
      <c r="AD260" s="69">
        <v>0</v>
      </c>
      <c r="AE260" s="69">
        <v>0</v>
      </c>
      <c r="AF260" s="69">
        <v>0</v>
      </c>
      <c r="AG260" s="69">
        <v>0</v>
      </c>
      <c r="AH260" s="69">
        <v>0</v>
      </c>
      <c r="AI260" s="69">
        <v>0</v>
      </c>
      <c r="AJ260" s="69">
        <v>0</v>
      </c>
      <c r="AK260" s="69">
        <v>0</v>
      </c>
      <c r="AL260" s="69">
        <v>0</v>
      </c>
      <c r="AM260" s="69">
        <v>0</v>
      </c>
      <c r="AN260" s="69">
        <v>0</v>
      </c>
      <c r="AO260" s="69">
        <v>0</v>
      </c>
      <c r="AP260" s="69">
        <v>0</v>
      </c>
      <c r="AQ260" s="69">
        <v>0</v>
      </c>
      <c r="AR260" s="69">
        <v>0</v>
      </c>
      <c r="AS260" s="69">
        <v>0</v>
      </c>
      <c r="AT260" s="69">
        <v>0</v>
      </c>
      <c r="AU260" s="69">
        <v>0</v>
      </c>
    </row>
    <row r="261" spans="1:47" ht="13.2" x14ac:dyDescent="0.25">
      <c r="A261" s="3">
        <v>2011</v>
      </c>
      <c r="B261" s="3">
        <v>5</v>
      </c>
      <c r="C261" s="30">
        <v>242.30649337743392</v>
      </c>
      <c r="D261" s="30">
        <v>4.5538719540338946E-3</v>
      </c>
      <c r="E261" s="30">
        <v>62.815040124895553</v>
      </c>
      <c r="F261" s="30">
        <v>13.056557047342206</v>
      </c>
      <c r="G261" s="30">
        <v>238.24399032790842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6">
        <v>0</v>
      </c>
      <c r="O261" s="30">
        <v>225.86808616688504</v>
      </c>
      <c r="P261" s="30">
        <v>4.5538719540338946E-3</v>
      </c>
      <c r="Q261" s="30">
        <v>221.45149425494083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12"/>
      <c r="X261" s="65">
        <v>95.7937148889159</v>
      </c>
      <c r="Y261" s="66">
        <v>95.7937148889159</v>
      </c>
      <c r="Z261" s="66">
        <v>64.960518481787204</v>
      </c>
      <c r="AA261" s="84"/>
      <c r="AB261" s="69">
        <f t="shared" si="6"/>
        <v>216.3394553712771</v>
      </c>
      <c r="AC261" s="69">
        <f t="shared" si="7"/>
        <v>0</v>
      </c>
      <c r="AD261" s="69">
        <v>0</v>
      </c>
      <c r="AE261" s="69">
        <v>0</v>
      </c>
      <c r="AF261" s="69">
        <v>0</v>
      </c>
      <c r="AG261" s="69">
        <v>0</v>
      </c>
      <c r="AH261" s="69">
        <v>0</v>
      </c>
      <c r="AI261" s="69">
        <v>0</v>
      </c>
      <c r="AJ261" s="69">
        <v>0</v>
      </c>
      <c r="AK261" s="69">
        <v>0</v>
      </c>
      <c r="AL261" s="69">
        <v>0</v>
      </c>
      <c r="AM261" s="69">
        <v>0</v>
      </c>
      <c r="AN261" s="69">
        <v>0</v>
      </c>
      <c r="AO261" s="69">
        <v>0</v>
      </c>
      <c r="AP261" s="69">
        <v>0</v>
      </c>
      <c r="AQ261" s="69">
        <v>0</v>
      </c>
      <c r="AR261" s="69">
        <v>0</v>
      </c>
      <c r="AS261" s="69">
        <v>0</v>
      </c>
      <c r="AT261" s="69">
        <v>0</v>
      </c>
      <c r="AU261" s="69">
        <v>0</v>
      </c>
    </row>
    <row r="262" spans="1:47" ht="13.2" x14ac:dyDescent="0.25">
      <c r="A262" s="3">
        <v>2011</v>
      </c>
      <c r="B262" s="3">
        <v>6</v>
      </c>
      <c r="C262" s="30">
        <v>304.55790465228421</v>
      </c>
      <c r="D262" s="30">
        <v>0</v>
      </c>
      <c r="E262" s="30">
        <v>92.971146597838711</v>
      </c>
      <c r="F262" s="30">
        <v>29.16577705273658</v>
      </c>
      <c r="G262" s="30">
        <v>304.55790465228415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6">
        <v>0</v>
      </c>
      <c r="O262" s="30">
        <v>319.23238938915313</v>
      </c>
      <c r="P262" s="30">
        <v>0</v>
      </c>
      <c r="Q262" s="30">
        <v>319.23238938915301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12"/>
      <c r="X262" s="65">
        <v>105.427304500093</v>
      </c>
      <c r="Y262" s="66">
        <v>105.427304500093</v>
      </c>
      <c r="Z262" s="66">
        <v>69.769822889704827</v>
      </c>
      <c r="AA262" s="84"/>
      <c r="AB262" s="69">
        <f t="shared" si="6"/>
        <v>273.43219901485907</v>
      </c>
      <c r="AC262" s="69">
        <f t="shared" si="7"/>
        <v>0</v>
      </c>
      <c r="AD262" s="69">
        <v>0</v>
      </c>
      <c r="AE262" s="69">
        <v>0</v>
      </c>
      <c r="AF262" s="69">
        <v>0</v>
      </c>
      <c r="AG262" s="69">
        <v>0</v>
      </c>
      <c r="AH262" s="69">
        <v>0</v>
      </c>
      <c r="AI262" s="69">
        <v>0</v>
      </c>
      <c r="AJ262" s="69">
        <v>0</v>
      </c>
      <c r="AK262" s="69">
        <v>0</v>
      </c>
      <c r="AL262" s="69">
        <v>0</v>
      </c>
      <c r="AM262" s="69">
        <v>0</v>
      </c>
      <c r="AN262" s="69">
        <v>0</v>
      </c>
      <c r="AO262" s="69">
        <v>0</v>
      </c>
      <c r="AP262" s="69">
        <v>0</v>
      </c>
      <c r="AQ262" s="69">
        <v>0</v>
      </c>
      <c r="AR262" s="69">
        <v>0</v>
      </c>
      <c r="AS262" s="69">
        <v>0</v>
      </c>
      <c r="AT262" s="69">
        <v>0</v>
      </c>
      <c r="AU262" s="69">
        <v>0</v>
      </c>
    </row>
    <row r="263" spans="1:47" ht="13.2" x14ac:dyDescent="0.25">
      <c r="A263" s="4">
        <v>2011</v>
      </c>
      <c r="B263" s="4">
        <v>7</v>
      </c>
      <c r="C263" s="30">
        <v>355.81307292026935</v>
      </c>
      <c r="D263" s="30">
        <v>0</v>
      </c>
      <c r="E263" s="30">
        <v>121.39233826626621</v>
      </c>
      <c r="F263" s="30">
        <v>38.20010715815198</v>
      </c>
      <c r="G263" s="30">
        <v>355.81307292026924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6">
        <v>0</v>
      </c>
      <c r="O263" s="30">
        <v>370.40277656986956</v>
      </c>
      <c r="P263" s="30">
        <v>0</v>
      </c>
      <c r="Q263" s="30">
        <v>370.40277656986945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12"/>
      <c r="X263" s="65">
        <v>107.575889511047</v>
      </c>
      <c r="Y263" s="66">
        <v>107.575889511047</v>
      </c>
      <c r="Z263" s="66">
        <v>73.371152732598134</v>
      </c>
      <c r="AA263" s="84"/>
      <c r="AB263" s="69">
        <f t="shared" ref="AB263:AB326" si="8">(C263+C262)/2</f>
        <v>330.18548878627678</v>
      </c>
      <c r="AC263" s="69">
        <f t="shared" ref="AC263:AC326" si="9">(J263+J262)/2</f>
        <v>0</v>
      </c>
      <c r="AD263" s="69">
        <v>0</v>
      </c>
      <c r="AE263" s="69">
        <v>0</v>
      </c>
      <c r="AF263" s="69">
        <v>0</v>
      </c>
      <c r="AG263" s="69">
        <v>0</v>
      </c>
      <c r="AH263" s="69">
        <v>0</v>
      </c>
      <c r="AI263" s="69">
        <v>0</v>
      </c>
      <c r="AJ263" s="69">
        <v>0</v>
      </c>
      <c r="AK263" s="69">
        <v>0</v>
      </c>
      <c r="AL263" s="69">
        <v>0</v>
      </c>
      <c r="AM263" s="69">
        <v>0</v>
      </c>
      <c r="AN263" s="69">
        <v>0</v>
      </c>
      <c r="AO263" s="69">
        <v>0</v>
      </c>
      <c r="AP263" s="69">
        <v>0</v>
      </c>
      <c r="AQ263" s="69">
        <v>0</v>
      </c>
      <c r="AR263" s="69">
        <v>0</v>
      </c>
      <c r="AS263" s="69">
        <v>0</v>
      </c>
      <c r="AT263" s="69">
        <v>0</v>
      </c>
      <c r="AU263" s="69">
        <v>0</v>
      </c>
    </row>
    <row r="264" spans="1:47" ht="13.2" x14ac:dyDescent="0.25">
      <c r="A264" s="4">
        <v>2011</v>
      </c>
      <c r="B264" s="4">
        <v>8</v>
      </c>
      <c r="C264" s="30">
        <v>342.38255905344039</v>
      </c>
      <c r="D264" s="30">
        <v>0</v>
      </c>
      <c r="E264" s="30">
        <v>106.98289746776651</v>
      </c>
      <c r="F264" s="30">
        <v>31.385796454710977</v>
      </c>
      <c r="G264" s="30">
        <v>342.38255905344027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6">
        <v>0</v>
      </c>
      <c r="O264" s="30">
        <v>342.38255905344039</v>
      </c>
      <c r="P264" s="30">
        <v>0</v>
      </c>
      <c r="Q264" s="30">
        <v>342.38255905344027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12"/>
      <c r="X264" s="65">
        <v>109.883538500386</v>
      </c>
      <c r="Y264" s="66">
        <v>109.883538500386</v>
      </c>
      <c r="Z264" s="66">
        <v>76.723946485096306</v>
      </c>
      <c r="AA264" s="84"/>
      <c r="AB264" s="69">
        <f t="shared" si="8"/>
        <v>349.09781598685487</v>
      </c>
      <c r="AC264" s="69">
        <f t="shared" si="9"/>
        <v>0</v>
      </c>
      <c r="AD264" s="69">
        <v>0</v>
      </c>
      <c r="AE264" s="69">
        <v>0</v>
      </c>
      <c r="AF264" s="69">
        <v>0</v>
      </c>
      <c r="AG264" s="69">
        <v>0</v>
      </c>
      <c r="AH264" s="69">
        <v>0</v>
      </c>
      <c r="AI264" s="69">
        <v>0</v>
      </c>
      <c r="AJ264" s="69">
        <v>0</v>
      </c>
      <c r="AK264" s="69">
        <v>0</v>
      </c>
      <c r="AL264" s="69">
        <v>0</v>
      </c>
      <c r="AM264" s="69">
        <v>0</v>
      </c>
      <c r="AN264" s="69">
        <v>0</v>
      </c>
      <c r="AO264" s="69">
        <v>0</v>
      </c>
      <c r="AP264" s="69">
        <v>0</v>
      </c>
      <c r="AQ264" s="69">
        <v>0</v>
      </c>
      <c r="AR264" s="69">
        <v>0</v>
      </c>
      <c r="AS264" s="69">
        <v>0</v>
      </c>
      <c r="AT264" s="69">
        <v>0</v>
      </c>
      <c r="AU264" s="69">
        <v>0</v>
      </c>
    </row>
    <row r="265" spans="1:47" ht="13.2" x14ac:dyDescent="0.25">
      <c r="A265" s="4">
        <v>2011</v>
      </c>
      <c r="B265" s="4">
        <v>9</v>
      </c>
      <c r="C265" s="30">
        <v>298.65346555739433</v>
      </c>
      <c r="D265" s="30">
        <v>0</v>
      </c>
      <c r="E265" s="30">
        <v>83.417328378752742</v>
      </c>
      <c r="F265" s="30">
        <v>18.878705685688498</v>
      </c>
      <c r="G265" s="30">
        <v>298.65346555739421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6">
        <v>0</v>
      </c>
      <c r="O265" s="30">
        <v>298.65346555739433</v>
      </c>
      <c r="P265" s="30">
        <v>0</v>
      </c>
      <c r="Q265" s="30">
        <v>298.65346555739421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12"/>
      <c r="X265" s="65">
        <v>104.884321274673</v>
      </c>
      <c r="Y265" s="66">
        <v>104.884321274673</v>
      </c>
      <c r="Z265" s="66">
        <v>75.837531247828608</v>
      </c>
      <c r="AA265" s="84"/>
      <c r="AB265" s="69">
        <f t="shared" si="8"/>
        <v>320.51801230541736</v>
      </c>
      <c r="AC265" s="69">
        <f t="shared" si="9"/>
        <v>0</v>
      </c>
      <c r="AD265" s="69">
        <v>0</v>
      </c>
      <c r="AE265" s="69">
        <v>0</v>
      </c>
      <c r="AF265" s="69">
        <v>0</v>
      </c>
      <c r="AG265" s="69">
        <v>0</v>
      </c>
      <c r="AH265" s="69">
        <v>0</v>
      </c>
      <c r="AI265" s="69">
        <v>0</v>
      </c>
      <c r="AJ265" s="69">
        <v>0</v>
      </c>
      <c r="AK265" s="69">
        <v>0</v>
      </c>
      <c r="AL265" s="69">
        <v>0</v>
      </c>
      <c r="AM265" s="69">
        <v>0</v>
      </c>
      <c r="AN265" s="69">
        <v>0</v>
      </c>
      <c r="AO265" s="69">
        <v>0</v>
      </c>
      <c r="AP265" s="69">
        <v>0</v>
      </c>
      <c r="AQ265" s="69">
        <v>0</v>
      </c>
      <c r="AR265" s="69">
        <v>0</v>
      </c>
      <c r="AS265" s="69">
        <v>0</v>
      </c>
      <c r="AT265" s="69">
        <v>0</v>
      </c>
      <c r="AU265" s="69">
        <v>0</v>
      </c>
    </row>
    <row r="266" spans="1:47" ht="13.2" x14ac:dyDescent="0.25">
      <c r="A266" s="4">
        <v>2011</v>
      </c>
      <c r="B266" s="4">
        <v>10</v>
      </c>
      <c r="C266" s="30">
        <v>161.51919520840667</v>
      </c>
      <c r="D266" s="30">
        <v>4.6073648757915109</v>
      </c>
      <c r="E266" s="30">
        <v>20.67193530772203</v>
      </c>
      <c r="F266" s="30">
        <v>1.4612598375566286</v>
      </c>
      <c r="G266" s="30">
        <v>152.51708944165966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6">
        <v>0</v>
      </c>
      <c r="O266" s="30">
        <v>161.51919520840667</v>
      </c>
      <c r="P266" s="30">
        <v>4.6073648757915109</v>
      </c>
      <c r="Q266" s="30">
        <v>152.51708944165966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12"/>
      <c r="X266" s="65">
        <v>88.596521850905901</v>
      </c>
      <c r="Y266" s="66">
        <v>0</v>
      </c>
      <c r="Z266" s="66">
        <v>72.187883878780923</v>
      </c>
      <c r="AA266" s="84"/>
      <c r="AB266" s="69">
        <f t="shared" si="8"/>
        <v>230.08633038290048</v>
      </c>
      <c r="AC266" s="69">
        <f t="shared" si="9"/>
        <v>0</v>
      </c>
      <c r="AD266" s="69">
        <v>0</v>
      </c>
      <c r="AE266" s="69">
        <v>0</v>
      </c>
      <c r="AF266" s="69">
        <v>0</v>
      </c>
      <c r="AG266" s="69">
        <v>0</v>
      </c>
      <c r="AH266" s="69">
        <v>0</v>
      </c>
      <c r="AI266" s="69">
        <v>0</v>
      </c>
      <c r="AJ266" s="69">
        <v>0</v>
      </c>
      <c r="AK266" s="69">
        <v>0</v>
      </c>
      <c r="AL266" s="69">
        <v>0</v>
      </c>
      <c r="AM266" s="69">
        <v>0</v>
      </c>
      <c r="AN266" s="69">
        <v>0</v>
      </c>
      <c r="AO266" s="69">
        <v>0</v>
      </c>
      <c r="AP266" s="69">
        <v>0</v>
      </c>
      <c r="AQ266" s="69">
        <v>0</v>
      </c>
      <c r="AR266" s="69">
        <v>0</v>
      </c>
      <c r="AS266" s="69">
        <v>0</v>
      </c>
      <c r="AT266" s="69">
        <v>0</v>
      </c>
      <c r="AU266" s="69">
        <v>0</v>
      </c>
    </row>
    <row r="267" spans="1:47" ht="13.2" x14ac:dyDescent="0.25">
      <c r="A267" s="4">
        <v>2011</v>
      </c>
      <c r="B267" s="4">
        <v>11</v>
      </c>
      <c r="C267" s="30">
        <v>81.388173550047853</v>
      </c>
      <c r="D267" s="30">
        <v>13.280460257928624</v>
      </c>
      <c r="E267" s="30">
        <v>3.2233240217265529</v>
      </c>
      <c r="F267" s="30">
        <v>0</v>
      </c>
      <c r="G267" s="30">
        <v>63.015881720288533</v>
      </c>
      <c r="H267" s="30">
        <v>3.4821899969301811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36">
        <v>0</v>
      </c>
      <c r="O267" s="30">
        <v>81.388173550047853</v>
      </c>
      <c r="P267" s="30">
        <v>13.280460257928624</v>
      </c>
      <c r="Q267" s="30">
        <v>63.015881720288533</v>
      </c>
      <c r="R267" s="30">
        <v>3.4821899969301811</v>
      </c>
      <c r="S267" s="30">
        <v>0</v>
      </c>
      <c r="T267" s="30">
        <v>0</v>
      </c>
      <c r="U267" s="30">
        <v>0</v>
      </c>
      <c r="V267" s="30">
        <v>0</v>
      </c>
      <c r="W267" s="12"/>
      <c r="X267" s="65">
        <v>83.183405881368301</v>
      </c>
      <c r="Y267" s="66">
        <v>0</v>
      </c>
      <c r="Z267" s="66">
        <v>71.53679833921565</v>
      </c>
      <c r="AA267" s="84"/>
      <c r="AB267" s="69">
        <f t="shared" si="8"/>
        <v>121.45368437922727</v>
      </c>
      <c r="AC267" s="69">
        <f t="shared" si="9"/>
        <v>0</v>
      </c>
      <c r="AD267" s="69">
        <v>1.4821899969301811</v>
      </c>
      <c r="AE267" s="69">
        <v>0</v>
      </c>
      <c r="AF267" s="69">
        <v>0</v>
      </c>
      <c r="AG267" s="69">
        <v>0</v>
      </c>
      <c r="AH267" s="69">
        <v>0</v>
      </c>
      <c r="AI267" s="69">
        <v>0</v>
      </c>
      <c r="AJ267" s="69">
        <v>0</v>
      </c>
      <c r="AK267" s="69">
        <v>0</v>
      </c>
      <c r="AL267" s="69">
        <v>0</v>
      </c>
      <c r="AM267" s="69">
        <v>0</v>
      </c>
      <c r="AN267" s="69">
        <v>0</v>
      </c>
      <c r="AO267" s="69">
        <v>0</v>
      </c>
      <c r="AP267" s="69">
        <v>0</v>
      </c>
      <c r="AQ267" s="69">
        <v>0</v>
      </c>
      <c r="AR267" s="69">
        <v>0</v>
      </c>
      <c r="AS267" s="69">
        <v>0</v>
      </c>
      <c r="AT267" s="69">
        <v>0</v>
      </c>
      <c r="AU267" s="69">
        <v>0</v>
      </c>
    </row>
    <row r="268" spans="1:47" ht="13.2" x14ac:dyDescent="0.25">
      <c r="A268" s="4">
        <v>2011</v>
      </c>
      <c r="B268" s="4">
        <v>12</v>
      </c>
      <c r="C268" s="30">
        <v>47.92163181325175</v>
      </c>
      <c r="D268" s="30">
        <v>28.962321714770496</v>
      </c>
      <c r="E268" s="30">
        <v>0.22668816292745989</v>
      </c>
      <c r="F268" s="30">
        <v>0</v>
      </c>
      <c r="G268" s="30">
        <v>23.3005290634445</v>
      </c>
      <c r="H268" s="30">
        <v>17.248774217548025</v>
      </c>
      <c r="I268" s="30">
        <v>0</v>
      </c>
      <c r="J268" s="30">
        <v>17.248774217548025</v>
      </c>
      <c r="K268" s="30">
        <v>0</v>
      </c>
      <c r="L268" s="30">
        <v>0</v>
      </c>
      <c r="M268" s="30">
        <v>0</v>
      </c>
      <c r="N268" s="36">
        <v>17.248774217548025</v>
      </c>
      <c r="O268" s="30">
        <v>47.92163181325175</v>
      </c>
      <c r="P268" s="30">
        <v>28.962321714770496</v>
      </c>
      <c r="Q268" s="30">
        <v>23.3005290634445</v>
      </c>
      <c r="R268" s="30">
        <v>17.248774217548025</v>
      </c>
      <c r="S268" s="30">
        <v>0</v>
      </c>
      <c r="T268" s="30">
        <v>17.248774217548025</v>
      </c>
      <c r="U268" s="30">
        <v>0</v>
      </c>
      <c r="V268" s="30">
        <v>0</v>
      </c>
      <c r="W268" s="12"/>
      <c r="X268" s="65">
        <v>80.325829582449501</v>
      </c>
      <c r="Y268" s="66">
        <v>0</v>
      </c>
      <c r="Z268" s="66">
        <v>70.753778741419865</v>
      </c>
      <c r="AA268" s="84"/>
      <c r="AB268" s="69">
        <f t="shared" si="8"/>
        <v>64.654902681649801</v>
      </c>
      <c r="AC268" s="69">
        <f t="shared" si="9"/>
        <v>8.6243871087740125</v>
      </c>
      <c r="AD268" s="69">
        <v>12.248774217548025</v>
      </c>
      <c r="AE268" s="69">
        <v>0</v>
      </c>
      <c r="AF268" s="69">
        <v>12.248774217548025</v>
      </c>
      <c r="AG268" s="69">
        <v>0</v>
      </c>
      <c r="AH268" s="69">
        <v>0</v>
      </c>
      <c r="AI268" s="69">
        <v>0</v>
      </c>
      <c r="AJ268" s="69">
        <v>0</v>
      </c>
      <c r="AK268" s="69">
        <v>12.248774217548025</v>
      </c>
      <c r="AL268" s="69">
        <v>0</v>
      </c>
      <c r="AM268" s="69">
        <v>0</v>
      </c>
      <c r="AN268" s="69">
        <v>0</v>
      </c>
      <c r="AO268" s="69">
        <v>0</v>
      </c>
      <c r="AP268" s="69">
        <v>0</v>
      </c>
      <c r="AQ268" s="69">
        <v>0</v>
      </c>
      <c r="AR268" s="69">
        <v>0</v>
      </c>
      <c r="AS268" s="69">
        <v>0</v>
      </c>
      <c r="AT268" s="69">
        <v>0</v>
      </c>
      <c r="AU268" s="69">
        <v>0</v>
      </c>
    </row>
    <row r="269" spans="1:47" ht="13.2" x14ac:dyDescent="0.25">
      <c r="A269" s="4">
        <v>2012</v>
      </c>
      <c r="B269" s="4">
        <v>1</v>
      </c>
      <c r="C269" s="30">
        <v>27.111349482191514</v>
      </c>
      <c r="D269" s="30">
        <v>108.98325825678559</v>
      </c>
      <c r="E269" s="30">
        <v>3.329414141397239E-2</v>
      </c>
      <c r="F269" s="30">
        <v>0</v>
      </c>
      <c r="G269" s="30">
        <v>4.6213217584664932</v>
      </c>
      <c r="H269" s="30">
        <v>76.79532457691009</v>
      </c>
      <c r="I269" s="30">
        <v>0</v>
      </c>
      <c r="J269" s="30">
        <v>76.79532457691009</v>
      </c>
      <c r="K269" s="30">
        <v>0</v>
      </c>
      <c r="L269" s="30">
        <v>0</v>
      </c>
      <c r="M269" s="30">
        <v>76.79532457691009</v>
      </c>
      <c r="N269" s="36">
        <v>0</v>
      </c>
      <c r="O269" s="30">
        <v>27.111349482191514</v>
      </c>
      <c r="P269" s="30">
        <v>108.98325825678559</v>
      </c>
      <c r="Q269" s="30">
        <v>4.6213217584664932</v>
      </c>
      <c r="R269" s="30">
        <v>76.79532457691009</v>
      </c>
      <c r="S269" s="30">
        <v>0</v>
      </c>
      <c r="T269" s="30">
        <v>76.79532457691009</v>
      </c>
      <c r="U269" s="30">
        <v>0</v>
      </c>
      <c r="V269" s="30">
        <v>0</v>
      </c>
      <c r="W269" s="12"/>
      <c r="X269" s="65">
        <v>79.195156793907799</v>
      </c>
      <c r="Y269" s="66">
        <v>0</v>
      </c>
      <c r="Z269" s="66">
        <v>66.212318597830645</v>
      </c>
      <c r="AA269" s="84"/>
      <c r="AB269" s="69">
        <f t="shared" si="8"/>
        <v>37.516490647721632</v>
      </c>
      <c r="AC269" s="69">
        <f t="shared" si="9"/>
        <v>47.022049397229054</v>
      </c>
      <c r="AD269" s="69">
        <v>65.509902610175033</v>
      </c>
      <c r="AE269" s="69">
        <v>32.169408273496153</v>
      </c>
      <c r="AF269" s="69">
        <v>65.509902610175033</v>
      </c>
      <c r="AG269" s="69">
        <v>32.169408273496153</v>
      </c>
      <c r="AH269" s="69">
        <v>0</v>
      </c>
      <c r="AI269" s="69">
        <v>0</v>
      </c>
      <c r="AJ269" s="69">
        <v>65.509902610175033</v>
      </c>
      <c r="AK269" s="69">
        <v>0</v>
      </c>
      <c r="AL269" s="69">
        <v>0</v>
      </c>
      <c r="AM269" s="69">
        <v>0</v>
      </c>
      <c r="AN269" s="69">
        <v>32.169408273496153</v>
      </c>
      <c r="AO269" s="69">
        <v>0</v>
      </c>
      <c r="AP269" s="69">
        <v>0</v>
      </c>
      <c r="AQ269" s="69">
        <v>0</v>
      </c>
      <c r="AR269" s="69">
        <v>0</v>
      </c>
      <c r="AS269" s="69">
        <v>0</v>
      </c>
      <c r="AT269" s="69">
        <v>0</v>
      </c>
      <c r="AU269" s="69">
        <v>0</v>
      </c>
    </row>
    <row r="270" spans="1:47" ht="13.2" x14ac:dyDescent="0.25">
      <c r="A270" s="4">
        <v>2012</v>
      </c>
      <c r="B270" s="4">
        <v>2</v>
      </c>
      <c r="C270" s="30">
        <v>50.063863942660532</v>
      </c>
      <c r="D270" s="30">
        <v>35.001310990525646</v>
      </c>
      <c r="E270" s="30">
        <v>3.107744247416778</v>
      </c>
      <c r="F270" s="30">
        <v>1.7831990215334177E-2</v>
      </c>
      <c r="G270" s="30">
        <v>24.357658113073612</v>
      </c>
      <c r="H270" s="30">
        <v>25.574091849515369</v>
      </c>
      <c r="I270" s="30">
        <v>0</v>
      </c>
      <c r="J270" s="30">
        <v>25.574091849515369</v>
      </c>
      <c r="K270" s="30">
        <v>0</v>
      </c>
      <c r="L270" s="30">
        <v>25.574091849515369</v>
      </c>
      <c r="M270" s="30">
        <v>0</v>
      </c>
      <c r="N270" s="36">
        <v>0</v>
      </c>
      <c r="O270" s="30">
        <v>50.063863942660532</v>
      </c>
      <c r="P270" s="30">
        <v>35.001310990525646</v>
      </c>
      <c r="Q270" s="30">
        <v>24.357658113073612</v>
      </c>
      <c r="R270" s="30">
        <v>25.574091849515369</v>
      </c>
      <c r="S270" s="30">
        <v>0</v>
      </c>
      <c r="T270" s="30">
        <v>25.574091849515369</v>
      </c>
      <c r="U270" s="30">
        <v>0</v>
      </c>
      <c r="V270" s="30">
        <v>25.574091849515369</v>
      </c>
      <c r="W270" s="12"/>
      <c r="X270" s="65">
        <v>81.684855460470899</v>
      </c>
      <c r="Y270" s="66">
        <v>0</v>
      </c>
      <c r="Z270" s="66">
        <v>73.142446160406521</v>
      </c>
      <c r="AA270" s="84"/>
      <c r="AB270" s="69">
        <f t="shared" si="8"/>
        <v>38.587606712426023</v>
      </c>
      <c r="AC270" s="69">
        <f t="shared" si="9"/>
        <v>51.18470821321273</v>
      </c>
      <c r="AD270" s="69">
        <v>22.788419221441274</v>
      </c>
      <c r="AE270" s="69">
        <v>12.788419221441274</v>
      </c>
      <c r="AF270" s="69">
        <v>22.788419221441274</v>
      </c>
      <c r="AG270" s="69">
        <v>12.788419221441274</v>
      </c>
      <c r="AH270" s="69">
        <v>0</v>
      </c>
      <c r="AI270" s="69">
        <v>22.788419221441274</v>
      </c>
      <c r="AJ270" s="69">
        <v>0</v>
      </c>
      <c r="AK270" s="69">
        <v>0</v>
      </c>
      <c r="AL270" s="69">
        <v>0</v>
      </c>
      <c r="AM270" s="69">
        <v>12.788419221441274</v>
      </c>
      <c r="AN270" s="69">
        <v>0</v>
      </c>
      <c r="AO270" s="69">
        <v>0</v>
      </c>
      <c r="AP270" s="69">
        <v>0</v>
      </c>
      <c r="AQ270" s="69">
        <v>22.788419221441274</v>
      </c>
      <c r="AR270" s="69">
        <v>0</v>
      </c>
      <c r="AS270" s="69">
        <v>12.788419221441274</v>
      </c>
      <c r="AT270" s="69">
        <v>0</v>
      </c>
      <c r="AU270" s="69">
        <v>0</v>
      </c>
    </row>
    <row r="271" spans="1:47" ht="13.2" x14ac:dyDescent="0.25">
      <c r="A271" s="4">
        <v>2012</v>
      </c>
      <c r="B271" s="4">
        <v>3</v>
      </c>
      <c r="C271" s="30">
        <v>89.238204374581343</v>
      </c>
      <c r="D271" s="30">
        <v>8.8488975015420372</v>
      </c>
      <c r="E271" s="30">
        <v>4.9516372306231764</v>
      </c>
      <c r="F271" s="30">
        <v>0</v>
      </c>
      <c r="G271" s="30">
        <v>62.45991326849564</v>
      </c>
      <c r="H271" s="30">
        <v>3.0671707478003256</v>
      </c>
      <c r="I271" s="30">
        <v>0</v>
      </c>
      <c r="J271" s="30">
        <v>3.0671707478003256</v>
      </c>
      <c r="K271" s="30">
        <v>3.0671707478003256</v>
      </c>
      <c r="L271" s="30">
        <v>0</v>
      </c>
      <c r="M271" s="30">
        <v>0</v>
      </c>
      <c r="N271" s="36">
        <v>0</v>
      </c>
      <c r="O271" s="30">
        <v>89.238204374581343</v>
      </c>
      <c r="P271" s="30">
        <v>8.8488975015420372</v>
      </c>
      <c r="Q271" s="30">
        <v>62.45991326849564</v>
      </c>
      <c r="R271" s="30">
        <v>3.0671707478003256</v>
      </c>
      <c r="S271" s="30">
        <v>0</v>
      </c>
      <c r="T271" s="30">
        <v>3.0671707478003256</v>
      </c>
      <c r="U271" s="30">
        <v>3.0671707478003256</v>
      </c>
      <c r="V271" s="30">
        <v>0</v>
      </c>
      <c r="W271" s="12"/>
      <c r="X271" s="65">
        <v>83.885203145649498</v>
      </c>
      <c r="Y271" s="66">
        <v>0</v>
      </c>
      <c r="Z271" s="66">
        <v>67.068792626518203</v>
      </c>
      <c r="AA271" s="84"/>
      <c r="AB271" s="69">
        <f t="shared" si="8"/>
        <v>69.651034158620945</v>
      </c>
      <c r="AC271" s="69">
        <f t="shared" si="9"/>
        <v>14.320631298657847</v>
      </c>
      <c r="AD271" s="69">
        <v>2.0671707478003256</v>
      </c>
      <c r="AE271" s="69">
        <v>0</v>
      </c>
      <c r="AF271" s="69">
        <v>2.0671707478003256</v>
      </c>
      <c r="AG271" s="69">
        <v>0</v>
      </c>
      <c r="AH271" s="69">
        <v>2.0671707478003256</v>
      </c>
      <c r="AI271" s="69">
        <v>0</v>
      </c>
      <c r="AJ271" s="69">
        <v>0</v>
      </c>
      <c r="AK271" s="69">
        <v>0</v>
      </c>
      <c r="AL271" s="69">
        <v>0</v>
      </c>
      <c r="AM271" s="69">
        <v>0</v>
      </c>
      <c r="AN271" s="69">
        <v>0</v>
      </c>
      <c r="AO271" s="69">
        <v>0</v>
      </c>
      <c r="AP271" s="69">
        <v>2.0671707478003256</v>
      </c>
      <c r="AQ271" s="69">
        <v>0</v>
      </c>
      <c r="AR271" s="69">
        <v>0</v>
      </c>
      <c r="AS271" s="69">
        <v>0</v>
      </c>
      <c r="AT271" s="69">
        <f>(C271+C272)/2</f>
        <v>97.845690924664666</v>
      </c>
      <c r="AU271" s="69">
        <f>(K271+H272)/2</f>
        <v>1.5477832983109145</v>
      </c>
    </row>
    <row r="272" spans="1:47" ht="13.2" x14ac:dyDescent="0.25">
      <c r="A272" s="4">
        <v>2012</v>
      </c>
      <c r="B272" s="4">
        <v>4</v>
      </c>
      <c r="C272" s="30">
        <v>106.45317747474797</v>
      </c>
      <c r="D272" s="30">
        <v>7.0099191511434285</v>
      </c>
      <c r="E272" s="30">
        <v>13.51486838032317</v>
      </c>
      <c r="F272" s="30">
        <v>0.89745634104504468</v>
      </c>
      <c r="G272" s="30">
        <v>82.563023564764435</v>
      </c>
      <c r="H272" s="30">
        <v>2.8395848821503478E-2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6">
        <v>0</v>
      </c>
      <c r="O272" s="30">
        <v>106.45317747474797</v>
      </c>
      <c r="P272" s="30">
        <v>7.0099191511434285</v>
      </c>
      <c r="Q272" s="30">
        <v>82.563023564764435</v>
      </c>
      <c r="R272" s="30">
        <v>2.8395848821503478E-2</v>
      </c>
      <c r="S272" s="30">
        <v>0</v>
      </c>
      <c r="T272" s="30">
        <v>0</v>
      </c>
      <c r="U272" s="30">
        <v>0</v>
      </c>
      <c r="V272" s="30">
        <v>0</v>
      </c>
      <c r="W272" s="12"/>
      <c r="X272" s="65">
        <v>85.706335922523905</v>
      </c>
      <c r="Y272" s="66">
        <v>0</v>
      </c>
      <c r="Z272" s="66">
        <v>65.183707011947135</v>
      </c>
      <c r="AA272" s="84"/>
      <c r="AB272" s="69">
        <f t="shared" si="8"/>
        <v>97.845690924664666</v>
      </c>
      <c r="AC272" s="69">
        <f t="shared" si="9"/>
        <v>1.5335853739001628</v>
      </c>
      <c r="AD272" s="69">
        <v>0</v>
      </c>
      <c r="AE272" s="69">
        <v>0</v>
      </c>
      <c r="AF272" s="69">
        <v>0</v>
      </c>
      <c r="AG272" s="69">
        <v>0</v>
      </c>
      <c r="AH272" s="69">
        <v>0</v>
      </c>
      <c r="AI272" s="69">
        <v>0</v>
      </c>
      <c r="AJ272" s="69">
        <v>0</v>
      </c>
      <c r="AK272" s="69">
        <v>0</v>
      </c>
      <c r="AL272" s="69">
        <v>0</v>
      </c>
      <c r="AM272" s="69">
        <v>0</v>
      </c>
      <c r="AN272" s="69">
        <v>0</v>
      </c>
      <c r="AO272" s="69">
        <v>0</v>
      </c>
      <c r="AP272" s="69">
        <v>0</v>
      </c>
      <c r="AQ272" s="69">
        <v>0</v>
      </c>
      <c r="AR272" s="69">
        <v>0</v>
      </c>
      <c r="AS272" s="69">
        <v>0</v>
      </c>
      <c r="AT272" s="69">
        <v>0</v>
      </c>
      <c r="AU272" s="69">
        <v>0</v>
      </c>
    </row>
    <row r="273" spans="1:47" ht="13.2" x14ac:dyDescent="0.25">
      <c r="A273" s="4">
        <v>2012</v>
      </c>
      <c r="B273" s="4">
        <v>5</v>
      </c>
      <c r="C273" s="30">
        <v>202.05259632338476</v>
      </c>
      <c r="D273" s="30">
        <v>0</v>
      </c>
      <c r="E273" s="30">
        <v>35.90566395808645</v>
      </c>
      <c r="F273" s="30">
        <v>2.9758312081089273</v>
      </c>
      <c r="G273" s="30">
        <v>200.95435242154167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6">
        <v>0</v>
      </c>
      <c r="O273" s="30">
        <v>202.05259632338476</v>
      </c>
      <c r="P273" s="30">
        <v>0</v>
      </c>
      <c r="Q273" s="30">
        <v>200.95435242154167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12"/>
      <c r="X273" s="65">
        <v>94.149332165875407</v>
      </c>
      <c r="Y273" s="66">
        <v>94.149332165875407</v>
      </c>
      <c r="Z273" s="66">
        <v>74.467554148478698</v>
      </c>
      <c r="AA273" s="84"/>
      <c r="AB273" s="69">
        <f t="shared" si="8"/>
        <v>154.25288689906637</v>
      </c>
      <c r="AC273" s="69">
        <f t="shared" si="9"/>
        <v>0</v>
      </c>
      <c r="AD273" s="69">
        <v>0</v>
      </c>
      <c r="AE273" s="69">
        <v>0</v>
      </c>
      <c r="AF273" s="69">
        <v>0</v>
      </c>
      <c r="AG273" s="69">
        <v>0</v>
      </c>
      <c r="AH273" s="69">
        <v>0</v>
      </c>
      <c r="AI273" s="69">
        <v>0</v>
      </c>
      <c r="AJ273" s="69">
        <v>0</v>
      </c>
      <c r="AK273" s="69">
        <v>0</v>
      </c>
      <c r="AL273" s="69">
        <v>0</v>
      </c>
      <c r="AM273" s="69">
        <v>0</v>
      </c>
      <c r="AN273" s="69">
        <v>0</v>
      </c>
      <c r="AO273" s="69">
        <v>0</v>
      </c>
      <c r="AP273" s="69">
        <v>0</v>
      </c>
      <c r="AQ273" s="69">
        <v>0</v>
      </c>
      <c r="AR273" s="69">
        <v>0</v>
      </c>
      <c r="AS273" s="69">
        <v>0</v>
      </c>
      <c r="AT273" s="69">
        <v>0</v>
      </c>
      <c r="AU273" s="69">
        <v>0</v>
      </c>
    </row>
    <row r="274" spans="1:47" ht="13.2" x14ac:dyDescent="0.25">
      <c r="A274" s="4">
        <v>2012</v>
      </c>
      <c r="B274" s="4">
        <v>6</v>
      </c>
      <c r="C274" s="30">
        <v>276.45568441315464</v>
      </c>
      <c r="D274" s="30">
        <v>0</v>
      </c>
      <c r="E274" s="30">
        <v>69.692513397350268</v>
      </c>
      <c r="F274" s="30">
        <v>13.915374636572585</v>
      </c>
      <c r="G274" s="30">
        <v>276.4556844131547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6">
        <v>0</v>
      </c>
      <c r="O274" s="30">
        <v>276.45568441315464</v>
      </c>
      <c r="P274" s="30">
        <v>0</v>
      </c>
      <c r="Q274" s="30">
        <v>276.4556844131547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12"/>
      <c r="X274" s="65">
        <v>99.449301483642202</v>
      </c>
      <c r="Y274" s="66">
        <v>99.449301483642202</v>
      </c>
      <c r="Z274" s="66">
        <v>73.881186090617263</v>
      </c>
      <c r="AA274" s="84"/>
      <c r="AB274" s="69">
        <f t="shared" si="8"/>
        <v>239.2541403682697</v>
      </c>
      <c r="AC274" s="69">
        <f t="shared" si="9"/>
        <v>0</v>
      </c>
      <c r="AD274" s="69">
        <v>0</v>
      </c>
      <c r="AE274" s="69">
        <v>0</v>
      </c>
      <c r="AF274" s="69">
        <v>0</v>
      </c>
      <c r="AG274" s="69">
        <v>0</v>
      </c>
      <c r="AH274" s="69">
        <v>0</v>
      </c>
      <c r="AI274" s="69">
        <v>0</v>
      </c>
      <c r="AJ274" s="69">
        <v>0</v>
      </c>
      <c r="AK274" s="69">
        <v>0</v>
      </c>
      <c r="AL274" s="69">
        <v>0</v>
      </c>
      <c r="AM274" s="69">
        <v>0</v>
      </c>
      <c r="AN274" s="69">
        <v>0</v>
      </c>
      <c r="AO274" s="69">
        <v>0</v>
      </c>
      <c r="AP274" s="69">
        <v>0</v>
      </c>
      <c r="AQ274" s="69">
        <v>0</v>
      </c>
      <c r="AR274" s="69">
        <v>0</v>
      </c>
      <c r="AS274" s="69">
        <v>0</v>
      </c>
      <c r="AT274" s="69">
        <v>0</v>
      </c>
      <c r="AU274" s="69">
        <v>0</v>
      </c>
    </row>
    <row r="275" spans="1:47" ht="13.2" x14ac:dyDescent="0.25">
      <c r="A275" s="4">
        <v>2012</v>
      </c>
      <c r="B275" s="4">
        <v>7</v>
      </c>
      <c r="C275" s="30">
        <v>321.70797733942311</v>
      </c>
      <c r="D275" s="30">
        <v>0</v>
      </c>
      <c r="E275" s="30">
        <v>95.554859179930389</v>
      </c>
      <c r="F275" s="30">
        <v>25.548101836406364</v>
      </c>
      <c r="G275" s="30">
        <v>321.70797733942322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6">
        <v>0</v>
      </c>
      <c r="O275" s="30">
        <v>321.70797733942311</v>
      </c>
      <c r="P275" s="30">
        <v>0</v>
      </c>
      <c r="Q275" s="30">
        <v>321.70797733942322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X275" s="65">
        <v>104.99887747745601</v>
      </c>
      <c r="Y275" s="66">
        <v>104.99887747745601</v>
      </c>
      <c r="Z275" s="66">
        <v>74.558494272959379</v>
      </c>
      <c r="AA275" s="84"/>
      <c r="AB275" s="69">
        <f t="shared" si="8"/>
        <v>299.0818308762889</v>
      </c>
      <c r="AC275" s="69">
        <f t="shared" si="9"/>
        <v>0</v>
      </c>
      <c r="AD275" s="69">
        <v>0</v>
      </c>
      <c r="AE275" s="69">
        <v>0</v>
      </c>
      <c r="AF275" s="69">
        <v>0</v>
      </c>
      <c r="AG275" s="69">
        <v>0</v>
      </c>
      <c r="AH275" s="69">
        <v>0</v>
      </c>
      <c r="AI275" s="69">
        <v>0</v>
      </c>
      <c r="AJ275" s="69">
        <v>0</v>
      </c>
      <c r="AK275" s="69">
        <v>0</v>
      </c>
      <c r="AL275" s="69">
        <v>0</v>
      </c>
      <c r="AM275" s="69">
        <v>0</v>
      </c>
      <c r="AN275" s="69">
        <v>0</v>
      </c>
      <c r="AO275" s="69">
        <v>0</v>
      </c>
      <c r="AP275" s="69">
        <v>0</v>
      </c>
      <c r="AQ275" s="69">
        <v>0</v>
      </c>
      <c r="AR275" s="69">
        <v>0</v>
      </c>
      <c r="AS275" s="69">
        <v>0</v>
      </c>
      <c r="AT275" s="69">
        <v>0</v>
      </c>
      <c r="AU275" s="69">
        <v>0</v>
      </c>
    </row>
    <row r="276" spans="1:47" ht="13.2" x14ac:dyDescent="0.25">
      <c r="A276" s="4">
        <v>2012</v>
      </c>
      <c r="B276" s="4">
        <v>8</v>
      </c>
      <c r="C276" s="30">
        <v>322.40717165394568</v>
      </c>
      <c r="D276" s="30">
        <v>0</v>
      </c>
      <c r="E276" s="30">
        <v>89.711297359766746</v>
      </c>
      <c r="F276" s="30">
        <v>22.853451015701211</v>
      </c>
      <c r="G276" s="30">
        <v>322.40717165394574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6">
        <v>0</v>
      </c>
      <c r="O276" s="30">
        <v>322.40717165394568</v>
      </c>
      <c r="P276" s="30">
        <v>0</v>
      </c>
      <c r="Q276" s="30">
        <v>322.40717165394574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X276" s="65">
        <v>106.175420375054</v>
      </c>
      <c r="Y276" s="66">
        <v>106.175420375054</v>
      </c>
      <c r="Z276" s="66">
        <v>77.05232135733165</v>
      </c>
      <c r="AA276" s="84"/>
      <c r="AB276" s="69">
        <f t="shared" si="8"/>
        <v>322.05757449668442</v>
      </c>
      <c r="AC276" s="69">
        <f t="shared" si="9"/>
        <v>0</v>
      </c>
      <c r="AD276" s="69">
        <v>0</v>
      </c>
      <c r="AE276" s="69">
        <v>0</v>
      </c>
      <c r="AF276" s="69">
        <v>0</v>
      </c>
      <c r="AG276" s="69">
        <v>0</v>
      </c>
      <c r="AH276" s="69">
        <v>0</v>
      </c>
      <c r="AI276" s="69">
        <v>0</v>
      </c>
      <c r="AJ276" s="69">
        <v>0</v>
      </c>
      <c r="AK276" s="69">
        <v>0</v>
      </c>
      <c r="AL276" s="69">
        <v>0</v>
      </c>
      <c r="AM276" s="69">
        <v>0</v>
      </c>
      <c r="AN276" s="69">
        <v>0</v>
      </c>
      <c r="AO276" s="69">
        <v>0</v>
      </c>
      <c r="AP276" s="69">
        <v>0</v>
      </c>
      <c r="AQ276" s="69">
        <v>0</v>
      </c>
      <c r="AR276" s="69">
        <v>0</v>
      </c>
      <c r="AS276" s="69">
        <v>0</v>
      </c>
      <c r="AT276" s="69">
        <v>0</v>
      </c>
      <c r="AU276" s="69">
        <v>0</v>
      </c>
    </row>
    <row r="277" spans="1:47" s="7" customFormat="1" ht="13.2" x14ac:dyDescent="0.25">
      <c r="A277" s="4">
        <v>2012</v>
      </c>
      <c r="B277" s="4">
        <v>9</v>
      </c>
      <c r="C277" s="30">
        <v>274.50677348457691</v>
      </c>
      <c r="D277" s="30">
        <v>0</v>
      </c>
      <c r="E277" s="30">
        <v>65.634204531712854</v>
      </c>
      <c r="F277" s="30">
        <v>10.722986427862322</v>
      </c>
      <c r="G277" s="30">
        <v>274.50677348457685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6">
        <v>0</v>
      </c>
      <c r="O277" s="30">
        <v>274.50677348457691</v>
      </c>
      <c r="P277" s="30">
        <v>0</v>
      </c>
      <c r="Q277" s="30">
        <v>274.50677348457685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X277" s="65">
        <v>100.96189894879799</v>
      </c>
      <c r="Y277" s="6">
        <v>100.96189894879799</v>
      </c>
      <c r="Z277" s="6">
        <v>76.250371635049774</v>
      </c>
      <c r="AA277" s="84"/>
      <c r="AB277" s="69">
        <f t="shared" si="8"/>
        <v>298.45697256926132</v>
      </c>
      <c r="AC277" s="69">
        <f t="shared" si="9"/>
        <v>0</v>
      </c>
      <c r="AD277" s="69">
        <v>0</v>
      </c>
      <c r="AE277" s="69">
        <v>0</v>
      </c>
      <c r="AF277" s="69">
        <v>0</v>
      </c>
      <c r="AG277" s="69">
        <v>0</v>
      </c>
      <c r="AH277" s="69">
        <v>0</v>
      </c>
      <c r="AI277" s="69">
        <v>0</v>
      </c>
      <c r="AJ277" s="69">
        <v>0</v>
      </c>
      <c r="AK277" s="69">
        <v>0</v>
      </c>
      <c r="AL277" s="69">
        <v>0</v>
      </c>
      <c r="AM277" s="69">
        <v>0</v>
      </c>
      <c r="AN277" s="69">
        <v>0</v>
      </c>
      <c r="AO277" s="69">
        <v>0</v>
      </c>
      <c r="AP277" s="69">
        <v>0</v>
      </c>
      <c r="AQ277" s="69">
        <v>0</v>
      </c>
      <c r="AR277" s="69">
        <v>0</v>
      </c>
      <c r="AS277" s="69">
        <v>0</v>
      </c>
      <c r="AT277" s="69">
        <v>0</v>
      </c>
      <c r="AU277" s="69">
        <v>0</v>
      </c>
    </row>
    <row r="278" spans="1:47" ht="13.2" x14ac:dyDescent="0.25">
      <c r="A278" s="4">
        <v>2012</v>
      </c>
      <c r="B278" s="4">
        <v>10</v>
      </c>
      <c r="C278" s="30">
        <v>198.7182652930268</v>
      </c>
      <c r="D278" s="30">
        <v>10.471373930596073</v>
      </c>
      <c r="E278" s="30">
        <v>34.312556241304868</v>
      </c>
      <c r="F278" s="30">
        <v>2.8835351348541653</v>
      </c>
      <c r="G278" s="30">
        <v>196.62163260247189</v>
      </c>
      <c r="H278" s="30">
        <v>6.4067955542567248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6">
        <v>0</v>
      </c>
      <c r="O278" s="30">
        <v>198.7182652930268</v>
      </c>
      <c r="P278" s="30">
        <v>10.471373930596073</v>
      </c>
      <c r="Q278" s="30">
        <v>196.62163260247189</v>
      </c>
      <c r="R278" s="30">
        <v>6.4067955542567248</v>
      </c>
      <c r="S278" s="30">
        <v>0</v>
      </c>
      <c r="T278" s="30">
        <v>0</v>
      </c>
      <c r="U278" s="30">
        <v>0</v>
      </c>
      <c r="V278" s="30">
        <v>0</v>
      </c>
      <c r="W278" s="12"/>
      <c r="X278" s="65">
        <v>93.398877320289699</v>
      </c>
      <c r="Y278" s="66">
        <v>0</v>
      </c>
      <c r="Z278" s="66">
        <v>72.607647171659906</v>
      </c>
      <c r="AA278" s="84"/>
      <c r="AB278" s="69">
        <f t="shared" si="8"/>
        <v>236.61251938880184</v>
      </c>
      <c r="AC278" s="69">
        <f t="shared" si="9"/>
        <v>0</v>
      </c>
      <c r="AD278" s="69">
        <v>3.4067955542567248</v>
      </c>
      <c r="AE278" s="69">
        <v>0</v>
      </c>
      <c r="AF278" s="69">
        <v>0</v>
      </c>
      <c r="AG278" s="69">
        <v>0</v>
      </c>
      <c r="AH278" s="69">
        <v>0</v>
      </c>
      <c r="AI278" s="69">
        <v>0</v>
      </c>
      <c r="AJ278" s="69">
        <v>0</v>
      </c>
      <c r="AK278" s="69">
        <v>0</v>
      </c>
      <c r="AL278" s="69">
        <v>0</v>
      </c>
      <c r="AM278" s="69">
        <v>0</v>
      </c>
      <c r="AN278" s="69">
        <v>0</v>
      </c>
      <c r="AO278" s="69">
        <v>0</v>
      </c>
      <c r="AP278" s="69">
        <v>0</v>
      </c>
      <c r="AQ278" s="69">
        <v>0</v>
      </c>
      <c r="AR278" s="69">
        <v>0</v>
      </c>
      <c r="AS278" s="69">
        <v>0</v>
      </c>
      <c r="AT278" s="69">
        <v>0</v>
      </c>
      <c r="AU278" s="69">
        <v>0</v>
      </c>
    </row>
    <row r="279" spans="1:47" ht="13.2" x14ac:dyDescent="0.25">
      <c r="A279" s="4">
        <v>2012</v>
      </c>
      <c r="B279" s="4">
        <v>11</v>
      </c>
      <c r="C279" s="30">
        <v>39.051797399730034</v>
      </c>
      <c r="D279" s="30">
        <v>47.713830410175234</v>
      </c>
      <c r="E279" s="30">
        <v>0.27695155047774617</v>
      </c>
      <c r="F279" s="30">
        <v>0</v>
      </c>
      <c r="G279" s="30">
        <v>10.42624233988947</v>
      </c>
      <c r="H279" s="30">
        <v>20.753747184760201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6">
        <v>0</v>
      </c>
      <c r="O279" s="30">
        <v>39.051797399730034</v>
      </c>
      <c r="P279" s="30">
        <v>47.713830410175234</v>
      </c>
      <c r="Q279" s="30">
        <v>10.42624233988947</v>
      </c>
      <c r="R279" s="30">
        <v>20.753747184760201</v>
      </c>
      <c r="S279" s="30">
        <v>0</v>
      </c>
      <c r="T279" s="30">
        <v>0</v>
      </c>
      <c r="U279" s="30">
        <v>0</v>
      </c>
      <c r="V279" s="30">
        <v>0</v>
      </c>
      <c r="W279" s="12"/>
      <c r="X279" s="65">
        <v>78.991403620674902</v>
      </c>
      <c r="Y279" s="66">
        <v>0</v>
      </c>
      <c r="Z279" s="66">
        <v>68.588708200573294</v>
      </c>
      <c r="AA279" s="84"/>
      <c r="AB279" s="69">
        <f t="shared" si="8"/>
        <v>118.88503134637841</v>
      </c>
      <c r="AC279" s="69">
        <f t="shared" si="9"/>
        <v>0</v>
      </c>
      <c r="AD279" s="69">
        <v>12.5275298508693</v>
      </c>
      <c r="AE279" s="69">
        <v>0</v>
      </c>
      <c r="AF279" s="69">
        <v>0</v>
      </c>
      <c r="AG279" s="69">
        <v>0</v>
      </c>
      <c r="AH279" s="69">
        <v>0</v>
      </c>
      <c r="AI279" s="69">
        <v>0</v>
      </c>
      <c r="AJ279" s="69">
        <v>0</v>
      </c>
      <c r="AK279" s="69">
        <v>0</v>
      </c>
      <c r="AL279" s="69">
        <v>0</v>
      </c>
      <c r="AM279" s="69">
        <v>0</v>
      </c>
      <c r="AN279" s="69">
        <v>0</v>
      </c>
      <c r="AO279" s="69">
        <v>0</v>
      </c>
      <c r="AP279" s="69">
        <v>0</v>
      </c>
      <c r="AQ279" s="69">
        <v>0</v>
      </c>
      <c r="AR279" s="69">
        <v>0</v>
      </c>
      <c r="AS279" s="69">
        <v>0</v>
      </c>
      <c r="AT279" s="69">
        <v>0</v>
      </c>
      <c r="AU279" s="69">
        <v>0</v>
      </c>
    </row>
    <row r="280" spans="1:47" ht="13.2" x14ac:dyDescent="0.25">
      <c r="A280" s="4">
        <v>2012</v>
      </c>
      <c r="B280" s="4">
        <v>12</v>
      </c>
      <c r="C280" s="30">
        <v>52.002480932841181</v>
      </c>
      <c r="D280" s="30">
        <v>54.819173587635369</v>
      </c>
      <c r="E280" s="30">
        <v>1.0986137128173852</v>
      </c>
      <c r="F280" s="30">
        <v>0</v>
      </c>
      <c r="G280" s="30">
        <v>23.800686862941603</v>
      </c>
      <c r="H280" s="30">
        <v>39.314659569597787</v>
      </c>
      <c r="I280" s="30">
        <v>0</v>
      </c>
      <c r="J280" s="30">
        <v>39.314659569597787</v>
      </c>
      <c r="K280" s="30">
        <v>0</v>
      </c>
      <c r="L280" s="30">
        <v>0</v>
      </c>
      <c r="M280" s="30">
        <v>0</v>
      </c>
      <c r="N280" s="36">
        <v>39.314659569597787</v>
      </c>
      <c r="O280" s="30">
        <v>52.002480932841181</v>
      </c>
      <c r="P280" s="30">
        <v>54.819173587635369</v>
      </c>
      <c r="Q280" s="30">
        <v>23.800686862941603</v>
      </c>
      <c r="R280" s="30">
        <v>39.314659569597787</v>
      </c>
      <c r="S280" s="30">
        <v>0</v>
      </c>
      <c r="T280" s="30">
        <v>39.314659569597787</v>
      </c>
      <c r="U280" s="30">
        <v>0</v>
      </c>
      <c r="V280" s="30">
        <v>0</v>
      </c>
      <c r="X280" s="65">
        <v>80.893708545723101</v>
      </c>
      <c r="Y280" s="66">
        <v>0</v>
      </c>
      <c r="Z280" s="66">
        <v>73.059360275255187</v>
      </c>
      <c r="AA280" s="84"/>
      <c r="AB280" s="69">
        <f t="shared" si="8"/>
        <v>45.527139166285608</v>
      </c>
      <c r="AC280" s="69">
        <f t="shared" si="9"/>
        <v>19.657329784798893</v>
      </c>
      <c r="AD280" s="69">
        <v>33.3382863391518</v>
      </c>
      <c r="AE280" s="69">
        <v>10.674464242888909</v>
      </c>
      <c r="AF280" s="69">
        <v>33.3382863391518</v>
      </c>
      <c r="AG280" s="69">
        <v>10.674464242888909</v>
      </c>
      <c r="AH280" s="69">
        <v>0</v>
      </c>
      <c r="AI280" s="69">
        <v>0</v>
      </c>
      <c r="AJ280" s="69">
        <v>0</v>
      </c>
      <c r="AK280" s="69">
        <v>33.3382863391518</v>
      </c>
      <c r="AL280" s="69">
        <v>0</v>
      </c>
      <c r="AM280" s="69">
        <v>0</v>
      </c>
      <c r="AN280" s="69">
        <v>0</v>
      </c>
      <c r="AO280" s="69">
        <v>10.674464242888909</v>
      </c>
      <c r="AP280" s="69">
        <v>0</v>
      </c>
      <c r="AQ280" s="69">
        <v>0</v>
      </c>
      <c r="AR280" s="69">
        <v>0</v>
      </c>
      <c r="AS280" s="69">
        <v>0</v>
      </c>
      <c r="AT280" s="69">
        <v>0</v>
      </c>
      <c r="AU280" s="69">
        <v>0</v>
      </c>
    </row>
    <row r="281" spans="1:47" ht="13.2" x14ac:dyDescent="0.25">
      <c r="A281" s="4">
        <v>2013</v>
      </c>
      <c r="B281" s="4">
        <v>1</v>
      </c>
      <c r="C281" s="30">
        <v>50.538702541757459</v>
      </c>
      <c r="D281" s="30">
        <v>27.379271598918198</v>
      </c>
      <c r="E281" s="30">
        <v>0.39851201356097005</v>
      </c>
      <c r="F281" s="30">
        <v>0</v>
      </c>
      <c r="G281" s="30">
        <v>25.234443699265142</v>
      </c>
      <c r="H281" s="30">
        <v>10.055880424655719</v>
      </c>
      <c r="I281" s="30">
        <v>0</v>
      </c>
      <c r="J281" s="30">
        <v>10.055880424655719</v>
      </c>
      <c r="K281" s="30">
        <v>0</v>
      </c>
      <c r="L281" s="30">
        <v>0</v>
      </c>
      <c r="M281" s="30">
        <v>10.055880424655719</v>
      </c>
      <c r="N281" s="36">
        <v>0</v>
      </c>
      <c r="O281" s="30">
        <v>50.538702541757459</v>
      </c>
      <c r="P281" s="30">
        <v>27.379271598918198</v>
      </c>
      <c r="Q281" s="30">
        <v>25.234443699265142</v>
      </c>
      <c r="R281" s="30">
        <v>10.055880424655719</v>
      </c>
      <c r="S281" s="30">
        <v>0</v>
      </c>
      <c r="T281" s="30">
        <v>10.055880424655719</v>
      </c>
      <c r="U281" s="30">
        <v>0</v>
      </c>
      <c r="V281" s="30">
        <v>0</v>
      </c>
      <c r="X281" s="65">
        <v>80.347324232337002</v>
      </c>
      <c r="Y281" s="66">
        <v>0</v>
      </c>
      <c r="Z281" s="66">
        <v>73.570494972352378</v>
      </c>
      <c r="AA281" s="84"/>
      <c r="AB281" s="69">
        <f t="shared" si="8"/>
        <v>51.27059173729932</v>
      </c>
      <c r="AC281" s="69">
        <f t="shared" si="9"/>
        <v>24.685269997126753</v>
      </c>
      <c r="AD281" s="69">
        <v>5.813917507651631</v>
      </c>
      <c r="AE281" s="69">
        <v>0</v>
      </c>
      <c r="AF281" s="69">
        <v>5.813917507651631</v>
      </c>
      <c r="AG281" s="69">
        <v>0</v>
      </c>
      <c r="AH281" s="69">
        <v>0</v>
      </c>
      <c r="AI281" s="69">
        <v>0</v>
      </c>
      <c r="AJ281" s="69">
        <v>5.813917507651631</v>
      </c>
      <c r="AK281" s="69">
        <v>0</v>
      </c>
      <c r="AL281" s="69">
        <v>0</v>
      </c>
      <c r="AM281" s="69">
        <v>0</v>
      </c>
      <c r="AN281" s="69">
        <v>0</v>
      </c>
      <c r="AO281" s="69">
        <v>0</v>
      </c>
      <c r="AP281" s="69">
        <v>0</v>
      </c>
      <c r="AQ281" s="69">
        <v>0</v>
      </c>
      <c r="AR281" s="69">
        <v>0</v>
      </c>
      <c r="AS281" s="69">
        <v>0</v>
      </c>
      <c r="AT281" s="69">
        <v>0</v>
      </c>
      <c r="AU281" s="69">
        <v>0</v>
      </c>
    </row>
    <row r="282" spans="1:47" ht="13.2" x14ac:dyDescent="0.25">
      <c r="A282" s="4">
        <v>2013</v>
      </c>
      <c r="B282" s="4">
        <v>2</v>
      </c>
      <c r="C282" s="30">
        <v>44.995401174839188</v>
      </c>
      <c r="D282" s="30">
        <v>63.684884505272507</v>
      </c>
      <c r="E282" s="30">
        <v>2.5923282024181025</v>
      </c>
      <c r="F282" s="30">
        <v>0</v>
      </c>
      <c r="G282" s="30">
        <v>26.07750811622418</v>
      </c>
      <c r="H282" s="30">
        <v>45.623667191658654</v>
      </c>
      <c r="I282" s="30">
        <v>0</v>
      </c>
      <c r="J282" s="30">
        <v>45.623667191658654</v>
      </c>
      <c r="K282" s="30">
        <v>0</v>
      </c>
      <c r="L282" s="30">
        <v>45.623667191658654</v>
      </c>
      <c r="M282" s="30">
        <v>0</v>
      </c>
      <c r="N282" s="36">
        <v>0</v>
      </c>
      <c r="O282" s="30">
        <v>44.995401174839188</v>
      </c>
      <c r="P282" s="30">
        <v>63.684884505272507</v>
      </c>
      <c r="Q282" s="30">
        <v>26.07750811622418</v>
      </c>
      <c r="R282" s="30">
        <v>45.623667191658654</v>
      </c>
      <c r="S282" s="30">
        <v>0</v>
      </c>
      <c r="T282" s="30">
        <v>45.623667191658654</v>
      </c>
      <c r="U282" s="30">
        <v>0</v>
      </c>
      <c r="V282" s="30">
        <v>45.623667191658654</v>
      </c>
      <c r="W282" s="12"/>
      <c r="X282" s="65">
        <v>81.190343836004402</v>
      </c>
      <c r="Y282" s="66">
        <v>0</v>
      </c>
      <c r="Z282" s="66">
        <v>70.169346596914579</v>
      </c>
      <c r="AA282" s="84"/>
      <c r="AB282" s="69">
        <f t="shared" si="8"/>
        <v>47.767051858298323</v>
      </c>
      <c r="AC282" s="69">
        <f t="shared" si="9"/>
        <v>27.839773808157187</v>
      </c>
      <c r="AD282" s="69">
        <v>36.623667191658654</v>
      </c>
      <c r="AE282" s="69">
        <v>11.420569168164121</v>
      </c>
      <c r="AF282" s="69">
        <v>36.623667191658654</v>
      </c>
      <c r="AG282" s="69">
        <v>11.420569168164121</v>
      </c>
      <c r="AH282" s="69">
        <v>0</v>
      </c>
      <c r="AI282" s="69">
        <v>36.623667191658654</v>
      </c>
      <c r="AJ282" s="69">
        <v>0</v>
      </c>
      <c r="AK282" s="69">
        <v>0</v>
      </c>
      <c r="AL282" s="69">
        <v>0</v>
      </c>
      <c r="AM282" s="69">
        <v>11.420569168164121</v>
      </c>
      <c r="AN282" s="69">
        <v>0</v>
      </c>
      <c r="AO282" s="69">
        <v>0</v>
      </c>
      <c r="AP282" s="69">
        <v>0</v>
      </c>
      <c r="AQ282" s="69">
        <v>36.623667191658654</v>
      </c>
      <c r="AR282" s="69">
        <v>0</v>
      </c>
      <c r="AS282" s="69">
        <v>11.420569168164121</v>
      </c>
      <c r="AT282" s="69">
        <v>0</v>
      </c>
      <c r="AU282" s="69">
        <v>0</v>
      </c>
    </row>
    <row r="283" spans="1:47" ht="13.2" x14ac:dyDescent="0.25">
      <c r="A283" s="4">
        <v>2013</v>
      </c>
      <c r="B283" s="4">
        <v>3</v>
      </c>
      <c r="C283" s="30">
        <v>28.558939154600807</v>
      </c>
      <c r="D283" s="30">
        <v>125.68850876612598</v>
      </c>
      <c r="E283" s="30">
        <v>2.395526142054123</v>
      </c>
      <c r="F283" s="30">
        <v>8.0833656720935565E-2</v>
      </c>
      <c r="G283" s="30">
        <v>11.390579718563089</v>
      </c>
      <c r="H283" s="30">
        <v>93.609122048425689</v>
      </c>
      <c r="I283" s="30">
        <v>0</v>
      </c>
      <c r="J283" s="30">
        <v>93.609122048425689</v>
      </c>
      <c r="K283" s="30">
        <v>149.28866966474007</v>
      </c>
      <c r="L283" s="30">
        <v>0</v>
      </c>
      <c r="M283" s="30">
        <v>0</v>
      </c>
      <c r="N283" s="36">
        <v>0</v>
      </c>
      <c r="O283" s="30">
        <v>28.558939154600807</v>
      </c>
      <c r="P283" s="30">
        <v>125.68850876612598</v>
      </c>
      <c r="Q283" s="30">
        <v>11.390579718563089</v>
      </c>
      <c r="R283" s="30">
        <v>93.609122048425689</v>
      </c>
      <c r="S283" s="30">
        <v>0</v>
      </c>
      <c r="T283" s="30">
        <v>93.609122048425689</v>
      </c>
      <c r="U283" s="30">
        <v>149.28866966474007</v>
      </c>
      <c r="V283" s="30">
        <v>0</v>
      </c>
      <c r="W283" s="12"/>
      <c r="X283" s="65">
        <v>79.491653691307107</v>
      </c>
      <c r="Y283" s="66">
        <v>0</v>
      </c>
      <c r="Z283" s="66">
        <v>61.144848386270432</v>
      </c>
      <c r="AA283" s="84"/>
      <c r="AB283" s="69">
        <f t="shared" si="8"/>
        <v>36.777170164719998</v>
      </c>
      <c r="AC283" s="69">
        <f t="shared" si="9"/>
        <v>69.616394620042172</v>
      </c>
      <c r="AD283" s="69">
        <v>77.035325326988442</v>
      </c>
      <c r="AE283" s="69">
        <v>24.297651768679117</v>
      </c>
      <c r="AF283" s="69">
        <v>77.035325326988442</v>
      </c>
      <c r="AG283" s="69">
        <v>24.297651768679117</v>
      </c>
      <c r="AH283" s="69">
        <v>119.47291002629873</v>
      </c>
      <c r="AI283" s="69">
        <v>0</v>
      </c>
      <c r="AJ283" s="69">
        <v>0</v>
      </c>
      <c r="AK283" s="69">
        <v>0</v>
      </c>
      <c r="AL283" s="69">
        <v>35.718220936843238</v>
      </c>
      <c r="AM283" s="69">
        <v>0</v>
      </c>
      <c r="AN283" s="69">
        <v>0</v>
      </c>
      <c r="AO283" s="69">
        <v>0</v>
      </c>
      <c r="AP283" s="69">
        <v>77.035325326988442</v>
      </c>
      <c r="AQ283" s="69">
        <v>0</v>
      </c>
      <c r="AR283" s="69">
        <v>24.297651768679117</v>
      </c>
      <c r="AS283" s="69">
        <v>0</v>
      </c>
      <c r="AT283" s="69">
        <f>(C283+C284)/2</f>
        <v>81.959417675438644</v>
      </c>
      <c r="AU283" s="69">
        <f>(K283+H284)/2</f>
        <v>74.644334832370035</v>
      </c>
    </row>
    <row r="284" spans="1:47" ht="13.2" x14ac:dyDescent="0.25">
      <c r="A284" s="4">
        <v>2013</v>
      </c>
      <c r="B284" s="4">
        <v>4</v>
      </c>
      <c r="C284" s="30">
        <v>135.35989619627648</v>
      </c>
      <c r="D284" s="30">
        <v>1.9697581448295924</v>
      </c>
      <c r="E284" s="30">
        <v>16.14057258507</v>
      </c>
      <c r="F284" s="30">
        <v>0.44960313766398308</v>
      </c>
      <c r="G284" s="30">
        <v>122.993563898394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6">
        <v>0</v>
      </c>
      <c r="O284" s="30">
        <v>135.35989619627648</v>
      </c>
      <c r="P284" s="30">
        <v>1.9697581448295924</v>
      </c>
      <c r="Q284" s="30">
        <v>122.993563898394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12"/>
      <c r="X284" s="65">
        <v>87.866047043539993</v>
      </c>
      <c r="Y284" s="66">
        <v>0</v>
      </c>
      <c r="Z284" s="66">
        <v>71.983613357451588</v>
      </c>
      <c r="AA284" s="84"/>
      <c r="AB284" s="69">
        <f t="shared" si="8"/>
        <v>81.959417675438644</v>
      </c>
      <c r="AC284" s="69">
        <f t="shared" si="9"/>
        <v>46.804561024212845</v>
      </c>
      <c r="AD284" s="69">
        <v>0</v>
      </c>
      <c r="AE284" s="69">
        <v>0</v>
      </c>
      <c r="AF284" s="69">
        <v>0</v>
      </c>
      <c r="AG284" s="69">
        <v>0</v>
      </c>
      <c r="AH284" s="69">
        <v>0</v>
      </c>
      <c r="AI284" s="69">
        <v>0</v>
      </c>
      <c r="AJ284" s="69">
        <v>0</v>
      </c>
      <c r="AK284" s="69">
        <v>0</v>
      </c>
      <c r="AL284" s="69">
        <v>0</v>
      </c>
      <c r="AM284" s="69">
        <v>0</v>
      </c>
      <c r="AN284" s="69">
        <v>0</v>
      </c>
      <c r="AO284" s="69">
        <v>0</v>
      </c>
      <c r="AP284" s="69">
        <v>0</v>
      </c>
      <c r="AQ284" s="69">
        <v>0</v>
      </c>
      <c r="AR284" s="69">
        <v>0</v>
      </c>
      <c r="AS284" s="69">
        <v>0</v>
      </c>
      <c r="AT284" s="69">
        <v>0</v>
      </c>
      <c r="AU284" s="69">
        <v>0</v>
      </c>
    </row>
    <row r="285" spans="1:47" ht="13.2" x14ac:dyDescent="0.25">
      <c r="A285" s="4">
        <v>2013</v>
      </c>
      <c r="B285" s="4">
        <v>5</v>
      </c>
      <c r="C285" s="30">
        <v>163.92411756805507</v>
      </c>
      <c r="D285" s="30">
        <v>1.4750689909638388</v>
      </c>
      <c r="E285" s="30">
        <v>23.952462562329234</v>
      </c>
      <c r="F285" s="30">
        <v>2.0348883504753594</v>
      </c>
      <c r="G285" s="30">
        <v>149.49526291093218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6">
        <v>0</v>
      </c>
      <c r="O285" s="30">
        <v>163.92411756805507</v>
      </c>
      <c r="P285" s="30">
        <v>1.4750689909638388</v>
      </c>
      <c r="Q285" s="30">
        <v>149.49526291093218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X285" s="65">
        <v>90.503279133007595</v>
      </c>
      <c r="Y285" s="66">
        <v>90.503279133007595</v>
      </c>
      <c r="Z285" s="66">
        <v>71.483380915787023</v>
      </c>
      <c r="AA285" s="84"/>
      <c r="AB285" s="69">
        <f t="shared" si="8"/>
        <v>149.64200688216579</v>
      </c>
      <c r="AC285" s="69">
        <f t="shared" si="9"/>
        <v>0</v>
      </c>
      <c r="AD285" s="69">
        <v>0</v>
      </c>
      <c r="AE285" s="69">
        <v>0</v>
      </c>
      <c r="AF285" s="69">
        <v>0</v>
      </c>
      <c r="AG285" s="69">
        <v>0</v>
      </c>
      <c r="AH285" s="69">
        <v>0</v>
      </c>
      <c r="AI285" s="69">
        <v>0</v>
      </c>
      <c r="AJ285" s="69">
        <v>0</v>
      </c>
      <c r="AK285" s="69">
        <v>0</v>
      </c>
      <c r="AL285" s="69">
        <v>0</v>
      </c>
      <c r="AM285" s="69">
        <v>0</v>
      </c>
      <c r="AN285" s="69">
        <v>0</v>
      </c>
      <c r="AO285" s="69">
        <v>0</v>
      </c>
      <c r="AP285" s="69">
        <v>0</v>
      </c>
      <c r="AQ285" s="69">
        <v>0</v>
      </c>
      <c r="AR285" s="69">
        <v>0</v>
      </c>
      <c r="AS285" s="69">
        <v>0</v>
      </c>
      <c r="AT285" s="69">
        <v>0</v>
      </c>
      <c r="AU285" s="69">
        <v>0</v>
      </c>
    </row>
    <row r="286" spans="1:47" ht="13.2" x14ac:dyDescent="0.25">
      <c r="A286" s="4">
        <v>2013</v>
      </c>
      <c r="B286" s="4">
        <v>6</v>
      </c>
      <c r="C286" s="30">
        <v>272.87629990709786</v>
      </c>
      <c r="D286" s="30">
        <v>0</v>
      </c>
      <c r="E286" s="30">
        <v>64.462436735596185</v>
      </c>
      <c r="F286" s="30">
        <v>10.675153664947665</v>
      </c>
      <c r="G286" s="30">
        <v>272.87629990709769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6">
        <v>0</v>
      </c>
      <c r="O286" s="30">
        <v>272.87629990709786</v>
      </c>
      <c r="P286" s="30">
        <v>0</v>
      </c>
      <c r="Q286" s="30">
        <v>272.87629990709769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X286" s="65">
        <v>100.531569800063</v>
      </c>
      <c r="Y286" s="66">
        <v>100.531569800063</v>
      </c>
      <c r="Z286" s="66">
        <v>76.937974085011618</v>
      </c>
      <c r="AA286" s="84"/>
      <c r="AB286" s="69">
        <f t="shared" si="8"/>
        <v>218.40020873757646</v>
      </c>
      <c r="AC286" s="69">
        <f t="shared" si="9"/>
        <v>0</v>
      </c>
      <c r="AD286" s="69">
        <v>0</v>
      </c>
      <c r="AE286" s="69">
        <v>0</v>
      </c>
      <c r="AF286" s="69">
        <v>0</v>
      </c>
      <c r="AG286" s="69">
        <v>0</v>
      </c>
      <c r="AH286" s="69">
        <v>0</v>
      </c>
      <c r="AI286" s="69">
        <v>0</v>
      </c>
      <c r="AJ286" s="69">
        <v>0</v>
      </c>
      <c r="AK286" s="69">
        <v>0</v>
      </c>
      <c r="AL286" s="69">
        <v>0</v>
      </c>
      <c r="AM286" s="69">
        <v>0</v>
      </c>
      <c r="AN286" s="69">
        <v>0</v>
      </c>
      <c r="AO286" s="69">
        <v>0</v>
      </c>
      <c r="AP286" s="69">
        <v>0</v>
      </c>
      <c r="AQ286" s="69">
        <v>0</v>
      </c>
      <c r="AR286" s="69">
        <v>0</v>
      </c>
      <c r="AS286" s="69">
        <v>0</v>
      </c>
      <c r="AT286" s="69">
        <v>0</v>
      </c>
      <c r="AU286" s="69">
        <v>0</v>
      </c>
    </row>
    <row r="287" spans="1:47" ht="13.2" x14ac:dyDescent="0.25">
      <c r="A287" s="4">
        <v>2013</v>
      </c>
      <c r="B287" s="4">
        <v>7</v>
      </c>
      <c r="C287" s="30">
        <v>293.70814398852195</v>
      </c>
      <c r="D287" s="30">
        <v>0</v>
      </c>
      <c r="E287" s="30">
        <v>72.247515176752799</v>
      </c>
      <c r="F287" s="30">
        <v>13.517068705730193</v>
      </c>
      <c r="G287" s="30">
        <v>293.70814398852184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6">
        <v>0</v>
      </c>
      <c r="O287" s="30">
        <v>293.70814398852195</v>
      </c>
      <c r="P287" s="30">
        <v>0</v>
      </c>
      <c r="Q287" s="30">
        <v>293.70814398852184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X287" s="65">
        <v>100.327129728096</v>
      </c>
      <c r="Y287" s="66">
        <v>100.327129728096</v>
      </c>
      <c r="Z287" s="66">
        <v>75.888486780347861</v>
      </c>
      <c r="AA287" s="84"/>
      <c r="AB287" s="69">
        <f t="shared" si="8"/>
        <v>283.29222194780994</v>
      </c>
      <c r="AC287" s="69">
        <f t="shared" si="9"/>
        <v>0</v>
      </c>
      <c r="AD287" s="69">
        <v>0</v>
      </c>
      <c r="AE287" s="69">
        <v>0</v>
      </c>
      <c r="AF287" s="69">
        <v>0</v>
      </c>
      <c r="AG287" s="69">
        <v>0</v>
      </c>
      <c r="AH287" s="69">
        <v>0</v>
      </c>
      <c r="AI287" s="69">
        <v>0</v>
      </c>
      <c r="AJ287" s="69">
        <v>0</v>
      </c>
      <c r="AK287" s="69">
        <v>0</v>
      </c>
      <c r="AL287" s="69">
        <v>0</v>
      </c>
      <c r="AM287" s="69">
        <v>0</v>
      </c>
      <c r="AN287" s="69">
        <v>0</v>
      </c>
      <c r="AO287" s="69">
        <v>0</v>
      </c>
      <c r="AP287" s="69">
        <v>0</v>
      </c>
      <c r="AQ287" s="69">
        <v>0</v>
      </c>
      <c r="AR287" s="69">
        <v>0</v>
      </c>
      <c r="AS287" s="69">
        <v>0</v>
      </c>
      <c r="AT287" s="69">
        <v>0</v>
      </c>
      <c r="AU287" s="69">
        <v>0</v>
      </c>
    </row>
    <row r="288" spans="1:47" ht="13.2" x14ac:dyDescent="0.25">
      <c r="A288" s="4">
        <v>2013</v>
      </c>
      <c r="B288" s="4">
        <v>8</v>
      </c>
      <c r="C288" s="30">
        <v>337.54482289408111</v>
      </c>
      <c r="D288" s="30">
        <v>0</v>
      </c>
      <c r="E288" s="30">
        <v>101.47115069655175</v>
      </c>
      <c r="F288" s="30">
        <v>25.133327699634421</v>
      </c>
      <c r="G288" s="30">
        <v>337.54482289408122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6">
        <v>0</v>
      </c>
      <c r="O288" s="30">
        <v>337.54482289408111</v>
      </c>
      <c r="P288" s="30">
        <v>0</v>
      </c>
      <c r="Q288" s="30">
        <v>337.54482289408122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X288" s="65">
        <v>105.299371435417</v>
      </c>
      <c r="Y288" s="66">
        <v>105.299371435417</v>
      </c>
      <c r="Z288" s="66">
        <v>74.118702448083241</v>
      </c>
      <c r="AA288" s="84"/>
      <c r="AB288" s="69">
        <f t="shared" si="8"/>
        <v>315.6264834413015</v>
      </c>
      <c r="AC288" s="69">
        <f t="shared" si="9"/>
        <v>0</v>
      </c>
      <c r="AD288" s="69">
        <v>0</v>
      </c>
      <c r="AE288" s="69">
        <v>0</v>
      </c>
      <c r="AF288" s="69">
        <v>0</v>
      </c>
      <c r="AG288" s="69">
        <v>0</v>
      </c>
      <c r="AH288" s="69">
        <v>0</v>
      </c>
      <c r="AI288" s="69">
        <v>0</v>
      </c>
      <c r="AJ288" s="69">
        <v>0</v>
      </c>
      <c r="AK288" s="69">
        <v>0</v>
      </c>
      <c r="AL288" s="69">
        <v>0</v>
      </c>
      <c r="AM288" s="69">
        <v>0</v>
      </c>
      <c r="AN288" s="69">
        <v>0</v>
      </c>
      <c r="AO288" s="69">
        <v>0</v>
      </c>
      <c r="AP288" s="69">
        <v>0</v>
      </c>
      <c r="AQ288" s="69">
        <v>0</v>
      </c>
      <c r="AR288" s="69">
        <v>0</v>
      </c>
      <c r="AS288" s="69">
        <v>0</v>
      </c>
      <c r="AT288" s="69">
        <v>0</v>
      </c>
      <c r="AU288" s="69">
        <v>0</v>
      </c>
    </row>
    <row r="289" spans="1:47" ht="13.2" x14ac:dyDescent="0.25">
      <c r="A289" s="4">
        <v>2013</v>
      </c>
      <c r="B289" s="4">
        <v>9</v>
      </c>
      <c r="C289" s="30">
        <v>270.04400483226198</v>
      </c>
      <c r="D289" s="30">
        <v>0</v>
      </c>
      <c r="E289" s="30">
        <v>61.425161557513498</v>
      </c>
      <c r="F289" s="30">
        <v>9.602841960550494</v>
      </c>
      <c r="G289" s="30">
        <v>270.04400483226203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6">
        <v>0</v>
      </c>
      <c r="O289" s="30">
        <v>270.04400483226198</v>
      </c>
      <c r="P289" s="30">
        <v>0</v>
      </c>
      <c r="Q289" s="30">
        <v>270.04400483226203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X289" s="65">
        <v>101.010297591068</v>
      </c>
      <c r="Y289" s="66">
        <v>101.010297591068</v>
      </c>
      <c r="Z289" s="66">
        <v>77.478980072967218</v>
      </c>
      <c r="AA289" s="84"/>
      <c r="AB289" s="69">
        <f t="shared" si="8"/>
        <v>303.79441386317154</v>
      </c>
      <c r="AC289" s="69">
        <f t="shared" si="9"/>
        <v>0</v>
      </c>
      <c r="AD289" s="69">
        <v>0</v>
      </c>
      <c r="AE289" s="69">
        <v>0</v>
      </c>
      <c r="AF289" s="69">
        <v>0</v>
      </c>
      <c r="AG289" s="69">
        <v>0</v>
      </c>
      <c r="AH289" s="69">
        <v>0</v>
      </c>
      <c r="AI289" s="69">
        <v>0</v>
      </c>
      <c r="AJ289" s="69">
        <v>0</v>
      </c>
      <c r="AK289" s="69">
        <v>0</v>
      </c>
      <c r="AL289" s="69">
        <v>0</v>
      </c>
      <c r="AM289" s="69">
        <v>0</v>
      </c>
      <c r="AN289" s="69">
        <v>0</v>
      </c>
      <c r="AO289" s="69">
        <v>0</v>
      </c>
      <c r="AP289" s="69">
        <v>0</v>
      </c>
      <c r="AQ289" s="69">
        <v>0</v>
      </c>
      <c r="AR289" s="69">
        <v>0</v>
      </c>
      <c r="AS289" s="69">
        <v>0</v>
      </c>
      <c r="AT289" s="69">
        <v>0</v>
      </c>
      <c r="AU289" s="69">
        <v>0</v>
      </c>
    </row>
    <row r="290" spans="1:47" ht="13.2" x14ac:dyDescent="0.25">
      <c r="A290" s="4">
        <v>2013</v>
      </c>
      <c r="B290" s="4">
        <v>10</v>
      </c>
      <c r="C290" s="30">
        <v>213.28592721551468</v>
      </c>
      <c r="D290" s="30">
        <v>5.3677058274147413E-2</v>
      </c>
      <c r="E290" s="30">
        <v>41.391863850449141</v>
      </c>
      <c r="F290" s="30">
        <v>3.1134856621975469</v>
      </c>
      <c r="G290" s="30">
        <v>206.22442179800726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6">
        <v>0</v>
      </c>
      <c r="O290" s="30">
        <v>213.28592721551468</v>
      </c>
      <c r="P290" s="30">
        <v>5.3677058274147413E-2</v>
      </c>
      <c r="Q290" s="30">
        <v>206.22442179800726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X290" s="65">
        <v>93.671073170783103</v>
      </c>
      <c r="Y290" s="66">
        <v>0</v>
      </c>
      <c r="Z290" s="66">
        <v>70.723447543282887</v>
      </c>
      <c r="AA290" s="84"/>
      <c r="AB290" s="69">
        <f t="shared" si="8"/>
        <v>241.66496602388833</v>
      </c>
      <c r="AC290" s="69">
        <f t="shared" si="9"/>
        <v>0</v>
      </c>
      <c r="AD290" s="69">
        <v>0</v>
      </c>
      <c r="AE290" s="69">
        <v>0</v>
      </c>
      <c r="AF290" s="69">
        <v>0</v>
      </c>
      <c r="AG290" s="69">
        <v>0</v>
      </c>
      <c r="AH290" s="69">
        <v>0</v>
      </c>
      <c r="AI290" s="69">
        <v>0</v>
      </c>
      <c r="AJ290" s="69">
        <v>0</v>
      </c>
      <c r="AK290" s="69">
        <v>0</v>
      </c>
      <c r="AL290" s="69">
        <v>0</v>
      </c>
      <c r="AM290" s="69">
        <v>0</v>
      </c>
      <c r="AN290" s="69">
        <v>0</v>
      </c>
      <c r="AO290" s="69">
        <v>0</v>
      </c>
      <c r="AP290" s="69">
        <v>0</v>
      </c>
      <c r="AQ290" s="69">
        <v>0</v>
      </c>
      <c r="AR290" s="69">
        <v>0</v>
      </c>
      <c r="AS290" s="69">
        <v>0</v>
      </c>
      <c r="AT290" s="69">
        <v>0</v>
      </c>
      <c r="AU290" s="69">
        <v>0</v>
      </c>
    </row>
    <row r="291" spans="1:47" ht="13.2" x14ac:dyDescent="0.25">
      <c r="A291" s="4">
        <v>2013</v>
      </c>
      <c r="B291" s="4">
        <v>11</v>
      </c>
      <c r="C291" s="30">
        <v>110.23315885291359</v>
      </c>
      <c r="D291" s="30">
        <v>10.992012079278346</v>
      </c>
      <c r="E291" s="30">
        <v>8.2760746899818542</v>
      </c>
      <c r="F291" s="30">
        <v>6.159740445219105E-2</v>
      </c>
      <c r="G291" s="30">
        <v>102.30392554258837</v>
      </c>
      <c r="H291" s="30">
        <v>5.50565309976988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6">
        <v>0</v>
      </c>
      <c r="O291" s="30">
        <v>110.23315885291359</v>
      </c>
      <c r="P291" s="30">
        <v>10.992012079278346</v>
      </c>
      <c r="Q291" s="30">
        <v>102.30392554258837</v>
      </c>
      <c r="R291" s="30">
        <v>5.50565309976988</v>
      </c>
      <c r="S291" s="30">
        <v>0</v>
      </c>
      <c r="T291" s="30">
        <v>0</v>
      </c>
      <c r="U291" s="30">
        <v>0</v>
      </c>
      <c r="V291" s="30">
        <v>0</v>
      </c>
      <c r="W291" s="12"/>
      <c r="X291" s="65">
        <v>85.299665427737395</v>
      </c>
      <c r="Y291" s="66">
        <v>0</v>
      </c>
      <c r="Z291" s="66">
        <v>72.770825667200342</v>
      </c>
      <c r="AA291" s="84"/>
      <c r="AB291" s="69">
        <f t="shared" si="8"/>
        <v>161.75954303421412</v>
      </c>
      <c r="AC291" s="69">
        <f t="shared" si="9"/>
        <v>0</v>
      </c>
      <c r="AD291" s="69">
        <v>4.50565309976988</v>
      </c>
      <c r="AE291" s="69">
        <v>0</v>
      </c>
      <c r="AF291" s="69">
        <v>0</v>
      </c>
      <c r="AG291" s="69">
        <v>0</v>
      </c>
      <c r="AH291" s="69">
        <v>0</v>
      </c>
      <c r="AI291" s="69">
        <v>0</v>
      </c>
      <c r="AJ291" s="69">
        <v>0</v>
      </c>
      <c r="AK291" s="69">
        <v>0</v>
      </c>
      <c r="AL291" s="69">
        <v>0</v>
      </c>
      <c r="AM291" s="69">
        <v>0</v>
      </c>
      <c r="AN291" s="69">
        <v>0</v>
      </c>
      <c r="AO291" s="69">
        <v>0</v>
      </c>
      <c r="AP291" s="69">
        <v>0</v>
      </c>
      <c r="AQ291" s="69">
        <v>0</v>
      </c>
      <c r="AR291" s="69">
        <v>0</v>
      </c>
      <c r="AS291" s="69">
        <v>0</v>
      </c>
      <c r="AT291" s="69">
        <v>0</v>
      </c>
      <c r="AU291" s="69">
        <v>0</v>
      </c>
    </row>
    <row r="292" spans="1:47" ht="13.8" thickBot="1" x14ac:dyDescent="0.3">
      <c r="A292" s="4">
        <v>2013</v>
      </c>
      <c r="B292" s="4">
        <v>12</v>
      </c>
      <c r="C292" s="30">
        <v>79.005079745838657</v>
      </c>
      <c r="D292" s="30">
        <v>14.417695558114239</v>
      </c>
      <c r="E292" s="30">
        <v>4.4925355689396334</v>
      </c>
      <c r="F292" s="30">
        <v>0</v>
      </c>
      <c r="G292" s="30">
        <v>62.660207867950604</v>
      </c>
      <c r="H292" s="30">
        <v>1.6498258966126826</v>
      </c>
      <c r="I292" s="30">
        <v>0</v>
      </c>
      <c r="J292" s="30">
        <v>1.6498258966126826</v>
      </c>
      <c r="K292" s="30">
        <v>0</v>
      </c>
      <c r="L292" s="30">
        <v>0</v>
      </c>
      <c r="M292" s="30">
        <v>0</v>
      </c>
      <c r="N292" s="36">
        <v>1.6498258966126826</v>
      </c>
      <c r="O292" s="30">
        <v>79.005079745838657</v>
      </c>
      <c r="P292" s="30">
        <v>14.417695558114239</v>
      </c>
      <c r="Q292" s="30">
        <v>62.660207867950604</v>
      </c>
      <c r="R292" s="30">
        <v>1.6498258966126826</v>
      </c>
      <c r="S292" s="30">
        <v>0</v>
      </c>
      <c r="T292" s="30">
        <v>1.6498258966126826</v>
      </c>
      <c r="U292" s="30">
        <v>0</v>
      </c>
      <c r="V292" s="30">
        <v>0</v>
      </c>
      <c r="W292" s="12"/>
      <c r="X292" s="65">
        <v>82.480704632152097</v>
      </c>
      <c r="Y292" s="66">
        <v>0</v>
      </c>
      <c r="Z292" s="66">
        <v>75.951591724992667</v>
      </c>
      <c r="AA292" s="84"/>
      <c r="AB292" s="69">
        <f t="shared" si="8"/>
        <v>94.619119299376123</v>
      </c>
      <c r="AC292" s="69">
        <f t="shared" si="9"/>
        <v>0.82491294830634132</v>
      </c>
      <c r="AD292" s="69">
        <v>0</v>
      </c>
      <c r="AE292" s="69">
        <v>0</v>
      </c>
      <c r="AF292" s="69">
        <v>0</v>
      </c>
      <c r="AG292" s="69">
        <v>0</v>
      </c>
      <c r="AH292" s="69">
        <v>0</v>
      </c>
      <c r="AI292" s="69">
        <v>0</v>
      </c>
      <c r="AJ292" s="69">
        <v>0</v>
      </c>
      <c r="AK292" s="69">
        <v>0</v>
      </c>
      <c r="AL292" s="69">
        <v>0</v>
      </c>
      <c r="AM292" s="69">
        <v>0</v>
      </c>
      <c r="AN292" s="69">
        <v>0</v>
      </c>
      <c r="AO292" s="69">
        <v>0</v>
      </c>
      <c r="AP292" s="69">
        <v>0</v>
      </c>
      <c r="AQ292" s="69">
        <v>0</v>
      </c>
      <c r="AR292" s="69">
        <v>0</v>
      </c>
      <c r="AS292" s="69">
        <v>0</v>
      </c>
      <c r="AT292" s="69">
        <v>0</v>
      </c>
      <c r="AU292" s="69">
        <v>0</v>
      </c>
    </row>
    <row r="293" spans="1:47" ht="13.2" x14ac:dyDescent="0.25">
      <c r="A293" s="4">
        <v>2014</v>
      </c>
      <c r="B293" s="4">
        <v>1</v>
      </c>
      <c r="C293" s="30">
        <v>26.95686291874426</v>
      </c>
      <c r="D293" s="30">
        <v>133.79215584176413</v>
      </c>
      <c r="E293" s="30">
        <v>0.47460181666081819</v>
      </c>
      <c r="F293" s="30">
        <v>0</v>
      </c>
      <c r="G293" s="30">
        <v>13.319414638525785</v>
      </c>
      <c r="H293" s="30">
        <v>118.468726084693</v>
      </c>
      <c r="I293" s="30">
        <v>0</v>
      </c>
      <c r="J293" s="30">
        <v>118.468726084693</v>
      </c>
      <c r="K293" s="30">
        <v>0</v>
      </c>
      <c r="L293" s="30">
        <v>0</v>
      </c>
      <c r="M293" s="30">
        <v>118.468726084693</v>
      </c>
      <c r="N293" s="36">
        <v>0</v>
      </c>
      <c r="O293" s="30">
        <v>26.95686291874426</v>
      </c>
      <c r="P293" s="30">
        <v>133.79215584176413</v>
      </c>
      <c r="Q293" s="30">
        <v>13.319414638525785</v>
      </c>
      <c r="R293" s="30">
        <v>118.468726084693</v>
      </c>
      <c r="S293" s="30">
        <v>0</v>
      </c>
      <c r="T293" s="30">
        <v>118.468726084693</v>
      </c>
      <c r="U293" s="30">
        <v>0</v>
      </c>
      <c r="V293" s="30">
        <v>0</v>
      </c>
      <c r="W293" s="12"/>
      <c r="X293" s="97">
        <v>78.096993293356789</v>
      </c>
      <c r="Y293" s="66">
        <v>0</v>
      </c>
      <c r="Z293" s="66">
        <v>73.336885232479048</v>
      </c>
      <c r="AA293" s="84"/>
      <c r="AB293" s="69">
        <f t="shared" si="8"/>
        <v>52.98097133229146</v>
      </c>
      <c r="AC293" s="69">
        <f t="shared" si="9"/>
        <v>60.059275990652843</v>
      </c>
      <c r="AD293" s="69">
        <v>102.19666721611756</v>
      </c>
      <c r="AE293" s="69">
        <v>41.758737840095115</v>
      </c>
      <c r="AF293" s="69">
        <v>102.19666721611756</v>
      </c>
      <c r="AG293" s="69">
        <v>41.758737840095115</v>
      </c>
      <c r="AH293" s="69">
        <v>0</v>
      </c>
      <c r="AI293" s="69">
        <v>0</v>
      </c>
      <c r="AJ293" s="69">
        <v>102.19666721611756</v>
      </c>
      <c r="AK293" s="69">
        <v>0</v>
      </c>
      <c r="AL293" s="69">
        <v>0</v>
      </c>
      <c r="AM293" s="69">
        <v>0</v>
      </c>
      <c r="AN293" s="69">
        <v>41.758737840095115</v>
      </c>
      <c r="AO293" s="69">
        <v>0</v>
      </c>
      <c r="AP293" s="69">
        <v>0</v>
      </c>
      <c r="AQ293" s="69">
        <v>0</v>
      </c>
      <c r="AR293" s="69">
        <v>0</v>
      </c>
      <c r="AS293" s="69">
        <v>0</v>
      </c>
      <c r="AT293" s="69">
        <v>0</v>
      </c>
      <c r="AU293" s="69">
        <v>0</v>
      </c>
    </row>
    <row r="294" spans="1:47" ht="13.2" x14ac:dyDescent="0.25">
      <c r="A294" s="4">
        <v>2014</v>
      </c>
      <c r="B294" s="4">
        <v>2</v>
      </c>
      <c r="C294" s="30">
        <v>57.510679559652473</v>
      </c>
      <c r="D294" s="30">
        <v>34.237566708295979</v>
      </c>
      <c r="E294" s="30">
        <v>2.215392119013285</v>
      </c>
      <c r="F294" s="30">
        <v>0</v>
      </c>
      <c r="G294" s="30">
        <v>33.408956209644288</v>
      </c>
      <c r="H294" s="30">
        <v>17.610392818334155</v>
      </c>
      <c r="I294" s="30">
        <v>0</v>
      </c>
      <c r="J294" s="30">
        <v>17.610392818334155</v>
      </c>
      <c r="K294" s="30">
        <v>0</v>
      </c>
      <c r="L294" s="30">
        <v>17.610392818334155</v>
      </c>
      <c r="M294" s="30">
        <v>0</v>
      </c>
      <c r="N294" s="36">
        <v>0</v>
      </c>
      <c r="O294" s="30">
        <v>57.510679559652473</v>
      </c>
      <c r="P294" s="30">
        <v>34.237566708295979</v>
      </c>
      <c r="Q294" s="30">
        <v>33.408956209644288</v>
      </c>
      <c r="R294" s="30">
        <v>17.610392818334155</v>
      </c>
      <c r="S294" s="30">
        <v>0</v>
      </c>
      <c r="T294" s="30">
        <v>17.610392818334155</v>
      </c>
      <c r="U294" s="30">
        <v>0</v>
      </c>
      <c r="V294" s="30">
        <v>17.610392818334155</v>
      </c>
      <c r="W294" s="12"/>
      <c r="X294" s="98">
        <v>82.387029451110124</v>
      </c>
      <c r="Y294" s="66">
        <v>0</v>
      </c>
      <c r="Z294" s="66">
        <v>75.398320505362037</v>
      </c>
      <c r="AA294" s="84"/>
      <c r="AB294" s="69">
        <f t="shared" si="8"/>
        <v>42.233771239198369</v>
      </c>
      <c r="AC294" s="69">
        <f t="shared" si="9"/>
        <v>68.039559451513583</v>
      </c>
      <c r="AD294" s="69">
        <v>12.610392818334155</v>
      </c>
      <c r="AE294" s="69">
        <v>2.4063983347534688</v>
      </c>
      <c r="AF294" s="69">
        <v>12.610392818334155</v>
      </c>
      <c r="AG294" s="69">
        <v>2.4063983347534688</v>
      </c>
      <c r="AH294" s="69">
        <v>0</v>
      </c>
      <c r="AI294" s="69">
        <v>12.610392818334155</v>
      </c>
      <c r="AJ294" s="69">
        <v>0</v>
      </c>
      <c r="AK294" s="69">
        <v>0</v>
      </c>
      <c r="AL294" s="69">
        <v>0</v>
      </c>
      <c r="AM294" s="69">
        <v>2.4063983347534688</v>
      </c>
      <c r="AN294" s="69">
        <v>0</v>
      </c>
      <c r="AO294" s="69">
        <v>0</v>
      </c>
      <c r="AP294" s="69">
        <v>0</v>
      </c>
      <c r="AQ294" s="69">
        <v>12.610392818334155</v>
      </c>
      <c r="AR294" s="69">
        <v>0</v>
      </c>
      <c r="AS294" s="69">
        <v>2.4063983347534688</v>
      </c>
      <c r="AT294" s="69">
        <v>0</v>
      </c>
      <c r="AU294" s="69">
        <v>0</v>
      </c>
    </row>
    <row r="295" spans="1:47" ht="13.2" x14ac:dyDescent="0.25">
      <c r="A295" s="4">
        <v>2014</v>
      </c>
      <c r="B295" s="4">
        <v>3</v>
      </c>
      <c r="C295" s="30">
        <v>62.20178223460303</v>
      </c>
      <c r="D295" s="30">
        <v>29.613069415238598</v>
      </c>
      <c r="E295" s="30">
        <v>3.0225246993547419</v>
      </c>
      <c r="F295" s="30">
        <v>5.1670097612766121E-2</v>
      </c>
      <c r="G295" s="30">
        <v>28.640265854407303</v>
      </c>
      <c r="H295" s="30">
        <v>9.0842075246238281</v>
      </c>
      <c r="I295" s="30">
        <v>0</v>
      </c>
      <c r="J295" s="30">
        <v>9.0842075246238281</v>
      </c>
      <c r="K295" s="30">
        <v>9.0842075246238281</v>
      </c>
      <c r="L295" s="30">
        <v>0</v>
      </c>
      <c r="M295" s="30">
        <v>0</v>
      </c>
      <c r="N295" s="36">
        <v>0</v>
      </c>
      <c r="O295" s="30">
        <v>62.20178223460303</v>
      </c>
      <c r="P295" s="30">
        <v>29.613069415238598</v>
      </c>
      <c r="Q295" s="30">
        <v>28.640265854407303</v>
      </c>
      <c r="R295" s="30">
        <v>9.0842075246238281</v>
      </c>
      <c r="S295" s="30">
        <v>0</v>
      </c>
      <c r="T295" s="30">
        <v>9.0842075246238281</v>
      </c>
      <c r="U295" s="30">
        <v>9.0842075246238281</v>
      </c>
      <c r="V295" s="30">
        <v>0</v>
      </c>
      <c r="W295" s="12"/>
      <c r="X295" s="98">
        <v>81.804175198064684</v>
      </c>
      <c r="Y295" s="66">
        <v>0</v>
      </c>
      <c r="Z295" s="66">
        <v>68.754444539992988</v>
      </c>
      <c r="AA295" s="84"/>
      <c r="AB295" s="69">
        <f t="shared" si="8"/>
        <v>59.856230897127752</v>
      </c>
      <c r="AC295" s="69">
        <f t="shared" si="9"/>
        <v>13.347300171478992</v>
      </c>
      <c r="AD295" s="69">
        <v>6.9327057482015348</v>
      </c>
      <c r="AE295" s="69">
        <v>0</v>
      </c>
      <c r="AF295" s="69">
        <v>6.9327057482015348</v>
      </c>
      <c r="AG295" s="69">
        <v>0</v>
      </c>
      <c r="AH295" s="69">
        <v>6.9327057482015348</v>
      </c>
      <c r="AI295" s="69">
        <v>0</v>
      </c>
      <c r="AJ295" s="69">
        <v>0</v>
      </c>
      <c r="AK295" s="69">
        <v>0</v>
      </c>
      <c r="AL295" s="69">
        <v>0</v>
      </c>
      <c r="AM295" s="69">
        <v>0</v>
      </c>
      <c r="AN295" s="69">
        <v>0</v>
      </c>
      <c r="AO295" s="69">
        <v>0</v>
      </c>
      <c r="AP295" s="69">
        <v>6.9327057482015348</v>
      </c>
      <c r="AQ295" s="69">
        <v>0</v>
      </c>
      <c r="AR295" s="69">
        <v>0</v>
      </c>
      <c r="AS295" s="69">
        <v>0</v>
      </c>
      <c r="AT295" s="69">
        <f>(C295+C296)/2</f>
        <v>99.668903187281728</v>
      </c>
      <c r="AU295" s="69">
        <f>(K295+H296)/2</f>
        <v>4.542103762311914</v>
      </c>
    </row>
    <row r="296" spans="1:47" ht="13.2" x14ac:dyDescent="0.25">
      <c r="A296" s="4">
        <v>2014</v>
      </c>
      <c r="B296" s="4">
        <v>4</v>
      </c>
      <c r="C296" s="61">
        <v>137.13602413996043</v>
      </c>
      <c r="D296" s="30">
        <v>4.2291372897970749</v>
      </c>
      <c r="E296" s="30">
        <v>20.95230825691641</v>
      </c>
      <c r="F296" s="30">
        <v>2.0880415842796682</v>
      </c>
      <c r="G296" s="30">
        <v>114.26601776764822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6">
        <v>0</v>
      </c>
      <c r="O296" s="61">
        <v>137.13602413996043</v>
      </c>
      <c r="P296" s="30">
        <v>4.2291372897970749</v>
      </c>
      <c r="Q296" s="30">
        <v>114.26601776764822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X296" s="98">
        <v>88.702188368758144</v>
      </c>
      <c r="Y296" s="66">
        <v>0</v>
      </c>
      <c r="Z296" s="66">
        <v>69.628949096684309</v>
      </c>
      <c r="AA296" s="84"/>
      <c r="AB296" s="69">
        <f t="shared" si="8"/>
        <v>99.668903187281728</v>
      </c>
      <c r="AC296" s="69">
        <f t="shared" si="9"/>
        <v>4.542103762311914</v>
      </c>
      <c r="AD296" s="69">
        <v>0</v>
      </c>
      <c r="AE296" s="69">
        <v>0</v>
      </c>
      <c r="AF296" s="69">
        <v>0</v>
      </c>
      <c r="AG296" s="69">
        <v>0</v>
      </c>
      <c r="AH296" s="69">
        <v>0</v>
      </c>
      <c r="AI296" s="69">
        <v>0</v>
      </c>
      <c r="AJ296" s="69">
        <v>0</v>
      </c>
      <c r="AK296" s="69">
        <v>0</v>
      </c>
      <c r="AL296" s="69">
        <v>0</v>
      </c>
      <c r="AM296" s="69">
        <v>0</v>
      </c>
      <c r="AN296" s="69">
        <v>0</v>
      </c>
      <c r="AO296" s="69">
        <v>0</v>
      </c>
      <c r="AP296" s="69">
        <v>0</v>
      </c>
      <c r="AQ296" s="69">
        <v>0</v>
      </c>
      <c r="AR296" s="69">
        <v>0</v>
      </c>
      <c r="AS296" s="69">
        <v>0</v>
      </c>
      <c r="AT296" s="69">
        <v>0</v>
      </c>
      <c r="AU296" s="69">
        <v>0</v>
      </c>
    </row>
    <row r="297" spans="1:47" ht="13.2" x14ac:dyDescent="0.25">
      <c r="A297" s="4">
        <v>2014</v>
      </c>
      <c r="B297" s="4">
        <v>5</v>
      </c>
      <c r="C297" s="61">
        <v>220.65709530534707</v>
      </c>
      <c r="D297" s="30">
        <v>0.14397519616978313</v>
      </c>
      <c r="E297" s="30">
        <v>45.951773327408723</v>
      </c>
      <c r="F297" s="30">
        <v>5.4978400728547419</v>
      </c>
      <c r="G297" s="30">
        <v>214.31449440300509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6">
        <v>0</v>
      </c>
      <c r="O297" s="61">
        <v>220.65709530534707</v>
      </c>
      <c r="P297" s="30">
        <v>0.14397519616978313</v>
      </c>
      <c r="Q297" s="30">
        <v>214.31449440300509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X297" s="98">
        <v>93.488014670574401</v>
      </c>
      <c r="Y297" s="68">
        <f>+X297</f>
        <v>93.488014670574401</v>
      </c>
      <c r="Z297" s="66">
        <v>67.701954968131005</v>
      </c>
      <c r="AA297" s="84"/>
      <c r="AB297" s="69">
        <f t="shared" si="8"/>
        <v>178.89655972265376</v>
      </c>
      <c r="AC297" s="69">
        <f t="shared" si="9"/>
        <v>0</v>
      </c>
      <c r="AD297" s="69">
        <v>0</v>
      </c>
      <c r="AE297" s="69">
        <v>0</v>
      </c>
      <c r="AF297" s="69">
        <v>0</v>
      </c>
      <c r="AG297" s="69">
        <v>0</v>
      </c>
      <c r="AH297" s="69">
        <v>0</v>
      </c>
      <c r="AI297" s="69">
        <v>0</v>
      </c>
      <c r="AJ297" s="69">
        <v>0</v>
      </c>
      <c r="AK297" s="69">
        <v>0</v>
      </c>
      <c r="AL297" s="69">
        <v>0</v>
      </c>
      <c r="AM297" s="69">
        <v>0</v>
      </c>
      <c r="AN297" s="69">
        <v>0</v>
      </c>
      <c r="AO297" s="69">
        <v>0</v>
      </c>
      <c r="AP297" s="69">
        <v>0</v>
      </c>
      <c r="AQ297" s="69">
        <v>0</v>
      </c>
      <c r="AR297" s="69">
        <v>0</v>
      </c>
      <c r="AS297" s="69">
        <v>0</v>
      </c>
      <c r="AT297" s="69">
        <v>0</v>
      </c>
      <c r="AU297" s="69">
        <v>0</v>
      </c>
    </row>
    <row r="298" spans="1:47" ht="13.2" x14ac:dyDescent="0.25">
      <c r="A298" s="4">
        <v>2014</v>
      </c>
      <c r="B298" s="4">
        <v>6</v>
      </c>
      <c r="C298" s="61">
        <v>247.5875604864128</v>
      </c>
      <c r="D298" s="30">
        <v>0</v>
      </c>
      <c r="E298" s="30">
        <v>60.636949405582655</v>
      </c>
      <c r="F298" s="30">
        <v>14.687025594077422</v>
      </c>
      <c r="G298" s="30">
        <v>247.56102571168458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6">
        <v>0</v>
      </c>
      <c r="O298" s="61">
        <v>247.5875604864128</v>
      </c>
      <c r="P298" s="30">
        <v>0</v>
      </c>
      <c r="Q298" s="30">
        <v>247.56102571168458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X298" s="98">
        <v>101.78108254440811</v>
      </c>
      <c r="Y298" s="68">
        <f t="shared" ref="Y298:Y301" si="10">+X298</f>
        <v>101.78108254440811</v>
      </c>
      <c r="Z298" s="66">
        <v>74.956818457887536</v>
      </c>
      <c r="AA298" s="84"/>
      <c r="AB298" s="69">
        <f t="shared" si="8"/>
        <v>234.12232789587995</v>
      </c>
      <c r="AC298" s="69">
        <f t="shared" si="9"/>
        <v>0</v>
      </c>
      <c r="AD298" s="69">
        <v>0</v>
      </c>
      <c r="AE298" s="69">
        <v>0</v>
      </c>
      <c r="AF298" s="69">
        <v>0</v>
      </c>
      <c r="AG298" s="69">
        <v>0</v>
      </c>
      <c r="AH298" s="69">
        <v>0</v>
      </c>
      <c r="AI298" s="69">
        <v>0</v>
      </c>
      <c r="AJ298" s="69">
        <v>0</v>
      </c>
      <c r="AK298" s="69">
        <v>0</v>
      </c>
      <c r="AL298" s="69">
        <v>0</v>
      </c>
      <c r="AM298" s="69">
        <v>0</v>
      </c>
      <c r="AN298" s="69">
        <v>0</v>
      </c>
      <c r="AO298" s="69">
        <v>0</v>
      </c>
      <c r="AP298" s="69">
        <v>0</v>
      </c>
      <c r="AQ298" s="69">
        <v>0</v>
      </c>
      <c r="AR298" s="69">
        <v>0</v>
      </c>
      <c r="AS298" s="69">
        <v>0</v>
      </c>
      <c r="AT298" s="69">
        <v>0</v>
      </c>
      <c r="AU298" s="69">
        <v>0</v>
      </c>
    </row>
    <row r="299" spans="1:47" ht="13.8" thickBot="1" x14ac:dyDescent="0.3">
      <c r="A299" s="4">
        <v>2014</v>
      </c>
      <c r="B299" s="4">
        <v>7</v>
      </c>
      <c r="C299" s="61">
        <v>311.6666769190017</v>
      </c>
      <c r="D299" s="30">
        <v>0</v>
      </c>
      <c r="E299" s="30">
        <v>85.089782672694056</v>
      </c>
      <c r="F299" s="30">
        <v>19.136104382407609</v>
      </c>
      <c r="G299" s="30">
        <v>311.66667691900182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6">
        <v>0</v>
      </c>
      <c r="O299" s="61">
        <f t="shared" ref="O299:O306" si="11">C299</f>
        <v>311.6666769190017</v>
      </c>
      <c r="P299" s="30">
        <f t="shared" ref="P299" si="12">D299</f>
        <v>0</v>
      </c>
      <c r="Q299" s="30">
        <f t="shared" ref="Q299" si="13">G299</f>
        <v>311.66667691900182</v>
      </c>
      <c r="R299" s="30">
        <f t="shared" ref="R299" si="14">H299</f>
        <v>0</v>
      </c>
      <c r="S299" s="61">
        <f t="shared" ref="S299" si="15">I299</f>
        <v>0</v>
      </c>
      <c r="T299" s="30">
        <f t="shared" ref="T299" si="16">J299</f>
        <v>0</v>
      </c>
      <c r="U299" s="30">
        <f t="shared" ref="U299" si="17">K299</f>
        <v>0</v>
      </c>
      <c r="V299" s="30">
        <f t="shared" ref="V299" si="18">L299</f>
        <v>0</v>
      </c>
      <c r="X299" s="98">
        <v>106.18978192255609</v>
      </c>
      <c r="Y299" s="68">
        <f t="shared" si="10"/>
        <v>106.18978192255609</v>
      </c>
      <c r="Z299" s="66">
        <v>77.531606959063808</v>
      </c>
      <c r="AA299" s="84"/>
      <c r="AB299" s="69">
        <f t="shared" si="8"/>
        <v>279.62711870270726</v>
      </c>
      <c r="AC299" s="69">
        <f t="shared" si="9"/>
        <v>0</v>
      </c>
      <c r="AD299" s="69">
        <v>0</v>
      </c>
      <c r="AE299" s="69">
        <v>0</v>
      </c>
      <c r="AF299" s="69">
        <v>0</v>
      </c>
      <c r="AG299" s="69">
        <v>0</v>
      </c>
      <c r="AH299" s="69">
        <v>0</v>
      </c>
      <c r="AI299" s="69">
        <v>0</v>
      </c>
      <c r="AJ299" s="69">
        <v>0</v>
      </c>
      <c r="AK299" s="69">
        <v>0</v>
      </c>
      <c r="AL299" s="69">
        <v>0</v>
      </c>
      <c r="AM299" s="69">
        <v>0</v>
      </c>
      <c r="AN299" s="69">
        <v>0</v>
      </c>
      <c r="AO299" s="69">
        <v>0</v>
      </c>
      <c r="AP299" s="69">
        <v>0</v>
      </c>
      <c r="AQ299" s="69">
        <v>0</v>
      </c>
      <c r="AR299" s="69">
        <v>0</v>
      </c>
      <c r="AS299" s="69">
        <v>0</v>
      </c>
      <c r="AT299" s="69">
        <v>0</v>
      </c>
      <c r="AU299" s="69">
        <v>0</v>
      </c>
    </row>
    <row r="300" spans="1:47" ht="13.2" x14ac:dyDescent="0.25">
      <c r="A300" s="4">
        <v>2014</v>
      </c>
      <c r="B300" s="4">
        <v>8</v>
      </c>
      <c r="C300" s="61">
        <v>350.95807565684066</v>
      </c>
      <c r="D300" s="30">
        <v>0</v>
      </c>
      <c r="E300" s="30">
        <v>118.35059758880733</v>
      </c>
      <c r="F300" s="30">
        <v>36.679491374909105</v>
      </c>
      <c r="G300" s="30">
        <v>350.95807565684072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6">
        <v>0</v>
      </c>
      <c r="O300" s="61">
        <f t="shared" si="11"/>
        <v>350.95807565684066</v>
      </c>
      <c r="P300" s="30">
        <f t="shared" ref="P300:P350" si="19">D300</f>
        <v>0</v>
      </c>
      <c r="Q300" s="30">
        <f t="shared" ref="Q300:Q350" si="20">G300</f>
        <v>350.95807565684072</v>
      </c>
      <c r="R300" s="30">
        <f t="shared" ref="R300:R350" si="21">H300</f>
        <v>0</v>
      </c>
      <c r="S300" s="61">
        <f t="shared" ref="S300:S350" si="22">I300</f>
        <v>0</v>
      </c>
      <c r="T300" s="30">
        <f t="shared" ref="T300:T350" si="23">J300</f>
        <v>0</v>
      </c>
      <c r="U300" s="30">
        <f t="shared" ref="U300:U351" si="24">K300</f>
        <v>0</v>
      </c>
      <c r="V300" s="30">
        <f t="shared" ref="V300:V351" si="25">L300</f>
        <v>0</v>
      </c>
      <c r="W300" s="101" t="s">
        <v>338</v>
      </c>
      <c r="X300" s="100">
        <v>110.25968184695941</v>
      </c>
      <c r="Y300" s="68">
        <f t="shared" si="10"/>
        <v>110.25968184695941</v>
      </c>
      <c r="Z300" s="66">
        <v>74.973727797401793</v>
      </c>
      <c r="AA300" s="84"/>
      <c r="AB300" s="69">
        <f t="shared" si="8"/>
        <v>331.31237628792121</v>
      </c>
      <c r="AC300" s="69">
        <f t="shared" si="9"/>
        <v>0</v>
      </c>
      <c r="AD300" s="69">
        <v>0</v>
      </c>
      <c r="AE300" s="69">
        <v>0</v>
      </c>
      <c r="AF300" s="69">
        <v>0</v>
      </c>
      <c r="AG300" s="69">
        <v>0</v>
      </c>
      <c r="AH300" s="69">
        <v>0</v>
      </c>
      <c r="AI300" s="69">
        <v>0</v>
      </c>
      <c r="AJ300" s="69">
        <v>0</v>
      </c>
      <c r="AK300" s="69">
        <v>0</v>
      </c>
      <c r="AL300" s="69">
        <v>0</v>
      </c>
      <c r="AM300" s="69">
        <v>0</v>
      </c>
      <c r="AN300" s="69">
        <v>0</v>
      </c>
      <c r="AO300" s="69">
        <v>0</v>
      </c>
      <c r="AP300" s="69">
        <v>0</v>
      </c>
      <c r="AQ300" s="69">
        <v>0</v>
      </c>
      <c r="AR300" s="69">
        <v>0</v>
      </c>
      <c r="AS300" s="69">
        <v>0</v>
      </c>
      <c r="AT300" s="69">
        <v>0</v>
      </c>
      <c r="AU300" s="69">
        <v>0</v>
      </c>
    </row>
    <row r="301" spans="1:47" ht="13.2" x14ac:dyDescent="0.25">
      <c r="A301" s="4">
        <v>2014</v>
      </c>
      <c r="B301" s="4">
        <v>9</v>
      </c>
      <c r="C301" s="61">
        <v>254.35467918779301</v>
      </c>
      <c r="D301" s="30">
        <v>0</v>
      </c>
      <c r="E301" s="30">
        <v>55.080029603593815</v>
      </c>
      <c r="F301" s="30">
        <v>8.695012727783201</v>
      </c>
      <c r="G301" s="30">
        <v>254.35467918779315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6">
        <v>0</v>
      </c>
      <c r="O301" s="61">
        <f t="shared" si="11"/>
        <v>254.35467918779301</v>
      </c>
      <c r="P301" s="30">
        <f t="shared" si="19"/>
        <v>0</v>
      </c>
      <c r="Q301" s="30">
        <f t="shared" si="20"/>
        <v>254.35467918779315</v>
      </c>
      <c r="R301" s="30">
        <f t="shared" si="21"/>
        <v>0</v>
      </c>
      <c r="S301" s="61">
        <f t="shared" si="22"/>
        <v>0</v>
      </c>
      <c r="T301" s="30">
        <f t="shared" si="23"/>
        <v>0</v>
      </c>
      <c r="U301" s="30">
        <f t="shared" si="24"/>
        <v>0</v>
      </c>
      <c r="V301" s="30">
        <f t="shared" si="25"/>
        <v>0</v>
      </c>
      <c r="W301" s="102" t="s">
        <v>339</v>
      </c>
      <c r="X301" s="100">
        <v>102.26276615581814</v>
      </c>
      <c r="Y301" s="68">
        <f t="shared" si="10"/>
        <v>102.26276615581814</v>
      </c>
      <c r="Z301" s="66">
        <v>79.971204784212276</v>
      </c>
      <c r="AA301" s="84"/>
      <c r="AB301" s="69">
        <f t="shared" si="8"/>
        <v>302.65637742231684</v>
      </c>
      <c r="AC301" s="69">
        <f t="shared" si="9"/>
        <v>0</v>
      </c>
      <c r="AD301" s="69">
        <v>0</v>
      </c>
      <c r="AE301" s="69">
        <v>0</v>
      </c>
      <c r="AF301" s="69">
        <v>0</v>
      </c>
      <c r="AG301" s="69">
        <v>0</v>
      </c>
      <c r="AH301" s="69">
        <v>0</v>
      </c>
      <c r="AI301" s="69">
        <v>0</v>
      </c>
      <c r="AJ301" s="69">
        <v>0</v>
      </c>
      <c r="AK301" s="69">
        <v>0</v>
      </c>
      <c r="AL301" s="69">
        <v>0</v>
      </c>
      <c r="AM301" s="69">
        <v>0</v>
      </c>
      <c r="AN301" s="69">
        <v>0</v>
      </c>
      <c r="AO301" s="69">
        <v>0</v>
      </c>
      <c r="AP301" s="69">
        <v>0</v>
      </c>
      <c r="AQ301" s="69">
        <v>0</v>
      </c>
      <c r="AR301" s="69">
        <v>0</v>
      </c>
      <c r="AS301" s="69">
        <v>0</v>
      </c>
      <c r="AT301" s="69">
        <v>0</v>
      </c>
      <c r="AU301" s="69">
        <v>0</v>
      </c>
    </row>
    <row r="302" spans="1:47" ht="13.8" thickBot="1" x14ac:dyDescent="0.3">
      <c r="A302" s="4">
        <v>2014</v>
      </c>
      <c r="B302" s="4">
        <v>10</v>
      </c>
      <c r="C302" s="61">
        <v>189.00769564614495</v>
      </c>
      <c r="D302" s="30">
        <v>0.55774857395249455</v>
      </c>
      <c r="E302" s="30">
        <v>35.874021393078138</v>
      </c>
      <c r="F302" s="30">
        <v>5.0045522245541889</v>
      </c>
      <c r="G302" s="30">
        <v>172.73395690712803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6">
        <v>0</v>
      </c>
      <c r="O302" s="61">
        <f t="shared" si="11"/>
        <v>189.00769564614495</v>
      </c>
      <c r="P302" s="30">
        <f t="shared" si="19"/>
        <v>0.55774857395249455</v>
      </c>
      <c r="Q302" s="30">
        <f t="shared" si="20"/>
        <v>172.73395690712803</v>
      </c>
      <c r="R302" s="30">
        <f t="shared" si="21"/>
        <v>0</v>
      </c>
      <c r="S302" s="61">
        <f t="shared" si="22"/>
        <v>0</v>
      </c>
      <c r="T302" s="30">
        <f t="shared" si="23"/>
        <v>0</v>
      </c>
      <c r="U302" s="30">
        <f t="shared" si="24"/>
        <v>0</v>
      </c>
      <c r="V302" s="30">
        <f t="shared" si="25"/>
        <v>0</v>
      </c>
      <c r="W302" s="103" t="s">
        <v>340</v>
      </c>
      <c r="X302" s="100">
        <v>93.275712064471421</v>
      </c>
      <c r="Y302" s="66">
        <v>0</v>
      </c>
      <c r="Z302" s="66">
        <v>72.284225420317767</v>
      </c>
      <c r="AA302" s="84"/>
      <c r="AB302" s="69">
        <f t="shared" si="8"/>
        <v>221.68118741696898</v>
      </c>
      <c r="AC302" s="69">
        <f t="shared" si="9"/>
        <v>0</v>
      </c>
      <c r="AD302" s="69">
        <v>0</v>
      </c>
      <c r="AE302" s="69">
        <v>0</v>
      </c>
      <c r="AF302" s="69">
        <v>0</v>
      </c>
      <c r="AG302" s="69">
        <v>0</v>
      </c>
      <c r="AH302" s="69">
        <v>0</v>
      </c>
      <c r="AI302" s="69">
        <v>0</v>
      </c>
      <c r="AJ302" s="69">
        <v>0</v>
      </c>
      <c r="AK302" s="69">
        <v>0</v>
      </c>
      <c r="AL302" s="69">
        <v>0</v>
      </c>
      <c r="AM302" s="69">
        <v>0</v>
      </c>
      <c r="AN302" s="69">
        <v>0</v>
      </c>
      <c r="AO302" s="69">
        <v>0</v>
      </c>
      <c r="AP302" s="69">
        <v>0</v>
      </c>
      <c r="AQ302" s="69">
        <v>0</v>
      </c>
      <c r="AR302" s="69">
        <v>0</v>
      </c>
      <c r="AS302" s="69">
        <v>0</v>
      </c>
      <c r="AT302" s="69">
        <v>0</v>
      </c>
      <c r="AU302" s="69">
        <v>0</v>
      </c>
    </row>
    <row r="303" spans="1:47" ht="13.2" x14ac:dyDescent="0.25">
      <c r="A303" s="4">
        <v>2014</v>
      </c>
      <c r="B303" s="4">
        <v>11</v>
      </c>
      <c r="C303" s="61">
        <v>63.249322643906929</v>
      </c>
      <c r="D303" s="30">
        <v>53.090122139305628</v>
      </c>
      <c r="E303" s="30">
        <v>4.5158712104634438</v>
      </c>
      <c r="F303" s="30">
        <v>6.4263685109671329E-2</v>
      </c>
      <c r="G303" s="30">
        <v>41.562572734516294</v>
      </c>
      <c r="H303" s="30">
        <v>33.496355487906101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6">
        <v>0</v>
      </c>
      <c r="O303" s="61">
        <f t="shared" si="11"/>
        <v>63.249322643906929</v>
      </c>
      <c r="P303" s="30">
        <f t="shared" si="19"/>
        <v>53.090122139305628</v>
      </c>
      <c r="Q303" s="30">
        <f t="shared" si="20"/>
        <v>41.562572734516294</v>
      </c>
      <c r="R303" s="30">
        <f t="shared" si="21"/>
        <v>33.496355487906101</v>
      </c>
      <c r="S303" s="61">
        <f t="shared" si="22"/>
        <v>0</v>
      </c>
      <c r="T303" s="30">
        <f t="shared" si="23"/>
        <v>0</v>
      </c>
      <c r="U303" s="30">
        <f t="shared" si="24"/>
        <v>0</v>
      </c>
      <c r="V303" s="30">
        <f t="shared" si="25"/>
        <v>0</v>
      </c>
      <c r="W303" s="12"/>
      <c r="X303" s="98">
        <v>81.148095536339767</v>
      </c>
      <c r="Y303" s="66">
        <v>0</v>
      </c>
      <c r="Z303" s="66">
        <v>71.73257015960489</v>
      </c>
      <c r="AA303" s="84"/>
      <c r="AB303" s="69">
        <f t="shared" si="8"/>
        <v>126.12850914502594</v>
      </c>
      <c r="AC303" s="69">
        <f t="shared" si="9"/>
        <v>0</v>
      </c>
      <c r="AD303" s="69">
        <v>26.496355487906101</v>
      </c>
      <c r="AE303" s="69">
        <v>5.4453911272745543</v>
      </c>
      <c r="AF303" s="69">
        <v>0</v>
      </c>
      <c r="AG303" s="69">
        <v>0</v>
      </c>
      <c r="AH303" s="69">
        <v>0</v>
      </c>
      <c r="AI303" s="69">
        <v>0</v>
      </c>
      <c r="AJ303" s="69">
        <v>0</v>
      </c>
      <c r="AK303" s="69">
        <v>0</v>
      </c>
      <c r="AL303" s="69">
        <v>0</v>
      </c>
      <c r="AM303" s="69">
        <v>0</v>
      </c>
      <c r="AN303" s="69">
        <v>0</v>
      </c>
      <c r="AO303" s="69">
        <v>0</v>
      </c>
      <c r="AP303" s="69">
        <v>0</v>
      </c>
      <c r="AQ303" s="69">
        <v>0</v>
      </c>
      <c r="AR303" s="69">
        <v>0</v>
      </c>
      <c r="AS303" s="69">
        <v>0</v>
      </c>
      <c r="AT303" s="69">
        <v>0</v>
      </c>
      <c r="AU303" s="69">
        <v>0</v>
      </c>
    </row>
    <row r="304" spans="1:47" ht="13.2" x14ac:dyDescent="0.25">
      <c r="A304" s="4">
        <v>2014</v>
      </c>
      <c r="B304" s="4">
        <v>12</v>
      </c>
      <c r="C304" s="61">
        <v>46.609001353612989</v>
      </c>
      <c r="D304" s="30">
        <v>66.762587103488414</v>
      </c>
      <c r="E304" s="30">
        <v>0.68638752595426844</v>
      </c>
      <c r="F304" s="30">
        <v>0</v>
      </c>
      <c r="G304" s="30">
        <v>28.774252122622968</v>
      </c>
      <c r="H304" s="30">
        <v>45.470206035312692</v>
      </c>
      <c r="I304" s="30">
        <v>0</v>
      </c>
      <c r="J304" s="30">
        <v>45.470206035312692</v>
      </c>
      <c r="K304" s="30">
        <v>0</v>
      </c>
      <c r="L304" s="30">
        <v>0</v>
      </c>
      <c r="M304" s="30">
        <v>0</v>
      </c>
      <c r="N304" s="36">
        <v>45.470206035312692</v>
      </c>
      <c r="O304" s="61">
        <f t="shared" si="11"/>
        <v>46.609001353612989</v>
      </c>
      <c r="P304" s="30">
        <f t="shared" si="19"/>
        <v>66.762587103488414</v>
      </c>
      <c r="Q304" s="30">
        <f t="shared" si="20"/>
        <v>28.774252122622968</v>
      </c>
      <c r="R304" s="30">
        <f t="shared" si="21"/>
        <v>45.470206035312692</v>
      </c>
      <c r="S304" s="61">
        <f t="shared" si="22"/>
        <v>0</v>
      </c>
      <c r="T304" s="30">
        <f t="shared" si="23"/>
        <v>45.470206035312692</v>
      </c>
      <c r="U304" s="30">
        <f t="shared" si="24"/>
        <v>0</v>
      </c>
      <c r="V304" s="30">
        <f t="shared" si="25"/>
        <v>0</v>
      </c>
      <c r="W304" s="12"/>
      <c r="X304" s="98">
        <v>79.998939110193476</v>
      </c>
      <c r="Y304" s="66">
        <v>0</v>
      </c>
      <c r="Z304" s="66">
        <v>74.443691773699612</v>
      </c>
      <c r="AA304" s="84"/>
      <c r="AB304" s="69">
        <f t="shared" si="8"/>
        <v>54.929161998759959</v>
      </c>
      <c r="AC304" s="69">
        <f t="shared" si="9"/>
        <v>22.735103017656346</v>
      </c>
      <c r="AD304" s="69">
        <v>36.524909374325567</v>
      </c>
      <c r="AE304" s="69">
        <v>8.2197411646071288</v>
      </c>
      <c r="AF304" s="69">
        <v>36.524909374325567</v>
      </c>
      <c r="AG304" s="69">
        <v>8.2197411646071288</v>
      </c>
      <c r="AH304" s="69">
        <v>0</v>
      </c>
      <c r="AI304" s="69">
        <v>0</v>
      </c>
      <c r="AJ304" s="69">
        <v>0</v>
      </c>
      <c r="AK304" s="69">
        <v>36.524909374325567</v>
      </c>
      <c r="AL304" s="69">
        <v>0</v>
      </c>
      <c r="AM304" s="69">
        <v>0</v>
      </c>
      <c r="AN304" s="69">
        <v>0</v>
      </c>
      <c r="AO304" s="69">
        <v>8.2197411646071288</v>
      </c>
      <c r="AP304" s="69">
        <v>0</v>
      </c>
      <c r="AQ304" s="69">
        <v>0</v>
      </c>
      <c r="AR304" s="69">
        <v>0</v>
      </c>
      <c r="AS304" s="69">
        <v>0</v>
      </c>
      <c r="AT304" s="69">
        <v>0</v>
      </c>
      <c r="AU304" s="69">
        <v>0</v>
      </c>
    </row>
    <row r="305" spans="1:47" ht="13.2" x14ac:dyDescent="0.25">
      <c r="A305" s="4">
        <v>2015</v>
      </c>
      <c r="B305" s="4">
        <v>1</v>
      </c>
      <c r="C305" s="61">
        <v>32.320030455796434</v>
      </c>
      <c r="D305" s="30">
        <v>72.352096363399127</v>
      </c>
      <c r="E305" s="30">
        <v>0.972971231277171</v>
      </c>
      <c r="F305" s="30">
        <v>0</v>
      </c>
      <c r="G305" s="30">
        <v>18.567540481803931</v>
      </c>
      <c r="H305" s="30">
        <v>49.402878476336618</v>
      </c>
      <c r="I305" s="30">
        <v>0</v>
      </c>
      <c r="J305" s="30">
        <v>49.402878476336618</v>
      </c>
      <c r="K305" s="30">
        <v>0</v>
      </c>
      <c r="L305" s="30">
        <v>0</v>
      </c>
      <c r="M305" s="30">
        <v>49.402878476336618</v>
      </c>
      <c r="N305" s="36">
        <v>0</v>
      </c>
      <c r="O305" s="61">
        <f t="shared" si="11"/>
        <v>32.320030455796434</v>
      </c>
      <c r="P305" s="30">
        <f t="shared" si="19"/>
        <v>72.352096363399127</v>
      </c>
      <c r="Q305" s="30">
        <f t="shared" si="20"/>
        <v>18.567540481803931</v>
      </c>
      <c r="R305" s="30">
        <f t="shared" si="21"/>
        <v>49.402878476336618</v>
      </c>
      <c r="S305" s="61">
        <f t="shared" si="22"/>
        <v>0</v>
      </c>
      <c r="T305" s="30">
        <f t="shared" si="23"/>
        <v>49.402878476336618</v>
      </c>
      <c r="U305" s="30">
        <f t="shared" si="24"/>
        <v>0</v>
      </c>
      <c r="V305" s="30">
        <f t="shared" si="25"/>
        <v>0</v>
      </c>
      <c r="W305" s="12"/>
      <c r="X305" s="98">
        <v>78.184495359235257</v>
      </c>
      <c r="Y305" s="66">
        <v>0</v>
      </c>
      <c r="Z305" s="66">
        <v>72.539736406024275</v>
      </c>
      <c r="AA305" s="84"/>
      <c r="AB305" s="69">
        <f t="shared" si="8"/>
        <v>39.464515904704712</v>
      </c>
      <c r="AC305" s="69">
        <f t="shared" si="9"/>
        <v>47.436542255824655</v>
      </c>
      <c r="AD305" s="69">
        <v>36.87828979645689</v>
      </c>
      <c r="AE305" s="69">
        <v>5.497314415895886</v>
      </c>
      <c r="AF305" s="69">
        <v>36.87828979645689</v>
      </c>
      <c r="AG305" s="69">
        <v>5.497314415895886</v>
      </c>
      <c r="AH305" s="69">
        <v>0</v>
      </c>
      <c r="AI305" s="69">
        <v>0</v>
      </c>
      <c r="AJ305" s="69">
        <v>36.87828979645689</v>
      </c>
      <c r="AK305" s="69">
        <v>0</v>
      </c>
      <c r="AL305" s="69">
        <v>0</v>
      </c>
      <c r="AM305" s="69">
        <v>0</v>
      </c>
      <c r="AN305" s="69">
        <v>5.497314415895886</v>
      </c>
      <c r="AO305" s="69">
        <v>0</v>
      </c>
      <c r="AP305" s="69">
        <v>0</v>
      </c>
      <c r="AQ305" s="69">
        <v>0</v>
      </c>
      <c r="AR305" s="69">
        <v>0</v>
      </c>
      <c r="AS305" s="69">
        <v>0</v>
      </c>
      <c r="AT305" s="69">
        <v>0</v>
      </c>
      <c r="AU305" s="69">
        <v>0</v>
      </c>
    </row>
    <row r="306" spans="1:47" ht="13.2" x14ac:dyDescent="0.25">
      <c r="A306" s="4">
        <v>2015</v>
      </c>
      <c r="B306" s="4">
        <v>2</v>
      </c>
      <c r="C306" s="61">
        <v>19.010312928949858</v>
      </c>
      <c r="D306" s="30">
        <v>102.4411886931855</v>
      </c>
      <c r="E306" s="30">
        <v>0.10781373506069929</v>
      </c>
      <c r="F306" s="30">
        <v>0</v>
      </c>
      <c r="G306" s="30">
        <v>3.3296223101192766</v>
      </c>
      <c r="H306" s="30">
        <v>78.349561136397142</v>
      </c>
      <c r="I306" s="30">
        <v>0</v>
      </c>
      <c r="J306" s="30">
        <v>78.349561136397142</v>
      </c>
      <c r="K306" s="30">
        <v>0</v>
      </c>
      <c r="L306" s="30">
        <v>127.75243961273375</v>
      </c>
      <c r="M306" s="30">
        <v>0</v>
      </c>
      <c r="N306" s="36">
        <v>0</v>
      </c>
      <c r="O306" s="61">
        <f t="shared" si="11"/>
        <v>19.010312928949858</v>
      </c>
      <c r="P306" s="30">
        <f t="shared" si="19"/>
        <v>102.4411886931855</v>
      </c>
      <c r="Q306" s="30">
        <f t="shared" si="20"/>
        <v>3.3296223101192766</v>
      </c>
      <c r="R306" s="30">
        <f t="shared" si="21"/>
        <v>78.349561136397142</v>
      </c>
      <c r="S306" s="61">
        <f t="shared" si="22"/>
        <v>0</v>
      </c>
      <c r="T306" s="30">
        <f t="shared" si="23"/>
        <v>78.349561136397142</v>
      </c>
      <c r="U306" s="30">
        <f t="shared" si="24"/>
        <v>0</v>
      </c>
      <c r="V306" s="30">
        <f t="shared" si="25"/>
        <v>127.75243961273375</v>
      </c>
      <c r="X306" s="98">
        <v>77.888062373151882</v>
      </c>
      <c r="Y306" s="66">
        <v>0</v>
      </c>
      <c r="Z306" s="66">
        <v>68.84265270590808</v>
      </c>
      <c r="AA306" s="84"/>
      <c r="AB306" s="69">
        <f t="shared" si="8"/>
        <v>25.665171692373146</v>
      </c>
      <c r="AC306" s="69">
        <f t="shared" si="9"/>
        <v>63.876219806366876</v>
      </c>
      <c r="AD306" s="69">
        <v>65.071499593164106</v>
      </c>
      <c r="AE306" s="69">
        <v>23.445749510148637</v>
      </c>
      <c r="AF306" s="69">
        <v>65.071499593164106</v>
      </c>
      <c r="AG306" s="69">
        <v>23.445749510148637</v>
      </c>
      <c r="AH306" s="69">
        <v>0</v>
      </c>
      <c r="AI306" s="69">
        <v>101.949789389621</v>
      </c>
      <c r="AJ306" s="69">
        <v>0</v>
      </c>
      <c r="AK306" s="69">
        <v>0</v>
      </c>
      <c r="AL306" s="69">
        <v>0</v>
      </c>
      <c r="AM306" s="69">
        <v>28.943063926044523</v>
      </c>
      <c r="AN306" s="69">
        <v>0</v>
      </c>
      <c r="AO306" s="69">
        <v>0</v>
      </c>
      <c r="AP306" s="69">
        <v>0</v>
      </c>
      <c r="AQ306" s="69">
        <v>65.071499593164106</v>
      </c>
      <c r="AR306" s="69">
        <v>0</v>
      </c>
      <c r="AS306" s="69">
        <v>23.445749510148637</v>
      </c>
      <c r="AT306" s="69">
        <v>0</v>
      </c>
      <c r="AU306" s="69">
        <v>0</v>
      </c>
    </row>
    <row r="307" spans="1:47" ht="13.8" thickBot="1" x14ac:dyDescent="0.3">
      <c r="A307" s="4">
        <v>2015</v>
      </c>
      <c r="B307" s="4">
        <v>3</v>
      </c>
      <c r="C307" s="61">
        <v>112.46446916168981</v>
      </c>
      <c r="D307" s="30">
        <v>10.932357547240981</v>
      </c>
      <c r="E307" s="30">
        <v>13.812594154859866</v>
      </c>
      <c r="F307" s="30">
        <v>9.5075253386497735E-2</v>
      </c>
      <c r="G307" s="30">
        <v>94.491180050461537</v>
      </c>
      <c r="H307" s="30">
        <v>2.9323463900963915</v>
      </c>
      <c r="I307" s="30">
        <v>0</v>
      </c>
      <c r="J307" s="30">
        <v>2.9323463900963915</v>
      </c>
      <c r="K307" s="30">
        <v>2.9323463900963915</v>
      </c>
      <c r="L307" s="30">
        <v>0</v>
      </c>
      <c r="M307" s="30">
        <v>0</v>
      </c>
      <c r="N307" s="36">
        <v>0</v>
      </c>
      <c r="O307" s="61">
        <f t="shared" ref="O307:O350" si="26">C307</f>
        <v>112.46446916168981</v>
      </c>
      <c r="P307" s="30">
        <f t="shared" si="19"/>
        <v>10.932357547240981</v>
      </c>
      <c r="Q307" s="30">
        <f t="shared" si="20"/>
        <v>94.491180050461537</v>
      </c>
      <c r="R307" s="30">
        <f t="shared" si="21"/>
        <v>2.9323463900963915</v>
      </c>
      <c r="S307" s="61">
        <f t="shared" si="22"/>
        <v>0</v>
      </c>
      <c r="T307" s="30">
        <f t="shared" si="23"/>
        <v>2.9323463900963915</v>
      </c>
      <c r="U307" s="30">
        <f t="shared" si="24"/>
        <v>2.9323463900963915</v>
      </c>
      <c r="V307" s="30">
        <f t="shared" si="25"/>
        <v>0</v>
      </c>
      <c r="X307" s="99">
        <v>87.648105710756298</v>
      </c>
      <c r="Y307" s="66">
        <v>0</v>
      </c>
      <c r="Z307" s="66">
        <v>71.632453953848142</v>
      </c>
      <c r="AA307" s="84"/>
      <c r="AB307" s="69">
        <f t="shared" si="8"/>
        <v>65.737391045319839</v>
      </c>
      <c r="AC307" s="69">
        <f t="shared" si="9"/>
        <v>40.64095376324677</v>
      </c>
      <c r="AD307" s="69">
        <v>1.0122018470449987</v>
      </c>
      <c r="AE307" s="69">
        <v>0</v>
      </c>
      <c r="AF307" s="69">
        <v>1.0122018470449987</v>
      </c>
      <c r="AG307" s="69">
        <v>0</v>
      </c>
      <c r="AH307" s="69">
        <v>1.0122018470449987</v>
      </c>
      <c r="AI307" s="69">
        <v>0</v>
      </c>
      <c r="AJ307" s="69">
        <v>0</v>
      </c>
      <c r="AK307" s="69">
        <v>0</v>
      </c>
      <c r="AL307" s="69">
        <v>0</v>
      </c>
      <c r="AM307" s="69">
        <v>0</v>
      </c>
      <c r="AN307" s="69">
        <v>0</v>
      </c>
      <c r="AO307" s="69">
        <v>0</v>
      </c>
      <c r="AP307" s="69">
        <v>1.0122018470449987</v>
      </c>
      <c r="AQ307" s="69">
        <v>0</v>
      </c>
      <c r="AR307" s="69">
        <v>0</v>
      </c>
      <c r="AS307" s="69">
        <v>0</v>
      </c>
      <c r="AT307" s="69">
        <f>(C307+C308)/2</f>
        <v>152.47108346839576</v>
      </c>
      <c r="AU307" s="69">
        <f>(K307+H308)/2</f>
        <v>1.4661731950481958</v>
      </c>
    </row>
    <row r="308" spans="1:47" ht="13.2" x14ac:dyDescent="0.25">
      <c r="A308" s="4">
        <v>2015</v>
      </c>
      <c r="B308" s="4">
        <v>4</v>
      </c>
      <c r="C308" s="61">
        <v>192.47769777510175</v>
      </c>
      <c r="D308" s="30">
        <v>7.0583324857793769E-2</v>
      </c>
      <c r="E308" s="30">
        <v>35.951557408047307</v>
      </c>
      <c r="F308" s="30">
        <v>5.7096332953959266</v>
      </c>
      <c r="G308" s="30">
        <v>187.02059540284137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6">
        <v>0</v>
      </c>
      <c r="O308" s="61">
        <f t="shared" ref="O308" si="27">C308</f>
        <v>192.47769777510175</v>
      </c>
      <c r="P308" s="30">
        <f t="shared" ref="P308" si="28">D308</f>
        <v>7.0583324857793769E-2</v>
      </c>
      <c r="Q308" s="30">
        <f t="shared" ref="Q308" si="29">G308</f>
        <v>187.02059540284137</v>
      </c>
      <c r="R308" s="30">
        <f t="shared" ref="R308" si="30">H308</f>
        <v>0</v>
      </c>
      <c r="S308" s="61">
        <f t="shared" ref="S308" si="31">I308</f>
        <v>0</v>
      </c>
      <c r="T308" s="30">
        <f t="shared" ref="T308" si="32">J308</f>
        <v>0</v>
      </c>
      <c r="U308" s="30">
        <f t="shared" ref="U308" si="33">K308</f>
        <v>0</v>
      </c>
      <c r="V308" s="30">
        <f t="shared" ref="V308" si="34">L308</f>
        <v>0</v>
      </c>
      <c r="X308" s="91">
        <f t="shared" ref="X308:X313" si="35">(X296+X284+X272+X260+X248+X236+X224+X212+X200+X188+X176+X164+X152+X140+X128+X116+X104+X92+X80+X68)/20</f>
        <v>86.733993019033363</v>
      </c>
      <c r="Y308" s="38">
        <f t="shared" ref="Y308:Y310" si="36">(Y296+Y284+Y272+Y260+Y248+Y236+Y224+Y212+Y200+Y188+Y176+Y164+Y152+Y140+Y128+Y116+Y104+Y92+Y80+Y68)/20</f>
        <v>0</v>
      </c>
      <c r="Z308" s="38">
        <f t="shared" ref="Z308:Z313" si="37">(Z296+Z284+Z272+Z260+Z248+Z236+Z224+Z212+Z200+Z188+Z176+Z164+Z152+Z140+Z128+Z116+Z104+Z92+Z80+Z68)/20</f>
        <v>68.255756463766915</v>
      </c>
      <c r="AA308" s="84"/>
      <c r="AB308" s="69">
        <f t="shared" si="8"/>
        <v>152.47108346839576</v>
      </c>
      <c r="AC308" s="69">
        <f t="shared" si="9"/>
        <v>1.4661731950481958</v>
      </c>
      <c r="AD308" s="89">
        <v>1.5573633808275509</v>
      </c>
      <c r="AE308" s="69">
        <v>6.7199104708102195E-4</v>
      </c>
      <c r="AF308" s="69">
        <v>0</v>
      </c>
      <c r="AG308" s="69">
        <v>0</v>
      </c>
      <c r="AH308" s="69">
        <v>0</v>
      </c>
      <c r="AI308" s="69">
        <v>0</v>
      </c>
      <c r="AJ308" s="69">
        <v>0</v>
      </c>
      <c r="AK308" s="69">
        <v>0</v>
      </c>
      <c r="AL308" s="69">
        <v>0</v>
      </c>
      <c r="AM308" s="69">
        <v>0</v>
      </c>
      <c r="AN308" s="69">
        <v>0</v>
      </c>
      <c r="AO308" s="69">
        <v>0</v>
      </c>
      <c r="AP308" s="69">
        <v>0</v>
      </c>
      <c r="AQ308" s="69">
        <v>0</v>
      </c>
      <c r="AR308" s="69">
        <v>0</v>
      </c>
      <c r="AS308" s="69">
        <v>0</v>
      </c>
      <c r="AT308" s="69">
        <v>0</v>
      </c>
      <c r="AU308" s="69">
        <v>0</v>
      </c>
    </row>
    <row r="309" spans="1:47" ht="13.2" x14ac:dyDescent="0.25">
      <c r="A309" s="4">
        <v>2015</v>
      </c>
      <c r="B309" s="4">
        <v>5</v>
      </c>
      <c r="C309" s="61">
        <v>233.99689467086057</v>
      </c>
      <c r="D309" s="30">
        <v>4.0244930878727679E-2</v>
      </c>
      <c r="E309" s="30">
        <v>53.025117956632656</v>
      </c>
      <c r="F309" s="30">
        <v>7.7967398173216242</v>
      </c>
      <c r="G309" s="30">
        <v>228.48103013349413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6">
        <v>0</v>
      </c>
      <c r="O309" s="61">
        <f t="shared" ref="O309:O310" si="38">C309</f>
        <v>233.99689467086057</v>
      </c>
      <c r="P309" s="30">
        <f t="shared" ref="P309:P310" si="39">D309</f>
        <v>4.0244930878727679E-2</v>
      </c>
      <c r="Q309" s="30">
        <f t="shared" ref="Q309:Q310" si="40">G309</f>
        <v>228.48103013349413</v>
      </c>
      <c r="R309" s="30">
        <f t="shared" ref="R309:R310" si="41">H309</f>
        <v>0</v>
      </c>
      <c r="S309" s="61">
        <f t="shared" ref="S309:S310" si="42">I309</f>
        <v>0</v>
      </c>
      <c r="T309" s="30">
        <f t="shared" ref="T309:T310" si="43">J309</f>
        <v>0</v>
      </c>
      <c r="U309" s="30">
        <f t="shared" ref="U309:U310" si="44">K309</f>
        <v>0</v>
      </c>
      <c r="V309" s="30">
        <f t="shared" ref="V309:V310" si="45">L309</f>
        <v>0</v>
      </c>
      <c r="X309" s="92">
        <f t="shared" si="35"/>
        <v>95.217284807981201</v>
      </c>
      <c r="Y309" s="38">
        <f t="shared" si="36"/>
        <v>95.217284807981201</v>
      </c>
      <c r="Z309" s="38">
        <f t="shared" si="37"/>
        <v>70.983151786833304</v>
      </c>
      <c r="AA309" s="90"/>
      <c r="AB309" s="69">
        <f t="shared" si="8"/>
        <v>213.23729622298117</v>
      </c>
      <c r="AC309" s="69">
        <f t="shared" si="9"/>
        <v>0</v>
      </c>
      <c r="AD309" s="69">
        <v>1.041666666666643E-2</v>
      </c>
      <c r="AE309" s="69">
        <v>0</v>
      </c>
      <c r="AF309" s="69">
        <v>0</v>
      </c>
      <c r="AG309" s="69">
        <v>0</v>
      </c>
      <c r="AH309" s="69">
        <v>0</v>
      </c>
      <c r="AI309" s="69">
        <v>0</v>
      </c>
      <c r="AJ309" s="69">
        <v>0</v>
      </c>
      <c r="AK309" s="69">
        <v>0</v>
      </c>
      <c r="AL309" s="69">
        <v>0</v>
      </c>
      <c r="AM309" s="69">
        <v>0</v>
      </c>
      <c r="AN309" s="69">
        <v>0</v>
      </c>
      <c r="AO309" s="69">
        <v>0</v>
      </c>
      <c r="AP309" s="69">
        <v>0</v>
      </c>
      <c r="AQ309" s="69">
        <v>0</v>
      </c>
      <c r="AR309" s="69">
        <v>0</v>
      </c>
      <c r="AS309" s="69">
        <v>0</v>
      </c>
      <c r="AT309" s="69">
        <v>0</v>
      </c>
      <c r="AU309" s="69">
        <v>0</v>
      </c>
    </row>
    <row r="310" spans="1:47" x14ac:dyDescent="0.2">
      <c r="A310" s="4">
        <v>2015</v>
      </c>
      <c r="B310" s="4">
        <v>6</v>
      </c>
      <c r="C310" s="61">
        <v>299.72235557223803</v>
      </c>
      <c r="D310" s="30">
        <v>0</v>
      </c>
      <c r="E310" s="30">
        <v>88.423366787652569</v>
      </c>
      <c r="F310" s="30">
        <v>22.78185082416045</v>
      </c>
      <c r="G310" s="30">
        <v>299.65349829591548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6">
        <v>0</v>
      </c>
      <c r="O310" s="61">
        <f t="shared" si="38"/>
        <v>299.72235557223803</v>
      </c>
      <c r="P310" s="30">
        <f t="shared" si="39"/>
        <v>0</v>
      </c>
      <c r="Q310" s="30">
        <f t="shared" si="40"/>
        <v>299.65349829591548</v>
      </c>
      <c r="R310" s="30">
        <f t="shared" si="41"/>
        <v>0</v>
      </c>
      <c r="S310" s="61">
        <f t="shared" si="42"/>
        <v>0</v>
      </c>
      <c r="T310" s="30">
        <f t="shared" si="43"/>
        <v>0</v>
      </c>
      <c r="U310" s="30">
        <f t="shared" si="44"/>
        <v>0</v>
      </c>
      <c r="V310" s="30">
        <f t="shared" si="45"/>
        <v>0</v>
      </c>
      <c r="W310" s="87"/>
      <c r="X310" s="85">
        <f t="shared" si="35"/>
        <v>102.96120349246796</v>
      </c>
      <c r="Y310" s="38">
        <f t="shared" si="36"/>
        <v>102.96120349246796</v>
      </c>
      <c r="Z310" s="38">
        <f t="shared" si="37"/>
        <v>76.337452216704307</v>
      </c>
      <c r="AA310" s="7"/>
      <c r="AB310" s="69">
        <f t="shared" si="8"/>
        <v>266.8596251215493</v>
      </c>
      <c r="AC310" s="69">
        <f t="shared" si="9"/>
        <v>0</v>
      </c>
      <c r="AD310" s="69">
        <v>0</v>
      </c>
      <c r="AE310" s="69">
        <v>0</v>
      </c>
      <c r="AF310" s="69">
        <v>0</v>
      </c>
      <c r="AG310" s="69">
        <v>0</v>
      </c>
      <c r="AH310" s="69">
        <v>0</v>
      </c>
      <c r="AI310" s="69">
        <v>0</v>
      </c>
      <c r="AJ310" s="69">
        <v>0</v>
      </c>
      <c r="AK310" s="69">
        <v>0</v>
      </c>
      <c r="AL310" s="69">
        <v>0</v>
      </c>
      <c r="AM310" s="69">
        <v>0</v>
      </c>
      <c r="AN310" s="69">
        <v>0</v>
      </c>
      <c r="AO310" s="69">
        <v>0</v>
      </c>
      <c r="AP310" s="69">
        <v>0</v>
      </c>
      <c r="AQ310" s="69">
        <v>0</v>
      </c>
      <c r="AR310" s="69">
        <v>0</v>
      </c>
      <c r="AS310" s="69">
        <v>0</v>
      </c>
      <c r="AT310" s="69">
        <v>0</v>
      </c>
      <c r="AU310" s="69">
        <v>0</v>
      </c>
    </row>
    <row r="311" spans="1:47" x14ac:dyDescent="0.2">
      <c r="A311" s="4">
        <v>2015</v>
      </c>
      <c r="B311" s="4">
        <v>7</v>
      </c>
      <c r="C311" s="61">
        <v>332.83235931319314</v>
      </c>
      <c r="D311" s="30">
        <v>0</v>
      </c>
      <c r="E311" s="30">
        <v>101.61406009063415</v>
      </c>
      <c r="F311" s="30">
        <v>28.696368129016918</v>
      </c>
      <c r="G311" s="30">
        <v>332.83235931319314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6">
        <v>0</v>
      </c>
      <c r="O311" s="61">
        <f t="shared" ref="O311" si="46">C311</f>
        <v>332.83235931319314</v>
      </c>
      <c r="P311" s="30">
        <f t="shared" ref="P311" si="47">D311</f>
        <v>0</v>
      </c>
      <c r="Q311" s="30">
        <f t="shared" ref="Q311" si="48">G311</f>
        <v>332.83235931319314</v>
      </c>
      <c r="R311" s="30">
        <f t="shared" ref="R311" si="49">H311</f>
        <v>0</v>
      </c>
      <c r="S311" s="61">
        <f t="shared" ref="S311" si="50">I311</f>
        <v>0</v>
      </c>
      <c r="T311" s="30">
        <f t="shared" ref="T311" si="51">J311</f>
        <v>0</v>
      </c>
      <c r="U311" s="30">
        <f t="shared" ref="U311" si="52">K311</f>
        <v>0</v>
      </c>
      <c r="V311" s="30">
        <f t="shared" ref="V311" si="53">L311</f>
        <v>0</v>
      </c>
      <c r="W311" s="87" t="s">
        <v>56</v>
      </c>
      <c r="X311" s="85">
        <f t="shared" si="35"/>
        <v>106.44877069971258</v>
      </c>
      <c r="Y311" s="85">
        <f t="shared" ref="Y311" si="54">(Y299+Y287+Y275+Y263+Y251+Y239+Y227+Y215+Y203+Y191+Y179+Y167+Y155+Y143+Y131+Y119+Y107+Y95+Y83+Y71)/20</f>
        <v>106.44877069971258</v>
      </c>
      <c r="Z311" s="85">
        <f t="shared" si="37"/>
        <v>76.206395007915347</v>
      </c>
      <c r="AA311" s="7"/>
      <c r="AB311" s="69">
        <f t="shared" si="8"/>
        <v>316.27735744271558</v>
      </c>
      <c r="AC311" s="69">
        <f t="shared" si="9"/>
        <v>0</v>
      </c>
      <c r="AD311" s="50">
        <v>0</v>
      </c>
      <c r="AE311" s="50">
        <v>0</v>
      </c>
      <c r="AF311" s="74">
        <v>0</v>
      </c>
      <c r="AG311" s="74">
        <v>0</v>
      </c>
      <c r="AH311" s="50">
        <v>0</v>
      </c>
      <c r="AI311" s="50">
        <v>0</v>
      </c>
      <c r="AJ311" s="50">
        <v>0</v>
      </c>
      <c r="AK311" s="50">
        <v>0</v>
      </c>
      <c r="AL311" s="50">
        <v>0</v>
      </c>
      <c r="AM311" s="50">
        <v>0</v>
      </c>
      <c r="AN311" s="50">
        <v>0</v>
      </c>
      <c r="AO311" s="50">
        <v>0</v>
      </c>
      <c r="AP311" s="50">
        <v>0</v>
      </c>
      <c r="AQ311" s="50">
        <v>0</v>
      </c>
      <c r="AR311" s="50">
        <v>0</v>
      </c>
      <c r="AS311" s="50">
        <v>0</v>
      </c>
      <c r="AT311" s="74">
        <v>0</v>
      </c>
      <c r="AU311" s="74">
        <v>0</v>
      </c>
    </row>
    <row r="312" spans="1:47" x14ac:dyDescent="0.2">
      <c r="A312" s="49">
        <v>2015</v>
      </c>
      <c r="B312" s="49">
        <v>8</v>
      </c>
      <c r="C312" s="50">
        <v>329.73144935858772</v>
      </c>
      <c r="D312" s="50">
        <v>0</v>
      </c>
      <c r="E312" s="50">
        <v>99.695312400078421</v>
      </c>
      <c r="F312" s="50">
        <v>26.810191103418628</v>
      </c>
      <c r="G312" s="50">
        <v>329.73069944170629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1">
        <f t="shared" si="26"/>
        <v>329.73144935858772</v>
      </c>
      <c r="P312" s="50">
        <f t="shared" si="19"/>
        <v>0</v>
      </c>
      <c r="Q312" s="50">
        <f t="shared" si="20"/>
        <v>329.73069944170629</v>
      </c>
      <c r="R312" s="50">
        <f t="shared" si="21"/>
        <v>0</v>
      </c>
      <c r="S312" s="50">
        <f t="shared" si="22"/>
        <v>0</v>
      </c>
      <c r="T312" s="50">
        <f t="shared" si="23"/>
        <v>0</v>
      </c>
      <c r="U312" s="50">
        <f t="shared" si="24"/>
        <v>0</v>
      </c>
      <c r="V312" s="50">
        <f t="shared" si="25"/>
        <v>0</v>
      </c>
      <c r="W312" s="6" t="s">
        <v>97</v>
      </c>
      <c r="X312" s="85">
        <f t="shared" si="35"/>
        <v>107.41614697985577</v>
      </c>
      <c r="Y312" s="85">
        <f t="shared" ref="Y312" si="55">(Y300+Y288+Y276+Y264+Y252+Y240+Y228+Y216+Y204+Y192+Y180+Y168+Y156+Y144+Y132+Y120+Y108+Y96+Y84+Y72)/20</f>
        <v>107.41614697985577</v>
      </c>
      <c r="Z312" s="85">
        <f t="shared" si="37"/>
        <v>76.3967564018632</v>
      </c>
      <c r="AA312" s="7"/>
      <c r="AB312" s="69">
        <f t="shared" si="8"/>
        <v>331.28190433589043</v>
      </c>
      <c r="AC312" s="69">
        <f t="shared" si="9"/>
        <v>0</v>
      </c>
      <c r="AD312" s="50">
        <v>0</v>
      </c>
      <c r="AE312" s="50">
        <v>0</v>
      </c>
      <c r="AF312" s="74">
        <v>0</v>
      </c>
      <c r="AG312" s="74">
        <v>0</v>
      </c>
      <c r="AH312" s="50">
        <v>0</v>
      </c>
      <c r="AI312" s="50">
        <v>0</v>
      </c>
      <c r="AJ312" s="50">
        <v>0</v>
      </c>
      <c r="AK312" s="50">
        <v>0</v>
      </c>
      <c r="AL312" s="50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0</v>
      </c>
      <c r="AT312" s="74">
        <v>0</v>
      </c>
      <c r="AU312" s="74">
        <v>0</v>
      </c>
    </row>
    <row r="313" spans="1:47" x14ac:dyDescent="0.2">
      <c r="A313" s="49">
        <v>2015</v>
      </c>
      <c r="B313" s="49">
        <v>9</v>
      </c>
      <c r="C313" s="50">
        <v>278.21093356333773</v>
      </c>
      <c r="D313" s="50">
        <v>0</v>
      </c>
      <c r="E313" s="50">
        <v>69.2279907235135</v>
      </c>
      <c r="F313" s="50">
        <v>13.43040285734474</v>
      </c>
      <c r="G313" s="50">
        <v>278.15549384899225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1">
        <f t="shared" si="26"/>
        <v>278.21093356333773</v>
      </c>
      <c r="P313" s="50">
        <f t="shared" si="19"/>
        <v>0</v>
      </c>
      <c r="Q313" s="50">
        <f t="shared" si="20"/>
        <v>278.15549384899225</v>
      </c>
      <c r="R313" s="50">
        <f t="shared" si="21"/>
        <v>0</v>
      </c>
      <c r="S313" s="50">
        <f t="shared" si="22"/>
        <v>0</v>
      </c>
      <c r="T313" s="50">
        <f t="shared" si="23"/>
        <v>0</v>
      </c>
      <c r="U313" s="50">
        <f t="shared" si="24"/>
        <v>0</v>
      </c>
      <c r="V313" s="50">
        <f t="shared" si="25"/>
        <v>0</v>
      </c>
      <c r="X313" s="85">
        <f t="shared" si="35"/>
        <v>102.68150137955607</v>
      </c>
      <c r="Y313" s="85">
        <f t="shared" ref="Y313" si="56">(Y301+Y289+Y277+Y265+Y253+Y241+Y229+Y217+Y205+Y193+Y181+Y169+Y157+Y145+Y133+Y121+Y109+Y97+Y85+Y73)/20</f>
        <v>102.68150137955607</v>
      </c>
      <c r="Z313" s="85">
        <f t="shared" si="37"/>
        <v>78.001484422866469</v>
      </c>
      <c r="AA313" s="7"/>
      <c r="AB313" s="69">
        <f t="shared" si="8"/>
        <v>303.9711914609627</v>
      </c>
      <c r="AC313" s="69">
        <f t="shared" si="9"/>
        <v>0</v>
      </c>
      <c r="AD313" s="50">
        <v>0</v>
      </c>
      <c r="AE313" s="50">
        <v>0</v>
      </c>
      <c r="AF313" s="74">
        <v>0</v>
      </c>
      <c r="AG313" s="74">
        <v>0</v>
      </c>
      <c r="AH313" s="50">
        <v>0</v>
      </c>
      <c r="AI313" s="50">
        <v>0</v>
      </c>
      <c r="AJ313" s="50">
        <v>0</v>
      </c>
      <c r="AK313" s="50">
        <v>0</v>
      </c>
      <c r="AL313" s="50">
        <v>0</v>
      </c>
      <c r="AM313" s="50">
        <v>0</v>
      </c>
      <c r="AN313" s="50">
        <v>0</v>
      </c>
      <c r="AO313" s="50">
        <v>0</v>
      </c>
      <c r="AP313" s="50">
        <v>0</v>
      </c>
      <c r="AQ313" s="50">
        <v>0</v>
      </c>
      <c r="AR313" s="50">
        <v>0</v>
      </c>
      <c r="AS313" s="50">
        <v>0</v>
      </c>
      <c r="AT313" s="74">
        <v>0</v>
      </c>
      <c r="AU313" s="74">
        <v>0</v>
      </c>
    </row>
    <row r="314" spans="1:47" x14ac:dyDescent="0.2">
      <c r="A314" s="49">
        <v>2015</v>
      </c>
      <c r="B314" s="49">
        <v>10</v>
      </c>
      <c r="C314" s="50">
        <v>198.83661390818892</v>
      </c>
      <c r="D314" s="50">
        <v>3.8389772083761713</v>
      </c>
      <c r="E314" s="50">
        <v>35.469220544334775</v>
      </c>
      <c r="F314" s="50">
        <v>3.7051861891231086</v>
      </c>
      <c r="G314" s="50">
        <v>190.70536958671573</v>
      </c>
      <c r="H314" s="50">
        <v>1.5356602334740597</v>
      </c>
      <c r="I314" s="50">
        <v>0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1">
        <f t="shared" si="26"/>
        <v>198.83661390818892</v>
      </c>
      <c r="P314" s="50">
        <f t="shared" si="19"/>
        <v>3.8389772083761713</v>
      </c>
      <c r="Q314" s="50">
        <f t="shared" si="20"/>
        <v>190.70536958671573</v>
      </c>
      <c r="R314" s="50">
        <f t="shared" si="21"/>
        <v>1.5356602334740597</v>
      </c>
      <c r="S314" s="50">
        <f t="shared" si="22"/>
        <v>0</v>
      </c>
      <c r="T314" s="50">
        <f t="shared" si="23"/>
        <v>0</v>
      </c>
      <c r="U314" s="50">
        <f t="shared" si="24"/>
        <v>0</v>
      </c>
      <c r="V314" s="50">
        <f t="shared" si="25"/>
        <v>0</v>
      </c>
      <c r="W314" s="2" t="s">
        <v>308</v>
      </c>
      <c r="X314" s="85">
        <f t="shared" ref="X314:Z319" si="57">(X302+X290+X278+X266+X254+X242+X230+X218+X206+X194+X182+X170+X158+X146+X134+X122+X110+X98+X86+X74)/20</f>
        <v>93.161689051897923</v>
      </c>
      <c r="Y314" s="85">
        <f t="shared" si="57"/>
        <v>0</v>
      </c>
      <c r="Z314" s="85">
        <f t="shared" si="57"/>
        <v>73.921823299745228</v>
      </c>
      <c r="AA314" s="7"/>
      <c r="AB314" s="69">
        <f t="shared" si="8"/>
        <v>238.52377373576331</v>
      </c>
      <c r="AC314" s="69">
        <f t="shared" si="9"/>
        <v>0</v>
      </c>
      <c r="AD314" s="50">
        <v>1.0401537332701989</v>
      </c>
      <c r="AE314" s="50">
        <v>0</v>
      </c>
      <c r="AF314" s="74">
        <v>0</v>
      </c>
      <c r="AG314" s="74">
        <v>0</v>
      </c>
      <c r="AH314" s="50">
        <v>0</v>
      </c>
      <c r="AI314" s="50">
        <v>0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74">
        <v>0</v>
      </c>
      <c r="AU314" s="74">
        <v>0</v>
      </c>
    </row>
    <row r="315" spans="1:47" x14ac:dyDescent="0.2">
      <c r="A315" s="49">
        <v>2015</v>
      </c>
      <c r="B315" s="49">
        <v>11</v>
      </c>
      <c r="C315" s="50">
        <v>75.667245198869992</v>
      </c>
      <c r="D315" s="50">
        <v>28.935219572893278</v>
      </c>
      <c r="E315" s="50">
        <v>4.4286832253945372</v>
      </c>
      <c r="F315" s="50">
        <v>6.2534575168875839E-2</v>
      </c>
      <c r="G315" s="50">
        <v>53.128416412666297</v>
      </c>
      <c r="H315" s="50">
        <v>14.74770491549187</v>
      </c>
      <c r="I315" s="50">
        <v>0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1">
        <f t="shared" si="26"/>
        <v>75.667245198869992</v>
      </c>
      <c r="P315" s="50">
        <f t="shared" si="19"/>
        <v>28.935219572893278</v>
      </c>
      <c r="Q315" s="50">
        <f t="shared" si="20"/>
        <v>53.128416412666297</v>
      </c>
      <c r="R315" s="50">
        <f t="shared" si="21"/>
        <v>14.74770491549187</v>
      </c>
      <c r="S315" s="50">
        <f t="shared" si="22"/>
        <v>0</v>
      </c>
      <c r="T315" s="50">
        <f t="shared" si="23"/>
        <v>0</v>
      </c>
      <c r="U315" s="50">
        <f t="shared" si="24"/>
        <v>0</v>
      </c>
      <c r="V315" s="50">
        <f t="shared" si="25"/>
        <v>0</v>
      </c>
      <c r="W315" s="12"/>
      <c r="X315" s="85">
        <f t="shared" si="57"/>
        <v>82.716754349850987</v>
      </c>
      <c r="Y315" s="85">
        <f t="shared" si="57"/>
        <v>0</v>
      </c>
      <c r="Z315" s="85">
        <f t="shared" si="57"/>
        <v>72.824650968202945</v>
      </c>
      <c r="AA315" s="7"/>
      <c r="AB315" s="69">
        <f t="shared" si="8"/>
        <v>137.25192955352946</v>
      </c>
      <c r="AC315" s="69">
        <f t="shared" si="9"/>
        <v>0</v>
      </c>
      <c r="AD315" s="50">
        <v>10.990310368714875</v>
      </c>
      <c r="AE315" s="50">
        <v>1.7466988989282193</v>
      </c>
      <c r="AF315" s="74">
        <v>0</v>
      </c>
      <c r="AG315" s="74">
        <v>0</v>
      </c>
      <c r="AH315" s="50">
        <v>0</v>
      </c>
      <c r="AI315" s="50">
        <v>0</v>
      </c>
      <c r="AJ315" s="50">
        <v>0</v>
      </c>
      <c r="AK315" s="50">
        <v>0</v>
      </c>
      <c r="AL315" s="50">
        <v>0</v>
      </c>
      <c r="AM315" s="50">
        <v>0</v>
      </c>
      <c r="AN315" s="50">
        <v>0</v>
      </c>
      <c r="AO315" s="50">
        <v>0</v>
      </c>
      <c r="AP315" s="50">
        <v>0</v>
      </c>
      <c r="AQ315" s="50">
        <v>0</v>
      </c>
      <c r="AR315" s="50">
        <v>0</v>
      </c>
      <c r="AS315" s="50">
        <v>0</v>
      </c>
      <c r="AT315" s="74">
        <v>0</v>
      </c>
      <c r="AU315" s="74">
        <v>0</v>
      </c>
    </row>
    <row r="316" spans="1:47" x14ac:dyDescent="0.2">
      <c r="A316" s="49">
        <v>2015</v>
      </c>
      <c r="B316" s="49">
        <v>12</v>
      </c>
      <c r="C316" s="50">
        <v>42.449672857488302</v>
      </c>
      <c r="D316" s="50">
        <v>82.304422731853208</v>
      </c>
      <c r="E316" s="50">
        <v>0.98160245218345865</v>
      </c>
      <c r="F316" s="50">
        <v>5.7264258648294473E-4</v>
      </c>
      <c r="G316" s="50">
        <v>24.516255146947294</v>
      </c>
      <c r="H316" s="50">
        <v>65.410489377284875</v>
      </c>
      <c r="I316" s="50">
        <v>0.17544300865084281</v>
      </c>
      <c r="J316" s="50">
        <v>65.410489377284875</v>
      </c>
      <c r="K316" s="50">
        <v>0</v>
      </c>
      <c r="L316" s="50">
        <v>0</v>
      </c>
      <c r="M316" s="50">
        <v>0</v>
      </c>
      <c r="N316" s="50">
        <v>65.410489377284875</v>
      </c>
      <c r="O316" s="51">
        <f t="shared" si="26"/>
        <v>42.449672857488302</v>
      </c>
      <c r="P316" s="50">
        <f t="shared" si="19"/>
        <v>82.304422731853208</v>
      </c>
      <c r="Q316" s="50">
        <f t="shared" si="20"/>
        <v>24.516255146947294</v>
      </c>
      <c r="R316" s="50">
        <f t="shared" si="21"/>
        <v>65.410489377284875</v>
      </c>
      <c r="S316" s="50">
        <f t="shared" si="22"/>
        <v>0.17544300865084281</v>
      </c>
      <c r="T316" s="50">
        <f t="shared" si="23"/>
        <v>65.410489377284875</v>
      </c>
      <c r="U316" s="50">
        <f t="shared" si="24"/>
        <v>0</v>
      </c>
      <c r="V316" s="50">
        <f t="shared" si="25"/>
        <v>0</v>
      </c>
      <c r="W316" s="12"/>
      <c r="X316" s="85">
        <f t="shared" si="57"/>
        <v>79.445466787395844</v>
      </c>
      <c r="Y316" s="85">
        <f t="shared" si="57"/>
        <v>0</v>
      </c>
      <c r="Z316" s="85">
        <f t="shared" si="57"/>
        <v>75.287115885577109</v>
      </c>
      <c r="AA316" s="7"/>
      <c r="AB316" s="69">
        <f t="shared" si="8"/>
        <v>59.058459028179144</v>
      </c>
      <c r="AC316" s="69">
        <f t="shared" si="9"/>
        <v>32.705244688642438</v>
      </c>
      <c r="AD316" s="50">
        <v>55.891738675335681</v>
      </c>
      <c r="AE316" s="50">
        <v>21.818154361592569</v>
      </c>
      <c r="AF316" s="74">
        <f>+AD316</f>
        <v>55.891738675335681</v>
      </c>
      <c r="AG316" s="74">
        <f>+AE316</f>
        <v>21.818154361592569</v>
      </c>
      <c r="AH316" s="50">
        <v>0</v>
      </c>
      <c r="AI316" s="50">
        <v>0</v>
      </c>
      <c r="AJ316" s="50">
        <v>0</v>
      </c>
      <c r="AK316" s="50">
        <v>55.891738675335681</v>
      </c>
      <c r="AL316" s="50">
        <v>0</v>
      </c>
      <c r="AM316" s="50">
        <v>0</v>
      </c>
      <c r="AN316" s="50">
        <v>0</v>
      </c>
      <c r="AO316" s="50">
        <v>21.818154361592569</v>
      </c>
      <c r="AP316" s="50">
        <v>0</v>
      </c>
      <c r="AQ316" s="50">
        <v>0</v>
      </c>
      <c r="AR316" s="50">
        <v>0</v>
      </c>
      <c r="AS316" s="50">
        <v>0</v>
      </c>
      <c r="AT316" s="74">
        <v>0</v>
      </c>
      <c r="AU316" s="74">
        <v>0</v>
      </c>
    </row>
    <row r="317" spans="1:47" x14ac:dyDescent="0.2">
      <c r="A317" s="49">
        <v>2016</v>
      </c>
      <c r="B317" s="49">
        <v>1</v>
      </c>
      <c r="C317" s="50">
        <v>26.872581391315055</v>
      </c>
      <c r="D317" s="50">
        <v>123.83441885147447</v>
      </c>
      <c r="E317" s="50">
        <v>0.27440732439639026</v>
      </c>
      <c r="F317" s="50">
        <v>0</v>
      </c>
      <c r="G317" s="50">
        <v>8.9432386973197087</v>
      </c>
      <c r="H317" s="50">
        <v>104.01238027997351</v>
      </c>
      <c r="I317" s="50">
        <v>0.47586523824689808</v>
      </c>
      <c r="J317" s="50">
        <v>104.01238027997351</v>
      </c>
      <c r="K317" s="50">
        <v>0</v>
      </c>
      <c r="L317" s="50">
        <v>0</v>
      </c>
      <c r="M317" s="50">
        <v>104.01238027997351</v>
      </c>
      <c r="N317" s="50">
        <v>0</v>
      </c>
      <c r="O317" s="51">
        <f t="shared" si="26"/>
        <v>26.872581391315055</v>
      </c>
      <c r="P317" s="50">
        <f t="shared" si="19"/>
        <v>123.83441885147447</v>
      </c>
      <c r="Q317" s="50">
        <f t="shared" si="20"/>
        <v>8.9432386973197087</v>
      </c>
      <c r="R317" s="50">
        <f t="shared" si="21"/>
        <v>104.01238027997351</v>
      </c>
      <c r="S317" s="50">
        <f t="shared" si="22"/>
        <v>0.47586523824689808</v>
      </c>
      <c r="T317" s="50">
        <f t="shared" si="23"/>
        <v>104.01238027997351</v>
      </c>
      <c r="U317" s="50">
        <f t="shared" si="24"/>
        <v>0</v>
      </c>
      <c r="V317" s="50">
        <f t="shared" si="25"/>
        <v>0</v>
      </c>
      <c r="W317" s="12"/>
      <c r="X317" s="85">
        <f t="shared" si="57"/>
        <v>78.332321081003528</v>
      </c>
      <c r="Y317" s="85">
        <f t="shared" si="57"/>
        <v>0</v>
      </c>
      <c r="Z317" s="85">
        <f t="shared" si="57"/>
        <v>72.346460944869065</v>
      </c>
      <c r="AA317" s="7"/>
      <c r="AB317" s="69">
        <f t="shared" si="8"/>
        <v>34.661127124401681</v>
      </c>
      <c r="AC317" s="69">
        <f t="shared" si="9"/>
        <v>84.711434828629194</v>
      </c>
      <c r="AD317" s="50">
        <v>90.257513292983134</v>
      </c>
      <c r="AE317" s="50">
        <v>40.262137008313033</v>
      </c>
      <c r="AF317" s="74">
        <f>+AD317</f>
        <v>90.257513292983134</v>
      </c>
      <c r="AG317" s="74">
        <f>+AE317</f>
        <v>40.262137008313033</v>
      </c>
      <c r="AH317" s="50">
        <v>0</v>
      </c>
      <c r="AI317" s="50">
        <v>0</v>
      </c>
      <c r="AJ317" s="50">
        <v>90.257513292983134</v>
      </c>
      <c r="AK317" s="50">
        <v>0</v>
      </c>
      <c r="AL317" s="50">
        <v>0</v>
      </c>
      <c r="AM317" s="50">
        <v>0</v>
      </c>
      <c r="AN317" s="50">
        <v>40.262137008313033</v>
      </c>
      <c r="AO317" s="50">
        <v>0</v>
      </c>
      <c r="AP317" s="50">
        <v>0</v>
      </c>
      <c r="AQ317" s="50">
        <v>0</v>
      </c>
      <c r="AR317" s="50">
        <v>0</v>
      </c>
      <c r="AS317" s="50">
        <v>0</v>
      </c>
      <c r="AT317" s="74">
        <v>0</v>
      </c>
      <c r="AU317" s="74">
        <v>0</v>
      </c>
    </row>
    <row r="318" spans="1:47" x14ac:dyDescent="0.2">
      <c r="A318" s="49">
        <v>2016</v>
      </c>
      <c r="B318" s="49">
        <v>2</v>
      </c>
      <c r="C318" s="50">
        <v>34.723950066840629</v>
      </c>
      <c r="D318" s="50">
        <v>77.741832906544204</v>
      </c>
      <c r="E318" s="50">
        <v>1.3208347252359927</v>
      </c>
      <c r="F318" s="50">
        <v>8.9159951076670885E-4</v>
      </c>
      <c r="G318" s="50">
        <v>13.560177014371067</v>
      </c>
      <c r="H318" s="50">
        <v>57.948681528250383</v>
      </c>
      <c r="I318" s="50">
        <v>0</v>
      </c>
      <c r="J318" s="50">
        <v>57.948681528250383</v>
      </c>
      <c r="K318" s="50">
        <v>0</v>
      </c>
      <c r="L318" s="50">
        <v>97.002453208688308</v>
      </c>
      <c r="M318" s="50">
        <v>0</v>
      </c>
      <c r="N318" s="50">
        <v>0</v>
      </c>
      <c r="O318" s="51">
        <f t="shared" si="26"/>
        <v>34.723950066840629</v>
      </c>
      <c r="P318" s="50">
        <f t="shared" si="19"/>
        <v>77.741832906544204</v>
      </c>
      <c r="Q318" s="50">
        <f t="shared" si="20"/>
        <v>13.560177014371067</v>
      </c>
      <c r="R318" s="50">
        <f t="shared" si="21"/>
        <v>57.948681528250383</v>
      </c>
      <c r="S318" s="50">
        <f t="shared" si="22"/>
        <v>0</v>
      </c>
      <c r="T318" s="50">
        <f t="shared" si="23"/>
        <v>57.948681528250383</v>
      </c>
      <c r="U318" s="50">
        <f t="shared" si="24"/>
        <v>0</v>
      </c>
      <c r="V318" s="50">
        <f t="shared" si="25"/>
        <v>97.002453208688308</v>
      </c>
      <c r="W318" s="12"/>
      <c r="X318" s="85">
        <f t="shared" si="57"/>
        <v>79.669768700736967</v>
      </c>
      <c r="Y318" s="85">
        <f t="shared" si="57"/>
        <v>0</v>
      </c>
      <c r="Z318" s="85">
        <f t="shared" si="57"/>
        <v>72.440419704050981</v>
      </c>
      <c r="AA318" s="7"/>
      <c r="AB318" s="69">
        <f t="shared" si="8"/>
        <v>30.798265729077841</v>
      </c>
      <c r="AC318" s="69">
        <f t="shared" si="9"/>
        <v>80.980530904111944</v>
      </c>
      <c r="AD318" s="50">
        <v>48.77898975749715</v>
      </c>
      <c r="AE318" s="50">
        <v>18.435089638556477</v>
      </c>
      <c r="AF318" s="74">
        <f>+AD318</f>
        <v>48.77898975749715</v>
      </c>
      <c r="AG318" s="74">
        <f t="shared" ref="AG318:AG319" si="58">+AE318</f>
        <v>18.435089638556477</v>
      </c>
      <c r="AH318" s="50">
        <v>0</v>
      </c>
      <c r="AI318" s="50">
        <v>78.970388350011334</v>
      </c>
      <c r="AJ318" s="50">
        <v>0</v>
      </c>
      <c r="AK318" s="50">
        <v>0</v>
      </c>
      <c r="AL318" s="50">
        <v>0</v>
      </c>
      <c r="AM318" s="50">
        <v>32.338150036532738</v>
      </c>
      <c r="AN318" s="50">
        <v>0</v>
      </c>
      <c r="AO318" s="50">
        <v>0</v>
      </c>
      <c r="AP318" s="50">
        <v>0</v>
      </c>
      <c r="AQ318" s="50">
        <v>48.77898975749715</v>
      </c>
      <c r="AR318" s="50">
        <v>0</v>
      </c>
      <c r="AS318" s="50">
        <v>18.435089638556477</v>
      </c>
      <c r="AT318" s="74">
        <v>0</v>
      </c>
      <c r="AU318" s="74">
        <v>0</v>
      </c>
    </row>
    <row r="319" spans="1:47" x14ac:dyDescent="0.2">
      <c r="A319" s="49">
        <v>2016</v>
      </c>
      <c r="B319" s="49">
        <v>3</v>
      </c>
      <c r="C319" s="50">
        <v>67.088827391532973</v>
      </c>
      <c r="D319" s="50">
        <v>46.024503453365838</v>
      </c>
      <c r="E319" s="50">
        <v>5.4285772270038901</v>
      </c>
      <c r="F319" s="50">
        <v>0.1342781954715154</v>
      </c>
      <c r="G319" s="50">
        <v>40.724002377688201</v>
      </c>
      <c r="H319" s="50">
        <v>29.133900916766059</v>
      </c>
      <c r="I319" s="50">
        <v>0</v>
      </c>
      <c r="J319" s="50">
        <v>29.133900916766059</v>
      </c>
      <c r="K319" s="50">
        <v>87.807682389096911</v>
      </c>
      <c r="L319" s="50">
        <v>0</v>
      </c>
      <c r="M319" s="50">
        <v>0</v>
      </c>
      <c r="N319" s="50">
        <v>0</v>
      </c>
      <c r="O319" s="51">
        <f t="shared" si="26"/>
        <v>67.088827391532973</v>
      </c>
      <c r="P319" s="50">
        <f t="shared" si="19"/>
        <v>46.024503453365838</v>
      </c>
      <c r="Q319" s="50">
        <f t="shared" si="20"/>
        <v>40.724002377688201</v>
      </c>
      <c r="R319" s="50">
        <f t="shared" si="21"/>
        <v>29.133900916766059</v>
      </c>
      <c r="S319" s="50">
        <f t="shared" si="22"/>
        <v>0</v>
      </c>
      <c r="T319" s="50">
        <f t="shared" si="23"/>
        <v>29.133900916766059</v>
      </c>
      <c r="U319" s="50">
        <f t="shared" si="24"/>
        <v>87.807682389096911</v>
      </c>
      <c r="V319" s="50">
        <f t="shared" si="25"/>
        <v>0</v>
      </c>
      <c r="W319" s="12"/>
      <c r="X319" s="86">
        <f t="shared" si="57"/>
        <v>82.538993708748691</v>
      </c>
      <c r="Y319" s="86">
        <f t="shared" si="57"/>
        <v>0</v>
      </c>
      <c r="Z319" s="86">
        <f t="shared" si="57"/>
        <v>69.644391577029523</v>
      </c>
      <c r="AA319" s="7"/>
      <c r="AB319" s="69">
        <f t="shared" si="8"/>
        <v>50.906388729186801</v>
      </c>
      <c r="AC319" s="69">
        <f t="shared" si="9"/>
        <v>43.541291222508221</v>
      </c>
      <c r="AD319" s="50">
        <v>23.421699640876209</v>
      </c>
      <c r="AE319" s="50">
        <v>5.9476789648753794</v>
      </c>
      <c r="AF319" s="74">
        <f>+AD319</f>
        <v>23.421699640876209</v>
      </c>
      <c r="AG319" s="74">
        <f t="shared" si="58"/>
        <v>5.9476789648753794</v>
      </c>
      <c r="AH319" s="50">
        <v>74.675091720887963</v>
      </c>
      <c r="AI319" s="50">
        <v>0</v>
      </c>
      <c r="AJ319" s="50">
        <v>0</v>
      </c>
      <c r="AK319" s="50">
        <v>0</v>
      </c>
      <c r="AL319" s="50">
        <v>30.034328431628371</v>
      </c>
      <c r="AM319" s="50">
        <v>0</v>
      </c>
      <c r="AN319" s="50">
        <v>0</v>
      </c>
      <c r="AO319" s="50">
        <v>0</v>
      </c>
      <c r="AP319" s="50">
        <v>23.421699640876209</v>
      </c>
      <c r="AQ319" s="50">
        <v>0</v>
      </c>
      <c r="AR319" s="50">
        <v>5.9476789648753794</v>
      </c>
      <c r="AS319" s="50">
        <v>0</v>
      </c>
      <c r="AT319" s="74">
        <f>(C319+C320)/2</f>
        <v>92.25873715316439</v>
      </c>
      <c r="AU319" s="74">
        <f>(K319+H320)/2</f>
        <v>45.244733330196226</v>
      </c>
    </row>
    <row r="320" spans="1:47" x14ac:dyDescent="0.2">
      <c r="A320" s="49">
        <v>2016</v>
      </c>
      <c r="B320" s="49">
        <v>4</v>
      </c>
      <c r="C320" s="50">
        <v>117.42864691479581</v>
      </c>
      <c r="D320" s="50">
        <v>10.764282951672801</v>
      </c>
      <c r="E320" s="50">
        <v>16.467672682378009</v>
      </c>
      <c r="F320" s="50">
        <v>1.3530134195648187</v>
      </c>
      <c r="G320" s="50">
        <v>95.328248916043805</v>
      </c>
      <c r="H320" s="50">
        <v>2.6817842712955349</v>
      </c>
      <c r="I320" s="50">
        <v>0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1">
        <f t="shared" si="26"/>
        <v>117.42864691479581</v>
      </c>
      <c r="P320" s="50">
        <f t="shared" si="19"/>
        <v>10.764282951672801</v>
      </c>
      <c r="Q320" s="50">
        <f t="shared" si="20"/>
        <v>95.328248916043805</v>
      </c>
      <c r="R320" s="50">
        <f t="shared" si="21"/>
        <v>2.6817842712955349</v>
      </c>
      <c r="S320" s="50">
        <f t="shared" si="22"/>
        <v>0</v>
      </c>
      <c r="T320" s="50">
        <f t="shared" si="23"/>
        <v>0</v>
      </c>
      <c r="U320" s="50">
        <f t="shared" si="24"/>
        <v>0</v>
      </c>
      <c r="V320" s="50">
        <f t="shared" si="25"/>
        <v>0</v>
      </c>
      <c r="W320" s="12"/>
      <c r="X320" s="38">
        <f t="shared" ref="X320:Z375" si="59">+X308</f>
        <v>86.733993019033363</v>
      </c>
      <c r="Y320" s="38">
        <f t="shared" si="59"/>
        <v>0</v>
      </c>
      <c r="Z320" s="38">
        <f t="shared" si="59"/>
        <v>68.255756463766915</v>
      </c>
      <c r="AA320" s="7"/>
      <c r="AB320" s="69">
        <f t="shared" si="8"/>
        <v>92.25873715316439</v>
      </c>
      <c r="AC320" s="69">
        <f t="shared" si="9"/>
        <v>14.56695045838303</v>
      </c>
      <c r="AD320" s="50">
        <v>1.5573633808275509</v>
      </c>
      <c r="AE320" s="50">
        <v>6.7199104708102195E-4</v>
      </c>
      <c r="AF320" s="74">
        <v>0</v>
      </c>
      <c r="AG320" s="74">
        <v>0</v>
      </c>
      <c r="AH320" s="50">
        <v>0</v>
      </c>
      <c r="AI320" s="50">
        <v>0</v>
      </c>
      <c r="AJ320" s="50">
        <v>0</v>
      </c>
      <c r="AK320" s="50">
        <v>0</v>
      </c>
      <c r="AL320" s="50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>
        <v>0</v>
      </c>
      <c r="AS320" s="50">
        <v>0</v>
      </c>
      <c r="AT320" s="74">
        <v>0</v>
      </c>
      <c r="AU320" s="74">
        <v>0</v>
      </c>
    </row>
    <row r="321" spans="1:47" x14ac:dyDescent="0.2">
      <c r="A321" s="49">
        <v>2016</v>
      </c>
      <c r="B321" s="49">
        <v>5</v>
      </c>
      <c r="C321" s="50">
        <v>205.87235315982971</v>
      </c>
      <c r="D321" s="50">
        <v>1.2492833206498815</v>
      </c>
      <c r="E321" s="50">
        <v>45.023718770231113</v>
      </c>
      <c r="F321" s="50">
        <v>7.1705905198264563</v>
      </c>
      <c r="G321" s="50">
        <v>197.64060057596834</v>
      </c>
      <c r="H321" s="50">
        <v>7.083333333333286E-2</v>
      </c>
      <c r="I321" s="50">
        <v>0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1">
        <f t="shared" si="26"/>
        <v>205.87235315982971</v>
      </c>
      <c r="P321" s="50">
        <f t="shared" si="19"/>
        <v>1.2492833206498815</v>
      </c>
      <c r="Q321" s="50">
        <f t="shared" si="20"/>
        <v>197.64060057596834</v>
      </c>
      <c r="R321" s="50">
        <f t="shared" si="21"/>
        <v>7.083333333333286E-2</v>
      </c>
      <c r="S321" s="50">
        <f t="shared" si="22"/>
        <v>0</v>
      </c>
      <c r="T321" s="50">
        <f t="shared" si="23"/>
        <v>0</v>
      </c>
      <c r="U321" s="50">
        <f t="shared" si="24"/>
        <v>0</v>
      </c>
      <c r="V321" s="50">
        <f t="shared" si="25"/>
        <v>0</v>
      </c>
      <c r="W321" s="12"/>
      <c r="X321" s="38">
        <f t="shared" si="59"/>
        <v>95.217284807981201</v>
      </c>
      <c r="Y321" s="38">
        <f t="shared" si="59"/>
        <v>95.217284807981201</v>
      </c>
      <c r="Z321" s="38">
        <f t="shared" si="59"/>
        <v>70.983151786833304</v>
      </c>
      <c r="AA321" s="7"/>
      <c r="AB321" s="69">
        <f t="shared" si="8"/>
        <v>161.65050003731275</v>
      </c>
      <c r="AC321" s="69">
        <f t="shared" si="9"/>
        <v>0</v>
      </c>
      <c r="AD321" s="50">
        <v>1.041666666666643E-2</v>
      </c>
      <c r="AE321" s="50">
        <v>0</v>
      </c>
      <c r="AF321" s="74">
        <v>0</v>
      </c>
      <c r="AG321" s="74">
        <v>0</v>
      </c>
      <c r="AH321" s="50">
        <v>0</v>
      </c>
      <c r="AI321" s="50">
        <v>0</v>
      </c>
      <c r="AJ321" s="50">
        <v>0</v>
      </c>
      <c r="AK321" s="50">
        <v>0</v>
      </c>
      <c r="AL321" s="50">
        <v>0</v>
      </c>
      <c r="AM321" s="50">
        <v>0</v>
      </c>
      <c r="AN321" s="50">
        <v>0</v>
      </c>
      <c r="AO321" s="50">
        <v>0</v>
      </c>
      <c r="AP321" s="50">
        <v>0</v>
      </c>
      <c r="AQ321" s="50">
        <v>0</v>
      </c>
      <c r="AR321" s="50">
        <v>0</v>
      </c>
      <c r="AS321" s="50">
        <v>0</v>
      </c>
      <c r="AT321" s="74">
        <v>0</v>
      </c>
      <c r="AU321" s="74">
        <v>0</v>
      </c>
    </row>
    <row r="322" spans="1:47" x14ac:dyDescent="0.2">
      <c r="A322" s="49">
        <v>2016</v>
      </c>
      <c r="B322" s="49">
        <v>6</v>
      </c>
      <c r="C322" s="50">
        <v>273.79728737823223</v>
      </c>
      <c r="D322" s="50">
        <v>0</v>
      </c>
      <c r="E322" s="50">
        <v>72.937178621047735</v>
      </c>
      <c r="F322" s="50">
        <v>17.719139843326005</v>
      </c>
      <c r="G322" s="50">
        <v>273.7753998005528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1">
        <f t="shared" si="26"/>
        <v>273.79728737823223</v>
      </c>
      <c r="P322" s="50">
        <f t="shared" si="19"/>
        <v>0</v>
      </c>
      <c r="Q322" s="50">
        <f t="shared" si="20"/>
        <v>273.7753998005528</v>
      </c>
      <c r="R322" s="50">
        <f t="shared" si="21"/>
        <v>0</v>
      </c>
      <c r="S322" s="50">
        <f t="shared" si="22"/>
        <v>0</v>
      </c>
      <c r="T322" s="50">
        <f t="shared" si="23"/>
        <v>0</v>
      </c>
      <c r="U322" s="50">
        <f t="shared" si="24"/>
        <v>0</v>
      </c>
      <c r="V322" s="50">
        <f t="shared" si="25"/>
        <v>0</v>
      </c>
      <c r="W322" s="12"/>
      <c r="X322" s="38">
        <f t="shared" si="59"/>
        <v>102.96120349246796</v>
      </c>
      <c r="Y322" s="38">
        <f t="shared" si="59"/>
        <v>102.96120349246796</v>
      </c>
      <c r="Z322" s="38">
        <f t="shared" si="59"/>
        <v>76.337452216704307</v>
      </c>
      <c r="AA322" s="7"/>
      <c r="AB322" s="69">
        <f t="shared" si="8"/>
        <v>239.83482026903096</v>
      </c>
      <c r="AC322" s="69">
        <f t="shared" si="9"/>
        <v>0</v>
      </c>
      <c r="AD322" s="50">
        <v>0</v>
      </c>
      <c r="AE322" s="50">
        <v>0</v>
      </c>
      <c r="AF322" s="74">
        <v>0</v>
      </c>
      <c r="AG322" s="74">
        <v>0</v>
      </c>
      <c r="AH322" s="50">
        <v>0</v>
      </c>
      <c r="AI322" s="50">
        <v>0</v>
      </c>
      <c r="AJ322" s="50">
        <v>0</v>
      </c>
      <c r="AK322" s="50">
        <v>0</v>
      </c>
      <c r="AL322" s="50">
        <v>0</v>
      </c>
      <c r="AM322" s="50">
        <v>0</v>
      </c>
      <c r="AN322" s="50">
        <v>0</v>
      </c>
      <c r="AO322" s="50">
        <v>0</v>
      </c>
      <c r="AP322" s="50">
        <v>0</v>
      </c>
      <c r="AQ322" s="50">
        <v>0</v>
      </c>
      <c r="AR322" s="50">
        <v>0</v>
      </c>
      <c r="AS322" s="50">
        <v>0</v>
      </c>
      <c r="AT322" s="74">
        <v>0</v>
      </c>
      <c r="AU322" s="74">
        <v>0</v>
      </c>
    </row>
    <row r="323" spans="1:47" x14ac:dyDescent="0.2">
      <c r="A323" s="49">
        <v>2016</v>
      </c>
      <c r="B323" s="49">
        <v>7</v>
      </c>
      <c r="C323" s="50">
        <v>323.21495100202412</v>
      </c>
      <c r="D323" s="50">
        <v>0</v>
      </c>
      <c r="E323" s="50">
        <v>97.206715563959477</v>
      </c>
      <c r="F323" s="50">
        <v>25.757981967650835</v>
      </c>
      <c r="G323" s="50">
        <v>323.21490232084477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50">
        <v>0</v>
      </c>
      <c r="N323" s="50">
        <v>0</v>
      </c>
      <c r="O323" s="51">
        <f t="shared" si="26"/>
        <v>323.21495100202412</v>
      </c>
      <c r="P323" s="50">
        <f t="shared" si="19"/>
        <v>0</v>
      </c>
      <c r="Q323" s="50">
        <f t="shared" si="20"/>
        <v>323.21490232084477</v>
      </c>
      <c r="R323" s="50">
        <f t="shared" si="21"/>
        <v>0</v>
      </c>
      <c r="S323" s="50">
        <f t="shared" si="22"/>
        <v>0</v>
      </c>
      <c r="T323" s="50">
        <f t="shared" si="23"/>
        <v>0</v>
      </c>
      <c r="U323" s="50">
        <f t="shared" si="24"/>
        <v>0</v>
      </c>
      <c r="V323" s="50">
        <f t="shared" si="25"/>
        <v>0</v>
      </c>
      <c r="W323" s="12"/>
      <c r="X323" s="38">
        <f t="shared" si="59"/>
        <v>106.44877069971258</v>
      </c>
      <c r="Y323" s="38">
        <f t="shared" si="59"/>
        <v>106.44877069971258</v>
      </c>
      <c r="Z323" s="38">
        <f t="shared" si="59"/>
        <v>76.206395007915347</v>
      </c>
      <c r="AA323" s="7"/>
      <c r="AB323" s="69">
        <f t="shared" si="8"/>
        <v>298.50611919012817</v>
      </c>
      <c r="AC323" s="69">
        <f t="shared" si="9"/>
        <v>0</v>
      </c>
      <c r="AD323" s="50">
        <v>0</v>
      </c>
      <c r="AE323" s="50">
        <v>0</v>
      </c>
      <c r="AF323" s="74">
        <v>0</v>
      </c>
      <c r="AG323" s="74">
        <v>0</v>
      </c>
      <c r="AH323" s="50">
        <v>0</v>
      </c>
      <c r="AI323" s="50">
        <v>0</v>
      </c>
      <c r="AJ323" s="50">
        <v>0</v>
      </c>
      <c r="AK323" s="50">
        <v>0</v>
      </c>
      <c r="AL323" s="50">
        <v>0</v>
      </c>
      <c r="AM323" s="50">
        <v>0</v>
      </c>
      <c r="AN323" s="50">
        <v>0</v>
      </c>
      <c r="AO323" s="50">
        <v>0</v>
      </c>
      <c r="AP323" s="50">
        <v>0</v>
      </c>
      <c r="AQ323" s="50">
        <v>0</v>
      </c>
      <c r="AR323" s="50">
        <v>0</v>
      </c>
      <c r="AS323" s="50">
        <v>0</v>
      </c>
      <c r="AT323" s="74">
        <v>0</v>
      </c>
      <c r="AU323" s="74">
        <v>0</v>
      </c>
    </row>
    <row r="324" spans="1:47" x14ac:dyDescent="0.2">
      <c r="A324" s="49">
        <v>2016</v>
      </c>
      <c r="B324" s="49">
        <v>8</v>
      </c>
      <c r="C324" s="50">
        <v>329.73144935858772</v>
      </c>
      <c r="D324" s="50">
        <v>0</v>
      </c>
      <c r="E324" s="50">
        <v>99.695312400078421</v>
      </c>
      <c r="F324" s="50">
        <v>26.810191103418628</v>
      </c>
      <c r="G324" s="50">
        <v>329.73069944170629</v>
      </c>
      <c r="H324" s="50">
        <v>0</v>
      </c>
      <c r="I324" s="50">
        <v>0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1">
        <f t="shared" si="26"/>
        <v>329.73144935858772</v>
      </c>
      <c r="P324" s="50">
        <f t="shared" si="19"/>
        <v>0</v>
      </c>
      <c r="Q324" s="50">
        <f t="shared" si="20"/>
        <v>329.73069944170629</v>
      </c>
      <c r="R324" s="50">
        <f t="shared" si="21"/>
        <v>0</v>
      </c>
      <c r="S324" s="50">
        <f t="shared" si="22"/>
        <v>0</v>
      </c>
      <c r="T324" s="50">
        <f t="shared" si="23"/>
        <v>0</v>
      </c>
      <c r="U324" s="50">
        <f t="shared" si="24"/>
        <v>0</v>
      </c>
      <c r="V324" s="50">
        <f t="shared" si="25"/>
        <v>0</v>
      </c>
      <c r="W324" s="12"/>
      <c r="X324" s="38">
        <f t="shared" si="59"/>
        <v>107.41614697985577</v>
      </c>
      <c r="Y324" s="38">
        <f t="shared" si="59"/>
        <v>107.41614697985577</v>
      </c>
      <c r="Z324" s="38">
        <f t="shared" si="59"/>
        <v>76.3967564018632</v>
      </c>
      <c r="AA324" s="7"/>
      <c r="AB324" s="69">
        <f t="shared" si="8"/>
        <v>326.47320018030592</v>
      </c>
      <c r="AC324" s="69">
        <f t="shared" si="9"/>
        <v>0</v>
      </c>
      <c r="AD324" s="50">
        <v>0</v>
      </c>
      <c r="AE324" s="50">
        <v>0</v>
      </c>
      <c r="AF324" s="74">
        <v>0</v>
      </c>
      <c r="AG324" s="74">
        <v>0</v>
      </c>
      <c r="AH324" s="50">
        <v>0</v>
      </c>
      <c r="AI324" s="50">
        <v>0</v>
      </c>
      <c r="AJ324" s="50">
        <v>0</v>
      </c>
      <c r="AK324" s="50">
        <v>0</v>
      </c>
      <c r="AL324" s="50">
        <v>0</v>
      </c>
      <c r="AM324" s="50">
        <v>0</v>
      </c>
      <c r="AN324" s="50">
        <v>0</v>
      </c>
      <c r="AO324" s="50">
        <v>0</v>
      </c>
      <c r="AP324" s="50">
        <v>0</v>
      </c>
      <c r="AQ324" s="50">
        <v>0</v>
      </c>
      <c r="AR324" s="50">
        <v>0</v>
      </c>
      <c r="AS324" s="50">
        <v>0</v>
      </c>
      <c r="AT324" s="74">
        <v>0</v>
      </c>
      <c r="AU324" s="74">
        <v>0</v>
      </c>
    </row>
    <row r="325" spans="1:47" x14ac:dyDescent="0.2">
      <c r="A325" s="49">
        <v>2016</v>
      </c>
      <c r="B325" s="49">
        <v>9</v>
      </c>
      <c r="C325" s="50">
        <v>278.21093356333773</v>
      </c>
      <c r="D325" s="50">
        <v>0</v>
      </c>
      <c r="E325" s="50">
        <v>69.2279907235135</v>
      </c>
      <c r="F325" s="50">
        <v>13.43040285734474</v>
      </c>
      <c r="G325" s="50">
        <v>278.15549384899225</v>
      </c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1">
        <f t="shared" si="26"/>
        <v>278.21093356333773</v>
      </c>
      <c r="P325" s="50">
        <f t="shared" si="19"/>
        <v>0</v>
      </c>
      <c r="Q325" s="50">
        <f t="shared" si="20"/>
        <v>278.15549384899225</v>
      </c>
      <c r="R325" s="50">
        <f t="shared" si="21"/>
        <v>0</v>
      </c>
      <c r="S325" s="50">
        <f t="shared" si="22"/>
        <v>0</v>
      </c>
      <c r="T325" s="50">
        <f t="shared" si="23"/>
        <v>0</v>
      </c>
      <c r="U325" s="50">
        <f t="shared" si="24"/>
        <v>0</v>
      </c>
      <c r="V325" s="50">
        <f t="shared" si="25"/>
        <v>0</v>
      </c>
      <c r="W325" s="12"/>
      <c r="X325" s="38">
        <f t="shared" si="59"/>
        <v>102.68150137955607</v>
      </c>
      <c r="Y325" s="38">
        <f t="shared" si="59"/>
        <v>102.68150137955607</v>
      </c>
      <c r="Z325" s="38">
        <f t="shared" si="59"/>
        <v>78.001484422866469</v>
      </c>
      <c r="AA325" s="7"/>
      <c r="AB325" s="69">
        <f t="shared" si="8"/>
        <v>303.9711914609627</v>
      </c>
      <c r="AC325" s="69">
        <f t="shared" si="9"/>
        <v>0</v>
      </c>
      <c r="AD325" s="50">
        <v>0</v>
      </c>
      <c r="AE325" s="50">
        <v>0</v>
      </c>
      <c r="AF325" s="74">
        <v>0</v>
      </c>
      <c r="AG325" s="74">
        <v>0</v>
      </c>
      <c r="AH325" s="50">
        <v>0</v>
      </c>
      <c r="AI325" s="50">
        <v>0</v>
      </c>
      <c r="AJ325" s="50">
        <v>0</v>
      </c>
      <c r="AK325" s="50">
        <v>0</v>
      </c>
      <c r="AL325" s="50">
        <v>0</v>
      </c>
      <c r="AM325" s="50">
        <v>0</v>
      </c>
      <c r="AN325" s="50">
        <v>0</v>
      </c>
      <c r="AO325" s="50">
        <v>0</v>
      </c>
      <c r="AP325" s="50">
        <v>0</v>
      </c>
      <c r="AQ325" s="50">
        <v>0</v>
      </c>
      <c r="AR325" s="50">
        <v>0</v>
      </c>
      <c r="AS325" s="50">
        <v>0</v>
      </c>
      <c r="AT325" s="74">
        <v>0</v>
      </c>
      <c r="AU325" s="74">
        <v>0</v>
      </c>
    </row>
    <row r="326" spans="1:47" x14ac:dyDescent="0.2">
      <c r="A326" s="49">
        <v>2016</v>
      </c>
      <c r="B326" s="49">
        <v>10</v>
      </c>
      <c r="C326" s="50">
        <v>198.83661390818892</v>
      </c>
      <c r="D326" s="50">
        <v>3.8389772083761713</v>
      </c>
      <c r="E326" s="50">
        <v>35.469220544334775</v>
      </c>
      <c r="F326" s="50">
        <v>3.7051861891231086</v>
      </c>
      <c r="G326" s="50">
        <v>190.70536958671573</v>
      </c>
      <c r="H326" s="50">
        <v>1.5356602334740597</v>
      </c>
      <c r="I326" s="50">
        <v>0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1">
        <f t="shared" si="26"/>
        <v>198.83661390818892</v>
      </c>
      <c r="P326" s="50">
        <f t="shared" si="19"/>
        <v>3.8389772083761713</v>
      </c>
      <c r="Q326" s="50">
        <f t="shared" si="20"/>
        <v>190.70536958671573</v>
      </c>
      <c r="R326" s="50">
        <f t="shared" si="21"/>
        <v>1.5356602334740597</v>
      </c>
      <c r="S326" s="50">
        <f t="shared" si="22"/>
        <v>0</v>
      </c>
      <c r="T326" s="50">
        <f t="shared" si="23"/>
        <v>0</v>
      </c>
      <c r="U326" s="50">
        <f t="shared" si="24"/>
        <v>0</v>
      </c>
      <c r="V326" s="50">
        <f t="shared" si="25"/>
        <v>0</v>
      </c>
      <c r="W326" s="12"/>
      <c r="X326" s="38">
        <f t="shared" si="59"/>
        <v>93.161689051897923</v>
      </c>
      <c r="Y326" s="38">
        <f t="shared" si="59"/>
        <v>0</v>
      </c>
      <c r="Z326" s="38">
        <f t="shared" si="59"/>
        <v>73.921823299745228</v>
      </c>
      <c r="AA326" s="7"/>
      <c r="AB326" s="69">
        <f t="shared" si="8"/>
        <v>238.52377373576331</v>
      </c>
      <c r="AC326" s="69">
        <f t="shared" si="9"/>
        <v>0</v>
      </c>
      <c r="AD326" s="50">
        <v>1.0401537332701989</v>
      </c>
      <c r="AE326" s="50">
        <v>0</v>
      </c>
      <c r="AF326" s="74">
        <v>0</v>
      </c>
      <c r="AG326" s="74">
        <v>0</v>
      </c>
      <c r="AH326" s="50">
        <v>0</v>
      </c>
      <c r="AI326" s="50">
        <v>0</v>
      </c>
      <c r="AJ326" s="50">
        <v>0</v>
      </c>
      <c r="AK326" s="50">
        <v>0</v>
      </c>
      <c r="AL326" s="50">
        <v>0</v>
      </c>
      <c r="AM326" s="50">
        <v>0</v>
      </c>
      <c r="AN326" s="50">
        <v>0</v>
      </c>
      <c r="AO326" s="50">
        <v>0</v>
      </c>
      <c r="AP326" s="50">
        <v>0</v>
      </c>
      <c r="AQ326" s="50">
        <v>0</v>
      </c>
      <c r="AR326" s="50">
        <v>0</v>
      </c>
      <c r="AS326" s="50">
        <v>0</v>
      </c>
      <c r="AT326" s="74">
        <v>0</v>
      </c>
      <c r="AU326" s="74">
        <v>0</v>
      </c>
    </row>
    <row r="327" spans="1:47" x14ac:dyDescent="0.2">
      <c r="A327" s="49">
        <v>2016</v>
      </c>
      <c r="B327" s="49">
        <v>11</v>
      </c>
      <c r="C327" s="50">
        <v>75.667245198869992</v>
      </c>
      <c r="D327" s="50">
        <v>28.935219572893278</v>
      </c>
      <c r="E327" s="50">
        <v>4.4286832253945372</v>
      </c>
      <c r="F327" s="50">
        <v>6.2534575168875839E-2</v>
      </c>
      <c r="G327" s="50">
        <v>53.128416412666297</v>
      </c>
      <c r="H327" s="50">
        <v>14.74770491549187</v>
      </c>
      <c r="I327" s="50">
        <v>0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1">
        <f t="shared" si="26"/>
        <v>75.667245198869992</v>
      </c>
      <c r="P327" s="50">
        <f t="shared" si="19"/>
        <v>28.935219572893278</v>
      </c>
      <c r="Q327" s="50">
        <f t="shared" si="20"/>
        <v>53.128416412666297</v>
      </c>
      <c r="R327" s="50">
        <f t="shared" si="21"/>
        <v>14.74770491549187</v>
      </c>
      <c r="S327" s="50">
        <f t="shared" si="22"/>
        <v>0</v>
      </c>
      <c r="T327" s="50">
        <f t="shared" si="23"/>
        <v>0</v>
      </c>
      <c r="U327" s="50">
        <f t="shared" si="24"/>
        <v>0</v>
      </c>
      <c r="V327" s="50">
        <f t="shared" si="25"/>
        <v>0</v>
      </c>
      <c r="W327" s="12"/>
      <c r="X327" s="38">
        <f t="shared" si="59"/>
        <v>82.716754349850987</v>
      </c>
      <c r="Y327" s="38">
        <f t="shared" si="59"/>
        <v>0</v>
      </c>
      <c r="Z327" s="38">
        <f t="shared" si="59"/>
        <v>72.824650968202945</v>
      </c>
      <c r="AA327" s="7"/>
      <c r="AB327" s="69">
        <f t="shared" ref="AB327:AB390" si="60">(C327+C326)/2</f>
        <v>137.25192955352946</v>
      </c>
      <c r="AC327" s="69">
        <f t="shared" ref="AC327:AC390" si="61">(J327+J326)/2</f>
        <v>0</v>
      </c>
      <c r="AD327" s="50">
        <v>10.990310368714875</v>
      </c>
      <c r="AE327" s="50">
        <v>1.7466988989282193</v>
      </c>
      <c r="AF327" s="74">
        <v>0</v>
      </c>
      <c r="AG327" s="74">
        <v>0</v>
      </c>
      <c r="AH327" s="50">
        <v>0</v>
      </c>
      <c r="AI327" s="50">
        <v>0</v>
      </c>
      <c r="AJ327" s="50">
        <v>0</v>
      </c>
      <c r="AK327" s="50">
        <v>0</v>
      </c>
      <c r="AL327" s="50">
        <v>0</v>
      </c>
      <c r="AM327" s="50">
        <v>0</v>
      </c>
      <c r="AN327" s="50">
        <v>0</v>
      </c>
      <c r="AO327" s="50">
        <v>0</v>
      </c>
      <c r="AP327" s="50">
        <v>0</v>
      </c>
      <c r="AQ327" s="50">
        <v>0</v>
      </c>
      <c r="AR327" s="50">
        <v>0</v>
      </c>
      <c r="AS327" s="50">
        <v>0</v>
      </c>
      <c r="AT327" s="74">
        <v>0</v>
      </c>
      <c r="AU327" s="74">
        <v>0</v>
      </c>
    </row>
    <row r="328" spans="1:47" x14ac:dyDescent="0.2">
      <c r="A328" s="49">
        <v>2016</v>
      </c>
      <c r="B328" s="49">
        <v>12</v>
      </c>
      <c r="C328" s="50">
        <v>42.449672857488302</v>
      </c>
      <c r="D328" s="50">
        <v>82.304422731853208</v>
      </c>
      <c r="E328" s="50">
        <v>0.98160245218345865</v>
      </c>
      <c r="F328" s="50">
        <v>5.7264258648294473E-4</v>
      </c>
      <c r="G328" s="50">
        <v>24.516255146947294</v>
      </c>
      <c r="H328" s="50">
        <v>65.410489377284875</v>
      </c>
      <c r="I328" s="50">
        <v>0.17544300865084281</v>
      </c>
      <c r="J328" s="50">
        <v>65.410489377284875</v>
      </c>
      <c r="K328" s="50">
        <v>0</v>
      </c>
      <c r="L328" s="50">
        <v>0</v>
      </c>
      <c r="M328" s="50">
        <v>0</v>
      </c>
      <c r="N328" s="50">
        <v>65.410489377284875</v>
      </c>
      <c r="O328" s="51">
        <f t="shared" si="26"/>
        <v>42.449672857488302</v>
      </c>
      <c r="P328" s="50">
        <f t="shared" si="19"/>
        <v>82.304422731853208</v>
      </c>
      <c r="Q328" s="50">
        <f t="shared" si="20"/>
        <v>24.516255146947294</v>
      </c>
      <c r="R328" s="50">
        <f t="shared" si="21"/>
        <v>65.410489377284875</v>
      </c>
      <c r="S328" s="50">
        <f t="shared" si="22"/>
        <v>0.17544300865084281</v>
      </c>
      <c r="T328" s="50">
        <f t="shared" si="23"/>
        <v>65.410489377284875</v>
      </c>
      <c r="U328" s="50">
        <f t="shared" si="24"/>
        <v>0</v>
      </c>
      <c r="V328" s="50">
        <f t="shared" si="25"/>
        <v>0</v>
      </c>
      <c r="W328" s="12"/>
      <c r="X328" s="38">
        <f t="shared" si="59"/>
        <v>79.445466787395844</v>
      </c>
      <c r="Y328" s="38">
        <f t="shared" si="59"/>
        <v>0</v>
      </c>
      <c r="Z328" s="38">
        <f t="shared" si="59"/>
        <v>75.287115885577109</v>
      </c>
      <c r="AA328" s="7"/>
      <c r="AB328" s="69">
        <f t="shared" si="60"/>
        <v>59.058459028179144</v>
      </c>
      <c r="AC328" s="69">
        <f t="shared" si="61"/>
        <v>32.705244688642438</v>
      </c>
      <c r="AD328" s="50">
        <v>55.891738675335681</v>
      </c>
      <c r="AE328" s="50">
        <v>21.818154361592569</v>
      </c>
      <c r="AF328" s="74">
        <f>+AD328</f>
        <v>55.891738675335681</v>
      </c>
      <c r="AG328" s="74">
        <f>+AE328</f>
        <v>21.818154361592569</v>
      </c>
      <c r="AH328" s="50">
        <v>0</v>
      </c>
      <c r="AI328" s="50">
        <v>0</v>
      </c>
      <c r="AJ328" s="50">
        <v>0</v>
      </c>
      <c r="AK328" s="50">
        <v>55.891738675335681</v>
      </c>
      <c r="AL328" s="50">
        <v>0</v>
      </c>
      <c r="AM328" s="50">
        <v>0</v>
      </c>
      <c r="AN328" s="50">
        <v>0</v>
      </c>
      <c r="AO328" s="50">
        <v>21.818154361592569</v>
      </c>
      <c r="AP328" s="50">
        <v>0</v>
      </c>
      <c r="AQ328" s="50">
        <v>0</v>
      </c>
      <c r="AR328" s="50">
        <v>0</v>
      </c>
      <c r="AS328" s="50">
        <v>0</v>
      </c>
      <c r="AT328" s="74">
        <v>0</v>
      </c>
      <c r="AU328" s="74">
        <v>0</v>
      </c>
    </row>
    <row r="329" spans="1:47" x14ac:dyDescent="0.2">
      <c r="A329" s="49">
        <v>2017</v>
      </c>
      <c r="B329" s="49">
        <v>1</v>
      </c>
      <c r="C329" s="50">
        <f>+C317</f>
        <v>26.872581391315055</v>
      </c>
      <c r="D329" s="50">
        <f t="shared" ref="D329:N344" si="62">+D317</f>
        <v>123.83441885147447</v>
      </c>
      <c r="E329" s="50">
        <f t="shared" si="62"/>
        <v>0.27440732439639026</v>
      </c>
      <c r="F329" s="50">
        <f t="shared" si="62"/>
        <v>0</v>
      </c>
      <c r="G329" s="50">
        <f t="shared" si="62"/>
        <v>8.9432386973197087</v>
      </c>
      <c r="H329" s="50">
        <f t="shared" si="62"/>
        <v>104.01238027997351</v>
      </c>
      <c r="I329" s="50">
        <f t="shared" si="62"/>
        <v>0.47586523824689808</v>
      </c>
      <c r="J329" s="50">
        <f t="shared" si="62"/>
        <v>104.01238027997351</v>
      </c>
      <c r="K329" s="50">
        <f t="shared" si="62"/>
        <v>0</v>
      </c>
      <c r="L329" s="50">
        <f t="shared" si="62"/>
        <v>0</v>
      </c>
      <c r="M329" s="50">
        <f t="shared" si="62"/>
        <v>104.01238027997351</v>
      </c>
      <c r="N329" s="50">
        <f t="shared" si="62"/>
        <v>0</v>
      </c>
      <c r="O329" s="51">
        <f t="shared" si="26"/>
        <v>26.872581391315055</v>
      </c>
      <c r="P329" s="50">
        <f t="shared" si="19"/>
        <v>123.83441885147447</v>
      </c>
      <c r="Q329" s="50">
        <f t="shared" si="20"/>
        <v>8.9432386973197087</v>
      </c>
      <c r="R329" s="50">
        <f t="shared" si="21"/>
        <v>104.01238027997351</v>
      </c>
      <c r="S329" s="50">
        <f t="shared" si="22"/>
        <v>0.47586523824689808</v>
      </c>
      <c r="T329" s="50">
        <f t="shared" si="23"/>
        <v>104.01238027997351</v>
      </c>
      <c r="U329" s="50">
        <f t="shared" si="24"/>
        <v>0</v>
      </c>
      <c r="V329" s="50">
        <f t="shared" si="25"/>
        <v>0</v>
      </c>
      <c r="W329" s="12"/>
      <c r="X329" s="38">
        <f t="shared" si="59"/>
        <v>78.332321081003528</v>
      </c>
      <c r="Y329" s="38">
        <f t="shared" si="59"/>
        <v>0</v>
      </c>
      <c r="Z329" s="38">
        <f t="shared" si="59"/>
        <v>72.346460944869065</v>
      </c>
      <c r="AA329" s="7"/>
      <c r="AB329" s="69">
        <f t="shared" si="60"/>
        <v>34.661127124401681</v>
      </c>
      <c r="AC329" s="69">
        <f t="shared" si="61"/>
        <v>84.711434828629194</v>
      </c>
      <c r="AD329" s="50">
        <f>+AD317</f>
        <v>90.257513292983134</v>
      </c>
      <c r="AE329" s="50">
        <f>+AE317</f>
        <v>40.262137008313033</v>
      </c>
      <c r="AF329" s="50">
        <f>+AF317</f>
        <v>90.257513292983134</v>
      </c>
      <c r="AG329" s="74">
        <f>+AE329</f>
        <v>40.262137008313033</v>
      </c>
      <c r="AH329" s="50">
        <f>+AH317</f>
        <v>0</v>
      </c>
      <c r="AI329" s="50">
        <f>+AI317</f>
        <v>0</v>
      </c>
      <c r="AJ329" s="50">
        <f>+AJ317</f>
        <v>90.257513292983134</v>
      </c>
      <c r="AK329" s="50">
        <f>+AK317</f>
        <v>0</v>
      </c>
      <c r="AL329" s="50">
        <f>+AL317</f>
        <v>0</v>
      </c>
      <c r="AM329" s="50">
        <f t="shared" ref="AM329:AS344" si="63">+AM317</f>
        <v>0</v>
      </c>
      <c r="AN329" s="50">
        <f t="shared" si="63"/>
        <v>40.262137008313033</v>
      </c>
      <c r="AO329" s="50">
        <f t="shared" si="63"/>
        <v>0</v>
      </c>
      <c r="AP329" s="50">
        <f t="shared" si="63"/>
        <v>0</v>
      </c>
      <c r="AQ329" s="50">
        <f t="shared" si="63"/>
        <v>0</v>
      </c>
      <c r="AR329" s="50">
        <f t="shared" si="63"/>
        <v>0</v>
      </c>
      <c r="AS329" s="50">
        <f t="shared" si="63"/>
        <v>0</v>
      </c>
      <c r="AT329" s="74">
        <v>0</v>
      </c>
      <c r="AU329" s="74">
        <v>0</v>
      </c>
    </row>
    <row r="330" spans="1:47" x14ac:dyDescent="0.2">
      <c r="A330" s="49">
        <v>2017</v>
      </c>
      <c r="B330" s="49">
        <v>2</v>
      </c>
      <c r="C330" s="50">
        <f t="shared" ref="C330:C393" si="64">+C318</f>
        <v>34.723950066840629</v>
      </c>
      <c r="D330" s="50">
        <f t="shared" si="62"/>
        <v>77.741832906544204</v>
      </c>
      <c r="E330" s="50">
        <f t="shared" si="62"/>
        <v>1.3208347252359927</v>
      </c>
      <c r="F330" s="50">
        <f t="shared" si="62"/>
        <v>8.9159951076670885E-4</v>
      </c>
      <c r="G330" s="50">
        <f t="shared" si="62"/>
        <v>13.560177014371067</v>
      </c>
      <c r="H330" s="50">
        <f t="shared" si="62"/>
        <v>57.948681528250383</v>
      </c>
      <c r="I330" s="50">
        <f t="shared" si="62"/>
        <v>0</v>
      </c>
      <c r="J330" s="50">
        <f t="shared" si="62"/>
        <v>57.948681528250383</v>
      </c>
      <c r="K330" s="50">
        <f t="shared" si="62"/>
        <v>0</v>
      </c>
      <c r="L330" s="50">
        <f t="shared" si="62"/>
        <v>97.002453208688308</v>
      </c>
      <c r="M330" s="50">
        <f t="shared" si="62"/>
        <v>0</v>
      </c>
      <c r="N330" s="50">
        <f t="shared" si="62"/>
        <v>0</v>
      </c>
      <c r="O330" s="51">
        <f t="shared" si="26"/>
        <v>34.723950066840629</v>
      </c>
      <c r="P330" s="50">
        <f t="shared" si="19"/>
        <v>77.741832906544204</v>
      </c>
      <c r="Q330" s="50">
        <f t="shared" si="20"/>
        <v>13.560177014371067</v>
      </c>
      <c r="R330" s="50">
        <f t="shared" si="21"/>
        <v>57.948681528250383</v>
      </c>
      <c r="S330" s="50">
        <f t="shared" si="22"/>
        <v>0</v>
      </c>
      <c r="T330" s="50">
        <f t="shared" si="23"/>
        <v>57.948681528250383</v>
      </c>
      <c r="U330" s="50">
        <f t="shared" si="24"/>
        <v>0</v>
      </c>
      <c r="V330" s="50">
        <f t="shared" si="25"/>
        <v>97.002453208688308</v>
      </c>
      <c r="W330" s="12"/>
      <c r="X330" s="38">
        <f t="shared" si="59"/>
        <v>79.669768700736967</v>
      </c>
      <c r="Y330" s="38">
        <f t="shared" si="59"/>
        <v>0</v>
      </c>
      <c r="Z330" s="38">
        <f t="shared" si="59"/>
        <v>72.440419704050981</v>
      </c>
      <c r="AA330" s="7"/>
      <c r="AB330" s="69">
        <f t="shared" si="60"/>
        <v>30.798265729077841</v>
      </c>
      <c r="AC330" s="69">
        <f t="shared" si="61"/>
        <v>80.980530904111944</v>
      </c>
      <c r="AD330" s="50">
        <f t="shared" ref="AD330:AF393" si="65">+AD318</f>
        <v>48.77898975749715</v>
      </c>
      <c r="AE330" s="50">
        <f t="shared" si="65"/>
        <v>18.435089638556477</v>
      </c>
      <c r="AF330" s="50">
        <f t="shared" si="65"/>
        <v>48.77898975749715</v>
      </c>
      <c r="AG330" s="74">
        <f t="shared" ref="AG330:AG331" si="66">+AE330</f>
        <v>18.435089638556477</v>
      </c>
      <c r="AH330" s="50">
        <f t="shared" ref="AH330:AK393" si="67">+AH318</f>
        <v>0</v>
      </c>
      <c r="AI330" s="50">
        <f t="shared" si="67"/>
        <v>78.970388350011334</v>
      </c>
      <c r="AJ330" s="50">
        <f t="shared" si="67"/>
        <v>0</v>
      </c>
      <c r="AK330" s="50">
        <f t="shared" si="67"/>
        <v>0</v>
      </c>
      <c r="AL330" s="50">
        <f t="shared" ref="AL330:AS393" si="68">+AL318</f>
        <v>0</v>
      </c>
      <c r="AM330" s="50">
        <f t="shared" si="63"/>
        <v>32.338150036532738</v>
      </c>
      <c r="AN330" s="50">
        <f t="shared" si="63"/>
        <v>0</v>
      </c>
      <c r="AO330" s="50">
        <f t="shared" si="63"/>
        <v>0</v>
      </c>
      <c r="AP330" s="50">
        <f t="shared" si="63"/>
        <v>0</v>
      </c>
      <c r="AQ330" s="50">
        <f t="shared" si="63"/>
        <v>48.77898975749715</v>
      </c>
      <c r="AR330" s="50">
        <f t="shared" si="63"/>
        <v>0</v>
      </c>
      <c r="AS330" s="50">
        <f t="shared" si="63"/>
        <v>18.435089638556477</v>
      </c>
      <c r="AT330" s="74">
        <v>0</v>
      </c>
      <c r="AU330" s="74">
        <v>0</v>
      </c>
    </row>
    <row r="331" spans="1:47" x14ac:dyDescent="0.2">
      <c r="A331" s="49">
        <v>2017</v>
      </c>
      <c r="B331" s="49">
        <v>3</v>
      </c>
      <c r="C331" s="50">
        <f t="shared" si="64"/>
        <v>67.088827391532973</v>
      </c>
      <c r="D331" s="50">
        <f t="shared" si="62"/>
        <v>46.024503453365838</v>
      </c>
      <c r="E331" s="50">
        <f t="shared" si="62"/>
        <v>5.4285772270038901</v>
      </c>
      <c r="F331" s="50">
        <f t="shared" si="62"/>
        <v>0.1342781954715154</v>
      </c>
      <c r="G331" s="50">
        <f t="shared" si="62"/>
        <v>40.724002377688201</v>
      </c>
      <c r="H331" s="50">
        <f t="shared" si="62"/>
        <v>29.133900916766059</v>
      </c>
      <c r="I331" s="50">
        <f t="shared" si="62"/>
        <v>0</v>
      </c>
      <c r="J331" s="50">
        <f t="shared" si="62"/>
        <v>29.133900916766059</v>
      </c>
      <c r="K331" s="50">
        <f t="shared" si="62"/>
        <v>87.807682389096911</v>
      </c>
      <c r="L331" s="50">
        <f t="shared" si="62"/>
        <v>0</v>
      </c>
      <c r="M331" s="50">
        <f t="shared" si="62"/>
        <v>0</v>
      </c>
      <c r="N331" s="50">
        <f t="shared" si="62"/>
        <v>0</v>
      </c>
      <c r="O331" s="51">
        <f t="shared" si="26"/>
        <v>67.088827391532973</v>
      </c>
      <c r="P331" s="50">
        <f t="shared" si="19"/>
        <v>46.024503453365838</v>
      </c>
      <c r="Q331" s="50">
        <f t="shared" si="20"/>
        <v>40.724002377688201</v>
      </c>
      <c r="R331" s="50">
        <f t="shared" si="21"/>
        <v>29.133900916766059</v>
      </c>
      <c r="S331" s="50">
        <f t="shared" si="22"/>
        <v>0</v>
      </c>
      <c r="T331" s="50">
        <f t="shared" si="23"/>
        <v>29.133900916766059</v>
      </c>
      <c r="U331" s="50">
        <f t="shared" si="24"/>
        <v>87.807682389096911</v>
      </c>
      <c r="V331" s="50">
        <f t="shared" si="25"/>
        <v>0</v>
      </c>
      <c r="W331" s="12"/>
      <c r="X331" s="38">
        <f t="shared" si="59"/>
        <v>82.538993708748691</v>
      </c>
      <c r="Y331" s="38">
        <f t="shared" si="59"/>
        <v>0</v>
      </c>
      <c r="Z331" s="38">
        <f t="shared" si="59"/>
        <v>69.644391577029523</v>
      </c>
      <c r="AA331" s="7"/>
      <c r="AB331" s="69">
        <f t="shared" si="60"/>
        <v>50.906388729186801</v>
      </c>
      <c r="AC331" s="69">
        <f t="shared" si="61"/>
        <v>43.541291222508221</v>
      </c>
      <c r="AD331" s="50">
        <f t="shared" si="65"/>
        <v>23.421699640876209</v>
      </c>
      <c r="AE331" s="50">
        <f t="shared" si="65"/>
        <v>5.9476789648753794</v>
      </c>
      <c r="AF331" s="50">
        <f t="shared" si="65"/>
        <v>23.421699640876209</v>
      </c>
      <c r="AG331" s="74">
        <f t="shared" si="66"/>
        <v>5.9476789648753794</v>
      </c>
      <c r="AH331" s="50">
        <f t="shared" si="67"/>
        <v>74.675091720887963</v>
      </c>
      <c r="AI331" s="50">
        <f t="shared" si="67"/>
        <v>0</v>
      </c>
      <c r="AJ331" s="50">
        <f t="shared" si="67"/>
        <v>0</v>
      </c>
      <c r="AK331" s="50">
        <f t="shared" si="67"/>
        <v>0</v>
      </c>
      <c r="AL331" s="50">
        <f t="shared" si="68"/>
        <v>30.034328431628371</v>
      </c>
      <c r="AM331" s="50">
        <f t="shared" si="63"/>
        <v>0</v>
      </c>
      <c r="AN331" s="50">
        <f t="shared" si="63"/>
        <v>0</v>
      </c>
      <c r="AO331" s="50">
        <f t="shared" si="63"/>
        <v>0</v>
      </c>
      <c r="AP331" s="50">
        <f t="shared" si="63"/>
        <v>23.421699640876209</v>
      </c>
      <c r="AQ331" s="50">
        <f t="shared" si="63"/>
        <v>0</v>
      </c>
      <c r="AR331" s="50">
        <f t="shared" si="63"/>
        <v>5.9476789648753794</v>
      </c>
      <c r="AS331" s="50">
        <f t="shared" si="63"/>
        <v>0</v>
      </c>
      <c r="AT331" s="74">
        <f>(C331+C332)/2</f>
        <v>92.25873715316439</v>
      </c>
      <c r="AU331" s="74">
        <f>(K331+H332)/2</f>
        <v>45.244733330196226</v>
      </c>
    </row>
    <row r="332" spans="1:47" x14ac:dyDescent="0.2">
      <c r="A332" s="49">
        <v>2017</v>
      </c>
      <c r="B332" s="49">
        <v>4</v>
      </c>
      <c r="C332" s="50">
        <f t="shared" si="64"/>
        <v>117.42864691479581</v>
      </c>
      <c r="D332" s="50">
        <f t="shared" si="62"/>
        <v>10.764282951672801</v>
      </c>
      <c r="E332" s="50">
        <f t="shared" si="62"/>
        <v>16.467672682378009</v>
      </c>
      <c r="F332" s="50">
        <f t="shared" si="62"/>
        <v>1.3530134195648187</v>
      </c>
      <c r="G332" s="50">
        <f t="shared" si="62"/>
        <v>95.328248916043805</v>
      </c>
      <c r="H332" s="50">
        <f t="shared" si="62"/>
        <v>2.6817842712955349</v>
      </c>
      <c r="I332" s="50">
        <f t="shared" si="62"/>
        <v>0</v>
      </c>
      <c r="J332" s="50">
        <f t="shared" si="62"/>
        <v>0</v>
      </c>
      <c r="K332" s="50">
        <f t="shared" si="62"/>
        <v>0</v>
      </c>
      <c r="L332" s="50">
        <f t="shared" si="62"/>
        <v>0</v>
      </c>
      <c r="M332" s="50">
        <f t="shared" si="62"/>
        <v>0</v>
      </c>
      <c r="N332" s="50">
        <f t="shared" si="62"/>
        <v>0</v>
      </c>
      <c r="O332" s="51">
        <f t="shared" si="26"/>
        <v>117.42864691479581</v>
      </c>
      <c r="P332" s="50">
        <f t="shared" si="19"/>
        <v>10.764282951672801</v>
      </c>
      <c r="Q332" s="50">
        <f t="shared" si="20"/>
        <v>95.328248916043805</v>
      </c>
      <c r="R332" s="50">
        <f t="shared" si="21"/>
        <v>2.6817842712955349</v>
      </c>
      <c r="S332" s="50">
        <f t="shared" si="22"/>
        <v>0</v>
      </c>
      <c r="T332" s="50">
        <f t="shared" si="23"/>
        <v>0</v>
      </c>
      <c r="U332" s="50">
        <f t="shared" si="24"/>
        <v>0</v>
      </c>
      <c r="V332" s="50">
        <f t="shared" si="25"/>
        <v>0</v>
      </c>
      <c r="W332" s="12"/>
      <c r="X332" s="38">
        <f t="shared" si="59"/>
        <v>86.733993019033363</v>
      </c>
      <c r="Y332" s="38">
        <f t="shared" si="59"/>
        <v>0</v>
      </c>
      <c r="Z332" s="38">
        <f t="shared" si="59"/>
        <v>68.255756463766915</v>
      </c>
      <c r="AA332" s="7"/>
      <c r="AB332" s="69">
        <f t="shared" si="60"/>
        <v>92.25873715316439</v>
      </c>
      <c r="AC332" s="69">
        <f t="shared" si="61"/>
        <v>14.56695045838303</v>
      </c>
      <c r="AD332" s="50">
        <f t="shared" si="65"/>
        <v>1.5573633808275509</v>
      </c>
      <c r="AE332" s="50">
        <f t="shared" si="65"/>
        <v>6.7199104708102195E-4</v>
      </c>
      <c r="AF332" s="50">
        <f t="shared" si="65"/>
        <v>0</v>
      </c>
      <c r="AG332" s="74">
        <v>0</v>
      </c>
      <c r="AH332" s="50">
        <f t="shared" si="67"/>
        <v>0</v>
      </c>
      <c r="AI332" s="50">
        <f t="shared" si="67"/>
        <v>0</v>
      </c>
      <c r="AJ332" s="50">
        <f t="shared" si="67"/>
        <v>0</v>
      </c>
      <c r="AK332" s="50">
        <f t="shared" si="67"/>
        <v>0</v>
      </c>
      <c r="AL332" s="50">
        <f t="shared" si="68"/>
        <v>0</v>
      </c>
      <c r="AM332" s="50">
        <f t="shared" si="63"/>
        <v>0</v>
      </c>
      <c r="AN332" s="50">
        <f t="shared" si="63"/>
        <v>0</v>
      </c>
      <c r="AO332" s="50">
        <f t="shared" si="63"/>
        <v>0</v>
      </c>
      <c r="AP332" s="50">
        <f t="shared" si="63"/>
        <v>0</v>
      </c>
      <c r="AQ332" s="50">
        <f t="shared" si="63"/>
        <v>0</v>
      </c>
      <c r="AR332" s="50">
        <f t="shared" si="63"/>
        <v>0</v>
      </c>
      <c r="AS332" s="50">
        <f t="shared" si="63"/>
        <v>0</v>
      </c>
      <c r="AT332" s="74">
        <v>0</v>
      </c>
      <c r="AU332" s="74">
        <v>0</v>
      </c>
    </row>
    <row r="333" spans="1:47" x14ac:dyDescent="0.2">
      <c r="A333" s="49">
        <v>2017</v>
      </c>
      <c r="B333" s="49">
        <v>5</v>
      </c>
      <c r="C333" s="50">
        <f t="shared" si="64"/>
        <v>205.87235315982971</v>
      </c>
      <c r="D333" s="50">
        <f t="shared" si="62"/>
        <v>1.2492833206498815</v>
      </c>
      <c r="E333" s="50">
        <f t="shared" si="62"/>
        <v>45.023718770231113</v>
      </c>
      <c r="F333" s="50">
        <f t="shared" si="62"/>
        <v>7.1705905198264563</v>
      </c>
      <c r="G333" s="50">
        <f t="shared" si="62"/>
        <v>197.64060057596834</v>
      </c>
      <c r="H333" s="50">
        <f t="shared" si="62"/>
        <v>7.083333333333286E-2</v>
      </c>
      <c r="I333" s="50">
        <f t="shared" si="62"/>
        <v>0</v>
      </c>
      <c r="J333" s="50">
        <f t="shared" si="62"/>
        <v>0</v>
      </c>
      <c r="K333" s="50">
        <f t="shared" si="62"/>
        <v>0</v>
      </c>
      <c r="L333" s="50">
        <f t="shared" si="62"/>
        <v>0</v>
      </c>
      <c r="M333" s="50">
        <f t="shared" si="62"/>
        <v>0</v>
      </c>
      <c r="N333" s="50">
        <f t="shared" si="62"/>
        <v>0</v>
      </c>
      <c r="O333" s="51">
        <f t="shared" si="26"/>
        <v>205.87235315982971</v>
      </c>
      <c r="P333" s="50">
        <f t="shared" si="19"/>
        <v>1.2492833206498815</v>
      </c>
      <c r="Q333" s="50">
        <f t="shared" si="20"/>
        <v>197.64060057596834</v>
      </c>
      <c r="R333" s="50">
        <f t="shared" si="21"/>
        <v>7.083333333333286E-2</v>
      </c>
      <c r="S333" s="50">
        <f t="shared" si="22"/>
        <v>0</v>
      </c>
      <c r="T333" s="50">
        <f t="shared" si="23"/>
        <v>0</v>
      </c>
      <c r="U333" s="50">
        <f t="shared" si="24"/>
        <v>0</v>
      </c>
      <c r="V333" s="50">
        <f t="shared" si="25"/>
        <v>0</v>
      </c>
      <c r="W333" s="12"/>
      <c r="X333" s="38">
        <f t="shared" si="59"/>
        <v>95.217284807981201</v>
      </c>
      <c r="Y333" s="38">
        <f t="shared" si="59"/>
        <v>95.217284807981201</v>
      </c>
      <c r="Z333" s="38">
        <f t="shared" si="59"/>
        <v>70.983151786833304</v>
      </c>
      <c r="AA333" s="7"/>
      <c r="AB333" s="69">
        <f t="shared" si="60"/>
        <v>161.65050003731275</v>
      </c>
      <c r="AC333" s="69">
        <f t="shared" si="61"/>
        <v>0</v>
      </c>
      <c r="AD333" s="50">
        <f t="shared" si="65"/>
        <v>1.041666666666643E-2</v>
      </c>
      <c r="AE333" s="50">
        <f t="shared" si="65"/>
        <v>0</v>
      </c>
      <c r="AF333" s="50">
        <f t="shared" si="65"/>
        <v>0</v>
      </c>
      <c r="AG333" s="74">
        <v>0</v>
      </c>
      <c r="AH333" s="50">
        <f t="shared" si="67"/>
        <v>0</v>
      </c>
      <c r="AI333" s="50">
        <f t="shared" si="67"/>
        <v>0</v>
      </c>
      <c r="AJ333" s="50">
        <f t="shared" si="67"/>
        <v>0</v>
      </c>
      <c r="AK333" s="50">
        <f t="shared" si="67"/>
        <v>0</v>
      </c>
      <c r="AL333" s="50">
        <f t="shared" si="68"/>
        <v>0</v>
      </c>
      <c r="AM333" s="50">
        <f t="shared" si="63"/>
        <v>0</v>
      </c>
      <c r="AN333" s="50">
        <f t="shared" si="63"/>
        <v>0</v>
      </c>
      <c r="AO333" s="50">
        <f t="shared" si="63"/>
        <v>0</v>
      </c>
      <c r="AP333" s="50">
        <f t="shared" si="63"/>
        <v>0</v>
      </c>
      <c r="AQ333" s="50">
        <f t="shared" si="63"/>
        <v>0</v>
      </c>
      <c r="AR333" s="50">
        <f t="shared" si="63"/>
        <v>0</v>
      </c>
      <c r="AS333" s="50">
        <f t="shared" si="63"/>
        <v>0</v>
      </c>
      <c r="AT333" s="74">
        <v>0</v>
      </c>
      <c r="AU333" s="74">
        <v>0</v>
      </c>
    </row>
    <row r="334" spans="1:47" x14ac:dyDescent="0.2">
      <c r="A334" s="49">
        <v>2017</v>
      </c>
      <c r="B334" s="49">
        <v>6</v>
      </c>
      <c r="C334" s="50">
        <f t="shared" si="64"/>
        <v>273.79728737823223</v>
      </c>
      <c r="D334" s="50">
        <f t="shared" si="62"/>
        <v>0</v>
      </c>
      <c r="E334" s="50">
        <f t="shared" si="62"/>
        <v>72.937178621047735</v>
      </c>
      <c r="F334" s="50">
        <f t="shared" si="62"/>
        <v>17.719139843326005</v>
      </c>
      <c r="G334" s="50">
        <f t="shared" si="62"/>
        <v>273.7753998005528</v>
      </c>
      <c r="H334" s="50">
        <f t="shared" si="62"/>
        <v>0</v>
      </c>
      <c r="I334" s="50">
        <f t="shared" si="62"/>
        <v>0</v>
      </c>
      <c r="J334" s="50">
        <f t="shared" si="62"/>
        <v>0</v>
      </c>
      <c r="K334" s="50">
        <f t="shared" si="62"/>
        <v>0</v>
      </c>
      <c r="L334" s="50">
        <f t="shared" si="62"/>
        <v>0</v>
      </c>
      <c r="M334" s="50">
        <f t="shared" si="62"/>
        <v>0</v>
      </c>
      <c r="N334" s="50">
        <f t="shared" si="62"/>
        <v>0</v>
      </c>
      <c r="O334" s="51">
        <f t="shared" si="26"/>
        <v>273.79728737823223</v>
      </c>
      <c r="P334" s="50">
        <f t="shared" si="19"/>
        <v>0</v>
      </c>
      <c r="Q334" s="50">
        <f t="shared" si="20"/>
        <v>273.7753998005528</v>
      </c>
      <c r="R334" s="50">
        <f t="shared" si="21"/>
        <v>0</v>
      </c>
      <c r="S334" s="50">
        <f t="shared" si="22"/>
        <v>0</v>
      </c>
      <c r="T334" s="50">
        <f t="shared" si="23"/>
        <v>0</v>
      </c>
      <c r="U334" s="50">
        <f t="shared" si="24"/>
        <v>0</v>
      </c>
      <c r="V334" s="50">
        <f t="shared" si="25"/>
        <v>0</v>
      </c>
      <c r="W334" s="12"/>
      <c r="X334" s="38">
        <f t="shared" si="59"/>
        <v>102.96120349246796</v>
      </c>
      <c r="Y334" s="38">
        <f t="shared" si="59"/>
        <v>102.96120349246796</v>
      </c>
      <c r="Z334" s="38">
        <f t="shared" si="59"/>
        <v>76.337452216704307</v>
      </c>
      <c r="AA334" s="7"/>
      <c r="AB334" s="69">
        <f t="shared" si="60"/>
        <v>239.83482026903096</v>
      </c>
      <c r="AC334" s="69">
        <f t="shared" si="61"/>
        <v>0</v>
      </c>
      <c r="AD334" s="50">
        <f t="shared" si="65"/>
        <v>0</v>
      </c>
      <c r="AE334" s="50">
        <f t="shared" si="65"/>
        <v>0</v>
      </c>
      <c r="AF334" s="50">
        <f t="shared" si="65"/>
        <v>0</v>
      </c>
      <c r="AG334" s="74">
        <v>0</v>
      </c>
      <c r="AH334" s="50">
        <f t="shared" si="67"/>
        <v>0</v>
      </c>
      <c r="AI334" s="50">
        <f t="shared" si="67"/>
        <v>0</v>
      </c>
      <c r="AJ334" s="50">
        <f t="shared" si="67"/>
        <v>0</v>
      </c>
      <c r="AK334" s="50">
        <f t="shared" si="67"/>
        <v>0</v>
      </c>
      <c r="AL334" s="50">
        <f t="shared" si="68"/>
        <v>0</v>
      </c>
      <c r="AM334" s="50">
        <f t="shared" si="63"/>
        <v>0</v>
      </c>
      <c r="AN334" s="50">
        <f t="shared" si="63"/>
        <v>0</v>
      </c>
      <c r="AO334" s="50">
        <f t="shared" si="63"/>
        <v>0</v>
      </c>
      <c r="AP334" s="50">
        <f t="shared" si="63"/>
        <v>0</v>
      </c>
      <c r="AQ334" s="50">
        <f t="shared" si="63"/>
        <v>0</v>
      </c>
      <c r="AR334" s="50">
        <f t="shared" si="63"/>
        <v>0</v>
      </c>
      <c r="AS334" s="50">
        <f t="shared" si="63"/>
        <v>0</v>
      </c>
      <c r="AT334" s="74">
        <v>0</v>
      </c>
      <c r="AU334" s="74">
        <v>0</v>
      </c>
    </row>
    <row r="335" spans="1:47" x14ac:dyDescent="0.2">
      <c r="A335" s="49">
        <v>2017</v>
      </c>
      <c r="B335" s="49">
        <v>7</v>
      </c>
      <c r="C335" s="50">
        <f t="shared" si="64"/>
        <v>323.21495100202412</v>
      </c>
      <c r="D335" s="50">
        <f t="shared" si="62"/>
        <v>0</v>
      </c>
      <c r="E335" s="50">
        <f t="shared" si="62"/>
        <v>97.206715563959477</v>
      </c>
      <c r="F335" s="50">
        <f t="shared" si="62"/>
        <v>25.757981967650835</v>
      </c>
      <c r="G335" s="50">
        <f t="shared" si="62"/>
        <v>323.21490232084477</v>
      </c>
      <c r="H335" s="50">
        <f t="shared" si="62"/>
        <v>0</v>
      </c>
      <c r="I335" s="50">
        <f t="shared" si="62"/>
        <v>0</v>
      </c>
      <c r="J335" s="50">
        <f t="shared" si="62"/>
        <v>0</v>
      </c>
      <c r="K335" s="50">
        <f t="shared" si="62"/>
        <v>0</v>
      </c>
      <c r="L335" s="50">
        <f t="shared" si="62"/>
        <v>0</v>
      </c>
      <c r="M335" s="50">
        <f t="shared" si="62"/>
        <v>0</v>
      </c>
      <c r="N335" s="50">
        <f t="shared" si="62"/>
        <v>0</v>
      </c>
      <c r="O335" s="51">
        <f t="shared" si="26"/>
        <v>323.21495100202412</v>
      </c>
      <c r="P335" s="50">
        <f t="shared" si="19"/>
        <v>0</v>
      </c>
      <c r="Q335" s="50">
        <f t="shared" si="20"/>
        <v>323.21490232084477</v>
      </c>
      <c r="R335" s="50">
        <f t="shared" si="21"/>
        <v>0</v>
      </c>
      <c r="S335" s="50">
        <f t="shared" si="22"/>
        <v>0</v>
      </c>
      <c r="T335" s="50">
        <f t="shared" si="23"/>
        <v>0</v>
      </c>
      <c r="U335" s="50">
        <f t="shared" si="24"/>
        <v>0</v>
      </c>
      <c r="V335" s="50">
        <f t="shared" si="25"/>
        <v>0</v>
      </c>
      <c r="W335" s="12"/>
      <c r="X335" s="38">
        <f t="shared" si="59"/>
        <v>106.44877069971258</v>
      </c>
      <c r="Y335" s="38">
        <f t="shared" si="59"/>
        <v>106.44877069971258</v>
      </c>
      <c r="Z335" s="38">
        <f t="shared" si="59"/>
        <v>76.206395007915347</v>
      </c>
      <c r="AA335" s="7"/>
      <c r="AB335" s="69">
        <f t="shared" si="60"/>
        <v>298.50611919012817</v>
      </c>
      <c r="AC335" s="69">
        <f t="shared" si="61"/>
        <v>0</v>
      </c>
      <c r="AD335" s="50">
        <f t="shared" si="65"/>
        <v>0</v>
      </c>
      <c r="AE335" s="50">
        <f t="shared" si="65"/>
        <v>0</v>
      </c>
      <c r="AF335" s="50">
        <f t="shared" si="65"/>
        <v>0</v>
      </c>
      <c r="AG335" s="74">
        <v>0</v>
      </c>
      <c r="AH335" s="50">
        <f t="shared" si="67"/>
        <v>0</v>
      </c>
      <c r="AI335" s="50">
        <f t="shared" si="67"/>
        <v>0</v>
      </c>
      <c r="AJ335" s="50">
        <f t="shared" si="67"/>
        <v>0</v>
      </c>
      <c r="AK335" s="50">
        <f t="shared" si="67"/>
        <v>0</v>
      </c>
      <c r="AL335" s="50">
        <f t="shared" si="68"/>
        <v>0</v>
      </c>
      <c r="AM335" s="50">
        <f t="shared" si="63"/>
        <v>0</v>
      </c>
      <c r="AN335" s="50">
        <f t="shared" si="63"/>
        <v>0</v>
      </c>
      <c r="AO335" s="50">
        <f t="shared" si="63"/>
        <v>0</v>
      </c>
      <c r="AP335" s="50">
        <f t="shared" si="63"/>
        <v>0</v>
      </c>
      <c r="AQ335" s="50">
        <f t="shared" si="63"/>
        <v>0</v>
      </c>
      <c r="AR335" s="50">
        <f t="shared" si="63"/>
        <v>0</v>
      </c>
      <c r="AS335" s="50">
        <f t="shared" si="63"/>
        <v>0</v>
      </c>
      <c r="AT335" s="74">
        <v>0</v>
      </c>
      <c r="AU335" s="74">
        <v>0</v>
      </c>
    </row>
    <row r="336" spans="1:47" x14ac:dyDescent="0.2">
      <c r="A336" s="49">
        <v>2017</v>
      </c>
      <c r="B336" s="49">
        <v>8</v>
      </c>
      <c r="C336" s="50">
        <f t="shared" si="64"/>
        <v>329.73144935858772</v>
      </c>
      <c r="D336" s="50">
        <f t="shared" si="62"/>
        <v>0</v>
      </c>
      <c r="E336" s="50">
        <f t="shared" si="62"/>
        <v>99.695312400078421</v>
      </c>
      <c r="F336" s="50">
        <f t="shared" si="62"/>
        <v>26.810191103418628</v>
      </c>
      <c r="G336" s="50">
        <f t="shared" si="62"/>
        <v>329.73069944170629</v>
      </c>
      <c r="H336" s="50">
        <f t="shared" si="62"/>
        <v>0</v>
      </c>
      <c r="I336" s="50">
        <f t="shared" si="62"/>
        <v>0</v>
      </c>
      <c r="J336" s="50">
        <f t="shared" si="62"/>
        <v>0</v>
      </c>
      <c r="K336" s="50">
        <f t="shared" si="62"/>
        <v>0</v>
      </c>
      <c r="L336" s="50">
        <f t="shared" si="62"/>
        <v>0</v>
      </c>
      <c r="M336" s="50">
        <f t="shared" si="62"/>
        <v>0</v>
      </c>
      <c r="N336" s="50">
        <f t="shared" si="62"/>
        <v>0</v>
      </c>
      <c r="O336" s="51">
        <f t="shared" si="26"/>
        <v>329.73144935858772</v>
      </c>
      <c r="P336" s="50">
        <f t="shared" si="19"/>
        <v>0</v>
      </c>
      <c r="Q336" s="50">
        <f t="shared" si="20"/>
        <v>329.73069944170629</v>
      </c>
      <c r="R336" s="50">
        <f t="shared" si="21"/>
        <v>0</v>
      </c>
      <c r="S336" s="50">
        <f t="shared" si="22"/>
        <v>0</v>
      </c>
      <c r="T336" s="50">
        <f t="shared" si="23"/>
        <v>0</v>
      </c>
      <c r="U336" s="50">
        <f t="shared" si="24"/>
        <v>0</v>
      </c>
      <c r="V336" s="50">
        <f t="shared" si="25"/>
        <v>0</v>
      </c>
      <c r="W336" s="12"/>
      <c r="X336" s="38">
        <f t="shared" si="59"/>
        <v>107.41614697985577</v>
      </c>
      <c r="Y336" s="38">
        <f t="shared" si="59"/>
        <v>107.41614697985577</v>
      </c>
      <c r="Z336" s="38">
        <f t="shared" si="59"/>
        <v>76.3967564018632</v>
      </c>
      <c r="AA336" s="7"/>
      <c r="AB336" s="69">
        <f t="shared" si="60"/>
        <v>326.47320018030592</v>
      </c>
      <c r="AC336" s="69">
        <f t="shared" si="61"/>
        <v>0</v>
      </c>
      <c r="AD336" s="50">
        <f t="shared" si="65"/>
        <v>0</v>
      </c>
      <c r="AE336" s="50">
        <f t="shared" si="65"/>
        <v>0</v>
      </c>
      <c r="AF336" s="50">
        <f t="shared" si="65"/>
        <v>0</v>
      </c>
      <c r="AG336" s="74">
        <v>0</v>
      </c>
      <c r="AH336" s="50">
        <f t="shared" si="67"/>
        <v>0</v>
      </c>
      <c r="AI336" s="50">
        <f t="shared" si="67"/>
        <v>0</v>
      </c>
      <c r="AJ336" s="50">
        <f t="shared" si="67"/>
        <v>0</v>
      </c>
      <c r="AK336" s="50">
        <f t="shared" si="67"/>
        <v>0</v>
      </c>
      <c r="AL336" s="50">
        <f t="shared" si="68"/>
        <v>0</v>
      </c>
      <c r="AM336" s="50">
        <f t="shared" si="63"/>
        <v>0</v>
      </c>
      <c r="AN336" s="50">
        <f t="shared" si="63"/>
        <v>0</v>
      </c>
      <c r="AO336" s="50">
        <f t="shared" si="63"/>
        <v>0</v>
      </c>
      <c r="AP336" s="50">
        <f t="shared" si="63"/>
        <v>0</v>
      </c>
      <c r="AQ336" s="50">
        <f t="shared" si="63"/>
        <v>0</v>
      </c>
      <c r="AR336" s="50">
        <f t="shared" si="63"/>
        <v>0</v>
      </c>
      <c r="AS336" s="50">
        <f t="shared" si="63"/>
        <v>0</v>
      </c>
      <c r="AT336" s="74">
        <v>0</v>
      </c>
      <c r="AU336" s="74">
        <v>0</v>
      </c>
    </row>
    <row r="337" spans="1:47" x14ac:dyDescent="0.2">
      <c r="A337" s="49">
        <v>2017</v>
      </c>
      <c r="B337" s="49">
        <v>9</v>
      </c>
      <c r="C337" s="50">
        <f t="shared" si="64"/>
        <v>278.21093356333773</v>
      </c>
      <c r="D337" s="50">
        <f t="shared" si="62"/>
        <v>0</v>
      </c>
      <c r="E337" s="50">
        <f t="shared" si="62"/>
        <v>69.2279907235135</v>
      </c>
      <c r="F337" s="50">
        <f t="shared" si="62"/>
        <v>13.43040285734474</v>
      </c>
      <c r="G337" s="50">
        <f t="shared" si="62"/>
        <v>278.15549384899225</v>
      </c>
      <c r="H337" s="50">
        <f t="shared" si="62"/>
        <v>0</v>
      </c>
      <c r="I337" s="50">
        <f t="shared" si="62"/>
        <v>0</v>
      </c>
      <c r="J337" s="50">
        <f t="shared" si="62"/>
        <v>0</v>
      </c>
      <c r="K337" s="50">
        <f t="shared" si="62"/>
        <v>0</v>
      </c>
      <c r="L337" s="50">
        <f t="shared" si="62"/>
        <v>0</v>
      </c>
      <c r="M337" s="50">
        <f t="shared" si="62"/>
        <v>0</v>
      </c>
      <c r="N337" s="50">
        <f t="shared" si="62"/>
        <v>0</v>
      </c>
      <c r="O337" s="51">
        <f t="shared" si="26"/>
        <v>278.21093356333773</v>
      </c>
      <c r="P337" s="50">
        <f t="shared" si="19"/>
        <v>0</v>
      </c>
      <c r="Q337" s="50">
        <f t="shared" si="20"/>
        <v>278.15549384899225</v>
      </c>
      <c r="R337" s="50">
        <f t="shared" si="21"/>
        <v>0</v>
      </c>
      <c r="S337" s="50">
        <f t="shared" si="22"/>
        <v>0</v>
      </c>
      <c r="T337" s="50">
        <f t="shared" si="23"/>
        <v>0</v>
      </c>
      <c r="U337" s="50">
        <f t="shared" si="24"/>
        <v>0</v>
      </c>
      <c r="V337" s="50">
        <f t="shared" si="25"/>
        <v>0</v>
      </c>
      <c r="W337" s="12"/>
      <c r="X337" s="38">
        <f t="shared" si="59"/>
        <v>102.68150137955607</v>
      </c>
      <c r="Y337" s="38">
        <f t="shared" si="59"/>
        <v>102.68150137955607</v>
      </c>
      <c r="Z337" s="38">
        <f t="shared" si="59"/>
        <v>78.001484422866469</v>
      </c>
      <c r="AA337" s="7"/>
      <c r="AB337" s="69">
        <f t="shared" si="60"/>
        <v>303.9711914609627</v>
      </c>
      <c r="AC337" s="69">
        <f t="shared" si="61"/>
        <v>0</v>
      </c>
      <c r="AD337" s="50">
        <f t="shared" si="65"/>
        <v>0</v>
      </c>
      <c r="AE337" s="50">
        <f t="shared" si="65"/>
        <v>0</v>
      </c>
      <c r="AF337" s="50">
        <f t="shared" si="65"/>
        <v>0</v>
      </c>
      <c r="AG337" s="74">
        <v>0</v>
      </c>
      <c r="AH337" s="50">
        <f t="shared" si="67"/>
        <v>0</v>
      </c>
      <c r="AI337" s="50">
        <f t="shared" si="67"/>
        <v>0</v>
      </c>
      <c r="AJ337" s="50">
        <f t="shared" si="67"/>
        <v>0</v>
      </c>
      <c r="AK337" s="50">
        <f t="shared" si="67"/>
        <v>0</v>
      </c>
      <c r="AL337" s="50">
        <f t="shared" si="68"/>
        <v>0</v>
      </c>
      <c r="AM337" s="50">
        <f t="shared" si="63"/>
        <v>0</v>
      </c>
      <c r="AN337" s="50">
        <f t="shared" si="63"/>
        <v>0</v>
      </c>
      <c r="AO337" s="50">
        <f t="shared" si="63"/>
        <v>0</v>
      </c>
      <c r="AP337" s="50">
        <f t="shared" si="63"/>
        <v>0</v>
      </c>
      <c r="AQ337" s="50">
        <f t="shared" si="63"/>
        <v>0</v>
      </c>
      <c r="AR337" s="50">
        <f t="shared" si="63"/>
        <v>0</v>
      </c>
      <c r="AS337" s="50">
        <f t="shared" si="63"/>
        <v>0</v>
      </c>
      <c r="AT337" s="74">
        <v>0</v>
      </c>
      <c r="AU337" s="74">
        <v>0</v>
      </c>
    </row>
    <row r="338" spans="1:47" x14ac:dyDescent="0.2">
      <c r="A338" s="49">
        <v>2017</v>
      </c>
      <c r="B338" s="49">
        <v>10</v>
      </c>
      <c r="C338" s="50">
        <f t="shared" si="64"/>
        <v>198.83661390818892</v>
      </c>
      <c r="D338" s="50">
        <f t="shared" si="62"/>
        <v>3.8389772083761713</v>
      </c>
      <c r="E338" s="50">
        <f t="shared" si="62"/>
        <v>35.469220544334775</v>
      </c>
      <c r="F338" s="50">
        <f t="shared" si="62"/>
        <v>3.7051861891231086</v>
      </c>
      <c r="G338" s="50">
        <f t="shared" si="62"/>
        <v>190.70536958671573</v>
      </c>
      <c r="H338" s="50">
        <f t="shared" si="62"/>
        <v>1.5356602334740597</v>
      </c>
      <c r="I338" s="50">
        <f t="shared" si="62"/>
        <v>0</v>
      </c>
      <c r="J338" s="50">
        <f t="shared" si="62"/>
        <v>0</v>
      </c>
      <c r="K338" s="50">
        <f t="shared" si="62"/>
        <v>0</v>
      </c>
      <c r="L338" s="50">
        <f t="shared" si="62"/>
        <v>0</v>
      </c>
      <c r="M338" s="50">
        <f t="shared" si="62"/>
        <v>0</v>
      </c>
      <c r="N338" s="50">
        <f t="shared" si="62"/>
        <v>0</v>
      </c>
      <c r="O338" s="51">
        <f t="shared" si="26"/>
        <v>198.83661390818892</v>
      </c>
      <c r="P338" s="50">
        <f t="shared" si="19"/>
        <v>3.8389772083761713</v>
      </c>
      <c r="Q338" s="50">
        <f t="shared" si="20"/>
        <v>190.70536958671573</v>
      </c>
      <c r="R338" s="50">
        <f t="shared" si="21"/>
        <v>1.5356602334740597</v>
      </c>
      <c r="S338" s="50">
        <f t="shared" si="22"/>
        <v>0</v>
      </c>
      <c r="T338" s="50">
        <f t="shared" si="23"/>
        <v>0</v>
      </c>
      <c r="U338" s="50">
        <f t="shared" si="24"/>
        <v>0</v>
      </c>
      <c r="V338" s="50">
        <f t="shared" si="25"/>
        <v>0</v>
      </c>
      <c r="W338" s="12"/>
      <c r="X338" s="38">
        <f t="shared" si="59"/>
        <v>93.161689051897923</v>
      </c>
      <c r="Y338" s="38">
        <f t="shared" si="59"/>
        <v>0</v>
      </c>
      <c r="Z338" s="38">
        <f t="shared" si="59"/>
        <v>73.921823299745228</v>
      </c>
      <c r="AA338" s="7"/>
      <c r="AB338" s="69">
        <f t="shared" si="60"/>
        <v>238.52377373576331</v>
      </c>
      <c r="AC338" s="69">
        <f t="shared" si="61"/>
        <v>0</v>
      </c>
      <c r="AD338" s="50">
        <f t="shared" si="65"/>
        <v>1.0401537332701989</v>
      </c>
      <c r="AE338" s="50">
        <f t="shared" si="65"/>
        <v>0</v>
      </c>
      <c r="AF338" s="50">
        <f t="shared" si="65"/>
        <v>0</v>
      </c>
      <c r="AG338" s="74">
        <v>0</v>
      </c>
      <c r="AH338" s="50">
        <f t="shared" si="67"/>
        <v>0</v>
      </c>
      <c r="AI338" s="50">
        <f t="shared" si="67"/>
        <v>0</v>
      </c>
      <c r="AJ338" s="50">
        <f t="shared" si="67"/>
        <v>0</v>
      </c>
      <c r="AK338" s="50">
        <f t="shared" si="67"/>
        <v>0</v>
      </c>
      <c r="AL338" s="50">
        <f t="shared" si="68"/>
        <v>0</v>
      </c>
      <c r="AM338" s="50">
        <f t="shared" si="63"/>
        <v>0</v>
      </c>
      <c r="AN338" s="50">
        <f t="shared" si="63"/>
        <v>0</v>
      </c>
      <c r="AO338" s="50">
        <f t="shared" si="63"/>
        <v>0</v>
      </c>
      <c r="AP338" s="50">
        <f t="shared" si="63"/>
        <v>0</v>
      </c>
      <c r="AQ338" s="50">
        <f t="shared" si="63"/>
        <v>0</v>
      </c>
      <c r="AR338" s="50">
        <f t="shared" si="63"/>
        <v>0</v>
      </c>
      <c r="AS338" s="50">
        <f t="shared" si="63"/>
        <v>0</v>
      </c>
      <c r="AT338" s="74">
        <v>0</v>
      </c>
      <c r="AU338" s="74">
        <v>0</v>
      </c>
    </row>
    <row r="339" spans="1:47" x14ac:dyDescent="0.2">
      <c r="A339" s="49">
        <v>2017</v>
      </c>
      <c r="B339" s="49">
        <v>11</v>
      </c>
      <c r="C339" s="50">
        <f t="shared" si="64"/>
        <v>75.667245198869992</v>
      </c>
      <c r="D339" s="50">
        <f t="shared" si="62"/>
        <v>28.935219572893278</v>
      </c>
      <c r="E339" s="50">
        <f t="shared" si="62"/>
        <v>4.4286832253945372</v>
      </c>
      <c r="F339" s="50">
        <f t="shared" si="62"/>
        <v>6.2534575168875839E-2</v>
      </c>
      <c r="G339" s="50">
        <f t="shared" si="62"/>
        <v>53.128416412666297</v>
      </c>
      <c r="H339" s="50">
        <f t="shared" si="62"/>
        <v>14.74770491549187</v>
      </c>
      <c r="I339" s="50">
        <f t="shared" si="62"/>
        <v>0</v>
      </c>
      <c r="J339" s="50">
        <f t="shared" si="62"/>
        <v>0</v>
      </c>
      <c r="K339" s="50">
        <f t="shared" si="62"/>
        <v>0</v>
      </c>
      <c r="L339" s="50">
        <f t="shared" si="62"/>
        <v>0</v>
      </c>
      <c r="M339" s="50">
        <f t="shared" si="62"/>
        <v>0</v>
      </c>
      <c r="N339" s="50">
        <f t="shared" si="62"/>
        <v>0</v>
      </c>
      <c r="O339" s="51">
        <f t="shared" si="26"/>
        <v>75.667245198869992</v>
      </c>
      <c r="P339" s="50">
        <f t="shared" si="19"/>
        <v>28.935219572893278</v>
      </c>
      <c r="Q339" s="50">
        <f t="shared" si="20"/>
        <v>53.128416412666297</v>
      </c>
      <c r="R339" s="50">
        <f t="shared" si="21"/>
        <v>14.74770491549187</v>
      </c>
      <c r="S339" s="50">
        <f t="shared" si="22"/>
        <v>0</v>
      </c>
      <c r="T339" s="50">
        <f t="shared" si="23"/>
        <v>0</v>
      </c>
      <c r="U339" s="50">
        <f t="shared" si="24"/>
        <v>0</v>
      </c>
      <c r="V339" s="50">
        <f t="shared" si="25"/>
        <v>0</v>
      </c>
      <c r="W339" s="12"/>
      <c r="X339" s="38">
        <f t="shared" si="59"/>
        <v>82.716754349850987</v>
      </c>
      <c r="Y339" s="38">
        <f t="shared" si="59"/>
        <v>0</v>
      </c>
      <c r="Z339" s="38">
        <f t="shared" si="59"/>
        <v>72.824650968202945</v>
      </c>
      <c r="AA339" s="7"/>
      <c r="AB339" s="69">
        <f t="shared" si="60"/>
        <v>137.25192955352946</v>
      </c>
      <c r="AC339" s="69">
        <f t="shared" si="61"/>
        <v>0</v>
      </c>
      <c r="AD339" s="50">
        <f t="shared" si="65"/>
        <v>10.990310368714875</v>
      </c>
      <c r="AE339" s="50">
        <f t="shared" si="65"/>
        <v>1.7466988989282193</v>
      </c>
      <c r="AF339" s="50">
        <f t="shared" si="65"/>
        <v>0</v>
      </c>
      <c r="AG339" s="74">
        <v>0</v>
      </c>
      <c r="AH339" s="50">
        <f t="shared" si="67"/>
        <v>0</v>
      </c>
      <c r="AI339" s="50">
        <f t="shared" si="67"/>
        <v>0</v>
      </c>
      <c r="AJ339" s="50">
        <f t="shared" si="67"/>
        <v>0</v>
      </c>
      <c r="AK339" s="50">
        <f t="shared" si="67"/>
        <v>0</v>
      </c>
      <c r="AL339" s="50">
        <f t="shared" si="68"/>
        <v>0</v>
      </c>
      <c r="AM339" s="50">
        <f t="shared" si="63"/>
        <v>0</v>
      </c>
      <c r="AN339" s="50">
        <f t="shared" si="63"/>
        <v>0</v>
      </c>
      <c r="AO339" s="50">
        <f t="shared" si="63"/>
        <v>0</v>
      </c>
      <c r="AP339" s="50">
        <f t="shared" si="63"/>
        <v>0</v>
      </c>
      <c r="AQ339" s="50">
        <f t="shared" si="63"/>
        <v>0</v>
      </c>
      <c r="AR339" s="50">
        <f t="shared" si="63"/>
        <v>0</v>
      </c>
      <c r="AS339" s="50">
        <f t="shared" si="63"/>
        <v>0</v>
      </c>
      <c r="AT339" s="74">
        <v>0</v>
      </c>
      <c r="AU339" s="74">
        <v>0</v>
      </c>
    </row>
    <row r="340" spans="1:47" x14ac:dyDescent="0.2">
      <c r="A340" s="49">
        <v>2017</v>
      </c>
      <c r="B340" s="49">
        <v>12</v>
      </c>
      <c r="C340" s="50">
        <f t="shared" si="64"/>
        <v>42.449672857488302</v>
      </c>
      <c r="D340" s="50">
        <f t="shared" si="62"/>
        <v>82.304422731853208</v>
      </c>
      <c r="E340" s="50">
        <f t="shared" si="62"/>
        <v>0.98160245218345865</v>
      </c>
      <c r="F340" s="50">
        <f t="shared" si="62"/>
        <v>5.7264258648294473E-4</v>
      </c>
      <c r="G340" s="50">
        <f t="shared" si="62"/>
        <v>24.516255146947294</v>
      </c>
      <c r="H340" s="50">
        <f t="shared" si="62"/>
        <v>65.410489377284875</v>
      </c>
      <c r="I340" s="50">
        <f t="shared" si="62"/>
        <v>0.17544300865084281</v>
      </c>
      <c r="J340" s="50">
        <f t="shared" si="62"/>
        <v>65.410489377284875</v>
      </c>
      <c r="K340" s="50">
        <f t="shared" si="62"/>
        <v>0</v>
      </c>
      <c r="L340" s="50">
        <f t="shared" si="62"/>
        <v>0</v>
      </c>
      <c r="M340" s="50">
        <f t="shared" si="62"/>
        <v>0</v>
      </c>
      <c r="N340" s="50">
        <f t="shared" si="62"/>
        <v>65.410489377284875</v>
      </c>
      <c r="O340" s="51">
        <f t="shared" si="26"/>
        <v>42.449672857488302</v>
      </c>
      <c r="P340" s="50">
        <f t="shared" si="19"/>
        <v>82.304422731853208</v>
      </c>
      <c r="Q340" s="50">
        <f t="shared" si="20"/>
        <v>24.516255146947294</v>
      </c>
      <c r="R340" s="50">
        <f t="shared" si="21"/>
        <v>65.410489377284875</v>
      </c>
      <c r="S340" s="50">
        <f t="shared" si="22"/>
        <v>0.17544300865084281</v>
      </c>
      <c r="T340" s="50">
        <f t="shared" si="23"/>
        <v>65.410489377284875</v>
      </c>
      <c r="U340" s="50">
        <f t="shared" si="24"/>
        <v>0</v>
      </c>
      <c r="V340" s="50">
        <f t="shared" si="25"/>
        <v>0</v>
      </c>
      <c r="W340" s="12"/>
      <c r="X340" s="38">
        <f t="shared" si="59"/>
        <v>79.445466787395844</v>
      </c>
      <c r="Y340" s="38">
        <f t="shared" si="59"/>
        <v>0</v>
      </c>
      <c r="Z340" s="38">
        <f t="shared" si="59"/>
        <v>75.287115885577109</v>
      </c>
      <c r="AA340" s="7"/>
      <c r="AB340" s="69">
        <f t="shared" si="60"/>
        <v>59.058459028179144</v>
      </c>
      <c r="AC340" s="69">
        <f t="shared" si="61"/>
        <v>32.705244688642438</v>
      </c>
      <c r="AD340" s="50">
        <f t="shared" si="65"/>
        <v>55.891738675335681</v>
      </c>
      <c r="AE340" s="50">
        <f t="shared" si="65"/>
        <v>21.818154361592569</v>
      </c>
      <c r="AF340" s="50">
        <f t="shared" si="65"/>
        <v>55.891738675335681</v>
      </c>
      <c r="AG340" s="74">
        <f>+AE340</f>
        <v>21.818154361592569</v>
      </c>
      <c r="AH340" s="50">
        <f t="shared" si="67"/>
        <v>0</v>
      </c>
      <c r="AI340" s="50">
        <f t="shared" si="67"/>
        <v>0</v>
      </c>
      <c r="AJ340" s="50">
        <f t="shared" si="67"/>
        <v>0</v>
      </c>
      <c r="AK340" s="50">
        <f t="shared" si="67"/>
        <v>55.891738675335681</v>
      </c>
      <c r="AL340" s="50">
        <f t="shared" si="68"/>
        <v>0</v>
      </c>
      <c r="AM340" s="50">
        <f t="shared" si="63"/>
        <v>0</v>
      </c>
      <c r="AN340" s="50">
        <f t="shared" si="63"/>
        <v>0</v>
      </c>
      <c r="AO340" s="50">
        <f t="shared" si="63"/>
        <v>21.818154361592569</v>
      </c>
      <c r="AP340" s="50">
        <f t="shared" si="63"/>
        <v>0</v>
      </c>
      <c r="AQ340" s="50">
        <f t="shared" si="63"/>
        <v>0</v>
      </c>
      <c r="AR340" s="50">
        <f t="shared" si="63"/>
        <v>0</v>
      </c>
      <c r="AS340" s="50">
        <f t="shared" si="63"/>
        <v>0</v>
      </c>
      <c r="AT340" s="74">
        <v>0</v>
      </c>
      <c r="AU340" s="74">
        <v>0</v>
      </c>
    </row>
    <row r="341" spans="1:47" x14ac:dyDescent="0.2">
      <c r="A341" s="49">
        <v>2018</v>
      </c>
      <c r="B341" s="49">
        <v>1</v>
      </c>
      <c r="C341" s="50">
        <f>+C329</f>
        <v>26.872581391315055</v>
      </c>
      <c r="D341" s="50">
        <f t="shared" ref="D341:N341" si="69">+D329</f>
        <v>123.83441885147447</v>
      </c>
      <c r="E341" s="50">
        <f t="shared" si="69"/>
        <v>0.27440732439639026</v>
      </c>
      <c r="F341" s="50">
        <f t="shared" si="69"/>
        <v>0</v>
      </c>
      <c r="G341" s="50">
        <f t="shared" si="69"/>
        <v>8.9432386973197087</v>
      </c>
      <c r="H341" s="50">
        <f t="shared" si="69"/>
        <v>104.01238027997351</v>
      </c>
      <c r="I341" s="50">
        <f t="shared" si="69"/>
        <v>0.47586523824689808</v>
      </c>
      <c r="J341" s="50">
        <f t="shared" si="69"/>
        <v>104.01238027997351</v>
      </c>
      <c r="K341" s="50">
        <f t="shared" si="69"/>
        <v>0</v>
      </c>
      <c r="L341" s="50">
        <f t="shared" si="69"/>
        <v>0</v>
      </c>
      <c r="M341" s="50">
        <f t="shared" si="69"/>
        <v>104.01238027997351</v>
      </c>
      <c r="N341" s="50">
        <f t="shared" si="69"/>
        <v>0</v>
      </c>
      <c r="O341" s="51">
        <f t="shared" si="26"/>
        <v>26.872581391315055</v>
      </c>
      <c r="P341" s="50">
        <f t="shared" si="19"/>
        <v>123.83441885147447</v>
      </c>
      <c r="Q341" s="50">
        <f t="shared" si="20"/>
        <v>8.9432386973197087</v>
      </c>
      <c r="R341" s="50">
        <f t="shared" si="21"/>
        <v>104.01238027997351</v>
      </c>
      <c r="S341" s="50">
        <f t="shared" si="22"/>
        <v>0.47586523824689808</v>
      </c>
      <c r="T341" s="50">
        <f t="shared" si="23"/>
        <v>104.01238027997351</v>
      </c>
      <c r="U341" s="50">
        <f t="shared" si="24"/>
        <v>0</v>
      </c>
      <c r="V341" s="50">
        <f t="shared" si="25"/>
        <v>0</v>
      </c>
      <c r="W341" s="12"/>
      <c r="X341" s="38">
        <f t="shared" si="59"/>
        <v>78.332321081003528</v>
      </c>
      <c r="Y341" s="38">
        <f t="shared" si="59"/>
        <v>0</v>
      </c>
      <c r="Z341" s="38">
        <f t="shared" si="59"/>
        <v>72.346460944869065</v>
      </c>
      <c r="AA341" s="7"/>
      <c r="AB341" s="69">
        <f t="shared" si="60"/>
        <v>34.661127124401681</v>
      </c>
      <c r="AC341" s="69">
        <f t="shared" si="61"/>
        <v>84.711434828629194</v>
      </c>
      <c r="AD341" s="50">
        <f>+AD329</f>
        <v>90.257513292983134</v>
      </c>
      <c r="AE341" s="50">
        <f>+AE329</f>
        <v>40.262137008313033</v>
      </c>
      <c r="AF341" s="50">
        <f>+AF329</f>
        <v>90.257513292983134</v>
      </c>
      <c r="AG341" s="74">
        <f>+AE341</f>
        <v>40.262137008313033</v>
      </c>
      <c r="AH341" s="50">
        <f>+AH329</f>
        <v>0</v>
      </c>
      <c r="AI341" s="50">
        <f>+AI329</f>
        <v>0</v>
      </c>
      <c r="AJ341" s="50">
        <f>+AJ329</f>
        <v>90.257513292983134</v>
      </c>
      <c r="AK341" s="50">
        <f>+AK329</f>
        <v>0</v>
      </c>
      <c r="AL341" s="50">
        <f>+AL329</f>
        <v>0</v>
      </c>
      <c r="AM341" s="50">
        <f t="shared" ref="AM341:AS341" si="70">+AM329</f>
        <v>0</v>
      </c>
      <c r="AN341" s="50">
        <f t="shared" si="70"/>
        <v>40.262137008313033</v>
      </c>
      <c r="AO341" s="50">
        <f t="shared" si="70"/>
        <v>0</v>
      </c>
      <c r="AP341" s="50">
        <f t="shared" si="70"/>
        <v>0</v>
      </c>
      <c r="AQ341" s="50">
        <f t="shared" si="70"/>
        <v>0</v>
      </c>
      <c r="AR341" s="50">
        <f t="shared" si="70"/>
        <v>0</v>
      </c>
      <c r="AS341" s="50">
        <f t="shared" si="70"/>
        <v>0</v>
      </c>
      <c r="AT341" s="74">
        <v>0</v>
      </c>
      <c r="AU341" s="74">
        <v>0</v>
      </c>
    </row>
    <row r="342" spans="1:47" x14ac:dyDescent="0.2">
      <c r="A342" s="49">
        <v>2018</v>
      </c>
      <c r="B342" s="49">
        <v>2</v>
      </c>
      <c r="C342" s="50">
        <f t="shared" si="64"/>
        <v>34.723950066840629</v>
      </c>
      <c r="D342" s="50">
        <f t="shared" si="62"/>
        <v>77.741832906544204</v>
      </c>
      <c r="E342" s="50">
        <f t="shared" si="62"/>
        <v>1.3208347252359927</v>
      </c>
      <c r="F342" s="50">
        <f t="shared" si="62"/>
        <v>8.9159951076670885E-4</v>
      </c>
      <c r="G342" s="50">
        <f t="shared" si="62"/>
        <v>13.560177014371067</v>
      </c>
      <c r="H342" s="50">
        <f t="shared" si="62"/>
        <v>57.948681528250383</v>
      </c>
      <c r="I342" s="50">
        <f t="shared" si="62"/>
        <v>0</v>
      </c>
      <c r="J342" s="50">
        <f t="shared" si="62"/>
        <v>57.948681528250383</v>
      </c>
      <c r="K342" s="50">
        <f t="shared" si="62"/>
        <v>0</v>
      </c>
      <c r="L342" s="50">
        <f t="shared" si="62"/>
        <v>97.002453208688308</v>
      </c>
      <c r="M342" s="50">
        <f t="shared" si="62"/>
        <v>0</v>
      </c>
      <c r="N342" s="50">
        <f t="shared" si="62"/>
        <v>0</v>
      </c>
      <c r="O342" s="51">
        <f t="shared" si="26"/>
        <v>34.723950066840629</v>
      </c>
      <c r="P342" s="50">
        <f t="shared" si="19"/>
        <v>77.741832906544204</v>
      </c>
      <c r="Q342" s="50">
        <f t="shared" si="20"/>
        <v>13.560177014371067</v>
      </c>
      <c r="R342" s="50">
        <f t="shared" si="21"/>
        <v>57.948681528250383</v>
      </c>
      <c r="S342" s="50">
        <f t="shared" si="22"/>
        <v>0</v>
      </c>
      <c r="T342" s="50">
        <f t="shared" si="23"/>
        <v>57.948681528250383</v>
      </c>
      <c r="U342" s="50">
        <f t="shared" si="24"/>
        <v>0</v>
      </c>
      <c r="V342" s="50">
        <f t="shared" si="25"/>
        <v>97.002453208688308</v>
      </c>
      <c r="W342" s="12"/>
      <c r="X342" s="38">
        <f t="shared" si="59"/>
        <v>79.669768700736967</v>
      </c>
      <c r="Y342" s="38">
        <f t="shared" si="59"/>
        <v>0</v>
      </c>
      <c r="Z342" s="38">
        <f t="shared" si="59"/>
        <v>72.440419704050981</v>
      </c>
      <c r="AA342" s="7"/>
      <c r="AB342" s="69">
        <f t="shared" si="60"/>
        <v>30.798265729077841</v>
      </c>
      <c r="AC342" s="69">
        <f t="shared" si="61"/>
        <v>80.980530904111944</v>
      </c>
      <c r="AD342" s="50">
        <f t="shared" si="65"/>
        <v>48.77898975749715</v>
      </c>
      <c r="AE342" s="50">
        <f t="shared" si="65"/>
        <v>18.435089638556477</v>
      </c>
      <c r="AF342" s="50">
        <f t="shared" si="65"/>
        <v>48.77898975749715</v>
      </c>
      <c r="AG342" s="74">
        <f t="shared" ref="AG342:AG343" si="71">+AE342</f>
        <v>18.435089638556477</v>
      </c>
      <c r="AH342" s="50">
        <f t="shared" si="67"/>
        <v>0</v>
      </c>
      <c r="AI342" s="50">
        <f t="shared" si="67"/>
        <v>78.970388350011334</v>
      </c>
      <c r="AJ342" s="50">
        <f t="shared" si="67"/>
        <v>0</v>
      </c>
      <c r="AK342" s="50">
        <f t="shared" si="67"/>
        <v>0</v>
      </c>
      <c r="AL342" s="50">
        <f t="shared" si="68"/>
        <v>0</v>
      </c>
      <c r="AM342" s="50">
        <f t="shared" si="63"/>
        <v>32.338150036532738</v>
      </c>
      <c r="AN342" s="50">
        <f t="shared" si="63"/>
        <v>0</v>
      </c>
      <c r="AO342" s="50">
        <f t="shared" si="63"/>
        <v>0</v>
      </c>
      <c r="AP342" s="50">
        <f t="shared" si="63"/>
        <v>0</v>
      </c>
      <c r="AQ342" s="50">
        <f t="shared" si="63"/>
        <v>48.77898975749715</v>
      </c>
      <c r="AR342" s="50">
        <f t="shared" si="63"/>
        <v>0</v>
      </c>
      <c r="AS342" s="50">
        <f t="shared" si="63"/>
        <v>18.435089638556477</v>
      </c>
      <c r="AT342" s="74">
        <v>0</v>
      </c>
      <c r="AU342" s="74">
        <v>0</v>
      </c>
    </row>
    <row r="343" spans="1:47" x14ac:dyDescent="0.2">
      <c r="A343" s="49">
        <v>2018</v>
      </c>
      <c r="B343" s="49">
        <v>3</v>
      </c>
      <c r="C343" s="50">
        <f t="shared" si="64"/>
        <v>67.088827391532973</v>
      </c>
      <c r="D343" s="50">
        <f t="shared" si="62"/>
        <v>46.024503453365838</v>
      </c>
      <c r="E343" s="50">
        <f t="shared" si="62"/>
        <v>5.4285772270038901</v>
      </c>
      <c r="F343" s="50">
        <f t="shared" si="62"/>
        <v>0.1342781954715154</v>
      </c>
      <c r="G343" s="50">
        <f t="shared" si="62"/>
        <v>40.724002377688201</v>
      </c>
      <c r="H343" s="50">
        <f t="shared" si="62"/>
        <v>29.133900916766059</v>
      </c>
      <c r="I343" s="50">
        <f t="shared" si="62"/>
        <v>0</v>
      </c>
      <c r="J343" s="50">
        <f t="shared" si="62"/>
        <v>29.133900916766059</v>
      </c>
      <c r="K343" s="50">
        <f t="shared" si="62"/>
        <v>87.807682389096911</v>
      </c>
      <c r="L343" s="50">
        <f t="shared" si="62"/>
        <v>0</v>
      </c>
      <c r="M343" s="50">
        <f t="shared" si="62"/>
        <v>0</v>
      </c>
      <c r="N343" s="50">
        <f t="shared" si="62"/>
        <v>0</v>
      </c>
      <c r="O343" s="51">
        <f t="shared" si="26"/>
        <v>67.088827391532973</v>
      </c>
      <c r="P343" s="50">
        <f t="shared" si="19"/>
        <v>46.024503453365838</v>
      </c>
      <c r="Q343" s="50">
        <f t="shared" si="20"/>
        <v>40.724002377688201</v>
      </c>
      <c r="R343" s="50">
        <f t="shared" si="21"/>
        <v>29.133900916766059</v>
      </c>
      <c r="S343" s="50">
        <f t="shared" si="22"/>
        <v>0</v>
      </c>
      <c r="T343" s="50">
        <f t="shared" si="23"/>
        <v>29.133900916766059</v>
      </c>
      <c r="U343" s="50">
        <f t="shared" si="24"/>
        <v>87.807682389096911</v>
      </c>
      <c r="V343" s="50">
        <f t="shared" si="25"/>
        <v>0</v>
      </c>
      <c r="W343" s="12"/>
      <c r="X343" s="38">
        <f t="shared" si="59"/>
        <v>82.538993708748691</v>
      </c>
      <c r="Y343" s="38">
        <f t="shared" si="59"/>
        <v>0</v>
      </c>
      <c r="Z343" s="38">
        <f t="shared" si="59"/>
        <v>69.644391577029523</v>
      </c>
      <c r="AA343" s="7"/>
      <c r="AB343" s="69">
        <f t="shared" si="60"/>
        <v>50.906388729186801</v>
      </c>
      <c r="AC343" s="69">
        <f t="shared" si="61"/>
        <v>43.541291222508221</v>
      </c>
      <c r="AD343" s="50">
        <f t="shared" si="65"/>
        <v>23.421699640876209</v>
      </c>
      <c r="AE343" s="50">
        <f t="shared" si="65"/>
        <v>5.9476789648753794</v>
      </c>
      <c r="AF343" s="50">
        <f t="shared" si="65"/>
        <v>23.421699640876209</v>
      </c>
      <c r="AG343" s="74">
        <f t="shared" si="71"/>
        <v>5.9476789648753794</v>
      </c>
      <c r="AH343" s="50">
        <f t="shared" si="67"/>
        <v>74.675091720887963</v>
      </c>
      <c r="AI343" s="50">
        <f t="shared" si="67"/>
        <v>0</v>
      </c>
      <c r="AJ343" s="50">
        <f t="shared" si="67"/>
        <v>0</v>
      </c>
      <c r="AK343" s="50">
        <f t="shared" si="67"/>
        <v>0</v>
      </c>
      <c r="AL343" s="50">
        <f t="shared" si="68"/>
        <v>30.034328431628371</v>
      </c>
      <c r="AM343" s="50">
        <f t="shared" si="63"/>
        <v>0</v>
      </c>
      <c r="AN343" s="50">
        <f t="shared" si="63"/>
        <v>0</v>
      </c>
      <c r="AO343" s="50">
        <f t="shared" si="63"/>
        <v>0</v>
      </c>
      <c r="AP343" s="50">
        <f t="shared" si="63"/>
        <v>23.421699640876209</v>
      </c>
      <c r="AQ343" s="50">
        <f t="shared" si="63"/>
        <v>0</v>
      </c>
      <c r="AR343" s="50">
        <f t="shared" si="63"/>
        <v>5.9476789648753794</v>
      </c>
      <c r="AS343" s="50">
        <f t="shared" si="63"/>
        <v>0</v>
      </c>
      <c r="AT343" s="74">
        <f>(C343+C344)/2</f>
        <v>92.25873715316439</v>
      </c>
      <c r="AU343" s="74">
        <f>(K343+H344)/2</f>
        <v>45.244733330196226</v>
      </c>
    </row>
    <row r="344" spans="1:47" x14ac:dyDescent="0.2">
      <c r="A344" s="49">
        <v>2018</v>
      </c>
      <c r="B344" s="49">
        <v>4</v>
      </c>
      <c r="C344" s="50">
        <f t="shared" si="64"/>
        <v>117.42864691479581</v>
      </c>
      <c r="D344" s="50">
        <f t="shared" si="62"/>
        <v>10.764282951672801</v>
      </c>
      <c r="E344" s="50">
        <f t="shared" si="62"/>
        <v>16.467672682378009</v>
      </c>
      <c r="F344" s="50">
        <f t="shared" si="62"/>
        <v>1.3530134195648187</v>
      </c>
      <c r="G344" s="50">
        <f t="shared" si="62"/>
        <v>95.328248916043805</v>
      </c>
      <c r="H344" s="50">
        <f t="shared" si="62"/>
        <v>2.6817842712955349</v>
      </c>
      <c r="I344" s="50">
        <f t="shared" si="62"/>
        <v>0</v>
      </c>
      <c r="J344" s="50">
        <f t="shared" si="62"/>
        <v>0</v>
      </c>
      <c r="K344" s="50">
        <f t="shared" si="62"/>
        <v>0</v>
      </c>
      <c r="L344" s="50">
        <f t="shared" si="62"/>
        <v>0</v>
      </c>
      <c r="M344" s="50">
        <f t="shared" si="62"/>
        <v>0</v>
      </c>
      <c r="N344" s="50">
        <f t="shared" si="62"/>
        <v>0</v>
      </c>
      <c r="O344" s="51">
        <f t="shared" si="26"/>
        <v>117.42864691479581</v>
      </c>
      <c r="P344" s="50">
        <f t="shared" si="19"/>
        <v>10.764282951672801</v>
      </c>
      <c r="Q344" s="50">
        <f t="shared" si="20"/>
        <v>95.328248916043805</v>
      </c>
      <c r="R344" s="50">
        <f t="shared" si="21"/>
        <v>2.6817842712955349</v>
      </c>
      <c r="S344" s="50">
        <f t="shared" si="22"/>
        <v>0</v>
      </c>
      <c r="T344" s="50">
        <f t="shared" si="23"/>
        <v>0</v>
      </c>
      <c r="U344" s="50">
        <f t="shared" si="24"/>
        <v>0</v>
      </c>
      <c r="V344" s="50">
        <f t="shared" si="25"/>
        <v>0</v>
      </c>
      <c r="W344" s="12"/>
      <c r="X344" s="38">
        <f t="shared" si="59"/>
        <v>86.733993019033363</v>
      </c>
      <c r="Y344" s="38">
        <f t="shared" si="59"/>
        <v>0</v>
      </c>
      <c r="Z344" s="38">
        <f t="shared" si="59"/>
        <v>68.255756463766915</v>
      </c>
      <c r="AA344" s="7"/>
      <c r="AB344" s="69">
        <f t="shared" si="60"/>
        <v>92.25873715316439</v>
      </c>
      <c r="AC344" s="69">
        <f t="shared" si="61"/>
        <v>14.56695045838303</v>
      </c>
      <c r="AD344" s="50">
        <f t="shared" si="65"/>
        <v>1.5573633808275509</v>
      </c>
      <c r="AE344" s="50">
        <f t="shared" si="65"/>
        <v>6.7199104708102195E-4</v>
      </c>
      <c r="AF344" s="50">
        <f t="shared" si="65"/>
        <v>0</v>
      </c>
      <c r="AG344" s="74">
        <v>0</v>
      </c>
      <c r="AH344" s="50">
        <f t="shared" si="67"/>
        <v>0</v>
      </c>
      <c r="AI344" s="50">
        <f t="shared" si="67"/>
        <v>0</v>
      </c>
      <c r="AJ344" s="50">
        <f t="shared" si="67"/>
        <v>0</v>
      </c>
      <c r="AK344" s="50">
        <f t="shared" si="67"/>
        <v>0</v>
      </c>
      <c r="AL344" s="50">
        <f t="shared" si="68"/>
        <v>0</v>
      </c>
      <c r="AM344" s="50">
        <f t="shared" si="63"/>
        <v>0</v>
      </c>
      <c r="AN344" s="50">
        <f t="shared" si="63"/>
        <v>0</v>
      </c>
      <c r="AO344" s="50">
        <f t="shared" si="63"/>
        <v>0</v>
      </c>
      <c r="AP344" s="50">
        <f t="shared" si="63"/>
        <v>0</v>
      </c>
      <c r="AQ344" s="50">
        <f t="shared" si="63"/>
        <v>0</v>
      </c>
      <c r="AR344" s="50">
        <f t="shared" si="63"/>
        <v>0</v>
      </c>
      <c r="AS344" s="50">
        <f t="shared" si="63"/>
        <v>0</v>
      </c>
      <c r="AT344" s="74">
        <v>0</v>
      </c>
      <c r="AU344" s="74">
        <v>0</v>
      </c>
    </row>
    <row r="345" spans="1:47" x14ac:dyDescent="0.2">
      <c r="A345" s="49">
        <v>2018</v>
      </c>
      <c r="B345" s="49">
        <v>5</v>
      </c>
      <c r="C345" s="50">
        <f t="shared" si="64"/>
        <v>205.87235315982971</v>
      </c>
      <c r="D345" s="50">
        <f t="shared" ref="D345:N360" si="72">+D333</f>
        <v>1.2492833206498815</v>
      </c>
      <c r="E345" s="50">
        <f t="shared" si="72"/>
        <v>45.023718770231113</v>
      </c>
      <c r="F345" s="50">
        <f t="shared" si="72"/>
        <v>7.1705905198264563</v>
      </c>
      <c r="G345" s="50">
        <f t="shared" si="72"/>
        <v>197.64060057596834</v>
      </c>
      <c r="H345" s="50">
        <f t="shared" si="72"/>
        <v>7.083333333333286E-2</v>
      </c>
      <c r="I345" s="50">
        <f t="shared" si="72"/>
        <v>0</v>
      </c>
      <c r="J345" s="50">
        <f t="shared" si="72"/>
        <v>0</v>
      </c>
      <c r="K345" s="50">
        <f t="shared" si="72"/>
        <v>0</v>
      </c>
      <c r="L345" s="50">
        <f t="shared" si="72"/>
        <v>0</v>
      </c>
      <c r="M345" s="50">
        <f t="shared" si="72"/>
        <v>0</v>
      </c>
      <c r="N345" s="50">
        <f t="shared" si="72"/>
        <v>0</v>
      </c>
      <c r="O345" s="51">
        <f t="shared" si="26"/>
        <v>205.87235315982971</v>
      </c>
      <c r="P345" s="50">
        <f t="shared" si="19"/>
        <v>1.2492833206498815</v>
      </c>
      <c r="Q345" s="50">
        <f t="shared" si="20"/>
        <v>197.64060057596834</v>
      </c>
      <c r="R345" s="50">
        <f t="shared" si="21"/>
        <v>7.083333333333286E-2</v>
      </c>
      <c r="S345" s="50">
        <f t="shared" si="22"/>
        <v>0</v>
      </c>
      <c r="T345" s="50">
        <f t="shared" si="23"/>
        <v>0</v>
      </c>
      <c r="U345" s="50">
        <f t="shared" si="24"/>
        <v>0</v>
      </c>
      <c r="V345" s="50">
        <f t="shared" si="25"/>
        <v>0</v>
      </c>
      <c r="W345" s="12"/>
      <c r="X345" s="38">
        <f t="shared" si="59"/>
        <v>95.217284807981201</v>
      </c>
      <c r="Y345" s="38">
        <f t="shared" si="59"/>
        <v>95.217284807981201</v>
      </c>
      <c r="Z345" s="38">
        <f t="shared" si="59"/>
        <v>70.983151786833304</v>
      </c>
      <c r="AA345" s="7"/>
      <c r="AB345" s="69">
        <f t="shared" si="60"/>
        <v>161.65050003731275</v>
      </c>
      <c r="AC345" s="69">
        <f t="shared" si="61"/>
        <v>0</v>
      </c>
      <c r="AD345" s="50">
        <f t="shared" si="65"/>
        <v>1.041666666666643E-2</v>
      </c>
      <c r="AE345" s="50">
        <f t="shared" si="65"/>
        <v>0</v>
      </c>
      <c r="AF345" s="50">
        <f t="shared" si="65"/>
        <v>0</v>
      </c>
      <c r="AG345" s="74">
        <v>0</v>
      </c>
      <c r="AH345" s="50">
        <f t="shared" si="67"/>
        <v>0</v>
      </c>
      <c r="AI345" s="50">
        <f t="shared" si="67"/>
        <v>0</v>
      </c>
      <c r="AJ345" s="50">
        <f t="shared" si="67"/>
        <v>0</v>
      </c>
      <c r="AK345" s="50">
        <f t="shared" si="67"/>
        <v>0</v>
      </c>
      <c r="AL345" s="50">
        <f t="shared" si="68"/>
        <v>0</v>
      </c>
      <c r="AM345" s="50">
        <f t="shared" si="68"/>
        <v>0</v>
      </c>
      <c r="AN345" s="50">
        <f t="shared" si="68"/>
        <v>0</v>
      </c>
      <c r="AO345" s="50">
        <f t="shared" si="68"/>
        <v>0</v>
      </c>
      <c r="AP345" s="50">
        <f t="shared" si="68"/>
        <v>0</v>
      </c>
      <c r="AQ345" s="50">
        <f t="shared" si="68"/>
        <v>0</v>
      </c>
      <c r="AR345" s="50">
        <f t="shared" si="68"/>
        <v>0</v>
      </c>
      <c r="AS345" s="50">
        <f t="shared" si="68"/>
        <v>0</v>
      </c>
      <c r="AT345" s="74">
        <v>0</v>
      </c>
      <c r="AU345" s="74">
        <v>0</v>
      </c>
    </row>
    <row r="346" spans="1:47" x14ac:dyDescent="0.2">
      <c r="A346" s="49">
        <v>2018</v>
      </c>
      <c r="B346" s="49">
        <v>6</v>
      </c>
      <c r="C346" s="50">
        <f t="shared" si="64"/>
        <v>273.79728737823223</v>
      </c>
      <c r="D346" s="50">
        <f t="shared" si="72"/>
        <v>0</v>
      </c>
      <c r="E346" s="50">
        <f t="shared" si="72"/>
        <v>72.937178621047735</v>
      </c>
      <c r="F346" s="50">
        <f t="shared" si="72"/>
        <v>17.719139843326005</v>
      </c>
      <c r="G346" s="50">
        <f t="shared" si="72"/>
        <v>273.7753998005528</v>
      </c>
      <c r="H346" s="50">
        <f t="shared" si="72"/>
        <v>0</v>
      </c>
      <c r="I346" s="50">
        <f t="shared" si="72"/>
        <v>0</v>
      </c>
      <c r="J346" s="50">
        <f t="shared" si="72"/>
        <v>0</v>
      </c>
      <c r="K346" s="50">
        <f t="shared" si="72"/>
        <v>0</v>
      </c>
      <c r="L346" s="50">
        <f t="shared" si="72"/>
        <v>0</v>
      </c>
      <c r="M346" s="50">
        <f t="shared" si="72"/>
        <v>0</v>
      </c>
      <c r="N346" s="50">
        <f t="shared" si="72"/>
        <v>0</v>
      </c>
      <c r="O346" s="51">
        <f t="shared" si="26"/>
        <v>273.79728737823223</v>
      </c>
      <c r="P346" s="50">
        <f t="shared" si="19"/>
        <v>0</v>
      </c>
      <c r="Q346" s="50">
        <f t="shared" si="20"/>
        <v>273.7753998005528</v>
      </c>
      <c r="R346" s="50">
        <f t="shared" si="21"/>
        <v>0</v>
      </c>
      <c r="S346" s="50">
        <f t="shared" si="22"/>
        <v>0</v>
      </c>
      <c r="T346" s="50">
        <f t="shared" si="23"/>
        <v>0</v>
      </c>
      <c r="U346" s="50">
        <f t="shared" si="24"/>
        <v>0</v>
      </c>
      <c r="V346" s="50">
        <f t="shared" si="25"/>
        <v>0</v>
      </c>
      <c r="W346" s="12"/>
      <c r="X346" s="38">
        <f t="shared" si="59"/>
        <v>102.96120349246796</v>
      </c>
      <c r="Y346" s="38">
        <f t="shared" si="59"/>
        <v>102.96120349246796</v>
      </c>
      <c r="Z346" s="38">
        <f t="shared" si="59"/>
        <v>76.337452216704307</v>
      </c>
      <c r="AA346" s="7"/>
      <c r="AB346" s="69">
        <f t="shared" si="60"/>
        <v>239.83482026903096</v>
      </c>
      <c r="AC346" s="69">
        <f t="shared" si="61"/>
        <v>0</v>
      </c>
      <c r="AD346" s="50">
        <f t="shared" si="65"/>
        <v>0</v>
      </c>
      <c r="AE346" s="50">
        <f t="shared" si="65"/>
        <v>0</v>
      </c>
      <c r="AF346" s="50">
        <f t="shared" si="65"/>
        <v>0</v>
      </c>
      <c r="AG346" s="74">
        <v>0</v>
      </c>
      <c r="AH346" s="50">
        <f t="shared" si="67"/>
        <v>0</v>
      </c>
      <c r="AI346" s="50">
        <f t="shared" si="67"/>
        <v>0</v>
      </c>
      <c r="AJ346" s="50">
        <f t="shared" si="67"/>
        <v>0</v>
      </c>
      <c r="AK346" s="50">
        <f t="shared" si="67"/>
        <v>0</v>
      </c>
      <c r="AL346" s="50">
        <f t="shared" si="68"/>
        <v>0</v>
      </c>
      <c r="AM346" s="50">
        <f t="shared" si="68"/>
        <v>0</v>
      </c>
      <c r="AN346" s="50">
        <f t="shared" si="68"/>
        <v>0</v>
      </c>
      <c r="AO346" s="50">
        <f t="shared" si="68"/>
        <v>0</v>
      </c>
      <c r="AP346" s="50">
        <f t="shared" si="68"/>
        <v>0</v>
      </c>
      <c r="AQ346" s="50">
        <f t="shared" si="68"/>
        <v>0</v>
      </c>
      <c r="AR346" s="50">
        <f t="shared" si="68"/>
        <v>0</v>
      </c>
      <c r="AS346" s="50">
        <f t="shared" si="68"/>
        <v>0</v>
      </c>
      <c r="AT346" s="74">
        <v>0</v>
      </c>
      <c r="AU346" s="74">
        <v>0</v>
      </c>
    </row>
    <row r="347" spans="1:47" x14ac:dyDescent="0.2">
      <c r="A347" s="49">
        <v>2018</v>
      </c>
      <c r="B347" s="49">
        <v>7</v>
      </c>
      <c r="C347" s="50">
        <f t="shared" si="64"/>
        <v>323.21495100202412</v>
      </c>
      <c r="D347" s="50">
        <f t="shared" si="72"/>
        <v>0</v>
      </c>
      <c r="E347" s="50">
        <f t="shared" si="72"/>
        <v>97.206715563959477</v>
      </c>
      <c r="F347" s="50">
        <f t="shared" si="72"/>
        <v>25.757981967650835</v>
      </c>
      <c r="G347" s="50">
        <f t="shared" si="72"/>
        <v>323.21490232084477</v>
      </c>
      <c r="H347" s="50">
        <f t="shared" si="72"/>
        <v>0</v>
      </c>
      <c r="I347" s="50">
        <f t="shared" si="72"/>
        <v>0</v>
      </c>
      <c r="J347" s="50">
        <f t="shared" si="72"/>
        <v>0</v>
      </c>
      <c r="K347" s="50">
        <f t="shared" si="72"/>
        <v>0</v>
      </c>
      <c r="L347" s="50">
        <f t="shared" si="72"/>
        <v>0</v>
      </c>
      <c r="M347" s="50">
        <f t="shared" si="72"/>
        <v>0</v>
      </c>
      <c r="N347" s="50">
        <f t="shared" si="72"/>
        <v>0</v>
      </c>
      <c r="O347" s="51">
        <f t="shared" si="26"/>
        <v>323.21495100202412</v>
      </c>
      <c r="P347" s="50">
        <f t="shared" si="19"/>
        <v>0</v>
      </c>
      <c r="Q347" s="50">
        <f t="shared" si="20"/>
        <v>323.21490232084477</v>
      </c>
      <c r="R347" s="50">
        <f t="shared" si="21"/>
        <v>0</v>
      </c>
      <c r="S347" s="50">
        <f t="shared" si="22"/>
        <v>0</v>
      </c>
      <c r="T347" s="50">
        <f t="shared" si="23"/>
        <v>0</v>
      </c>
      <c r="U347" s="50">
        <f t="shared" si="24"/>
        <v>0</v>
      </c>
      <c r="V347" s="50">
        <f t="shared" si="25"/>
        <v>0</v>
      </c>
      <c r="W347" s="12"/>
      <c r="X347" s="38">
        <f t="shared" si="59"/>
        <v>106.44877069971258</v>
      </c>
      <c r="Y347" s="38">
        <f t="shared" si="59"/>
        <v>106.44877069971258</v>
      </c>
      <c r="Z347" s="38">
        <f t="shared" si="59"/>
        <v>76.206395007915347</v>
      </c>
      <c r="AA347" s="7"/>
      <c r="AB347" s="69">
        <f t="shared" si="60"/>
        <v>298.50611919012817</v>
      </c>
      <c r="AC347" s="69">
        <f t="shared" si="61"/>
        <v>0</v>
      </c>
      <c r="AD347" s="50">
        <f t="shared" si="65"/>
        <v>0</v>
      </c>
      <c r="AE347" s="50">
        <f t="shared" si="65"/>
        <v>0</v>
      </c>
      <c r="AF347" s="50">
        <f t="shared" si="65"/>
        <v>0</v>
      </c>
      <c r="AG347" s="74">
        <v>0</v>
      </c>
      <c r="AH347" s="50">
        <f t="shared" si="67"/>
        <v>0</v>
      </c>
      <c r="AI347" s="50">
        <f t="shared" si="67"/>
        <v>0</v>
      </c>
      <c r="AJ347" s="50">
        <f t="shared" si="67"/>
        <v>0</v>
      </c>
      <c r="AK347" s="50">
        <f t="shared" si="67"/>
        <v>0</v>
      </c>
      <c r="AL347" s="50">
        <f t="shared" si="68"/>
        <v>0</v>
      </c>
      <c r="AM347" s="50">
        <f t="shared" si="68"/>
        <v>0</v>
      </c>
      <c r="AN347" s="50">
        <f t="shared" si="68"/>
        <v>0</v>
      </c>
      <c r="AO347" s="50">
        <f t="shared" si="68"/>
        <v>0</v>
      </c>
      <c r="AP347" s="50">
        <f t="shared" si="68"/>
        <v>0</v>
      </c>
      <c r="AQ347" s="50">
        <f t="shared" si="68"/>
        <v>0</v>
      </c>
      <c r="AR347" s="50">
        <f t="shared" si="68"/>
        <v>0</v>
      </c>
      <c r="AS347" s="50">
        <f t="shared" si="68"/>
        <v>0</v>
      </c>
      <c r="AT347" s="74">
        <v>0</v>
      </c>
      <c r="AU347" s="74">
        <v>0</v>
      </c>
    </row>
    <row r="348" spans="1:47" x14ac:dyDescent="0.2">
      <c r="A348" s="49">
        <v>2018</v>
      </c>
      <c r="B348" s="49">
        <v>8</v>
      </c>
      <c r="C348" s="50">
        <f t="shared" si="64"/>
        <v>329.73144935858772</v>
      </c>
      <c r="D348" s="50">
        <f t="shared" si="72"/>
        <v>0</v>
      </c>
      <c r="E348" s="50">
        <f t="shared" si="72"/>
        <v>99.695312400078421</v>
      </c>
      <c r="F348" s="50">
        <f t="shared" si="72"/>
        <v>26.810191103418628</v>
      </c>
      <c r="G348" s="50">
        <f t="shared" si="72"/>
        <v>329.73069944170629</v>
      </c>
      <c r="H348" s="50">
        <f t="shared" si="72"/>
        <v>0</v>
      </c>
      <c r="I348" s="50">
        <f t="shared" si="72"/>
        <v>0</v>
      </c>
      <c r="J348" s="50">
        <f t="shared" si="72"/>
        <v>0</v>
      </c>
      <c r="K348" s="50">
        <f t="shared" si="72"/>
        <v>0</v>
      </c>
      <c r="L348" s="50">
        <f t="shared" si="72"/>
        <v>0</v>
      </c>
      <c r="M348" s="50">
        <f t="shared" si="72"/>
        <v>0</v>
      </c>
      <c r="N348" s="50">
        <f t="shared" si="72"/>
        <v>0</v>
      </c>
      <c r="O348" s="51">
        <f t="shared" si="26"/>
        <v>329.73144935858772</v>
      </c>
      <c r="P348" s="50">
        <f t="shared" si="19"/>
        <v>0</v>
      </c>
      <c r="Q348" s="50">
        <f t="shared" si="20"/>
        <v>329.73069944170629</v>
      </c>
      <c r="R348" s="50">
        <f t="shared" si="21"/>
        <v>0</v>
      </c>
      <c r="S348" s="50">
        <f t="shared" si="22"/>
        <v>0</v>
      </c>
      <c r="T348" s="50">
        <f t="shared" si="23"/>
        <v>0</v>
      </c>
      <c r="U348" s="50">
        <f t="shared" si="24"/>
        <v>0</v>
      </c>
      <c r="V348" s="50">
        <f t="shared" si="25"/>
        <v>0</v>
      </c>
      <c r="W348" s="12"/>
      <c r="X348" s="38">
        <f t="shared" si="59"/>
        <v>107.41614697985577</v>
      </c>
      <c r="Y348" s="38">
        <f t="shared" si="59"/>
        <v>107.41614697985577</v>
      </c>
      <c r="Z348" s="38">
        <f t="shared" si="59"/>
        <v>76.3967564018632</v>
      </c>
      <c r="AA348" s="7"/>
      <c r="AB348" s="69">
        <f t="shared" si="60"/>
        <v>326.47320018030592</v>
      </c>
      <c r="AC348" s="69">
        <f t="shared" si="61"/>
        <v>0</v>
      </c>
      <c r="AD348" s="50">
        <f t="shared" si="65"/>
        <v>0</v>
      </c>
      <c r="AE348" s="50">
        <f t="shared" si="65"/>
        <v>0</v>
      </c>
      <c r="AF348" s="50">
        <f t="shared" si="65"/>
        <v>0</v>
      </c>
      <c r="AG348" s="74">
        <v>0</v>
      </c>
      <c r="AH348" s="50">
        <f t="shared" si="67"/>
        <v>0</v>
      </c>
      <c r="AI348" s="50">
        <f t="shared" si="67"/>
        <v>0</v>
      </c>
      <c r="AJ348" s="50">
        <f t="shared" si="67"/>
        <v>0</v>
      </c>
      <c r="AK348" s="50">
        <f t="shared" si="67"/>
        <v>0</v>
      </c>
      <c r="AL348" s="50">
        <f t="shared" si="68"/>
        <v>0</v>
      </c>
      <c r="AM348" s="50">
        <f t="shared" si="68"/>
        <v>0</v>
      </c>
      <c r="AN348" s="50">
        <f t="shared" si="68"/>
        <v>0</v>
      </c>
      <c r="AO348" s="50">
        <f t="shared" si="68"/>
        <v>0</v>
      </c>
      <c r="AP348" s="50">
        <f t="shared" si="68"/>
        <v>0</v>
      </c>
      <c r="AQ348" s="50">
        <f t="shared" si="68"/>
        <v>0</v>
      </c>
      <c r="AR348" s="50">
        <f t="shared" si="68"/>
        <v>0</v>
      </c>
      <c r="AS348" s="50">
        <f t="shared" si="68"/>
        <v>0</v>
      </c>
      <c r="AT348" s="74">
        <v>0</v>
      </c>
      <c r="AU348" s="74">
        <v>0</v>
      </c>
    </row>
    <row r="349" spans="1:47" x14ac:dyDescent="0.2">
      <c r="A349" s="49">
        <v>2018</v>
      </c>
      <c r="B349" s="49">
        <v>9</v>
      </c>
      <c r="C349" s="50">
        <f t="shared" si="64"/>
        <v>278.21093356333773</v>
      </c>
      <c r="D349" s="50">
        <f t="shared" si="72"/>
        <v>0</v>
      </c>
      <c r="E349" s="50">
        <f t="shared" si="72"/>
        <v>69.2279907235135</v>
      </c>
      <c r="F349" s="50">
        <f t="shared" si="72"/>
        <v>13.43040285734474</v>
      </c>
      <c r="G349" s="50">
        <f t="shared" si="72"/>
        <v>278.15549384899225</v>
      </c>
      <c r="H349" s="50">
        <f t="shared" si="72"/>
        <v>0</v>
      </c>
      <c r="I349" s="50">
        <f t="shared" si="72"/>
        <v>0</v>
      </c>
      <c r="J349" s="50">
        <f t="shared" si="72"/>
        <v>0</v>
      </c>
      <c r="K349" s="50">
        <f t="shared" si="72"/>
        <v>0</v>
      </c>
      <c r="L349" s="50">
        <f t="shared" si="72"/>
        <v>0</v>
      </c>
      <c r="M349" s="50">
        <f t="shared" si="72"/>
        <v>0</v>
      </c>
      <c r="N349" s="50">
        <f t="shared" si="72"/>
        <v>0</v>
      </c>
      <c r="O349" s="51">
        <f t="shared" si="26"/>
        <v>278.21093356333773</v>
      </c>
      <c r="P349" s="50">
        <f t="shared" si="19"/>
        <v>0</v>
      </c>
      <c r="Q349" s="50">
        <f t="shared" si="20"/>
        <v>278.15549384899225</v>
      </c>
      <c r="R349" s="50">
        <f t="shared" si="21"/>
        <v>0</v>
      </c>
      <c r="S349" s="50">
        <f t="shared" si="22"/>
        <v>0</v>
      </c>
      <c r="T349" s="50">
        <f t="shared" si="23"/>
        <v>0</v>
      </c>
      <c r="U349" s="50">
        <f t="shared" si="24"/>
        <v>0</v>
      </c>
      <c r="V349" s="50">
        <f t="shared" si="25"/>
        <v>0</v>
      </c>
      <c r="W349" s="12"/>
      <c r="X349" s="38">
        <f t="shared" si="59"/>
        <v>102.68150137955607</v>
      </c>
      <c r="Y349" s="38">
        <f t="shared" si="59"/>
        <v>102.68150137955607</v>
      </c>
      <c r="Z349" s="38">
        <f t="shared" si="59"/>
        <v>78.001484422866469</v>
      </c>
      <c r="AA349" s="7"/>
      <c r="AB349" s="69">
        <f t="shared" si="60"/>
        <v>303.9711914609627</v>
      </c>
      <c r="AC349" s="69">
        <f t="shared" si="61"/>
        <v>0</v>
      </c>
      <c r="AD349" s="50">
        <f t="shared" si="65"/>
        <v>0</v>
      </c>
      <c r="AE349" s="50">
        <f t="shared" si="65"/>
        <v>0</v>
      </c>
      <c r="AF349" s="50">
        <f t="shared" si="65"/>
        <v>0</v>
      </c>
      <c r="AG349" s="74">
        <v>0</v>
      </c>
      <c r="AH349" s="50">
        <f t="shared" si="67"/>
        <v>0</v>
      </c>
      <c r="AI349" s="50">
        <f t="shared" si="67"/>
        <v>0</v>
      </c>
      <c r="AJ349" s="50">
        <f t="shared" si="67"/>
        <v>0</v>
      </c>
      <c r="AK349" s="50">
        <f t="shared" si="67"/>
        <v>0</v>
      </c>
      <c r="AL349" s="50">
        <f t="shared" si="68"/>
        <v>0</v>
      </c>
      <c r="AM349" s="50">
        <f t="shared" si="68"/>
        <v>0</v>
      </c>
      <c r="AN349" s="50">
        <f t="shared" si="68"/>
        <v>0</v>
      </c>
      <c r="AO349" s="50">
        <f t="shared" si="68"/>
        <v>0</v>
      </c>
      <c r="AP349" s="50">
        <f t="shared" si="68"/>
        <v>0</v>
      </c>
      <c r="AQ349" s="50">
        <f t="shared" si="68"/>
        <v>0</v>
      </c>
      <c r="AR349" s="50">
        <f t="shared" si="68"/>
        <v>0</v>
      </c>
      <c r="AS349" s="50">
        <f t="shared" si="68"/>
        <v>0</v>
      </c>
      <c r="AT349" s="74">
        <v>0</v>
      </c>
      <c r="AU349" s="74">
        <v>0</v>
      </c>
    </row>
    <row r="350" spans="1:47" x14ac:dyDescent="0.2">
      <c r="A350" s="49">
        <v>2018</v>
      </c>
      <c r="B350" s="49">
        <v>10</v>
      </c>
      <c r="C350" s="50">
        <f t="shared" si="64"/>
        <v>198.83661390818892</v>
      </c>
      <c r="D350" s="50">
        <f t="shared" si="72"/>
        <v>3.8389772083761713</v>
      </c>
      <c r="E350" s="50">
        <f t="shared" si="72"/>
        <v>35.469220544334775</v>
      </c>
      <c r="F350" s="50">
        <f t="shared" si="72"/>
        <v>3.7051861891231086</v>
      </c>
      <c r="G350" s="50">
        <f t="shared" si="72"/>
        <v>190.70536958671573</v>
      </c>
      <c r="H350" s="50">
        <f t="shared" si="72"/>
        <v>1.5356602334740597</v>
      </c>
      <c r="I350" s="50">
        <f t="shared" si="72"/>
        <v>0</v>
      </c>
      <c r="J350" s="50">
        <f t="shared" si="72"/>
        <v>0</v>
      </c>
      <c r="K350" s="50">
        <f t="shared" si="72"/>
        <v>0</v>
      </c>
      <c r="L350" s="50">
        <f t="shared" si="72"/>
        <v>0</v>
      </c>
      <c r="M350" s="50">
        <f t="shared" si="72"/>
        <v>0</v>
      </c>
      <c r="N350" s="50">
        <f t="shared" si="72"/>
        <v>0</v>
      </c>
      <c r="O350" s="51">
        <f t="shared" si="26"/>
        <v>198.83661390818892</v>
      </c>
      <c r="P350" s="50">
        <f t="shared" si="19"/>
        <v>3.8389772083761713</v>
      </c>
      <c r="Q350" s="50">
        <f t="shared" si="20"/>
        <v>190.70536958671573</v>
      </c>
      <c r="R350" s="50">
        <f t="shared" si="21"/>
        <v>1.5356602334740597</v>
      </c>
      <c r="S350" s="50">
        <f t="shared" si="22"/>
        <v>0</v>
      </c>
      <c r="T350" s="50">
        <f t="shared" si="23"/>
        <v>0</v>
      </c>
      <c r="U350" s="50">
        <f t="shared" si="24"/>
        <v>0</v>
      </c>
      <c r="V350" s="50">
        <f t="shared" si="25"/>
        <v>0</v>
      </c>
      <c r="W350" s="12"/>
      <c r="X350" s="38">
        <f t="shared" si="59"/>
        <v>93.161689051897923</v>
      </c>
      <c r="Y350" s="38">
        <f t="shared" si="59"/>
        <v>0</v>
      </c>
      <c r="Z350" s="38">
        <f t="shared" si="59"/>
        <v>73.921823299745228</v>
      </c>
      <c r="AA350" s="7"/>
      <c r="AB350" s="69">
        <f t="shared" si="60"/>
        <v>238.52377373576331</v>
      </c>
      <c r="AC350" s="69">
        <f t="shared" si="61"/>
        <v>0</v>
      </c>
      <c r="AD350" s="50">
        <f t="shared" si="65"/>
        <v>1.0401537332701989</v>
      </c>
      <c r="AE350" s="50">
        <f t="shared" si="65"/>
        <v>0</v>
      </c>
      <c r="AF350" s="50">
        <f t="shared" si="65"/>
        <v>0</v>
      </c>
      <c r="AG350" s="74">
        <v>0</v>
      </c>
      <c r="AH350" s="50">
        <f t="shared" si="67"/>
        <v>0</v>
      </c>
      <c r="AI350" s="50">
        <f t="shared" si="67"/>
        <v>0</v>
      </c>
      <c r="AJ350" s="50">
        <f t="shared" si="67"/>
        <v>0</v>
      </c>
      <c r="AK350" s="50">
        <f t="shared" si="67"/>
        <v>0</v>
      </c>
      <c r="AL350" s="50">
        <f t="shared" si="68"/>
        <v>0</v>
      </c>
      <c r="AM350" s="50">
        <f t="shared" si="68"/>
        <v>0</v>
      </c>
      <c r="AN350" s="50">
        <f t="shared" si="68"/>
        <v>0</v>
      </c>
      <c r="AO350" s="50">
        <f t="shared" si="68"/>
        <v>0</v>
      </c>
      <c r="AP350" s="50">
        <f t="shared" si="68"/>
        <v>0</v>
      </c>
      <c r="AQ350" s="50">
        <f t="shared" si="68"/>
        <v>0</v>
      </c>
      <c r="AR350" s="50">
        <f t="shared" si="68"/>
        <v>0</v>
      </c>
      <c r="AS350" s="50">
        <f t="shared" si="68"/>
        <v>0</v>
      </c>
      <c r="AT350" s="74">
        <v>0</v>
      </c>
      <c r="AU350" s="74">
        <v>0</v>
      </c>
    </row>
    <row r="351" spans="1:47" x14ac:dyDescent="0.2">
      <c r="A351" s="49">
        <v>2018</v>
      </c>
      <c r="B351" s="49">
        <v>11</v>
      </c>
      <c r="C351" s="50">
        <f t="shared" si="64"/>
        <v>75.667245198869992</v>
      </c>
      <c r="D351" s="50">
        <f t="shared" si="72"/>
        <v>28.935219572893278</v>
      </c>
      <c r="E351" s="50">
        <f t="shared" si="72"/>
        <v>4.4286832253945372</v>
      </c>
      <c r="F351" s="50">
        <f t="shared" si="72"/>
        <v>6.2534575168875839E-2</v>
      </c>
      <c r="G351" s="50">
        <f t="shared" si="72"/>
        <v>53.128416412666297</v>
      </c>
      <c r="H351" s="50">
        <f t="shared" si="72"/>
        <v>14.74770491549187</v>
      </c>
      <c r="I351" s="50">
        <f t="shared" si="72"/>
        <v>0</v>
      </c>
      <c r="J351" s="50">
        <f t="shared" si="72"/>
        <v>0</v>
      </c>
      <c r="K351" s="50">
        <f t="shared" si="72"/>
        <v>0</v>
      </c>
      <c r="L351" s="50">
        <f t="shared" si="72"/>
        <v>0</v>
      </c>
      <c r="M351" s="50">
        <f t="shared" si="72"/>
        <v>0</v>
      </c>
      <c r="N351" s="50">
        <f t="shared" si="72"/>
        <v>0</v>
      </c>
      <c r="O351" s="51">
        <f t="shared" ref="O351:O414" si="73">C351</f>
        <v>75.667245198869992</v>
      </c>
      <c r="P351" s="50">
        <f t="shared" ref="P351:P414" si="74">D351</f>
        <v>28.935219572893278</v>
      </c>
      <c r="Q351" s="50">
        <f t="shared" ref="Q351:Q414" si="75">G351</f>
        <v>53.128416412666297</v>
      </c>
      <c r="R351" s="50">
        <f t="shared" ref="R351:R414" si="76">H351</f>
        <v>14.74770491549187</v>
      </c>
      <c r="S351" s="50">
        <f t="shared" ref="S351:S414" si="77">I351</f>
        <v>0</v>
      </c>
      <c r="T351" s="50">
        <f t="shared" ref="T351:T414" si="78">J351</f>
        <v>0</v>
      </c>
      <c r="U351" s="50">
        <f t="shared" si="24"/>
        <v>0</v>
      </c>
      <c r="V351" s="50">
        <f t="shared" si="25"/>
        <v>0</v>
      </c>
      <c r="W351" s="12"/>
      <c r="X351" s="38">
        <f t="shared" si="59"/>
        <v>82.716754349850987</v>
      </c>
      <c r="Y351" s="38">
        <f t="shared" si="59"/>
        <v>0</v>
      </c>
      <c r="Z351" s="38">
        <f t="shared" si="59"/>
        <v>72.824650968202945</v>
      </c>
      <c r="AA351" s="7"/>
      <c r="AB351" s="69">
        <f t="shared" si="60"/>
        <v>137.25192955352946</v>
      </c>
      <c r="AC351" s="69">
        <f t="shared" si="61"/>
        <v>0</v>
      </c>
      <c r="AD351" s="50">
        <f t="shared" si="65"/>
        <v>10.990310368714875</v>
      </c>
      <c r="AE351" s="50">
        <f t="shared" si="65"/>
        <v>1.7466988989282193</v>
      </c>
      <c r="AF351" s="50">
        <f t="shared" si="65"/>
        <v>0</v>
      </c>
      <c r="AG351" s="74">
        <v>0</v>
      </c>
      <c r="AH351" s="50">
        <f t="shared" si="67"/>
        <v>0</v>
      </c>
      <c r="AI351" s="50">
        <f t="shared" si="67"/>
        <v>0</v>
      </c>
      <c r="AJ351" s="50">
        <f t="shared" si="67"/>
        <v>0</v>
      </c>
      <c r="AK351" s="50">
        <f t="shared" si="67"/>
        <v>0</v>
      </c>
      <c r="AL351" s="50">
        <f t="shared" si="68"/>
        <v>0</v>
      </c>
      <c r="AM351" s="50">
        <f t="shared" si="68"/>
        <v>0</v>
      </c>
      <c r="AN351" s="50">
        <f t="shared" si="68"/>
        <v>0</v>
      </c>
      <c r="AO351" s="50">
        <f t="shared" si="68"/>
        <v>0</v>
      </c>
      <c r="AP351" s="50">
        <f t="shared" si="68"/>
        <v>0</v>
      </c>
      <c r="AQ351" s="50">
        <f t="shared" si="68"/>
        <v>0</v>
      </c>
      <c r="AR351" s="50">
        <f t="shared" si="68"/>
        <v>0</v>
      </c>
      <c r="AS351" s="50">
        <f t="shared" si="68"/>
        <v>0</v>
      </c>
      <c r="AT351" s="74">
        <v>0</v>
      </c>
      <c r="AU351" s="74">
        <v>0</v>
      </c>
    </row>
    <row r="352" spans="1:47" x14ac:dyDescent="0.2">
      <c r="A352" s="49">
        <v>2018</v>
      </c>
      <c r="B352" s="49">
        <v>12</v>
      </c>
      <c r="C352" s="50">
        <f t="shared" si="64"/>
        <v>42.449672857488302</v>
      </c>
      <c r="D352" s="50">
        <f t="shared" si="72"/>
        <v>82.304422731853208</v>
      </c>
      <c r="E352" s="50">
        <f t="shared" si="72"/>
        <v>0.98160245218345865</v>
      </c>
      <c r="F352" s="50">
        <f t="shared" si="72"/>
        <v>5.7264258648294473E-4</v>
      </c>
      <c r="G352" s="50">
        <f t="shared" si="72"/>
        <v>24.516255146947294</v>
      </c>
      <c r="H352" s="50">
        <f t="shared" si="72"/>
        <v>65.410489377284875</v>
      </c>
      <c r="I352" s="50">
        <f t="shared" si="72"/>
        <v>0.17544300865084281</v>
      </c>
      <c r="J352" s="50">
        <f t="shared" si="72"/>
        <v>65.410489377284875</v>
      </c>
      <c r="K352" s="50">
        <f t="shared" si="72"/>
        <v>0</v>
      </c>
      <c r="L352" s="50">
        <f t="shared" si="72"/>
        <v>0</v>
      </c>
      <c r="M352" s="50">
        <f t="shared" si="72"/>
        <v>0</v>
      </c>
      <c r="N352" s="50">
        <f t="shared" si="72"/>
        <v>65.410489377284875</v>
      </c>
      <c r="O352" s="51">
        <f t="shared" si="73"/>
        <v>42.449672857488302</v>
      </c>
      <c r="P352" s="50">
        <f t="shared" si="74"/>
        <v>82.304422731853208</v>
      </c>
      <c r="Q352" s="50">
        <f t="shared" si="75"/>
        <v>24.516255146947294</v>
      </c>
      <c r="R352" s="50">
        <f t="shared" si="76"/>
        <v>65.410489377284875</v>
      </c>
      <c r="S352" s="50">
        <f t="shared" si="77"/>
        <v>0.17544300865084281</v>
      </c>
      <c r="T352" s="50">
        <f t="shared" si="78"/>
        <v>65.410489377284875</v>
      </c>
      <c r="U352" s="50">
        <f t="shared" ref="U352:U415" si="79">K352</f>
        <v>0</v>
      </c>
      <c r="V352" s="50">
        <f t="shared" ref="V352:V415" si="80">L352</f>
        <v>0</v>
      </c>
      <c r="W352" s="12"/>
      <c r="X352" s="38">
        <f t="shared" si="59"/>
        <v>79.445466787395844</v>
      </c>
      <c r="Y352" s="38">
        <f t="shared" si="59"/>
        <v>0</v>
      </c>
      <c r="Z352" s="38">
        <f t="shared" si="59"/>
        <v>75.287115885577109</v>
      </c>
      <c r="AA352" s="7"/>
      <c r="AB352" s="69">
        <f t="shared" si="60"/>
        <v>59.058459028179144</v>
      </c>
      <c r="AC352" s="69">
        <f t="shared" si="61"/>
        <v>32.705244688642438</v>
      </c>
      <c r="AD352" s="50">
        <f t="shared" si="65"/>
        <v>55.891738675335681</v>
      </c>
      <c r="AE352" s="50">
        <f t="shared" si="65"/>
        <v>21.818154361592569</v>
      </c>
      <c r="AF352" s="50">
        <f t="shared" si="65"/>
        <v>55.891738675335681</v>
      </c>
      <c r="AG352" s="74">
        <f>+AE352</f>
        <v>21.818154361592569</v>
      </c>
      <c r="AH352" s="50">
        <f t="shared" si="67"/>
        <v>0</v>
      </c>
      <c r="AI352" s="50">
        <f t="shared" si="67"/>
        <v>0</v>
      </c>
      <c r="AJ352" s="50">
        <f t="shared" si="67"/>
        <v>0</v>
      </c>
      <c r="AK352" s="50">
        <f t="shared" si="67"/>
        <v>55.891738675335681</v>
      </c>
      <c r="AL352" s="50">
        <f t="shared" si="68"/>
        <v>0</v>
      </c>
      <c r="AM352" s="50">
        <f t="shared" si="68"/>
        <v>0</v>
      </c>
      <c r="AN352" s="50">
        <f t="shared" si="68"/>
        <v>0</v>
      </c>
      <c r="AO352" s="50">
        <f t="shared" si="68"/>
        <v>21.818154361592569</v>
      </c>
      <c r="AP352" s="50">
        <f t="shared" si="68"/>
        <v>0</v>
      </c>
      <c r="AQ352" s="50">
        <f t="shared" si="68"/>
        <v>0</v>
      </c>
      <c r="AR352" s="50">
        <f t="shared" si="68"/>
        <v>0</v>
      </c>
      <c r="AS352" s="50">
        <f t="shared" si="68"/>
        <v>0</v>
      </c>
      <c r="AT352" s="74">
        <v>0</v>
      </c>
      <c r="AU352" s="74">
        <v>0</v>
      </c>
    </row>
    <row r="353" spans="1:47" x14ac:dyDescent="0.2">
      <c r="A353" s="49">
        <v>2019</v>
      </c>
      <c r="B353" s="49">
        <v>1</v>
      </c>
      <c r="C353" s="50">
        <f>+C341</f>
        <v>26.872581391315055</v>
      </c>
      <c r="D353" s="50">
        <f t="shared" ref="D353:N353" si="81">+D341</f>
        <v>123.83441885147447</v>
      </c>
      <c r="E353" s="50">
        <f t="shared" si="81"/>
        <v>0.27440732439639026</v>
      </c>
      <c r="F353" s="50">
        <f t="shared" si="81"/>
        <v>0</v>
      </c>
      <c r="G353" s="50">
        <f t="shared" si="81"/>
        <v>8.9432386973197087</v>
      </c>
      <c r="H353" s="50">
        <f t="shared" si="81"/>
        <v>104.01238027997351</v>
      </c>
      <c r="I353" s="50">
        <f t="shared" si="81"/>
        <v>0.47586523824689808</v>
      </c>
      <c r="J353" s="50">
        <f t="shared" si="81"/>
        <v>104.01238027997351</v>
      </c>
      <c r="K353" s="50">
        <f t="shared" si="81"/>
        <v>0</v>
      </c>
      <c r="L353" s="50">
        <f t="shared" si="81"/>
        <v>0</v>
      </c>
      <c r="M353" s="50">
        <f t="shared" si="81"/>
        <v>104.01238027997351</v>
      </c>
      <c r="N353" s="50">
        <f t="shared" si="81"/>
        <v>0</v>
      </c>
      <c r="O353" s="51">
        <f t="shared" si="73"/>
        <v>26.872581391315055</v>
      </c>
      <c r="P353" s="50">
        <f t="shared" si="74"/>
        <v>123.83441885147447</v>
      </c>
      <c r="Q353" s="50">
        <f t="shared" si="75"/>
        <v>8.9432386973197087</v>
      </c>
      <c r="R353" s="50">
        <f t="shared" si="76"/>
        <v>104.01238027997351</v>
      </c>
      <c r="S353" s="50">
        <f t="shared" si="77"/>
        <v>0.47586523824689808</v>
      </c>
      <c r="T353" s="50">
        <f t="shared" si="78"/>
        <v>104.01238027997351</v>
      </c>
      <c r="U353" s="50">
        <f t="shared" si="79"/>
        <v>0</v>
      </c>
      <c r="V353" s="50">
        <f t="shared" si="80"/>
        <v>0</v>
      </c>
      <c r="W353" s="12"/>
      <c r="X353" s="38">
        <f t="shared" si="59"/>
        <v>78.332321081003528</v>
      </c>
      <c r="Y353" s="38">
        <f t="shared" si="59"/>
        <v>0</v>
      </c>
      <c r="Z353" s="38">
        <f t="shared" si="59"/>
        <v>72.346460944869065</v>
      </c>
      <c r="AA353" s="7"/>
      <c r="AB353" s="69">
        <f t="shared" si="60"/>
        <v>34.661127124401681</v>
      </c>
      <c r="AC353" s="69">
        <f t="shared" si="61"/>
        <v>84.711434828629194</v>
      </c>
      <c r="AD353" s="50">
        <f>+AD341</f>
        <v>90.257513292983134</v>
      </c>
      <c r="AE353" s="50">
        <f>+AE341</f>
        <v>40.262137008313033</v>
      </c>
      <c r="AF353" s="50">
        <f>+AF341</f>
        <v>90.257513292983134</v>
      </c>
      <c r="AG353" s="74">
        <f>+AE353</f>
        <v>40.262137008313033</v>
      </c>
      <c r="AH353" s="50">
        <f>+AH341</f>
        <v>0</v>
      </c>
      <c r="AI353" s="50">
        <f>+AI341</f>
        <v>0</v>
      </c>
      <c r="AJ353" s="50">
        <f>+AJ341</f>
        <v>90.257513292983134</v>
      </c>
      <c r="AK353" s="50">
        <f>+AK341</f>
        <v>0</v>
      </c>
      <c r="AL353" s="50">
        <f>+AL341</f>
        <v>0</v>
      </c>
      <c r="AM353" s="50">
        <f t="shared" ref="AM353:AS353" si="82">+AM341</f>
        <v>0</v>
      </c>
      <c r="AN353" s="50">
        <f t="shared" si="82"/>
        <v>40.262137008313033</v>
      </c>
      <c r="AO353" s="50">
        <f t="shared" si="82"/>
        <v>0</v>
      </c>
      <c r="AP353" s="50">
        <f t="shared" si="82"/>
        <v>0</v>
      </c>
      <c r="AQ353" s="50">
        <f t="shared" si="82"/>
        <v>0</v>
      </c>
      <c r="AR353" s="50">
        <f t="shared" si="82"/>
        <v>0</v>
      </c>
      <c r="AS353" s="50">
        <f t="shared" si="82"/>
        <v>0</v>
      </c>
      <c r="AT353" s="74">
        <v>0</v>
      </c>
      <c r="AU353" s="74">
        <v>0</v>
      </c>
    </row>
    <row r="354" spans="1:47" x14ac:dyDescent="0.2">
      <c r="A354" s="49">
        <v>2019</v>
      </c>
      <c r="B354" s="49">
        <v>2</v>
      </c>
      <c r="C354" s="50">
        <f t="shared" si="64"/>
        <v>34.723950066840629</v>
      </c>
      <c r="D354" s="50">
        <f t="shared" si="72"/>
        <v>77.741832906544204</v>
      </c>
      <c r="E354" s="50">
        <f t="shared" si="72"/>
        <v>1.3208347252359927</v>
      </c>
      <c r="F354" s="50">
        <f t="shared" si="72"/>
        <v>8.9159951076670885E-4</v>
      </c>
      <c r="G354" s="50">
        <f t="shared" si="72"/>
        <v>13.560177014371067</v>
      </c>
      <c r="H354" s="50">
        <f t="shared" si="72"/>
        <v>57.948681528250383</v>
      </c>
      <c r="I354" s="50">
        <f t="shared" si="72"/>
        <v>0</v>
      </c>
      <c r="J354" s="50">
        <f t="shared" si="72"/>
        <v>57.948681528250383</v>
      </c>
      <c r="K354" s="50">
        <f t="shared" si="72"/>
        <v>0</v>
      </c>
      <c r="L354" s="50">
        <f t="shared" si="72"/>
        <v>97.002453208688308</v>
      </c>
      <c r="M354" s="50">
        <f t="shared" si="72"/>
        <v>0</v>
      </c>
      <c r="N354" s="50">
        <f t="shared" si="72"/>
        <v>0</v>
      </c>
      <c r="O354" s="51">
        <f t="shared" si="73"/>
        <v>34.723950066840629</v>
      </c>
      <c r="P354" s="50">
        <f t="shared" si="74"/>
        <v>77.741832906544204</v>
      </c>
      <c r="Q354" s="50">
        <f t="shared" si="75"/>
        <v>13.560177014371067</v>
      </c>
      <c r="R354" s="50">
        <f t="shared" si="76"/>
        <v>57.948681528250383</v>
      </c>
      <c r="S354" s="50">
        <f t="shared" si="77"/>
        <v>0</v>
      </c>
      <c r="T354" s="50">
        <f t="shared" si="78"/>
        <v>57.948681528250383</v>
      </c>
      <c r="U354" s="50">
        <f t="shared" si="79"/>
        <v>0</v>
      </c>
      <c r="V354" s="50">
        <f t="shared" si="80"/>
        <v>97.002453208688308</v>
      </c>
      <c r="W354" s="12"/>
      <c r="X354" s="38">
        <f t="shared" si="59"/>
        <v>79.669768700736967</v>
      </c>
      <c r="Y354" s="38">
        <f t="shared" si="59"/>
        <v>0</v>
      </c>
      <c r="Z354" s="38">
        <f t="shared" si="59"/>
        <v>72.440419704050981</v>
      </c>
      <c r="AA354" s="7"/>
      <c r="AB354" s="69">
        <f t="shared" si="60"/>
        <v>30.798265729077841</v>
      </c>
      <c r="AC354" s="69">
        <f t="shared" si="61"/>
        <v>80.980530904111944</v>
      </c>
      <c r="AD354" s="50">
        <f t="shared" si="65"/>
        <v>48.77898975749715</v>
      </c>
      <c r="AE354" s="50">
        <f t="shared" si="65"/>
        <v>18.435089638556477</v>
      </c>
      <c r="AF354" s="50">
        <f t="shared" si="65"/>
        <v>48.77898975749715</v>
      </c>
      <c r="AG354" s="74">
        <f t="shared" ref="AG354:AG355" si="83">+AE354</f>
        <v>18.435089638556477</v>
      </c>
      <c r="AH354" s="50">
        <f t="shared" si="67"/>
        <v>0</v>
      </c>
      <c r="AI354" s="50">
        <f t="shared" si="67"/>
        <v>78.970388350011334</v>
      </c>
      <c r="AJ354" s="50">
        <f t="shared" si="67"/>
        <v>0</v>
      </c>
      <c r="AK354" s="50">
        <f t="shared" si="67"/>
        <v>0</v>
      </c>
      <c r="AL354" s="50">
        <f t="shared" si="68"/>
        <v>0</v>
      </c>
      <c r="AM354" s="50">
        <f t="shared" si="68"/>
        <v>32.338150036532738</v>
      </c>
      <c r="AN354" s="50">
        <f t="shared" si="68"/>
        <v>0</v>
      </c>
      <c r="AO354" s="50">
        <f t="shared" si="68"/>
        <v>0</v>
      </c>
      <c r="AP354" s="50">
        <f t="shared" si="68"/>
        <v>0</v>
      </c>
      <c r="AQ354" s="50">
        <f t="shared" si="68"/>
        <v>48.77898975749715</v>
      </c>
      <c r="AR354" s="50">
        <f t="shared" si="68"/>
        <v>0</v>
      </c>
      <c r="AS354" s="50">
        <f t="shared" si="68"/>
        <v>18.435089638556477</v>
      </c>
      <c r="AT354" s="74">
        <v>0</v>
      </c>
      <c r="AU354" s="74">
        <v>0</v>
      </c>
    </row>
    <row r="355" spans="1:47" x14ac:dyDescent="0.2">
      <c r="A355" s="49">
        <v>2019</v>
      </c>
      <c r="B355" s="49">
        <v>3</v>
      </c>
      <c r="C355" s="50">
        <f t="shared" si="64"/>
        <v>67.088827391532973</v>
      </c>
      <c r="D355" s="50">
        <f t="shared" si="72"/>
        <v>46.024503453365838</v>
      </c>
      <c r="E355" s="50">
        <f t="shared" si="72"/>
        <v>5.4285772270038901</v>
      </c>
      <c r="F355" s="50">
        <f t="shared" si="72"/>
        <v>0.1342781954715154</v>
      </c>
      <c r="G355" s="50">
        <f t="shared" si="72"/>
        <v>40.724002377688201</v>
      </c>
      <c r="H355" s="50">
        <f t="shared" si="72"/>
        <v>29.133900916766059</v>
      </c>
      <c r="I355" s="50">
        <f t="shared" si="72"/>
        <v>0</v>
      </c>
      <c r="J355" s="50">
        <f t="shared" si="72"/>
        <v>29.133900916766059</v>
      </c>
      <c r="K355" s="50">
        <f t="shared" si="72"/>
        <v>87.807682389096911</v>
      </c>
      <c r="L355" s="50">
        <f t="shared" si="72"/>
        <v>0</v>
      </c>
      <c r="M355" s="50">
        <f t="shared" si="72"/>
        <v>0</v>
      </c>
      <c r="N355" s="50">
        <f t="shared" si="72"/>
        <v>0</v>
      </c>
      <c r="O355" s="51">
        <f t="shared" si="73"/>
        <v>67.088827391532973</v>
      </c>
      <c r="P355" s="50">
        <f t="shared" si="74"/>
        <v>46.024503453365838</v>
      </c>
      <c r="Q355" s="50">
        <f t="shared" si="75"/>
        <v>40.724002377688201</v>
      </c>
      <c r="R355" s="50">
        <f t="shared" si="76"/>
        <v>29.133900916766059</v>
      </c>
      <c r="S355" s="50">
        <f t="shared" si="77"/>
        <v>0</v>
      </c>
      <c r="T355" s="50">
        <f t="shared" si="78"/>
        <v>29.133900916766059</v>
      </c>
      <c r="U355" s="50">
        <f t="shared" si="79"/>
        <v>87.807682389096911</v>
      </c>
      <c r="V355" s="50">
        <f t="shared" si="80"/>
        <v>0</v>
      </c>
      <c r="W355" s="12"/>
      <c r="X355" s="38">
        <f t="shared" si="59"/>
        <v>82.538993708748691</v>
      </c>
      <c r="Y355" s="38">
        <f t="shared" si="59"/>
        <v>0</v>
      </c>
      <c r="Z355" s="38">
        <f t="shared" si="59"/>
        <v>69.644391577029523</v>
      </c>
      <c r="AA355" s="7"/>
      <c r="AB355" s="69">
        <f t="shared" si="60"/>
        <v>50.906388729186801</v>
      </c>
      <c r="AC355" s="69">
        <f t="shared" si="61"/>
        <v>43.541291222508221</v>
      </c>
      <c r="AD355" s="50">
        <f t="shared" si="65"/>
        <v>23.421699640876209</v>
      </c>
      <c r="AE355" s="50">
        <f t="shared" si="65"/>
        <v>5.9476789648753794</v>
      </c>
      <c r="AF355" s="50">
        <f t="shared" si="65"/>
        <v>23.421699640876209</v>
      </c>
      <c r="AG355" s="74">
        <f t="shared" si="83"/>
        <v>5.9476789648753794</v>
      </c>
      <c r="AH355" s="50">
        <f t="shared" si="67"/>
        <v>74.675091720887963</v>
      </c>
      <c r="AI355" s="50">
        <f t="shared" si="67"/>
        <v>0</v>
      </c>
      <c r="AJ355" s="50">
        <f t="shared" si="67"/>
        <v>0</v>
      </c>
      <c r="AK355" s="50">
        <f t="shared" si="67"/>
        <v>0</v>
      </c>
      <c r="AL355" s="50">
        <f t="shared" si="68"/>
        <v>30.034328431628371</v>
      </c>
      <c r="AM355" s="50">
        <f t="shared" si="68"/>
        <v>0</v>
      </c>
      <c r="AN355" s="50">
        <f t="shared" si="68"/>
        <v>0</v>
      </c>
      <c r="AO355" s="50">
        <f t="shared" si="68"/>
        <v>0</v>
      </c>
      <c r="AP355" s="50">
        <f t="shared" si="68"/>
        <v>23.421699640876209</v>
      </c>
      <c r="AQ355" s="50">
        <f t="shared" si="68"/>
        <v>0</v>
      </c>
      <c r="AR355" s="50">
        <f t="shared" si="68"/>
        <v>5.9476789648753794</v>
      </c>
      <c r="AS355" s="50">
        <f t="shared" si="68"/>
        <v>0</v>
      </c>
      <c r="AT355" s="74">
        <f>(C355+C356)/2</f>
        <v>92.25873715316439</v>
      </c>
      <c r="AU355" s="74">
        <f>(K355+H356)/2</f>
        <v>45.244733330196226</v>
      </c>
    </row>
    <row r="356" spans="1:47" x14ac:dyDescent="0.2">
      <c r="A356" s="49">
        <v>2019</v>
      </c>
      <c r="B356" s="49">
        <v>4</v>
      </c>
      <c r="C356" s="50">
        <f t="shared" si="64"/>
        <v>117.42864691479581</v>
      </c>
      <c r="D356" s="50">
        <f t="shared" si="72"/>
        <v>10.764282951672801</v>
      </c>
      <c r="E356" s="50">
        <f t="shared" si="72"/>
        <v>16.467672682378009</v>
      </c>
      <c r="F356" s="50">
        <f t="shared" si="72"/>
        <v>1.3530134195648187</v>
      </c>
      <c r="G356" s="50">
        <f t="shared" si="72"/>
        <v>95.328248916043805</v>
      </c>
      <c r="H356" s="50">
        <f t="shared" si="72"/>
        <v>2.6817842712955349</v>
      </c>
      <c r="I356" s="50">
        <f t="shared" si="72"/>
        <v>0</v>
      </c>
      <c r="J356" s="50">
        <f t="shared" si="72"/>
        <v>0</v>
      </c>
      <c r="K356" s="50">
        <f t="shared" si="72"/>
        <v>0</v>
      </c>
      <c r="L356" s="50">
        <f t="shared" si="72"/>
        <v>0</v>
      </c>
      <c r="M356" s="50">
        <f t="shared" si="72"/>
        <v>0</v>
      </c>
      <c r="N356" s="50">
        <f t="shared" si="72"/>
        <v>0</v>
      </c>
      <c r="O356" s="51">
        <f t="shared" si="73"/>
        <v>117.42864691479581</v>
      </c>
      <c r="P356" s="50">
        <f t="shared" si="74"/>
        <v>10.764282951672801</v>
      </c>
      <c r="Q356" s="50">
        <f t="shared" si="75"/>
        <v>95.328248916043805</v>
      </c>
      <c r="R356" s="50">
        <f t="shared" si="76"/>
        <v>2.6817842712955349</v>
      </c>
      <c r="S356" s="50">
        <f t="shared" si="77"/>
        <v>0</v>
      </c>
      <c r="T356" s="50">
        <f t="shared" si="78"/>
        <v>0</v>
      </c>
      <c r="U356" s="50">
        <f t="shared" si="79"/>
        <v>0</v>
      </c>
      <c r="V356" s="50">
        <f t="shared" si="80"/>
        <v>0</v>
      </c>
      <c r="W356" s="12"/>
      <c r="X356" s="38">
        <f t="shared" si="59"/>
        <v>86.733993019033363</v>
      </c>
      <c r="Y356" s="38">
        <f t="shared" si="59"/>
        <v>0</v>
      </c>
      <c r="Z356" s="38">
        <f t="shared" si="59"/>
        <v>68.255756463766915</v>
      </c>
      <c r="AA356" s="7"/>
      <c r="AB356" s="69">
        <f t="shared" si="60"/>
        <v>92.25873715316439</v>
      </c>
      <c r="AC356" s="69">
        <f t="shared" si="61"/>
        <v>14.56695045838303</v>
      </c>
      <c r="AD356" s="50">
        <f t="shared" si="65"/>
        <v>1.5573633808275509</v>
      </c>
      <c r="AE356" s="50">
        <f t="shared" si="65"/>
        <v>6.7199104708102195E-4</v>
      </c>
      <c r="AF356" s="50">
        <f t="shared" si="65"/>
        <v>0</v>
      </c>
      <c r="AG356" s="74">
        <v>0</v>
      </c>
      <c r="AH356" s="50">
        <f t="shared" si="67"/>
        <v>0</v>
      </c>
      <c r="AI356" s="50">
        <f t="shared" si="67"/>
        <v>0</v>
      </c>
      <c r="AJ356" s="50">
        <f t="shared" si="67"/>
        <v>0</v>
      </c>
      <c r="AK356" s="50">
        <f t="shared" si="67"/>
        <v>0</v>
      </c>
      <c r="AL356" s="50">
        <f t="shared" si="68"/>
        <v>0</v>
      </c>
      <c r="AM356" s="50">
        <f t="shared" si="68"/>
        <v>0</v>
      </c>
      <c r="AN356" s="50">
        <f t="shared" si="68"/>
        <v>0</v>
      </c>
      <c r="AO356" s="50">
        <f t="shared" si="68"/>
        <v>0</v>
      </c>
      <c r="AP356" s="50">
        <f t="shared" si="68"/>
        <v>0</v>
      </c>
      <c r="AQ356" s="50">
        <f t="shared" si="68"/>
        <v>0</v>
      </c>
      <c r="AR356" s="50">
        <f t="shared" si="68"/>
        <v>0</v>
      </c>
      <c r="AS356" s="50">
        <f t="shared" si="68"/>
        <v>0</v>
      </c>
      <c r="AT356" s="74">
        <v>0</v>
      </c>
      <c r="AU356" s="74">
        <v>0</v>
      </c>
    </row>
    <row r="357" spans="1:47" x14ac:dyDescent="0.2">
      <c r="A357" s="49">
        <v>2019</v>
      </c>
      <c r="B357" s="49">
        <v>5</v>
      </c>
      <c r="C357" s="50">
        <f t="shared" si="64"/>
        <v>205.87235315982971</v>
      </c>
      <c r="D357" s="50">
        <f t="shared" si="72"/>
        <v>1.2492833206498815</v>
      </c>
      <c r="E357" s="50">
        <f t="shared" si="72"/>
        <v>45.023718770231113</v>
      </c>
      <c r="F357" s="50">
        <f t="shared" si="72"/>
        <v>7.1705905198264563</v>
      </c>
      <c r="G357" s="50">
        <f t="shared" si="72"/>
        <v>197.64060057596834</v>
      </c>
      <c r="H357" s="50">
        <f t="shared" si="72"/>
        <v>7.083333333333286E-2</v>
      </c>
      <c r="I357" s="50">
        <f t="shared" si="72"/>
        <v>0</v>
      </c>
      <c r="J357" s="50">
        <f t="shared" si="72"/>
        <v>0</v>
      </c>
      <c r="K357" s="50">
        <f t="shared" si="72"/>
        <v>0</v>
      </c>
      <c r="L357" s="50">
        <f t="shared" si="72"/>
        <v>0</v>
      </c>
      <c r="M357" s="50">
        <f t="shared" si="72"/>
        <v>0</v>
      </c>
      <c r="N357" s="50">
        <f t="shared" si="72"/>
        <v>0</v>
      </c>
      <c r="O357" s="51">
        <f t="shared" si="73"/>
        <v>205.87235315982971</v>
      </c>
      <c r="P357" s="50">
        <f t="shared" si="74"/>
        <v>1.2492833206498815</v>
      </c>
      <c r="Q357" s="50">
        <f t="shared" si="75"/>
        <v>197.64060057596834</v>
      </c>
      <c r="R357" s="50">
        <f t="shared" si="76"/>
        <v>7.083333333333286E-2</v>
      </c>
      <c r="S357" s="50">
        <f t="shared" si="77"/>
        <v>0</v>
      </c>
      <c r="T357" s="50">
        <f t="shared" si="78"/>
        <v>0</v>
      </c>
      <c r="U357" s="50">
        <f t="shared" si="79"/>
        <v>0</v>
      </c>
      <c r="V357" s="50">
        <f t="shared" si="80"/>
        <v>0</v>
      </c>
      <c r="W357" s="12"/>
      <c r="X357" s="38">
        <f t="shared" si="59"/>
        <v>95.217284807981201</v>
      </c>
      <c r="Y357" s="38">
        <f t="shared" si="59"/>
        <v>95.217284807981201</v>
      </c>
      <c r="Z357" s="38">
        <f t="shared" si="59"/>
        <v>70.983151786833304</v>
      </c>
      <c r="AA357" s="7"/>
      <c r="AB357" s="69">
        <f t="shared" si="60"/>
        <v>161.65050003731275</v>
      </c>
      <c r="AC357" s="69">
        <f t="shared" si="61"/>
        <v>0</v>
      </c>
      <c r="AD357" s="50">
        <f t="shared" si="65"/>
        <v>1.041666666666643E-2</v>
      </c>
      <c r="AE357" s="50">
        <f t="shared" si="65"/>
        <v>0</v>
      </c>
      <c r="AF357" s="50">
        <f t="shared" si="65"/>
        <v>0</v>
      </c>
      <c r="AG357" s="74">
        <v>0</v>
      </c>
      <c r="AH357" s="50">
        <f t="shared" si="67"/>
        <v>0</v>
      </c>
      <c r="AI357" s="50">
        <f t="shared" si="67"/>
        <v>0</v>
      </c>
      <c r="AJ357" s="50">
        <f t="shared" si="67"/>
        <v>0</v>
      </c>
      <c r="AK357" s="50">
        <f t="shared" si="67"/>
        <v>0</v>
      </c>
      <c r="AL357" s="50">
        <f t="shared" si="68"/>
        <v>0</v>
      </c>
      <c r="AM357" s="50">
        <f t="shared" si="68"/>
        <v>0</v>
      </c>
      <c r="AN357" s="50">
        <f t="shared" si="68"/>
        <v>0</v>
      </c>
      <c r="AO357" s="50">
        <f t="shared" si="68"/>
        <v>0</v>
      </c>
      <c r="AP357" s="50">
        <f t="shared" si="68"/>
        <v>0</v>
      </c>
      <c r="AQ357" s="50">
        <f t="shared" si="68"/>
        <v>0</v>
      </c>
      <c r="AR357" s="50">
        <f t="shared" si="68"/>
        <v>0</v>
      </c>
      <c r="AS357" s="50">
        <f t="shared" si="68"/>
        <v>0</v>
      </c>
      <c r="AT357" s="74">
        <v>0</v>
      </c>
      <c r="AU357" s="74">
        <v>0</v>
      </c>
    </row>
    <row r="358" spans="1:47" ht="12.75" customHeight="1" x14ac:dyDescent="0.2">
      <c r="A358" s="49">
        <v>2019</v>
      </c>
      <c r="B358" s="49">
        <v>6</v>
      </c>
      <c r="C358" s="50">
        <f t="shared" si="64"/>
        <v>273.79728737823223</v>
      </c>
      <c r="D358" s="50">
        <f t="shared" si="72"/>
        <v>0</v>
      </c>
      <c r="E358" s="50">
        <f t="shared" si="72"/>
        <v>72.937178621047735</v>
      </c>
      <c r="F358" s="50">
        <f t="shared" si="72"/>
        <v>17.719139843326005</v>
      </c>
      <c r="G358" s="50">
        <f t="shared" si="72"/>
        <v>273.7753998005528</v>
      </c>
      <c r="H358" s="50">
        <f t="shared" si="72"/>
        <v>0</v>
      </c>
      <c r="I358" s="50">
        <f t="shared" si="72"/>
        <v>0</v>
      </c>
      <c r="J358" s="50">
        <f t="shared" si="72"/>
        <v>0</v>
      </c>
      <c r="K358" s="50">
        <f t="shared" si="72"/>
        <v>0</v>
      </c>
      <c r="L358" s="50">
        <f t="shared" si="72"/>
        <v>0</v>
      </c>
      <c r="M358" s="50">
        <f t="shared" si="72"/>
        <v>0</v>
      </c>
      <c r="N358" s="50">
        <f t="shared" si="72"/>
        <v>0</v>
      </c>
      <c r="O358" s="51">
        <f t="shared" si="73"/>
        <v>273.79728737823223</v>
      </c>
      <c r="P358" s="50">
        <f t="shared" si="74"/>
        <v>0</v>
      </c>
      <c r="Q358" s="50">
        <f t="shared" si="75"/>
        <v>273.7753998005528</v>
      </c>
      <c r="R358" s="50">
        <f t="shared" si="76"/>
        <v>0</v>
      </c>
      <c r="S358" s="50">
        <f t="shared" si="77"/>
        <v>0</v>
      </c>
      <c r="T358" s="50">
        <f t="shared" si="78"/>
        <v>0</v>
      </c>
      <c r="U358" s="50">
        <f t="shared" si="79"/>
        <v>0</v>
      </c>
      <c r="V358" s="50">
        <f t="shared" si="80"/>
        <v>0</v>
      </c>
      <c r="W358" s="12"/>
      <c r="X358" s="38">
        <f t="shared" si="59"/>
        <v>102.96120349246796</v>
      </c>
      <c r="Y358" s="38">
        <f t="shared" si="59"/>
        <v>102.96120349246796</v>
      </c>
      <c r="Z358" s="38">
        <f t="shared" si="59"/>
        <v>76.337452216704307</v>
      </c>
      <c r="AA358" s="7"/>
      <c r="AB358" s="69">
        <f t="shared" si="60"/>
        <v>239.83482026903096</v>
      </c>
      <c r="AC358" s="69">
        <f t="shared" si="61"/>
        <v>0</v>
      </c>
      <c r="AD358" s="50">
        <f t="shared" si="65"/>
        <v>0</v>
      </c>
      <c r="AE358" s="50">
        <f t="shared" si="65"/>
        <v>0</v>
      </c>
      <c r="AF358" s="50">
        <f t="shared" si="65"/>
        <v>0</v>
      </c>
      <c r="AG358" s="74">
        <v>0</v>
      </c>
      <c r="AH358" s="50">
        <f t="shared" si="67"/>
        <v>0</v>
      </c>
      <c r="AI358" s="50">
        <f t="shared" si="67"/>
        <v>0</v>
      </c>
      <c r="AJ358" s="50">
        <f t="shared" si="67"/>
        <v>0</v>
      </c>
      <c r="AK358" s="50">
        <f t="shared" si="67"/>
        <v>0</v>
      </c>
      <c r="AL358" s="50">
        <f t="shared" si="68"/>
        <v>0</v>
      </c>
      <c r="AM358" s="50">
        <f t="shared" si="68"/>
        <v>0</v>
      </c>
      <c r="AN358" s="50">
        <f t="shared" si="68"/>
        <v>0</v>
      </c>
      <c r="AO358" s="50">
        <f t="shared" si="68"/>
        <v>0</v>
      </c>
      <c r="AP358" s="50">
        <f t="shared" si="68"/>
        <v>0</v>
      </c>
      <c r="AQ358" s="50">
        <f t="shared" si="68"/>
        <v>0</v>
      </c>
      <c r="AR358" s="50">
        <f t="shared" si="68"/>
        <v>0</v>
      </c>
      <c r="AS358" s="50">
        <f t="shared" si="68"/>
        <v>0</v>
      </c>
      <c r="AT358" s="74">
        <v>0</v>
      </c>
      <c r="AU358" s="74">
        <v>0</v>
      </c>
    </row>
    <row r="359" spans="1:47" ht="12" customHeight="1" x14ac:dyDescent="0.2">
      <c r="A359" s="49">
        <v>2019</v>
      </c>
      <c r="B359" s="49">
        <v>7</v>
      </c>
      <c r="C359" s="50">
        <f t="shared" si="64"/>
        <v>323.21495100202412</v>
      </c>
      <c r="D359" s="50">
        <f t="shared" si="72"/>
        <v>0</v>
      </c>
      <c r="E359" s="50">
        <f t="shared" si="72"/>
        <v>97.206715563959477</v>
      </c>
      <c r="F359" s="50">
        <f t="shared" si="72"/>
        <v>25.757981967650835</v>
      </c>
      <c r="G359" s="50">
        <f t="shared" si="72"/>
        <v>323.21490232084477</v>
      </c>
      <c r="H359" s="50">
        <f t="shared" si="72"/>
        <v>0</v>
      </c>
      <c r="I359" s="50">
        <f t="shared" si="72"/>
        <v>0</v>
      </c>
      <c r="J359" s="50">
        <f t="shared" si="72"/>
        <v>0</v>
      </c>
      <c r="K359" s="50">
        <f t="shared" si="72"/>
        <v>0</v>
      </c>
      <c r="L359" s="50">
        <f t="shared" si="72"/>
        <v>0</v>
      </c>
      <c r="M359" s="50">
        <f t="shared" si="72"/>
        <v>0</v>
      </c>
      <c r="N359" s="50">
        <f t="shared" si="72"/>
        <v>0</v>
      </c>
      <c r="O359" s="51">
        <f t="shared" si="73"/>
        <v>323.21495100202412</v>
      </c>
      <c r="P359" s="50">
        <f t="shared" si="74"/>
        <v>0</v>
      </c>
      <c r="Q359" s="50">
        <f t="shared" si="75"/>
        <v>323.21490232084477</v>
      </c>
      <c r="R359" s="50">
        <f t="shared" si="76"/>
        <v>0</v>
      </c>
      <c r="S359" s="50">
        <f t="shared" si="77"/>
        <v>0</v>
      </c>
      <c r="T359" s="50">
        <f t="shared" si="78"/>
        <v>0</v>
      </c>
      <c r="U359" s="50">
        <f t="shared" si="79"/>
        <v>0</v>
      </c>
      <c r="V359" s="50">
        <f t="shared" si="80"/>
        <v>0</v>
      </c>
      <c r="W359" s="12"/>
      <c r="X359" s="38">
        <f t="shared" si="59"/>
        <v>106.44877069971258</v>
      </c>
      <c r="Y359" s="38">
        <f t="shared" si="59"/>
        <v>106.44877069971258</v>
      </c>
      <c r="Z359" s="38">
        <f t="shared" si="59"/>
        <v>76.206395007915347</v>
      </c>
      <c r="AA359" s="7"/>
      <c r="AB359" s="69">
        <f t="shared" si="60"/>
        <v>298.50611919012817</v>
      </c>
      <c r="AC359" s="69">
        <f t="shared" si="61"/>
        <v>0</v>
      </c>
      <c r="AD359" s="50">
        <f t="shared" si="65"/>
        <v>0</v>
      </c>
      <c r="AE359" s="50">
        <f t="shared" si="65"/>
        <v>0</v>
      </c>
      <c r="AF359" s="50">
        <f t="shared" si="65"/>
        <v>0</v>
      </c>
      <c r="AG359" s="74">
        <v>0</v>
      </c>
      <c r="AH359" s="50">
        <f t="shared" si="67"/>
        <v>0</v>
      </c>
      <c r="AI359" s="50">
        <f t="shared" si="67"/>
        <v>0</v>
      </c>
      <c r="AJ359" s="50">
        <f t="shared" si="67"/>
        <v>0</v>
      </c>
      <c r="AK359" s="50">
        <f t="shared" si="67"/>
        <v>0</v>
      </c>
      <c r="AL359" s="50">
        <f t="shared" si="68"/>
        <v>0</v>
      </c>
      <c r="AM359" s="50">
        <f t="shared" si="68"/>
        <v>0</v>
      </c>
      <c r="AN359" s="50">
        <f t="shared" si="68"/>
        <v>0</v>
      </c>
      <c r="AO359" s="50">
        <f t="shared" si="68"/>
        <v>0</v>
      </c>
      <c r="AP359" s="50">
        <f t="shared" si="68"/>
        <v>0</v>
      </c>
      <c r="AQ359" s="50">
        <f t="shared" si="68"/>
        <v>0</v>
      </c>
      <c r="AR359" s="50">
        <f t="shared" si="68"/>
        <v>0</v>
      </c>
      <c r="AS359" s="50">
        <f t="shared" si="68"/>
        <v>0</v>
      </c>
      <c r="AT359" s="74">
        <v>0</v>
      </c>
      <c r="AU359" s="74">
        <v>0</v>
      </c>
    </row>
    <row r="360" spans="1:47" ht="12" customHeight="1" x14ac:dyDescent="0.2">
      <c r="A360" s="49">
        <v>2019</v>
      </c>
      <c r="B360" s="49">
        <v>8</v>
      </c>
      <c r="C360" s="50">
        <f t="shared" si="64"/>
        <v>329.73144935858772</v>
      </c>
      <c r="D360" s="50">
        <f t="shared" si="72"/>
        <v>0</v>
      </c>
      <c r="E360" s="50">
        <f t="shared" si="72"/>
        <v>99.695312400078421</v>
      </c>
      <c r="F360" s="50">
        <f t="shared" si="72"/>
        <v>26.810191103418628</v>
      </c>
      <c r="G360" s="50">
        <f t="shared" si="72"/>
        <v>329.73069944170629</v>
      </c>
      <c r="H360" s="50">
        <f t="shared" si="72"/>
        <v>0</v>
      </c>
      <c r="I360" s="50">
        <f t="shared" si="72"/>
        <v>0</v>
      </c>
      <c r="J360" s="50">
        <f t="shared" si="72"/>
        <v>0</v>
      </c>
      <c r="K360" s="50">
        <f t="shared" si="72"/>
        <v>0</v>
      </c>
      <c r="L360" s="50">
        <f t="shared" si="72"/>
        <v>0</v>
      </c>
      <c r="M360" s="50">
        <f t="shared" si="72"/>
        <v>0</v>
      </c>
      <c r="N360" s="50">
        <f t="shared" si="72"/>
        <v>0</v>
      </c>
      <c r="O360" s="51">
        <f t="shared" si="73"/>
        <v>329.73144935858772</v>
      </c>
      <c r="P360" s="50">
        <f t="shared" si="74"/>
        <v>0</v>
      </c>
      <c r="Q360" s="50">
        <f t="shared" si="75"/>
        <v>329.73069944170629</v>
      </c>
      <c r="R360" s="50">
        <f t="shared" si="76"/>
        <v>0</v>
      </c>
      <c r="S360" s="50">
        <f t="shared" si="77"/>
        <v>0</v>
      </c>
      <c r="T360" s="50">
        <f t="shared" si="78"/>
        <v>0</v>
      </c>
      <c r="U360" s="50">
        <f t="shared" si="79"/>
        <v>0</v>
      </c>
      <c r="V360" s="50">
        <f t="shared" si="80"/>
        <v>0</v>
      </c>
      <c r="W360" s="12"/>
      <c r="X360" s="38">
        <f t="shared" si="59"/>
        <v>107.41614697985577</v>
      </c>
      <c r="Y360" s="38">
        <f t="shared" si="59"/>
        <v>107.41614697985577</v>
      </c>
      <c r="Z360" s="38">
        <f t="shared" si="59"/>
        <v>76.3967564018632</v>
      </c>
      <c r="AA360" s="7"/>
      <c r="AB360" s="69">
        <f t="shared" si="60"/>
        <v>326.47320018030592</v>
      </c>
      <c r="AC360" s="69">
        <f t="shared" si="61"/>
        <v>0</v>
      </c>
      <c r="AD360" s="50">
        <f t="shared" si="65"/>
        <v>0</v>
      </c>
      <c r="AE360" s="50">
        <f t="shared" si="65"/>
        <v>0</v>
      </c>
      <c r="AF360" s="50">
        <f t="shared" si="65"/>
        <v>0</v>
      </c>
      <c r="AG360" s="74">
        <v>0</v>
      </c>
      <c r="AH360" s="50">
        <f t="shared" si="67"/>
        <v>0</v>
      </c>
      <c r="AI360" s="50">
        <f t="shared" si="67"/>
        <v>0</v>
      </c>
      <c r="AJ360" s="50">
        <f t="shared" si="67"/>
        <v>0</v>
      </c>
      <c r="AK360" s="50">
        <f t="shared" si="67"/>
        <v>0</v>
      </c>
      <c r="AL360" s="50">
        <f t="shared" si="68"/>
        <v>0</v>
      </c>
      <c r="AM360" s="50">
        <f t="shared" si="68"/>
        <v>0</v>
      </c>
      <c r="AN360" s="50">
        <f t="shared" si="68"/>
        <v>0</v>
      </c>
      <c r="AO360" s="50">
        <f t="shared" si="68"/>
        <v>0</v>
      </c>
      <c r="AP360" s="50">
        <f t="shared" si="68"/>
        <v>0</v>
      </c>
      <c r="AQ360" s="50">
        <f t="shared" si="68"/>
        <v>0</v>
      </c>
      <c r="AR360" s="50">
        <f t="shared" si="68"/>
        <v>0</v>
      </c>
      <c r="AS360" s="50">
        <f t="shared" si="68"/>
        <v>0</v>
      </c>
      <c r="AT360" s="74">
        <v>0</v>
      </c>
      <c r="AU360" s="74">
        <v>0</v>
      </c>
    </row>
    <row r="361" spans="1:47" ht="12" customHeight="1" x14ac:dyDescent="0.2">
      <c r="A361" s="49">
        <v>2019</v>
      </c>
      <c r="B361" s="49">
        <v>9</v>
      </c>
      <c r="C361" s="50">
        <f t="shared" si="64"/>
        <v>278.21093356333773</v>
      </c>
      <c r="D361" s="50">
        <f t="shared" ref="D361:N376" si="84">+D349</f>
        <v>0</v>
      </c>
      <c r="E361" s="50">
        <f t="shared" si="84"/>
        <v>69.2279907235135</v>
      </c>
      <c r="F361" s="50">
        <f t="shared" si="84"/>
        <v>13.43040285734474</v>
      </c>
      <c r="G361" s="50">
        <f t="shared" si="84"/>
        <v>278.15549384899225</v>
      </c>
      <c r="H361" s="50">
        <f t="shared" si="84"/>
        <v>0</v>
      </c>
      <c r="I361" s="50">
        <f t="shared" si="84"/>
        <v>0</v>
      </c>
      <c r="J361" s="50">
        <f t="shared" si="84"/>
        <v>0</v>
      </c>
      <c r="K361" s="50">
        <f t="shared" si="84"/>
        <v>0</v>
      </c>
      <c r="L361" s="50">
        <f t="shared" si="84"/>
        <v>0</v>
      </c>
      <c r="M361" s="50">
        <f t="shared" si="84"/>
        <v>0</v>
      </c>
      <c r="N361" s="50">
        <f t="shared" si="84"/>
        <v>0</v>
      </c>
      <c r="O361" s="51">
        <f t="shared" si="73"/>
        <v>278.21093356333773</v>
      </c>
      <c r="P361" s="50">
        <f t="shared" si="74"/>
        <v>0</v>
      </c>
      <c r="Q361" s="50">
        <f t="shared" si="75"/>
        <v>278.15549384899225</v>
      </c>
      <c r="R361" s="50">
        <f t="shared" si="76"/>
        <v>0</v>
      </c>
      <c r="S361" s="50">
        <f t="shared" si="77"/>
        <v>0</v>
      </c>
      <c r="T361" s="50">
        <f t="shared" si="78"/>
        <v>0</v>
      </c>
      <c r="U361" s="50">
        <f t="shared" si="79"/>
        <v>0</v>
      </c>
      <c r="V361" s="50">
        <f t="shared" si="80"/>
        <v>0</v>
      </c>
      <c r="W361" s="12"/>
      <c r="X361" s="38">
        <f t="shared" si="59"/>
        <v>102.68150137955607</v>
      </c>
      <c r="Y361" s="38">
        <f t="shared" si="59"/>
        <v>102.68150137955607</v>
      </c>
      <c r="Z361" s="38">
        <f t="shared" si="59"/>
        <v>78.001484422866469</v>
      </c>
      <c r="AA361" s="7"/>
      <c r="AB361" s="69">
        <f t="shared" si="60"/>
        <v>303.9711914609627</v>
      </c>
      <c r="AC361" s="69">
        <f t="shared" si="61"/>
        <v>0</v>
      </c>
      <c r="AD361" s="50">
        <f t="shared" si="65"/>
        <v>0</v>
      </c>
      <c r="AE361" s="50">
        <f t="shared" si="65"/>
        <v>0</v>
      </c>
      <c r="AF361" s="50">
        <f t="shared" si="65"/>
        <v>0</v>
      </c>
      <c r="AG361" s="74">
        <v>0</v>
      </c>
      <c r="AH361" s="50">
        <f t="shared" si="67"/>
        <v>0</v>
      </c>
      <c r="AI361" s="50">
        <f t="shared" si="67"/>
        <v>0</v>
      </c>
      <c r="AJ361" s="50">
        <f t="shared" si="67"/>
        <v>0</v>
      </c>
      <c r="AK361" s="50">
        <f t="shared" si="67"/>
        <v>0</v>
      </c>
      <c r="AL361" s="50">
        <f t="shared" si="68"/>
        <v>0</v>
      </c>
      <c r="AM361" s="50">
        <f t="shared" si="68"/>
        <v>0</v>
      </c>
      <c r="AN361" s="50">
        <f t="shared" si="68"/>
        <v>0</v>
      </c>
      <c r="AO361" s="50">
        <f t="shared" si="68"/>
        <v>0</v>
      </c>
      <c r="AP361" s="50">
        <f t="shared" si="68"/>
        <v>0</v>
      </c>
      <c r="AQ361" s="50">
        <f t="shared" si="68"/>
        <v>0</v>
      </c>
      <c r="AR361" s="50">
        <f t="shared" si="68"/>
        <v>0</v>
      </c>
      <c r="AS361" s="50">
        <f t="shared" si="68"/>
        <v>0</v>
      </c>
      <c r="AT361" s="74">
        <v>0</v>
      </c>
      <c r="AU361" s="74">
        <v>0</v>
      </c>
    </row>
    <row r="362" spans="1:47" ht="12" customHeight="1" x14ac:dyDescent="0.2">
      <c r="A362" s="49">
        <v>2019</v>
      </c>
      <c r="B362" s="49">
        <v>10</v>
      </c>
      <c r="C362" s="50">
        <f t="shared" si="64"/>
        <v>198.83661390818892</v>
      </c>
      <c r="D362" s="50">
        <f t="shared" si="84"/>
        <v>3.8389772083761713</v>
      </c>
      <c r="E362" s="50">
        <f t="shared" si="84"/>
        <v>35.469220544334775</v>
      </c>
      <c r="F362" s="50">
        <f t="shared" si="84"/>
        <v>3.7051861891231086</v>
      </c>
      <c r="G362" s="50">
        <f t="shared" si="84"/>
        <v>190.70536958671573</v>
      </c>
      <c r="H362" s="50">
        <f t="shared" si="84"/>
        <v>1.5356602334740597</v>
      </c>
      <c r="I362" s="50">
        <f t="shared" si="84"/>
        <v>0</v>
      </c>
      <c r="J362" s="50">
        <f t="shared" si="84"/>
        <v>0</v>
      </c>
      <c r="K362" s="50">
        <f t="shared" si="84"/>
        <v>0</v>
      </c>
      <c r="L362" s="50">
        <f t="shared" si="84"/>
        <v>0</v>
      </c>
      <c r="M362" s="50">
        <f t="shared" si="84"/>
        <v>0</v>
      </c>
      <c r="N362" s="50">
        <f t="shared" si="84"/>
        <v>0</v>
      </c>
      <c r="O362" s="51">
        <f t="shared" si="73"/>
        <v>198.83661390818892</v>
      </c>
      <c r="P362" s="50">
        <f t="shared" si="74"/>
        <v>3.8389772083761713</v>
      </c>
      <c r="Q362" s="50">
        <f t="shared" si="75"/>
        <v>190.70536958671573</v>
      </c>
      <c r="R362" s="50">
        <f t="shared" si="76"/>
        <v>1.5356602334740597</v>
      </c>
      <c r="S362" s="50">
        <f t="shared" si="77"/>
        <v>0</v>
      </c>
      <c r="T362" s="50">
        <f t="shared" si="78"/>
        <v>0</v>
      </c>
      <c r="U362" s="50">
        <f t="shared" si="79"/>
        <v>0</v>
      </c>
      <c r="V362" s="50">
        <f t="shared" si="80"/>
        <v>0</v>
      </c>
      <c r="W362" s="12"/>
      <c r="X362" s="38">
        <f t="shared" si="59"/>
        <v>93.161689051897923</v>
      </c>
      <c r="Y362" s="38">
        <f t="shared" si="59"/>
        <v>0</v>
      </c>
      <c r="Z362" s="38">
        <f t="shared" si="59"/>
        <v>73.921823299745228</v>
      </c>
      <c r="AA362" s="7"/>
      <c r="AB362" s="69">
        <f t="shared" si="60"/>
        <v>238.52377373576331</v>
      </c>
      <c r="AC362" s="69">
        <f t="shared" si="61"/>
        <v>0</v>
      </c>
      <c r="AD362" s="50">
        <f t="shared" si="65"/>
        <v>1.0401537332701989</v>
      </c>
      <c r="AE362" s="50">
        <f t="shared" si="65"/>
        <v>0</v>
      </c>
      <c r="AF362" s="50">
        <f t="shared" si="65"/>
        <v>0</v>
      </c>
      <c r="AG362" s="74">
        <v>0</v>
      </c>
      <c r="AH362" s="50">
        <f t="shared" si="67"/>
        <v>0</v>
      </c>
      <c r="AI362" s="50">
        <f t="shared" si="67"/>
        <v>0</v>
      </c>
      <c r="AJ362" s="50">
        <f t="shared" si="67"/>
        <v>0</v>
      </c>
      <c r="AK362" s="50">
        <f t="shared" si="67"/>
        <v>0</v>
      </c>
      <c r="AL362" s="50">
        <f t="shared" si="68"/>
        <v>0</v>
      </c>
      <c r="AM362" s="50">
        <f t="shared" si="68"/>
        <v>0</v>
      </c>
      <c r="AN362" s="50">
        <f t="shared" si="68"/>
        <v>0</v>
      </c>
      <c r="AO362" s="50">
        <f t="shared" si="68"/>
        <v>0</v>
      </c>
      <c r="AP362" s="50">
        <f t="shared" si="68"/>
        <v>0</v>
      </c>
      <c r="AQ362" s="50">
        <f t="shared" si="68"/>
        <v>0</v>
      </c>
      <c r="AR362" s="50">
        <f t="shared" si="68"/>
        <v>0</v>
      </c>
      <c r="AS362" s="50">
        <f t="shared" si="68"/>
        <v>0</v>
      </c>
      <c r="AT362" s="74">
        <v>0</v>
      </c>
      <c r="AU362" s="74">
        <v>0</v>
      </c>
    </row>
    <row r="363" spans="1:47" ht="12" customHeight="1" x14ac:dyDescent="0.2">
      <c r="A363" s="49">
        <v>2019</v>
      </c>
      <c r="B363" s="49">
        <v>11</v>
      </c>
      <c r="C363" s="50">
        <f t="shared" si="64"/>
        <v>75.667245198869992</v>
      </c>
      <c r="D363" s="50">
        <f t="shared" si="84"/>
        <v>28.935219572893278</v>
      </c>
      <c r="E363" s="50">
        <f t="shared" si="84"/>
        <v>4.4286832253945372</v>
      </c>
      <c r="F363" s="50">
        <f t="shared" si="84"/>
        <v>6.2534575168875839E-2</v>
      </c>
      <c r="G363" s="50">
        <f t="shared" si="84"/>
        <v>53.128416412666297</v>
      </c>
      <c r="H363" s="50">
        <f t="shared" si="84"/>
        <v>14.74770491549187</v>
      </c>
      <c r="I363" s="50">
        <f t="shared" si="84"/>
        <v>0</v>
      </c>
      <c r="J363" s="50">
        <f t="shared" si="84"/>
        <v>0</v>
      </c>
      <c r="K363" s="50">
        <f t="shared" si="84"/>
        <v>0</v>
      </c>
      <c r="L363" s="50">
        <f t="shared" si="84"/>
        <v>0</v>
      </c>
      <c r="M363" s="50">
        <f t="shared" si="84"/>
        <v>0</v>
      </c>
      <c r="N363" s="50">
        <f t="shared" si="84"/>
        <v>0</v>
      </c>
      <c r="O363" s="51">
        <f t="shared" si="73"/>
        <v>75.667245198869992</v>
      </c>
      <c r="P363" s="50">
        <f t="shared" si="74"/>
        <v>28.935219572893278</v>
      </c>
      <c r="Q363" s="50">
        <f t="shared" si="75"/>
        <v>53.128416412666297</v>
      </c>
      <c r="R363" s="50">
        <f t="shared" si="76"/>
        <v>14.74770491549187</v>
      </c>
      <c r="S363" s="50">
        <f t="shared" si="77"/>
        <v>0</v>
      </c>
      <c r="T363" s="50">
        <f t="shared" si="78"/>
        <v>0</v>
      </c>
      <c r="U363" s="50">
        <f t="shared" si="79"/>
        <v>0</v>
      </c>
      <c r="V363" s="50">
        <f t="shared" si="80"/>
        <v>0</v>
      </c>
      <c r="W363" s="12"/>
      <c r="X363" s="38">
        <f t="shared" si="59"/>
        <v>82.716754349850987</v>
      </c>
      <c r="Y363" s="38">
        <f t="shared" si="59"/>
        <v>0</v>
      </c>
      <c r="Z363" s="38">
        <f t="shared" si="59"/>
        <v>72.824650968202945</v>
      </c>
      <c r="AA363" s="7"/>
      <c r="AB363" s="69">
        <f t="shared" si="60"/>
        <v>137.25192955352946</v>
      </c>
      <c r="AC363" s="69">
        <f t="shared" si="61"/>
        <v>0</v>
      </c>
      <c r="AD363" s="50">
        <f t="shared" si="65"/>
        <v>10.990310368714875</v>
      </c>
      <c r="AE363" s="50">
        <f t="shared" si="65"/>
        <v>1.7466988989282193</v>
      </c>
      <c r="AF363" s="50">
        <f t="shared" si="65"/>
        <v>0</v>
      </c>
      <c r="AG363" s="74">
        <v>0</v>
      </c>
      <c r="AH363" s="50">
        <f t="shared" si="67"/>
        <v>0</v>
      </c>
      <c r="AI363" s="50">
        <f t="shared" si="67"/>
        <v>0</v>
      </c>
      <c r="AJ363" s="50">
        <f t="shared" si="67"/>
        <v>0</v>
      </c>
      <c r="AK363" s="50">
        <f t="shared" si="67"/>
        <v>0</v>
      </c>
      <c r="AL363" s="50">
        <f t="shared" si="68"/>
        <v>0</v>
      </c>
      <c r="AM363" s="50">
        <f t="shared" si="68"/>
        <v>0</v>
      </c>
      <c r="AN363" s="50">
        <f t="shared" si="68"/>
        <v>0</v>
      </c>
      <c r="AO363" s="50">
        <f t="shared" si="68"/>
        <v>0</v>
      </c>
      <c r="AP363" s="50">
        <f t="shared" si="68"/>
        <v>0</v>
      </c>
      <c r="AQ363" s="50">
        <f t="shared" si="68"/>
        <v>0</v>
      </c>
      <c r="AR363" s="50">
        <f t="shared" si="68"/>
        <v>0</v>
      </c>
      <c r="AS363" s="50">
        <f t="shared" si="68"/>
        <v>0</v>
      </c>
      <c r="AT363" s="74">
        <v>0</v>
      </c>
      <c r="AU363" s="74">
        <v>0</v>
      </c>
    </row>
    <row r="364" spans="1:47" x14ac:dyDescent="0.2">
      <c r="A364" s="49">
        <v>2019</v>
      </c>
      <c r="B364" s="49">
        <v>12</v>
      </c>
      <c r="C364" s="50">
        <f t="shared" si="64"/>
        <v>42.449672857488302</v>
      </c>
      <c r="D364" s="50">
        <f t="shared" si="84"/>
        <v>82.304422731853208</v>
      </c>
      <c r="E364" s="50">
        <f t="shared" si="84"/>
        <v>0.98160245218345865</v>
      </c>
      <c r="F364" s="50">
        <f t="shared" si="84"/>
        <v>5.7264258648294473E-4</v>
      </c>
      <c r="G364" s="50">
        <f t="shared" si="84"/>
        <v>24.516255146947294</v>
      </c>
      <c r="H364" s="50">
        <f t="shared" si="84"/>
        <v>65.410489377284875</v>
      </c>
      <c r="I364" s="50">
        <f t="shared" si="84"/>
        <v>0.17544300865084281</v>
      </c>
      <c r="J364" s="50">
        <f t="shared" si="84"/>
        <v>65.410489377284875</v>
      </c>
      <c r="K364" s="50">
        <f t="shared" si="84"/>
        <v>0</v>
      </c>
      <c r="L364" s="50">
        <f t="shared" si="84"/>
        <v>0</v>
      </c>
      <c r="M364" s="50">
        <f t="shared" si="84"/>
        <v>0</v>
      </c>
      <c r="N364" s="50">
        <f t="shared" si="84"/>
        <v>65.410489377284875</v>
      </c>
      <c r="O364" s="51">
        <f t="shared" si="73"/>
        <v>42.449672857488302</v>
      </c>
      <c r="P364" s="50">
        <f t="shared" si="74"/>
        <v>82.304422731853208</v>
      </c>
      <c r="Q364" s="50">
        <f t="shared" si="75"/>
        <v>24.516255146947294</v>
      </c>
      <c r="R364" s="50">
        <f t="shared" si="76"/>
        <v>65.410489377284875</v>
      </c>
      <c r="S364" s="50">
        <f t="shared" si="77"/>
        <v>0.17544300865084281</v>
      </c>
      <c r="T364" s="50">
        <f t="shared" si="78"/>
        <v>65.410489377284875</v>
      </c>
      <c r="U364" s="50">
        <f t="shared" si="79"/>
        <v>0</v>
      </c>
      <c r="V364" s="50">
        <f t="shared" si="80"/>
        <v>0</v>
      </c>
      <c r="W364" s="12"/>
      <c r="X364" s="38">
        <f t="shared" si="59"/>
        <v>79.445466787395844</v>
      </c>
      <c r="Y364" s="38">
        <f t="shared" si="59"/>
        <v>0</v>
      </c>
      <c r="Z364" s="38">
        <f t="shared" si="59"/>
        <v>75.287115885577109</v>
      </c>
      <c r="AA364" s="7"/>
      <c r="AB364" s="69">
        <f t="shared" si="60"/>
        <v>59.058459028179144</v>
      </c>
      <c r="AC364" s="69">
        <f t="shared" si="61"/>
        <v>32.705244688642438</v>
      </c>
      <c r="AD364" s="50">
        <f t="shared" si="65"/>
        <v>55.891738675335681</v>
      </c>
      <c r="AE364" s="50">
        <f t="shared" si="65"/>
        <v>21.818154361592569</v>
      </c>
      <c r="AF364" s="50">
        <f t="shared" si="65"/>
        <v>55.891738675335681</v>
      </c>
      <c r="AG364" s="74">
        <f>+AE364</f>
        <v>21.818154361592569</v>
      </c>
      <c r="AH364" s="50">
        <f t="shared" si="67"/>
        <v>0</v>
      </c>
      <c r="AI364" s="50">
        <f t="shared" si="67"/>
        <v>0</v>
      </c>
      <c r="AJ364" s="50">
        <f t="shared" si="67"/>
        <v>0</v>
      </c>
      <c r="AK364" s="50">
        <f t="shared" si="67"/>
        <v>55.891738675335681</v>
      </c>
      <c r="AL364" s="50">
        <f t="shared" si="68"/>
        <v>0</v>
      </c>
      <c r="AM364" s="50">
        <f t="shared" si="68"/>
        <v>0</v>
      </c>
      <c r="AN364" s="50">
        <f t="shared" si="68"/>
        <v>0</v>
      </c>
      <c r="AO364" s="50">
        <f t="shared" si="68"/>
        <v>21.818154361592569</v>
      </c>
      <c r="AP364" s="50">
        <f t="shared" si="68"/>
        <v>0</v>
      </c>
      <c r="AQ364" s="50">
        <f t="shared" si="68"/>
        <v>0</v>
      </c>
      <c r="AR364" s="50">
        <f t="shared" si="68"/>
        <v>0</v>
      </c>
      <c r="AS364" s="50">
        <f t="shared" si="68"/>
        <v>0</v>
      </c>
      <c r="AT364" s="74">
        <v>0</v>
      </c>
      <c r="AU364" s="74">
        <v>0</v>
      </c>
    </row>
    <row r="365" spans="1:47" x14ac:dyDescent="0.2">
      <c r="A365" s="49">
        <v>2020</v>
      </c>
      <c r="B365" s="49">
        <v>1</v>
      </c>
      <c r="C365" s="50">
        <f>+C353</f>
        <v>26.872581391315055</v>
      </c>
      <c r="D365" s="50">
        <f t="shared" ref="D365:N365" si="85">+D353</f>
        <v>123.83441885147447</v>
      </c>
      <c r="E365" s="50">
        <f t="shared" si="85"/>
        <v>0.27440732439639026</v>
      </c>
      <c r="F365" s="50">
        <f t="shared" si="85"/>
        <v>0</v>
      </c>
      <c r="G365" s="50">
        <f t="shared" si="85"/>
        <v>8.9432386973197087</v>
      </c>
      <c r="H365" s="50">
        <f t="shared" si="85"/>
        <v>104.01238027997351</v>
      </c>
      <c r="I365" s="50">
        <f t="shared" si="85"/>
        <v>0.47586523824689808</v>
      </c>
      <c r="J365" s="50">
        <f t="shared" si="85"/>
        <v>104.01238027997351</v>
      </c>
      <c r="K365" s="50">
        <f t="shared" si="85"/>
        <v>0</v>
      </c>
      <c r="L365" s="50">
        <f t="shared" si="85"/>
        <v>0</v>
      </c>
      <c r="M365" s="50">
        <f t="shared" si="85"/>
        <v>104.01238027997351</v>
      </c>
      <c r="N365" s="50">
        <f t="shared" si="85"/>
        <v>0</v>
      </c>
      <c r="O365" s="51">
        <f t="shared" si="73"/>
        <v>26.872581391315055</v>
      </c>
      <c r="P365" s="50">
        <f t="shared" si="74"/>
        <v>123.83441885147447</v>
      </c>
      <c r="Q365" s="50">
        <f t="shared" si="75"/>
        <v>8.9432386973197087</v>
      </c>
      <c r="R365" s="50">
        <f t="shared" si="76"/>
        <v>104.01238027997351</v>
      </c>
      <c r="S365" s="50">
        <f t="shared" si="77"/>
        <v>0.47586523824689808</v>
      </c>
      <c r="T365" s="50">
        <f t="shared" si="78"/>
        <v>104.01238027997351</v>
      </c>
      <c r="U365" s="50">
        <f t="shared" si="79"/>
        <v>0</v>
      </c>
      <c r="V365" s="50">
        <f t="shared" si="80"/>
        <v>0</v>
      </c>
      <c r="W365" s="12"/>
      <c r="X365" s="38">
        <f t="shared" si="59"/>
        <v>78.332321081003528</v>
      </c>
      <c r="Y365" s="38">
        <f t="shared" si="59"/>
        <v>0</v>
      </c>
      <c r="Z365" s="38">
        <f t="shared" si="59"/>
        <v>72.346460944869065</v>
      </c>
      <c r="AA365" s="7"/>
      <c r="AB365" s="69">
        <f t="shared" si="60"/>
        <v>34.661127124401681</v>
      </c>
      <c r="AC365" s="69">
        <f t="shared" si="61"/>
        <v>84.711434828629194</v>
      </c>
      <c r="AD365" s="50">
        <f>+AD353</f>
        <v>90.257513292983134</v>
      </c>
      <c r="AE365" s="50">
        <f>+AE353</f>
        <v>40.262137008313033</v>
      </c>
      <c r="AF365" s="50">
        <f>+AF353</f>
        <v>90.257513292983134</v>
      </c>
      <c r="AG365" s="74">
        <f>+AE365</f>
        <v>40.262137008313033</v>
      </c>
      <c r="AH365" s="50">
        <f>+AH353</f>
        <v>0</v>
      </c>
      <c r="AI365" s="50">
        <f>+AI353</f>
        <v>0</v>
      </c>
      <c r="AJ365" s="50">
        <f>+AJ353</f>
        <v>90.257513292983134</v>
      </c>
      <c r="AK365" s="50">
        <f>+AK353</f>
        <v>0</v>
      </c>
      <c r="AL365" s="50">
        <f>+AL353</f>
        <v>0</v>
      </c>
      <c r="AM365" s="50">
        <f t="shared" ref="AM365:AS365" si="86">+AM353</f>
        <v>0</v>
      </c>
      <c r="AN365" s="50">
        <f t="shared" si="86"/>
        <v>40.262137008313033</v>
      </c>
      <c r="AO365" s="50">
        <f t="shared" si="86"/>
        <v>0</v>
      </c>
      <c r="AP365" s="50">
        <f t="shared" si="86"/>
        <v>0</v>
      </c>
      <c r="AQ365" s="50">
        <f t="shared" si="86"/>
        <v>0</v>
      </c>
      <c r="AR365" s="50">
        <f t="shared" si="86"/>
        <v>0</v>
      </c>
      <c r="AS365" s="50">
        <f t="shared" si="86"/>
        <v>0</v>
      </c>
      <c r="AT365" s="74">
        <v>0</v>
      </c>
      <c r="AU365" s="74">
        <v>0</v>
      </c>
    </row>
    <row r="366" spans="1:47" x14ac:dyDescent="0.2">
      <c r="A366" s="49">
        <v>2020</v>
      </c>
      <c r="B366" s="49">
        <v>2</v>
      </c>
      <c r="C366" s="50">
        <f t="shared" si="64"/>
        <v>34.723950066840629</v>
      </c>
      <c r="D366" s="50">
        <f t="shared" si="84"/>
        <v>77.741832906544204</v>
      </c>
      <c r="E366" s="50">
        <f t="shared" si="84"/>
        <v>1.3208347252359927</v>
      </c>
      <c r="F366" s="50">
        <f t="shared" si="84"/>
        <v>8.9159951076670885E-4</v>
      </c>
      <c r="G366" s="50">
        <f t="shared" si="84"/>
        <v>13.560177014371067</v>
      </c>
      <c r="H366" s="50">
        <f t="shared" si="84"/>
        <v>57.948681528250383</v>
      </c>
      <c r="I366" s="50">
        <f t="shared" si="84"/>
        <v>0</v>
      </c>
      <c r="J366" s="50">
        <f t="shared" si="84"/>
        <v>57.948681528250383</v>
      </c>
      <c r="K366" s="50">
        <f t="shared" si="84"/>
        <v>0</v>
      </c>
      <c r="L366" s="50">
        <f t="shared" si="84"/>
        <v>97.002453208688308</v>
      </c>
      <c r="M366" s="50">
        <f t="shared" si="84"/>
        <v>0</v>
      </c>
      <c r="N366" s="50">
        <f t="shared" si="84"/>
        <v>0</v>
      </c>
      <c r="O366" s="51">
        <f t="shared" si="73"/>
        <v>34.723950066840629</v>
      </c>
      <c r="P366" s="50">
        <f t="shared" si="74"/>
        <v>77.741832906544204</v>
      </c>
      <c r="Q366" s="50">
        <f t="shared" si="75"/>
        <v>13.560177014371067</v>
      </c>
      <c r="R366" s="50">
        <f t="shared" si="76"/>
        <v>57.948681528250383</v>
      </c>
      <c r="S366" s="50">
        <f t="shared" si="77"/>
        <v>0</v>
      </c>
      <c r="T366" s="50">
        <f t="shared" si="78"/>
        <v>57.948681528250383</v>
      </c>
      <c r="U366" s="50">
        <f t="shared" si="79"/>
        <v>0</v>
      </c>
      <c r="V366" s="50">
        <f t="shared" si="80"/>
        <v>97.002453208688308</v>
      </c>
      <c r="W366" s="12"/>
      <c r="X366" s="38">
        <f t="shared" si="59"/>
        <v>79.669768700736967</v>
      </c>
      <c r="Y366" s="38">
        <f t="shared" si="59"/>
        <v>0</v>
      </c>
      <c r="Z366" s="38">
        <f t="shared" si="59"/>
        <v>72.440419704050981</v>
      </c>
      <c r="AA366" s="7"/>
      <c r="AB366" s="69">
        <f t="shared" si="60"/>
        <v>30.798265729077841</v>
      </c>
      <c r="AC366" s="69">
        <f t="shared" si="61"/>
        <v>80.980530904111944</v>
      </c>
      <c r="AD366" s="50">
        <f t="shared" si="65"/>
        <v>48.77898975749715</v>
      </c>
      <c r="AE366" s="50">
        <f t="shared" si="65"/>
        <v>18.435089638556477</v>
      </c>
      <c r="AF366" s="50">
        <f t="shared" si="65"/>
        <v>48.77898975749715</v>
      </c>
      <c r="AG366" s="74">
        <f t="shared" ref="AG366:AG367" si="87">+AE366</f>
        <v>18.435089638556477</v>
      </c>
      <c r="AH366" s="50">
        <f t="shared" si="67"/>
        <v>0</v>
      </c>
      <c r="AI366" s="50">
        <f t="shared" si="67"/>
        <v>78.970388350011334</v>
      </c>
      <c r="AJ366" s="50">
        <f t="shared" si="67"/>
        <v>0</v>
      </c>
      <c r="AK366" s="50">
        <f t="shared" si="67"/>
        <v>0</v>
      </c>
      <c r="AL366" s="50">
        <f t="shared" si="68"/>
        <v>0</v>
      </c>
      <c r="AM366" s="50">
        <f t="shared" si="68"/>
        <v>32.338150036532738</v>
      </c>
      <c r="AN366" s="50">
        <f t="shared" si="68"/>
        <v>0</v>
      </c>
      <c r="AO366" s="50">
        <f t="shared" si="68"/>
        <v>0</v>
      </c>
      <c r="AP366" s="50">
        <f t="shared" si="68"/>
        <v>0</v>
      </c>
      <c r="AQ366" s="50">
        <f t="shared" si="68"/>
        <v>48.77898975749715</v>
      </c>
      <c r="AR366" s="50">
        <f t="shared" si="68"/>
        <v>0</v>
      </c>
      <c r="AS366" s="50">
        <f t="shared" si="68"/>
        <v>18.435089638556477</v>
      </c>
      <c r="AT366" s="74">
        <v>0</v>
      </c>
      <c r="AU366" s="74">
        <v>0</v>
      </c>
    </row>
    <row r="367" spans="1:47" x14ac:dyDescent="0.2">
      <c r="A367" s="49">
        <v>2020</v>
      </c>
      <c r="B367" s="49">
        <v>3</v>
      </c>
      <c r="C367" s="50">
        <f t="shared" si="64"/>
        <v>67.088827391532973</v>
      </c>
      <c r="D367" s="50">
        <f t="shared" si="84"/>
        <v>46.024503453365838</v>
      </c>
      <c r="E367" s="50">
        <f t="shared" si="84"/>
        <v>5.4285772270038901</v>
      </c>
      <c r="F367" s="50">
        <f t="shared" si="84"/>
        <v>0.1342781954715154</v>
      </c>
      <c r="G367" s="50">
        <f t="shared" si="84"/>
        <v>40.724002377688201</v>
      </c>
      <c r="H367" s="50">
        <f t="shared" si="84"/>
        <v>29.133900916766059</v>
      </c>
      <c r="I367" s="50">
        <f t="shared" si="84"/>
        <v>0</v>
      </c>
      <c r="J367" s="50">
        <f t="shared" si="84"/>
        <v>29.133900916766059</v>
      </c>
      <c r="K367" s="50">
        <f t="shared" si="84"/>
        <v>87.807682389096911</v>
      </c>
      <c r="L367" s="50">
        <f t="shared" si="84"/>
        <v>0</v>
      </c>
      <c r="M367" s="50">
        <f t="shared" si="84"/>
        <v>0</v>
      </c>
      <c r="N367" s="50">
        <f t="shared" si="84"/>
        <v>0</v>
      </c>
      <c r="O367" s="51">
        <f t="shared" si="73"/>
        <v>67.088827391532973</v>
      </c>
      <c r="P367" s="50">
        <f t="shared" si="74"/>
        <v>46.024503453365838</v>
      </c>
      <c r="Q367" s="50">
        <f t="shared" si="75"/>
        <v>40.724002377688201</v>
      </c>
      <c r="R367" s="50">
        <f t="shared" si="76"/>
        <v>29.133900916766059</v>
      </c>
      <c r="S367" s="50">
        <f t="shared" si="77"/>
        <v>0</v>
      </c>
      <c r="T367" s="50">
        <f t="shared" si="78"/>
        <v>29.133900916766059</v>
      </c>
      <c r="U367" s="50">
        <f t="shared" si="79"/>
        <v>87.807682389096911</v>
      </c>
      <c r="V367" s="50">
        <f t="shared" si="80"/>
        <v>0</v>
      </c>
      <c r="W367" s="12"/>
      <c r="X367" s="38">
        <f t="shared" si="59"/>
        <v>82.538993708748691</v>
      </c>
      <c r="Y367" s="38">
        <f t="shared" si="59"/>
        <v>0</v>
      </c>
      <c r="Z367" s="38">
        <f t="shared" si="59"/>
        <v>69.644391577029523</v>
      </c>
      <c r="AA367" s="7"/>
      <c r="AB367" s="69">
        <f t="shared" si="60"/>
        <v>50.906388729186801</v>
      </c>
      <c r="AC367" s="69">
        <f t="shared" si="61"/>
        <v>43.541291222508221</v>
      </c>
      <c r="AD367" s="50">
        <f t="shared" si="65"/>
        <v>23.421699640876209</v>
      </c>
      <c r="AE367" s="50">
        <f t="shared" si="65"/>
        <v>5.9476789648753794</v>
      </c>
      <c r="AF367" s="50">
        <f t="shared" si="65"/>
        <v>23.421699640876209</v>
      </c>
      <c r="AG367" s="74">
        <f t="shared" si="87"/>
        <v>5.9476789648753794</v>
      </c>
      <c r="AH367" s="50">
        <f t="shared" si="67"/>
        <v>74.675091720887963</v>
      </c>
      <c r="AI367" s="50">
        <f t="shared" si="67"/>
        <v>0</v>
      </c>
      <c r="AJ367" s="50">
        <f t="shared" si="67"/>
        <v>0</v>
      </c>
      <c r="AK367" s="50">
        <f t="shared" si="67"/>
        <v>0</v>
      </c>
      <c r="AL367" s="50">
        <f t="shared" si="68"/>
        <v>30.034328431628371</v>
      </c>
      <c r="AM367" s="50">
        <f t="shared" si="68"/>
        <v>0</v>
      </c>
      <c r="AN367" s="50">
        <f t="shared" si="68"/>
        <v>0</v>
      </c>
      <c r="AO367" s="50">
        <f t="shared" si="68"/>
        <v>0</v>
      </c>
      <c r="AP367" s="50">
        <f t="shared" si="68"/>
        <v>23.421699640876209</v>
      </c>
      <c r="AQ367" s="50">
        <f t="shared" si="68"/>
        <v>0</v>
      </c>
      <c r="AR367" s="50">
        <f t="shared" si="68"/>
        <v>5.9476789648753794</v>
      </c>
      <c r="AS367" s="50">
        <f t="shared" si="68"/>
        <v>0</v>
      </c>
      <c r="AT367" s="74">
        <f>(C367+C368)/2</f>
        <v>92.25873715316439</v>
      </c>
      <c r="AU367" s="74">
        <f>(K367+H368)/2</f>
        <v>45.244733330196226</v>
      </c>
    </row>
    <row r="368" spans="1:47" x14ac:dyDescent="0.2">
      <c r="A368" s="49">
        <v>2020</v>
      </c>
      <c r="B368" s="49">
        <v>4</v>
      </c>
      <c r="C368" s="50">
        <f t="shared" si="64"/>
        <v>117.42864691479581</v>
      </c>
      <c r="D368" s="50">
        <f t="shared" si="84"/>
        <v>10.764282951672801</v>
      </c>
      <c r="E368" s="50">
        <f t="shared" si="84"/>
        <v>16.467672682378009</v>
      </c>
      <c r="F368" s="50">
        <f t="shared" si="84"/>
        <v>1.3530134195648187</v>
      </c>
      <c r="G368" s="50">
        <f t="shared" si="84"/>
        <v>95.328248916043805</v>
      </c>
      <c r="H368" s="50">
        <f t="shared" si="84"/>
        <v>2.6817842712955349</v>
      </c>
      <c r="I368" s="50">
        <f t="shared" si="84"/>
        <v>0</v>
      </c>
      <c r="J368" s="50">
        <f t="shared" si="84"/>
        <v>0</v>
      </c>
      <c r="K368" s="50">
        <f t="shared" si="84"/>
        <v>0</v>
      </c>
      <c r="L368" s="50">
        <f t="shared" si="84"/>
        <v>0</v>
      </c>
      <c r="M368" s="50">
        <f t="shared" si="84"/>
        <v>0</v>
      </c>
      <c r="N368" s="50">
        <f t="shared" si="84"/>
        <v>0</v>
      </c>
      <c r="O368" s="51">
        <f t="shared" si="73"/>
        <v>117.42864691479581</v>
      </c>
      <c r="P368" s="50">
        <f t="shared" si="74"/>
        <v>10.764282951672801</v>
      </c>
      <c r="Q368" s="50">
        <f t="shared" si="75"/>
        <v>95.328248916043805</v>
      </c>
      <c r="R368" s="50">
        <f t="shared" si="76"/>
        <v>2.6817842712955349</v>
      </c>
      <c r="S368" s="50">
        <f t="shared" si="77"/>
        <v>0</v>
      </c>
      <c r="T368" s="50">
        <f t="shared" si="78"/>
        <v>0</v>
      </c>
      <c r="U368" s="50">
        <f t="shared" si="79"/>
        <v>0</v>
      </c>
      <c r="V368" s="50">
        <f t="shared" si="80"/>
        <v>0</v>
      </c>
      <c r="W368" s="12"/>
      <c r="X368" s="38">
        <f t="shared" si="59"/>
        <v>86.733993019033363</v>
      </c>
      <c r="Y368" s="38">
        <f t="shared" si="59"/>
        <v>0</v>
      </c>
      <c r="Z368" s="38">
        <f t="shared" si="59"/>
        <v>68.255756463766915</v>
      </c>
      <c r="AA368" s="7"/>
      <c r="AB368" s="69">
        <f t="shared" si="60"/>
        <v>92.25873715316439</v>
      </c>
      <c r="AC368" s="69">
        <f t="shared" si="61"/>
        <v>14.56695045838303</v>
      </c>
      <c r="AD368" s="50">
        <f t="shared" si="65"/>
        <v>1.5573633808275509</v>
      </c>
      <c r="AE368" s="50">
        <f t="shared" si="65"/>
        <v>6.7199104708102195E-4</v>
      </c>
      <c r="AF368" s="50">
        <f t="shared" si="65"/>
        <v>0</v>
      </c>
      <c r="AG368" s="74">
        <v>0</v>
      </c>
      <c r="AH368" s="50">
        <f t="shared" si="67"/>
        <v>0</v>
      </c>
      <c r="AI368" s="50">
        <f t="shared" si="67"/>
        <v>0</v>
      </c>
      <c r="AJ368" s="50">
        <f t="shared" si="67"/>
        <v>0</v>
      </c>
      <c r="AK368" s="50">
        <f t="shared" si="67"/>
        <v>0</v>
      </c>
      <c r="AL368" s="50">
        <f t="shared" si="68"/>
        <v>0</v>
      </c>
      <c r="AM368" s="50">
        <f t="shared" si="68"/>
        <v>0</v>
      </c>
      <c r="AN368" s="50">
        <f t="shared" si="68"/>
        <v>0</v>
      </c>
      <c r="AO368" s="50">
        <f t="shared" si="68"/>
        <v>0</v>
      </c>
      <c r="AP368" s="50">
        <f t="shared" si="68"/>
        <v>0</v>
      </c>
      <c r="AQ368" s="50">
        <f t="shared" si="68"/>
        <v>0</v>
      </c>
      <c r="AR368" s="50">
        <f t="shared" si="68"/>
        <v>0</v>
      </c>
      <c r="AS368" s="50">
        <f t="shared" si="68"/>
        <v>0</v>
      </c>
      <c r="AT368" s="74">
        <v>0</v>
      </c>
      <c r="AU368" s="74">
        <v>0</v>
      </c>
    </row>
    <row r="369" spans="1:47" x14ac:dyDescent="0.2">
      <c r="A369" s="49">
        <v>2020</v>
      </c>
      <c r="B369" s="49">
        <v>5</v>
      </c>
      <c r="C369" s="50">
        <f t="shared" si="64"/>
        <v>205.87235315982971</v>
      </c>
      <c r="D369" s="50">
        <f t="shared" si="84"/>
        <v>1.2492833206498815</v>
      </c>
      <c r="E369" s="50">
        <f t="shared" si="84"/>
        <v>45.023718770231113</v>
      </c>
      <c r="F369" s="50">
        <f t="shared" si="84"/>
        <v>7.1705905198264563</v>
      </c>
      <c r="G369" s="50">
        <f t="shared" si="84"/>
        <v>197.64060057596834</v>
      </c>
      <c r="H369" s="50">
        <f t="shared" si="84"/>
        <v>7.083333333333286E-2</v>
      </c>
      <c r="I369" s="50">
        <f t="shared" si="84"/>
        <v>0</v>
      </c>
      <c r="J369" s="50">
        <f t="shared" si="84"/>
        <v>0</v>
      </c>
      <c r="K369" s="50">
        <f t="shared" si="84"/>
        <v>0</v>
      </c>
      <c r="L369" s="50">
        <f t="shared" si="84"/>
        <v>0</v>
      </c>
      <c r="M369" s="50">
        <f t="shared" si="84"/>
        <v>0</v>
      </c>
      <c r="N369" s="50">
        <f t="shared" si="84"/>
        <v>0</v>
      </c>
      <c r="O369" s="51">
        <f t="shared" si="73"/>
        <v>205.87235315982971</v>
      </c>
      <c r="P369" s="50">
        <f t="shared" si="74"/>
        <v>1.2492833206498815</v>
      </c>
      <c r="Q369" s="50">
        <f t="shared" si="75"/>
        <v>197.64060057596834</v>
      </c>
      <c r="R369" s="50">
        <f t="shared" si="76"/>
        <v>7.083333333333286E-2</v>
      </c>
      <c r="S369" s="50">
        <f t="shared" si="77"/>
        <v>0</v>
      </c>
      <c r="T369" s="50">
        <f t="shared" si="78"/>
        <v>0</v>
      </c>
      <c r="U369" s="50">
        <f t="shared" si="79"/>
        <v>0</v>
      </c>
      <c r="V369" s="50">
        <f t="shared" si="80"/>
        <v>0</v>
      </c>
      <c r="W369" s="12"/>
      <c r="X369" s="38">
        <f t="shared" si="59"/>
        <v>95.217284807981201</v>
      </c>
      <c r="Y369" s="38">
        <f t="shared" si="59"/>
        <v>95.217284807981201</v>
      </c>
      <c r="Z369" s="38">
        <f t="shared" si="59"/>
        <v>70.983151786833304</v>
      </c>
      <c r="AA369" s="7"/>
      <c r="AB369" s="69">
        <f t="shared" si="60"/>
        <v>161.65050003731275</v>
      </c>
      <c r="AC369" s="69">
        <f t="shared" si="61"/>
        <v>0</v>
      </c>
      <c r="AD369" s="50">
        <f t="shared" si="65"/>
        <v>1.041666666666643E-2</v>
      </c>
      <c r="AE369" s="50">
        <f t="shared" si="65"/>
        <v>0</v>
      </c>
      <c r="AF369" s="50">
        <f t="shared" si="65"/>
        <v>0</v>
      </c>
      <c r="AG369" s="74">
        <v>0</v>
      </c>
      <c r="AH369" s="50">
        <f t="shared" si="67"/>
        <v>0</v>
      </c>
      <c r="AI369" s="50">
        <f t="shared" si="67"/>
        <v>0</v>
      </c>
      <c r="AJ369" s="50">
        <f t="shared" si="67"/>
        <v>0</v>
      </c>
      <c r="AK369" s="50">
        <f t="shared" si="67"/>
        <v>0</v>
      </c>
      <c r="AL369" s="50">
        <f t="shared" si="68"/>
        <v>0</v>
      </c>
      <c r="AM369" s="50">
        <f t="shared" si="68"/>
        <v>0</v>
      </c>
      <c r="AN369" s="50">
        <f t="shared" si="68"/>
        <v>0</v>
      </c>
      <c r="AO369" s="50">
        <f t="shared" si="68"/>
        <v>0</v>
      </c>
      <c r="AP369" s="50">
        <f t="shared" si="68"/>
        <v>0</v>
      </c>
      <c r="AQ369" s="50">
        <f t="shared" si="68"/>
        <v>0</v>
      </c>
      <c r="AR369" s="50">
        <f t="shared" si="68"/>
        <v>0</v>
      </c>
      <c r="AS369" s="50">
        <f t="shared" si="68"/>
        <v>0</v>
      </c>
      <c r="AT369" s="74">
        <v>0</v>
      </c>
      <c r="AU369" s="74">
        <v>0</v>
      </c>
    </row>
    <row r="370" spans="1:47" x14ac:dyDescent="0.2">
      <c r="A370" s="49">
        <v>2020</v>
      </c>
      <c r="B370" s="49">
        <v>6</v>
      </c>
      <c r="C370" s="50">
        <f t="shared" si="64"/>
        <v>273.79728737823223</v>
      </c>
      <c r="D370" s="50">
        <f t="shared" si="84"/>
        <v>0</v>
      </c>
      <c r="E370" s="50">
        <f t="shared" si="84"/>
        <v>72.937178621047735</v>
      </c>
      <c r="F370" s="50">
        <f t="shared" si="84"/>
        <v>17.719139843326005</v>
      </c>
      <c r="G370" s="50">
        <f t="shared" si="84"/>
        <v>273.7753998005528</v>
      </c>
      <c r="H370" s="50">
        <f t="shared" si="84"/>
        <v>0</v>
      </c>
      <c r="I370" s="50">
        <f t="shared" si="84"/>
        <v>0</v>
      </c>
      <c r="J370" s="50">
        <f t="shared" si="84"/>
        <v>0</v>
      </c>
      <c r="K370" s="50">
        <f t="shared" si="84"/>
        <v>0</v>
      </c>
      <c r="L370" s="50">
        <f t="shared" si="84"/>
        <v>0</v>
      </c>
      <c r="M370" s="50">
        <f t="shared" si="84"/>
        <v>0</v>
      </c>
      <c r="N370" s="50">
        <f t="shared" si="84"/>
        <v>0</v>
      </c>
      <c r="O370" s="51">
        <f t="shared" si="73"/>
        <v>273.79728737823223</v>
      </c>
      <c r="P370" s="50">
        <f t="shared" si="74"/>
        <v>0</v>
      </c>
      <c r="Q370" s="50">
        <f t="shared" si="75"/>
        <v>273.7753998005528</v>
      </c>
      <c r="R370" s="50">
        <f t="shared" si="76"/>
        <v>0</v>
      </c>
      <c r="S370" s="50">
        <f t="shared" si="77"/>
        <v>0</v>
      </c>
      <c r="T370" s="50">
        <f t="shared" si="78"/>
        <v>0</v>
      </c>
      <c r="U370" s="50">
        <f t="shared" si="79"/>
        <v>0</v>
      </c>
      <c r="V370" s="50">
        <f t="shared" si="80"/>
        <v>0</v>
      </c>
      <c r="W370" s="12"/>
      <c r="X370" s="38">
        <f t="shared" si="59"/>
        <v>102.96120349246796</v>
      </c>
      <c r="Y370" s="38">
        <f t="shared" si="59"/>
        <v>102.96120349246796</v>
      </c>
      <c r="Z370" s="38">
        <f t="shared" si="59"/>
        <v>76.337452216704307</v>
      </c>
      <c r="AA370" s="7"/>
      <c r="AB370" s="69">
        <f t="shared" si="60"/>
        <v>239.83482026903096</v>
      </c>
      <c r="AC370" s="69">
        <f t="shared" si="61"/>
        <v>0</v>
      </c>
      <c r="AD370" s="50">
        <f t="shared" si="65"/>
        <v>0</v>
      </c>
      <c r="AE370" s="50">
        <f t="shared" si="65"/>
        <v>0</v>
      </c>
      <c r="AF370" s="50">
        <f t="shared" si="65"/>
        <v>0</v>
      </c>
      <c r="AG370" s="74">
        <v>0</v>
      </c>
      <c r="AH370" s="50">
        <f t="shared" si="67"/>
        <v>0</v>
      </c>
      <c r="AI370" s="50">
        <f t="shared" si="67"/>
        <v>0</v>
      </c>
      <c r="AJ370" s="50">
        <f t="shared" si="67"/>
        <v>0</v>
      </c>
      <c r="AK370" s="50">
        <f t="shared" si="67"/>
        <v>0</v>
      </c>
      <c r="AL370" s="50">
        <f t="shared" si="68"/>
        <v>0</v>
      </c>
      <c r="AM370" s="50">
        <f t="shared" si="68"/>
        <v>0</v>
      </c>
      <c r="AN370" s="50">
        <f t="shared" si="68"/>
        <v>0</v>
      </c>
      <c r="AO370" s="50">
        <f t="shared" si="68"/>
        <v>0</v>
      </c>
      <c r="AP370" s="50">
        <f t="shared" si="68"/>
        <v>0</v>
      </c>
      <c r="AQ370" s="50">
        <f t="shared" si="68"/>
        <v>0</v>
      </c>
      <c r="AR370" s="50">
        <f t="shared" si="68"/>
        <v>0</v>
      </c>
      <c r="AS370" s="50">
        <f t="shared" si="68"/>
        <v>0</v>
      </c>
      <c r="AT370" s="74">
        <v>0</v>
      </c>
      <c r="AU370" s="74">
        <v>0</v>
      </c>
    </row>
    <row r="371" spans="1:47" x14ac:dyDescent="0.2">
      <c r="A371" s="49">
        <v>2020</v>
      </c>
      <c r="B371" s="49">
        <v>7</v>
      </c>
      <c r="C371" s="50">
        <f t="shared" si="64"/>
        <v>323.21495100202412</v>
      </c>
      <c r="D371" s="50">
        <f t="shared" si="84"/>
        <v>0</v>
      </c>
      <c r="E371" s="50">
        <f t="shared" si="84"/>
        <v>97.206715563959477</v>
      </c>
      <c r="F371" s="50">
        <f t="shared" si="84"/>
        <v>25.757981967650835</v>
      </c>
      <c r="G371" s="50">
        <f t="shared" si="84"/>
        <v>323.21490232084477</v>
      </c>
      <c r="H371" s="50">
        <f t="shared" si="84"/>
        <v>0</v>
      </c>
      <c r="I371" s="50">
        <f t="shared" si="84"/>
        <v>0</v>
      </c>
      <c r="J371" s="50">
        <f t="shared" si="84"/>
        <v>0</v>
      </c>
      <c r="K371" s="50">
        <f t="shared" si="84"/>
        <v>0</v>
      </c>
      <c r="L371" s="50">
        <f t="shared" si="84"/>
        <v>0</v>
      </c>
      <c r="M371" s="50">
        <f t="shared" si="84"/>
        <v>0</v>
      </c>
      <c r="N371" s="50">
        <f t="shared" si="84"/>
        <v>0</v>
      </c>
      <c r="O371" s="51">
        <f t="shared" si="73"/>
        <v>323.21495100202412</v>
      </c>
      <c r="P371" s="50">
        <f t="shared" si="74"/>
        <v>0</v>
      </c>
      <c r="Q371" s="50">
        <f t="shared" si="75"/>
        <v>323.21490232084477</v>
      </c>
      <c r="R371" s="50">
        <f t="shared" si="76"/>
        <v>0</v>
      </c>
      <c r="S371" s="50">
        <f t="shared" si="77"/>
        <v>0</v>
      </c>
      <c r="T371" s="50">
        <f t="shared" si="78"/>
        <v>0</v>
      </c>
      <c r="U371" s="50">
        <f t="shared" si="79"/>
        <v>0</v>
      </c>
      <c r="V371" s="50">
        <f t="shared" si="80"/>
        <v>0</v>
      </c>
      <c r="W371" s="12"/>
      <c r="X371" s="38">
        <f t="shared" si="59"/>
        <v>106.44877069971258</v>
      </c>
      <c r="Y371" s="38">
        <f t="shared" si="59"/>
        <v>106.44877069971258</v>
      </c>
      <c r="Z371" s="38">
        <f t="shared" si="59"/>
        <v>76.206395007915347</v>
      </c>
      <c r="AA371" s="7"/>
      <c r="AB371" s="69">
        <f t="shared" si="60"/>
        <v>298.50611919012817</v>
      </c>
      <c r="AC371" s="69">
        <f t="shared" si="61"/>
        <v>0</v>
      </c>
      <c r="AD371" s="50">
        <f t="shared" si="65"/>
        <v>0</v>
      </c>
      <c r="AE371" s="50">
        <f t="shared" si="65"/>
        <v>0</v>
      </c>
      <c r="AF371" s="50">
        <f t="shared" si="65"/>
        <v>0</v>
      </c>
      <c r="AG371" s="74">
        <v>0</v>
      </c>
      <c r="AH371" s="50">
        <f t="shared" si="67"/>
        <v>0</v>
      </c>
      <c r="AI371" s="50">
        <f t="shared" si="67"/>
        <v>0</v>
      </c>
      <c r="AJ371" s="50">
        <f t="shared" si="67"/>
        <v>0</v>
      </c>
      <c r="AK371" s="50">
        <f t="shared" si="67"/>
        <v>0</v>
      </c>
      <c r="AL371" s="50">
        <f t="shared" si="68"/>
        <v>0</v>
      </c>
      <c r="AM371" s="50">
        <f t="shared" si="68"/>
        <v>0</v>
      </c>
      <c r="AN371" s="50">
        <f t="shared" si="68"/>
        <v>0</v>
      </c>
      <c r="AO371" s="50">
        <f t="shared" si="68"/>
        <v>0</v>
      </c>
      <c r="AP371" s="50">
        <f t="shared" si="68"/>
        <v>0</v>
      </c>
      <c r="AQ371" s="50">
        <f t="shared" si="68"/>
        <v>0</v>
      </c>
      <c r="AR371" s="50">
        <f t="shared" si="68"/>
        <v>0</v>
      </c>
      <c r="AS371" s="50">
        <f t="shared" si="68"/>
        <v>0</v>
      </c>
      <c r="AT371" s="74">
        <v>0</v>
      </c>
      <c r="AU371" s="74">
        <v>0</v>
      </c>
    </row>
    <row r="372" spans="1:47" x14ac:dyDescent="0.2">
      <c r="A372" s="49">
        <v>2020</v>
      </c>
      <c r="B372" s="49">
        <v>8</v>
      </c>
      <c r="C372" s="50">
        <f t="shared" si="64"/>
        <v>329.73144935858772</v>
      </c>
      <c r="D372" s="50">
        <f t="shared" si="84"/>
        <v>0</v>
      </c>
      <c r="E372" s="50">
        <f t="shared" si="84"/>
        <v>99.695312400078421</v>
      </c>
      <c r="F372" s="50">
        <f t="shared" si="84"/>
        <v>26.810191103418628</v>
      </c>
      <c r="G372" s="50">
        <f t="shared" si="84"/>
        <v>329.73069944170629</v>
      </c>
      <c r="H372" s="50">
        <f t="shared" si="84"/>
        <v>0</v>
      </c>
      <c r="I372" s="50">
        <f t="shared" si="84"/>
        <v>0</v>
      </c>
      <c r="J372" s="50">
        <f t="shared" si="84"/>
        <v>0</v>
      </c>
      <c r="K372" s="50">
        <f t="shared" si="84"/>
        <v>0</v>
      </c>
      <c r="L372" s="50">
        <f t="shared" si="84"/>
        <v>0</v>
      </c>
      <c r="M372" s="50">
        <f t="shared" si="84"/>
        <v>0</v>
      </c>
      <c r="N372" s="50">
        <f t="shared" si="84"/>
        <v>0</v>
      </c>
      <c r="O372" s="51">
        <f t="shared" si="73"/>
        <v>329.73144935858772</v>
      </c>
      <c r="P372" s="50">
        <f t="shared" si="74"/>
        <v>0</v>
      </c>
      <c r="Q372" s="50">
        <f t="shared" si="75"/>
        <v>329.73069944170629</v>
      </c>
      <c r="R372" s="50">
        <f t="shared" si="76"/>
        <v>0</v>
      </c>
      <c r="S372" s="50">
        <f t="shared" si="77"/>
        <v>0</v>
      </c>
      <c r="T372" s="50">
        <f t="shared" si="78"/>
        <v>0</v>
      </c>
      <c r="U372" s="50">
        <f t="shared" si="79"/>
        <v>0</v>
      </c>
      <c r="V372" s="50">
        <f t="shared" si="80"/>
        <v>0</v>
      </c>
      <c r="W372" s="12"/>
      <c r="X372" s="38">
        <f t="shared" si="59"/>
        <v>107.41614697985577</v>
      </c>
      <c r="Y372" s="38">
        <f t="shared" si="59"/>
        <v>107.41614697985577</v>
      </c>
      <c r="Z372" s="38">
        <f t="shared" si="59"/>
        <v>76.3967564018632</v>
      </c>
      <c r="AA372" s="7"/>
      <c r="AB372" s="69">
        <f t="shared" si="60"/>
        <v>326.47320018030592</v>
      </c>
      <c r="AC372" s="69">
        <f t="shared" si="61"/>
        <v>0</v>
      </c>
      <c r="AD372" s="50">
        <f t="shared" si="65"/>
        <v>0</v>
      </c>
      <c r="AE372" s="50">
        <f t="shared" si="65"/>
        <v>0</v>
      </c>
      <c r="AF372" s="50">
        <f t="shared" si="65"/>
        <v>0</v>
      </c>
      <c r="AG372" s="74">
        <v>0</v>
      </c>
      <c r="AH372" s="50">
        <f t="shared" si="67"/>
        <v>0</v>
      </c>
      <c r="AI372" s="50">
        <f t="shared" si="67"/>
        <v>0</v>
      </c>
      <c r="AJ372" s="50">
        <f t="shared" si="67"/>
        <v>0</v>
      </c>
      <c r="AK372" s="50">
        <f t="shared" si="67"/>
        <v>0</v>
      </c>
      <c r="AL372" s="50">
        <f t="shared" si="68"/>
        <v>0</v>
      </c>
      <c r="AM372" s="50">
        <f t="shared" si="68"/>
        <v>0</v>
      </c>
      <c r="AN372" s="50">
        <f t="shared" si="68"/>
        <v>0</v>
      </c>
      <c r="AO372" s="50">
        <f t="shared" si="68"/>
        <v>0</v>
      </c>
      <c r="AP372" s="50">
        <f t="shared" si="68"/>
        <v>0</v>
      </c>
      <c r="AQ372" s="50">
        <f t="shared" si="68"/>
        <v>0</v>
      </c>
      <c r="AR372" s="50">
        <f t="shared" si="68"/>
        <v>0</v>
      </c>
      <c r="AS372" s="50">
        <f t="shared" si="68"/>
        <v>0</v>
      </c>
      <c r="AT372" s="74">
        <v>0</v>
      </c>
      <c r="AU372" s="74">
        <v>0</v>
      </c>
    </row>
    <row r="373" spans="1:47" x14ac:dyDescent="0.2">
      <c r="A373" s="49">
        <v>2020</v>
      </c>
      <c r="B373" s="49">
        <v>9</v>
      </c>
      <c r="C373" s="50">
        <f t="shared" si="64"/>
        <v>278.21093356333773</v>
      </c>
      <c r="D373" s="50">
        <f t="shared" si="84"/>
        <v>0</v>
      </c>
      <c r="E373" s="50">
        <f t="shared" si="84"/>
        <v>69.2279907235135</v>
      </c>
      <c r="F373" s="50">
        <f t="shared" si="84"/>
        <v>13.43040285734474</v>
      </c>
      <c r="G373" s="50">
        <f t="shared" si="84"/>
        <v>278.15549384899225</v>
      </c>
      <c r="H373" s="50">
        <f t="shared" si="84"/>
        <v>0</v>
      </c>
      <c r="I373" s="50">
        <f t="shared" si="84"/>
        <v>0</v>
      </c>
      <c r="J373" s="50">
        <f t="shared" si="84"/>
        <v>0</v>
      </c>
      <c r="K373" s="50">
        <f t="shared" si="84"/>
        <v>0</v>
      </c>
      <c r="L373" s="50">
        <f t="shared" si="84"/>
        <v>0</v>
      </c>
      <c r="M373" s="50">
        <f t="shared" si="84"/>
        <v>0</v>
      </c>
      <c r="N373" s="50">
        <f t="shared" si="84"/>
        <v>0</v>
      </c>
      <c r="O373" s="51">
        <f t="shared" si="73"/>
        <v>278.21093356333773</v>
      </c>
      <c r="P373" s="50">
        <f t="shared" si="74"/>
        <v>0</v>
      </c>
      <c r="Q373" s="50">
        <f t="shared" si="75"/>
        <v>278.15549384899225</v>
      </c>
      <c r="R373" s="50">
        <f t="shared" si="76"/>
        <v>0</v>
      </c>
      <c r="S373" s="50">
        <f t="shared" si="77"/>
        <v>0</v>
      </c>
      <c r="T373" s="50">
        <f t="shared" si="78"/>
        <v>0</v>
      </c>
      <c r="U373" s="50">
        <f t="shared" si="79"/>
        <v>0</v>
      </c>
      <c r="V373" s="50">
        <f t="shared" si="80"/>
        <v>0</v>
      </c>
      <c r="W373" s="12"/>
      <c r="X373" s="38">
        <f t="shared" si="59"/>
        <v>102.68150137955607</v>
      </c>
      <c r="Y373" s="38">
        <f t="shared" si="59"/>
        <v>102.68150137955607</v>
      </c>
      <c r="Z373" s="38">
        <f t="shared" si="59"/>
        <v>78.001484422866469</v>
      </c>
      <c r="AA373" s="7"/>
      <c r="AB373" s="69">
        <f t="shared" si="60"/>
        <v>303.9711914609627</v>
      </c>
      <c r="AC373" s="69">
        <f t="shared" si="61"/>
        <v>0</v>
      </c>
      <c r="AD373" s="50">
        <f t="shared" si="65"/>
        <v>0</v>
      </c>
      <c r="AE373" s="50">
        <f t="shared" si="65"/>
        <v>0</v>
      </c>
      <c r="AF373" s="50">
        <f t="shared" si="65"/>
        <v>0</v>
      </c>
      <c r="AG373" s="74">
        <v>0</v>
      </c>
      <c r="AH373" s="50">
        <f t="shared" si="67"/>
        <v>0</v>
      </c>
      <c r="AI373" s="50">
        <f t="shared" si="67"/>
        <v>0</v>
      </c>
      <c r="AJ373" s="50">
        <f t="shared" si="67"/>
        <v>0</v>
      </c>
      <c r="AK373" s="50">
        <f t="shared" si="67"/>
        <v>0</v>
      </c>
      <c r="AL373" s="50">
        <f t="shared" si="68"/>
        <v>0</v>
      </c>
      <c r="AM373" s="50">
        <f t="shared" si="68"/>
        <v>0</v>
      </c>
      <c r="AN373" s="50">
        <f t="shared" si="68"/>
        <v>0</v>
      </c>
      <c r="AO373" s="50">
        <f t="shared" si="68"/>
        <v>0</v>
      </c>
      <c r="AP373" s="50">
        <f t="shared" si="68"/>
        <v>0</v>
      </c>
      <c r="AQ373" s="50">
        <f t="shared" si="68"/>
        <v>0</v>
      </c>
      <c r="AR373" s="50">
        <f t="shared" si="68"/>
        <v>0</v>
      </c>
      <c r="AS373" s="50">
        <f t="shared" si="68"/>
        <v>0</v>
      </c>
      <c r="AT373" s="74">
        <v>0</v>
      </c>
      <c r="AU373" s="74">
        <v>0</v>
      </c>
    </row>
    <row r="374" spans="1:47" x14ac:dyDescent="0.2">
      <c r="A374" s="49">
        <v>2020</v>
      </c>
      <c r="B374" s="49">
        <v>10</v>
      </c>
      <c r="C374" s="50">
        <f t="shared" si="64"/>
        <v>198.83661390818892</v>
      </c>
      <c r="D374" s="50">
        <f t="shared" si="84"/>
        <v>3.8389772083761713</v>
      </c>
      <c r="E374" s="50">
        <f t="shared" si="84"/>
        <v>35.469220544334775</v>
      </c>
      <c r="F374" s="50">
        <f t="shared" si="84"/>
        <v>3.7051861891231086</v>
      </c>
      <c r="G374" s="50">
        <f t="shared" si="84"/>
        <v>190.70536958671573</v>
      </c>
      <c r="H374" s="50">
        <f t="shared" si="84"/>
        <v>1.5356602334740597</v>
      </c>
      <c r="I374" s="50">
        <f t="shared" si="84"/>
        <v>0</v>
      </c>
      <c r="J374" s="50">
        <f t="shared" si="84"/>
        <v>0</v>
      </c>
      <c r="K374" s="50">
        <f t="shared" si="84"/>
        <v>0</v>
      </c>
      <c r="L374" s="50">
        <f t="shared" si="84"/>
        <v>0</v>
      </c>
      <c r="M374" s="50">
        <f t="shared" si="84"/>
        <v>0</v>
      </c>
      <c r="N374" s="50">
        <f t="shared" si="84"/>
        <v>0</v>
      </c>
      <c r="O374" s="51">
        <f t="shared" si="73"/>
        <v>198.83661390818892</v>
      </c>
      <c r="P374" s="50">
        <f t="shared" si="74"/>
        <v>3.8389772083761713</v>
      </c>
      <c r="Q374" s="50">
        <f t="shared" si="75"/>
        <v>190.70536958671573</v>
      </c>
      <c r="R374" s="50">
        <f t="shared" si="76"/>
        <v>1.5356602334740597</v>
      </c>
      <c r="S374" s="50">
        <f t="shared" si="77"/>
        <v>0</v>
      </c>
      <c r="T374" s="50">
        <f t="shared" si="78"/>
        <v>0</v>
      </c>
      <c r="U374" s="50">
        <f t="shared" si="79"/>
        <v>0</v>
      </c>
      <c r="V374" s="50">
        <f t="shared" si="80"/>
        <v>0</v>
      </c>
      <c r="W374" s="12"/>
      <c r="X374" s="38">
        <f t="shared" si="59"/>
        <v>93.161689051897923</v>
      </c>
      <c r="Y374" s="38">
        <f t="shared" si="59"/>
        <v>0</v>
      </c>
      <c r="Z374" s="38">
        <f t="shared" si="59"/>
        <v>73.921823299745228</v>
      </c>
      <c r="AA374" s="7"/>
      <c r="AB374" s="69">
        <f t="shared" si="60"/>
        <v>238.52377373576331</v>
      </c>
      <c r="AC374" s="69">
        <f t="shared" si="61"/>
        <v>0</v>
      </c>
      <c r="AD374" s="50">
        <f t="shared" si="65"/>
        <v>1.0401537332701989</v>
      </c>
      <c r="AE374" s="50">
        <f t="shared" si="65"/>
        <v>0</v>
      </c>
      <c r="AF374" s="50">
        <f t="shared" si="65"/>
        <v>0</v>
      </c>
      <c r="AG374" s="74">
        <v>0</v>
      </c>
      <c r="AH374" s="50">
        <f t="shared" si="67"/>
        <v>0</v>
      </c>
      <c r="AI374" s="50">
        <f t="shared" si="67"/>
        <v>0</v>
      </c>
      <c r="AJ374" s="50">
        <f t="shared" si="67"/>
        <v>0</v>
      </c>
      <c r="AK374" s="50">
        <f t="shared" si="67"/>
        <v>0</v>
      </c>
      <c r="AL374" s="50">
        <f t="shared" si="68"/>
        <v>0</v>
      </c>
      <c r="AM374" s="50">
        <f t="shared" si="68"/>
        <v>0</v>
      </c>
      <c r="AN374" s="50">
        <f t="shared" si="68"/>
        <v>0</v>
      </c>
      <c r="AO374" s="50">
        <f t="shared" si="68"/>
        <v>0</v>
      </c>
      <c r="AP374" s="50">
        <f t="shared" si="68"/>
        <v>0</v>
      </c>
      <c r="AQ374" s="50">
        <f t="shared" si="68"/>
        <v>0</v>
      </c>
      <c r="AR374" s="50">
        <f t="shared" si="68"/>
        <v>0</v>
      </c>
      <c r="AS374" s="50">
        <f t="shared" si="68"/>
        <v>0</v>
      </c>
      <c r="AT374" s="74">
        <v>0</v>
      </c>
      <c r="AU374" s="74">
        <v>0</v>
      </c>
    </row>
    <row r="375" spans="1:47" x14ac:dyDescent="0.2">
      <c r="A375" s="49">
        <v>2020</v>
      </c>
      <c r="B375" s="49">
        <v>11</v>
      </c>
      <c r="C375" s="50">
        <f t="shared" si="64"/>
        <v>75.667245198869992</v>
      </c>
      <c r="D375" s="50">
        <f t="shared" si="84"/>
        <v>28.935219572893278</v>
      </c>
      <c r="E375" s="50">
        <f t="shared" si="84"/>
        <v>4.4286832253945372</v>
      </c>
      <c r="F375" s="50">
        <f t="shared" si="84"/>
        <v>6.2534575168875839E-2</v>
      </c>
      <c r="G375" s="50">
        <f t="shared" si="84"/>
        <v>53.128416412666297</v>
      </c>
      <c r="H375" s="50">
        <f t="shared" si="84"/>
        <v>14.74770491549187</v>
      </c>
      <c r="I375" s="50">
        <f t="shared" si="84"/>
        <v>0</v>
      </c>
      <c r="J375" s="50">
        <f t="shared" si="84"/>
        <v>0</v>
      </c>
      <c r="K375" s="50">
        <f t="shared" si="84"/>
        <v>0</v>
      </c>
      <c r="L375" s="50">
        <f t="shared" si="84"/>
        <v>0</v>
      </c>
      <c r="M375" s="50">
        <f t="shared" si="84"/>
        <v>0</v>
      </c>
      <c r="N375" s="50">
        <f t="shared" si="84"/>
        <v>0</v>
      </c>
      <c r="O375" s="51">
        <f t="shared" si="73"/>
        <v>75.667245198869992</v>
      </c>
      <c r="P375" s="50">
        <f t="shared" si="74"/>
        <v>28.935219572893278</v>
      </c>
      <c r="Q375" s="50">
        <f t="shared" si="75"/>
        <v>53.128416412666297</v>
      </c>
      <c r="R375" s="50">
        <f t="shared" si="76"/>
        <v>14.74770491549187</v>
      </c>
      <c r="S375" s="50">
        <f t="shared" si="77"/>
        <v>0</v>
      </c>
      <c r="T375" s="50">
        <f t="shared" si="78"/>
        <v>0</v>
      </c>
      <c r="U375" s="50">
        <f t="shared" si="79"/>
        <v>0</v>
      </c>
      <c r="V375" s="50">
        <f t="shared" si="80"/>
        <v>0</v>
      </c>
      <c r="W375" s="12"/>
      <c r="X375" s="38">
        <f t="shared" si="59"/>
        <v>82.716754349850987</v>
      </c>
      <c r="Y375" s="38">
        <f t="shared" si="59"/>
        <v>0</v>
      </c>
      <c r="Z375" s="38">
        <f t="shared" si="59"/>
        <v>72.824650968202945</v>
      </c>
      <c r="AA375" s="7"/>
      <c r="AB375" s="69">
        <f t="shared" si="60"/>
        <v>137.25192955352946</v>
      </c>
      <c r="AC375" s="69">
        <f t="shared" si="61"/>
        <v>0</v>
      </c>
      <c r="AD375" s="50">
        <f t="shared" si="65"/>
        <v>10.990310368714875</v>
      </c>
      <c r="AE375" s="50">
        <f t="shared" si="65"/>
        <v>1.7466988989282193</v>
      </c>
      <c r="AF375" s="50">
        <f t="shared" si="65"/>
        <v>0</v>
      </c>
      <c r="AG375" s="74">
        <v>0</v>
      </c>
      <c r="AH375" s="50">
        <f t="shared" si="67"/>
        <v>0</v>
      </c>
      <c r="AI375" s="50">
        <f t="shared" si="67"/>
        <v>0</v>
      </c>
      <c r="AJ375" s="50">
        <f t="shared" si="67"/>
        <v>0</v>
      </c>
      <c r="AK375" s="50">
        <f t="shared" si="67"/>
        <v>0</v>
      </c>
      <c r="AL375" s="50">
        <f t="shared" si="68"/>
        <v>0</v>
      </c>
      <c r="AM375" s="50">
        <f t="shared" ref="AM375:AS390" si="88">+AM363</f>
        <v>0</v>
      </c>
      <c r="AN375" s="50">
        <f t="shared" si="88"/>
        <v>0</v>
      </c>
      <c r="AO375" s="50">
        <f t="shared" si="88"/>
        <v>0</v>
      </c>
      <c r="AP375" s="50">
        <f t="shared" si="88"/>
        <v>0</v>
      </c>
      <c r="AQ375" s="50">
        <f t="shared" si="88"/>
        <v>0</v>
      </c>
      <c r="AR375" s="50">
        <f t="shared" si="88"/>
        <v>0</v>
      </c>
      <c r="AS375" s="50">
        <f t="shared" si="88"/>
        <v>0</v>
      </c>
      <c r="AT375" s="74">
        <v>0</v>
      </c>
      <c r="AU375" s="74">
        <v>0</v>
      </c>
    </row>
    <row r="376" spans="1:47" x14ac:dyDescent="0.2">
      <c r="A376" s="49">
        <v>2020</v>
      </c>
      <c r="B376" s="49">
        <v>12</v>
      </c>
      <c r="C376" s="50">
        <f t="shared" si="64"/>
        <v>42.449672857488302</v>
      </c>
      <c r="D376" s="50">
        <f t="shared" si="84"/>
        <v>82.304422731853208</v>
      </c>
      <c r="E376" s="50">
        <f t="shared" si="84"/>
        <v>0.98160245218345865</v>
      </c>
      <c r="F376" s="50">
        <f t="shared" si="84"/>
        <v>5.7264258648294473E-4</v>
      </c>
      <c r="G376" s="50">
        <f t="shared" si="84"/>
        <v>24.516255146947294</v>
      </c>
      <c r="H376" s="50">
        <f t="shared" si="84"/>
        <v>65.410489377284875</v>
      </c>
      <c r="I376" s="50">
        <f t="shared" si="84"/>
        <v>0.17544300865084281</v>
      </c>
      <c r="J376" s="50">
        <f t="shared" si="84"/>
        <v>65.410489377284875</v>
      </c>
      <c r="K376" s="50">
        <f t="shared" si="84"/>
        <v>0</v>
      </c>
      <c r="L376" s="50">
        <f t="shared" si="84"/>
        <v>0</v>
      </c>
      <c r="M376" s="50">
        <f t="shared" si="84"/>
        <v>0</v>
      </c>
      <c r="N376" s="50">
        <f t="shared" si="84"/>
        <v>65.410489377284875</v>
      </c>
      <c r="O376" s="51">
        <f t="shared" si="73"/>
        <v>42.449672857488302</v>
      </c>
      <c r="P376" s="50">
        <f t="shared" si="74"/>
        <v>82.304422731853208</v>
      </c>
      <c r="Q376" s="50">
        <f t="shared" si="75"/>
        <v>24.516255146947294</v>
      </c>
      <c r="R376" s="50">
        <f t="shared" si="76"/>
        <v>65.410489377284875</v>
      </c>
      <c r="S376" s="50">
        <f t="shared" si="77"/>
        <v>0.17544300865084281</v>
      </c>
      <c r="T376" s="50">
        <f t="shared" si="78"/>
        <v>65.410489377284875</v>
      </c>
      <c r="U376" s="50">
        <f t="shared" si="79"/>
        <v>0</v>
      </c>
      <c r="V376" s="50">
        <f t="shared" si="80"/>
        <v>0</v>
      </c>
      <c r="W376" s="12"/>
      <c r="X376" s="38">
        <f t="shared" ref="X376:Z439" si="89">+X364</f>
        <v>79.445466787395844</v>
      </c>
      <c r="Y376" s="38">
        <f t="shared" si="89"/>
        <v>0</v>
      </c>
      <c r="Z376" s="38">
        <f t="shared" si="89"/>
        <v>75.287115885577109</v>
      </c>
      <c r="AA376" s="7"/>
      <c r="AB376" s="69">
        <f t="shared" si="60"/>
        <v>59.058459028179144</v>
      </c>
      <c r="AC376" s="69">
        <f t="shared" si="61"/>
        <v>32.705244688642438</v>
      </c>
      <c r="AD376" s="50">
        <f t="shared" si="65"/>
        <v>55.891738675335681</v>
      </c>
      <c r="AE376" s="50">
        <f t="shared" si="65"/>
        <v>21.818154361592569</v>
      </c>
      <c r="AF376" s="50">
        <f t="shared" si="65"/>
        <v>55.891738675335681</v>
      </c>
      <c r="AG376" s="74">
        <f>+AE376</f>
        <v>21.818154361592569</v>
      </c>
      <c r="AH376" s="50">
        <f t="shared" si="67"/>
        <v>0</v>
      </c>
      <c r="AI376" s="50">
        <f t="shared" si="67"/>
        <v>0</v>
      </c>
      <c r="AJ376" s="50">
        <f t="shared" si="67"/>
        <v>0</v>
      </c>
      <c r="AK376" s="50">
        <f t="shared" si="67"/>
        <v>55.891738675335681</v>
      </c>
      <c r="AL376" s="50">
        <f t="shared" si="68"/>
        <v>0</v>
      </c>
      <c r="AM376" s="50">
        <f t="shared" si="88"/>
        <v>0</v>
      </c>
      <c r="AN376" s="50">
        <f t="shared" si="88"/>
        <v>0</v>
      </c>
      <c r="AO376" s="50">
        <f t="shared" si="88"/>
        <v>21.818154361592569</v>
      </c>
      <c r="AP376" s="50">
        <f t="shared" si="88"/>
        <v>0</v>
      </c>
      <c r="AQ376" s="50">
        <f t="shared" si="88"/>
        <v>0</v>
      </c>
      <c r="AR376" s="50">
        <f t="shared" si="88"/>
        <v>0</v>
      </c>
      <c r="AS376" s="50">
        <f t="shared" si="88"/>
        <v>0</v>
      </c>
      <c r="AT376" s="74">
        <v>0</v>
      </c>
      <c r="AU376" s="74">
        <v>0</v>
      </c>
    </row>
    <row r="377" spans="1:47" x14ac:dyDescent="0.2">
      <c r="A377" s="49">
        <v>2021</v>
      </c>
      <c r="B377" s="49">
        <v>1</v>
      </c>
      <c r="C377" s="50">
        <f>+C365</f>
        <v>26.872581391315055</v>
      </c>
      <c r="D377" s="50">
        <f t="shared" ref="D377:N392" si="90">+D365</f>
        <v>123.83441885147447</v>
      </c>
      <c r="E377" s="50">
        <f t="shared" si="90"/>
        <v>0.27440732439639026</v>
      </c>
      <c r="F377" s="50">
        <f t="shared" si="90"/>
        <v>0</v>
      </c>
      <c r="G377" s="50">
        <f t="shared" si="90"/>
        <v>8.9432386973197087</v>
      </c>
      <c r="H377" s="50">
        <f t="shared" si="90"/>
        <v>104.01238027997351</v>
      </c>
      <c r="I377" s="50">
        <f t="shared" si="90"/>
        <v>0.47586523824689808</v>
      </c>
      <c r="J377" s="50">
        <f t="shared" si="90"/>
        <v>104.01238027997351</v>
      </c>
      <c r="K377" s="50">
        <f t="shared" si="90"/>
        <v>0</v>
      </c>
      <c r="L377" s="50">
        <f t="shared" si="90"/>
        <v>0</v>
      </c>
      <c r="M377" s="50">
        <f t="shared" si="90"/>
        <v>104.01238027997351</v>
      </c>
      <c r="N377" s="50">
        <f t="shared" si="90"/>
        <v>0</v>
      </c>
      <c r="O377" s="51">
        <f t="shared" si="73"/>
        <v>26.872581391315055</v>
      </c>
      <c r="P377" s="50">
        <f t="shared" si="74"/>
        <v>123.83441885147447</v>
      </c>
      <c r="Q377" s="50">
        <f t="shared" si="75"/>
        <v>8.9432386973197087</v>
      </c>
      <c r="R377" s="50">
        <f t="shared" si="76"/>
        <v>104.01238027997351</v>
      </c>
      <c r="S377" s="50">
        <f t="shared" si="77"/>
        <v>0.47586523824689808</v>
      </c>
      <c r="T377" s="50">
        <f t="shared" si="78"/>
        <v>104.01238027997351</v>
      </c>
      <c r="U377" s="50">
        <f t="shared" si="79"/>
        <v>0</v>
      </c>
      <c r="V377" s="50">
        <f t="shared" si="80"/>
        <v>0</v>
      </c>
      <c r="W377" s="12"/>
      <c r="X377" s="38">
        <f t="shared" si="89"/>
        <v>78.332321081003528</v>
      </c>
      <c r="Y377" s="38">
        <f t="shared" si="89"/>
        <v>0</v>
      </c>
      <c r="Z377" s="38">
        <f t="shared" si="89"/>
        <v>72.346460944869065</v>
      </c>
      <c r="AA377" s="7"/>
      <c r="AB377" s="69">
        <f t="shared" si="60"/>
        <v>34.661127124401681</v>
      </c>
      <c r="AC377" s="69">
        <f t="shared" si="61"/>
        <v>84.711434828629194</v>
      </c>
      <c r="AD377" s="50">
        <f>+AD365</f>
        <v>90.257513292983134</v>
      </c>
      <c r="AE377" s="50">
        <f>+AE365</f>
        <v>40.262137008313033</v>
      </c>
      <c r="AF377" s="50">
        <f>+AF365</f>
        <v>90.257513292983134</v>
      </c>
      <c r="AG377" s="74">
        <f>+AE377</f>
        <v>40.262137008313033</v>
      </c>
      <c r="AH377" s="50">
        <f>+AH365</f>
        <v>0</v>
      </c>
      <c r="AI377" s="50">
        <f>+AI365</f>
        <v>0</v>
      </c>
      <c r="AJ377" s="50">
        <f>+AJ365</f>
        <v>90.257513292983134</v>
      </c>
      <c r="AK377" s="50">
        <f>+AK365</f>
        <v>0</v>
      </c>
      <c r="AL377" s="50">
        <f>+AL365</f>
        <v>0</v>
      </c>
      <c r="AM377" s="50">
        <f t="shared" ref="AM377:AS377" si="91">+AM365</f>
        <v>0</v>
      </c>
      <c r="AN377" s="50">
        <f t="shared" si="91"/>
        <v>40.262137008313033</v>
      </c>
      <c r="AO377" s="50">
        <f t="shared" si="91"/>
        <v>0</v>
      </c>
      <c r="AP377" s="50">
        <f t="shared" si="91"/>
        <v>0</v>
      </c>
      <c r="AQ377" s="50">
        <f t="shared" si="91"/>
        <v>0</v>
      </c>
      <c r="AR377" s="50">
        <f t="shared" si="91"/>
        <v>0</v>
      </c>
      <c r="AS377" s="50">
        <f t="shared" si="91"/>
        <v>0</v>
      </c>
      <c r="AT377" s="74">
        <v>0</v>
      </c>
      <c r="AU377" s="74">
        <v>0</v>
      </c>
    </row>
    <row r="378" spans="1:47" x14ac:dyDescent="0.2">
      <c r="A378" s="49">
        <v>2021</v>
      </c>
      <c r="B378" s="49">
        <v>2</v>
      </c>
      <c r="C378" s="50">
        <f t="shared" si="64"/>
        <v>34.723950066840629</v>
      </c>
      <c r="D378" s="50">
        <f t="shared" si="90"/>
        <v>77.741832906544204</v>
      </c>
      <c r="E378" s="50">
        <f t="shared" si="90"/>
        <v>1.3208347252359927</v>
      </c>
      <c r="F378" s="50">
        <f t="shared" si="90"/>
        <v>8.9159951076670885E-4</v>
      </c>
      <c r="G378" s="50">
        <f t="shared" si="90"/>
        <v>13.560177014371067</v>
      </c>
      <c r="H378" s="50">
        <f t="shared" si="90"/>
        <v>57.948681528250383</v>
      </c>
      <c r="I378" s="50">
        <f t="shared" si="90"/>
        <v>0</v>
      </c>
      <c r="J378" s="50">
        <f t="shared" si="90"/>
        <v>57.948681528250383</v>
      </c>
      <c r="K378" s="50">
        <f t="shared" si="90"/>
        <v>0</v>
      </c>
      <c r="L378" s="50">
        <f t="shared" si="90"/>
        <v>97.002453208688308</v>
      </c>
      <c r="M378" s="50">
        <f t="shared" si="90"/>
        <v>0</v>
      </c>
      <c r="N378" s="50">
        <f t="shared" si="90"/>
        <v>0</v>
      </c>
      <c r="O378" s="51">
        <f t="shared" si="73"/>
        <v>34.723950066840629</v>
      </c>
      <c r="P378" s="50">
        <f t="shared" si="74"/>
        <v>77.741832906544204</v>
      </c>
      <c r="Q378" s="50">
        <f t="shared" si="75"/>
        <v>13.560177014371067</v>
      </c>
      <c r="R378" s="50">
        <f t="shared" si="76"/>
        <v>57.948681528250383</v>
      </c>
      <c r="S378" s="50">
        <f t="shared" si="77"/>
        <v>0</v>
      </c>
      <c r="T378" s="50">
        <f t="shared" si="78"/>
        <v>57.948681528250383</v>
      </c>
      <c r="U378" s="50">
        <f t="shared" si="79"/>
        <v>0</v>
      </c>
      <c r="V378" s="50">
        <f t="shared" si="80"/>
        <v>97.002453208688308</v>
      </c>
      <c r="W378" s="12"/>
      <c r="X378" s="38">
        <f t="shared" si="89"/>
        <v>79.669768700736967</v>
      </c>
      <c r="Y378" s="38">
        <f t="shared" si="89"/>
        <v>0</v>
      </c>
      <c r="Z378" s="38">
        <f t="shared" si="89"/>
        <v>72.440419704050981</v>
      </c>
      <c r="AA378" s="7"/>
      <c r="AB378" s="69">
        <f t="shared" si="60"/>
        <v>30.798265729077841</v>
      </c>
      <c r="AC378" s="69">
        <f t="shared" si="61"/>
        <v>80.980530904111944</v>
      </c>
      <c r="AD378" s="50">
        <f t="shared" si="65"/>
        <v>48.77898975749715</v>
      </c>
      <c r="AE378" s="50">
        <f t="shared" si="65"/>
        <v>18.435089638556477</v>
      </c>
      <c r="AF378" s="50">
        <f t="shared" si="65"/>
        <v>48.77898975749715</v>
      </c>
      <c r="AG378" s="74">
        <f t="shared" ref="AG378:AG379" si="92">+AE378</f>
        <v>18.435089638556477</v>
      </c>
      <c r="AH378" s="50">
        <f t="shared" si="67"/>
        <v>0</v>
      </c>
      <c r="AI378" s="50">
        <f t="shared" si="67"/>
        <v>78.970388350011334</v>
      </c>
      <c r="AJ378" s="50">
        <f t="shared" si="67"/>
        <v>0</v>
      </c>
      <c r="AK378" s="50">
        <f t="shared" si="67"/>
        <v>0</v>
      </c>
      <c r="AL378" s="50">
        <f t="shared" si="68"/>
        <v>0</v>
      </c>
      <c r="AM378" s="50">
        <f t="shared" si="88"/>
        <v>32.338150036532738</v>
      </c>
      <c r="AN378" s="50">
        <f t="shared" si="88"/>
        <v>0</v>
      </c>
      <c r="AO378" s="50">
        <f t="shared" si="88"/>
        <v>0</v>
      </c>
      <c r="AP378" s="50">
        <f t="shared" si="88"/>
        <v>0</v>
      </c>
      <c r="AQ378" s="50">
        <f t="shared" si="88"/>
        <v>48.77898975749715</v>
      </c>
      <c r="AR378" s="50">
        <f t="shared" si="88"/>
        <v>0</v>
      </c>
      <c r="AS378" s="50">
        <f t="shared" si="88"/>
        <v>18.435089638556477</v>
      </c>
      <c r="AT378" s="74">
        <v>0</v>
      </c>
      <c r="AU378" s="74">
        <v>0</v>
      </c>
    </row>
    <row r="379" spans="1:47" x14ac:dyDescent="0.2">
      <c r="A379" s="49">
        <v>2021</v>
      </c>
      <c r="B379" s="49">
        <v>3</v>
      </c>
      <c r="C379" s="50">
        <f t="shared" si="64"/>
        <v>67.088827391532973</v>
      </c>
      <c r="D379" s="50">
        <f t="shared" si="90"/>
        <v>46.024503453365838</v>
      </c>
      <c r="E379" s="50">
        <f t="shared" si="90"/>
        <v>5.4285772270038901</v>
      </c>
      <c r="F379" s="50">
        <f t="shared" si="90"/>
        <v>0.1342781954715154</v>
      </c>
      <c r="G379" s="50">
        <f t="shared" si="90"/>
        <v>40.724002377688201</v>
      </c>
      <c r="H379" s="50">
        <f t="shared" si="90"/>
        <v>29.133900916766059</v>
      </c>
      <c r="I379" s="50">
        <f t="shared" si="90"/>
        <v>0</v>
      </c>
      <c r="J379" s="50">
        <f t="shared" si="90"/>
        <v>29.133900916766059</v>
      </c>
      <c r="K379" s="50">
        <f t="shared" si="90"/>
        <v>87.807682389096911</v>
      </c>
      <c r="L379" s="50">
        <f t="shared" si="90"/>
        <v>0</v>
      </c>
      <c r="M379" s="50">
        <f t="shared" si="90"/>
        <v>0</v>
      </c>
      <c r="N379" s="50">
        <f t="shared" si="90"/>
        <v>0</v>
      </c>
      <c r="O379" s="51">
        <f t="shared" si="73"/>
        <v>67.088827391532973</v>
      </c>
      <c r="P379" s="50">
        <f t="shared" si="74"/>
        <v>46.024503453365838</v>
      </c>
      <c r="Q379" s="50">
        <f t="shared" si="75"/>
        <v>40.724002377688201</v>
      </c>
      <c r="R379" s="50">
        <f t="shared" si="76"/>
        <v>29.133900916766059</v>
      </c>
      <c r="S379" s="50">
        <f t="shared" si="77"/>
        <v>0</v>
      </c>
      <c r="T379" s="50">
        <f t="shared" si="78"/>
        <v>29.133900916766059</v>
      </c>
      <c r="U379" s="50">
        <f t="shared" si="79"/>
        <v>87.807682389096911</v>
      </c>
      <c r="V379" s="50">
        <f t="shared" si="80"/>
        <v>0</v>
      </c>
      <c r="W379" s="12"/>
      <c r="X379" s="38">
        <f t="shared" si="89"/>
        <v>82.538993708748691</v>
      </c>
      <c r="Y379" s="38">
        <f t="shared" si="89"/>
        <v>0</v>
      </c>
      <c r="Z379" s="38">
        <f t="shared" si="89"/>
        <v>69.644391577029523</v>
      </c>
      <c r="AA379" s="7"/>
      <c r="AB379" s="69">
        <f t="shared" si="60"/>
        <v>50.906388729186801</v>
      </c>
      <c r="AC379" s="69">
        <f t="shared" si="61"/>
        <v>43.541291222508221</v>
      </c>
      <c r="AD379" s="50">
        <f t="shared" si="65"/>
        <v>23.421699640876209</v>
      </c>
      <c r="AE379" s="50">
        <f t="shared" si="65"/>
        <v>5.9476789648753794</v>
      </c>
      <c r="AF379" s="50">
        <f t="shared" si="65"/>
        <v>23.421699640876209</v>
      </c>
      <c r="AG379" s="74">
        <f t="shared" si="92"/>
        <v>5.9476789648753794</v>
      </c>
      <c r="AH379" s="50">
        <f t="shared" si="67"/>
        <v>74.675091720887963</v>
      </c>
      <c r="AI379" s="50">
        <f t="shared" si="67"/>
        <v>0</v>
      </c>
      <c r="AJ379" s="50">
        <f t="shared" si="67"/>
        <v>0</v>
      </c>
      <c r="AK379" s="50">
        <f t="shared" si="67"/>
        <v>0</v>
      </c>
      <c r="AL379" s="50">
        <f t="shared" si="68"/>
        <v>30.034328431628371</v>
      </c>
      <c r="AM379" s="50">
        <f t="shared" si="88"/>
        <v>0</v>
      </c>
      <c r="AN379" s="50">
        <f t="shared" si="88"/>
        <v>0</v>
      </c>
      <c r="AO379" s="50">
        <f t="shared" si="88"/>
        <v>0</v>
      </c>
      <c r="AP379" s="50">
        <f t="shared" si="88"/>
        <v>23.421699640876209</v>
      </c>
      <c r="AQ379" s="50">
        <f t="shared" si="88"/>
        <v>0</v>
      </c>
      <c r="AR379" s="50">
        <f t="shared" si="88"/>
        <v>5.9476789648753794</v>
      </c>
      <c r="AS379" s="50">
        <f t="shared" si="88"/>
        <v>0</v>
      </c>
      <c r="AT379" s="74">
        <f>(C379+C380)/2</f>
        <v>92.25873715316439</v>
      </c>
      <c r="AU379" s="74">
        <f>(K379+H380)/2</f>
        <v>45.244733330196226</v>
      </c>
    </row>
    <row r="380" spans="1:47" x14ac:dyDescent="0.2">
      <c r="A380" s="49">
        <v>2021</v>
      </c>
      <c r="B380" s="49">
        <v>4</v>
      </c>
      <c r="C380" s="50">
        <f t="shared" si="64"/>
        <v>117.42864691479581</v>
      </c>
      <c r="D380" s="50">
        <f t="shared" si="90"/>
        <v>10.764282951672801</v>
      </c>
      <c r="E380" s="50">
        <f t="shared" si="90"/>
        <v>16.467672682378009</v>
      </c>
      <c r="F380" s="50">
        <f t="shared" si="90"/>
        <v>1.3530134195648187</v>
      </c>
      <c r="G380" s="50">
        <f t="shared" si="90"/>
        <v>95.328248916043805</v>
      </c>
      <c r="H380" s="50">
        <f t="shared" si="90"/>
        <v>2.6817842712955349</v>
      </c>
      <c r="I380" s="50">
        <f t="shared" si="90"/>
        <v>0</v>
      </c>
      <c r="J380" s="50">
        <f t="shared" si="90"/>
        <v>0</v>
      </c>
      <c r="K380" s="50">
        <f t="shared" si="90"/>
        <v>0</v>
      </c>
      <c r="L380" s="50">
        <f t="shared" si="90"/>
        <v>0</v>
      </c>
      <c r="M380" s="50">
        <f t="shared" si="90"/>
        <v>0</v>
      </c>
      <c r="N380" s="50">
        <f t="shared" si="90"/>
        <v>0</v>
      </c>
      <c r="O380" s="51">
        <f t="shared" si="73"/>
        <v>117.42864691479581</v>
      </c>
      <c r="P380" s="50">
        <f t="shared" si="74"/>
        <v>10.764282951672801</v>
      </c>
      <c r="Q380" s="50">
        <f t="shared" si="75"/>
        <v>95.328248916043805</v>
      </c>
      <c r="R380" s="50">
        <f t="shared" si="76"/>
        <v>2.6817842712955349</v>
      </c>
      <c r="S380" s="50">
        <f t="shared" si="77"/>
        <v>0</v>
      </c>
      <c r="T380" s="50">
        <f t="shared" si="78"/>
        <v>0</v>
      </c>
      <c r="U380" s="50">
        <f t="shared" si="79"/>
        <v>0</v>
      </c>
      <c r="V380" s="50">
        <f t="shared" si="80"/>
        <v>0</v>
      </c>
      <c r="W380" s="12"/>
      <c r="X380" s="38">
        <f t="shared" si="89"/>
        <v>86.733993019033363</v>
      </c>
      <c r="Y380" s="38">
        <f t="shared" si="89"/>
        <v>0</v>
      </c>
      <c r="Z380" s="38">
        <f t="shared" si="89"/>
        <v>68.255756463766915</v>
      </c>
      <c r="AA380" s="7"/>
      <c r="AB380" s="69">
        <f t="shared" si="60"/>
        <v>92.25873715316439</v>
      </c>
      <c r="AC380" s="69">
        <f t="shared" si="61"/>
        <v>14.56695045838303</v>
      </c>
      <c r="AD380" s="50">
        <f t="shared" si="65"/>
        <v>1.5573633808275509</v>
      </c>
      <c r="AE380" s="50">
        <f t="shared" si="65"/>
        <v>6.7199104708102195E-4</v>
      </c>
      <c r="AF380" s="50">
        <f t="shared" si="65"/>
        <v>0</v>
      </c>
      <c r="AG380" s="74">
        <v>0</v>
      </c>
      <c r="AH380" s="50">
        <f t="shared" si="67"/>
        <v>0</v>
      </c>
      <c r="AI380" s="50">
        <f t="shared" si="67"/>
        <v>0</v>
      </c>
      <c r="AJ380" s="50">
        <f t="shared" si="67"/>
        <v>0</v>
      </c>
      <c r="AK380" s="50">
        <f t="shared" si="67"/>
        <v>0</v>
      </c>
      <c r="AL380" s="50">
        <f t="shared" si="68"/>
        <v>0</v>
      </c>
      <c r="AM380" s="50">
        <f t="shared" si="88"/>
        <v>0</v>
      </c>
      <c r="AN380" s="50">
        <f t="shared" si="88"/>
        <v>0</v>
      </c>
      <c r="AO380" s="50">
        <f t="shared" si="88"/>
        <v>0</v>
      </c>
      <c r="AP380" s="50">
        <f t="shared" si="88"/>
        <v>0</v>
      </c>
      <c r="AQ380" s="50">
        <f t="shared" si="88"/>
        <v>0</v>
      </c>
      <c r="AR380" s="50">
        <f t="shared" si="88"/>
        <v>0</v>
      </c>
      <c r="AS380" s="50">
        <f t="shared" si="88"/>
        <v>0</v>
      </c>
      <c r="AT380" s="74">
        <v>0</v>
      </c>
      <c r="AU380" s="74">
        <v>0</v>
      </c>
    </row>
    <row r="381" spans="1:47" x14ac:dyDescent="0.2">
      <c r="A381" s="49">
        <v>2021</v>
      </c>
      <c r="B381" s="49">
        <v>5</v>
      </c>
      <c r="C381" s="50">
        <f t="shared" si="64"/>
        <v>205.87235315982971</v>
      </c>
      <c r="D381" s="50">
        <f t="shared" si="90"/>
        <v>1.2492833206498815</v>
      </c>
      <c r="E381" s="50">
        <f t="shared" si="90"/>
        <v>45.023718770231113</v>
      </c>
      <c r="F381" s="50">
        <f t="shared" si="90"/>
        <v>7.1705905198264563</v>
      </c>
      <c r="G381" s="50">
        <f t="shared" si="90"/>
        <v>197.64060057596834</v>
      </c>
      <c r="H381" s="50">
        <f t="shared" si="90"/>
        <v>7.083333333333286E-2</v>
      </c>
      <c r="I381" s="50">
        <f t="shared" si="90"/>
        <v>0</v>
      </c>
      <c r="J381" s="50">
        <f t="shared" si="90"/>
        <v>0</v>
      </c>
      <c r="K381" s="50">
        <f t="shared" si="90"/>
        <v>0</v>
      </c>
      <c r="L381" s="50">
        <f t="shared" si="90"/>
        <v>0</v>
      </c>
      <c r="M381" s="50">
        <f t="shared" si="90"/>
        <v>0</v>
      </c>
      <c r="N381" s="50">
        <f t="shared" si="90"/>
        <v>0</v>
      </c>
      <c r="O381" s="51">
        <f t="shared" si="73"/>
        <v>205.87235315982971</v>
      </c>
      <c r="P381" s="50">
        <f t="shared" si="74"/>
        <v>1.2492833206498815</v>
      </c>
      <c r="Q381" s="50">
        <f t="shared" si="75"/>
        <v>197.64060057596834</v>
      </c>
      <c r="R381" s="50">
        <f t="shared" si="76"/>
        <v>7.083333333333286E-2</v>
      </c>
      <c r="S381" s="50">
        <f t="shared" si="77"/>
        <v>0</v>
      </c>
      <c r="T381" s="50">
        <f t="shared" si="78"/>
        <v>0</v>
      </c>
      <c r="U381" s="50">
        <f t="shared" si="79"/>
        <v>0</v>
      </c>
      <c r="V381" s="50">
        <f t="shared" si="80"/>
        <v>0</v>
      </c>
      <c r="X381" s="38">
        <f t="shared" si="89"/>
        <v>95.217284807981201</v>
      </c>
      <c r="Y381" s="38">
        <f t="shared" si="89"/>
        <v>95.217284807981201</v>
      </c>
      <c r="Z381" s="38">
        <f t="shared" si="89"/>
        <v>70.983151786833304</v>
      </c>
      <c r="AA381" s="7"/>
      <c r="AB381" s="69">
        <f t="shared" si="60"/>
        <v>161.65050003731275</v>
      </c>
      <c r="AC381" s="69">
        <f t="shared" si="61"/>
        <v>0</v>
      </c>
      <c r="AD381" s="50">
        <f t="shared" si="65"/>
        <v>1.041666666666643E-2</v>
      </c>
      <c r="AE381" s="50">
        <f t="shared" si="65"/>
        <v>0</v>
      </c>
      <c r="AF381" s="50">
        <f t="shared" si="65"/>
        <v>0</v>
      </c>
      <c r="AG381" s="74">
        <v>0</v>
      </c>
      <c r="AH381" s="50">
        <f t="shared" si="67"/>
        <v>0</v>
      </c>
      <c r="AI381" s="50">
        <f t="shared" si="67"/>
        <v>0</v>
      </c>
      <c r="AJ381" s="50">
        <f t="shared" si="67"/>
        <v>0</v>
      </c>
      <c r="AK381" s="50">
        <f t="shared" si="67"/>
        <v>0</v>
      </c>
      <c r="AL381" s="50">
        <f t="shared" si="68"/>
        <v>0</v>
      </c>
      <c r="AM381" s="50">
        <f t="shared" si="88"/>
        <v>0</v>
      </c>
      <c r="AN381" s="50">
        <f t="shared" si="88"/>
        <v>0</v>
      </c>
      <c r="AO381" s="50">
        <f t="shared" si="88"/>
        <v>0</v>
      </c>
      <c r="AP381" s="50">
        <f t="shared" si="88"/>
        <v>0</v>
      </c>
      <c r="AQ381" s="50">
        <f t="shared" si="88"/>
        <v>0</v>
      </c>
      <c r="AR381" s="50">
        <f t="shared" si="88"/>
        <v>0</v>
      </c>
      <c r="AS381" s="50">
        <f t="shared" si="88"/>
        <v>0</v>
      </c>
      <c r="AT381" s="74">
        <v>0</v>
      </c>
      <c r="AU381" s="74">
        <v>0</v>
      </c>
    </row>
    <row r="382" spans="1:47" s="7" customFormat="1" x14ac:dyDescent="0.2">
      <c r="A382" s="49">
        <v>2021</v>
      </c>
      <c r="B382" s="49">
        <v>6</v>
      </c>
      <c r="C382" s="50">
        <f t="shared" si="64"/>
        <v>273.79728737823223</v>
      </c>
      <c r="D382" s="50">
        <f t="shared" si="90"/>
        <v>0</v>
      </c>
      <c r="E382" s="50">
        <f t="shared" si="90"/>
        <v>72.937178621047735</v>
      </c>
      <c r="F382" s="50">
        <f t="shared" si="90"/>
        <v>17.719139843326005</v>
      </c>
      <c r="G382" s="50">
        <f t="shared" si="90"/>
        <v>273.7753998005528</v>
      </c>
      <c r="H382" s="50">
        <f t="shared" si="90"/>
        <v>0</v>
      </c>
      <c r="I382" s="50">
        <f t="shared" si="90"/>
        <v>0</v>
      </c>
      <c r="J382" s="50">
        <f t="shared" si="90"/>
        <v>0</v>
      </c>
      <c r="K382" s="50">
        <f t="shared" si="90"/>
        <v>0</v>
      </c>
      <c r="L382" s="50">
        <f t="shared" si="90"/>
        <v>0</v>
      </c>
      <c r="M382" s="50">
        <f t="shared" si="90"/>
        <v>0</v>
      </c>
      <c r="N382" s="50">
        <f t="shared" si="90"/>
        <v>0</v>
      </c>
      <c r="O382" s="51">
        <f t="shared" si="73"/>
        <v>273.79728737823223</v>
      </c>
      <c r="P382" s="50">
        <f t="shared" si="74"/>
        <v>0</v>
      </c>
      <c r="Q382" s="50">
        <f t="shared" si="75"/>
        <v>273.7753998005528</v>
      </c>
      <c r="R382" s="50">
        <f t="shared" si="76"/>
        <v>0</v>
      </c>
      <c r="S382" s="50">
        <f t="shared" si="77"/>
        <v>0</v>
      </c>
      <c r="T382" s="50">
        <f t="shared" si="78"/>
        <v>0</v>
      </c>
      <c r="U382" s="50">
        <f t="shared" si="79"/>
        <v>0</v>
      </c>
      <c r="V382" s="50">
        <f t="shared" si="80"/>
        <v>0</v>
      </c>
      <c r="W382" s="9"/>
      <c r="X382" s="38">
        <f t="shared" si="89"/>
        <v>102.96120349246796</v>
      </c>
      <c r="Y382" s="38">
        <f t="shared" si="89"/>
        <v>102.96120349246796</v>
      </c>
      <c r="Z382" s="38">
        <f t="shared" si="89"/>
        <v>76.337452216704307</v>
      </c>
      <c r="AB382" s="69">
        <f t="shared" si="60"/>
        <v>239.83482026903096</v>
      </c>
      <c r="AC382" s="69">
        <f t="shared" si="61"/>
        <v>0</v>
      </c>
      <c r="AD382" s="50">
        <f t="shared" si="65"/>
        <v>0</v>
      </c>
      <c r="AE382" s="50">
        <f t="shared" si="65"/>
        <v>0</v>
      </c>
      <c r="AF382" s="50">
        <f t="shared" si="65"/>
        <v>0</v>
      </c>
      <c r="AG382" s="74">
        <v>0</v>
      </c>
      <c r="AH382" s="50">
        <f t="shared" si="67"/>
        <v>0</v>
      </c>
      <c r="AI382" s="50">
        <f t="shared" si="67"/>
        <v>0</v>
      </c>
      <c r="AJ382" s="50">
        <f t="shared" si="67"/>
        <v>0</v>
      </c>
      <c r="AK382" s="50">
        <f t="shared" si="67"/>
        <v>0</v>
      </c>
      <c r="AL382" s="50">
        <f t="shared" si="68"/>
        <v>0</v>
      </c>
      <c r="AM382" s="50">
        <f t="shared" si="88"/>
        <v>0</v>
      </c>
      <c r="AN382" s="50">
        <f t="shared" si="88"/>
        <v>0</v>
      </c>
      <c r="AO382" s="50">
        <f t="shared" si="88"/>
        <v>0</v>
      </c>
      <c r="AP382" s="50">
        <f t="shared" si="88"/>
        <v>0</v>
      </c>
      <c r="AQ382" s="50">
        <f t="shared" si="88"/>
        <v>0</v>
      </c>
      <c r="AR382" s="50">
        <f t="shared" si="88"/>
        <v>0</v>
      </c>
      <c r="AS382" s="50">
        <f t="shared" si="88"/>
        <v>0</v>
      </c>
      <c r="AT382" s="74">
        <v>0</v>
      </c>
      <c r="AU382" s="74">
        <v>0</v>
      </c>
    </row>
    <row r="383" spans="1:47" x14ac:dyDescent="0.2">
      <c r="A383" s="49">
        <v>2021</v>
      </c>
      <c r="B383" s="49">
        <v>7</v>
      </c>
      <c r="C383" s="50">
        <f t="shared" si="64"/>
        <v>323.21495100202412</v>
      </c>
      <c r="D383" s="50">
        <f t="shared" si="90"/>
        <v>0</v>
      </c>
      <c r="E383" s="50">
        <f t="shared" si="90"/>
        <v>97.206715563959477</v>
      </c>
      <c r="F383" s="50">
        <f t="shared" si="90"/>
        <v>25.757981967650835</v>
      </c>
      <c r="G383" s="50">
        <f t="shared" si="90"/>
        <v>323.21490232084477</v>
      </c>
      <c r="H383" s="50">
        <f t="shared" si="90"/>
        <v>0</v>
      </c>
      <c r="I383" s="50">
        <f t="shared" si="90"/>
        <v>0</v>
      </c>
      <c r="J383" s="50">
        <f t="shared" si="90"/>
        <v>0</v>
      </c>
      <c r="K383" s="50">
        <f t="shared" si="90"/>
        <v>0</v>
      </c>
      <c r="L383" s="50">
        <f t="shared" si="90"/>
        <v>0</v>
      </c>
      <c r="M383" s="50">
        <f t="shared" si="90"/>
        <v>0</v>
      </c>
      <c r="N383" s="50">
        <f t="shared" si="90"/>
        <v>0</v>
      </c>
      <c r="O383" s="51">
        <f t="shared" si="73"/>
        <v>323.21495100202412</v>
      </c>
      <c r="P383" s="50">
        <f t="shared" si="74"/>
        <v>0</v>
      </c>
      <c r="Q383" s="50">
        <f t="shared" si="75"/>
        <v>323.21490232084477</v>
      </c>
      <c r="R383" s="50">
        <f t="shared" si="76"/>
        <v>0</v>
      </c>
      <c r="S383" s="50">
        <f t="shared" si="77"/>
        <v>0</v>
      </c>
      <c r="T383" s="50">
        <f t="shared" si="78"/>
        <v>0</v>
      </c>
      <c r="U383" s="50">
        <f t="shared" si="79"/>
        <v>0</v>
      </c>
      <c r="V383" s="50">
        <f t="shared" si="80"/>
        <v>0</v>
      </c>
      <c r="X383" s="38">
        <f t="shared" si="89"/>
        <v>106.44877069971258</v>
      </c>
      <c r="Y383" s="38">
        <f t="shared" si="89"/>
        <v>106.44877069971258</v>
      </c>
      <c r="Z383" s="38">
        <f t="shared" si="89"/>
        <v>76.206395007915347</v>
      </c>
      <c r="AA383" s="7"/>
      <c r="AB383" s="69">
        <f t="shared" si="60"/>
        <v>298.50611919012817</v>
      </c>
      <c r="AC383" s="69">
        <f t="shared" si="61"/>
        <v>0</v>
      </c>
      <c r="AD383" s="50">
        <f t="shared" si="65"/>
        <v>0</v>
      </c>
      <c r="AE383" s="50">
        <f t="shared" si="65"/>
        <v>0</v>
      </c>
      <c r="AF383" s="50">
        <f t="shared" si="65"/>
        <v>0</v>
      </c>
      <c r="AG383" s="74">
        <v>0</v>
      </c>
      <c r="AH383" s="50">
        <f t="shared" si="67"/>
        <v>0</v>
      </c>
      <c r="AI383" s="50">
        <f t="shared" si="67"/>
        <v>0</v>
      </c>
      <c r="AJ383" s="50">
        <f t="shared" si="67"/>
        <v>0</v>
      </c>
      <c r="AK383" s="50">
        <f t="shared" si="67"/>
        <v>0</v>
      </c>
      <c r="AL383" s="50">
        <f t="shared" si="68"/>
        <v>0</v>
      </c>
      <c r="AM383" s="50">
        <f t="shared" si="88"/>
        <v>0</v>
      </c>
      <c r="AN383" s="50">
        <f t="shared" si="88"/>
        <v>0</v>
      </c>
      <c r="AO383" s="50">
        <f t="shared" si="88"/>
        <v>0</v>
      </c>
      <c r="AP383" s="50">
        <f t="shared" si="88"/>
        <v>0</v>
      </c>
      <c r="AQ383" s="50">
        <f t="shared" si="88"/>
        <v>0</v>
      </c>
      <c r="AR383" s="50">
        <f t="shared" si="88"/>
        <v>0</v>
      </c>
      <c r="AS383" s="50">
        <f t="shared" si="88"/>
        <v>0</v>
      </c>
      <c r="AT383" s="74">
        <v>0</v>
      </c>
      <c r="AU383" s="74">
        <v>0</v>
      </c>
    </row>
    <row r="384" spans="1:47" x14ac:dyDescent="0.2">
      <c r="A384" s="49">
        <v>2021</v>
      </c>
      <c r="B384" s="49">
        <v>8</v>
      </c>
      <c r="C384" s="50">
        <f t="shared" si="64"/>
        <v>329.73144935858772</v>
      </c>
      <c r="D384" s="50">
        <f t="shared" si="90"/>
        <v>0</v>
      </c>
      <c r="E384" s="50">
        <f t="shared" si="90"/>
        <v>99.695312400078421</v>
      </c>
      <c r="F384" s="50">
        <f t="shared" si="90"/>
        <v>26.810191103418628</v>
      </c>
      <c r="G384" s="50">
        <f t="shared" si="90"/>
        <v>329.73069944170629</v>
      </c>
      <c r="H384" s="50">
        <f t="shared" si="90"/>
        <v>0</v>
      </c>
      <c r="I384" s="50">
        <f t="shared" si="90"/>
        <v>0</v>
      </c>
      <c r="J384" s="50">
        <f t="shared" si="90"/>
        <v>0</v>
      </c>
      <c r="K384" s="50">
        <f t="shared" si="90"/>
        <v>0</v>
      </c>
      <c r="L384" s="50">
        <f t="shared" si="90"/>
        <v>0</v>
      </c>
      <c r="M384" s="50">
        <f t="shared" si="90"/>
        <v>0</v>
      </c>
      <c r="N384" s="50">
        <f t="shared" si="90"/>
        <v>0</v>
      </c>
      <c r="O384" s="51">
        <f t="shared" si="73"/>
        <v>329.73144935858772</v>
      </c>
      <c r="P384" s="50">
        <f t="shared" si="74"/>
        <v>0</v>
      </c>
      <c r="Q384" s="50">
        <f t="shared" si="75"/>
        <v>329.73069944170629</v>
      </c>
      <c r="R384" s="50">
        <f t="shared" si="76"/>
        <v>0</v>
      </c>
      <c r="S384" s="50">
        <f t="shared" si="77"/>
        <v>0</v>
      </c>
      <c r="T384" s="50">
        <f t="shared" si="78"/>
        <v>0</v>
      </c>
      <c r="U384" s="50">
        <f t="shared" si="79"/>
        <v>0</v>
      </c>
      <c r="V384" s="50">
        <f t="shared" si="80"/>
        <v>0</v>
      </c>
      <c r="X384" s="38">
        <f t="shared" si="89"/>
        <v>107.41614697985577</v>
      </c>
      <c r="Y384" s="38">
        <f t="shared" si="89"/>
        <v>107.41614697985577</v>
      </c>
      <c r="Z384" s="38">
        <f t="shared" si="89"/>
        <v>76.3967564018632</v>
      </c>
      <c r="AA384" s="7"/>
      <c r="AB384" s="69">
        <f t="shared" si="60"/>
        <v>326.47320018030592</v>
      </c>
      <c r="AC384" s="69">
        <f t="shared" si="61"/>
        <v>0</v>
      </c>
      <c r="AD384" s="50">
        <f t="shared" si="65"/>
        <v>0</v>
      </c>
      <c r="AE384" s="50">
        <f t="shared" si="65"/>
        <v>0</v>
      </c>
      <c r="AF384" s="50">
        <f t="shared" si="65"/>
        <v>0</v>
      </c>
      <c r="AG384" s="74">
        <v>0</v>
      </c>
      <c r="AH384" s="50">
        <f t="shared" si="67"/>
        <v>0</v>
      </c>
      <c r="AI384" s="50">
        <f t="shared" si="67"/>
        <v>0</v>
      </c>
      <c r="AJ384" s="50">
        <f t="shared" si="67"/>
        <v>0</v>
      </c>
      <c r="AK384" s="50">
        <f t="shared" si="67"/>
        <v>0</v>
      </c>
      <c r="AL384" s="50">
        <f t="shared" si="68"/>
        <v>0</v>
      </c>
      <c r="AM384" s="50">
        <f t="shared" si="88"/>
        <v>0</v>
      </c>
      <c r="AN384" s="50">
        <f t="shared" si="88"/>
        <v>0</v>
      </c>
      <c r="AO384" s="50">
        <f t="shared" si="88"/>
        <v>0</v>
      </c>
      <c r="AP384" s="50">
        <f t="shared" si="88"/>
        <v>0</v>
      </c>
      <c r="AQ384" s="50">
        <f t="shared" si="88"/>
        <v>0</v>
      </c>
      <c r="AR384" s="50">
        <f t="shared" si="88"/>
        <v>0</v>
      </c>
      <c r="AS384" s="50">
        <f t="shared" si="88"/>
        <v>0</v>
      </c>
      <c r="AT384" s="74">
        <v>0</v>
      </c>
      <c r="AU384" s="74">
        <v>0</v>
      </c>
    </row>
    <row r="385" spans="1:47" x14ac:dyDescent="0.2">
      <c r="A385" s="49">
        <v>2021</v>
      </c>
      <c r="B385" s="49">
        <v>9</v>
      </c>
      <c r="C385" s="50">
        <f t="shared" si="64"/>
        <v>278.21093356333773</v>
      </c>
      <c r="D385" s="50">
        <f t="shared" si="90"/>
        <v>0</v>
      </c>
      <c r="E385" s="50">
        <f t="shared" si="90"/>
        <v>69.2279907235135</v>
      </c>
      <c r="F385" s="50">
        <f t="shared" si="90"/>
        <v>13.43040285734474</v>
      </c>
      <c r="G385" s="50">
        <f t="shared" si="90"/>
        <v>278.15549384899225</v>
      </c>
      <c r="H385" s="50">
        <f t="shared" si="90"/>
        <v>0</v>
      </c>
      <c r="I385" s="50">
        <f t="shared" si="90"/>
        <v>0</v>
      </c>
      <c r="J385" s="50">
        <f t="shared" si="90"/>
        <v>0</v>
      </c>
      <c r="K385" s="50">
        <f t="shared" si="90"/>
        <v>0</v>
      </c>
      <c r="L385" s="50">
        <f t="shared" si="90"/>
        <v>0</v>
      </c>
      <c r="M385" s="50">
        <f t="shared" si="90"/>
        <v>0</v>
      </c>
      <c r="N385" s="50">
        <f t="shared" si="90"/>
        <v>0</v>
      </c>
      <c r="O385" s="51">
        <f t="shared" si="73"/>
        <v>278.21093356333773</v>
      </c>
      <c r="P385" s="50">
        <f t="shared" si="74"/>
        <v>0</v>
      </c>
      <c r="Q385" s="50">
        <f t="shared" si="75"/>
        <v>278.15549384899225</v>
      </c>
      <c r="R385" s="50">
        <f t="shared" si="76"/>
        <v>0</v>
      </c>
      <c r="S385" s="50">
        <f t="shared" si="77"/>
        <v>0</v>
      </c>
      <c r="T385" s="50">
        <f t="shared" si="78"/>
        <v>0</v>
      </c>
      <c r="U385" s="50">
        <f t="shared" si="79"/>
        <v>0</v>
      </c>
      <c r="V385" s="50">
        <f t="shared" si="80"/>
        <v>0</v>
      </c>
      <c r="X385" s="38">
        <f t="shared" si="89"/>
        <v>102.68150137955607</v>
      </c>
      <c r="Y385" s="38">
        <f t="shared" si="89"/>
        <v>102.68150137955607</v>
      </c>
      <c r="Z385" s="38">
        <f t="shared" si="89"/>
        <v>78.001484422866469</v>
      </c>
      <c r="AA385" s="7"/>
      <c r="AB385" s="69">
        <f t="shared" si="60"/>
        <v>303.9711914609627</v>
      </c>
      <c r="AC385" s="69">
        <f t="shared" si="61"/>
        <v>0</v>
      </c>
      <c r="AD385" s="50">
        <f t="shared" si="65"/>
        <v>0</v>
      </c>
      <c r="AE385" s="50">
        <f t="shared" si="65"/>
        <v>0</v>
      </c>
      <c r="AF385" s="50">
        <f t="shared" si="65"/>
        <v>0</v>
      </c>
      <c r="AG385" s="74">
        <v>0</v>
      </c>
      <c r="AH385" s="50">
        <f t="shared" si="67"/>
        <v>0</v>
      </c>
      <c r="AI385" s="50">
        <f t="shared" si="67"/>
        <v>0</v>
      </c>
      <c r="AJ385" s="50">
        <f t="shared" si="67"/>
        <v>0</v>
      </c>
      <c r="AK385" s="50">
        <f t="shared" si="67"/>
        <v>0</v>
      </c>
      <c r="AL385" s="50">
        <f t="shared" si="68"/>
        <v>0</v>
      </c>
      <c r="AM385" s="50">
        <f t="shared" si="88"/>
        <v>0</v>
      </c>
      <c r="AN385" s="50">
        <f t="shared" si="88"/>
        <v>0</v>
      </c>
      <c r="AO385" s="50">
        <f t="shared" si="88"/>
        <v>0</v>
      </c>
      <c r="AP385" s="50">
        <f t="shared" si="88"/>
        <v>0</v>
      </c>
      <c r="AQ385" s="50">
        <f t="shared" si="88"/>
        <v>0</v>
      </c>
      <c r="AR385" s="50">
        <f t="shared" si="88"/>
        <v>0</v>
      </c>
      <c r="AS385" s="50">
        <f t="shared" si="88"/>
        <v>0</v>
      </c>
      <c r="AT385" s="74">
        <v>0</v>
      </c>
      <c r="AU385" s="74">
        <v>0</v>
      </c>
    </row>
    <row r="386" spans="1:47" x14ac:dyDescent="0.2">
      <c r="A386" s="49">
        <v>2021</v>
      </c>
      <c r="B386" s="49">
        <v>10</v>
      </c>
      <c r="C386" s="50">
        <f t="shared" si="64"/>
        <v>198.83661390818892</v>
      </c>
      <c r="D386" s="50">
        <f t="shared" si="90"/>
        <v>3.8389772083761713</v>
      </c>
      <c r="E386" s="50">
        <f t="shared" si="90"/>
        <v>35.469220544334775</v>
      </c>
      <c r="F386" s="50">
        <f t="shared" si="90"/>
        <v>3.7051861891231086</v>
      </c>
      <c r="G386" s="50">
        <f t="shared" si="90"/>
        <v>190.70536958671573</v>
      </c>
      <c r="H386" s="50">
        <f t="shared" si="90"/>
        <v>1.5356602334740597</v>
      </c>
      <c r="I386" s="50">
        <f t="shared" si="90"/>
        <v>0</v>
      </c>
      <c r="J386" s="50">
        <f t="shared" si="90"/>
        <v>0</v>
      </c>
      <c r="K386" s="50">
        <f t="shared" si="90"/>
        <v>0</v>
      </c>
      <c r="L386" s="50">
        <f t="shared" si="90"/>
        <v>0</v>
      </c>
      <c r="M386" s="50">
        <f t="shared" si="90"/>
        <v>0</v>
      </c>
      <c r="N386" s="50">
        <f t="shared" si="90"/>
        <v>0</v>
      </c>
      <c r="O386" s="51">
        <f t="shared" si="73"/>
        <v>198.83661390818892</v>
      </c>
      <c r="P386" s="50">
        <f t="shared" si="74"/>
        <v>3.8389772083761713</v>
      </c>
      <c r="Q386" s="50">
        <f t="shared" si="75"/>
        <v>190.70536958671573</v>
      </c>
      <c r="R386" s="50">
        <f t="shared" si="76"/>
        <v>1.5356602334740597</v>
      </c>
      <c r="S386" s="50">
        <f t="shared" si="77"/>
        <v>0</v>
      </c>
      <c r="T386" s="50">
        <f t="shared" si="78"/>
        <v>0</v>
      </c>
      <c r="U386" s="50">
        <f t="shared" si="79"/>
        <v>0</v>
      </c>
      <c r="V386" s="50">
        <f t="shared" si="80"/>
        <v>0</v>
      </c>
      <c r="X386" s="38">
        <f t="shared" si="89"/>
        <v>93.161689051897923</v>
      </c>
      <c r="Y386" s="38">
        <f t="shared" si="89"/>
        <v>0</v>
      </c>
      <c r="Z386" s="38">
        <f t="shared" si="89"/>
        <v>73.921823299745228</v>
      </c>
      <c r="AA386" s="7"/>
      <c r="AB386" s="69">
        <f t="shared" si="60"/>
        <v>238.52377373576331</v>
      </c>
      <c r="AC386" s="69">
        <f t="shared" si="61"/>
        <v>0</v>
      </c>
      <c r="AD386" s="50">
        <f t="shared" si="65"/>
        <v>1.0401537332701989</v>
      </c>
      <c r="AE386" s="50">
        <f t="shared" si="65"/>
        <v>0</v>
      </c>
      <c r="AF386" s="50">
        <f t="shared" si="65"/>
        <v>0</v>
      </c>
      <c r="AG386" s="74">
        <v>0</v>
      </c>
      <c r="AH386" s="50">
        <f t="shared" si="67"/>
        <v>0</v>
      </c>
      <c r="AI386" s="50">
        <f t="shared" si="67"/>
        <v>0</v>
      </c>
      <c r="AJ386" s="50">
        <f t="shared" si="67"/>
        <v>0</v>
      </c>
      <c r="AK386" s="50">
        <f t="shared" si="67"/>
        <v>0</v>
      </c>
      <c r="AL386" s="50">
        <f t="shared" si="68"/>
        <v>0</v>
      </c>
      <c r="AM386" s="50">
        <f t="shared" si="88"/>
        <v>0</v>
      </c>
      <c r="AN386" s="50">
        <f t="shared" si="88"/>
        <v>0</v>
      </c>
      <c r="AO386" s="50">
        <f t="shared" si="88"/>
        <v>0</v>
      </c>
      <c r="AP386" s="50">
        <f t="shared" si="88"/>
        <v>0</v>
      </c>
      <c r="AQ386" s="50">
        <f t="shared" si="88"/>
        <v>0</v>
      </c>
      <c r="AR386" s="50">
        <f t="shared" si="88"/>
        <v>0</v>
      </c>
      <c r="AS386" s="50">
        <f t="shared" si="88"/>
        <v>0</v>
      </c>
      <c r="AT386" s="74">
        <v>0</v>
      </c>
      <c r="AU386" s="74">
        <v>0</v>
      </c>
    </row>
    <row r="387" spans="1:47" x14ac:dyDescent="0.2">
      <c r="A387" s="49">
        <v>2021</v>
      </c>
      <c r="B387" s="49">
        <v>11</v>
      </c>
      <c r="C387" s="50">
        <f t="shared" si="64"/>
        <v>75.667245198869992</v>
      </c>
      <c r="D387" s="50">
        <f t="shared" si="90"/>
        <v>28.935219572893278</v>
      </c>
      <c r="E387" s="50">
        <f t="shared" si="90"/>
        <v>4.4286832253945372</v>
      </c>
      <c r="F387" s="50">
        <f t="shared" si="90"/>
        <v>6.2534575168875839E-2</v>
      </c>
      <c r="G387" s="50">
        <f t="shared" si="90"/>
        <v>53.128416412666297</v>
      </c>
      <c r="H387" s="50">
        <f t="shared" si="90"/>
        <v>14.74770491549187</v>
      </c>
      <c r="I387" s="50">
        <f t="shared" si="90"/>
        <v>0</v>
      </c>
      <c r="J387" s="50">
        <f t="shared" si="90"/>
        <v>0</v>
      </c>
      <c r="K387" s="50">
        <f t="shared" si="90"/>
        <v>0</v>
      </c>
      <c r="L387" s="50">
        <f t="shared" si="90"/>
        <v>0</v>
      </c>
      <c r="M387" s="50">
        <f t="shared" si="90"/>
        <v>0</v>
      </c>
      <c r="N387" s="50">
        <f t="shared" si="90"/>
        <v>0</v>
      </c>
      <c r="O387" s="51">
        <f t="shared" si="73"/>
        <v>75.667245198869992</v>
      </c>
      <c r="P387" s="50">
        <f t="shared" si="74"/>
        <v>28.935219572893278</v>
      </c>
      <c r="Q387" s="50">
        <f t="shared" si="75"/>
        <v>53.128416412666297</v>
      </c>
      <c r="R387" s="50">
        <f t="shared" si="76"/>
        <v>14.74770491549187</v>
      </c>
      <c r="S387" s="50">
        <f t="shared" si="77"/>
        <v>0</v>
      </c>
      <c r="T387" s="50">
        <f t="shared" si="78"/>
        <v>0</v>
      </c>
      <c r="U387" s="50">
        <f t="shared" si="79"/>
        <v>0</v>
      </c>
      <c r="V387" s="50">
        <f t="shared" si="80"/>
        <v>0</v>
      </c>
      <c r="X387" s="38">
        <f t="shared" si="89"/>
        <v>82.716754349850987</v>
      </c>
      <c r="Y387" s="38">
        <f t="shared" si="89"/>
        <v>0</v>
      </c>
      <c r="Z387" s="38">
        <f t="shared" si="89"/>
        <v>72.824650968202945</v>
      </c>
      <c r="AA387" s="7"/>
      <c r="AB387" s="69">
        <f t="shared" si="60"/>
        <v>137.25192955352946</v>
      </c>
      <c r="AC387" s="69">
        <f t="shared" si="61"/>
        <v>0</v>
      </c>
      <c r="AD387" s="50">
        <f t="shared" si="65"/>
        <v>10.990310368714875</v>
      </c>
      <c r="AE387" s="50">
        <f t="shared" si="65"/>
        <v>1.7466988989282193</v>
      </c>
      <c r="AF387" s="50">
        <f t="shared" si="65"/>
        <v>0</v>
      </c>
      <c r="AG387" s="74">
        <v>0</v>
      </c>
      <c r="AH387" s="50">
        <f t="shared" si="67"/>
        <v>0</v>
      </c>
      <c r="AI387" s="50">
        <f t="shared" si="67"/>
        <v>0</v>
      </c>
      <c r="AJ387" s="50">
        <f t="shared" si="67"/>
        <v>0</v>
      </c>
      <c r="AK387" s="50">
        <f t="shared" si="67"/>
        <v>0</v>
      </c>
      <c r="AL387" s="50">
        <f t="shared" si="68"/>
        <v>0</v>
      </c>
      <c r="AM387" s="50">
        <f t="shared" si="88"/>
        <v>0</v>
      </c>
      <c r="AN387" s="50">
        <f t="shared" si="88"/>
        <v>0</v>
      </c>
      <c r="AO387" s="50">
        <f t="shared" si="88"/>
        <v>0</v>
      </c>
      <c r="AP387" s="50">
        <f t="shared" si="88"/>
        <v>0</v>
      </c>
      <c r="AQ387" s="50">
        <f t="shared" si="88"/>
        <v>0</v>
      </c>
      <c r="AR387" s="50">
        <f t="shared" si="88"/>
        <v>0</v>
      </c>
      <c r="AS387" s="50">
        <f t="shared" si="88"/>
        <v>0</v>
      </c>
      <c r="AT387" s="74">
        <v>0</v>
      </c>
      <c r="AU387" s="74">
        <v>0</v>
      </c>
    </row>
    <row r="388" spans="1:47" x14ac:dyDescent="0.2">
      <c r="A388" s="49">
        <v>2021</v>
      </c>
      <c r="B388" s="49">
        <v>12</v>
      </c>
      <c r="C388" s="50">
        <f t="shared" si="64"/>
        <v>42.449672857488302</v>
      </c>
      <c r="D388" s="50">
        <f t="shared" si="90"/>
        <v>82.304422731853208</v>
      </c>
      <c r="E388" s="50">
        <f t="shared" si="90"/>
        <v>0.98160245218345865</v>
      </c>
      <c r="F388" s="50">
        <f t="shared" si="90"/>
        <v>5.7264258648294473E-4</v>
      </c>
      <c r="G388" s="50">
        <f t="shared" si="90"/>
        <v>24.516255146947294</v>
      </c>
      <c r="H388" s="50">
        <f t="shared" si="90"/>
        <v>65.410489377284875</v>
      </c>
      <c r="I388" s="50">
        <f t="shared" si="90"/>
        <v>0.17544300865084281</v>
      </c>
      <c r="J388" s="50">
        <f t="shared" si="90"/>
        <v>65.410489377284875</v>
      </c>
      <c r="K388" s="50">
        <f t="shared" si="90"/>
        <v>0</v>
      </c>
      <c r="L388" s="50">
        <f t="shared" si="90"/>
        <v>0</v>
      </c>
      <c r="M388" s="50">
        <f t="shared" si="90"/>
        <v>0</v>
      </c>
      <c r="N388" s="50">
        <f t="shared" si="90"/>
        <v>65.410489377284875</v>
      </c>
      <c r="O388" s="51">
        <f t="shared" si="73"/>
        <v>42.449672857488302</v>
      </c>
      <c r="P388" s="50">
        <f t="shared" si="74"/>
        <v>82.304422731853208</v>
      </c>
      <c r="Q388" s="50">
        <f t="shared" si="75"/>
        <v>24.516255146947294</v>
      </c>
      <c r="R388" s="50">
        <f t="shared" si="76"/>
        <v>65.410489377284875</v>
      </c>
      <c r="S388" s="50">
        <f t="shared" si="77"/>
        <v>0.17544300865084281</v>
      </c>
      <c r="T388" s="50">
        <f t="shared" si="78"/>
        <v>65.410489377284875</v>
      </c>
      <c r="U388" s="50">
        <f t="shared" si="79"/>
        <v>0</v>
      </c>
      <c r="V388" s="50">
        <f t="shared" si="80"/>
        <v>0</v>
      </c>
      <c r="X388" s="38">
        <f t="shared" si="89"/>
        <v>79.445466787395844</v>
      </c>
      <c r="Y388" s="38">
        <f t="shared" si="89"/>
        <v>0</v>
      </c>
      <c r="Z388" s="38">
        <f t="shared" si="89"/>
        <v>75.287115885577109</v>
      </c>
      <c r="AA388" s="7"/>
      <c r="AB388" s="69">
        <f t="shared" si="60"/>
        <v>59.058459028179144</v>
      </c>
      <c r="AC388" s="69">
        <f t="shared" si="61"/>
        <v>32.705244688642438</v>
      </c>
      <c r="AD388" s="50">
        <f t="shared" si="65"/>
        <v>55.891738675335681</v>
      </c>
      <c r="AE388" s="50">
        <f t="shared" si="65"/>
        <v>21.818154361592569</v>
      </c>
      <c r="AF388" s="50">
        <f t="shared" si="65"/>
        <v>55.891738675335681</v>
      </c>
      <c r="AG388" s="74">
        <f>+AE388</f>
        <v>21.818154361592569</v>
      </c>
      <c r="AH388" s="50">
        <f t="shared" si="67"/>
        <v>0</v>
      </c>
      <c r="AI388" s="50">
        <f t="shared" si="67"/>
        <v>0</v>
      </c>
      <c r="AJ388" s="50">
        <f t="shared" si="67"/>
        <v>0</v>
      </c>
      <c r="AK388" s="50">
        <f t="shared" si="67"/>
        <v>55.891738675335681</v>
      </c>
      <c r="AL388" s="50">
        <f t="shared" si="68"/>
        <v>0</v>
      </c>
      <c r="AM388" s="50">
        <f t="shared" si="88"/>
        <v>0</v>
      </c>
      <c r="AN388" s="50">
        <f t="shared" si="88"/>
        <v>0</v>
      </c>
      <c r="AO388" s="50">
        <f t="shared" si="88"/>
        <v>21.818154361592569</v>
      </c>
      <c r="AP388" s="50">
        <f t="shared" si="88"/>
        <v>0</v>
      </c>
      <c r="AQ388" s="50">
        <f t="shared" si="88"/>
        <v>0</v>
      </c>
      <c r="AR388" s="50">
        <f t="shared" si="88"/>
        <v>0</v>
      </c>
      <c r="AS388" s="50">
        <f t="shared" si="88"/>
        <v>0</v>
      </c>
      <c r="AT388" s="74">
        <v>0</v>
      </c>
      <c r="AU388" s="74">
        <v>0</v>
      </c>
    </row>
    <row r="389" spans="1:47" x14ac:dyDescent="0.2">
      <c r="A389" s="49">
        <v>2022</v>
      </c>
      <c r="B389" s="49">
        <v>1</v>
      </c>
      <c r="C389" s="50">
        <f>+C377</f>
        <v>26.872581391315055</v>
      </c>
      <c r="D389" s="50">
        <f t="shared" ref="D389:N389" si="93">+D377</f>
        <v>123.83441885147447</v>
      </c>
      <c r="E389" s="50">
        <f t="shared" si="93"/>
        <v>0.27440732439639026</v>
      </c>
      <c r="F389" s="50">
        <f t="shared" si="93"/>
        <v>0</v>
      </c>
      <c r="G389" s="50">
        <f t="shared" si="93"/>
        <v>8.9432386973197087</v>
      </c>
      <c r="H389" s="50">
        <f t="shared" si="93"/>
        <v>104.01238027997351</v>
      </c>
      <c r="I389" s="50">
        <f t="shared" si="93"/>
        <v>0.47586523824689808</v>
      </c>
      <c r="J389" s="50">
        <f t="shared" si="93"/>
        <v>104.01238027997351</v>
      </c>
      <c r="K389" s="50">
        <f t="shared" si="93"/>
        <v>0</v>
      </c>
      <c r="L389" s="50">
        <f t="shared" si="93"/>
        <v>0</v>
      </c>
      <c r="M389" s="50">
        <f t="shared" si="93"/>
        <v>104.01238027997351</v>
      </c>
      <c r="N389" s="50">
        <f t="shared" si="93"/>
        <v>0</v>
      </c>
      <c r="O389" s="51">
        <f t="shared" si="73"/>
        <v>26.872581391315055</v>
      </c>
      <c r="P389" s="50">
        <f t="shared" si="74"/>
        <v>123.83441885147447</v>
      </c>
      <c r="Q389" s="50">
        <f t="shared" si="75"/>
        <v>8.9432386973197087</v>
      </c>
      <c r="R389" s="50">
        <f t="shared" si="76"/>
        <v>104.01238027997351</v>
      </c>
      <c r="S389" s="50">
        <f t="shared" si="77"/>
        <v>0.47586523824689808</v>
      </c>
      <c r="T389" s="50">
        <f t="shared" si="78"/>
        <v>104.01238027997351</v>
      </c>
      <c r="U389" s="50">
        <f t="shared" si="79"/>
        <v>0</v>
      </c>
      <c r="V389" s="50">
        <f t="shared" si="80"/>
        <v>0</v>
      </c>
      <c r="X389" s="38">
        <f t="shared" si="89"/>
        <v>78.332321081003528</v>
      </c>
      <c r="Y389" s="38">
        <f t="shared" si="89"/>
        <v>0</v>
      </c>
      <c r="Z389" s="38">
        <f t="shared" si="89"/>
        <v>72.346460944869065</v>
      </c>
      <c r="AA389" s="7"/>
      <c r="AB389" s="69">
        <f t="shared" si="60"/>
        <v>34.661127124401681</v>
      </c>
      <c r="AC389" s="69">
        <f t="shared" si="61"/>
        <v>84.711434828629194</v>
      </c>
      <c r="AD389" s="50">
        <f>+AD377</f>
        <v>90.257513292983134</v>
      </c>
      <c r="AE389" s="50">
        <f>+AE377</f>
        <v>40.262137008313033</v>
      </c>
      <c r="AF389" s="50">
        <f>+AF377</f>
        <v>90.257513292983134</v>
      </c>
      <c r="AG389" s="74">
        <f>+AE389</f>
        <v>40.262137008313033</v>
      </c>
      <c r="AH389" s="50">
        <f>+AH377</f>
        <v>0</v>
      </c>
      <c r="AI389" s="50">
        <f>+AI377</f>
        <v>0</v>
      </c>
      <c r="AJ389" s="50">
        <f>+AJ377</f>
        <v>90.257513292983134</v>
      </c>
      <c r="AK389" s="50">
        <f>+AK377</f>
        <v>0</v>
      </c>
      <c r="AL389" s="50">
        <f>+AL377</f>
        <v>0</v>
      </c>
      <c r="AM389" s="50">
        <f t="shared" ref="AM389:AS389" si="94">+AM377</f>
        <v>0</v>
      </c>
      <c r="AN389" s="50">
        <f t="shared" si="94"/>
        <v>40.262137008313033</v>
      </c>
      <c r="AO389" s="50">
        <f t="shared" si="94"/>
        <v>0</v>
      </c>
      <c r="AP389" s="50">
        <f t="shared" si="94"/>
        <v>0</v>
      </c>
      <c r="AQ389" s="50">
        <f t="shared" si="94"/>
        <v>0</v>
      </c>
      <c r="AR389" s="50">
        <f t="shared" si="94"/>
        <v>0</v>
      </c>
      <c r="AS389" s="50">
        <f t="shared" si="94"/>
        <v>0</v>
      </c>
      <c r="AT389" s="74">
        <v>0</v>
      </c>
      <c r="AU389" s="74">
        <v>0</v>
      </c>
    </row>
    <row r="390" spans="1:47" x14ac:dyDescent="0.2">
      <c r="A390" s="49">
        <v>2022</v>
      </c>
      <c r="B390" s="49">
        <v>2</v>
      </c>
      <c r="C390" s="50">
        <f t="shared" si="64"/>
        <v>34.723950066840629</v>
      </c>
      <c r="D390" s="50">
        <f t="shared" si="90"/>
        <v>77.741832906544204</v>
      </c>
      <c r="E390" s="50">
        <f t="shared" si="90"/>
        <v>1.3208347252359927</v>
      </c>
      <c r="F390" s="50">
        <f t="shared" si="90"/>
        <v>8.9159951076670885E-4</v>
      </c>
      <c r="G390" s="50">
        <f t="shared" si="90"/>
        <v>13.560177014371067</v>
      </c>
      <c r="H390" s="50">
        <f t="shared" si="90"/>
        <v>57.948681528250383</v>
      </c>
      <c r="I390" s="50">
        <f t="shared" si="90"/>
        <v>0</v>
      </c>
      <c r="J390" s="50">
        <f t="shared" si="90"/>
        <v>57.948681528250383</v>
      </c>
      <c r="K390" s="50">
        <f t="shared" si="90"/>
        <v>0</v>
      </c>
      <c r="L390" s="50">
        <f t="shared" si="90"/>
        <v>97.002453208688308</v>
      </c>
      <c r="M390" s="50">
        <f t="shared" si="90"/>
        <v>0</v>
      </c>
      <c r="N390" s="50">
        <f t="shared" si="90"/>
        <v>0</v>
      </c>
      <c r="O390" s="51">
        <f t="shared" si="73"/>
        <v>34.723950066840629</v>
      </c>
      <c r="P390" s="50">
        <f t="shared" si="74"/>
        <v>77.741832906544204</v>
      </c>
      <c r="Q390" s="50">
        <f t="shared" si="75"/>
        <v>13.560177014371067</v>
      </c>
      <c r="R390" s="50">
        <f t="shared" si="76"/>
        <v>57.948681528250383</v>
      </c>
      <c r="S390" s="50">
        <f t="shared" si="77"/>
        <v>0</v>
      </c>
      <c r="T390" s="50">
        <f t="shared" si="78"/>
        <v>57.948681528250383</v>
      </c>
      <c r="U390" s="50">
        <f t="shared" si="79"/>
        <v>0</v>
      </c>
      <c r="V390" s="50">
        <f t="shared" si="80"/>
        <v>97.002453208688308</v>
      </c>
      <c r="X390" s="38">
        <f t="shared" si="89"/>
        <v>79.669768700736967</v>
      </c>
      <c r="Y390" s="38">
        <f t="shared" si="89"/>
        <v>0</v>
      </c>
      <c r="Z390" s="38">
        <f t="shared" si="89"/>
        <v>72.440419704050981</v>
      </c>
      <c r="AA390" s="7"/>
      <c r="AB390" s="69">
        <f t="shared" si="60"/>
        <v>30.798265729077841</v>
      </c>
      <c r="AC390" s="69">
        <f t="shared" si="61"/>
        <v>80.980530904111944</v>
      </c>
      <c r="AD390" s="50">
        <f t="shared" si="65"/>
        <v>48.77898975749715</v>
      </c>
      <c r="AE390" s="50">
        <f t="shared" si="65"/>
        <v>18.435089638556477</v>
      </c>
      <c r="AF390" s="50">
        <f t="shared" si="65"/>
        <v>48.77898975749715</v>
      </c>
      <c r="AG390" s="74">
        <f t="shared" ref="AG390:AG391" si="95">+AE390</f>
        <v>18.435089638556477</v>
      </c>
      <c r="AH390" s="50">
        <f t="shared" si="67"/>
        <v>0</v>
      </c>
      <c r="AI390" s="50">
        <f t="shared" si="67"/>
        <v>78.970388350011334</v>
      </c>
      <c r="AJ390" s="50">
        <f t="shared" si="67"/>
        <v>0</v>
      </c>
      <c r="AK390" s="50">
        <f t="shared" si="67"/>
        <v>0</v>
      </c>
      <c r="AL390" s="50">
        <f t="shared" si="68"/>
        <v>0</v>
      </c>
      <c r="AM390" s="50">
        <f t="shared" si="88"/>
        <v>32.338150036532738</v>
      </c>
      <c r="AN390" s="50">
        <f t="shared" si="88"/>
        <v>0</v>
      </c>
      <c r="AO390" s="50">
        <f t="shared" si="88"/>
        <v>0</v>
      </c>
      <c r="AP390" s="50">
        <f t="shared" si="88"/>
        <v>0</v>
      </c>
      <c r="AQ390" s="50">
        <f t="shared" si="88"/>
        <v>48.77898975749715</v>
      </c>
      <c r="AR390" s="50">
        <f t="shared" si="88"/>
        <v>0</v>
      </c>
      <c r="AS390" s="50">
        <f t="shared" si="88"/>
        <v>18.435089638556477</v>
      </c>
      <c r="AT390" s="74">
        <v>0</v>
      </c>
      <c r="AU390" s="74">
        <v>0</v>
      </c>
    </row>
    <row r="391" spans="1:47" x14ac:dyDescent="0.2">
      <c r="A391" s="49">
        <v>2022</v>
      </c>
      <c r="B391" s="49">
        <v>3</v>
      </c>
      <c r="C391" s="50">
        <f t="shared" si="64"/>
        <v>67.088827391532973</v>
      </c>
      <c r="D391" s="50">
        <f t="shared" si="90"/>
        <v>46.024503453365838</v>
      </c>
      <c r="E391" s="50">
        <f t="shared" si="90"/>
        <v>5.4285772270038901</v>
      </c>
      <c r="F391" s="50">
        <f t="shared" si="90"/>
        <v>0.1342781954715154</v>
      </c>
      <c r="G391" s="50">
        <f t="shared" si="90"/>
        <v>40.724002377688201</v>
      </c>
      <c r="H391" s="50">
        <f t="shared" si="90"/>
        <v>29.133900916766059</v>
      </c>
      <c r="I391" s="50">
        <f t="shared" si="90"/>
        <v>0</v>
      </c>
      <c r="J391" s="50">
        <f t="shared" si="90"/>
        <v>29.133900916766059</v>
      </c>
      <c r="K391" s="50">
        <f t="shared" si="90"/>
        <v>87.807682389096911</v>
      </c>
      <c r="L391" s="50">
        <f t="shared" si="90"/>
        <v>0</v>
      </c>
      <c r="M391" s="50">
        <f t="shared" si="90"/>
        <v>0</v>
      </c>
      <c r="N391" s="50">
        <f t="shared" si="90"/>
        <v>0</v>
      </c>
      <c r="O391" s="51">
        <f t="shared" si="73"/>
        <v>67.088827391532973</v>
      </c>
      <c r="P391" s="50">
        <f t="shared" si="74"/>
        <v>46.024503453365838</v>
      </c>
      <c r="Q391" s="50">
        <f t="shared" si="75"/>
        <v>40.724002377688201</v>
      </c>
      <c r="R391" s="50">
        <f t="shared" si="76"/>
        <v>29.133900916766059</v>
      </c>
      <c r="S391" s="50">
        <f t="shared" si="77"/>
        <v>0</v>
      </c>
      <c r="T391" s="50">
        <f t="shared" si="78"/>
        <v>29.133900916766059</v>
      </c>
      <c r="U391" s="50">
        <f t="shared" si="79"/>
        <v>87.807682389096911</v>
      </c>
      <c r="V391" s="50">
        <f t="shared" si="80"/>
        <v>0</v>
      </c>
      <c r="X391" s="38">
        <f t="shared" si="89"/>
        <v>82.538993708748691</v>
      </c>
      <c r="Y391" s="38">
        <f t="shared" si="89"/>
        <v>0</v>
      </c>
      <c r="Z391" s="38">
        <f t="shared" si="89"/>
        <v>69.644391577029523</v>
      </c>
      <c r="AA391" s="7"/>
      <c r="AB391" s="69">
        <f t="shared" ref="AB391:AB454" si="96">(C391+C390)/2</f>
        <v>50.906388729186801</v>
      </c>
      <c r="AC391" s="69">
        <f t="shared" ref="AC391:AC454" si="97">(J391+J390)/2</f>
        <v>43.541291222508221</v>
      </c>
      <c r="AD391" s="50">
        <f t="shared" si="65"/>
        <v>23.421699640876209</v>
      </c>
      <c r="AE391" s="50">
        <f t="shared" si="65"/>
        <v>5.9476789648753794</v>
      </c>
      <c r="AF391" s="50">
        <f t="shared" si="65"/>
        <v>23.421699640876209</v>
      </c>
      <c r="AG391" s="74">
        <f t="shared" si="95"/>
        <v>5.9476789648753794</v>
      </c>
      <c r="AH391" s="50">
        <f t="shared" si="67"/>
        <v>74.675091720887963</v>
      </c>
      <c r="AI391" s="50">
        <f t="shared" si="67"/>
        <v>0</v>
      </c>
      <c r="AJ391" s="50">
        <f t="shared" si="67"/>
        <v>0</v>
      </c>
      <c r="AK391" s="50">
        <f t="shared" si="67"/>
        <v>0</v>
      </c>
      <c r="AL391" s="50">
        <f t="shared" si="68"/>
        <v>30.034328431628371</v>
      </c>
      <c r="AM391" s="50">
        <f t="shared" ref="AM391:AS406" si="98">+AM379</f>
        <v>0</v>
      </c>
      <c r="AN391" s="50">
        <f t="shared" si="98"/>
        <v>0</v>
      </c>
      <c r="AO391" s="50">
        <f t="shared" si="98"/>
        <v>0</v>
      </c>
      <c r="AP391" s="50">
        <f t="shared" si="98"/>
        <v>23.421699640876209</v>
      </c>
      <c r="AQ391" s="50">
        <f t="shared" si="98"/>
        <v>0</v>
      </c>
      <c r="AR391" s="50">
        <f t="shared" si="98"/>
        <v>5.9476789648753794</v>
      </c>
      <c r="AS391" s="50">
        <f t="shared" si="98"/>
        <v>0</v>
      </c>
      <c r="AT391" s="74">
        <f>(C391+C392)/2</f>
        <v>92.25873715316439</v>
      </c>
      <c r="AU391" s="74">
        <f>(K391+H392)/2</f>
        <v>45.244733330196226</v>
      </c>
    </row>
    <row r="392" spans="1:47" x14ac:dyDescent="0.2">
      <c r="A392" s="49">
        <v>2022</v>
      </c>
      <c r="B392" s="49">
        <v>4</v>
      </c>
      <c r="C392" s="50">
        <f t="shared" si="64"/>
        <v>117.42864691479581</v>
      </c>
      <c r="D392" s="50">
        <f t="shared" si="90"/>
        <v>10.764282951672801</v>
      </c>
      <c r="E392" s="50">
        <f t="shared" si="90"/>
        <v>16.467672682378009</v>
      </c>
      <c r="F392" s="50">
        <f t="shared" si="90"/>
        <v>1.3530134195648187</v>
      </c>
      <c r="G392" s="50">
        <f t="shared" si="90"/>
        <v>95.328248916043805</v>
      </c>
      <c r="H392" s="50">
        <f t="shared" si="90"/>
        <v>2.6817842712955349</v>
      </c>
      <c r="I392" s="50">
        <f t="shared" si="90"/>
        <v>0</v>
      </c>
      <c r="J392" s="50">
        <f t="shared" si="90"/>
        <v>0</v>
      </c>
      <c r="K392" s="50">
        <f t="shared" si="90"/>
        <v>0</v>
      </c>
      <c r="L392" s="50">
        <f t="shared" si="90"/>
        <v>0</v>
      </c>
      <c r="M392" s="50">
        <f t="shared" si="90"/>
        <v>0</v>
      </c>
      <c r="N392" s="50">
        <f t="shared" si="90"/>
        <v>0</v>
      </c>
      <c r="O392" s="51">
        <f t="shared" si="73"/>
        <v>117.42864691479581</v>
      </c>
      <c r="P392" s="50">
        <f t="shared" si="74"/>
        <v>10.764282951672801</v>
      </c>
      <c r="Q392" s="50">
        <f t="shared" si="75"/>
        <v>95.328248916043805</v>
      </c>
      <c r="R392" s="50">
        <f t="shared" si="76"/>
        <v>2.6817842712955349</v>
      </c>
      <c r="S392" s="50">
        <f t="shared" si="77"/>
        <v>0</v>
      </c>
      <c r="T392" s="50">
        <f t="shared" si="78"/>
        <v>0</v>
      </c>
      <c r="U392" s="50">
        <f t="shared" si="79"/>
        <v>0</v>
      </c>
      <c r="V392" s="50">
        <f t="shared" si="80"/>
        <v>0</v>
      </c>
      <c r="X392" s="38">
        <f t="shared" si="89"/>
        <v>86.733993019033363</v>
      </c>
      <c r="Y392" s="38">
        <f t="shared" si="89"/>
        <v>0</v>
      </c>
      <c r="Z392" s="38">
        <f t="shared" si="89"/>
        <v>68.255756463766915</v>
      </c>
      <c r="AA392" s="7"/>
      <c r="AB392" s="69">
        <f t="shared" si="96"/>
        <v>92.25873715316439</v>
      </c>
      <c r="AC392" s="69">
        <f t="shared" si="97"/>
        <v>14.56695045838303</v>
      </c>
      <c r="AD392" s="50">
        <f t="shared" si="65"/>
        <v>1.5573633808275509</v>
      </c>
      <c r="AE392" s="50">
        <f t="shared" si="65"/>
        <v>6.7199104708102195E-4</v>
      </c>
      <c r="AF392" s="50">
        <f t="shared" si="65"/>
        <v>0</v>
      </c>
      <c r="AG392" s="74">
        <v>0</v>
      </c>
      <c r="AH392" s="50">
        <f t="shared" si="67"/>
        <v>0</v>
      </c>
      <c r="AI392" s="50">
        <f t="shared" si="67"/>
        <v>0</v>
      </c>
      <c r="AJ392" s="50">
        <f t="shared" si="67"/>
        <v>0</v>
      </c>
      <c r="AK392" s="50">
        <f t="shared" si="67"/>
        <v>0</v>
      </c>
      <c r="AL392" s="50">
        <f t="shared" si="68"/>
        <v>0</v>
      </c>
      <c r="AM392" s="50">
        <f t="shared" si="98"/>
        <v>0</v>
      </c>
      <c r="AN392" s="50">
        <f t="shared" si="98"/>
        <v>0</v>
      </c>
      <c r="AO392" s="50">
        <f t="shared" si="98"/>
        <v>0</v>
      </c>
      <c r="AP392" s="50">
        <f t="shared" si="98"/>
        <v>0</v>
      </c>
      <c r="AQ392" s="50">
        <f t="shared" si="98"/>
        <v>0</v>
      </c>
      <c r="AR392" s="50">
        <f t="shared" si="98"/>
        <v>0</v>
      </c>
      <c r="AS392" s="50">
        <f t="shared" si="98"/>
        <v>0</v>
      </c>
      <c r="AT392" s="74">
        <v>0</v>
      </c>
      <c r="AU392" s="74">
        <v>0</v>
      </c>
    </row>
    <row r="393" spans="1:47" x14ac:dyDescent="0.2">
      <c r="A393" s="49">
        <v>2022</v>
      </c>
      <c r="B393" s="49">
        <v>5</v>
      </c>
      <c r="C393" s="50">
        <f t="shared" si="64"/>
        <v>205.87235315982971</v>
      </c>
      <c r="D393" s="50">
        <f t="shared" ref="D393:N408" si="99">+D381</f>
        <v>1.2492833206498815</v>
      </c>
      <c r="E393" s="50">
        <f t="shared" si="99"/>
        <v>45.023718770231113</v>
      </c>
      <c r="F393" s="50">
        <f t="shared" si="99"/>
        <v>7.1705905198264563</v>
      </c>
      <c r="G393" s="50">
        <f t="shared" si="99"/>
        <v>197.64060057596834</v>
      </c>
      <c r="H393" s="50">
        <f t="shared" si="99"/>
        <v>7.083333333333286E-2</v>
      </c>
      <c r="I393" s="50">
        <f t="shared" si="99"/>
        <v>0</v>
      </c>
      <c r="J393" s="50">
        <f t="shared" si="99"/>
        <v>0</v>
      </c>
      <c r="K393" s="50">
        <f t="shared" si="99"/>
        <v>0</v>
      </c>
      <c r="L393" s="50">
        <f t="shared" si="99"/>
        <v>0</v>
      </c>
      <c r="M393" s="50">
        <f t="shared" si="99"/>
        <v>0</v>
      </c>
      <c r="N393" s="50">
        <f t="shared" si="99"/>
        <v>0</v>
      </c>
      <c r="O393" s="51">
        <f t="shared" si="73"/>
        <v>205.87235315982971</v>
      </c>
      <c r="P393" s="50">
        <f t="shared" si="74"/>
        <v>1.2492833206498815</v>
      </c>
      <c r="Q393" s="50">
        <f t="shared" si="75"/>
        <v>197.64060057596834</v>
      </c>
      <c r="R393" s="50">
        <f t="shared" si="76"/>
        <v>7.083333333333286E-2</v>
      </c>
      <c r="S393" s="50">
        <f t="shared" si="77"/>
        <v>0</v>
      </c>
      <c r="T393" s="50">
        <f t="shared" si="78"/>
        <v>0</v>
      </c>
      <c r="U393" s="50">
        <f t="shared" si="79"/>
        <v>0</v>
      </c>
      <c r="V393" s="50">
        <f t="shared" si="80"/>
        <v>0</v>
      </c>
      <c r="X393" s="38">
        <f t="shared" si="89"/>
        <v>95.217284807981201</v>
      </c>
      <c r="Y393" s="38">
        <f t="shared" si="89"/>
        <v>95.217284807981201</v>
      </c>
      <c r="Z393" s="38">
        <f t="shared" si="89"/>
        <v>70.983151786833304</v>
      </c>
      <c r="AA393" s="7"/>
      <c r="AB393" s="69">
        <f t="shared" si="96"/>
        <v>161.65050003731275</v>
      </c>
      <c r="AC393" s="69">
        <f t="shared" si="97"/>
        <v>0</v>
      </c>
      <c r="AD393" s="50">
        <f t="shared" si="65"/>
        <v>1.041666666666643E-2</v>
      </c>
      <c r="AE393" s="50">
        <f t="shared" si="65"/>
        <v>0</v>
      </c>
      <c r="AF393" s="50">
        <f t="shared" si="65"/>
        <v>0</v>
      </c>
      <c r="AG393" s="74">
        <v>0</v>
      </c>
      <c r="AH393" s="50">
        <f t="shared" si="67"/>
        <v>0</v>
      </c>
      <c r="AI393" s="50">
        <f t="shared" si="67"/>
        <v>0</v>
      </c>
      <c r="AJ393" s="50">
        <f t="shared" si="67"/>
        <v>0</v>
      </c>
      <c r="AK393" s="50">
        <f t="shared" si="67"/>
        <v>0</v>
      </c>
      <c r="AL393" s="50">
        <f t="shared" si="68"/>
        <v>0</v>
      </c>
      <c r="AM393" s="50">
        <f t="shared" si="98"/>
        <v>0</v>
      </c>
      <c r="AN393" s="50">
        <f t="shared" si="98"/>
        <v>0</v>
      </c>
      <c r="AO393" s="50">
        <f t="shared" si="98"/>
        <v>0</v>
      </c>
      <c r="AP393" s="50">
        <f t="shared" si="98"/>
        <v>0</v>
      </c>
      <c r="AQ393" s="50">
        <f t="shared" si="98"/>
        <v>0</v>
      </c>
      <c r="AR393" s="50">
        <f t="shared" si="98"/>
        <v>0</v>
      </c>
      <c r="AS393" s="50">
        <f t="shared" si="98"/>
        <v>0</v>
      </c>
      <c r="AT393" s="74">
        <v>0</v>
      </c>
      <c r="AU393" s="74">
        <v>0</v>
      </c>
    </row>
    <row r="394" spans="1:47" x14ac:dyDescent="0.2">
      <c r="A394" s="49">
        <v>2022</v>
      </c>
      <c r="B394" s="49">
        <v>6</v>
      </c>
      <c r="C394" s="50">
        <f t="shared" ref="C394:C424" si="100">+C382</f>
        <v>273.79728737823223</v>
      </c>
      <c r="D394" s="50">
        <f t="shared" si="99"/>
        <v>0</v>
      </c>
      <c r="E394" s="50">
        <f t="shared" si="99"/>
        <v>72.937178621047735</v>
      </c>
      <c r="F394" s="50">
        <f t="shared" si="99"/>
        <v>17.719139843326005</v>
      </c>
      <c r="G394" s="50">
        <f t="shared" si="99"/>
        <v>273.7753998005528</v>
      </c>
      <c r="H394" s="50">
        <f t="shared" si="99"/>
        <v>0</v>
      </c>
      <c r="I394" s="50">
        <f t="shared" si="99"/>
        <v>0</v>
      </c>
      <c r="J394" s="50">
        <f t="shared" si="99"/>
        <v>0</v>
      </c>
      <c r="K394" s="50">
        <f t="shared" si="99"/>
        <v>0</v>
      </c>
      <c r="L394" s="50">
        <f t="shared" si="99"/>
        <v>0</v>
      </c>
      <c r="M394" s="50">
        <f t="shared" si="99"/>
        <v>0</v>
      </c>
      <c r="N394" s="50">
        <f t="shared" si="99"/>
        <v>0</v>
      </c>
      <c r="O394" s="51">
        <f t="shared" si="73"/>
        <v>273.79728737823223</v>
      </c>
      <c r="P394" s="50">
        <f t="shared" si="74"/>
        <v>0</v>
      </c>
      <c r="Q394" s="50">
        <f t="shared" si="75"/>
        <v>273.7753998005528</v>
      </c>
      <c r="R394" s="50">
        <f t="shared" si="76"/>
        <v>0</v>
      </c>
      <c r="S394" s="50">
        <f t="shared" si="77"/>
        <v>0</v>
      </c>
      <c r="T394" s="50">
        <f t="shared" si="78"/>
        <v>0</v>
      </c>
      <c r="U394" s="50">
        <f t="shared" si="79"/>
        <v>0</v>
      </c>
      <c r="V394" s="50">
        <f t="shared" si="80"/>
        <v>0</v>
      </c>
      <c r="X394" s="38">
        <f t="shared" si="89"/>
        <v>102.96120349246796</v>
      </c>
      <c r="Y394" s="38">
        <f t="shared" si="89"/>
        <v>102.96120349246796</v>
      </c>
      <c r="Z394" s="38">
        <f t="shared" si="89"/>
        <v>76.337452216704307</v>
      </c>
      <c r="AA394" s="7"/>
      <c r="AB394" s="69">
        <f t="shared" si="96"/>
        <v>239.83482026903096</v>
      </c>
      <c r="AC394" s="69">
        <f t="shared" si="97"/>
        <v>0</v>
      </c>
      <c r="AD394" s="50">
        <f t="shared" ref="AD394:AF424" si="101">+AD382</f>
        <v>0</v>
      </c>
      <c r="AE394" s="50">
        <f t="shared" si="101"/>
        <v>0</v>
      </c>
      <c r="AF394" s="50">
        <f t="shared" si="101"/>
        <v>0</v>
      </c>
      <c r="AG394" s="74">
        <v>0</v>
      </c>
      <c r="AH394" s="50">
        <f t="shared" ref="AH394:AS424" si="102">+AH382</f>
        <v>0</v>
      </c>
      <c r="AI394" s="50">
        <f t="shared" si="102"/>
        <v>0</v>
      </c>
      <c r="AJ394" s="50">
        <f t="shared" si="102"/>
        <v>0</v>
      </c>
      <c r="AK394" s="50">
        <f t="shared" si="102"/>
        <v>0</v>
      </c>
      <c r="AL394" s="50">
        <f t="shared" si="102"/>
        <v>0</v>
      </c>
      <c r="AM394" s="50">
        <f t="shared" si="98"/>
        <v>0</v>
      </c>
      <c r="AN394" s="50">
        <f t="shared" si="98"/>
        <v>0</v>
      </c>
      <c r="AO394" s="50">
        <f t="shared" si="98"/>
        <v>0</v>
      </c>
      <c r="AP394" s="50">
        <f t="shared" si="98"/>
        <v>0</v>
      </c>
      <c r="AQ394" s="50">
        <f t="shared" si="98"/>
        <v>0</v>
      </c>
      <c r="AR394" s="50">
        <f t="shared" si="98"/>
        <v>0</v>
      </c>
      <c r="AS394" s="50">
        <f t="shared" si="98"/>
        <v>0</v>
      </c>
      <c r="AT394" s="74">
        <v>0</v>
      </c>
      <c r="AU394" s="74">
        <v>0</v>
      </c>
    </row>
    <row r="395" spans="1:47" x14ac:dyDescent="0.2">
      <c r="A395" s="49">
        <v>2022</v>
      </c>
      <c r="B395" s="49">
        <v>7</v>
      </c>
      <c r="C395" s="50">
        <f t="shared" si="100"/>
        <v>323.21495100202412</v>
      </c>
      <c r="D395" s="50">
        <f t="shared" si="99"/>
        <v>0</v>
      </c>
      <c r="E395" s="50">
        <f t="shared" si="99"/>
        <v>97.206715563959477</v>
      </c>
      <c r="F395" s="50">
        <f t="shared" si="99"/>
        <v>25.757981967650835</v>
      </c>
      <c r="G395" s="50">
        <f t="shared" si="99"/>
        <v>323.21490232084477</v>
      </c>
      <c r="H395" s="50">
        <f t="shared" si="99"/>
        <v>0</v>
      </c>
      <c r="I395" s="50">
        <f t="shared" si="99"/>
        <v>0</v>
      </c>
      <c r="J395" s="50">
        <f t="shared" si="99"/>
        <v>0</v>
      </c>
      <c r="K395" s="50">
        <f t="shared" si="99"/>
        <v>0</v>
      </c>
      <c r="L395" s="50">
        <f t="shared" si="99"/>
        <v>0</v>
      </c>
      <c r="M395" s="50">
        <f t="shared" si="99"/>
        <v>0</v>
      </c>
      <c r="N395" s="50">
        <f t="shared" si="99"/>
        <v>0</v>
      </c>
      <c r="O395" s="51">
        <f t="shared" si="73"/>
        <v>323.21495100202412</v>
      </c>
      <c r="P395" s="50">
        <f t="shared" si="74"/>
        <v>0</v>
      </c>
      <c r="Q395" s="50">
        <f t="shared" si="75"/>
        <v>323.21490232084477</v>
      </c>
      <c r="R395" s="50">
        <f t="shared" si="76"/>
        <v>0</v>
      </c>
      <c r="S395" s="50">
        <f t="shared" si="77"/>
        <v>0</v>
      </c>
      <c r="T395" s="50">
        <f t="shared" si="78"/>
        <v>0</v>
      </c>
      <c r="U395" s="50">
        <f t="shared" si="79"/>
        <v>0</v>
      </c>
      <c r="V395" s="50">
        <f t="shared" si="80"/>
        <v>0</v>
      </c>
      <c r="X395" s="38">
        <f t="shared" si="89"/>
        <v>106.44877069971258</v>
      </c>
      <c r="Y395" s="38">
        <f t="shared" si="89"/>
        <v>106.44877069971258</v>
      </c>
      <c r="Z395" s="38">
        <f t="shared" si="89"/>
        <v>76.206395007915347</v>
      </c>
      <c r="AA395" s="7"/>
      <c r="AB395" s="69">
        <f t="shared" si="96"/>
        <v>298.50611919012817</v>
      </c>
      <c r="AC395" s="69">
        <f t="shared" si="97"/>
        <v>0</v>
      </c>
      <c r="AD395" s="50">
        <f t="shared" si="101"/>
        <v>0</v>
      </c>
      <c r="AE395" s="50">
        <f t="shared" si="101"/>
        <v>0</v>
      </c>
      <c r="AF395" s="50">
        <f t="shared" si="101"/>
        <v>0</v>
      </c>
      <c r="AG395" s="74">
        <v>0</v>
      </c>
      <c r="AH395" s="50">
        <f t="shared" si="102"/>
        <v>0</v>
      </c>
      <c r="AI395" s="50">
        <f t="shared" si="102"/>
        <v>0</v>
      </c>
      <c r="AJ395" s="50">
        <f t="shared" si="102"/>
        <v>0</v>
      </c>
      <c r="AK395" s="50">
        <f t="shared" si="102"/>
        <v>0</v>
      </c>
      <c r="AL395" s="50">
        <f t="shared" si="102"/>
        <v>0</v>
      </c>
      <c r="AM395" s="50">
        <f t="shared" si="98"/>
        <v>0</v>
      </c>
      <c r="AN395" s="50">
        <f t="shared" si="98"/>
        <v>0</v>
      </c>
      <c r="AO395" s="50">
        <f t="shared" si="98"/>
        <v>0</v>
      </c>
      <c r="AP395" s="50">
        <f t="shared" si="98"/>
        <v>0</v>
      </c>
      <c r="AQ395" s="50">
        <f t="shared" si="98"/>
        <v>0</v>
      </c>
      <c r="AR395" s="50">
        <f t="shared" si="98"/>
        <v>0</v>
      </c>
      <c r="AS395" s="50">
        <f t="shared" si="98"/>
        <v>0</v>
      </c>
      <c r="AT395" s="74">
        <v>0</v>
      </c>
      <c r="AU395" s="74">
        <v>0</v>
      </c>
    </row>
    <row r="396" spans="1:47" x14ac:dyDescent="0.2">
      <c r="A396" s="49">
        <v>2022</v>
      </c>
      <c r="B396" s="49">
        <v>8</v>
      </c>
      <c r="C396" s="50">
        <f t="shared" si="100"/>
        <v>329.73144935858772</v>
      </c>
      <c r="D396" s="50">
        <f t="shared" si="99"/>
        <v>0</v>
      </c>
      <c r="E396" s="50">
        <f t="shared" si="99"/>
        <v>99.695312400078421</v>
      </c>
      <c r="F396" s="50">
        <f t="shared" si="99"/>
        <v>26.810191103418628</v>
      </c>
      <c r="G396" s="50">
        <f t="shared" si="99"/>
        <v>329.73069944170629</v>
      </c>
      <c r="H396" s="50">
        <f t="shared" si="99"/>
        <v>0</v>
      </c>
      <c r="I396" s="50">
        <f t="shared" si="99"/>
        <v>0</v>
      </c>
      <c r="J396" s="50">
        <f t="shared" si="99"/>
        <v>0</v>
      </c>
      <c r="K396" s="50">
        <f t="shared" si="99"/>
        <v>0</v>
      </c>
      <c r="L396" s="50">
        <f t="shared" si="99"/>
        <v>0</v>
      </c>
      <c r="M396" s="50">
        <f t="shared" si="99"/>
        <v>0</v>
      </c>
      <c r="N396" s="50">
        <f t="shared" si="99"/>
        <v>0</v>
      </c>
      <c r="O396" s="51">
        <f t="shared" si="73"/>
        <v>329.73144935858772</v>
      </c>
      <c r="P396" s="50">
        <f t="shared" si="74"/>
        <v>0</v>
      </c>
      <c r="Q396" s="50">
        <f t="shared" si="75"/>
        <v>329.73069944170629</v>
      </c>
      <c r="R396" s="50">
        <f t="shared" si="76"/>
        <v>0</v>
      </c>
      <c r="S396" s="50">
        <f t="shared" si="77"/>
        <v>0</v>
      </c>
      <c r="T396" s="50">
        <f t="shared" si="78"/>
        <v>0</v>
      </c>
      <c r="U396" s="50">
        <f t="shared" si="79"/>
        <v>0</v>
      </c>
      <c r="V396" s="50">
        <f t="shared" si="80"/>
        <v>0</v>
      </c>
      <c r="X396" s="38">
        <f t="shared" si="89"/>
        <v>107.41614697985577</v>
      </c>
      <c r="Y396" s="38">
        <f t="shared" si="89"/>
        <v>107.41614697985577</v>
      </c>
      <c r="Z396" s="38">
        <f t="shared" si="89"/>
        <v>76.3967564018632</v>
      </c>
      <c r="AA396" s="7"/>
      <c r="AB396" s="69">
        <f t="shared" si="96"/>
        <v>326.47320018030592</v>
      </c>
      <c r="AC396" s="69">
        <f t="shared" si="97"/>
        <v>0</v>
      </c>
      <c r="AD396" s="50">
        <f t="shared" si="101"/>
        <v>0</v>
      </c>
      <c r="AE396" s="50">
        <f t="shared" si="101"/>
        <v>0</v>
      </c>
      <c r="AF396" s="50">
        <f t="shared" si="101"/>
        <v>0</v>
      </c>
      <c r="AG396" s="74">
        <v>0</v>
      </c>
      <c r="AH396" s="50">
        <f t="shared" si="102"/>
        <v>0</v>
      </c>
      <c r="AI396" s="50">
        <f t="shared" si="102"/>
        <v>0</v>
      </c>
      <c r="AJ396" s="50">
        <f t="shared" si="102"/>
        <v>0</v>
      </c>
      <c r="AK396" s="50">
        <f t="shared" si="102"/>
        <v>0</v>
      </c>
      <c r="AL396" s="50">
        <f t="shared" si="102"/>
        <v>0</v>
      </c>
      <c r="AM396" s="50">
        <f t="shared" si="98"/>
        <v>0</v>
      </c>
      <c r="AN396" s="50">
        <f t="shared" si="98"/>
        <v>0</v>
      </c>
      <c r="AO396" s="50">
        <f t="shared" si="98"/>
        <v>0</v>
      </c>
      <c r="AP396" s="50">
        <f t="shared" si="98"/>
        <v>0</v>
      </c>
      <c r="AQ396" s="50">
        <f t="shared" si="98"/>
        <v>0</v>
      </c>
      <c r="AR396" s="50">
        <f t="shared" si="98"/>
        <v>0</v>
      </c>
      <c r="AS396" s="50">
        <f t="shared" si="98"/>
        <v>0</v>
      </c>
      <c r="AT396" s="74">
        <v>0</v>
      </c>
      <c r="AU396" s="74">
        <v>0</v>
      </c>
    </row>
    <row r="397" spans="1:47" x14ac:dyDescent="0.2">
      <c r="A397" s="49">
        <v>2022</v>
      </c>
      <c r="B397" s="49">
        <v>9</v>
      </c>
      <c r="C397" s="50">
        <f t="shared" si="100"/>
        <v>278.21093356333773</v>
      </c>
      <c r="D397" s="50">
        <f t="shared" si="99"/>
        <v>0</v>
      </c>
      <c r="E397" s="50">
        <f t="shared" si="99"/>
        <v>69.2279907235135</v>
      </c>
      <c r="F397" s="50">
        <f t="shared" si="99"/>
        <v>13.43040285734474</v>
      </c>
      <c r="G397" s="50">
        <f t="shared" si="99"/>
        <v>278.15549384899225</v>
      </c>
      <c r="H397" s="50">
        <f t="shared" si="99"/>
        <v>0</v>
      </c>
      <c r="I397" s="50">
        <f t="shared" si="99"/>
        <v>0</v>
      </c>
      <c r="J397" s="50">
        <f t="shared" si="99"/>
        <v>0</v>
      </c>
      <c r="K397" s="50">
        <f t="shared" si="99"/>
        <v>0</v>
      </c>
      <c r="L397" s="50">
        <f t="shared" si="99"/>
        <v>0</v>
      </c>
      <c r="M397" s="50">
        <f t="shared" si="99"/>
        <v>0</v>
      </c>
      <c r="N397" s="50">
        <f t="shared" si="99"/>
        <v>0</v>
      </c>
      <c r="O397" s="51">
        <f t="shared" si="73"/>
        <v>278.21093356333773</v>
      </c>
      <c r="P397" s="50">
        <f t="shared" si="74"/>
        <v>0</v>
      </c>
      <c r="Q397" s="50">
        <f t="shared" si="75"/>
        <v>278.15549384899225</v>
      </c>
      <c r="R397" s="50">
        <f t="shared" si="76"/>
        <v>0</v>
      </c>
      <c r="S397" s="50">
        <f t="shared" si="77"/>
        <v>0</v>
      </c>
      <c r="T397" s="50">
        <f t="shared" si="78"/>
        <v>0</v>
      </c>
      <c r="U397" s="50">
        <f t="shared" si="79"/>
        <v>0</v>
      </c>
      <c r="V397" s="50">
        <f t="shared" si="80"/>
        <v>0</v>
      </c>
      <c r="X397" s="38">
        <f t="shared" si="89"/>
        <v>102.68150137955607</v>
      </c>
      <c r="Y397" s="38">
        <f t="shared" si="89"/>
        <v>102.68150137955607</v>
      </c>
      <c r="Z397" s="38">
        <f t="shared" si="89"/>
        <v>78.001484422866469</v>
      </c>
      <c r="AA397" s="7"/>
      <c r="AB397" s="69">
        <f t="shared" si="96"/>
        <v>303.9711914609627</v>
      </c>
      <c r="AC397" s="69">
        <f t="shared" si="97"/>
        <v>0</v>
      </c>
      <c r="AD397" s="50">
        <f t="shared" si="101"/>
        <v>0</v>
      </c>
      <c r="AE397" s="50">
        <f t="shared" si="101"/>
        <v>0</v>
      </c>
      <c r="AF397" s="50">
        <f t="shared" si="101"/>
        <v>0</v>
      </c>
      <c r="AG397" s="74">
        <v>0</v>
      </c>
      <c r="AH397" s="50">
        <f t="shared" si="102"/>
        <v>0</v>
      </c>
      <c r="AI397" s="50">
        <f t="shared" si="102"/>
        <v>0</v>
      </c>
      <c r="AJ397" s="50">
        <f t="shared" si="102"/>
        <v>0</v>
      </c>
      <c r="AK397" s="50">
        <f t="shared" si="102"/>
        <v>0</v>
      </c>
      <c r="AL397" s="50">
        <f t="shared" si="102"/>
        <v>0</v>
      </c>
      <c r="AM397" s="50">
        <f t="shared" si="98"/>
        <v>0</v>
      </c>
      <c r="AN397" s="50">
        <f t="shared" si="98"/>
        <v>0</v>
      </c>
      <c r="AO397" s="50">
        <f t="shared" si="98"/>
        <v>0</v>
      </c>
      <c r="AP397" s="50">
        <f t="shared" si="98"/>
        <v>0</v>
      </c>
      <c r="AQ397" s="50">
        <f t="shared" si="98"/>
        <v>0</v>
      </c>
      <c r="AR397" s="50">
        <f t="shared" si="98"/>
        <v>0</v>
      </c>
      <c r="AS397" s="50">
        <f t="shared" si="98"/>
        <v>0</v>
      </c>
      <c r="AT397" s="74">
        <v>0</v>
      </c>
      <c r="AU397" s="74">
        <v>0</v>
      </c>
    </row>
    <row r="398" spans="1:47" x14ac:dyDescent="0.2">
      <c r="A398" s="49">
        <v>2022</v>
      </c>
      <c r="B398" s="49">
        <v>10</v>
      </c>
      <c r="C398" s="50">
        <f t="shared" si="100"/>
        <v>198.83661390818892</v>
      </c>
      <c r="D398" s="50">
        <f t="shared" si="99"/>
        <v>3.8389772083761713</v>
      </c>
      <c r="E398" s="50">
        <f t="shared" si="99"/>
        <v>35.469220544334775</v>
      </c>
      <c r="F398" s="50">
        <f t="shared" si="99"/>
        <v>3.7051861891231086</v>
      </c>
      <c r="G398" s="50">
        <f t="shared" si="99"/>
        <v>190.70536958671573</v>
      </c>
      <c r="H398" s="50">
        <f t="shared" si="99"/>
        <v>1.5356602334740597</v>
      </c>
      <c r="I398" s="50">
        <f t="shared" si="99"/>
        <v>0</v>
      </c>
      <c r="J398" s="50">
        <f t="shared" si="99"/>
        <v>0</v>
      </c>
      <c r="K398" s="50">
        <f t="shared" si="99"/>
        <v>0</v>
      </c>
      <c r="L398" s="50">
        <f t="shared" si="99"/>
        <v>0</v>
      </c>
      <c r="M398" s="50">
        <f t="shared" si="99"/>
        <v>0</v>
      </c>
      <c r="N398" s="50">
        <f t="shared" si="99"/>
        <v>0</v>
      </c>
      <c r="O398" s="51">
        <f t="shared" si="73"/>
        <v>198.83661390818892</v>
      </c>
      <c r="P398" s="50">
        <f t="shared" si="74"/>
        <v>3.8389772083761713</v>
      </c>
      <c r="Q398" s="50">
        <f t="shared" si="75"/>
        <v>190.70536958671573</v>
      </c>
      <c r="R398" s="50">
        <f t="shared" si="76"/>
        <v>1.5356602334740597</v>
      </c>
      <c r="S398" s="50">
        <f t="shared" si="77"/>
        <v>0</v>
      </c>
      <c r="T398" s="50">
        <f t="shared" si="78"/>
        <v>0</v>
      </c>
      <c r="U398" s="50">
        <f t="shared" si="79"/>
        <v>0</v>
      </c>
      <c r="V398" s="50">
        <f t="shared" si="80"/>
        <v>0</v>
      </c>
      <c r="X398" s="38">
        <f t="shared" si="89"/>
        <v>93.161689051897923</v>
      </c>
      <c r="Y398" s="38">
        <f t="shared" si="89"/>
        <v>0</v>
      </c>
      <c r="Z398" s="38">
        <f t="shared" si="89"/>
        <v>73.921823299745228</v>
      </c>
      <c r="AA398" s="7"/>
      <c r="AB398" s="69">
        <f t="shared" si="96"/>
        <v>238.52377373576331</v>
      </c>
      <c r="AC398" s="69">
        <f t="shared" si="97"/>
        <v>0</v>
      </c>
      <c r="AD398" s="50">
        <f t="shared" si="101"/>
        <v>1.0401537332701989</v>
      </c>
      <c r="AE398" s="50">
        <f t="shared" si="101"/>
        <v>0</v>
      </c>
      <c r="AF398" s="50">
        <f t="shared" si="101"/>
        <v>0</v>
      </c>
      <c r="AG398" s="74">
        <v>0</v>
      </c>
      <c r="AH398" s="50">
        <f t="shared" si="102"/>
        <v>0</v>
      </c>
      <c r="AI398" s="50">
        <f t="shared" si="102"/>
        <v>0</v>
      </c>
      <c r="AJ398" s="50">
        <f t="shared" si="102"/>
        <v>0</v>
      </c>
      <c r="AK398" s="50">
        <f t="shared" si="102"/>
        <v>0</v>
      </c>
      <c r="AL398" s="50">
        <f t="shared" si="102"/>
        <v>0</v>
      </c>
      <c r="AM398" s="50">
        <f t="shared" si="98"/>
        <v>0</v>
      </c>
      <c r="AN398" s="50">
        <f t="shared" si="98"/>
        <v>0</v>
      </c>
      <c r="AO398" s="50">
        <f t="shared" si="98"/>
        <v>0</v>
      </c>
      <c r="AP398" s="50">
        <f t="shared" si="98"/>
        <v>0</v>
      </c>
      <c r="AQ398" s="50">
        <f t="shared" si="98"/>
        <v>0</v>
      </c>
      <c r="AR398" s="50">
        <f t="shared" si="98"/>
        <v>0</v>
      </c>
      <c r="AS398" s="50">
        <f t="shared" si="98"/>
        <v>0</v>
      </c>
      <c r="AT398" s="74">
        <v>0</v>
      </c>
      <c r="AU398" s="74">
        <v>0</v>
      </c>
    </row>
    <row r="399" spans="1:47" x14ac:dyDescent="0.2">
      <c r="A399" s="49">
        <v>2022</v>
      </c>
      <c r="B399" s="49">
        <v>11</v>
      </c>
      <c r="C399" s="50">
        <f t="shared" si="100"/>
        <v>75.667245198869992</v>
      </c>
      <c r="D399" s="50">
        <f t="shared" si="99"/>
        <v>28.935219572893278</v>
      </c>
      <c r="E399" s="50">
        <f t="shared" si="99"/>
        <v>4.4286832253945372</v>
      </c>
      <c r="F399" s="50">
        <f t="shared" si="99"/>
        <v>6.2534575168875839E-2</v>
      </c>
      <c r="G399" s="50">
        <f t="shared" si="99"/>
        <v>53.128416412666297</v>
      </c>
      <c r="H399" s="50">
        <f t="shared" si="99"/>
        <v>14.74770491549187</v>
      </c>
      <c r="I399" s="50">
        <f t="shared" si="99"/>
        <v>0</v>
      </c>
      <c r="J399" s="50">
        <f t="shared" si="99"/>
        <v>0</v>
      </c>
      <c r="K399" s="50">
        <f t="shared" si="99"/>
        <v>0</v>
      </c>
      <c r="L399" s="50">
        <f t="shared" si="99"/>
        <v>0</v>
      </c>
      <c r="M399" s="50">
        <f t="shared" si="99"/>
        <v>0</v>
      </c>
      <c r="N399" s="50">
        <f t="shared" si="99"/>
        <v>0</v>
      </c>
      <c r="O399" s="51">
        <f t="shared" si="73"/>
        <v>75.667245198869992</v>
      </c>
      <c r="P399" s="50">
        <f t="shared" si="74"/>
        <v>28.935219572893278</v>
      </c>
      <c r="Q399" s="50">
        <f t="shared" si="75"/>
        <v>53.128416412666297</v>
      </c>
      <c r="R399" s="50">
        <f t="shared" si="76"/>
        <v>14.74770491549187</v>
      </c>
      <c r="S399" s="50">
        <f t="shared" si="77"/>
        <v>0</v>
      </c>
      <c r="T399" s="50">
        <f t="shared" si="78"/>
        <v>0</v>
      </c>
      <c r="U399" s="50">
        <f t="shared" si="79"/>
        <v>0</v>
      </c>
      <c r="V399" s="50">
        <f t="shared" si="80"/>
        <v>0</v>
      </c>
      <c r="X399" s="38">
        <f t="shared" si="89"/>
        <v>82.716754349850987</v>
      </c>
      <c r="Y399" s="38">
        <f t="shared" si="89"/>
        <v>0</v>
      </c>
      <c r="Z399" s="38">
        <f t="shared" si="89"/>
        <v>72.824650968202945</v>
      </c>
      <c r="AA399" s="7"/>
      <c r="AB399" s="69">
        <f t="shared" si="96"/>
        <v>137.25192955352946</v>
      </c>
      <c r="AC399" s="69">
        <f t="shared" si="97"/>
        <v>0</v>
      </c>
      <c r="AD399" s="50">
        <f t="shared" si="101"/>
        <v>10.990310368714875</v>
      </c>
      <c r="AE399" s="50">
        <f t="shared" si="101"/>
        <v>1.7466988989282193</v>
      </c>
      <c r="AF399" s="50">
        <f t="shared" si="101"/>
        <v>0</v>
      </c>
      <c r="AG399" s="74">
        <v>0</v>
      </c>
      <c r="AH399" s="50">
        <f t="shared" si="102"/>
        <v>0</v>
      </c>
      <c r="AI399" s="50">
        <f t="shared" si="102"/>
        <v>0</v>
      </c>
      <c r="AJ399" s="50">
        <f t="shared" si="102"/>
        <v>0</v>
      </c>
      <c r="AK399" s="50">
        <f t="shared" si="102"/>
        <v>0</v>
      </c>
      <c r="AL399" s="50">
        <f t="shared" si="102"/>
        <v>0</v>
      </c>
      <c r="AM399" s="50">
        <f t="shared" si="98"/>
        <v>0</v>
      </c>
      <c r="AN399" s="50">
        <f t="shared" si="98"/>
        <v>0</v>
      </c>
      <c r="AO399" s="50">
        <f t="shared" si="98"/>
        <v>0</v>
      </c>
      <c r="AP399" s="50">
        <f t="shared" si="98"/>
        <v>0</v>
      </c>
      <c r="AQ399" s="50">
        <f t="shared" si="98"/>
        <v>0</v>
      </c>
      <c r="AR399" s="50">
        <f t="shared" si="98"/>
        <v>0</v>
      </c>
      <c r="AS399" s="50">
        <f t="shared" si="98"/>
        <v>0</v>
      </c>
      <c r="AT399" s="74">
        <v>0</v>
      </c>
      <c r="AU399" s="74">
        <v>0</v>
      </c>
    </row>
    <row r="400" spans="1:47" x14ac:dyDescent="0.2">
      <c r="A400" s="49">
        <v>2022</v>
      </c>
      <c r="B400" s="49">
        <v>12</v>
      </c>
      <c r="C400" s="50">
        <f t="shared" si="100"/>
        <v>42.449672857488302</v>
      </c>
      <c r="D400" s="50">
        <f t="shared" si="99"/>
        <v>82.304422731853208</v>
      </c>
      <c r="E400" s="50">
        <f t="shared" si="99"/>
        <v>0.98160245218345865</v>
      </c>
      <c r="F400" s="50">
        <f t="shared" si="99"/>
        <v>5.7264258648294473E-4</v>
      </c>
      <c r="G400" s="50">
        <f t="shared" si="99"/>
        <v>24.516255146947294</v>
      </c>
      <c r="H400" s="50">
        <f t="shared" si="99"/>
        <v>65.410489377284875</v>
      </c>
      <c r="I400" s="50">
        <f t="shared" si="99"/>
        <v>0.17544300865084281</v>
      </c>
      <c r="J400" s="50">
        <f t="shared" si="99"/>
        <v>65.410489377284875</v>
      </c>
      <c r="K400" s="50">
        <f t="shared" si="99"/>
        <v>0</v>
      </c>
      <c r="L400" s="50">
        <f t="shared" si="99"/>
        <v>0</v>
      </c>
      <c r="M400" s="50">
        <f t="shared" si="99"/>
        <v>0</v>
      </c>
      <c r="N400" s="50">
        <f t="shared" si="99"/>
        <v>65.410489377284875</v>
      </c>
      <c r="O400" s="51">
        <f t="shared" si="73"/>
        <v>42.449672857488302</v>
      </c>
      <c r="P400" s="50">
        <f t="shared" si="74"/>
        <v>82.304422731853208</v>
      </c>
      <c r="Q400" s="50">
        <f t="shared" si="75"/>
        <v>24.516255146947294</v>
      </c>
      <c r="R400" s="50">
        <f t="shared" si="76"/>
        <v>65.410489377284875</v>
      </c>
      <c r="S400" s="50">
        <f t="shared" si="77"/>
        <v>0.17544300865084281</v>
      </c>
      <c r="T400" s="50">
        <f t="shared" si="78"/>
        <v>65.410489377284875</v>
      </c>
      <c r="U400" s="50">
        <f t="shared" si="79"/>
        <v>0</v>
      </c>
      <c r="V400" s="50">
        <f t="shared" si="80"/>
        <v>0</v>
      </c>
      <c r="X400" s="38">
        <f t="shared" si="89"/>
        <v>79.445466787395844</v>
      </c>
      <c r="Y400" s="38">
        <f t="shared" si="89"/>
        <v>0</v>
      </c>
      <c r="Z400" s="38">
        <f t="shared" si="89"/>
        <v>75.287115885577109</v>
      </c>
      <c r="AA400" s="7"/>
      <c r="AB400" s="69">
        <f t="shared" si="96"/>
        <v>59.058459028179144</v>
      </c>
      <c r="AC400" s="69">
        <f t="shared" si="97"/>
        <v>32.705244688642438</v>
      </c>
      <c r="AD400" s="50">
        <f t="shared" si="101"/>
        <v>55.891738675335681</v>
      </c>
      <c r="AE400" s="50">
        <f t="shared" si="101"/>
        <v>21.818154361592569</v>
      </c>
      <c r="AF400" s="50">
        <f t="shared" si="101"/>
        <v>55.891738675335681</v>
      </c>
      <c r="AG400" s="74">
        <f>+AE400</f>
        <v>21.818154361592569</v>
      </c>
      <c r="AH400" s="50">
        <f t="shared" si="102"/>
        <v>0</v>
      </c>
      <c r="AI400" s="50">
        <f t="shared" si="102"/>
        <v>0</v>
      </c>
      <c r="AJ400" s="50">
        <f t="shared" si="102"/>
        <v>0</v>
      </c>
      <c r="AK400" s="50">
        <f t="shared" si="102"/>
        <v>55.891738675335681</v>
      </c>
      <c r="AL400" s="50">
        <f t="shared" si="102"/>
        <v>0</v>
      </c>
      <c r="AM400" s="50">
        <f t="shared" si="98"/>
        <v>0</v>
      </c>
      <c r="AN400" s="50">
        <f t="shared" si="98"/>
        <v>0</v>
      </c>
      <c r="AO400" s="50">
        <f t="shared" si="98"/>
        <v>21.818154361592569</v>
      </c>
      <c r="AP400" s="50">
        <f t="shared" si="98"/>
        <v>0</v>
      </c>
      <c r="AQ400" s="50">
        <f t="shared" si="98"/>
        <v>0</v>
      </c>
      <c r="AR400" s="50">
        <f t="shared" si="98"/>
        <v>0</v>
      </c>
      <c r="AS400" s="50">
        <f t="shared" si="98"/>
        <v>0</v>
      </c>
      <c r="AT400" s="74">
        <v>0</v>
      </c>
      <c r="AU400" s="74">
        <v>0</v>
      </c>
    </row>
    <row r="401" spans="1:47" x14ac:dyDescent="0.2">
      <c r="A401" s="49">
        <v>2023</v>
      </c>
      <c r="B401" s="49">
        <v>1</v>
      </c>
      <c r="C401" s="50">
        <f>+C389</f>
        <v>26.872581391315055</v>
      </c>
      <c r="D401" s="50">
        <f t="shared" ref="D401:N401" si="103">+D389</f>
        <v>123.83441885147447</v>
      </c>
      <c r="E401" s="50">
        <f t="shared" si="103"/>
        <v>0.27440732439639026</v>
      </c>
      <c r="F401" s="50">
        <f t="shared" si="103"/>
        <v>0</v>
      </c>
      <c r="G401" s="50">
        <f t="shared" si="103"/>
        <v>8.9432386973197087</v>
      </c>
      <c r="H401" s="50">
        <f t="shared" si="103"/>
        <v>104.01238027997351</v>
      </c>
      <c r="I401" s="50">
        <f t="shared" si="103"/>
        <v>0.47586523824689808</v>
      </c>
      <c r="J401" s="50">
        <f t="shared" si="103"/>
        <v>104.01238027997351</v>
      </c>
      <c r="K401" s="50">
        <f t="shared" si="103"/>
        <v>0</v>
      </c>
      <c r="L401" s="50">
        <f t="shared" si="103"/>
        <v>0</v>
      </c>
      <c r="M401" s="50">
        <f t="shared" si="103"/>
        <v>104.01238027997351</v>
      </c>
      <c r="N401" s="50">
        <f t="shared" si="103"/>
        <v>0</v>
      </c>
      <c r="O401" s="51">
        <f t="shared" si="73"/>
        <v>26.872581391315055</v>
      </c>
      <c r="P401" s="50">
        <f t="shared" si="74"/>
        <v>123.83441885147447</v>
      </c>
      <c r="Q401" s="50">
        <f t="shared" si="75"/>
        <v>8.9432386973197087</v>
      </c>
      <c r="R401" s="50">
        <f t="shared" si="76"/>
        <v>104.01238027997351</v>
      </c>
      <c r="S401" s="50">
        <f t="shared" si="77"/>
        <v>0.47586523824689808</v>
      </c>
      <c r="T401" s="50">
        <f t="shared" si="78"/>
        <v>104.01238027997351</v>
      </c>
      <c r="U401" s="50">
        <f t="shared" si="79"/>
        <v>0</v>
      </c>
      <c r="V401" s="50">
        <f t="shared" si="80"/>
        <v>0</v>
      </c>
      <c r="X401" s="38">
        <f t="shared" si="89"/>
        <v>78.332321081003528</v>
      </c>
      <c r="Y401" s="38">
        <f t="shared" si="89"/>
        <v>0</v>
      </c>
      <c r="Z401" s="38">
        <f t="shared" si="89"/>
        <v>72.346460944869065</v>
      </c>
      <c r="AA401" s="7"/>
      <c r="AB401" s="69">
        <f t="shared" si="96"/>
        <v>34.661127124401681</v>
      </c>
      <c r="AC401" s="69">
        <f t="shared" si="97"/>
        <v>84.711434828629194</v>
      </c>
      <c r="AD401" s="50">
        <f>+AD389</f>
        <v>90.257513292983134</v>
      </c>
      <c r="AE401" s="50">
        <f>+AE389</f>
        <v>40.262137008313033</v>
      </c>
      <c r="AF401" s="50">
        <f>+AF389</f>
        <v>90.257513292983134</v>
      </c>
      <c r="AG401" s="74">
        <f>+AE401</f>
        <v>40.262137008313033</v>
      </c>
      <c r="AH401" s="50">
        <f>+AH389</f>
        <v>0</v>
      </c>
      <c r="AI401" s="50">
        <f>+AI389</f>
        <v>0</v>
      </c>
      <c r="AJ401" s="50">
        <f>+AJ389</f>
        <v>90.257513292983134</v>
      </c>
      <c r="AK401" s="50">
        <f>+AK389</f>
        <v>0</v>
      </c>
      <c r="AL401" s="50">
        <f>+AL389</f>
        <v>0</v>
      </c>
      <c r="AM401" s="50">
        <f t="shared" ref="AM401:AS401" si="104">+AM389</f>
        <v>0</v>
      </c>
      <c r="AN401" s="50">
        <f t="shared" si="104"/>
        <v>40.262137008313033</v>
      </c>
      <c r="AO401" s="50">
        <f t="shared" si="104"/>
        <v>0</v>
      </c>
      <c r="AP401" s="50">
        <f t="shared" si="104"/>
        <v>0</v>
      </c>
      <c r="AQ401" s="50">
        <f t="shared" si="104"/>
        <v>0</v>
      </c>
      <c r="AR401" s="50">
        <f t="shared" si="104"/>
        <v>0</v>
      </c>
      <c r="AS401" s="50">
        <f t="shared" si="104"/>
        <v>0</v>
      </c>
      <c r="AT401" s="74">
        <v>0</v>
      </c>
      <c r="AU401" s="74">
        <v>0</v>
      </c>
    </row>
    <row r="402" spans="1:47" x14ac:dyDescent="0.2">
      <c r="A402" s="49">
        <v>2023</v>
      </c>
      <c r="B402" s="49">
        <v>2</v>
      </c>
      <c r="C402" s="50">
        <f t="shared" si="100"/>
        <v>34.723950066840629</v>
      </c>
      <c r="D402" s="50">
        <f t="shared" si="99"/>
        <v>77.741832906544204</v>
      </c>
      <c r="E402" s="50">
        <f t="shared" si="99"/>
        <v>1.3208347252359927</v>
      </c>
      <c r="F402" s="50">
        <f t="shared" si="99"/>
        <v>8.9159951076670885E-4</v>
      </c>
      <c r="G402" s="50">
        <f t="shared" si="99"/>
        <v>13.560177014371067</v>
      </c>
      <c r="H402" s="50">
        <f t="shared" si="99"/>
        <v>57.948681528250383</v>
      </c>
      <c r="I402" s="50">
        <f t="shared" si="99"/>
        <v>0</v>
      </c>
      <c r="J402" s="50">
        <f t="shared" si="99"/>
        <v>57.948681528250383</v>
      </c>
      <c r="K402" s="50">
        <f t="shared" si="99"/>
        <v>0</v>
      </c>
      <c r="L402" s="50">
        <f t="shared" si="99"/>
        <v>97.002453208688308</v>
      </c>
      <c r="M402" s="50">
        <f t="shared" si="99"/>
        <v>0</v>
      </c>
      <c r="N402" s="50">
        <f t="shared" si="99"/>
        <v>0</v>
      </c>
      <c r="O402" s="51">
        <f t="shared" si="73"/>
        <v>34.723950066840629</v>
      </c>
      <c r="P402" s="50">
        <f t="shared" si="74"/>
        <v>77.741832906544204</v>
      </c>
      <c r="Q402" s="50">
        <f t="shared" si="75"/>
        <v>13.560177014371067</v>
      </c>
      <c r="R402" s="50">
        <f t="shared" si="76"/>
        <v>57.948681528250383</v>
      </c>
      <c r="S402" s="50">
        <f t="shared" si="77"/>
        <v>0</v>
      </c>
      <c r="T402" s="50">
        <f t="shared" si="78"/>
        <v>57.948681528250383</v>
      </c>
      <c r="U402" s="50">
        <f t="shared" si="79"/>
        <v>0</v>
      </c>
      <c r="V402" s="50">
        <f t="shared" si="80"/>
        <v>97.002453208688308</v>
      </c>
      <c r="X402" s="38">
        <f t="shared" si="89"/>
        <v>79.669768700736967</v>
      </c>
      <c r="Y402" s="38">
        <f t="shared" si="89"/>
        <v>0</v>
      </c>
      <c r="Z402" s="38">
        <f t="shared" si="89"/>
        <v>72.440419704050981</v>
      </c>
      <c r="AA402" s="7"/>
      <c r="AB402" s="69">
        <f t="shared" si="96"/>
        <v>30.798265729077841</v>
      </c>
      <c r="AC402" s="69">
        <f t="shared" si="97"/>
        <v>80.980530904111944</v>
      </c>
      <c r="AD402" s="50">
        <f t="shared" si="101"/>
        <v>48.77898975749715</v>
      </c>
      <c r="AE402" s="50">
        <f t="shared" si="101"/>
        <v>18.435089638556477</v>
      </c>
      <c r="AF402" s="50">
        <f t="shared" si="101"/>
        <v>48.77898975749715</v>
      </c>
      <c r="AG402" s="74">
        <f t="shared" ref="AG402:AG403" si="105">+AE402</f>
        <v>18.435089638556477</v>
      </c>
      <c r="AH402" s="50">
        <f t="shared" si="102"/>
        <v>0</v>
      </c>
      <c r="AI402" s="50">
        <f t="shared" si="102"/>
        <v>78.970388350011334</v>
      </c>
      <c r="AJ402" s="50">
        <f t="shared" si="102"/>
        <v>0</v>
      </c>
      <c r="AK402" s="50">
        <f t="shared" si="102"/>
        <v>0</v>
      </c>
      <c r="AL402" s="50">
        <f t="shared" si="102"/>
        <v>0</v>
      </c>
      <c r="AM402" s="50">
        <f t="shared" si="98"/>
        <v>32.338150036532738</v>
      </c>
      <c r="AN402" s="50">
        <f t="shared" si="98"/>
        <v>0</v>
      </c>
      <c r="AO402" s="50">
        <f t="shared" si="98"/>
        <v>0</v>
      </c>
      <c r="AP402" s="50">
        <f t="shared" si="98"/>
        <v>0</v>
      </c>
      <c r="AQ402" s="50">
        <f t="shared" si="98"/>
        <v>48.77898975749715</v>
      </c>
      <c r="AR402" s="50">
        <f t="shared" si="98"/>
        <v>0</v>
      </c>
      <c r="AS402" s="50">
        <f t="shared" si="98"/>
        <v>18.435089638556477</v>
      </c>
      <c r="AT402" s="74">
        <v>0</v>
      </c>
      <c r="AU402" s="74">
        <v>0</v>
      </c>
    </row>
    <row r="403" spans="1:47" x14ac:dyDescent="0.2">
      <c r="A403" s="49">
        <v>2023</v>
      </c>
      <c r="B403" s="49">
        <v>3</v>
      </c>
      <c r="C403" s="50">
        <f t="shared" si="100"/>
        <v>67.088827391532973</v>
      </c>
      <c r="D403" s="50">
        <f t="shared" si="99"/>
        <v>46.024503453365838</v>
      </c>
      <c r="E403" s="50">
        <f t="shared" si="99"/>
        <v>5.4285772270038901</v>
      </c>
      <c r="F403" s="50">
        <f t="shared" si="99"/>
        <v>0.1342781954715154</v>
      </c>
      <c r="G403" s="50">
        <f t="shared" si="99"/>
        <v>40.724002377688201</v>
      </c>
      <c r="H403" s="50">
        <f t="shared" si="99"/>
        <v>29.133900916766059</v>
      </c>
      <c r="I403" s="50">
        <f t="shared" si="99"/>
        <v>0</v>
      </c>
      <c r="J403" s="50">
        <f t="shared" si="99"/>
        <v>29.133900916766059</v>
      </c>
      <c r="K403" s="50">
        <f t="shared" si="99"/>
        <v>87.807682389096911</v>
      </c>
      <c r="L403" s="50">
        <f t="shared" si="99"/>
        <v>0</v>
      </c>
      <c r="M403" s="50">
        <f t="shared" si="99"/>
        <v>0</v>
      </c>
      <c r="N403" s="50">
        <f t="shared" si="99"/>
        <v>0</v>
      </c>
      <c r="O403" s="51">
        <f t="shared" si="73"/>
        <v>67.088827391532973</v>
      </c>
      <c r="P403" s="50">
        <f t="shared" si="74"/>
        <v>46.024503453365838</v>
      </c>
      <c r="Q403" s="50">
        <f t="shared" si="75"/>
        <v>40.724002377688201</v>
      </c>
      <c r="R403" s="50">
        <f t="shared" si="76"/>
        <v>29.133900916766059</v>
      </c>
      <c r="S403" s="50">
        <f t="shared" si="77"/>
        <v>0</v>
      </c>
      <c r="T403" s="50">
        <f t="shared" si="78"/>
        <v>29.133900916766059</v>
      </c>
      <c r="U403" s="50">
        <f t="shared" si="79"/>
        <v>87.807682389096911</v>
      </c>
      <c r="V403" s="50">
        <f t="shared" si="80"/>
        <v>0</v>
      </c>
      <c r="X403" s="38">
        <f t="shared" si="89"/>
        <v>82.538993708748691</v>
      </c>
      <c r="Y403" s="38">
        <f t="shared" si="89"/>
        <v>0</v>
      </c>
      <c r="Z403" s="38">
        <f t="shared" si="89"/>
        <v>69.644391577029523</v>
      </c>
      <c r="AA403" s="7"/>
      <c r="AB403" s="69">
        <f t="shared" si="96"/>
        <v>50.906388729186801</v>
      </c>
      <c r="AC403" s="69">
        <f t="shared" si="97"/>
        <v>43.541291222508221</v>
      </c>
      <c r="AD403" s="50">
        <f t="shared" si="101"/>
        <v>23.421699640876209</v>
      </c>
      <c r="AE403" s="50">
        <f t="shared" si="101"/>
        <v>5.9476789648753794</v>
      </c>
      <c r="AF403" s="50">
        <f t="shared" si="101"/>
        <v>23.421699640876209</v>
      </c>
      <c r="AG403" s="74">
        <f t="shared" si="105"/>
        <v>5.9476789648753794</v>
      </c>
      <c r="AH403" s="50">
        <f t="shared" si="102"/>
        <v>74.675091720887963</v>
      </c>
      <c r="AI403" s="50">
        <f t="shared" si="102"/>
        <v>0</v>
      </c>
      <c r="AJ403" s="50">
        <f t="shared" si="102"/>
        <v>0</v>
      </c>
      <c r="AK403" s="50">
        <f t="shared" si="102"/>
        <v>0</v>
      </c>
      <c r="AL403" s="50">
        <f t="shared" si="102"/>
        <v>30.034328431628371</v>
      </c>
      <c r="AM403" s="50">
        <f t="shared" si="98"/>
        <v>0</v>
      </c>
      <c r="AN403" s="50">
        <f t="shared" si="98"/>
        <v>0</v>
      </c>
      <c r="AO403" s="50">
        <f t="shared" si="98"/>
        <v>0</v>
      </c>
      <c r="AP403" s="50">
        <f t="shared" si="98"/>
        <v>23.421699640876209</v>
      </c>
      <c r="AQ403" s="50">
        <f t="shared" si="98"/>
        <v>0</v>
      </c>
      <c r="AR403" s="50">
        <f t="shared" si="98"/>
        <v>5.9476789648753794</v>
      </c>
      <c r="AS403" s="50">
        <f t="shared" si="98"/>
        <v>0</v>
      </c>
      <c r="AT403" s="74">
        <f>(C403+C404)/2</f>
        <v>92.25873715316439</v>
      </c>
      <c r="AU403" s="74">
        <f>(K403+H404)/2</f>
        <v>45.244733330196226</v>
      </c>
    </row>
    <row r="404" spans="1:47" x14ac:dyDescent="0.2">
      <c r="A404" s="49">
        <v>2023</v>
      </c>
      <c r="B404" s="49">
        <v>4</v>
      </c>
      <c r="C404" s="50">
        <f t="shared" si="100"/>
        <v>117.42864691479581</v>
      </c>
      <c r="D404" s="50">
        <f t="shared" si="99"/>
        <v>10.764282951672801</v>
      </c>
      <c r="E404" s="50">
        <f t="shared" si="99"/>
        <v>16.467672682378009</v>
      </c>
      <c r="F404" s="50">
        <f t="shared" si="99"/>
        <v>1.3530134195648187</v>
      </c>
      <c r="G404" s="50">
        <f t="shared" si="99"/>
        <v>95.328248916043805</v>
      </c>
      <c r="H404" s="50">
        <f t="shared" si="99"/>
        <v>2.6817842712955349</v>
      </c>
      <c r="I404" s="50">
        <f t="shared" si="99"/>
        <v>0</v>
      </c>
      <c r="J404" s="50">
        <f t="shared" si="99"/>
        <v>0</v>
      </c>
      <c r="K404" s="50">
        <f t="shared" si="99"/>
        <v>0</v>
      </c>
      <c r="L404" s="50">
        <f t="shared" si="99"/>
        <v>0</v>
      </c>
      <c r="M404" s="50">
        <f t="shared" si="99"/>
        <v>0</v>
      </c>
      <c r="N404" s="50">
        <f t="shared" si="99"/>
        <v>0</v>
      </c>
      <c r="O404" s="51">
        <f t="shared" si="73"/>
        <v>117.42864691479581</v>
      </c>
      <c r="P404" s="50">
        <f t="shared" si="74"/>
        <v>10.764282951672801</v>
      </c>
      <c r="Q404" s="50">
        <f t="shared" si="75"/>
        <v>95.328248916043805</v>
      </c>
      <c r="R404" s="50">
        <f t="shared" si="76"/>
        <v>2.6817842712955349</v>
      </c>
      <c r="S404" s="50">
        <f t="shared" si="77"/>
        <v>0</v>
      </c>
      <c r="T404" s="50">
        <f t="shared" si="78"/>
        <v>0</v>
      </c>
      <c r="U404" s="50">
        <f t="shared" si="79"/>
        <v>0</v>
      </c>
      <c r="V404" s="50">
        <f t="shared" si="80"/>
        <v>0</v>
      </c>
      <c r="X404" s="38">
        <f t="shared" si="89"/>
        <v>86.733993019033363</v>
      </c>
      <c r="Y404" s="38">
        <f t="shared" si="89"/>
        <v>0</v>
      </c>
      <c r="Z404" s="38">
        <f t="shared" si="89"/>
        <v>68.255756463766915</v>
      </c>
      <c r="AA404" s="7"/>
      <c r="AB404" s="69">
        <f t="shared" si="96"/>
        <v>92.25873715316439</v>
      </c>
      <c r="AC404" s="69">
        <f t="shared" si="97"/>
        <v>14.56695045838303</v>
      </c>
      <c r="AD404" s="50">
        <f t="shared" si="101"/>
        <v>1.5573633808275509</v>
      </c>
      <c r="AE404" s="50">
        <f t="shared" si="101"/>
        <v>6.7199104708102195E-4</v>
      </c>
      <c r="AF404" s="50">
        <f t="shared" si="101"/>
        <v>0</v>
      </c>
      <c r="AG404" s="74">
        <v>0</v>
      </c>
      <c r="AH404" s="50">
        <f t="shared" si="102"/>
        <v>0</v>
      </c>
      <c r="AI404" s="50">
        <f t="shared" si="102"/>
        <v>0</v>
      </c>
      <c r="AJ404" s="50">
        <f t="shared" si="102"/>
        <v>0</v>
      </c>
      <c r="AK404" s="50">
        <f t="shared" si="102"/>
        <v>0</v>
      </c>
      <c r="AL404" s="50">
        <f t="shared" si="102"/>
        <v>0</v>
      </c>
      <c r="AM404" s="50">
        <f t="shared" si="98"/>
        <v>0</v>
      </c>
      <c r="AN404" s="50">
        <f t="shared" si="98"/>
        <v>0</v>
      </c>
      <c r="AO404" s="50">
        <f t="shared" si="98"/>
        <v>0</v>
      </c>
      <c r="AP404" s="50">
        <f t="shared" si="98"/>
        <v>0</v>
      </c>
      <c r="AQ404" s="50">
        <f t="shared" si="98"/>
        <v>0</v>
      </c>
      <c r="AR404" s="50">
        <f t="shared" si="98"/>
        <v>0</v>
      </c>
      <c r="AS404" s="50">
        <f t="shared" si="98"/>
        <v>0</v>
      </c>
      <c r="AT404" s="74">
        <v>0</v>
      </c>
      <c r="AU404" s="74">
        <v>0</v>
      </c>
    </row>
    <row r="405" spans="1:47" x14ac:dyDescent="0.2">
      <c r="A405" s="49">
        <v>2023</v>
      </c>
      <c r="B405" s="49">
        <v>5</v>
      </c>
      <c r="C405" s="50">
        <f t="shared" si="100"/>
        <v>205.87235315982971</v>
      </c>
      <c r="D405" s="50">
        <f t="shared" si="99"/>
        <v>1.2492833206498815</v>
      </c>
      <c r="E405" s="50">
        <f t="shared" si="99"/>
        <v>45.023718770231113</v>
      </c>
      <c r="F405" s="50">
        <f t="shared" si="99"/>
        <v>7.1705905198264563</v>
      </c>
      <c r="G405" s="50">
        <f t="shared" si="99"/>
        <v>197.64060057596834</v>
      </c>
      <c r="H405" s="50">
        <f t="shared" si="99"/>
        <v>7.083333333333286E-2</v>
      </c>
      <c r="I405" s="50">
        <f t="shared" si="99"/>
        <v>0</v>
      </c>
      <c r="J405" s="50">
        <f t="shared" si="99"/>
        <v>0</v>
      </c>
      <c r="K405" s="50">
        <f t="shared" si="99"/>
        <v>0</v>
      </c>
      <c r="L405" s="50">
        <f t="shared" si="99"/>
        <v>0</v>
      </c>
      <c r="M405" s="50">
        <f t="shared" si="99"/>
        <v>0</v>
      </c>
      <c r="N405" s="50">
        <f t="shared" si="99"/>
        <v>0</v>
      </c>
      <c r="O405" s="51">
        <f t="shared" si="73"/>
        <v>205.87235315982971</v>
      </c>
      <c r="P405" s="50">
        <f t="shared" si="74"/>
        <v>1.2492833206498815</v>
      </c>
      <c r="Q405" s="50">
        <f t="shared" si="75"/>
        <v>197.64060057596834</v>
      </c>
      <c r="R405" s="50">
        <f t="shared" si="76"/>
        <v>7.083333333333286E-2</v>
      </c>
      <c r="S405" s="50">
        <f t="shared" si="77"/>
        <v>0</v>
      </c>
      <c r="T405" s="50">
        <f t="shared" si="78"/>
        <v>0</v>
      </c>
      <c r="U405" s="50">
        <f t="shared" si="79"/>
        <v>0</v>
      </c>
      <c r="V405" s="50">
        <f t="shared" si="80"/>
        <v>0</v>
      </c>
      <c r="X405" s="38">
        <f t="shared" si="89"/>
        <v>95.217284807981201</v>
      </c>
      <c r="Y405" s="38">
        <f t="shared" si="89"/>
        <v>95.217284807981201</v>
      </c>
      <c r="Z405" s="38">
        <f t="shared" si="89"/>
        <v>70.983151786833304</v>
      </c>
      <c r="AA405" s="7"/>
      <c r="AB405" s="69">
        <f t="shared" si="96"/>
        <v>161.65050003731275</v>
      </c>
      <c r="AC405" s="69">
        <f t="shared" si="97"/>
        <v>0</v>
      </c>
      <c r="AD405" s="50">
        <f t="shared" si="101"/>
        <v>1.041666666666643E-2</v>
      </c>
      <c r="AE405" s="50">
        <f t="shared" si="101"/>
        <v>0</v>
      </c>
      <c r="AF405" s="50">
        <f t="shared" si="101"/>
        <v>0</v>
      </c>
      <c r="AG405" s="74">
        <v>0</v>
      </c>
      <c r="AH405" s="50">
        <f t="shared" si="102"/>
        <v>0</v>
      </c>
      <c r="AI405" s="50">
        <f t="shared" si="102"/>
        <v>0</v>
      </c>
      <c r="AJ405" s="50">
        <f t="shared" si="102"/>
        <v>0</v>
      </c>
      <c r="AK405" s="50">
        <f t="shared" si="102"/>
        <v>0</v>
      </c>
      <c r="AL405" s="50">
        <f t="shared" si="102"/>
        <v>0</v>
      </c>
      <c r="AM405" s="50">
        <f t="shared" si="98"/>
        <v>0</v>
      </c>
      <c r="AN405" s="50">
        <f t="shared" si="98"/>
        <v>0</v>
      </c>
      <c r="AO405" s="50">
        <f t="shared" si="98"/>
        <v>0</v>
      </c>
      <c r="AP405" s="50">
        <f t="shared" si="98"/>
        <v>0</v>
      </c>
      <c r="AQ405" s="50">
        <f t="shared" si="98"/>
        <v>0</v>
      </c>
      <c r="AR405" s="50">
        <f t="shared" si="98"/>
        <v>0</v>
      </c>
      <c r="AS405" s="50">
        <f t="shared" si="98"/>
        <v>0</v>
      </c>
      <c r="AT405" s="74">
        <v>0</v>
      </c>
      <c r="AU405" s="74">
        <v>0</v>
      </c>
    </row>
    <row r="406" spans="1:47" x14ac:dyDescent="0.2">
      <c r="A406" s="49">
        <v>2023</v>
      </c>
      <c r="B406" s="49">
        <v>6</v>
      </c>
      <c r="C406" s="50">
        <f t="shared" si="100"/>
        <v>273.79728737823223</v>
      </c>
      <c r="D406" s="50">
        <f t="shared" si="99"/>
        <v>0</v>
      </c>
      <c r="E406" s="50">
        <f t="shared" si="99"/>
        <v>72.937178621047735</v>
      </c>
      <c r="F406" s="50">
        <f t="shared" si="99"/>
        <v>17.719139843326005</v>
      </c>
      <c r="G406" s="50">
        <f t="shared" si="99"/>
        <v>273.7753998005528</v>
      </c>
      <c r="H406" s="50">
        <f t="shared" si="99"/>
        <v>0</v>
      </c>
      <c r="I406" s="50">
        <f t="shared" si="99"/>
        <v>0</v>
      </c>
      <c r="J406" s="50">
        <f t="shared" si="99"/>
        <v>0</v>
      </c>
      <c r="K406" s="50">
        <f t="shared" si="99"/>
        <v>0</v>
      </c>
      <c r="L406" s="50">
        <f t="shared" si="99"/>
        <v>0</v>
      </c>
      <c r="M406" s="50">
        <f t="shared" si="99"/>
        <v>0</v>
      </c>
      <c r="N406" s="50">
        <f t="shared" si="99"/>
        <v>0</v>
      </c>
      <c r="O406" s="51">
        <f t="shared" si="73"/>
        <v>273.79728737823223</v>
      </c>
      <c r="P406" s="50">
        <f t="shared" si="74"/>
        <v>0</v>
      </c>
      <c r="Q406" s="50">
        <f t="shared" si="75"/>
        <v>273.7753998005528</v>
      </c>
      <c r="R406" s="50">
        <f t="shared" si="76"/>
        <v>0</v>
      </c>
      <c r="S406" s="50">
        <f t="shared" si="77"/>
        <v>0</v>
      </c>
      <c r="T406" s="50">
        <f t="shared" si="78"/>
        <v>0</v>
      </c>
      <c r="U406" s="50">
        <f t="shared" si="79"/>
        <v>0</v>
      </c>
      <c r="V406" s="50">
        <f t="shared" si="80"/>
        <v>0</v>
      </c>
      <c r="X406" s="38">
        <f t="shared" si="89"/>
        <v>102.96120349246796</v>
      </c>
      <c r="Y406" s="38">
        <f t="shared" si="89"/>
        <v>102.96120349246796</v>
      </c>
      <c r="Z406" s="38">
        <f t="shared" si="89"/>
        <v>76.337452216704307</v>
      </c>
      <c r="AA406" s="7"/>
      <c r="AB406" s="69">
        <f t="shared" si="96"/>
        <v>239.83482026903096</v>
      </c>
      <c r="AC406" s="69">
        <f t="shared" si="97"/>
        <v>0</v>
      </c>
      <c r="AD406" s="50">
        <f t="shared" si="101"/>
        <v>0</v>
      </c>
      <c r="AE406" s="50">
        <f t="shared" si="101"/>
        <v>0</v>
      </c>
      <c r="AF406" s="50">
        <f t="shared" si="101"/>
        <v>0</v>
      </c>
      <c r="AG406" s="74">
        <v>0</v>
      </c>
      <c r="AH406" s="50">
        <f t="shared" si="102"/>
        <v>0</v>
      </c>
      <c r="AI406" s="50">
        <f t="shared" si="102"/>
        <v>0</v>
      </c>
      <c r="AJ406" s="50">
        <f t="shared" si="102"/>
        <v>0</v>
      </c>
      <c r="AK406" s="50">
        <f t="shared" si="102"/>
        <v>0</v>
      </c>
      <c r="AL406" s="50">
        <f t="shared" si="102"/>
        <v>0</v>
      </c>
      <c r="AM406" s="50">
        <f t="shared" si="98"/>
        <v>0</v>
      </c>
      <c r="AN406" s="50">
        <f t="shared" si="98"/>
        <v>0</v>
      </c>
      <c r="AO406" s="50">
        <f t="shared" si="98"/>
        <v>0</v>
      </c>
      <c r="AP406" s="50">
        <f t="shared" si="98"/>
        <v>0</v>
      </c>
      <c r="AQ406" s="50">
        <f t="shared" si="98"/>
        <v>0</v>
      </c>
      <c r="AR406" s="50">
        <f t="shared" si="98"/>
        <v>0</v>
      </c>
      <c r="AS406" s="50">
        <f t="shared" si="98"/>
        <v>0</v>
      </c>
      <c r="AT406" s="74">
        <v>0</v>
      </c>
      <c r="AU406" s="74">
        <v>0</v>
      </c>
    </row>
    <row r="407" spans="1:47" x14ac:dyDescent="0.2">
      <c r="A407" s="49">
        <v>2023</v>
      </c>
      <c r="B407" s="49">
        <v>7</v>
      </c>
      <c r="C407" s="50">
        <f t="shared" si="100"/>
        <v>323.21495100202412</v>
      </c>
      <c r="D407" s="50">
        <f t="shared" si="99"/>
        <v>0</v>
      </c>
      <c r="E407" s="50">
        <f t="shared" si="99"/>
        <v>97.206715563959477</v>
      </c>
      <c r="F407" s="50">
        <f t="shared" si="99"/>
        <v>25.757981967650835</v>
      </c>
      <c r="G407" s="50">
        <f t="shared" si="99"/>
        <v>323.21490232084477</v>
      </c>
      <c r="H407" s="50">
        <f t="shared" si="99"/>
        <v>0</v>
      </c>
      <c r="I407" s="50">
        <f t="shared" si="99"/>
        <v>0</v>
      </c>
      <c r="J407" s="50">
        <f t="shared" si="99"/>
        <v>0</v>
      </c>
      <c r="K407" s="50">
        <f t="shared" si="99"/>
        <v>0</v>
      </c>
      <c r="L407" s="50">
        <f t="shared" si="99"/>
        <v>0</v>
      </c>
      <c r="M407" s="50">
        <f t="shared" si="99"/>
        <v>0</v>
      </c>
      <c r="N407" s="50">
        <f t="shared" si="99"/>
        <v>0</v>
      </c>
      <c r="O407" s="51">
        <f t="shared" si="73"/>
        <v>323.21495100202412</v>
      </c>
      <c r="P407" s="50">
        <f t="shared" si="74"/>
        <v>0</v>
      </c>
      <c r="Q407" s="50">
        <f t="shared" si="75"/>
        <v>323.21490232084477</v>
      </c>
      <c r="R407" s="50">
        <f t="shared" si="76"/>
        <v>0</v>
      </c>
      <c r="S407" s="50">
        <f t="shared" si="77"/>
        <v>0</v>
      </c>
      <c r="T407" s="50">
        <f t="shared" si="78"/>
        <v>0</v>
      </c>
      <c r="U407" s="50">
        <f t="shared" si="79"/>
        <v>0</v>
      </c>
      <c r="V407" s="50">
        <f t="shared" si="80"/>
        <v>0</v>
      </c>
      <c r="X407" s="38">
        <f t="shared" si="89"/>
        <v>106.44877069971258</v>
      </c>
      <c r="Y407" s="38">
        <f t="shared" si="89"/>
        <v>106.44877069971258</v>
      </c>
      <c r="Z407" s="38">
        <f t="shared" si="89"/>
        <v>76.206395007915347</v>
      </c>
      <c r="AA407" s="7"/>
      <c r="AB407" s="69">
        <f t="shared" si="96"/>
        <v>298.50611919012817</v>
      </c>
      <c r="AC407" s="69">
        <f t="shared" si="97"/>
        <v>0</v>
      </c>
      <c r="AD407" s="50">
        <f t="shared" si="101"/>
        <v>0</v>
      </c>
      <c r="AE407" s="50">
        <f t="shared" si="101"/>
        <v>0</v>
      </c>
      <c r="AF407" s="50">
        <f t="shared" si="101"/>
        <v>0</v>
      </c>
      <c r="AG407" s="74">
        <v>0</v>
      </c>
      <c r="AH407" s="50">
        <f t="shared" si="102"/>
        <v>0</v>
      </c>
      <c r="AI407" s="50">
        <f t="shared" si="102"/>
        <v>0</v>
      </c>
      <c r="AJ407" s="50">
        <f t="shared" si="102"/>
        <v>0</v>
      </c>
      <c r="AK407" s="50">
        <f t="shared" si="102"/>
        <v>0</v>
      </c>
      <c r="AL407" s="50">
        <f t="shared" si="102"/>
        <v>0</v>
      </c>
      <c r="AM407" s="50">
        <f t="shared" si="102"/>
        <v>0</v>
      </c>
      <c r="AN407" s="50">
        <f t="shared" si="102"/>
        <v>0</v>
      </c>
      <c r="AO407" s="50">
        <f t="shared" si="102"/>
        <v>0</v>
      </c>
      <c r="AP407" s="50">
        <f t="shared" si="102"/>
        <v>0</v>
      </c>
      <c r="AQ407" s="50">
        <f t="shared" si="102"/>
        <v>0</v>
      </c>
      <c r="AR407" s="50">
        <f t="shared" si="102"/>
        <v>0</v>
      </c>
      <c r="AS407" s="50">
        <f t="shared" si="102"/>
        <v>0</v>
      </c>
      <c r="AT407" s="74">
        <v>0</v>
      </c>
      <c r="AU407" s="74">
        <v>0</v>
      </c>
    </row>
    <row r="408" spans="1:47" x14ac:dyDescent="0.2">
      <c r="A408" s="49">
        <v>2023</v>
      </c>
      <c r="B408" s="49">
        <v>8</v>
      </c>
      <c r="C408" s="50">
        <f t="shared" si="100"/>
        <v>329.73144935858772</v>
      </c>
      <c r="D408" s="50">
        <f t="shared" si="99"/>
        <v>0</v>
      </c>
      <c r="E408" s="50">
        <f t="shared" si="99"/>
        <v>99.695312400078421</v>
      </c>
      <c r="F408" s="50">
        <f t="shared" si="99"/>
        <v>26.810191103418628</v>
      </c>
      <c r="G408" s="50">
        <f t="shared" si="99"/>
        <v>329.73069944170629</v>
      </c>
      <c r="H408" s="50">
        <f t="shared" si="99"/>
        <v>0</v>
      </c>
      <c r="I408" s="50">
        <f t="shared" si="99"/>
        <v>0</v>
      </c>
      <c r="J408" s="50">
        <f t="shared" si="99"/>
        <v>0</v>
      </c>
      <c r="K408" s="50">
        <f t="shared" si="99"/>
        <v>0</v>
      </c>
      <c r="L408" s="50">
        <f t="shared" si="99"/>
        <v>0</v>
      </c>
      <c r="M408" s="50">
        <f t="shared" si="99"/>
        <v>0</v>
      </c>
      <c r="N408" s="50">
        <f t="shared" si="99"/>
        <v>0</v>
      </c>
      <c r="O408" s="51">
        <f t="shared" si="73"/>
        <v>329.73144935858772</v>
      </c>
      <c r="P408" s="50">
        <f t="shared" si="74"/>
        <v>0</v>
      </c>
      <c r="Q408" s="50">
        <f t="shared" si="75"/>
        <v>329.73069944170629</v>
      </c>
      <c r="R408" s="50">
        <f t="shared" si="76"/>
        <v>0</v>
      </c>
      <c r="S408" s="50">
        <f t="shared" si="77"/>
        <v>0</v>
      </c>
      <c r="T408" s="50">
        <f t="shared" si="78"/>
        <v>0</v>
      </c>
      <c r="U408" s="50">
        <f t="shared" si="79"/>
        <v>0</v>
      </c>
      <c r="V408" s="50">
        <f t="shared" si="80"/>
        <v>0</v>
      </c>
      <c r="X408" s="38">
        <f t="shared" si="89"/>
        <v>107.41614697985577</v>
      </c>
      <c r="Y408" s="38">
        <f t="shared" si="89"/>
        <v>107.41614697985577</v>
      </c>
      <c r="Z408" s="38">
        <f t="shared" si="89"/>
        <v>76.3967564018632</v>
      </c>
      <c r="AA408" s="7"/>
      <c r="AB408" s="69">
        <f t="shared" si="96"/>
        <v>326.47320018030592</v>
      </c>
      <c r="AC408" s="69">
        <f t="shared" si="97"/>
        <v>0</v>
      </c>
      <c r="AD408" s="50">
        <f t="shared" si="101"/>
        <v>0</v>
      </c>
      <c r="AE408" s="50">
        <f t="shared" si="101"/>
        <v>0</v>
      </c>
      <c r="AF408" s="50">
        <f t="shared" si="101"/>
        <v>0</v>
      </c>
      <c r="AG408" s="74">
        <v>0</v>
      </c>
      <c r="AH408" s="50">
        <f t="shared" si="102"/>
        <v>0</v>
      </c>
      <c r="AI408" s="50">
        <f t="shared" si="102"/>
        <v>0</v>
      </c>
      <c r="AJ408" s="50">
        <f t="shared" si="102"/>
        <v>0</v>
      </c>
      <c r="AK408" s="50">
        <f t="shared" si="102"/>
        <v>0</v>
      </c>
      <c r="AL408" s="50">
        <f t="shared" si="102"/>
        <v>0</v>
      </c>
      <c r="AM408" s="50">
        <f t="shared" si="102"/>
        <v>0</v>
      </c>
      <c r="AN408" s="50">
        <f t="shared" si="102"/>
        <v>0</v>
      </c>
      <c r="AO408" s="50">
        <f t="shared" si="102"/>
        <v>0</v>
      </c>
      <c r="AP408" s="50">
        <f t="shared" si="102"/>
        <v>0</v>
      </c>
      <c r="AQ408" s="50">
        <f t="shared" si="102"/>
        <v>0</v>
      </c>
      <c r="AR408" s="50">
        <f t="shared" si="102"/>
        <v>0</v>
      </c>
      <c r="AS408" s="50">
        <f t="shared" si="102"/>
        <v>0</v>
      </c>
      <c r="AT408" s="74">
        <v>0</v>
      </c>
      <c r="AU408" s="74">
        <v>0</v>
      </c>
    </row>
    <row r="409" spans="1:47" x14ac:dyDescent="0.2">
      <c r="A409" s="49">
        <v>2023</v>
      </c>
      <c r="B409" s="49">
        <v>9</v>
      </c>
      <c r="C409" s="50">
        <f t="shared" si="100"/>
        <v>278.21093356333773</v>
      </c>
      <c r="D409" s="50">
        <f t="shared" ref="D409:N424" si="106">+D397</f>
        <v>0</v>
      </c>
      <c r="E409" s="50">
        <f t="shared" si="106"/>
        <v>69.2279907235135</v>
      </c>
      <c r="F409" s="50">
        <f t="shared" si="106"/>
        <v>13.43040285734474</v>
      </c>
      <c r="G409" s="50">
        <f t="shared" si="106"/>
        <v>278.15549384899225</v>
      </c>
      <c r="H409" s="50">
        <f t="shared" si="106"/>
        <v>0</v>
      </c>
      <c r="I409" s="50">
        <f t="shared" si="106"/>
        <v>0</v>
      </c>
      <c r="J409" s="50">
        <f t="shared" si="106"/>
        <v>0</v>
      </c>
      <c r="K409" s="50">
        <f t="shared" si="106"/>
        <v>0</v>
      </c>
      <c r="L409" s="50">
        <f t="shared" si="106"/>
        <v>0</v>
      </c>
      <c r="M409" s="50">
        <f t="shared" si="106"/>
        <v>0</v>
      </c>
      <c r="N409" s="50">
        <f t="shared" si="106"/>
        <v>0</v>
      </c>
      <c r="O409" s="51">
        <f t="shared" si="73"/>
        <v>278.21093356333773</v>
      </c>
      <c r="P409" s="50">
        <f t="shared" si="74"/>
        <v>0</v>
      </c>
      <c r="Q409" s="50">
        <f t="shared" si="75"/>
        <v>278.15549384899225</v>
      </c>
      <c r="R409" s="50">
        <f t="shared" si="76"/>
        <v>0</v>
      </c>
      <c r="S409" s="50">
        <f t="shared" si="77"/>
        <v>0</v>
      </c>
      <c r="T409" s="50">
        <f t="shared" si="78"/>
        <v>0</v>
      </c>
      <c r="U409" s="50">
        <f t="shared" si="79"/>
        <v>0</v>
      </c>
      <c r="V409" s="50">
        <f t="shared" si="80"/>
        <v>0</v>
      </c>
      <c r="X409" s="38">
        <f t="shared" si="89"/>
        <v>102.68150137955607</v>
      </c>
      <c r="Y409" s="38">
        <f t="shared" si="89"/>
        <v>102.68150137955607</v>
      </c>
      <c r="Z409" s="38">
        <f t="shared" si="89"/>
        <v>78.001484422866469</v>
      </c>
      <c r="AA409" s="7"/>
      <c r="AB409" s="69">
        <f t="shared" si="96"/>
        <v>303.9711914609627</v>
      </c>
      <c r="AC409" s="69">
        <f t="shared" si="97"/>
        <v>0</v>
      </c>
      <c r="AD409" s="50">
        <f t="shared" si="101"/>
        <v>0</v>
      </c>
      <c r="AE409" s="50">
        <f t="shared" si="101"/>
        <v>0</v>
      </c>
      <c r="AF409" s="50">
        <f t="shared" si="101"/>
        <v>0</v>
      </c>
      <c r="AG409" s="74">
        <v>0</v>
      </c>
      <c r="AH409" s="50">
        <f t="shared" si="102"/>
        <v>0</v>
      </c>
      <c r="AI409" s="50">
        <f t="shared" si="102"/>
        <v>0</v>
      </c>
      <c r="AJ409" s="50">
        <f t="shared" si="102"/>
        <v>0</v>
      </c>
      <c r="AK409" s="50">
        <f t="shared" si="102"/>
        <v>0</v>
      </c>
      <c r="AL409" s="50">
        <f t="shared" si="102"/>
        <v>0</v>
      </c>
      <c r="AM409" s="50">
        <f t="shared" si="102"/>
        <v>0</v>
      </c>
      <c r="AN409" s="50">
        <f t="shared" si="102"/>
        <v>0</v>
      </c>
      <c r="AO409" s="50">
        <f t="shared" si="102"/>
        <v>0</v>
      </c>
      <c r="AP409" s="50">
        <f t="shared" si="102"/>
        <v>0</v>
      </c>
      <c r="AQ409" s="50">
        <f t="shared" si="102"/>
        <v>0</v>
      </c>
      <c r="AR409" s="50">
        <f t="shared" si="102"/>
        <v>0</v>
      </c>
      <c r="AS409" s="50">
        <f t="shared" si="102"/>
        <v>0</v>
      </c>
      <c r="AT409" s="74">
        <v>0</v>
      </c>
      <c r="AU409" s="74">
        <v>0</v>
      </c>
    </row>
    <row r="410" spans="1:47" x14ac:dyDescent="0.2">
      <c r="A410" s="49">
        <v>2023</v>
      </c>
      <c r="B410" s="49">
        <v>10</v>
      </c>
      <c r="C410" s="50">
        <f t="shared" si="100"/>
        <v>198.83661390818892</v>
      </c>
      <c r="D410" s="50">
        <f t="shared" si="106"/>
        <v>3.8389772083761713</v>
      </c>
      <c r="E410" s="50">
        <f t="shared" si="106"/>
        <v>35.469220544334775</v>
      </c>
      <c r="F410" s="50">
        <f t="shared" si="106"/>
        <v>3.7051861891231086</v>
      </c>
      <c r="G410" s="50">
        <f t="shared" si="106"/>
        <v>190.70536958671573</v>
      </c>
      <c r="H410" s="50">
        <f t="shared" si="106"/>
        <v>1.5356602334740597</v>
      </c>
      <c r="I410" s="50">
        <f t="shared" si="106"/>
        <v>0</v>
      </c>
      <c r="J410" s="50">
        <f t="shared" si="106"/>
        <v>0</v>
      </c>
      <c r="K410" s="50">
        <f t="shared" si="106"/>
        <v>0</v>
      </c>
      <c r="L410" s="50">
        <f t="shared" si="106"/>
        <v>0</v>
      </c>
      <c r="M410" s="50">
        <f t="shared" si="106"/>
        <v>0</v>
      </c>
      <c r="N410" s="50">
        <f t="shared" si="106"/>
        <v>0</v>
      </c>
      <c r="O410" s="51">
        <f t="shared" si="73"/>
        <v>198.83661390818892</v>
      </c>
      <c r="P410" s="50">
        <f t="shared" si="74"/>
        <v>3.8389772083761713</v>
      </c>
      <c r="Q410" s="50">
        <f t="shared" si="75"/>
        <v>190.70536958671573</v>
      </c>
      <c r="R410" s="50">
        <f t="shared" si="76"/>
        <v>1.5356602334740597</v>
      </c>
      <c r="S410" s="50">
        <f t="shared" si="77"/>
        <v>0</v>
      </c>
      <c r="T410" s="50">
        <f t="shared" si="78"/>
        <v>0</v>
      </c>
      <c r="U410" s="50">
        <f t="shared" si="79"/>
        <v>0</v>
      </c>
      <c r="V410" s="50">
        <f t="shared" si="80"/>
        <v>0</v>
      </c>
      <c r="X410" s="38">
        <f t="shared" si="89"/>
        <v>93.161689051897923</v>
      </c>
      <c r="Y410" s="38">
        <f t="shared" si="89"/>
        <v>0</v>
      </c>
      <c r="Z410" s="38">
        <f t="shared" si="89"/>
        <v>73.921823299745228</v>
      </c>
      <c r="AA410" s="7"/>
      <c r="AB410" s="69">
        <f t="shared" si="96"/>
        <v>238.52377373576331</v>
      </c>
      <c r="AC410" s="69">
        <f t="shared" si="97"/>
        <v>0</v>
      </c>
      <c r="AD410" s="50">
        <f t="shared" si="101"/>
        <v>1.0401537332701989</v>
      </c>
      <c r="AE410" s="50">
        <f t="shared" si="101"/>
        <v>0</v>
      </c>
      <c r="AF410" s="50">
        <f t="shared" si="101"/>
        <v>0</v>
      </c>
      <c r="AG410" s="74">
        <v>0</v>
      </c>
      <c r="AH410" s="50">
        <f t="shared" si="102"/>
        <v>0</v>
      </c>
      <c r="AI410" s="50">
        <f t="shared" si="102"/>
        <v>0</v>
      </c>
      <c r="AJ410" s="50">
        <f t="shared" si="102"/>
        <v>0</v>
      </c>
      <c r="AK410" s="50">
        <f t="shared" si="102"/>
        <v>0</v>
      </c>
      <c r="AL410" s="50">
        <f t="shared" si="102"/>
        <v>0</v>
      </c>
      <c r="AM410" s="50">
        <f t="shared" si="102"/>
        <v>0</v>
      </c>
      <c r="AN410" s="50">
        <f t="shared" si="102"/>
        <v>0</v>
      </c>
      <c r="AO410" s="50">
        <f t="shared" si="102"/>
        <v>0</v>
      </c>
      <c r="AP410" s="50">
        <f t="shared" si="102"/>
        <v>0</v>
      </c>
      <c r="AQ410" s="50">
        <f t="shared" si="102"/>
        <v>0</v>
      </c>
      <c r="AR410" s="50">
        <f t="shared" si="102"/>
        <v>0</v>
      </c>
      <c r="AS410" s="50">
        <f t="shared" si="102"/>
        <v>0</v>
      </c>
      <c r="AT410" s="74">
        <v>0</v>
      </c>
      <c r="AU410" s="74">
        <v>0</v>
      </c>
    </row>
    <row r="411" spans="1:47" x14ac:dyDescent="0.2">
      <c r="A411" s="49">
        <v>2023</v>
      </c>
      <c r="B411" s="49">
        <v>11</v>
      </c>
      <c r="C411" s="50">
        <f t="shared" si="100"/>
        <v>75.667245198869992</v>
      </c>
      <c r="D411" s="50">
        <f t="shared" si="106"/>
        <v>28.935219572893278</v>
      </c>
      <c r="E411" s="50">
        <f t="shared" si="106"/>
        <v>4.4286832253945372</v>
      </c>
      <c r="F411" s="50">
        <f t="shared" si="106"/>
        <v>6.2534575168875839E-2</v>
      </c>
      <c r="G411" s="50">
        <f t="shared" si="106"/>
        <v>53.128416412666297</v>
      </c>
      <c r="H411" s="50">
        <f t="shared" si="106"/>
        <v>14.74770491549187</v>
      </c>
      <c r="I411" s="50">
        <f t="shared" si="106"/>
        <v>0</v>
      </c>
      <c r="J411" s="50">
        <f t="shared" si="106"/>
        <v>0</v>
      </c>
      <c r="K411" s="50">
        <f t="shared" si="106"/>
        <v>0</v>
      </c>
      <c r="L411" s="50">
        <f t="shared" si="106"/>
        <v>0</v>
      </c>
      <c r="M411" s="50">
        <f t="shared" si="106"/>
        <v>0</v>
      </c>
      <c r="N411" s="50">
        <f t="shared" si="106"/>
        <v>0</v>
      </c>
      <c r="O411" s="51">
        <f t="shared" si="73"/>
        <v>75.667245198869992</v>
      </c>
      <c r="P411" s="50">
        <f t="shared" si="74"/>
        <v>28.935219572893278</v>
      </c>
      <c r="Q411" s="50">
        <f t="shared" si="75"/>
        <v>53.128416412666297</v>
      </c>
      <c r="R411" s="50">
        <f t="shared" si="76"/>
        <v>14.74770491549187</v>
      </c>
      <c r="S411" s="50">
        <f t="shared" si="77"/>
        <v>0</v>
      </c>
      <c r="T411" s="50">
        <f t="shared" si="78"/>
        <v>0</v>
      </c>
      <c r="U411" s="50">
        <f t="shared" si="79"/>
        <v>0</v>
      </c>
      <c r="V411" s="50">
        <f t="shared" si="80"/>
        <v>0</v>
      </c>
      <c r="X411" s="38">
        <f t="shared" si="89"/>
        <v>82.716754349850987</v>
      </c>
      <c r="Y411" s="38">
        <f t="shared" si="89"/>
        <v>0</v>
      </c>
      <c r="Z411" s="38">
        <f t="shared" si="89"/>
        <v>72.824650968202945</v>
      </c>
      <c r="AA411" s="7"/>
      <c r="AB411" s="69">
        <f t="shared" si="96"/>
        <v>137.25192955352946</v>
      </c>
      <c r="AC411" s="69">
        <f t="shared" si="97"/>
        <v>0</v>
      </c>
      <c r="AD411" s="50">
        <f t="shared" si="101"/>
        <v>10.990310368714875</v>
      </c>
      <c r="AE411" s="50">
        <f t="shared" si="101"/>
        <v>1.7466988989282193</v>
      </c>
      <c r="AF411" s="50">
        <f t="shared" si="101"/>
        <v>0</v>
      </c>
      <c r="AG411" s="74">
        <v>0</v>
      </c>
      <c r="AH411" s="50">
        <f t="shared" si="102"/>
        <v>0</v>
      </c>
      <c r="AI411" s="50">
        <f t="shared" si="102"/>
        <v>0</v>
      </c>
      <c r="AJ411" s="50">
        <f t="shared" si="102"/>
        <v>0</v>
      </c>
      <c r="AK411" s="50">
        <f t="shared" si="102"/>
        <v>0</v>
      </c>
      <c r="AL411" s="50">
        <f t="shared" si="102"/>
        <v>0</v>
      </c>
      <c r="AM411" s="50">
        <f t="shared" si="102"/>
        <v>0</v>
      </c>
      <c r="AN411" s="50">
        <f t="shared" si="102"/>
        <v>0</v>
      </c>
      <c r="AO411" s="50">
        <f t="shared" si="102"/>
        <v>0</v>
      </c>
      <c r="AP411" s="50">
        <f t="shared" si="102"/>
        <v>0</v>
      </c>
      <c r="AQ411" s="50">
        <f t="shared" si="102"/>
        <v>0</v>
      </c>
      <c r="AR411" s="50">
        <f t="shared" si="102"/>
        <v>0</v>
      </c>
      <c r="AS411" s="50">
        <f t="shared" si="102"/>
        <v>0</v>
      </c>
      <c r="AT411" s="74">
        <v>0</v>
      </c>
      <c r="AU411" s="74">
        <v>0</v>
      </c>
    </row>
    <row r="412" spans="1:47" x14ac:dyDescent="0.2">
      <c r="A412" s="49">
        <v>2023</v>
      </c>
      <c r="B412" s="49">
        <v>12</v>
      </c>
      <c r="C412" s="50">
        <f t="shared" si="100"/>
        <v>42.449672857488302</v>
      </c>
      <c r="D412" s="50">
        <f t="shared" si="106"/>
        <v>82.304422731853208</v>
      </c>
      <c r="E412" s="50">
        <f t="shared" si="106"/>
        <v>0.98160245218345865</v>
      </c>
      <c r="F412" s="50">
        <f t="shared" si="106"/>
        <v>5.7264258648294473E-4</v>
      </c>
      <c r="G412" s="50">
        <f t="shared" si="106"/>
        <v>24.516255146947294</v>
      </c>
      <c r="H412" s="50">
        <f t="shared" si="106"/>
        <v>65.410489377284875</v>
      </c>
      <c r="I412" s="50">
        <f t="shared" si="106"/>
        <v>0.17544300865084281</v>
      </c>
      <c r="J412" s="50">
        <f t="shared" si="106"/>
        <v>65.410489377284875</v>
      </c>
      <c r="K412" s="50">
        <f t="shared" si="106"/>
        <v>0</v>
      </c>
      <c r="L412" s="50">
        <f t="shared" si="106"/>
        <v>0</v>
      </c>
      <c r="M412" s="50">
        <f t="shared" si="106"/>
        <v>0</v>
      </c>
      <c r="N412" s="50">
        <f t="shared" si="106"/>
        <v>65.410489377284875</v>
      </c>
      <c r="O412" s="51">
        <f t="shared" si="73"/>
        <v>42.449672857488302</v>
      </c>
      <c r="P412" s="50">
        <f t="shared" si="74"/>
        <v>82.304422731853208</v>
      </c>
      <c r="Q412" s="50">
        <f t="shared" si="75"/>
        <v>24.516255146947294</v>
      </c>
      <c r="R412" s="50">
        <f t="shared" si="76"/>
        <v>65.410489377284875</v>
      </c>
      <c r="S412" s="50">
        <f t="shared" si="77"/>
        <v>0.17544300865084281</v>
      </c>
      <c r="T412" s="50">
        <f t="shared" si="78"/>
        <v>65.410489377284875</v>
      </c>
      <c r="U412" s="50">
        <f t="shared" si="79"/>
        <v>0</v>
      </c>
      <c r="V412" s="50">
        <f t="shared" si="80"/>
        <v>0</v>
      </c>
      <c r="X412" s="38">
        <f t="shared" si="89"/>
        <v>79.445466787395844</v>
      </c>
      <c r="Y412" s="38">
        <f t="shared" si="89"/>
        <v>0</v>
      </c>
      <c r="Z412" s="38">
        <f t="shared" si="89"/>
        <v>75.287115885577109</v>
      </c>
      <c r="AA412" s="7"/>
      <c r="AB412" s="69">
        <f t="shared" si="96"/>
        <v>59.058459028179144</v>
      </c>
      <c r="AC412" s="69">
        <f t="shared" si="97"/>
        <v>32.705244688642438</v>
      </c>
      <c r="AD412" s="50">
        <f t="shared" si="101"/>
        <v>55.891738675335681</v>
      </c>
      <c r="AE412" s="50">
        <f t="shared" si="101"/>
        <v>21.818154361592569</v>
      </c>
      <c r="AF412" s="50">
        <f t="shared" si="101"/>
        <v>55.891738675335681</v>
      </c>
      <c r="AG412" s="74">
        <f>+AE412</f>
        <v>21.818154361592569</v>
      </c>
      <c r="AH412" s="50">
        <f t="shared" si="102"/>
        <v>0</v>
      </c>
      <c r="AI412" s="50">
        <f t="shared" si="102"/>
        <v>0</v>
      </c>
      <c r="AJ412" s="50">
        <f t="shared" si="102"/>
        <v>0</v>
      </c>
      <c r="AK412" s="50">
        <f t="shared" si="102"/>
        <v>55.891738675335681</v>
      </c>
      <c r="AL412" s="50">
        <f t="shared" si="102"/>
        <v>0</v>
      </c>
      <c r="AM412" s="50">
        <f t="shared" si="102"/>
        <v>0</v>
      </c>
      <c r="AN412" s="50">
        <f t="shared" si="102"/>
        <v>0</v>
      </c>
      <c r="AO412" s="50">
        <f t="shared" si="102"/>
        <v>21.818154361592569</v>
      </c>
      <c r="AP412" s="50">
        <f t="shared" si="102"/>
        <v>0</v>
      </c>
      <c r="AQ412" s="50">
        <f t="shared" si="102"/>
        <v>0</v>
      </c>
      <c r="AR412" s="50">
        <f t="shared" si="102"/>
        <v>0</v>
      </c>
      <c r="AS412" s="50">
        <f t="shared" si="102"/>
        <v>0</v>
      </c>
      <c r="AT412" s="74">
        <v>0</v>
      </c>
      <c r="AU412" s="74">
        <v>0</v>
      </c>
    </row>
    <row r="413" spans="1:47" x14ac:dyDescent="0.2">
      <c r="A413" s="49">
        <v>2024</v>
      </c>
      <c r="B413" s="49">
        <v>1</v>
      </c>
      <c r="C413" s="50">
        <f>+C401</f>
        <v>26.872581391315055</v>
      </c>
      <c r="D413" s="50">
        <f t="shared" ref="D413:N413" si="107">+D401</f>
        <v>123.83441885147447</v>
      </c>
      <c r="E413" s="50">
        <f t="shared" si="107"/>
        <v>0.27440732439639026</v>
      </c>
      <c r="F413" s="50">
        <f t="shared" si="107"/>
        <v>0</v>
      </c>
      <c r="G413" s="50">
        <f t="shared" si="107"/>
        <v>8.9432386973197087</v>
      </c>
      <c r="H413" s="50">
        <f t="shared" si="107"/>
        <v>104.01238027997351</v>
      </c>
      <c r="I413" s="50">
        <f t="shared" si="107"/>
        <v>0.47586523824689808</v>
      </c>
      <c r="J413" s="50">
        <f t="shared" si="107"/>
        <v>104.01238027997351</v>
      </c>
      <c r="K413" s="50">
        <f t="shared" si="107"/>
        <v>0</v>
      </c>
      <c r="L413" s="50">
        <f t="shared" si="107"/>
        <v>0</v>
      </c>
      <c r="M413" s="50">
        <f t="shared" si="107"/>
        <v>104.01238027997351</v>
      </c>
      <c r="N413" s="50">
        <f t="shared" si="107"/>
        <v>0</v>
      </c>
      <c r="O413" s="51">
        <f t="shared" si="73"/>
        <v>26.872581391315055</v>
      </c>
      <c r="P413" s="50">
        <f t="shared" si="74"/>
        <v>123.83441885147447</v>
      </c>
      <c r="Q413" s="50">
        <f t="shared" si="75"/>
        <v>8.9432386973197087</v>
      </c>
      <c r="R413" s="50">
        <f t="shared" si="76"/>
        <v>104.01238027997351</v>
      </c>
      <c r="S413" s="50">
        <f t="shared" si="77"/>
        <v>0.47586523824689808</v>
      </c>
      <c r="T413" s="50">
        <f t="shared" si="78"/>
        <v>104.01238027997351</v>
      </c>
      <c r="U413" s="50">
        <f t="shared" si="79"/>
        <v>0</v>
      </c>
      <c r="V413" s="50">
        <f t="shared" si="80"/>
        <v>0</v>
      </c>
      <c r="X413" s="38">
        <f t="shared" si="89"/>
        <v>78.332321081003528</v>
      </c>
      <c r="Y413" s="38">
        <f t="shared" si="89"/>
        <v>0</v>
      </c>
      <c r="Z413" s="38">
        <f t="shared" si="89"/>
        <v>72.346460944869065</v>
      </c>
      <c r="AA413" s="7"/>
      <c r="AB413" s="69">
        <f t="shared" si="96"/>
        <v>34.661127124401681</v>
      </c>
      <c r="AC413" s="69">
        <f t="shared" si="97"/>
        <v>84.711434828629194</v>
      </c>
      <c r="AD413" s="50">
        <f>+AD401</f>
        <v>90.257513292983134</v>
      </c>
      <c r="AE413" s="50">
        <f>+AE401</f>
        <v>40.262137008313033</v>
      </c>
      <c r="AF413" s="50">
        <f>+AF401</f>
        <v>90.257513292983134</v>
      </c>
      <c r="AG413" s="74">
        <f>+AE413</f>
        <v>40.262137008313033</v>
      </c>
      <c r="AH413" s="50">
        <f>+AH401</f>
        <v>0</v>
      </c>
      <c r="AI413" s="50">
        <f>+AI401</f>
        <v>0</v>
      </c>
      <c r="AJ413" s="50">
        <f>+AJ401</f>
        <v>90.257513292983134</v>
      </c>
      <c r="AK413" s="50">
        <f>+AK401</f>
        <v>0</v>
      </c>
      <c r="AL413" s="50">
        <f>+AL401</f>
        <v>0</v>
      </c>
      <c r="AM413" s="50">
        <f t="shared" ref="AM413:AS413" si="108">+AM401</f>
        <v>0</v>
      </c>
      <c r="AN413" s="50">
        <f t="shared" si="108"/>
        <v>40.262137008313033</v>
      </c>
      <c r="AO413" s="50">
        <f t="shared" si="108"/>
        <v>0</v>
      </c>
      <c r="AP413" s="50">
        <f t="shared" si="108"/>
        <v>0</v>
      </c>
      <c r="AQ413" s="50">
        <f t="shared" si="108"/>
        <v>0</v>
      </c>
      <c r="AR413" s="50">
        <f t="shared" si="108"/>
        <v>0</v>
      </c>
      <c r="AS413" s="50">
        <f t="shared" si="108"/>
        <v>0</v>
      </c>
      <c r="AT413" s="74">
        <v>0</v>
      </c>
      <c r="AU413" s="74">
        <v>0</v>
      </c>
    </row>
    <row r="414" spans="1:47" x14ac:dyDescent="0.2">
      <c r="A414" s="49">
        <v>2024</v>
      </c>
      <c r="B414" s="49">
        <v>2</v>
      </c>
      <c r="C414" s="50">
        <f t="shared" si="100"/>
        <v>34.723950066840629</v>
      </c>
      <c r="D414" s="50">
        <f t="shared" si="106"/>
        <v>77.741832906544204</v>
      </c>
      <c r="E414" s="50">
        <f t="shared" si="106"/>
        <v>1.3208347252359927</v>
      </c>
      <c r="F414" s="50">
        <f t="shared" si="106"/>
        <v>8.9159951076670885E-4</v>
      </c>
      <c r="G414" s="50">
        <f t="shared" si="106"/>
        <v>13.560177014371067</v>
      </c>
      <c r="H414" s="50">
        <f t="shared" si="106"/>
        <v>57.948681528250383</v>
      </c>
      <c r="I414" s="50">
        <f t="shared" si="106"/>
        <v>0</v>
      </c>
      <c r="J414" s="50">
        <f t="shared" si="106"/>
        <v>57.948681528250383</v>
      </c>
      <c r="K414" s="50">
        <f t="shared" si="106"/>
        <v>0</v>
      </c>
      <c r="L414" s="50">
        <f t="shared" si="106"/>
        <v>97.002453208688308</v>
      </c>
      <c r="M414" s="50">
        <f t="shared" si="106"/>
        <v>0</v>
      </c>
      <c r="N414" s="50">
        <f t="shared" si="106"/>
        <v>0</v>
      </c>
      <c r="O414" s="51">
        <f t="shared" si="73"/>
        <v>34.723950066840629</v>
      </c>
      <c r="P414" s="50">
        <f t="shared" si="74"/>
        <v>77.741832906544204</v>
      </c>
      <c r="Q414" s="50">
        <f t="shared" si="75"/>
        <v>13.560177014371067</v>
      </c>
      <c r="R414" s="50">
        <f t="shared" si="76"/>
        <v>57.948681528250383</v>
      </c>
      <c r="S414" s="50">
        <f t="shared" si="77"/>
        <v>0</v>
      </c>
      <c r="T414" s="50">
        <f t="shared" si="78"/>
        <v>57.948681528250383</v>
      </c>
      <c r="U414" s="50">
        <f t="shared" si="79"/>
        <v>0</v>
      </c>
      <c r="V414" s="50">
        <f t="shared" si="80"/>
        <v>97.002453208688308</v>
      </c>
      <c r="X414" s="38">
        <f t="shared" si="89"/>
        <v>79.669768700736967</v>
      </c>
      <c r="Y414" s="38">
        <f t="shared" si="89"/>
        <v>0</v>
      </c>
      <c r="Z414" s="38">
        <f t="shared" si="89"/>
        <v>72.440419704050981</v>
      </c>
      <c r="AA414" s="7"/>
      <c r="AB414" s="69">
        <f t="shared" si="96"/>
        <v>30.798265729077841</v>
      </c>
      <c r="AC414" s="69">
        <f t="shared" si="97"/>
        <v>80.980530904111944</v>
      </c>
      <c r="AD414" s="50">
        <f t="shared" si="101"/>
        <v>48.77898975749715</v>
      </c>
      <c r="AE414" s="50">
        <f t="shared" si="101"/>
        <v>18.435089638556477</v>
      </c>
      <c r="AF414" s="50">
        <f t="shared" si="101"/>
        <v>48.77898975749715</v>
      </c>
      <c r="AG414" s="74">
        <f t="shared" ref="AG414:AG415" si="109">+AE414</f>
        <v>18.435089638556477</v>
      </c>
      <c r="AH414" s="50">
        <f t="shared" si="102"/>
        <v>0</v>
      </c>
      <c r="AI414" s="50">
        <f t="shared" si="102"/>
        <v>78.970388350011334</v>
      </c>
      <c r="AJ414" s="50">
        <f t="shared" si="102"/>
        <v>0</v>
      </c>
      <c r="AK414" s="50">
        <f t="shared" si="102"/>
        <v>0</v>
      </c>
      <c r="AL414" s="50">
        <f t="shared" si="102"/>
        <v>0</v>
      </c>
      <c r="AM414" s="50">
        <f t="shared" si="102"/>
        <v>32.338150036532738</v>
      </c>
      <c r="AN414" s="50">
        <f t="shared" si="102"/>
        <v>0</v>
      </c>
      <c r="AO414" s="50">
        <f t="shared" si="102"/>
        <v>0</v>
      </c>
      <c r="AP414" s="50">
        <f t="shared" si="102"/>
        <v>0</v>
      </c>
      <c r="AQ414" s="50">
        <f t="shared" si="102"/>
        <v>48.77898975749715</v>
      </c>
      <c r="AR414" s="50">
        <f t="shared" si="102"/>
        <v>0</v>
      </c>
      <c r="AS414" s="50">
        <f t="shared" si="102"/>
        <v>18.435089638556477</v>
      </c>
      <c r="AT414" s="74">
        <v>0</v>
      </c>
      <c r="AU414" s="74">
        <v>0</v>
      </c>
    </row>
    <row r="415" spans="1:47" x14ac:dyDescent="0.2">
      <c r="A415" s="49">
        <v>2024</v>
      </c>
      <c r="B415" s="49">
        <v>3</v>
      </c>
      <c r="C415" s="50">
        <f t="shared" si="100"/>
        <v>67.088827391532973</v>
      </c>
      <c r="D415" s="50">
        <f t="shared" si="106"/>
        <v>46.024503453365838</v>
      </c>
      <c r="E415" s="50">
        <f t="shared" si="106"/>
        <v>5.4285772270038901</v>
      </c>
      <c r="F415" s="50">
        <f t="shared" si="106"/>
        <v>0.1342781954715154</v>
      </c>
      <c r="G415" s="50">
        <f t="shared" si="106"/>
        <v>40.724002377688201</v>
      </c>
      <c r="H415" s="50">
        <f t="shared" si="106"/>
        <v>29.133900916766059</v>
      </c>
      <c r="I415" s="50">
        <f t="shared" si="106"/>
        <v>0</v>
      </c>
      <c r="J415" s="50">
        <f t="shared" si="106"/>
        <v>29.133900916766059</v>
      </c>
      <c r="K415" s="50">
        <f t="shared" si="106"/>
        <v>87.807682389096911</v>
      </c>
      <c r="L415" s="50">
        <f t="shared" si="106"/>
        <v>0</v>
      </c>
      <c r="M415" s="50">
        <f t="shared" si="106"/>
        <v>0</v>
      </c>
      <c r="N415" s="50">
        <f t="shared" si="106"/>
        <v>0</v>
      </c>
      <c r="O415" s="51">
        <f t="shared" ref="O415:O478" si="110">C415</f>
        <v>67.088827391532973</v>
      </c>
      <c r="P415" s="50">
        <f t="shared" ref="P415:P478" si="111">D415</f>
        <v>46.024503453365838</v>
      </c>
      <c r="Q415" s="50">
        <f t="shared" ref="Q415:Q478" si="112">G415</f>
        <v>40.724002377688201</v>
      </c>
      <c r="R415" s="50">
        <f t="shared" ref="R415:R478" si="113">H415</f>
        <v>29.133900916766059</v>
      </c>
      <c r="S415" s="50">
        <f t="shared" ref="S415:S478" si="114">I415</f>
        <v>0</v>
      </c>
      <c r="T415" s="50">
        <f t="shared" ref="T415:T478" si="115">J415</f>
        <v>29.133900916766059</v>
      </c>
      <c r="U415" s="50">
        <f t="shared" si="79"/>
        <v>87.807682389096911</v>
      </c>
      <c r="V415" s="50">
        <f t="shared" si="80"/>
        <v>0</v>
      </c>
      <c r="X415" s="38">
        <f t="shared" si="89"/>
        <v>82.538993708748691</v>
      </c>
      <c r="Y415" s="38">
        <f t="shared" si="89"/>
        <v>0</v>
      </c>
      <c r="Z415" s="38">
        <f t="shared" si="89"/>
        <v>69.644391577029523</v>
      </c>
      <c r="AA415" s="7"/>
      <c r="AB415" s="69">
        <f t="shared" si="96"/>
        <v>50.906388729186801</v>
      </c>
      <c r="AC415" s="69">
        <f t="shared" si="97"/>
        <v>43.541291222508221</v>
      </c>
      <c r="AD415" s="50">
        <f t="shared" si="101"/>
        <v>23.421699640876209</v>
      </c>
      <c r="AE415" s="50">
        <f t="shared" si="101"/>
        <v>5.9476789648753794</v>
      </c>
      <c r="AF415" s="50">
        <f t="shared" si="101"/>
        <v>23.421699640876209</v>
      </c>
      <c r="AG415" s="74">
        <f t="shared" si="109"/>
        <v>5.9476789648753794</v>
      </c>
      <c r="AH415" s="50">
        <f t="shared" si="102"/>
        <v>74.675091720887963</v>
      </c>
      <c r="AI415" s="50">
        <f t="shared" si="102"/>
        <v>0</v>
      </c>
      <c r="AJ415" s="50">
        <f t="shared" si="102"/>
        <v>0</v>
      </c>
      <c r="AK415" s="50">
        <f t="shared" si="102"/>
        <v>0</v>
      </c>
      <c r="AL415" s="50">
        <f t="shared" si="102"/>
        <v>30.034328431628371</v>
      </c>
      <c r="AM415" s="50">
        <f t="shared" si="102"/>
        <v>0</v>
      </c>
      <c r="AN415" s="50">
        <f t="shared" si="102"/>
        <v>0</v>
      </c>
      <c r="AO415" s="50">
        <f t="shared" si="102"/>
        <v>0</v>
      </c>
      <c r="AP415" s="50">
        <f t="shared" si="102"/>
        <v>23.421699640876209</v>
      </c>
      <c r="AQ415" s="50">
        <f t="shared" si="102"/>
        <v>0</v>
      </c>
      <c r="AR415" s="50">
        <f t="shared" si="102"/>
        <v>5.9476789648753794</v>
      </c>
      <c r="AS415" s="50">
        <f t="shared" si="102"/>
        <v>0</v>
      </c>
      <c r="AT415" s="74">
        <f>(C415+C416)/2</f>
        <v>92.25873715316439</v>
      </c>
      <c r="AU415" s="74">
        <f>(K415+H416)/2</f>
        <v>45.244733330196226</v>
      </c>
    </row>
    <row r="416" spans="1:47" x14ac:dyDescent="0.2">
      <c r="A416" s="49">
        <v>2024</v>
      </c>
      <c r="B416" s="49">
        <v>4</v>
      </c>
      <c r="C416" s="50">
        <f t="shared" si="100"/>
        <v>117.42864691479581</v>
      </c>
      <c r="D416" s="50">
        <f t="shared" si="106"/>
        <v>10.764282951672801</v>
      </c>
      <c r="E416" s="50">
        <f t="shared" si="106"/>
        <v>16.467672682378009</v>
      </c>
      <c r="F416" s="50">
        <f t="shared" si="106"/>
        <v>1.3530134195648187</v>
      </c>
      <c r="G416" s="50">
        <f t="shared" si="106"/>
        <v>95.328248916043805</v>
      </c>
      <c r="H416" s="50">
        <f t="shared" si="106"/>
        <v>2.6817842712955349</v>
      </c>
      <c r="I416" s="50">
        <f t="shared" si="106"/>
        <v>0</v>
      </c>
      <c r="J416" s="50">
        <f t="shared" si="106"/>
        <v>0</v>
      </c>
      <c r="K416" s="50">
        <f t="shared" si="106"/>
        <v>0</v>
      </c>
      <c r="L416" s="50">
        <f t="shared" si="106"/>
        <v>0</v>
      </c>
      <c r="M416" s="50">
        <f t="shared" si="106"/>
        <v>0</v>
      </c>
      <c r="N416" s="50">
        <f t="shared" si="106"/>
        <v>0</v>
      </c>
      <c r="O416" s="51">
        <f t="shared" si="110"/>
        <v>117.42864691479581</v>
      </c>
      <c r="P416" s="50">
        <f t="shared" si="111"/>
        <v>10.764282951672801</v>
      </c>
      <c r="Q416" s="50">
        <f t="shared" si="112"/>
        <v>95.328248916043805</v>
      </c>
      <c r="R416" s="50">
        <f t="shared" si="113"/>
        <v>2.6817842712955349</v>
      </c>
      <c r="S416" s="50">
        <f t="shared" si="114"/>
        <v>0</v>
      </c>
      <c r="T416" s="50">
        <f t="shared" si="115"/>
        <v>0</v>
      </c>
      <c r="U416" s="50">
        <f t="shared" ref="U416:U479" si="116">K416</f>
        <v>0</v>
      </c>
      <c r="V416" s="50">
        <f t="shared" ref="V416:V479" si="117">L416</f>
        <v>0</v>
      </c>
      <c r="X416" s="38">
        <f t="shared" si="89"/>
        <v>86.733993019033363</v>
      </c>
      <c r="Y416" s="38">
        <f t="shared" si="89"/>
        <v>0</v>
      </c>
      <c r="Z416" s="38">
        <f t="shared" si="89"/>
        <v>68.255756463766915</v>
      </c>
      <c r="AA416" s="7"/>
      <c r="AB416" s="69">
        <f t="shared" si="96"/>
        <v>92.25873715316439</v>
      </c>
      <c r="AC416" s="69">
        <f t="shared" si="97"/>
        <v>14.56695045838303</v>
      </c>
      <c r="AD416" s="50">
        <f t="shared" si="101"/>
        <v>1.5573633808275509</v>
      </c>
      <c r="AE416" s="50">
        <f t="shared" si="101"/>
        <v>6.7199104708102195E-4</v>
      </c>
      <c r="AF416" s="50">
        <f t="shared" si="101"/>
        <v>0</v>
      </c>
      <c r="AG416" s="74">
        <v>0</v>
      </c>
      <c r="AH416" s="50">
        <f t="shared" si="102"/>
        <v>0</v>
      </c>
      <c r="AI416" s="50">
        <f t="shared" si="102"/>
        <v>0</v>
      </c>
      <c r="AJ416" s="50">
        <f t="shared" si="102"/>
        <v>0</v>
      </c>
      <c r="AK416" s="50">
        <f t="shared" si="102"/>
        <v>0</v>
      </c>
      <c r="AL416" s="50">
        <f t="shared" si="102"/>
        <v>0</v>
      </c>
      <c r="AM416" s="50">
        <f t="shared" si="102"/>
        <v>0</v>
      </c>
      <c r="AN416" s="50">
        <f t="shared" si="102"/>
        <v>0</v>
      </c>
      <c r="AO416" s="50">
        <f t="shared" si="102"/>
        <v>0</v>
      </c>
      <c r="AP416" s="50">
        <f t="shared" si="102"/>
        <v>0</v>
      </c>
      <c r="AQ416" s="50">
        <f t="shared" si="102"/>
        <v>0</v>
      </c>
      <c r="AR416" s="50">
        <f t="shared" si="102"/>
        <v>0</v>
      </c>
      <c r="AS416" s="50">
        <f t="shared" si="102"/>
        <v>0</v>
      </c>
      <c r="AT416" s="74">
        <v>0</v>
      </c>
      <c r="AU416" s="74">
        <v>0</v>
      </c>
    </row>
    <row r="417" spans="1:47" x14ac:dyDescent="0.2">
      <c r="A417" s="49">
        <v>2024</v>
      </c>
      <c r="B417" s="49">
        <v>5</v>
      </c>
      <c r="C417" s="50">
        <f t="shared" si="100"/>
        <v>205.87235315982971</v>
      </c>
      <c r="D417" s="50">
        <f t="shared" si="106"/>
        <v>1.2492833206498815</v>
      </c>
      <c r="E417" s="50">
        <f t="shared" si="106"/>
        <v>45.023718770231113</v>
      </c>
      <c r="F417" s="50">
        <f t="shared" si="106"/>
        <v>7.1705905198264563</v>
      </c>
      <c r="G417" s="50">
        <f t="shared" si="106"/>
        <v>197.64060057596834</v>
      </c>
      <c r="H417" s="50">
        <f t="shared" si="106"/>
        <v>7.083333333333286E-2</v>
      </c>
      <c r="I417" s="50">
        <f t="shared" si="106"/>
        <v>0</v>
      </c>
      <c r="J417" s="50">
        <f t="shared" si="106"/>
        <v>0</v>
      </c>
      <c r="K417" s="50">
        <f t="shared" si="106"/>
        <v>0</v>
      </c>
      <c r="L417" s="50">
        <f t="shared" si="106"/>
        <v>0</v>
      </c>
      <c r="M417" s="50">
        <f t="shared" si="106"/>
        <v>0</v>
      </c>
      <c r="N417" s="50">
        <f t="shared" si="106"/>
        <v>0</v>
      </c>
      <c r="O417" s="51">
        <f t="shared" si="110"/>
        <v>205.87235315982971</v>
      </c>
      <c r="P417" s="50">
        <f t="shared" si="111"/>
        <v>1.2492833206498815</v>
      </c>
      <c r="Q417" s="50">
        <f t="shared" si="112"/>
        <v>197.64060057596834</v>
      </c>
      <c r="R417" s="50">
        <f t="shared" si="113"/>
        <v>7.083333333333286E-2</v>
      </c>
      <c r="S417" s="50">
        <f t="shared" si="114"/>
        <v>0</v>
      </c>
      <c r="T417" s="50">
        <f t="shared" si="115"/>
        <v>0</v>
      </c>
      <c r="U417" s="50">
        <f t="shared" si="116"/>
        <v>0</v>
      </c>
      <c r="V417" s="50">
        <f t="shared" si="117"/>
        <v>0</v>
      </c>
      <c r="X417" s="38">
        <f t="shared" si="89"/>
        <v>95.217284807981201</v>
      </c>
      <c r="Y417" s="38">
        <f t="shared" si="89"/>
        <v>95.217284807981201</v>
      </c>
      <c r="Z417" s="38">
        <f t="shared" si="89"/>
        <v>70.983151786833304</v>
      </c>
      <c r="AA417" s="7"/>
      <c r="AB417" s="69">
        <f t="shared" si="96"/>
        <v>161.65050003731275</v>
      </c>
      <c r="AC417" s="69">
        <f t="shared" si="97"/>
        <v>0</v>
      </c>
      <c r="AD417" s="50">
        <f t="shared" si="101"/>
        <v>1.041666666666643E-2</v>
      </c>
      <c r="AE417" s="50">
        <f t="shared" si="101"/>
        <v>0</v>
      </c>
      <c r="AF417" s="50">
        <f t="shared" si="101"/>
        <v>0</v>
      </c>
      <c r="AG417" s="74">
        <v>0</v>
      </c>
      <c r="AH417" s="50">
        <f t="shared" si="102"/>
        <v>0</v>
      </c>
      <c r="AI417" s="50">
        <f t="shared" si="102"/>
        <v>0</v>
      </c>
      <c r="AJ417" s="50">
        <f t="shared" si="102"/>
        <v>0</v>
      </c>
      <c r="AK417" s="50">
        <f t="shared" si="102"/>
        <v>0</v>
      </c>
      <c r="AL417" s="50">
        <f t="shared" si="102"/>
        <v>0</v>
      </c>
      <c r="AM417" s="50">
        <f t="shared" si="102"/>
        <v>0</v>
      </c>
      <c r="AN417" s="50">
        <f t="shared" si="102"/>
        <v>0</v>
      </c>
      <c r="AO417" s="50">
        <f t="shared" si="102"/>
        <v>0</v>
      </c>
      <c r="AP417" s="50">
        <f t="shared" si="102"/>
        <v>0</v>
      </c>
      <c r="AQ417" s="50">
        <f t="shared" si="102"/>
        <v>0</v>
      </c>
      <c r="AR417" s="50">
        <f t="shared" si="102"/>
        <v>0</v>
      </c>
      <c r="AS417" s="50">
        <f t="shared" si="102"/>
        <v>0</v>
      </c>
      <c r="AT417" s="74">
        <v>0</v>
      </c>
      <c r="AU417" s="74">
        <v>0</v>
      </c>
    </row>
    <row r="418" spans="1:47" x14ac:dyDescent="0.2">
      <c r="A418" s="49">
        <v>2024</v>
      </c>
      <c r="B418" s="49">
        <v>6</v>
      </c>
      <c r="C418" s="50">
        <f t="shared" si="100"/>
        <v>273.79728737823223</v>
      </c>
      <c r="D418" s="50">
        <f t="shared" si="106"/>
        <v>0</v>
      </c>
      <c r="E418" s="50">
        <f t="shared" si="106"/>
        <v>72.937178621047735</v>
      </c>
      <c r="F418" s="50">
        <f t="shared" si="106"/>
        <v>17.719139843326005</v>
      </c>
      <c r="G418" s="50">
        <f t="shared" si="106"/>
        <v>273.7753998005528</v>
      </c>
      <c r="H418" s="50">
        <f t="shared" si="106"/>
        <v>0</v>
      </c>
      <c r="I418" s="50">
        <f t="shared" si="106"/>
        <v>0</v>
      </c>
      <c r="J418" s="50">
        <f t="shared" si="106"/>
        <v>0</v>
      </c>
      <c r="K418" s="50">
        <f t="shared" si="106"/>
        <v>0</v>
      </c>
      <c r="L418" s="50">
        <f t="shared" si="106"/>
        <v>0</v>
      </c>
      <c r="M418" s="50">
        <f t="shared" si="106"/>
        <v>0</v>
      </c>
      <c r="N418" s="50">
        <f t="shared" si="106"/>
        <v>0</v>
      </c>
      <c r="O418" s="51">
        <f t="shared" si="110"/>
        <v>273.79728737823223</v>
      </c>
      <c r="P418" s="50">
        <f t="shared" si="111"/>
        <v>0</v>
      </c>
      <c r="Q418" s="50">
        <f t="shared" si="112"/>
        <v>273.7753998005528</v>
      </c>
      <c r="R418" s="50">
        <f t="shared" si="113"/>
        <v>0</v>
      </c>
      <c r="S418" s="50">
        <f t="shared" si="114"/>
        <v>0</v>
      </c>
      <c r="T418" s="50">
        <f t="shared" si="115"/>
        <v>0</v>
      </c>
      <c r="U418" s="50">
        <f t="shared" si="116"/>
        <v>0</v>
      </c>
      <c r="V418" s="50">
        <f t="shared" si="117"/>
        <v>0</v>
      </c>
      <c r="X418" s="38">
        <f t="shared" si="89"/>
        <v>102.96120349246796</v>
      </c>
      <c r="Y418" s="38">
        <f t="shared" si="89"/>
        <v>102.96120349246796</v>
      </c>
      <c r="Z418" s="38">
        <f t="shared" si="89"/>
        <v>76.337452216704307</v>
      </c>
      <c r="AA418" s="7"/>
      <c r="AB418" s="69">
        <f t="shared" si="96"/>
        <v>239.83482026903096</v>
      </c>
      <c r="AC418" s="69">
        <f t="shared" si="97"/>
        <v>0</v>
      </c>
      <c r="AD418" s="50">
        <f t="shared" si="101"/>
        <v>0</v>
      </c>
      <c r="AE418" s="50">
        <f t="shared" si="101"/>
        <v>0</v>
      </c>
      <c r="AF418" s="50">
        <f t="shared" si="101"/>
        <v>0</v>
      </c>
      <c r="AG418" s="74">
        <v>0</v>
      </c>
      <c r="AH418" s="50">
        <f t="shared" si="102"/>
        <v>0</v>
      </c>
      <c r="AI418" s="50">
        <f t="shared" si="102"/>
        <v>0</v>
      </c>
      <c r="AJ418" s="50">
        <f t="shared" si="102"/>
        <v>0</v>
      </c>
      <c r="AK418" s="50">
        <f t="shared" si="102"/>
        <v>0</v>
      </c>
      <c r="AL418" s="50">
        <f t="shared" si="102"/>
        <v>0</v>
      </c>
      <c r="AM418" s="50">
        <f t="shared" si="102"/>
        <v>0</v>
      </c>
      <c r="AN418" s="50">
        <f t="shared" si="102"/>
        <v>0</v>
      </c>
      <c r="AO418" s="50">
        <f t="shared" si="102"/>
        <v>0</v>
      </c>
      <c r="AP418" s="50">
        <f t="shared" si="102"/>
        <v>0</v>
      </c>
      <c r="AQ418" s="50">
        <f t="shared" si="102"/>
        <v>0</v>
      </c>
      <c r="AR418" s="50">
        <f t="shared" si="102"/>
        <v>0</v>
      </c>
      <c r="AS418" s="50">
        <f t="shared" si="102"/>
        <v>0</v>
      </c>
      <c r="AT418" s="74">
        <v>0</v>
      </c>
      <c r="AU418" s="74">
        <v>0</v>
      </c>
    </row>
    <row r="419" spans="1:47" x14ac:dyDescent="0.2">
      <c r="A419" s="49">
        <v>2024</v>
      </c>
      <c r="B419" s="49">
        <v>7</v>
      </c>
      <c r="C419" s="50">
        <f t="shared" si="100"/>
        <v>323.21495100202412</v>
      </c>
      <c r="D419" s="50">
        <f t="shared" si="106"/>
        <v>0</v>
      </c>
      <c r="E419" s="50">
        <f t="shared" si="106"/>
        <v>97.206715563959477</v>
      </c>
      <c r="F419" s="50">
        <f t="shared" si="106"/>
        <v>25.757981967650835</v>
      </c>
      <c r="G419" s="50">
        <f t="shared" si="106"/>
        <v>323.21490232084477</v>
      </c>
      <c r="H419" s="50">
        <f t="shared" si="106"/>
        <v>0</v>
      </c>
      <c r="I419" s="50">
        <f t="shared" si="106"/>
        <v>0</v>
      </c>
      <c r="J419" s="50">
        <f t="shared" si="106"/>
        <v>0</v>
      </c>
      <c r="K419" s="50">
        <f t="shared" si="106"/>
        <v>0</v>
      </c>
      <c r="L419" s="50">
        <f t="shared" si="106"/>
        <v>0</v>
      </c>
      <c r="M419" s="50">
        <f t="shared" si="106"/>
        <v>0</v>
      </c>
      <c r="N419" s="50">
        <f t="shared" si="106"/>
        <v>0</v>
      </c>
      <c r="O419" s="51">
        <f t="shared" si="110"/>
        <v>323.21495100202412</v>
      </c>
      <c r="P419" s="50">
        <f t="shared" si="111"/>
        <v>0</v>
      </c>
      <c r="Q419" s="50">
        <f t="shared" si="112"/>
        <v>323.21490232084477</v>
      </c>
      <c r="R419" s="50">
        <f t="shared" si="113"/>
        <v>0</v>
      </c>
      <c r="S419" s="50">
        <f t="shared" si="114"/>
        <v>0</v>
      </c>
      <c r="T419" s="50">
        <f t="shared" si="115"/>
        <v>0</v>
      </c>
      <c r="U419" s="50">
        <f t="shared" si="116"/>
        <v>0</v>
      </c>
      <c r="V419" s="50">
        <f t="shared" si="117"/>
        <v>0</v>
      </c>
      <c r="X419" s="38">
        <f t="shared" si="89"/>
        <v>106.44877069971258</v>
      </c>
      <c r="Y419" s="38">
        <f t="shared" si="89"/>
        <v>106.44877069971258</v>
      </c>
      <c r="Z419" s="38">
        <f t="shared" si="89"/>
        <v>76.206395007915347</v>
      </c>
      <c r="AA419" s="7"/>
      <c r="AB419" s="69">
        <f t="shared" si="96"/>
        <v>298.50611919012817</v>
      </c>
      <c r="AC419" s="69">
        <f t="shared" si="97"/>
        <v>0</v>
      </c>
      <c r="AD419" s="50">
        <f t="shared" si="101"/>
        <v>0</v>
      </c>
      <c r="AE419" s="50">
        <f t="shared" si="101"/>
        <v>0</v>
      </c>
      <c r="AF419" s="50">
        <f t="shared" si="101"/>
        <v>0</v>
      </c>
      <c r="AG419" s="74">
        <v>0</v>
      </c>
      <c r="AH419" s="50">
        <f t="shared" si="102"/>
        <v>0</v>
      </c>
      <c r="AI419" s="50">
        <f t="shared" si="102"/>
        <v>0</v>
      </c>
      <c r="AJ419" s="50">
        <f t="shared" si="102"/>
        <v>0</v>
      </c>
      <c r="AK419" s="50">
        <f t="shared" si="102"/>
        <v>0</v>
      </c>
      <c r="AL419" s="50">
        <f t="shared" si="102"/>
        <v>0</v>
      </c>
      <c r="AM419" s="50">
        <f t="shared" si="102"/>
        <v>0</v>
      </c>
      <c r="AN419" s="50">
        <f t="shared" si="102"/>
        <v>0</v>
      </c>
      <c r="AO419" s="50">
        <f t="shared" si="102"/>
        <v>0</v>
      </c>
      <c r="AP419" s="50">
        <f t="shared" si="102"/>
        <v>0</v>
      </c>
      <c r="AQ419" s="50">
        <f t="shared" si="102"/>
        <v>0</v>
      </c>
      <c r="AR419" s="50">
        <f t="shared" si="102"/>
        <v>0</v>
      </c>
      <c r="AS419" s="50">
        <f t="shared" si="102"/>
        <v>0</v>
      </c>
      <c r="AT419" s="74">
        <v>0</v>
      </c>
      <c r="AU419" s="74">
        <v>0</v>
      </c>
    </row>
    <row r="420" spans="1:47" x14ac:dyDescent="0.2">
      <c r="A420" s="49">
        <v>2024</v>
      </c>
      <c r="B420" s="49">
        <v>8</v>
      </c>
      <c r="C420" s="50">
        <f t="shared" si="100"/>
        <v>329.73144935858772</v>
      </c>
      <c r="D420" s="50">
        <f t="shared" si="106"/>
        <v>0</v>
      </c>
      <c r="E420" s="50">
        <f t="shared" si="106"/>
        <v>99.695312400078421</v>
      </c>
      <c r="F420" s="50">
        <f t="shared" si="106"/>
        <v>26.810191103418628</v>
      </c>
      <c r="G420" s="50">
        <f t="shared" si="106"/>
        <v>329.73069944170629</v>
      </c>
      <c r="H420" s="50">
        <f t="shared" si="106"/>
        <v>0</v>
      </c>
      <c r="I420" s="50">
        <f t="shared" si="106"/>
        <v>0</v>
      </c>
      <c r="J420" s="50">
        <f t="shared" si="106"/>
        <v>0</v>
      </c>
      <c r="K420" s="50">
        <f t="shared" si="106"/>
        <v>0</v>
      </c>
      <c r="L420" s="50">
        <f t="shared" si="106"/>
        <v>0</v>
      </c>
      <c r="M420" s="50">
        <f t="shared" si="106"/>
        <v>0</v>
      </c>
      <c r="N420" s="50">
        <f t="shared" si="106"/>
        <v>0</v>
      </c>
      <c r="O420" s="51">
        <f t="shared" si="110"/>
        <v>329.73144935858772</v>
      </c>
      <c r="P420" s="50">
        <f t="shared" si="111"/>
        <v>0</v>
      </c>
      <c r="Q420" s="50">
        <f t="shared" si="112"/>
        <v>329.73069944170629</v>
      </c>
      <c r="R420" s="50">
        <f t="shared" si="113"/>
        <v>0</v>
      </c>
      <c r="S420" s="50">
        <f t="shared" si="114"/>
        <v>0</v>
      </c>
      <c r="T420" s="50">
        <f t="shared" si="115"/>
        <v>0</v>
      </c>
      <c r="U420" s="50">
        <f t="shared" si="116"/>
        <v>0</v>
      </c>
      <c r="V420" s="50">
        <f t="shared" si="117"/>
        <v>0</v>
      </c>
      <c r="X420" s="38">
        <f t="shared" si="89"/>
        <v>107.41614697985577</v>
      </c>
      <c r="Y420" s="38">
        <f t="shared" si="89"/>
        <v>107.41614697985577</v>
      </c>
      <c r="Z420" s="38">
        <f t="shared" si="89"/>
        <v>76.3967564018632</v>
      </c>
      <c r="AA420" s="7"/>
      <c r="AB420" s="69">
        <f t="shared" si="96"/>
        <v>326.47320018030592</v>
      </c>
      <c r="AC420" s="69">
        <f t="shared" si="97"/>
        <v>0</v>
      </c>
      <c r="AD420" s="50">
        <f t="shared" si="101"/>
        <v>0</v>
      </c>
      <c r="AE420" s="50">
        <f t="shared" si="101"/>
        <v>0</v>
      </c>
      <c r="AF420" s="50">
        <f t="shared" si="101"/>
        <v>0</v>
      </c>
      <c r="AG420" s="74">
        <v>0</v>
      </c>
      <c r="AH420" s="50">
        <f t="shared" si="102"/>
        <v>0</v>
      </c>
      <c r="AI420" s="50">
        <f t="shared" si="102"/>
        <v>0</v>
      </c>
      <c r="AJ420" s="50">
        <f t="shared" si="102"/>
        <v>0</v>
      </c>
      <c r="AK420" s="50">
        <f t="shared" si="102"/>
        <v>0</v>
      </c>
      <c r="AL420" s="50">
        <f t="shared" si="102"/>
        <v>0</v>
      </c>
      <c r="AM420" s="50">
        <f t="shared" si="102"/>
        <v>0</v>
      </c>
      <c r="AN420" s="50">
        <f t="shared" si="102"/>
        <v>0</v>
      </c>
      <c r="AO420" s="50">
        <f t="shared" si="102"/>
        <v>0</v>
      </c>
      <c r="AP420" s="50">
        <f t="shared" si="102"/>
        <v>0</v>
      </c>
      <c r="AQ420" s="50">
        <f t="shared" si="102"/>
        <v>0</v>
      </c>
      <c r="AR420" s="50">
        <f t="shared" si="102"/>
        <v>0</v>
      </c>
      <c r="AS420" s="50">
        <f t="shared" si="102"/>
        <v>0</v>
      </c>
      <c r="AT420" s="74">
        <v>0</v>
      </c>
      <c r="AU420" s="74">
        <v>0</v>
      </c>
    </row>
    <row r="421" spans="1:47" x14ac:dyDescent="0.2">
      <c r="A421" s="49">
        <v>2024</v>
      </c>
      <c r="B421" s="49">
        <v>9</v>
      </c>
      <c r="C421" s="50">
        <f t="shared" si="100"/>
        <v>278.21093356333773</v>
      </c>
      <c r="D421" s="50">
        <f t="shared" si="106"/>
        <v>0</v>
      </c>
      <c r="E421" s="50">
        <f t="shared" si="106"/>
        <v>69.2279907235135</v>
      </c>
      <c r="F421" s="50">
        <f t="shared" si="106"/>
        <v>13.43040285734474</v>
      </c>
      <c r="G421" s="50">
        <f t="shared" si="106"/>
        <v>278.15549384899225</v>
      </c>
      <c r="H421" s="50">
        <f t="shared" si="106"/>
        <v>0</v>
      </c>
      <c r="I421" s="50">
        <f t="shared" si="106"/>
        <v>0</v>
      </c>
      <c r="J421" s="50">
        <f t="shared" si="106"/>
        <v>0</v>
      </c>
      <c r="K421" s="50">
        <f t="shared" si="106"/>
        <v>0</v>
      </c>
      <c r="L421" s="50">
        <f t="shared" si="106"/>
        <v>0</v>
      </c>
      <c r="M421" s="50">
        <f t="shared" si="106"/>
        <v>0</v>
      </c>
      <c r="N421" s="50">
        <f t="shared" si="106"/>
        <v>0</v>
      </c>
      <c r="O421" s="51">
        <f t="shared" si="110"/>
        <v>278.21093356333773</v>
      </c>
      <c r="P421" s="50">
        <f t="shared" si="111"/>
        <v>0</v>
      </c>
      <c r="Q421" s="50">
        <f t="shared" si="112"/>
        <v>278.15549384899225</v>
      </c>
      <c r="R421" s="50">
        <f t="shared" si="113"/>
        <v>0</v>
      </c>
      <c r="S421" s="50">
        <f t="shared" si="114"/>
        <v>0</v>
      </c>
      <c r="T421" s="50">
        <f t="shared" si="115"/>
        <v>0</v>
      </c>
      <c r="U421" s="50">
        <f t="shared" si="116"/>
        <v>0</v>
      </c>
      <c r="V421" s="50">
        <f t="shared" si="117"/>
        <v>0</v>
      </c>
      <c r="X421" s="38">
        <f t="shared" si="89"/>
        <v>102.68150137955607</v>
      </c>
      <c r="Y421" s="38">
        <f t="shared" si="89"/>
        <v>102.68150137955607</v>
      </c>
      <c r="Z421" s="38">
        <f t="shared" si="89"/>
        <v>78.001484422866469</v>
      </c>
      <c r="AA421" s="7"/>
      <c r="AB421" s="69">
        <f t="shared" si="96"/>
        <v>303.9711914609627</v>
      </c>
      <c r="AC421" s="69">
        <f t="shared" si="97"/>
        <v>0</v>
      </c>
      <c r="AD421" s="50">
        <f t="shared" si="101"/>
        <v>0</v>
      </c>
      <c r="AE421" s="50">
        <f t="shared" si="101"/>
        <v>0</v>
      </c>
      <c r="AF421" s="50">
        <f t="shared" si="101"/>
        <v>0</v>
      </c>
      <c r="AG421" s="74">
        <v>0</v>
      </c>
      <c r="AH421" s="50">
        <f t="shared" si="102"/>
        <v>0</v>
      </c>
      <c r="AI421" s="50">
        <f t="shared" si="102"/>
        <v>0</v>
      </c>
      <c r="AJ421" s="50">
        <f t="shared" si="102"/>
        <v>0</v>
      </c>
      <c r="AK421" s="50">
        <f t="shared" si="102"/>
        <v>0</v>
      </c>
      <c r="AL421" s="50">
        <f t="shared" si="102"/>
        <v>0</v>
      </c>
      <c r="AM421" s="50">
        <f t="shared" si="102"/>
        <v>0</v>
      </c>
      <c r="AN421" s="50">
        <f t="shared" si="102"/>
        <v>0</v>
      </c>
      <c r="AO421" s="50">
        <f t="shared" si="102"/>
        <v>0</v>
      </c>
      <c r="AP421" s="50">
        <f t="shared" si="102"/>
        <v>0</v>
      </c>
      <c r="AQ421" s="50">
        <f t="shared" si="102"/>
        <v>0</v>
      </c>
      <c r="AR421" s="50">
        <f t="shared" si="102"/>
        <v>0</v>
      </c>
      <c r="AS421" s="50">
        <f t="shared" si="102"/>
        <v>0</v>
      </c>
      <c r="AT421" s="74">
        <v>0</v>
      </c>
      <c r="AU421" s="74">
        <v>0</v>
      </c>
    </row>
    <row r="422" spans="1:47" x14ac:dyDescent="0.2">
      <c r="A422" s="49">
        <v>2024</v>
      </c>
      <c r="B422" s="49">
        <v>10</v>
      </c>
      <c r="C422" s="50">
        <f t="shared" si="100"/>
        <v>198.83661390818892</v>
      </c>
      <c r="D422" s="50">
        <f t="shared" si="106"/>
        <v>3.8389772083761713</v>
      </c>
      <c r="E422" s="50">
        <f t="shared" si="106"/>
        <v>35.469220544334775</v>
      </c>
      <c r="F422" s="50">
        <f t="shared" si="106"/>
        <v>3.7051861891231086</v>
      </c>
      <c r="G422" s="50">
        <f t="shared" si="106"/>
        <v>190.70536958671573</v>
      </c>
      <c r="H422" s="50">
        <f t="shared" si="106"/>
        <v>1.5356602334740597</v>
      </c>
      <c r="I422" s="50">
        <f t="shared" si="106"/>
        <v>0</v>
      </c>
      <c r="J422" s="50">
        <f t="shared" si="106"/>
        <v>0</v>
      </c>
      <c r="K422" s="50">
        <f t="shared" si="106"/>
        <v>0</v>
      </c>
      <c r="L422" s="50">
        <f t="shared" si="106"/>
        <v>0</v>
      </c>
      <c r="M422" s="50">
        <f t="shared" si="106"/>
        <v>0</v>
      </c>
      <c r="N422" s="50">
        <f t="shared" si="106"/>
        <v>0</v>
      </c>
      <c r="O422" s="51">
        <f t="shared" si="110"/>
        <v>198.83661390818892</v>
      </c>
      <c r="P422" s="50">
        <f t="shared" si="111"/>
        <v>3.8389772083761713</v>
      </c>
      <c r="Q422" s="50">
        <f t="shared" si="112"/>
        <v>190.70536958671573</v>
      </c>
      <c r="R422" s="50">
        <f t="shared" si="113"/>
        <v>1.5356602334740597</v>
      </c>
      <c r="S422" s="50">
        <f t="shared" si="114"/>
        <v>0</v>
      </c>
      <c r="T422" s="50">
        <f t="shared" si="115"/>
        <v>0</v>
      </c>
      <c r="U422" s="50">
        <f t="shared" si="116"/>
        <v>0</v>
      </c>
      <c r="V422" s="50">
        <f t="shared" si="117"/>
        <v>0</v>
      </c>
      <c r="X422" s="38">
        <f t="shared" si="89"/>
        <v>93.161689051897923</v>
      </c>
      <c r="Y422" s="38">
        <f t="shared" si="89"/>
        <v>0</v>
      </c>
      <c r="Z422" s="38">
        <f t="shared" si="89"/>
        <v>73.921823299745228</v>
      </c>
      <c r="AA422" s="7"/>
      <c r="AB422" s="69">
        <f t="shared" si="96"/>
        <v>238.52377373576331</v>
      </c>
      <c r="AC422" s="69">
        <f t="shared" si="97"/>
        <v>0</v>
      </c>
      <c r="AD422" s="50">
        <f t="shared" si="101"/>
        <v>1.0401537332701989</v>
      </c>
      <c r="AE422" s="50">
        <f t="shared" si="101"/>
        <v>0</v>
      </c>
      <c r="AF422" s="50">
        <f t="shared" si="101"/>
        <v>0</v>
      </c>
      <c r="AG422" s="74">
        <v>0</v>
      </c>
      <c r="AH422" s="50">
        <f t="shared" si="102"/>
        <v>0</v>
      </c>
      <c r="AI422" s="50">
        <f t="shared" si="102"/>
        <v>0</v>
      </c>
      <c r="AJ422" s="50">
        <f t="shared" si="102"/>
        <v>0</v>
      </c>
      <c r="AK422" s="50">
        <f t="shared" si="102"/>
        <v>0</v>
      </c>
      <c r="AL422" s="50">
        <f t="shared" si="102"/>
        <v>0</v>
      </c>
      <c r="AM422" s="50">
        <f t="shared" si="102"/>
        <v>0</v>
      </c>
      <c r="AN422" s="50">
        <f t="shared" si="102"/>
        <v>0</v>
      </c>
      <c r="AO422" s="50">
        <f t="shared" si="102"/>
        <v>0</v>
      </c>
      <c r="AP422" s="50">
        <f t="shared" si="102"/>
        <v>0</v>
      </c>
      <c r="AQ422" s="50">
        <f t="shared" si="102"/>
        <v>0</v>
      </c>
      <c r="AR422" s="50">
        <f t="shared" si="102"/>
        <v>0</v>
      </c>
      <c r="AS422" s="50">
        <f t="shared" si="102"/>
        <v>0</v>
      </c>
      <c r="AT422" s="74">
        <v>0</v>
      </c>
      <c r="AU422" s="74">
        <v>0</v>
      </c>
    </row>
    <row r="423" spans="1:47" x14ac:dyDescent="0.2">
      <c r="A423" s="49">
        <v>2024</v>
      </c>
      <c r="B423" s="49">
        <v>11</v>
      </c>
      <c r="C423" s="50">
        <f t="shared" si="100"/>
        <v>75.667245198869992</v>
      </c>
      <c r="D423" s="50">
        <f t="shared" si="106"/>
        <v>28.935219572893278</v>
      </c>
      <c r="E423" s="50">
        <f t="shared" si="106"/>
        <v>4.4286832253945372</v>
      </c>
      <c r="F423" s="50">
        <f t="shared" si="106"/>
        <v>6.2534575168875839E-2</v>
      </c>
      <c r="G423" s="50">
        <f t="shared" si="106"/>
        <v>53.128416412666297</v>
      </c>
      <c r="H423" s="50">
        <f t="shared" si="106"/>
        <v>14.74770491549187</v>
      </c>
      <c r="I423" s="50">
        <f t="shared" si="106"/>
        <v>0</v>
      </c>
      <c r="J423" s="50">
        <f t="shared" si="106"/>
        <v>0</v>
      </c>
      <c r="K423" s="50">
        <f t="shared" si="106"/>
        <v>0</v>
      </c>
      <c r="L423" s="50">
        <f t="shared" si="106"/>
        <v>0</v>
      </c>
      <c r="M423" s="50">
        <f t="shared" si="106"/>
        <v>0</v>
      </c>
      <c r="N423" s="50">
        <f t="shared" si="106"/>
        <v>0</v>
      </c>
      <c r="O423" s="51">
        <f t="shared" si="110"/>
        <v>75.667245198869992</v>
      </c>
      <c r="P423" s="50">
        <f t="shared" si="111"/>
        <v>28.935219572893278</v>
      </c>
      <c r="Q423" s="50">
        <f t="shared" si="112"/>
        <v>53.128416412666297</v>
      </c>
      <c r="R423" s="50">
        <f t="shared" si="113"/>
        <v>14.74770491549187</v>
      </c>
      <c r="S423" s="50">
        <f t="shared" si="114"/>
        <v>0</v>
      </c>
      <c r="T423" s="50">
        <f t="shared" si="115"/>
        <v>0</v>
      </c>
      <c r="U423" s="50">
        <f t="shared" si="116"/>
        <v>0</v>
      </c>
      <c r="V423" s="50">
        <f t="shared" si="117"/>
        <v>0</v>
      </c>
      <c r="X423" s="38">
        <f t="shared" si="89"/>
        <v>82.716754349850987</v>
      </c>
      <c r="Y423" s="38">
        <f t="shared" si="89"/>
        <v>0</v>
      </c>
      <c r="Z423" s="38">
        <f t="shared" si="89"/>
        <v>72.824650968202945</v>
      </c>
      <c r="AA423" s="7"/>
      <c r="AB423" s="69">
        <f t="shared" si="96"/>
        <v>137.25192955352946</v>
      </c>
      <c r="AC423" s="69">
        <f t="shared" si="97"/>
        <v>0</v>
      </c>
      <c r="AD423" s="50">
        <f t="shared" si="101"/>
        <v>10.990310368714875</v>
      </c>
      <c r="AE423" s="50">
        <f t="shared" si="101"/>
        <v>1.7466988989282193</v>
      </c>
      <c r="AF423" s="50">
        <f t="shared" si="101"/>
        <v>0</v>
      </c>
      <c r="AG423" s="74">
        <v>0</v>
      </c>
      <c r="AH423" s="50">
        <f t="shared" si="102"/>
        <v>0</v>
      </c>
      <c r="AI423" s="50">
        <f t="shared" si="102"/>
        <v>0</v>
      </c>
      <c r="AJ423" s="50">
        <f t="shared" si="102"/>
        <v>0</v>
      </c>
      <c r="AK423" s="50">
        <f t="shared" si="102"/>
        <v>0</v>
      </c>
      <c r="AL423" s="50">
        <f t="shared" si="102"/>
        <v>0</v>
      </c>
      <c r="AM423" s="50">
        <f t="shared" si="102"/>
        <v>0</v>
      </c>
      <c r="AN423" s="50">
        <f t="shared" si="102"/>
        <v>0</v>
      </c>
      <c r="AO423" s="50">
        <f t="shared" si="102"/>
        <v>0</v>
      </c>
      <c r="AP423" s="50">
        <f t="shared" si="102"/>
        <v>0</v>
      </c>
      <c r="AQ423" s="50">
        <f t="shared" si="102"/>
        <v>0</v>
      </c>
      <c r="AR423" s="50">
        <f t="shared" ref="AM423:AS424" si="118">+AR411</f>
        <v>0</v>
      </c>
      <c r="AS423" s="50">
        <f t="shared" si="118"/>
        <v>0</v>
      </c>
      <c r="AT423" s="74">
        <v>0</v>
      </c>
      <c r="AU423" s="74">
        <v>0</v>
      </c>
    </row>
    <row r="424" spans="1:47" x14ac:dyDescent="0.2">
      <c r="A424" s="49">
        <v>2024</v>
      </c>
      <c r="B424" s="49">
        <v>12</v>
      </c>
      <c r="C424" s="50">
        <f t="shared" si="100"/>
        <v>42.449672857488302</v>
      </c>
      <c r="D424" s="50">
        <f t="shared" si="106"/>
        <v>82.304422731853208</v>
      </c>
      <c r="E424" s="50">
        <f t="shared" si="106"/>
        <v>0.98160245218345865</v>
      </c>
      <c r="F424" s="50">
        <f t="shared" si="106"/>
        <v>5.7264258648294473E-4</v>
      </c>
      <c r="G424" s="50">
        <f t="shared" si="106"/>
        <v>24.516255146947294</v>
      </c>
      <c r="H424" s="50">
        <f t="shared" si="106"/>
        <v>65.410489377284875</v>
      </c>
      <c r="I424" s="50">
        <f t="shared" si="106"/>
        <v>0.17544300865084281</v>
      </c>
      <c r="J424" s="50">
        <f t="shared" si="106"/>
        <v>65.410489377284875</v>
      </c>
      <c r="K424" s="50">
        <f t="shared" si="106"/>
        <v>0</v>
      </c>
      <c r="L424" s="50">
        <f t="shared" si="106"/>
        <v>0</v>
      </c>
      <c r="M424" s="50">
        <f t="shared" si="106"/>
        <v>0</v>
      </c>
      <c r="N424" s="50">
        <f t="shared" si="106"/>
        <v>65.410489377284875</v>
      </c>
      <c r="O424" s="51">
        <f t="shared" si="110"/>
        <v>42.449672857488302</v>
      </c>
      <c r="P424" s="50">
        <f t="shared" si="111"/>
        <v>82.304422731853208</v>
      </c>
      <c r="Q424" s="50">
        <f t="shared" si="112"/>
        <v>24.516255146947294</v>
      </c>
      <c r="R424" s="50">
        <f t="shared" si="113"/>
        <v>65.410489377284875</v>
      </c>
      <c r="S424" s="50">
        <f t="shared" si="114"/>
        <v>0.17544300865084281</v>
      </c>
      <c r="T424" s="50">
        <f t="shared" si="115"/>
        <v>65.410489377284875</v>
      </c>
      <c r="U424" s="50">
        <f t="shared" si="116"/>
        <v>0</v>
      </c>
      <c r="V424" s="50">
        <f t="shared" si="117"/>
        <v>0</v>
      </c>
      <c r="X424" s="38">
        <f t="shared" si="89"/>
        <v>79.445466787395844</v>
      </c>
      <c r="Y424" s="38">
        <f t="shared" si="89"/>
        <v>0</v>
      </c>
      <c r="Z424" s="38">
        <f t="shared" si="89"/>
        <v>75.287115885577109</v>
      </c>
      <c r="AA424" s="7"/>
      <c r="AB424" s="69">
        <f t="shared" si="96"/>
        <v>59.058459028179144</v>
      </c>
      <c r="AC424" s="69">
        <f t="shared" si="97"/>
        <v>32.705244688642438</v>
      </c>
      <c r="AD424" s="50">
        <f t="shared" si="101"/>
        <v>55.891738675335681</v>
      </c>
      <c r="AE424" s="50">
        <f t="shared" si="101"/>
        <v>21.818154361592569</v>
      </c>
      <c r="AF424" s="50">
        <f t="shared" si="101"/>
        <v>55.891738675335681</v>
      </c>
      <c r="AG424" s="74">
        <f>+AE424</f>
        <v>21.818154361592569</v>
      </c>
      <c r="AH424" s="50">
        <f t="shared" si="102"/>
        <v>0</v>
      </c>
      <c r="AI424" s="50">
        <f t="shared" si="102"/>
        <v>0</v>
      </c>
      <c r="AJ424" s="50">
        <f t="shared" si="102"/>
        <v>0</v>
      </c>
      <c r="AK424" s="50">
        <f t="shared" si="102"/>
        <v>55.891738675335681</v>
      </c>
      <c r="AL424" s="50">
        <f t="shared" si="102"/>
        <v>0</v>
      </c>
      <c r="AM424" s="50">
        <f t="shared" si="118"/>
        <v>0</v>
      </c>
      <c r="AN424" s="50">
        <f t="shared" si="118"/>
        <v>0</v>
      </c>
      <c r="AO424" s="50">
        <f t="shared" si="118"/>
        <v>21.818154361592569</v>
      </c>
      <c r="AP424" s="50">
        <f t="shared" si="118"/>
        <v>0</v>
      </c>
      <c r="AQ424" s="50">
        <f t="shared" si="118"/>
        <v>0</v>
      </c>
      <c r="AR424" s="50">
        <f t="shared" si="118"/>
        <v>0</v>
      </c>
      <c r="AS424" s="50">
        <f t="shared" si="118"/>
        <v>0</v>
      </c>
      <c r="AT424" s="74">
        <v>0</v>
      </c>
      <c r="AU424" s="74">
        <v>0</v>
      </c>
    </row>
    <row r="425" spans="1:47" x14ac:dyDescent="0.2">
      <c r="A425" s="49">
        <v>2025</v>
      </c>
      <c r="B425" s="49">
        <v>1</v>
      </c>
      <c r="C425" s="50">
        <f>+C413</f>
        <v>26.872581391315055</v>
      </c>
      <c r="D425" s="50">
        <f t="shared" ref="D425:N440" si="119">+D413</f>
        <v>123.83441885147447</v>
      </c>
      <c r="E425" s="50">
        <f t="shared" si="119"/>
        <v>0.27440732439639026</v>
      </c>
      <c r="F425" s="50">
        <f t="shared" si="119"/>
        <v>0</v>
      </c>
      <c r="G425" s="50">
        <f t="shared" si="119"/>
        <v>8.9432386973197087</v>
      </c>
      <c r="H425" s="50">
        <f t="shared" si="119"/>
        <v>104.01238027997351</v>
      </c>
      <c r="I425" s="50">
        <f t="shared" si="119"/>
        <v>0.47586523824689808</v>
      </c>
      <c r="J425" s="50">
        <f t="shared" si="119"/>
        <v>104.01238027997351</v>
      </c>
      <c r="K425" s="50">
        <f t="shared" si="119"/>
        <v>0</v>
      </c>
      <c r="L425" s="50">
        <f t="shared" si="119"/>
        <v>0</v>
      </c>
      <c r="M425" s="50">
        <f t="shared" si="119"/>
        <v>104.01238027997351</v>
      </c>
      <c r="N425" s="50">
        <f t="shared" si="119"/>
        <v>0</v>
      </c>
      <c r="O425" s="51">
        <f t="shared" si="110"/>
        <v>26.872581391315055</v>
      </c>
      <c r="P425" s="50">
        <f t="shared" si="111"/>
        <v>123.83441885147447</v>
      </c>
      <c r="Q425" s="50">
        <f t="shared" si="112"/>
        <v>8.9432386973197087</v>
      </c>
      <c r="R425" s="50">
        <f t="shared" si="113"/>
        <v>104.01238027997351</v>
      </c>
      <c r="S425" s="50">
        <f t="shared" si="114"/>
        <v>0.47586523824689808</v>
      </c>
      <c r="T425" s="50">
        <f t="shared" si="115"/>
        <v>104.01238027997351</v>
      </c>
      <c r="U425" s="50">
        <f t="shared" si="116"/>
        <v>0</v>
      </c>
      <c r="V425" s="50">
        <f t="shared" si="117"/>
        <v>0</v>
      </c>
      <c r="X425" s="38">
        <f t="shared" si="89"/>
        <v>78.332321081003528</v>
      </c>
      <c r="Y425" s="38">
        <f t="shared" si="89"/>
        <v>0</v>
      </c>
      <c r="Z425" s="38">
        <f t="shared" si="89"/>
        <v>72.346460944869065</v>
      </c>
      <c r="AA425" s="7"/>
      <c r="AB425" s="69">
        <f t="shared" si="96"/>
        <v>34.661127124401681</v>
      </c>
      <c r="AC425" s="69">
        <f t="shared" si="97"/>
        <v>84.711434828629194</v>
      </c>
      <c r="AD425" s="50">
        <f>+AD413</f>
        <v>90.257513292983134</v>
      </c>
      <c r="AE425" s="50">
        <f>+AE413</f>
        <v>40.262137008313033</v>
      </c>
      <c r="AF425" s="50">
        <f>+AF413</f>
        <v>90.257513292983134</v>
      </c>
      <c r="AG425" s="74">
        <f>+AE425</f>
        <v>40.262137008313033</v>
      </c>
      <c r="AH425" s="50">
        <f>+AH413</f>
        <v>0</v>
      </c>
      <c r="AI425" s="50">
        <f>+AI413</f>
        <v>0</v>
      </c>
      <c r="AJ425" s="50">
        <f>+AJ413</f>
        <v>90.257513292983134</v>
      </c>
      <c r="AK425" s="50">
        <f>+AK413</f>
        <v>0</v>
      </c>
      <c r="AL425" s="50">
        <f>+AL413</f>
        <v>0</v>
      </c>
      <c r="AM425" s="50">
        <f t="shared" ref="AM425:AS440" si="120">+AM413</f>
        <v>0</v>
      </c>
      <c r="AN425" s="50">
        <f t="shared" si="120"/>
        <v>40.262137008313033</v>
      </c>
      <c r="AO425" s="50">
        <f t="shared" si="120"/>
        <v>0</v>
      </c>
      <c r="AP425" s="50">
        <f t="shared" si="120"/>
        <v>0</v>
      </c>
      <c r="AQ425" s="50">
        <f t="shared" si="120"/>
        <v>0</v>
      </c>
      <c r="AR425" s="50">
        <f t="shared" si="120"/>
        <v>0</v>
      </c>
      <c r="AS425" s="50">
        <f t="shared" si="120"/>
        <v>0</v>
      </c>
      <c r="AT425" s="74">
        <v>0</v>
      </c>
      <c r="AU425" s="74">
        <v>0</v>
      </c>
    </row>
    <row r="426" spans="1:47" x14ac:dyDescent="0.2">
      <c r="A426" s="49">
        <v>2025</v>
      </c>
      <c r="B426" s="49">
        <v>2</v>
      </c>
      <c r="C426" s="50">
        <f t="shared" ref="C426:C472" si="121">+C414</f>
        <v>34.723950066840629</v>
      </c>
      <c r="D426" s="50">
        <f t="shared" si="119"/>
        <v>77.741832906544204</v>
      </c>
      <c r="E426" s="50">
        <f t="shared" si="119"/>
        <v>1.3208347252359927</v>
      </c>
      <c r="F426" s="50">
        <f t="shared" si="119"/>
        <v>8.9159951076670885E-4</v>
      </c>
      <c r="G426" s="50">
        <f t="shared" si="119"/>
        <v>13.560177014371067</v>
      </c>
      <c r="H426" s="50">
        <f t="shared" si="119"/>
        <v>57.948681528250383</v>
      </c>
      <c r="I426" s="50">
        <f t="shared" si="119"/>
        <v>0</v>
      </c>
      <c r="J426" s="50">
        <f t="shared" si="119"/>
        <v>57.948681528250383</v>
      </c>
      <c r="K426" s="50">
        <f t="shared" si="119"/>
        <v>0</v>
      </c>
      <c r="L426" s="50">
        <f t="shared" si="119"/>
        <v>97.002453208688308</v>
      </c>
      <c r="M426" s="50">
        <f t="shared" si="119"/>
        <v>0</v>
      </c>
      <c r="N426" s="50">
        <f t="shared" si="119"/>
        <v>0</v>
      </c>
      <c r="O426" s="51">
        <f t="shared" si="110"/>
        <v>34.723950066840629</v>
      </c>
      <c r="P426" s="50">
        <f t="shared" si="111"/>
        <v>77.741832906544204</v>
      </c>
      <c r="Q426" s="50">
        <f t="shared" si="112"/>
        <v>13.560177014371067</v>
      </c>
      <c r="R426" s="50">
        <f t="shared" si="113"/>
        <v>57.948681528250383</v>
      </c>
      <c r="S426" s="50">
        <f t="shared" si="114"/>
        <v>0</v>
      </c>
      <c r="T426" s="50">
        <f t="shared" si="115"/>
        <v>57.948681528250383</v>
      </c>
      <c r="U426" s="50">
        <f t="shared" si="116"/>
        <v>0</v>
      </c>
      <c r="V426" s="50">
        <f t="shared" si="117"/>
        <v>97.002453208688308</v>
      </c>
      <c r="X426" s="38">
        <f t="shared" si="89"/>
        <v>79.669768700736967</v>
      </c>
      <c r="Y426" s="38">
        <f t="shared" si="89"/>
        <v>0</v>
      </c>
      <c r="Z426" s="38">
        <f t="shared" si="89"/>
        <v>72.440419704050981</v>
      </c>
      <c r="AA426" s="7"/>
      <c r="AB426" s="69">
        <f t="shared" si="96"/>
        <v>30.798265729077841</v>
      </c>
      <c r="AC426" s="69">
        <f t="shared" si="97"/>
        <v>80.980530904111944</v>
      </c>
      <c r="AD426" s="50">
        <f t="shared" ref="AD426:AF472" si="122">+AD414</f>
        <v>48.77898975749715</v>
      </c>
      <c r="AE426" s="50">
        <f t="shared" si="122"/>
        <v>18.435089638556477</v>
      </c>
      <c r="AF426" s="50">
        <f t="shared" si="122"/>
        <v>48.77898975749715</v>
      </c>
      <c r="AG426" s="74">
        <f t="shared" ref="AG426:AG427" si="123">+AE426</f>
        <v>18.435089638556477</v>
      </c>
      <c r="AH426" s="50">
        <f t="shared" ref="AH426:AS472" si="124">+AH414</f>
        <v>0</v>
      </c>
      <c r="AI426" s="50">
        <f t="shared" si="124"/>
        <v>78.970388350011334</v>
      </c>
      <c r="AJ426" s="50">
        <f t="shared" si="124"/>
        <v>0</v>
      </c>
      <c r="AK426" s="50">
        <f t="shared" si="124"/>
        <v>0</v>
      </c>
      <c r="AL426" s="50">
        <f t="shared" si="124"/>
        <v>0</v>
      </c>
      <c r="AM426" s="50">
        <f t="shared" si="120"/>
        <v>32.338150036532738</v>
      </c>
      <c r="AN426" s="50">
        <f t="shared" si="120"/>
        <v>0</v>
      </c>
      <c r="AO426" s="50">
        <f t="shared" si="120"/>
        <v>0</v>
      </c>
      <c r="AP426" s="50">
        <f t="shared" si="120"/>
        <v>0</v>
      </c>
      <c r="AQ426" s="50">
        <f t="shared" si="120"/>
        <v>48.77898975749715</v>
      </c>
      <c r="AR426" s="50">
        <f t="shared" si="120"/>
        <v>0</v>
      </c>
      <c r="AS426" s="50">
        <f t="shared" si="120"/>
        <v>18.435089638556477</v>
      </c>
      <c r="AT426" s="74">
        <v>0</v>
      </c>
      <c r="AU426" s="74">
        <v>0</v>
      </c>
    </row>
    <row r="427" spans="1:47" x14ac:dyDescent="0.2">
      <c r="A427" s="49">
        <v>2025</v>
      </c>
      <c r="B427" s="49">
        <v>3</v>
      </c>
      <c r="C427" s="50">
        <f t="shared" si="121"/>
        <v>67.088827391532973</v>
      </c>
      <c r="D427" s="50">
        <f t="shared" si="119"/>
        <v>46.024503453365838</v>
      </c>
      <c r="E427" s="50">
        <f t="shared" si="119"/>
        <v>5.4285772270038901</v>
      </c>
      <c r="F427" s="50">
        <f t="shared" si="119"/>
        <v>0.1342781954715154</v>
      </c>
      <c r="G427" s="50">
        <f t="shared" si="119"/>
        <v>40.724002377688201</v>
      </c>
      <c r="H427" s="50">
        <f t="shared" si="119"/>
        <v>29.133900916766059</v>
      </c>
      <c r="I427" s="50">
        <f t="shared" si="119"/>
        <v>0</v>
      </c>
      <c r="J427" s="50">
        <f t="shared" si="119"/>
        <v>29.133900916766059</v>
      </c>
      <c r="K427" s="50">
        <f t="shared" si="119"/>
        <v>87.807682389096911</v>
      </c>
      <c r="L427" s="50">
        <f t="shared" si="119"/>
        <v>0</v>
      </c>
      <c r="M427" s="50">
        <f t="shared" si="119"/>
        <v>0</v>
      </c>
      <c r="N427" s="50">
        <f t="shared" si="119"/>
        <v>0</v>
      </c>
      <c r="O427" s="51">
        <f t="shared" si="110"/>
        <v>67.088827391532973</v>
      </c>
      <c r="P427" s="50">
        <f t="shared" si="111"/>
        <v>46.024503453365838</v>
      </c>
      <c r="Q427" s="50">
        <f t="shared" si="112"/>
        <v>40.724002377688201</v>
      </c>
      <c r="R427" s="50">
        <f t="shared" si="113"/>
        <v>29.133900916766059</v>
      </c>
      <c r="S427" s="50">
        <f t="shared" si="114"/>
        <v>0</v>
      </c>
      <c r="T427" s="50">
        <f t="shared" si="115"/>
        <v>29.133900916766059</v>
      </c>
      <c r="U427" s="50">
        <f t="shared" si="116"/>
        <v>87.807682389096911</v>
      </c>
      <c r="V427" s="50">
        <f t="shared" si="117"/>
        <v>0</v>
      </c>
      <c r="X427" s="38">
        <f t="shared" si="89"/>
        <v>82.538993708748691</v>
      </c>
      <c r="Y427" s="38">
        <f t="shared" si="89"/>
        <v>0</v>
      </c>
      <c r="Z427" s="38">
        <f t="shared" si="89"/>
        <v>69.644391577029523</v>
      </c>
      <c r="AA427" s="7"/>
      <c r="AB427" s="69">
        <f t="shared" si="96"/>
        <v>50.906388729186801</v>
      </c>
      <c r="AC427" s="69">
        <f t="shared" si="97"/>
        <v>43.541291222508221</v>
      </c>
      <c r="AD427" s="50">
        <f t="shared" si="122"/>
        <v>23.421699640876209</v>
      </c>
      <c r="AE427" s="50">
        <f t="shared" si="122"/>
        <v>5.9476789648753794</v>
      </c>
      <c r="AF427" s="50">
        <f t="shared" si="122"/>
        <v>23.421699640876209</v>
      </c>
      <c r="AG427" s="74">
        <f t="shared" si="123"/>
        <v>5.9476789648753794</v>
      </c>
      <c r="AH427" s="50">
        <f t="shared" si="124"/>
        <v>74.675091720887963</v>
      </c>
      <c r="AI427" s="50">
        <f t="shared" si="124"/>
        <v>0</v>
      </c>
      <c r="AJ427" s="50">
        <f t="shared" si="124"/>
        <v>0</v>
      </c>
      <c r="AK427" s="50">
        <f t="shared" si="124"/>
        <v>0</v>
      </c>
      <c r="AL427" s="50">
        <f t="shared" si="124"/>
        <v>30.034328431628371</v>
      </c>
      <c r="AM427" s="50">
        <f t="shared" si="120"/>
        <v>0</v>
      </c>
      <c r="AN427" s="50">
        <f t="shared" si="120"/>
        <v>0</v>
      </c>
      <c r="AO427" s="50">
        <f t="shared" si="120"/>
        <v>0</v>
      </c>
      <c r="AP427" s="50">
        <f t="shared" si="120"/>
        <v>23.421699640876209</v>
      </c>
      <c r="AQ427" s="50">
        <f t="shared" si="120"/>
        <v>0</v>
      </c>
      <c r="AR427" s="50">
        <f t="shared" si="120"/>
        <v>5.9476789648753794</v>
      </c>
      <c r="AS427" s="50">
        <f t="shared" si="120"/>
        <v>0</v>
      </c>
      <c r="AT427" s="74">
        <f>(C427+C428)/2</f>
        <v>92.25873715316439</v>
      </c>
      <c r="AU427" s="74">
        <f>(K427+H428)/2</f>
        <v>45.244733330196226</v>
      </c>
    </row>
    <row r="428" spans="1:47" x14ac:dyDescent="0.2">
      <c r="A428" s="49">
        <v>2025</v>
      </c>
      <c r="B428" s="49">
        <v>4</v>
      </c>
      <c r="C428" s="50">
        <f t="shared" si="121"/>
        <v>117.42864691479581</v>
      </c>
      <c r="D428" s="50">
        <f t="shared" si="119"/>
        <v>10.764282951672801</v>
      </c>
      <c r="E428" s="50">
        <f t="shared" si="119"/>
        <v>16.467672682378009</v>
      </c>
      <c r="F428" s="50">
        <f t="shared" si="119"/>
        <v>1.3530134195648187</v>
      </c>
      <c r="G428" s="50">
        <f t="shared" si="119"/>
        <v>95.328248916043805</v>
      </c>
      <c r="H428" s="50">
        <f t="shared" si="119"/>
        <v>2.6817842712955349</v>
      </c>
      <c r="I428" s="50">
        <f t="shared" si="119"/>
        <v>0</v>
      </c>
      <c r="J428" s="50">
        <f t="shared" si="119"/>
        <v>0</v>
      </c>
      <c r="K428" s="50">
        <f t="shared" si="119"/>
        <v>0</v>
      </c>
      <c r="L428" s="50">
        <f t="shared" si="119"/>
        <v>0</v>
      </c>
      <c r="M428" s="50">
        <f t="shared" si="119"/>
        <v>0</v>
      </c>
      <c r="N428" s="50">
        <f t="shared" si="119"/>
        <v>0</v>
      </c>
      <c r="O428" s="51">
        <f t="shared" si="110"/>
        <v>117.42864691479581</v>
      </c>
      <c r="P428" s="50">
        <f t="shared" si="111"/>
        <v>10.764282951672801</v>
      </c>
      <c r="Q428" s="50">
        <f t="shared" si="112"/>
        <v>95.328248916043805</v>
      </c>
      <c r="R428" s="50">
        <f t="shared" si="113"/>
        <v>2.6817842712955349</v>
      </c>
      <c r="S428" s="50">
        <f t="shared" si="114"/>
        <v>0</v>
      </c>
      <c r="T428" s="50">
        <f t="shared" si="115"/>
        <v>0</v>
      </c>
      <c r="U428" s="50">
        <f t="shared" si="116"/>
        <v>0</v>
      </c>
      <c r="V428" s="50">
        <f t="shared" si="117"/>
        <v>0</v>
      </c>
      <c r="X428" s="38">
        <f t="shared" si="89"/>
        <v>86.733993019033363</v>
      </c>
      <c r="Y428" s="38">
        <f t="shared" si="89"/>
        <v>0</v>
      </c>
      <c r="Z428" s="38">
        <f t="shared" si="89"/>
        <v>68.255756463766915</v>
      </c>
      <c r="AA428" s="7"/>
      <c r="AB428" s="69">
        <f t="shared" si="96"/>
        <v>92.25873715316439</v>
      </c>
      <c r="AC428" s="69">
        <f t="shared" si="97"/>
        <v>14.56695045838303</v>
      </c>
      <c r="AD428" s="50">
        <f t="shared" si="122"/>
        <v>1.5573633808275509</v>
      </c>
      <c r="AE428" s="50">
        <f t="shared" si="122"/>
        <v>6.7199104708102195E-4</v>
      </c>
      <c r="AF428" s="50">
        <f t="shared" si="122"/>
        <v>0</v>
      </c>
      <c r="AG428" s="74">
        <v>0</v>
      </c>
      <c r="AH428" s="50">
        <f t="shared" si="124"/>
        <v>0</v>
      </c>
      <c r="AI428" s="50">
        <f t="shared" si="124"/>
        <v>0</v>
      </c>
      <c r="AJ428" s="50">
        <f t="shared" si="124"/>
        <v>0</v>
      </c>
      <c r="AK428" s="50">
        <f t="shared" si="124"/>
        <v>0</v>
      </c>
      <c r="AL428" s="50">
        <f t="shared" si="124"/>
        <v>0</v>
      </c>
      <c r="AM428" s="50">
        <f t="shared" si="120"/>
        <v>0</v>
      </c>
      <c r="AN428" s="50">
        <f t="shared" si="120"/>
        <v>0</v>
      </c>
      <c r="AO428" s="50">
        <f t="shared" si="120"/>
        <v>0</v>
      </c>
      <c r="AP428" s="50">
        <f t="shared" si="120"/>
        <v>0</v>
      </c>
      <c r="AQ428" s="50">
        <f t="shared" si="120"/>
        <v>0</v>
      </c>
      <c r="AR428" s="50">
        <f t="shared" si="120"/>
        <v>0</v>
      </c>
      <c r="AS428" s="50">
        <f t="shared" si="120"/>
        <v>0</v>
      </c>
      <c r="AT428" s="74">
        <v>0</v>
      </c>
      <c r="AU428" s="74">
        <v>0</v>
      </c>
    </row>
    <row r="429" spans="1:47" x14ac:dyDescent="0.2">
      <c r="A429" s="49">
        <v>2025</v>
      </c>
      <c r="B429" s="49">
        <v>5</v>
      </c>
      <c r="C429" s="50">
        <f t="shared" si="121"/>
        <v>205.87235315982971</v>
      </c>
      <c r="D429" s="50">
        <f t="shared" si="119"/>
        <v>1.2492833206498815</v>
      </c>
      <c r="E429" s="50">
        <f t="shared" si="119"/>
        <v>45.023718770231113</v>
      </c>
      <c r="F429" s="50">
        <f t="shared" si="119"/>
        <v>7.1705905198264563</v>
      </c>
      <c r="G429" s="50">
        <f t="shared" si="119"/>
        <v>197.64060057596834</v>
      </c>
      <c r="H429" s="50">
        <f t="shared" si="119"/>
        <v>7.083333333333286E-2</v>
      </c>
      <c r="I429" s="50">
        <f t="shared" si="119"/>
        <v>0</v>
      </c>
      <c r="J429" s="50">
        <f t="shared" si="119"/>
        <v>0</v>
      </c>
      <c r="K429" s="50">
        <f t="shared" si="119"/>
        <v>0</v>
      </c>
      <c r="L429" s="50">
        <f t="shared" si="119"/>
        <v>0</v>
      </c>
      <c r="M429" s="50">
        <f t="shared" si="119"/>
        <v>0</v>
      </c>
      <c r="N429" s="50">
        <f t="shared" si="119"/>
        <v>0</v>
      </c>
      <c r="O429" s="51">
        <f t="shared" si="110"/>
        <v>205.87235315982971</v>
      </c>
      <c r="P429" s="50">
        <f t="shared" si="111"/>
        <v>1.2492833206498815</v>
      </c>
      <c r="Q429" s="50">
        <f t="shared" si="112"/>
        <v>197.64060057596834</v>
      </c>
      <c r="R429" s="50">
        <f t="shared" si="113"/>
        <v>7.083333333333286E-2</v>
      </c>
      <c r="S429" s="50">
        <f t="shared" si="114"/>
        <v>0</v>
      </c>
      <c r="T429" s="50">
        <f t="shared" si="115"/>
        <v>0</v>
      </c>
      <c r="U429" s="50">
        <f t="shared" si="116"/>
        <v>0</v>
      </c>
      <c r="V429" s="50">
        <f t="shared" si="117"/>
        <v>0</v>
      </c>
      <c r="X429" s="38">
        <f t="shared" si="89"/>
        <v>95.217284807981201</v>
      </c>
      <c r="Y429" s="38">
        <f t="shared" si="89"/>
        <v>95.217284807981201</v>
      </c>
      <c r="Z429" s="38">
        <f t="shared" si="89"/>
        <v>70.983151786833304</v>
      </c>
      <c r="AA429" s="7"/>
      <c r="AB429" s="69">
        <f t="shared" si="96"/>
        <v>161.65050003731275</v>
      </c>
      <c r="AC429" s="69">
        <f t="shared" si="97"/>
        <v>0</v>
      </c>
      <c r="AD429" s="50">
        <f t="shared" si="122"/>
        <v>1.041666666666643E-2</v>
      </c>
      <c r="AE429" s="50">
        <f t="shared" si="122"/>
        <v>0</v>
      </c>
      <c r="AF429" s="50">
        <f t="shared" si="122"/>
        <v>0</v>
      </c>
      <c r="AG429" s="74">
        <v>0</v>
      </c>
      <c r="AH429" s="50">
        <f t="shared" si="124"/>
        <v>0</v>
      </c>
      <c r="AI429" s="50">
        <f t="shared" si="124"/>
        <v>0</v>
      </c>
      <c r="AJ429" s="50">
        <f t="shared" si="124"/>
        <v>0</v>
      </c>
      <c r="AK429" s="50">
        <f t="shared" si="124"/>
        <v>0</v>
      </c>
      <c r="AL429" s="50">
        <f t="shared" si="124"/>
        <v>0</v>
      </c>
      <c r="AM429" s="50">
        <f t="shared" si="120"/>
        <v>0</v>
      </c>
      <c r="AN429" s="50">
        <f t="shared" si="120"/>
        <v>0</v>
      </c>
      <c r="AO429" s="50">
        <f t="shared" si="120"/>
        <v>0</v>
      </c>
      <c r="AP429" s="50">
        <f t="shared" si="120"/>
        <v>0</v>
      </c>
      <c r="AQ429" s="50">
        <f t="shared" si="120"/>
        <v>0</v>
      </c>
      <c r="AR429" s="50">
        <f t="shared" si="120"/>
        <v>0</v>
      </c>
      <c r="AS429" s="50">
        <f t="shared" si="120"/>
        <v>0</v>
      </c>
      <c r="AT429" s="74">
        <v>0</v>
      </c>
      <c r="AU429" s="74">
        <v>0</v>
      </c>
    </row>
    <row r="430" spans="1:47" x14ac:dyDescent="0.2">
      <c r="A430" s="49">
        <v>2025</v>
      </c>
      <c r="B430" s="49">
        <v>6</v>
      </c>
      <c r="C430" s="50">
        <f t="shared" si="121"/>
        <v>273.79728737823223</v>
      </c>
      <c r="D430" s="50">
        <f t="shared" si="119"/>
        <v>0</v>
      </c>
      <c r="E430" s="50">
        <f t="shared" si="119"/>
        <v>72.937178621047735</v>
      </c>
      <c r="F430" s="50">
        <f t="shared" si="119"/>
        <v>17.719139843326005</v>
      </c>
      <c r="G430" s="50">
        <f t="shared" si="119"/>
        <v>273.7753998005528</v>
      </c>
      <c r="H430" s="50">
        <f t="shared" si="119"/>
        <v>0</v>
      </c>
      <c r="I430" s="50">
        <f t="shared" si="119"/>
        <v>0</v>
      </c>
      <c r="J430" s="50">
        <f t="shared" si="119"/>
        <v>0</v>
      </c>
      <c r="K430" s="50">
        <f t="shared" si="119"/>
        <v>0</v>
      </c>
      <c r="L430" s="50">
        <f t="shared" si="119"/>
        <v>0</v>
      </c>
      <c r="M430" s="50">
        <f t="shared" si="119"/>
        <v>0</v>
      </c>
      <c r="N430" s="50">
        <f t="shared" si="119"/>
        <v>0</v>
      </c>
      <c r="O430" s="51">
        <f t="shared" si="110"/>
        <v>273.79728737823223</v>
      </c>
      <c r="P430" s="50">
        <f t="shared" si="111"/>
        <v>0</v>
      </c>
      <c r="Q430" s="50">
        <f t="shared" si="112"/>
        <v>273.7753998005528</v>
      </c>
      <c r="R430" s="50">
        <f t="shared" si="113"/>
        <v>0</v>
      </c>
      <c r="S430" s="50">
        <f t="shared" si="114"/>
        <v>0</v>
      </c>
      <c r="T430" s="50">
        <f t="shared" si="115"/>
        <v>0</v>
      </c>
      <c r="U430" s="50">
        <f t="shared" si="116"/>
        <v>0</v>
      </c>
      <c r="V430" s="50">
        <f t="shared" si="117"/>
        <v>0</v>
      </c>
      <c r="X430" s="38">
        <f t="shared" si="89"/>
        <v>102.96120349246796</v>
      </c>
      <c r="Y430" s="38">
        <f t="shared" si="89"/>
        <v>102.96120349246796</v>
      </c>
      <c r="Z430" s="38">
        <f t="shared" si="89"/>
        <v>76.337452216704307</v>
      </c>
      <c r="AA430" s="7"/>
      <c r="AB430" s="69">
        <f t="shared" si="96"/>
        <v>239.83482026903096</v>
      </c>
      <c r="AC430" s="69">
        <f t="shared" si="97"/>
        <v>0</v>
      </c>
      <c r="AD430" s="50">
        <f t="shared" si="122"/>
        <v>0</v>
      </c>
      <c r="AE430" s="50">
        <f t="shared" si="122"/>
        <v>0</v>
      </c>
      <c r="AF430" s="50">
        <f t="shared" si="122"/>
        <v>0</v>
      </c>
      <c r="AG430" s="74">
        <v>0</v>
      </c>
      <c r="AH430" s="50">
        <f t="shared" si="124"/>
        <v>0</v>
      </c>
      <c r="AI430" s="50">
        <f t="shared" si="124"/>
        <v>0</v>
      </c>
      <c r="AJ430" s="50">
        <f t="shared" si="124"/>
        <v>0</v>
      </c>
      <c r="AK430" s="50">
        <f t="shared" si="124"/>
        <v>0</v>
      </c>
      <c r="AL430" s="50">
        <f t="shared" si="124"/>
        <v>0</v>
      </c>
      <c r="AM430" s="50">
        <f t="shared" si="120"/>
        <v>0</v>
      </c>
      <c r="AN430" s="50">
        <f t="shared" si="120"/>
        <v>0</v>
      </c>
      <c r="AO430" s="50">
        <f t="shared" si="120"/>
        <v>0</v>
      </c>
      <c r="AP430" s="50">
        <f t="shared" si="120"/>
        <v>0</v>
      </c>
      <c r="AQ430" s="50">
        <f t="shared" si="120"/>
        <v>0</v>
      </c>
      <c r="AR430" s="50">
        <f t="shared" si="120"/>
        <v>0</v>
      </c>
      <c r="AS430" s="50">
        <f t="shared" si="120"/>
        <v>0</v>
      </c>
      <c r="AT430" s="74">
        <v>0</v>
      </c>
      <c r="AU430" s="74">
        <v>0</v>
      </c>
    </row>
    <row r="431" spans="1:47" x14ac:dyDescent="0.2">
      <c r="A431" s="49">
        <v>2025</v>
      </c>
      <c r="B431" s="49">
        <v>7</v>
      </c>
      <c r="C431" s="50">
        <f t="shared" si="121"/>
        <v>323.21495100202412</v>
      </c>
      <c r="D431" s="50">
        <f t="shared" si="119"/>
        <v>0</v>
      </c>
      <c r="E431" s="50">
        <f t="shared" si="119"/>
        <v>97.206715563959477</v>
      </c>
      <c r="F431" s="50">
        <f t="shared" si="119"/>
        <v>25.757981967650835</v>
      </c>
      <c r="G431" s="50">
        <f t="shared" si="119"/>
        <v>323.21490232084477</v>
      </c>
      <c r="H431" s="50">
        <f t="shared" si="119"/>
        <v>0</v>
      </c>
      <c r="I431" s="50">
        <f t="shared" si="119"/>
        <v>0</v>
      </c>
      <c r="J431" s="50">
        <f t="shared" si="119"/>
        <v>0</v>
      </c>
      <c r="K431" s="50">
        <f t="shared" si="119"/>
        <v>0</v>
      </c>
      <c r="L431" s="50">
        <f t="shared" si="119"/>
        <v>0</v>
      </c>
      <c r="M431" s="50">
        <f t="shared" si="119"/>
        <v>0</v>
      </c>
      <c r="N431" s="50">
        <f t="shared" si="119"/>
        <v>0</v>
      </c>
      <c r="O431" s="51">
        <f t="shared" si="110"/>
        <v>323.21495100202412</v>
      </c>
      <c r="P431" s="50">
        <f t="shared" si="111"/>
        <v>0</v>
      </c>
      <c r="Q431" s="50">
        <f t="shared" si="112"/>
        <v>323.21490232084477</v>
      </c>
      <c r="R431" s="50">
        <f t="shared" si="113"/>
        <v>0</v>
      </c>
      <c r="S431" s="50">
        <f t="shared" si="114"/>
        <v>0</v>
      </c>
      <c r="T431" s="50">
        <f t="shared" si="115"/>
        <v>0</v>
      </c>
      <c r="U431" s="50">
        <f t="shared" si="116"/>
        <v>0</v>
      </c>
      <c r="V431" s="50">
        <f t="shared" si="117"/>
        <v>0</v>
      </c>
      <c r="X431" s="38">
        <f t="shared" si="89"/>
        <v>106.44877069971258</v>
      </c>
      <c r="Y431" s="38">
        <f t="shared" si="89"/>
        <v>106.44877069971258</v>
      </c>
      <c r="Z431" s="38">
        <f t="shared" si="89"/>
        <v>76.206395007915347</v>
      </c>
      <c r="AA431" s="7"/>
      <c r="AB431" s="69">
        <f t="shared" si="96"/>
        <v>298.50611919012817</v>
      </c>
      <c r="AC431" s="69">
        <f t="shared" si="97"/>
        <v>0</v>
      </c>
      <c r="AD431" s="50">
        <f t="shared" si="122"/>
        <v>0</v>
      </c>
      <c r="AE431" s="50">
        <f t="shared" si="122"/>
        <v>0</v>
      </c>
      <c r="AF431" s="50">
        <f t="shared" si="122"/>
        <v>0</v>
      </c>
      <c r="AG431" s="74">
        <v>0</v>
      </c>
      <c r="AH431" s="50">
        <f t="shared" si="124"/>
        <v>0</v>
      </c>
      <c r="AI431" s="50">
        <f t="shared" si="124"/>
        <v>0</v>
      </c>
      <c r="AJ431" s="50">
        <f t="shared" si="124"/>
        <v>0</v>
      </c>
      <c r="AK431" s="50">
        <f t="shared" si="124"/>
        <v>0</v>
      </c>
      <c r="AL431" s="50">
        <f t="shared" si="124"/>
        <v>0</v>
      </c>
      <c r="AM431" s="50">
        <f t="shared" si="120"/>
        <v>0</v>
      </c>
      <c r="AN431" s="50">
        <f t="shared" si="120"/>
        <v>0</v>
      </c>
      <c r="AO431" s="50">
        <f t="shared" si="120"/>
        <v>0</v>
      </c>
      <c r="AP431" s="50">
        <f t="shared" si="120"/>
        <v>0</v>
      </c>
      <c r="AQ431" s="50">
        <f t="shared" si="120"/>
        <v>0</v>
      </c>
      <c r="AR431" s="50">
        <f t="shared" si="120"/>
        <v>0</v>
      </c>
      <c r="AS431" s="50">
        <f t="shared" si="120"/>
        <v>0</v>
      </c>
      <c r="AT431" s="74">
        <v>0</v>
      </c>
      <c r="AU431" s="74">
        <v>0</v>
      </c>
    </row>
    <row r="432" spans="1:47" x14ac:dyDescent="0.2">
      <c r="A432" s="49">
        <v>2025</v>
      </c>
      <c r="B432" s="49">
        <v>8</v>
      </c>
      <c r="C432" s="50">
        <f t="shared" si="121"/>
        <v>329.73144935858772</v>
      </c>
      <c r="D432" s="50">
        <f t="shared" si="119"/>
        <v>0</v>
      </c>
      <c r="E432" s="50">
        <f t="shared" si="119"/>
        <v>99.695312400078421</v>
      </c>
      <c r="F432" s="50">
        <f t="shared" si="119"/>
        <v>26.810191103418628</v>
      </c>
      <c r="G432" s="50">
        <f t="shared" si="119"/>
        <v>329.73069944170629</v>
      </c>
      <c r="H432" s="50">
        <f t="shared" si="119"/>
        <v>0</v>
      </c>
      <c r="I432" s="50">
        <f t="shared" si="119"/>
        <v>0</v>
      </c>
      <c r="J432" s="50">
        <f t="shared" si="119"/>
        <v>0</v>
      </c>
      <c r="K432" s="50">
        <f t="shared" si="119"/>
        <v>0</v>
      </c>
      <c r="L432" s="50">
        <f t="shared" si="119"/>
        <v>0</v>
      </c>
      <c r="M432" s="50">
        <f t="shared" si="119"/>
        <v>0</v>
      </c>
      <c r="N432" s="50">
        <f t="shared" si="119"/>
        <v>0</v>
      </c>
      <c r="O432" s="51">
        <f t="shared" si="110"/>
        <v>329.73144935858772</v>
      </c>
      <c r="P432" s="50">
        <f t="shared" si="111"/>
        <v>0</v>
      </c>
      <c r="Q432" s="50">
        <f t="shared" si="112"/>
        <v>329.73069944170629</v>
      </c>
      <c r="R432" s="50">
        <f t="shared" si="113"/>
        <v>0</v>
      </c>
      <c r="S432" s="50">
        <f t="shared" si="114"/>
        <v>0</v>
      </c>
      <c r="T432" s="50">
        <f t="shared" si="115"/>
        <v>0</v>
      </c>
      <c r="U432" s="50">
        <f t="shared" si="116"/>
        <v>0</v>
      </c>
      <c r="V432" s="50">
        <f t="shared" si="117"/>
        <v>0</v>
      </c>
      <c r="X432" s="38">
        <f t="shared" si="89"/>
        <v>107.41614697985577</v>
      </c>
      <c r="Y432" s="38">
        <f t="shared" si="89"/>
        <v>107.41614697985577</v>
      </c>
      <c r="Z432" s="38">
        <f t="shared" si="89"/>
        <v>76.3967564018632</v>
      </c>
      <c r="AA432" s="7"/>
      <c r="AB432" s="69">
        <f t="shared" si="96"/>
        <v>326.47320018030592</v>
      </c>
      <c r="AC432" s="69">
        <f t="shared" si="97"/>
        <v>0</v>
      </c>
      <c r="AD432" s="50">
        <f t="shared" si="122"/>
        <v>0</v>
      </c>
      <c r="AE432" s="50">
        <f t="shared" si="122"/>
        <v>0</v>
      </c>
      <c r="AF432" s="50">
        <f t="shared" si="122"/>
        <v>0</v>
      </c>
      <c r="AG432" s="74">
        <v>0</v>
      </c>
      <c r="AH432" s="50">
        <f t="shared" si="124"/>
        <v>0</v>
      </c>
      <c r="AI432" s="50">
        <f t="shared" si="124"/>
        <v>0</v>
      </c>
      <c r="AJ432" s="50">
        <f t="shared" si="124"/>
        <v>0</v>
      </c>
      <c r="AK432" s="50">
        <f t="shared" si="124"/>
        <v>0</v>
      </c>
      <c r="AL432" s="50">
        <f t="shared" si="124"/>
        <v>0</v>
      </c>
      <c r="AM432" s="50">
        <f t="shared" si="120"/>
        <v>0</v>
      </c>
      <c r="AN432" s="50">
        <f t="shared" si="120"/>
        <v>0</v>
      </c>
      <c r="AO432" s="50">
        <f t="shared" si="120"/>
        <v>0</v>
      </c>
      <c r="AP432" s="50">
        <f t="shared" si="120"/>
        <v>0</v>
      </c>
      <c r="AQ432" s="50">
        <f t="shared" si="120"/>
        <v>0</v>
      </c>
      <c r="AR432" s="50">
        <f t="shared" si="120"/>
        <v>0</v>
      </c>
      <c r="AS432" s="50">
        <f t="shared" si="120"/>
        <v>0</v>
      </c>
      <c r="AT432" s="74">
        <v>0</v>
      </c>
      <c r="AU432" s="74">
        <v>0</v>
      </c>
    </row>
    <row r="433" spans="1:47" x14ac:dyDescent="0.2">
      <c r="A433" s="49">
        <v>2025</v>
      </c>
      <c r="B433" s="49">
        <v>9</v>
      </c>
      <c r="C433" s="50">
        <f t="shared" si="121"/>
        <v>278.21093356333773</v>
      </c>
      <c r="D433" s="50">
        <f t="shared" si="119"/>
        <v>0</v>
      </c>
      <c r="E433" s="50">
        <f t="shared" si="119"/>
        <v>69.2279907235135</v>
      </c>
      <c r="F433" s="50">
        <f t="shared" si="119"/>
        <v>13.43040285734474</v>
      </c>
      <c r="G433" s="50">
        <f t="shared" si="119"/>
        <v>278.15549384899225</v>
      </c>
      <c r="H433" s="50">
        <f t="shared" si="119"/>
        <v>0</v>
      </c>
      <c r="I433" s="50">
        <f t="shared" si="119"/>
        <v>0</v>
      </c>
      <c r="J433" s="50">
        <f t="shared" si="119"/>
        <v>0</v>
      </c>
      <c r="K433" s="50">
        <f t="shared" si="119"/>
        <v>0</v>
      </c>
      <c r="L433" s="50">
        <f t="shared" si="119"/>
        <v>0</v>
      </c>
      <c r="M433" s="50">
        <f t="shared" si="119"/>
        <v>0</v>
      </c>
      <c r="N433" s="50">
        <f t="shared" si="119"/>
        <v>0</v>
      </c>
      <c r="O433" s="51">
        <f t="shared" si="110"/>
        <v>278.21093356333773</v>
      </c>
      <c r="P433" s="50">
        <f t="shared" si="111"/>
        <v>0</v>
      </c>
      <c r="Q433" s="50">
        <f t="shared" si="112"/>
        <v>278.15549384899225</v>
      </c>
      <c r="R433" s="50">
        <f t="shared" si="113"/>
        <v>0</v>
      </c>
      <c r="S433" s="50">
        <f t="shared" si="114"/>
        <v>0</v>
      </c>
      <c r="T433" s="50">
        <f t="shared" si="115"/>
        <v>0</v>
      </c>
      <c r="U433" s="50">
        <f t="shared" si="116"/>
        <v>0</v>
      </c>
      <c r="V433" s="50">
        <f t="shared" si="117"/>
        <v>0</v>
      </c>
      <c r="X433" s="38">
        <f t="shared" si="89"/>
        <v>102.68150137955607</v>
      </c>
      <c r="Y433" s="38">
        <f t="shared" si="89"/>
        <v>102.68150137955607</v>
      </c>
      <c r="Z433" s="38">
        <f t="shared" si="89"/>
        <v>78.001484422866469</v>
      </c>
      <c r="AA433" s="7"/>
      <c r="AB433" s="69">
        <f t="shared" si="96"/>
        <v>303.9711914609627</v>
      </c>
      <c r="AC433" s="69">
        <f t="shared" si="97"/>
        <v>0</v>
      </c>
      <c r="AD433" s="50">
        <f t="shared" si="122"/>
        <v>0</v>
      </c>
      <c r="AE433" s="50">
        <f t="shared" si="122"/>
        <v>0</v>
      </c>
      <c r="AF433" s="50">
        <f t="shared" si="122"/>
        <v>0</v>
      </c>
      <c r="AG433" s="74">
        <v>0</v>
      </c>
      <c r="AH433" s="50">
        <f t="shared" si="124"/>
        <v>0</v>
      </c>
      <c r="AI433" s="50">
        <f t="shared" si="124"/>
        <v>0</v>
      </c>
      <c r="AJ433" s="50">
        <f t="shared" si="124"/>
        <v>0</v>
      </c>
      <c r="AK433" s="50">
        <f t="shared" si="124"/>
        <v>0</v>
      </c>
      <c r="AL433" s="50">
        <f t="shared" si="124"/>
        <v>0</v>
      </c>
      <c r="AM433" s="50">
        <f t="shared" si="120"/>
        <v>0</v>
      </c>
      <c r="AN433" s="50">
        <f t="shared" si="120"/>
        <v>0</v>
      </c>
      <c r="AO433" s="50">
        <f t="shared" si="120"/>
        <v>0</v>
      </c>
      <c r="AP433" s="50">
        <f t="shared" si="120"/>
        <v>0</v>
      </c>
      <c r="AQ433" s="50">
        <f t="shared" si="120"/>
        <v>0</v>
      </c>
      <c r="AR433" s="50">
        <f t="shared" si="120"/>
        <v>0</v>
      </c>
      <c r="AS433" s="50">
        <f t="shared" si="120"/>
        <v>0</v>
      </c>
      <c r="AT433" s="74">
        <v>0</v>
      </c>
      <c r="AU433" s="74">
        <v>0</v>
      </c>
    </row>
    <row r="434" spans="1:47" x14ac:dyDescent="0.2">
      <c r="A434" s="49">
        <v>2025</v>
      </c>
      <c r="B434" s="49">
        <v>10</v>
      </c>
      <c r="C434" s="50">
        <f t="shared" si="121"/>
        <v>198.83661390818892</v>
      </c>
      <c r="D434" s="50">
        <f t="shared" si="119"/>
        <v>3.8389772083761713</v>
      </c>
      <c r="E434" s="50">
        <f t="shared" si="119"/>
        <v>35.469220544334775</v>
      </c>
      <c r="F434" s="50">
        <f t="shared" si="119"/>
        <v>3.7051861891231086</v>
      </c>
      <c r="G434" s="50">
        <f t="shared" si="119"/>
        <v>190.70536958671573</v>
      </c>
      <c r="H434" s="50">
        <f t="shared" si="119"/>
        <v>1.5356602334740597</v>
      </c>
      <c r="I434" s="50">
        <f t="shared" si="119"/>
        <v>0</v>
      </c>
      <c r="J434" s="50">
        <f t="shared" si="119"/>
        <v>0</v>
      </c>
      <c r="K434" s="50">
        <f t="shared" si="119"/>
        <v>0</v>
      </c>
      <c r="L434" s="50">
        <f t="shared" si="119"/>
        <v>0</v>
      </c>
      <c r="M434" s="50">
        <f t="shared" si="119"/>
        <v>0</v>
      </c>
      <c r="N434" s="50">
        <f t="shared" si="119"/>
        <v>0</v>
      </c>
      <c r="O434" s="51">
        <f t="shared" si="110"/>
        <v>198.83661390818892</v>
      </c>
      <c r="P434" s="50">
        <f t="shared" si="111"/>
        <v>3.8389772083761713</v>
      </c>
      <c r="Q434" s="50">
        <f t="shared" si="112"/>
        <v>190.70536958671573</v>
      </c>
      <c r="R434" s="50">
        <f t="shared" si="113"/>
        <v>1.5356602334740597</v>
      </c>
      <c r="S434" s="50">
        <f t="shared" si="114"/>
        <v>0</v>
      </c>
      <c r="T434" s="50">
        <f t="shared" si="115"/>
        <v>0</v>
      </c>
      <c r="U434" s="50">
        <f t="shared" si="116"/>
        <v>0</v>
      </c>
      <c r="V434" s="50">
        <f t="shared" si="117"/>
        <v>0</v>
      </c>
      <c r="X434" s="38">
        <f t="shared" si="89"/>
        <v>93.161689051897923</v>
      </c>
      <c r="Y434" s="38">
        <f t="shared" si="89"/>
        <v>0</v>
      </c>
      <c r="Z434" s="38">
        <f t="shared" si="89"/>
        <v>73.921823299745228</v>
      </c>
      <c r="AA434" s="7"/>
      <c r="AB434" s="69">
        <f t="shared" si="96"/>
        <v>238.52377373576331</v>
      </c>
      <c r="AC434" s="69">
        <f t="shared" si="97"/>
        <v>0</v>
      </c>
      <c r="AD434" s="50">
        <f t="shared" si="122"/>
        <v>1.0401537332701989</v>
      </c>
      <c r="AE434" s="50">
        <f t="shared" si="122"/>
        <v>0</v>
      </c>
      <c r="AF434" s="50">
        <f t="shared" si="122"/>
        <v>0</v>
      </c>
      <c r="AG434" s="74">
        <v>0</v>
      </c>
      <c r="AH434" s="50">
        <f t="shared" si="124"/>
        <v>0</v>
      </c>
      <c r="AI434" s="50">
        <f t="shared" si="124"/>
        <v>0</v>
      </c>
      <c r="AJ434" s="50">
        <f t="shared" si="124"/>
        <v>0</v>
      </c>
      <c r="AK434" s="50">
        <f t="shared" si="124"/>
        <v>0</v>
      </c>
      <c r="AL434" s="50">
        <f t="shared" si="124"/>
        <v>0</v>
      </c>
      <c r="AM434" s="50">
        <f t="shared" si="120"/>
        <v>0</v>
      </c>
      <c r="AN434" s="50">
        <f t="shared" si="120"/>
        <v>0</v>
      </c>
      <c r="AO434" s="50">
        <f t="shared" si="120"/>
        <v>0</v>
      </c>
      <c r="AP434" s="50">
        <f t="shared" si="120"/>
        <v>0</v>
      </c>
      <c r="AQ434" s="50">
        <f t="shared" si="120"/>
        <v>0</v>
      </c>
      <c r="AR434" s="50">
        <f t="shared" si="120"/>
        <v>0</v>
      </c>
      <c r="AS434" s="50">
        <f t="shared" si="120"/>
        <v>0</v>
      </c>
      <c r="AT434" s="74">
        <v>0</v>
      </c>
      <c r="AU434" s="74">
        <v>0</v>
      </c>
    </row>
    <row r="435" spans="1:47" x14ac:dyDescent="0.2">
      <c r="A435" s="49">
        <v>2025</v>
      </c>
      <c r="B435" s="49">
        <v>11</v>
      </c>
      <c r="C435" s="50">
        <f t="shared" si="121"/>
        <v>75.667245198869992</v>
      </c>
      <c r="D435" s="50">
        <f t="shared" si="119"/>
        <v>28.935219572893278</v>
      </c>
      <c r="E435" s="50">
        <f t="shared" si="119"/>
        <v>4.4286832253945372</v>
      </c>
      <c r="F435" s="50">
        <f t="shared" si="119"/>
        <v>6.2534575168875839E-2</v>
      </c>
      <c r="G435" s="50">
        <f t="shared" si="119"/>
        <v>53.128416412666297</v>
      </c>
      <c r="H435" s="50">
        <f t="shared" si="119"/>
        <v>14.74770491549187</v>
      </c>
      <c r="I435" s="50">
        <f t="shared" si="119"/>
        <v>0</v>
      </c>
      <c r="J435" s="50">
        <f t="shared" si="119"/>
        <v>0</v>
      </c>
      <c r="K435" s="50">
        <f t="shared" si="119"/>
        <v>0</v>
      </c>
      <c r="L435" s="50">
        <f t="shared" si="119"/>
        <v>0</v>
      </c>
      <c r="M435" s="50">
        <f t="shared" si="119"/>
        <v>0</v>
      </c>
      <c r="N435" s="50">
        <f t="shared" si="119"/>
        <v>0</v>
      </c>
      <c r="O435" s="51">
        <f t="shared" si="110"/>
        <v>75.667245198869992</v>
      </c>
      <c r="P435" s="50">
        <f t="shared" si="111"/>
        <v>28.935219572893278</v>
      </c>
      <c r="Q435" s="50">
        <f t="shared" si="112"/>
        <v>53.128416412666297</v>
      </c>
      <c r="R435" s="50">
        <f t="shared" si="113"/>
        <v>14.74770491549187</v>
      </c>
      <c r="S435" s="50">
        <f t="shared" si="114"/>
        <v>0</v>
      </c>
      <c r="T435" s="50">
        <f t="shared" si="115"/>
        <v>0</v>
      </c>
      <c r="U435" s="50">
        <f t="shared" si="116"/>
        <v>0</v>
      </c>
      <c r="V435" s="50">
        <f t="shared" si="117"/>
        <v>0</v>
      </c>
      <c r="X435" s="38">
        <f t="shared" si="89"/>
        <v>82.716754349850987</v>
      </c>
      <c r="Y435" s="38">
        <f t="shared" si="89"/>
        <v>0</v>
      </c>
      <c r="Z435" s="38">
        <f t="shared" si="89"/>
        <v>72.824650968202945</v>
      </c>
      <c r="AA435" s="7"/>
      <c r="AB435" s="69">
        <f t="shared" si="96"/>
        <v>137.25192955352946</v>
      </c>
      <c r="AC435" s="69">
        <f t="shared" si="97"/>
        <v>0</v>
      </c>
      <c r="AD435" s="50">
        <f t="shared" si="122"/>
        <v>10.990310368714875</v>
      </c>
      <c r="AE435" s="50">
        <f t="shared" si="122"/>
        <v>1.7466988989282193</v>
      </c>
      <c r="AF435" s="50">
        <f t="shared" si="122"/>
        <v>0</v>
      </c>
      <c r="AG435" s="74">
        <v>0</v>
      </c>
      <c r="AH435" s="50">
        <f t="shared" si="124"/>
        <v>0</v>
      </c>
      <c r="AI435" s="50">
        <f t="shared" si="124"/>
        <v>0</v>
      </c>
      <c r="AJ435" s="50">
        <f t="shared" si="124"/>
        <v>0</v>
      </c>
      <c r="AK435" s="50">
        <f t="shared" si="124"/>
        <v>0</v>
      </c>
      <c r="AL435" s="50">
        <f t="shared" si="124"/>
        <v>0</v>
      </c>
      <c r="AM435" s="50">
        <f t="shared" si="120"/>
        <v>0</v>
      </c>
      <c r="AN435" s="50">
        <f t="shared" si="120"/>
        <v>0</v>
      </c>
      <c r="AO435" s="50">
        <f t="shared" si="120"/>
        <v>0</v>
      </c>
      <c r="AP435" s="50">
        <f t="shared" si="120"/>
        <v>0</v>
      </c>
      <c r="AQ435" s="50">
        <f t="shared" si="120"/>
        <v>0</v>
      </c>
      <c r="AR435" s="50">
        <f t="shared" si="120"/>
        <v>0</v>
      </c>
      <c r="AS435" s="50">
        <f t="shared" si="120"/>
        <v>0</v>
      </c>
      <c r="AT435" s="74">
        <v>0</v>
      </c>
      <c r="AU435" s="74">
        <v>0</v>
      </c>
    </row>
    <row r="436" spans="1:47" x14ac:dyDescent="0.2">
      <c r="A436" s="49">
        <v>2025</v>
      </c>
      <c r="B436" s="49">
        <v>12</v>
      </c>
      <c r="C436" s="50">
        <f t="shared" si="121"/>
        <v>42.449672857488302</v>
      </c>
      <c r="D436" s="50">
        <f t="shared" si="119"/>
        <v>82.304422731853208</v>
      </c>
      <c r="E436" s="50">
        <f t="shared" si="119"/>
        <v>0.98160245218345865</v>
      </c>
      <c r="F436" s="50">
        <f t="shared" si="119"/>
        <v>5.7264258648294473E-4</v>
      </c>
      <c r="G436" s="50">
        <f t="shared" si="119"/>
        <v>24.516255146947294</v>
      </c>
      <c r="H436" s="50">
        <f t="shared" si="119"/>
        <v>65.410489377284875</v>
      </c>
      <c r="I436" s="50">
        <f t="shared" si="119"/>
        <v>0.17544300865084281</v>
      </c>
      <c r="J436" s="50">
        <f t="shared" si="119"/>
        <v>65.410489377284875</v>
      </c>
      <c r="K436" s="50">
        <f t="shared" si="119"/>
        <v>0</v>
      </c>
      <c r="L436" s="50">
        <f t="shared" si="119"/>
        <v>0</v>
      </c>
      <c r="M436" s="50">
        <f t="shared" si="119"/>
        <v>0</v>
      </c>
      <c r="N436" s="50">
        <f t="shared" si="119"/>
        <v>65.410489377284875</v>
      </c>
      <c r="O436" s="51">
        <f t="shared" si="110"/>
        <v>42.449672857488302</v>
      </c>
      <c r="P436" s="50">
        <f t="shared" si="111"/>
        <v>82.304422731853208</v>
      </c>
      <c r="Q436" s="50">
        <f t="shared" si="112"/>
        <v>24.516255146947294</v>
      </c>
      <c r="R436" s="50">
        <f t="shared" si="113"/>
        <v>65.410489377284875</v>
      </c>
      <c r="S436" s="50">
        <f t="shared" si="114"/>
        <v>0.17544300865084281</v>
      </c>
      <c r="T436" s="50">
        <f t="shared" si="115"/>
        <v>65.410489377284875</v>
      </c>
      <c r="U436" s="50">
        <f t="shared" si="116"/>
        <v>0</v>
      </c>
      <c r="V436" s="50">
        <f t="shared" si="117"/>
        <v>0</v>
      </c>
      <c r="X436" s="38">
        <f t="shared" si="89"/>
        <v>79.445466787395844</v>
      </c>
      <c r="Y436" s="38">
        <f t="shared" si="89"/>
        <v>0</v>
      </c>
      <c r="Z436" s="38">
        <f t="shared" si="89"/>
        <v>75.287115885577109</v>
      </c>
      <c r="AA436" s="7"/>
      <c r="AB436" s="69">
        <f t="shared" si="96"/>
        <v>59.058459028179144</v>
      </c>
      <c r="AC436" s="69">
        <f t="shared" si="97"/>
        <v>32.705244688642438</v>
      </c>
      <c r="AD436" s="50">
        <f t="shared" si="122"/>
        <v>55.891738675335681</v>
      </c>
      <c r="AE436" s="50">
        <f t="shared" si="122"/>
        <v>21.818154361592569</v>
      </c>
      <c r="AF436" s="50">
        <f t="shared" si="122"/>
        <v>55.891738675335681</v>
      </c>
      <c r="AG436" s="74">
        <f>+AE436</f>
        <v>21.818154361592569</v>
      </c>
      <c r="AH436" s="50">
        <f t="shared" si="124"/>
        <v>0</v>
      </c>
      <c r="AI436" s="50">
        <f t="shared" si="124"/>
        <v>0</v>
      </c>
      <c r="AJ436" s="50">
        <f t="shared" si="124"/>
        <v>0</v>
      </c>
      <c r="AK436" s="50">
        <f t="shared" si="124"/>
        <v>55.891738675335681</v>
      </c>
      <c r="AL436" s="50">
        <f t="shared" si="124"/>
        <v>0</v>
      </c>
      <c r="AM436" s="50">
        <f t="shared" si="120"/>
        <v>0</v>
      </c>
      <c r="AN436" s="50">
        <f t="shared" si="120"/>
        <v>0</v>
      </c>
      <c r="AO436" s="50">
        <f t="shared" si="120"/>
        <v>21.818154361592569</v>
      </c>
      <c r="AP436" s="50">
        <f t="shared" si="120"/>
        <v>0</v>
      </c>
      <c r="AQ436" s="50">
        <f t="shared" si="120"/>
        <v>0</v>
      </c>
      <c r="AR436" s="50">
        <f t="shared" si="120"/>
        <v>0</v>
      </c>
      <c r="AS436" s="50">
        <f t="shared" si="120"/>
        <v>0</v>
      </c>
      <c r="AT436" s="74">
        <v>0</v>
      </c>
      <c r="AU436" s="74">
        <v>0</v>
      </c>
    </row>
    <row r="437" spans="1:47" x14ac:dyDescent="0.2">
      <c r="A437" s="49">
        <v>2026</v>
      </c>
      <c r="B437" s="49">
        <v>1</v>
      </c>
      <c r="C437" s="50">
        <f>+C425</f>
        <v>26.872581391315055</v>
      </c>
      <c r="D437" s="50">
        <f t="shared" ref="D437:N437" si="125">+D425</f>
        <v>123.83441885147447</v>
      </c>
      <c r="E437" s="50">
        <f t="shared" si="125"/>
        <v>0.27440732439639026</v>
      </c>
      <c r="F437" s="50">
        <f t="shared" si="125"/>
        <v>0</v>
      </c>
      <c r="G437" s="50">
        <f t="shared" si="125"/>
        <v>8.9432386973197087</v>
      </c>
      <c r="H437" s="50">
        <f t="shared" si="125"/>
        <v>104.01238027997351</v>
      </c>
      <c r="I437" s="50">
        <f t="shared" si="125"/>
        <v>0.47586523824689808</v>
      </c>
      <c r="J437" s="50">
        <f t="shared" si="125"/>
        <v>104.01238027997351</v>
      </c>
      <c r="K437" s="50">
        <f t="shared" si="125"/>
        <v>0</v>
      </c>
      <c r="L437" s="50">
        <f t="shared" si="125"/>
        <v>0</v>
      </c>
      <c r="M437" s="50">
        <f t="shared" si="125"/>
        <v>104.01238027997351</v>
      </c>
      <c r="N437" s="50">
        <f t="shared" si="125"/>
        <v>0</v>
      </c>
      <c r="O437" s="51">
        <f t="shared" si="110"/>
        <v>26.872581391315055</v>
      </c>
      <c r="P437" s="50">
        <f t="shared" si="111"/>
        <v>123.83441885147447</v>
      </c>
      <c r="Q437" s="50">
        <f t="shared" si="112"/>
        <v>8.9432386973197087</v>
      </c>
      <c r="R437" s="50">
        <f t="shared" si="113"/>
        <v>104.01238027997351</v>
      </c>
      <c r="S437" s="50">
        <f t="shared" si="114"/>
        <v>0.47586523824689808</v>
      </c>
      <c r="T437" s="50">
        <f t="shared" si="115"/>
        <v>104.01238027997351</v>
      </c>
      <c r="U437" s="50">
        <f t="shared" si="116"/>
        <v>0</v>
      </c>
      <c r="V437" s="50">
        <f t="shared" si="117"/>
        <v>0</v>
      </c>
      <c r="X437" s="38">
        <f t="shared" si="89"/>
        <v>78.332321081003528</v>
      </c>
      <c r="Y437" s="38">
        <f t="shared" si="89"/>
        <v>0</v>
      </c>
      <c r="Z437" s="38">
        <f t="shared" si="89"/>
        <v>72.346460944869065</v>
      </c>
      <c r="AA437" s="7"/>
      <c r="AB437" s="69">
        <f t="shared" si="96"/>
        <v>34.661127124401681</v>
      </c>
      <c r="AC437" s="69">
        <f t="shared" si="97"/>
        <v>84.711434828629194</v>
      </c>
      <c r="AD437" s="50">
        <f>+AD425</f>
        <v>90.257513292983134</v>
      </c>
      <c r="AE437" s="50">
        <f>+AE425</f>
        <v>40.262137008313033</v>
      </c>
      <c r="AF437" s="50">
        <f>+AF425</f>
        <v>90.257513292983134</v>
      </c>
      <c r="AG437" s="74">
        <f>+AE437</f>
        <v>40.262137008313033</v>
      </c>
      <c r="AH437" s="50">
        <f>+AH425</f>
        <v>0</v>
      </c>
      <c r="AI437" s="50">
        <f>+AI425</f>
        <v>0</v>
      </c>
      <c r="AJ437" s="50">
        <f>+AJ425</f>
        <v>90.257513292983134</v>
      </c>
      <c r="AK437" s="50">
        <f>+AK425</f>
        <v>0</v>
      </c>
      <c r="AL437" s="50">
        <f>+AL425</f>
        <v>0</v>
      </c>
      <c r="AM437" s="50">
        <f t="shared" ref="AM437:AS437" si="126">+AM425</f>
        <v>0</v>
      </c>
      <c r="AN437" s="50">
        <f t="shared" si="126"/>
        <v>40.262137008313033</v>
      </c>
      <c r="AO437" s="50">
        <f t="shared" si="126"/>
        <v>0</v>
      </c>
      <c r="AP437" s="50">
        <f t="shared" si="126"/>
        <v>0</v>
      </c>
      <c r="AQ437" s="50">
        <f t="shared" si="126"/>
        <v>0</v>
      </c>
      <c r="AR437" s="50">
        <f t="shared" si="126"/>
        <v>0</v>
      </c>
      <c r="AS437" s="50">
        <f t="shared" si="126"/>
        <v>0</v>
      </c>
      <c r="AT437" s="74">
        <v>0</v>
      </c>
      <c r="AU437" s="74">
        <v>0</v>
      </c>
    </row>
    <row r="438" spans="1:47" x14ac:dyDescent="0.2">
      <c r="A438" s="49">
        <v>2026</v>
      </c>
      <c r="B438" s="49">
        <v>2</v>
      </c>
      <c r="C438" s="50">
        <f t="shared" si="121"/>
        <v>34.723950066840629</v>
      </c>
      <c r="D438" s="50">
        <f t="shared" si="119"/>
        <v>77.741832906544204</v>
      </c>
      <c r="E438" s="50">
        <f t="shared" si="119"/>
        <v>1.3208347252359927</v>
      </c>
      <c r="F438" s="50">
        <f t="shared" si="119"/>
        <v>8.9159951076670885E-4</v>
      </c>
      <c r="G438" s="50">
        <f t="shared" si="119"/>
        <v>13.560177014371067</v>
      </c>
      <c r="H438" s="50">
        <f t="shared" si="119"/>
        <v>57.948681528250383</v>
      </c>
      <c r="I438" s="50">
        <f t="shared" si="119"/>
        <v>0</v>
      </c>
      <c r="J438" s="50">
        <f t="shared" si="119"/>
        <v>57.948681528250383</v>
      </c>
      <c r="K438" s="50">
        <f t="shared" si="119"/>
        <v>0</v>
      </c>
      <c r="L438" s="50">
        <f t="shared" si="119"/>
        <v>97.002453208688308</v>
      </c>
      <c r="M438" s="50">
        <f t="shared" si="119"/>
        <v>0</v>
      </c>
      <c r="N438" s="50">
        <f t="shared" si="119"/>
        <v>0</v>
      </c>
      <c r="O438" s="51">
        <f t="shared" si="110"/>
        <v>34.723950066840629</v>
      </c>
      <c r="P438" s="50">
        <f t="shared" si="111"/>
        <v>77.741832906544204</v>
      </c>
      <c r="Q438" s="50">
        <f t="shared" si="112"/>
        <v>13.560177014371067</v>
      </c>
      <c r="R438" s="50">
        <f t="shared" si="113"/>
        <v>57.948681528250383</v>
      </c>
      <c r="S438" s="50">
        <f t="shared" si="114"/>
        <v>0</v>
      </c>
      <c r="T438" s="50">
        <f t="shared" si="115"/>
        <v>57.948681528250383</v>
      </c>
      <c r="U438" s="50">
        <f t="shared" si="116"/>
        <v>0</v>
      </c>
      <c r="V438" s="50">
        <f t="shared" si="117"/>
        <v>97.002453208688308</v>
      </c>
      <c r="X438" s="38">
        <f t="shared" si="89"/>
        <v>79.669768700736967</v>
      </c>
      <c r="Y438" s="38">
        <f t="shared" si="89"/>
        <v>0</v>
      </c>
      <c r="Z438" s="38">
        <f t="shared" si="89"/>
        <v>72.440419704050981</v>
      </c>
      <c r="AA438" s="7"/>
      <c r="AB438" s="69">
        <f t="shared" si="96"/>
        <v>30.798265729077841</v>
      </c>
      <c r="AC438" s="69">
        <f t="shared" si="97"/>
        <v>80.980530904111944</v>
      </c>
      <c r="AD438" s="50">
        <f t="shared" si="122"/>
        <v>48.77898975749715</v>
      </c>
      <c r="AE438" s="50">
        <f t="shared" si="122"/>
        <v>18.435089638556477</v>
      </c>
      <c r="AF438" s="50">
        <f t="shared" si="122"/>
        <v>48.77898975749715</v>
      </c>
      <c r="AG438" s="74">
        <f t="shared" ref="AG438:AG439" si="127">+AE438</f>
        <v>18.435089638556477</v>
      </c>
      <c r="AH438" s="50">
        <f t="shared" si="124"/>
        <v>0</v>
      </c>
      <c r="AI438" s="50">
        <f t="shared" si="124"/>
        <v>78.970388350011334</v>
      </c>
      <c r="AJ438" s="50">
        <f t="shared" si="124"/>
        <v>0</v>
      </c>
      <c r="AK438" s="50">
        <f t="shared" si="124"/>
        <v>0</v>
      </c>
      <c r="AL438" s="50">
        <f t="shared" si="124"/>
        <v>0</v>
      </c>
      <c r="AM438" s="50">
        <f t="shared" si="120"/>
        <v>32.338150036532738</v>
      </c>
      <c r="AN438" s="50">
        <f t="shared" si="120"/>
        <v>0</v>
      </c>
      <c r="AO438" s="50">
        <f t="shared" si="120"/>
        <v>0</v>
      </c>
      <c r="AP438" s="50">
        <f t="shared" si="120"/>
        <v>0</v>
      </c>
      <c r="AQ438" s="50">
        <f t="shared" si="120"/>
        <v>48.77898975749715</v>
      </c>
      <c r="AR438" s="50">
        <f t="shared" si="120"/>
        <v>0</v>
      </c>
      <c r="AS438" s="50">
        <f t="shared" si="120"/>
        <v>18.435089638556477</v>
      </c>
      <c r="AT438" s="74">
        <v>0</v>
      </c>
      <c r="AU438" s="74">
        <v>0</v>
      </c>
    </row>
    <row r="439" spans="1:47" x14ac:dyDescent="0.2">
      <c r="A439" s="49">
        <v>2026</v>
      </c>
      <c r="B439" s="49">
        <v>3</v>
      </c>
      <c r="C439" s="50">
        <f t="shared" si="121"/>
        <v>67.088827391532973</v>
      </c>
      <c r="D439" s="50">
        <f t="shared" si="119"/>
        <v>46.024503453365838</v>
      </c>
      <c r="E439" s="50">
        <f t="shared" si="119"/>
        <v>5.4285772270038901</v>
      </c>
      <c r="F439" s="50">
        <f t="shared" si="119"/>
        <v>0.1342781954715154</v>
      </c>
      <c r="G439" s="50">
        <f t="shared" si="119"/>
        <v>40.724002377688201</v>
      </c>
      <c r="H439" s="50">
        <f t="shared" si="119"/>
        <v>29.133900916766059</v>
      </c>
      <c r="I439" s="50">
        <f t="shared" si="119"/>
        <v>0</v>
      </c>
      <c r="J439" s="50">
        <f t="shared" si="119"/>
        <v>29.133900916766059</v>
      </c>
      <c r="K439" s="50">
        <f t="shared" si="119"/>
        <v>87.807682389096911</v>
      </c>
      <c r="L439" s="50">
        <f t="shared" si="119"/>
        <v>0</v>
      </c>
      <c r="M439" s="50">
        <f t="shared" si="119"/>
        <v>0</v>
      </c>
      <c r="N439" s="50">
        <f t="shared" si="119"/>
        <v>0</v>
      </c>
      <c r="O439" s="51">
        <f t="shared" si="110"/>
        <v>67.088827391532973</v>
      </c>
      <c r="P439" s="50">
        <f t="shared" si="111"/>
        <v>46.024503453365838</v>
      </c>
      <c r="Q439" s="50">
        <f t="shared" si="112"/>
        <v>40.724002377688201</v>
      </c>
      <c r="R439" s="50">
        <f t="shared" si="113"/>
        <v>29.133900916766059</v>
      </c>
      <c r="S439" s="50">
        <f t="shared" si="114"/>
        <v>0</v>
      </c>
      <c r="T439" s="50">
        <f t="shared" si="115"/>
        <v>29.133900916766059</v>
      </c>
      <c r="U439" s="50">
        <f t="shared" si="116"/>
        <v>87.807682389096911</v>
      </c>
      <c r="V439" s="50">
        <f t="shared" si="117"/>
        <v>0</v>
      </c>
      <c r="X439" s="38">
        <f t="shared" si="89"/>
        <v>82.538993708748691</v>
      </c>
      <c r="Y439" s="38">
        <f t="shared" si="89"/>
        <v>0</v>
      </c>
      <c r="Z439" s="38">
        <f t="shared" si="89"/>
        <v>69.644391577029523</v>
      </c>
      <c r="AA439" s="7"/>
      <c r="AB439" s="69">
        <f t="shared" si="96"/>
        <v>50.906388729186801</v>
      </c>
      <c r="AC439" s="69">
        <f t="shared" si="97"/>
        <v>43.541291222508221</v>
      </c>
      <c r="AD439" s="50">
        <f t="shared" si="122"/>
        <v>23.421699640876209</v>
      </c>
      <c r="AE439" s="50">
        <f t="shared" si="122"/>
        <v>5.9476789648753794</v>
      </c>
      <c r="AF439" s="50">
        <f t="shared" si="122"/>
        <v>23.421699640876209</v>
      </c>
      <c r="AG439" s="74">
        <f t="shared" si="127"/>
        <v>5.9476789648753794</v>
      </c>
      <c r="AH439" s="50">
        <f t="shared" si="124"/>
        <v>74.675091720887963</v>
      </c>
      <c r="AI439" s="50">
        <f t="shared" si="124"/>
        <v>0</v>
      </c>
      <c r="AJ439" s="50">
        <f t="shared" si="124"/>
        <v>0</v>
      </c>
      <c r="AK439" s="50">
        <f t="shared" si="124"/>
        <v>0</v>
      </c>
      <c r="AL439" s="50">
        <f t="shared" si="124"/>
        <v>30.034328431628371</v>
      </c>
      <c r="AM439" s="50">
        <f t="shared" si="120"/>
        <v>0</v>
      </c>
      <c r="AN439" s="50">
        <f t="shared" si="120"/>
        <v>0</v>
      </c>
      <c r="AO439" s="50">
        <f t="shared" si="120"/>
        <v>0</v>
      </c>
      <c r="AP439" s="50">
        <f t="shared" si="120"/>
        <v>23.421699640876209</v>
      </c>
      <c r="AQ439" s="50">
        <f t="shared" si="120"/>
        <v>0</v>
      </c>
      <c r="AR439" s="50">
        <f t="shared" si="120"/>
        <v>5.9476789648753794</v>
      </c>
      <c r="AS439" s="50">
        <f t="shared" si="120"/>
        <v>0</v>
      </c>
      <c r="AT439" s="74">
        <f>(C439+C440)/2</f>
        <v>92.25873715316439</v>
      </c>
      <c r="AU439" s="74">
        <f>(K439+H440)/2</f>
        <v>45.244733330196226</v>
      </c>
    </row>
    <row r="440" spans="1:47" x14ac:dyDescent="0.2">
      <c r="A440" s="49">
        <v>2026</v>
      </c>
      <c r="B440" s="49">
        <v>4</v>
      </c>
      <c r="C440" s="50">
        <f t="shared" si="121"/>
        <v>117.42864691479581</v>
      </c>
      <c r="D440" s="50">
        <f t="shared" si="119"/>
        <v>10.764282951672801</v>
      </c>
      <c r="E440" s="50">
        <f t="shared" si="119"/>
        <v>16.467672682378009</v>
      </c>
      <c r="F440" s="50">
        <f t="shared" si="119"/>
        <v>1.3530134195648187</v>
      </c>
      <c r="G440" s="50">
        <f t="shared" si="119"/>
        <v>95.328248916043805</v>
      </c>
      <c r="H440" s="50">
        <f t="shared" si="119"/>
        <v>2.6817842712955349</v>
      </c>
      <c r="I440" s="50">
        <f t="shared" si="119"/>
        <v>0</v>
      </c>
      <c r="J440" s="50">
        <f t="shared" si="119"/>
        <v>0</v>
      </c>
      <c r="K440" s="50">
        <f t="shared" si="119"/>
        <v>0</v>
      </c>
      <c r="L440" s="50">
        <f t="shared" si="119"/>
        <v>0</v>
      </c>
      <c r="M440" s="50">
        <f t="shared" si="119"/>
        <v>0</v>
      </c>
      <c r="N440" s="50">
        <f t="shared" si="119"/>
        <v>0</v>
      </c>
      <c r="O440" s="51">
        <f t="shared" si="110"/>
        <v>117.42864691479581</v>
      </c>
      <c r="P440" s="50">
        <f t="shared" si="111"/>
        <v>10.764282951672801</v>
      </c>
      <c r="Q440" s="50">
        <f t="shared" si="112"/>
        <v>95.328248916043805</v>
      </c>
      <c r="R440" s="50">
        <f t="shared" si="113"/>
        <v>2.6817842712955349</v>
      </c>
      <c r="S440" s="50">
        <f t="shared" si="114"/>
        <v>0</v>
      </c>
      <c r="T440" s="50">
        <f t="shared" si="115"/>
        <v>0</v>
      </c>
      <c r="U440" s="50">
        <f t="shared" si="116"/>
        <v>0</v>
      </c>
      <c r="V440" s="50">
        <f t="shared" si="117"/>
        <v>0</v>
      </c>
      <c r="X440" s="38">
        <f t="shared" ref="X440:Z503" si="128">+X428</f>
        <v>86.733993019033363</v>
      </c>
      <c r="Y440" s="38">
        <f t="shared" si="128"/>
        <v>0</v>
      </c>
      <c r="Z440" s="38">
        <f t="shared" si="128"/>
        <v>68.255756463766915</v>
      </c>
      <c r="AA440" s="7"/>
      <c r="AB440" s="69">
        <f t="shared" si="96"/>
        <v>92.25873715316439</v>
      </c>
      <c r="AC440" s="69">
        <f t="shared" si="97"/>
        <v>14.56695045838303</v>
      </c>
      <c r="AD440" s="50">
        <f t="shared" si="122"/>
        <v>1.5573633808275509</v>
      </c>
      <c r="AE440" s="50">
        <f t="shared" si="122"/>
        <v>6.7199104708102195E-4</v>
      </c>
      <c r="AF440" s="50">
        <f t="shared" si="122"/>
        <v>0</v>
      </c>
      <c r="AG440" s="74">
        <v>0</v>
      </c>
      <c r="AH440" s="50">
        <f t="shared" si="124"/>
        <v>0</v>
      </c>
      <c r="AI440" s="50">
        <f t="shared" si="124"/>
        <v>0</v>
      </c>
      <c r="AJ440" s="50">
        <f t="shared" si="124"/>
        <v>0</v>
      </c>
      <c r="AK440" s="50">
        <f t="shared" si="124"/>
        <v>0</v>
      </c>
      <c r="AL440" s="50">
        <f t="shared" si="124"/>
        <v>0</v>
      </c>
      <c r="AM440" s="50">
        <f t="shared" si="120"/>
        <v>0</v>
      </c>
      <c r="AN440" s="50">
        <f t="shared" si="120"/>
        <v>0</v>
      </c>
      <c r="AO440" s="50">
        <f t="shared" si="120"/>
        <v>0</v>
      </c>
      <c r="AP440" s="50">
        <f t="shared" si="120"/>
        <v>0</v>
      </c>
      <c r="AQ440" s="50">
        <f t="shared" si="120"/>
        <v>0</v>
      </c>
      <c r="AR440" s="50">
        <f t="shared" si="120"/>
        <v>0</v>
      </c>
      <c r="AS440" s="50">
        <f t="shared" si="120"/>
        <v>0</v>
      </c>
      <c r="AT440" s="74">
        <v>0</v>
      </c>
      <c r="AU440" s="74">
        <v>0</v>
      </c>
    </row>
    <row r="441" spans="1:47" x14ac:dyDescent="0.2">
      <c r="A441" s="49">
        <v>2026</v>
      </c>
      <c r="B441" s="49">
        <v>5</v>
      </c>
      <c r="C441" s="50">
        <f t="shared" si="121"/>
        <v>205.87235315982971</v>
      </c>
      <c r="D441" s="50">
        <f t="shared" ref="D441:N456" si="129">+D429</f>
        <v>1.2492833206498815</v>
      </c>
      <c r="E441" s="50">
        <f t="shared" si="129"/>
        <v>45.023718770231113</v>
      </c>
      <c r="F441" s="50">
        <f t="shared" si="129"/>
        <v>7.1705905198264563</v>
      </c>
      <c r="G441" s="50">
        <f t="shared" si="129"/>
        <v>197.64060057596834</v>
      </c>
      <c r="H441" s="50">
        <f t="shared" si="129"/>
        <v>7.083333333333286E-2</v>
      </c>
      <c r="I441" s="50">
        <f t="shared" si="129"/>
        <v>0</v>
      </c>
      <c r="J441" s="50">
        <f t="shared" si="129"/>
        <v>0</v>
      </c>
      <c r="K441" s="50">
        <f t="shared" si="129"/>
        <v>0</v>
      </c>
      <c r="L441" s="50">
        <f t="shared" si="129"/>
        <v>0</v>
      </c>
      <c r="M441" s="50">
        <f t="shared" si="129"/>
        <v>0</v>
      </c>
      <c r="N441" s="50">
        <f t="shared" si="129"/>
        <v>0</v>
      </c>
      <c r="O441" s="51">
        <f t="shared" si="110"/>
        <v>205.87235315982971</v>
      </c>
      <c r="P441" s="50">
        <f t="shared" si="111"/>
        <v>1.2492833206498815</v>
      </c>
      <c r="Q441" s="50">
        <f t="shared" si="112"/>
        <v>197.64060057596834</v>
      </c>
      <c r="R441" s="50">
        <f t="shared" si="113"/>
        <v>7.083333333333286E-2</v>
      </c>
      <c r="S441" s="50">
        <f t="shared" si="114"/>
        <v>0</v>
      </c>
      <c r="T441" s="50">
        <f t="shared" si="115"/>
        <v>0</v>
      </c>
      <c r="U441" s="50">
        <f t="shared" si="116"/>
        <v>0</v>
      </c>
      <c r="V441" s="50">
        <f t="shared" si="117"/>
        <v>0</v>
      </c>
      <c r="X441" s="38">
        <f t="shared" si="128"/>
        <v>95.217284807981201</v>
      </c>
      <c r="Y441" s="38">
        <f t="shared" si="128"/>
        <v>95.217284807981201</v>
      </c>
      <c r="Z441" s="38">
        <f t="shared" si="128"/>
        <v>70.983151786833304</v>
      </c>
      <c r="AA441" s="7"/>
      <c r="AB441" s="69">
        <f t="shared" si="96"/>
        <v>161.65050003731275</v>
      </c>
      <c r="AC441" s="69">
        <f t="shared" si="97"/>
        <v>0</v>
      </c>
      <c r="AD441" s="50">
        <f t="shared" si="122"/>
        <v>1.041666666666643E-2</v>
      </c>
      <c r="AE441" s="50">
        <f t="shared" si="122"/>
        <v>0</v>
      </c>
      <c r="AF441" s="50">
        <f t="shared" si="122"/>
        <v>0</v>
      </c>
      <c r="AG441" s="74">
        <v>0</v>
      </c>
      <c r="AH441" s="50">
        <f t="shared" si="124"/>
        <v>0</v>
      </c>
      <c r="AI441" s="50">
        <f t="shared" si="124"/>
        <v>0</v>
      </c>
      <c r="AJ441" s="50">
        <f t="shared" si="124"/>
        <v>0</v>
      </c>
      <c r="AK441" s="50">
        <f t="shared" si="124"/>
        <v>0</v>
      </c>
      <c r="AL441" s="50">
        <f t="shared" si="124"/>
        <v>0</v>
      </c>
      <c r="AM441" s="50">
        <f t="shared" si="124"/>
        <v>0</v>
      </c>
      <c r="AN441" s="50">
        <f t="shared" si="124"/>
        <v>0</v>
      </c>
      <c r="AO441" s="50">
        <f t="shared" si="124"/>
        <v>0</v>
      </c>
      <c r="AP441" s="50">
        <f t="shared" si="124"/>
        <v>0</v>
      </c>
      <c r="AQ441" s="50">
        <f t="shared" si="124"/>
        <v>0</v>
      </c>
      <c r="AR441" s="50">
        <f t="shared" si="124"/>
        <v>0</v>
      </c>
      <c r="AS441" s="50">
        <f t="shared" si="124"/>
        <v>0</v>
      </c>
      <c r="AT441" s="74">
        <v>0</v>
      </c>
      <c r="AU441" s="74">
        <v>0</v>
      </c>
    </row>
    <row r="442" spans="1:47" x14ac:dyDescent="0.2">
      <c r="A442" s="49">
        <v>2026</v>
      </c>
      <c r="B442" s="49">
        <v>6</v>
      </c>
      <c r="C442" s="50">
        <f t="shared" si="121"/>
        <v>273.79728737823223</v>
      </c>
      <c r="D442" s="50">
        <f t="shared" si="129"/>
        <v>0</v>
      </c>
      <c r="E442" s="50">
        <f t="shared" si="129"/>
        <v>72.937178621047735</v>
      </c>
      <c r="F442" s="50">
        <f t="shared" si="129"/>
        <v>17.719139843326005</v>
      </c>
      <c r="G442" s="50">
        <f t="shared" si="129"/>
        <v>273.7753998005528</v>
      </c>
      <c r="H442" s="50">
        <f t="shared" si="129"/>
        <v>0</v>
      </c>
      <c r="I442" s="50">
        <f t="shared" si="129"/>
        <v>0</v>
      </c>
      <c r="J442" s="50">
        <f t="shared" si="129"/>
        <v>0</v>
      </c>
      <c r="K442" s="50">
        <f t="shared" si="129"/>
        <v>0</v>
      </c>
      <c r="L442" s="50">
        <f t="shared" si="129"/>
        <v>0</v>
      </c>
      <c r="M442" s="50">
        <f t="shared" si="129"/>
        <v>0</v>
      </c>
      <c r="N442" s="50">
        <f t="shared" si="129"/>
        <v>0</v>
      </c>
      <c r="O442" s="51">
        <f t="shared" si="110"/>
        <v>273.79728737823223</v>
      </c>
      <c r="P442" s="50">
        <f t="shared" si="111"/>
        <v>0</v>
      </c>
      <c r="Q442" s="50">
        <f t="shared" si="112"/>
        <v>273.7753998005528</v>
      </c>
      <c r="R442" s="50">
        <f t="shared" si="113"/>
        <v>0</v>
      </c>
      <c r="S442" s="50">
        <f t="shared" si="114"/>
        <v>0</v>
      </c>
      <c r="T442" s="50">
        <f t="shared" si="115"/>
        <v>0</v>
      </c>
      <c r="U442" s="50">
        <f t="shared" si="116"/>
        <v>0</v>
      </c>
      <c r="V442" s="50">
        <f t="shared" si="117"/>
        <v>0</v>
      </c>
      <c r="X442" s="38">
        <f t="shared" si="128"/>
        <v>102.96120349246796</v>
      </c>
      <c r="Y442" s="38">
        <f t="shared" si="128"/>
        <v>102.96120349246796</v>
      </c>
      <c r="Z442" s="38">
        <f t="shared" si="128"/>
        <v>76.337452216704307</v>
      </c>
      <c r="AA442" s="7"/>
      <c r="AB442" s="69">
        <f t="shared" si="96"/>
        <v>239.83482026903096</v>
      </c>
      <c r="AC442" s="69">
        <f t="shared" si="97"/>
        <v>0</v>
      </c>
      <c r="AD442" s="50">
        <f t="shared" si="122"/>
        <v>0</v>
      </c>
      <c r="AE442" s="50">
        <f t="shared" si="122"/>
        <v>0</v>
      </c>
      <c r="AF442" s="50">
        <f t="shared" si="122"/>
        <v>0</v>
      </c>
      <c r="AG442" s="74">
        <v>0</v>
      </c>
      <c r="AH442" s="50">
        <f t="shared" si="124"/>
        <v>0</v>
      </c>
      <c r="AI442" s="50">
        <f t="shared" si="124"/>
        <v>0</v>
      </c>
      <c r="AJ442" s="50">
        <f t="shared" si="124"/>
        <v>0</v>
      </c>
      <c r="AK442" s="50">
        <f t="shared" si="124"/>
        <v>0</v>
      </c>
      <c r="AL442" s="50">
        <f t="shared" si="124"/>
        <v>0</v>
      </c>
      <c r="AM442" s="50">
        <f t="shared" si="124"/>
        <v>0</v>
      </c>
      <c r="AN442" s="50">
        <f t="shared" si="124"/>
        <v>0</v>
      </c>
      <c r="AO442" s="50">
        <f t="shared" si="124"/>
        <v>0</v>
      </c>
      <c r="AP442" s="50">
        <f t="shared" si="124"/>
        <v>0</v>
      </c>
      <c r="AQ442" s="50">
        <f t="shared" si="124"/>
        <v>0</v>
      </c>
      <c r="AR442" s="50">
        <f t="shared" si="124"/>
        <v>0</v>
      </c>
      <c r="AS442" s="50">
        <f t="shared" si="124"/>
        <v>0</v>
      </c>
      <c r="AT442" s="74">
        <v>0</v>
      </c>
      <c r="AU442" s="74">
        <v>0</v>
      </c>
    </row>
    <row r="443" spans="1:47" x14ac:dyDescent="0.2">
      <c r="A443" s="49">
        <v>2026</v>
      </c>
      <c r="B443" s="49">
        <v>7</v>
      </c>
      <c r="C443" s="50">
        <f t="shared" si="121"/>
        <v>323.21495100202412</v>
      </c>
      <c r="D443" s="50">
        <f t="shared" si="129"/>
        <v>0</v>
      </c>
      <c r="E443" s="50">
        <f t="shared" si="129"/>
        <v>97.206715563959477</v>
      </c>
      <c r="F443" s="50">
        <f t="shared" si="129"/>
        <v>25.757981967650835</v>
      </c>
      <c r="G443" s="50">
        <f t="shared" si="129"/>
        <v>323.21490232084477</v>
      </c>
      <c r="H443" s="50">
        <f t="shared" si="129"/>
        <v>0</v>
      </c>
      <c r="I443" s="50">
        <f t="shared" si="129"/>
        <v>0</v>
      </c>
      <c r="J443" s="50">
        <f t="shared" si="129"/>
        <v>0</v>
      </c>
      <c r="K443" s="50">
        <f t="shared" si="129"/>
        <v>0</v>
      </c>
      <c r="L443" s="50">
        <f t="shared" si="129"/>
        <v>0</v>
      </c>
      <c r="M443" s="50">
        <f t="shared" si="129"/>
        <v>0</v>
      </c>
      <c r="N443" s="50">
        <f t="shared" si="129"/>
        <v>0</v>
      </c>
      <c r="O443" s="51">
        <f t="shared" si="110"/>
        <v>323.21495100202412</v>
      </c>
      <c r="P443" s="50">
        <f t="shared" si="111"/>
        <v>0</v>
      </c>
      <c r="Q443" s="50">
        <f t="shared" si="112"/>
        <v>323.21490232084477</v>
      </c>
      <c r="R443" s="50">
        <f t="shared" si="113"/>
        <v>0</v>
      </c>
      <c r="S443" s="50">
        <f t="shared" si="114"/>
        <v>0</v>
      </c>
      <c r="T443" s="50">
        <f t="shared" si="115"/>
        <v>0</v>
      </c>
      <c r="U443" s="50">
        <f t="shared" si="116"/>
        <v>0</v>
      </c>
      <c r="V443" s="50">
        <f t="shared" si="117"/>
        <v>0</v>
      </c>
      <c r="X443" s="38">
        <f t="shared" si="128"/>
        <v>106.44877069971258</v>
      </c>
      <c r="Y443" s="38">
        <f t="shared" si="128"/>
        <v>106.44877069971258</v>
      </c>
      <c r="Z443" s="38">
        <f t="shared" si="128"/>
        <v>76.206395007915347</v>
      </c>
      <c r="AA443" s="7"/>
      <c r="AB443" s="69">
        <f t="shared" si="96"/>
        <v>298.50611919012817</v>
      </c>
      <c r="AC443" s="69">
        <f t="shared" si="97"/>
        <v>0</v>
      </c>
      <c r="AD443" s="50">
        <f t="shared" si="122"/>
        <v>0</v>
      </c>
      <c r="AE443" s="50">
        <f t="shared" si="122"/>
        <v>0</v>
      </c>
      <c r="AF443" s="50">
        <f t="shared" si="122"/>
        <v>0</v>
      </c>
      <c r="AG443" s="74">
        <v>0</v>
      </c>
      <c r="AH443" s="50">
        <f t="shared" si="124"/>
        <v>0</v>
      </c>
      <c r="AI443" s="50">
        <f t="shared" si="124"/>
        <v>0</v>
      </c>
      <c r="AJ443" s="50">
        <f t="shared" si="124"/>
        <v>0</v>
      </c>
      <c r="AK443" s="50">
        <f t="shared" si="124"/>
        <v>0</v>
      </c>
      <c r="AL443" s="50">
        <f t="shared" si="124"/>
        <v>0</v>
      </c>
      <c r="AM443" s="50">
        <f t="shared" si="124"/>
        <v>0</v>
      </c>
      <c r="AN443" s="50">
        <f t="shared" si="124"/>
        <v>0</v>
      </c>
      <c r="AO443" s="50">
        <f t="shared" si="124"/>
        <v>0</v>
      </c>
      <c r="AP443" s="50">
        <f t="shared" si="124"/>
        <v>0</v>
      </c>
      <c r="AQ443" s="50">
        <f t="shared" si="124"/>
        <v>0</v>
      </c>
      <c r="AR443" s="50">
        <f t="shared" si="124"/>
        <v>0</v>
      </c>
      <c r="AS443" s="50">
        <f t="shared" si="124"/>
        <v>0</v>
      </c>
      <c r="AT443" s="74">
        <v>0</v>
      </c>
      <c r="AU443" s="74">
        <v>0</v>
      </c>
    </row>
    <row r="444" spans="1:47" x14ac:dyDescent="0.2">
      <c r="A444" s="49">
        <v>2026</v>
      </c>
      <c r="B444" s="49">
        <v>8</v>
      </c>
      <c r="C444" s="50">
        <f t="shared" si="121"/>
        <v>329.73144935858772</v>
      </c>
      <c r="D444" s="50">
        <f t="shared" si="129"/>
        <v>0</v>
      </c>
      <c r="E444" s="50">
        <f t="shared" si="129"/>
        <v>99.695312400078421</v>
      </c>
      <c r="F444" s="50">
        <f t="shared" si="129"/>
        <v>26.810191103418628</v>
      </c>
      <c r="G444" s="50">
        <f t="shared" si="129"/>
        <v>329.73069944170629</v>
      </c>
      <c r="H444" s="50">
        <f t="shared" si="129"/>
        <v>0</v>
      </c>
      <c r="I444" s="50">
        <f t="shared" si="129"/>
        <v>0</v>
      </c>
      <c r="J444" s="50">
        <f t="shared" si="129"/>
        <v>0</v>
      </c>
      <c r="K444" s="50">
        <f t="shared" si="129"/>
        <v>0</v>
      </c>
      <c r="L444" s="50">
        <f t="shared" si="129"/>
        <v>0</v>
      </c>
      <c r="M444" s="50">
        <f t="shared" si="129"/>
        <v>0</v>
      </c>
      <c r="N444" s="50">
        <f t="shared" si="129"/>
        <v>0</v>
      </c>
      <c r="O444" s="51">
        <f t="shared" si="110"/>
        <v>329.73144935858772</v>
      </c>
      <c r="P444" s="50">
        <f t="shared" si="111"/>
        <v>0</v>
      </c>
      <c r="Q444" s="50">
        <f t="shared" si="112"/>
        <v>329.73069944170629</v>
      </c>
      <c r="R444" s="50">
        <f t="shared" si="113"/>
        <v>0</v>
      </c>
      <c r="S444" s="50">
        <f t="shared" si="114"/>
        <v>0</v>
      </c>
      <c r="T444" s="50">
        <f t="shared" si="115"/>
        <v>0</v>
      </c>
      <c r="U444" s="50">
        <f t="shared" si="116"/>
        <v>0</v>
      </c>
      <c r="V444" s="50">
        <f t="shared" si="117"/>
        <v>0</v>
      </c>
      <c r="X444" s="38">
        <f t="shared" si="128"/>
        <v>107.41614697985577</v>
      </c>
      <c r="Y444" s="38">
        <f t="shared" si="128"/>
        <v>107.41614697985577</v>
      </c>
      <c r="Z444" s="38">
        <f t="shared" si="128"/>
        <v>76.3967564018632</v>
      </c>
      <c r="AA444" s="7"/>
      <c r="AB444" s="69">
        <f t="shared" si="96"/>
        <v>326.47320018030592</v>
      </c>
      <c r="AC444" s="69">
        <f t="shared" si="97"/>
        <v>0</v>
      </c>
      <c r="AD444" s="50">
        <f t="shared" si="122"/>
        <v>0</v>
      </c>
      <c r="AE444" s="50">
        <f t="shared" si="122"/>
        <v>0</v>
      </c>
      <c r="AF444" s="50">
        <f t="shared" si="122"/>
        <v>0</v>
      </c>
      <c r="AG444" s="74">
        <v>0</v>
      </c>
      <c r="AH444" s="50">
        <f t="shared" si="124"/>
        <v>0</v>
      </c>
      <c r="AI444" s="50">
        <f t="shared" si="124"/>
        <v>0</v>
      </c>
      <c r="AJ444" s="50">
        <f t="shared" si="124"/>
        <v>0</v>
      </c>
      <c r="AK444" s="50">
        <f t="shared" si="124"/>
        <v>0</v>
      </c>
      <c r="AL444" s="50">
        <f t="shared" si="124"/>
        <v>0</v>
      </c>
      <c r="AM444" s="50">
        <f t="shared" si="124"/>
        <v>0</v>
      </c>
      <c r="AN444" s="50">
        <f t="shared" si="124"/>
        <v>0</v>
      </c>
      <c r="AO444" s="50">
        <f t="shared" si="124"/>
        <v>0</v>
      </c>
      <c r="AP444" s="50">
        <f t="shared" si="124"/>
        <v>0</v>
      </c>
      <c r="AQ444" s="50">
        <f t="shared" si="124"/>
        <v>0</v>
      </c>
      <c r="AR444" s="50">
        <f t="shared" si="124"/>
        <v>0</v>
      </c>
      <c r="AS444" s="50">
        <f t="shared" si="124"/>
        <v>0</v>
      </c>
      <c r="AT444" s="74">
        <v>0</v>
      </c>
      <c r="AU444" s="74">
        <v>0</v>
      </c>
    </row>
    <row r="445" spans="1:47" x14ac:dyDescent="0.2">
      <c r="A445" s="49">
        <v>2026</v>
      </c>
      <c r="B445" s="49">
        <v>9</v>
      </c>
      <c r="C445" s="50">
        <f t="shared" si="121"/>
        <v>278.21093356333773</v>
      </c>
      <c r="D445" s="50">
        <f t="shared" si="129"/>
        <v>0</v>
      </c>
      <c r="E445" s="50">
        <f t="shared" si="129"/>
        <v>69.2279907235135</v>
      </c>
      <c r="F445" s="50">
        <f t="shared" si="129"/>
        <v>13.43040285734474</v>
      </c>
      <c r="G445" s="50">
        <f t="shared" si="129"/>
        <v>278.15549384899225</v>
      </c>
      <c r="H445" s="50">
        <f t="shared" si="129"/>
        <v>0</v>
      </c>
      <c r="I445" s="50">
        <f t="shared" si="129"/>
        <v>0</v>
      </c>
      <c r="J445" s="50">
        <f t="shared" si="129"/>
        <v>0</v>
      </c>
      <c r="K445" s="50">
        <f t="shared" si="129"/>
        <v>0</v>
      </c>
      <c r="L445" s="50">
        <f t="shared" si="129"/>
        <v>0</v>
      </c>
      <c r="M445" s="50">
        <f t="shared" si="129"/>
        <v>0</v>
      </c>
      <c r="N445" s="50">
        <f t="shared" si="129"/>
        <v>0</v>
      </c>
      <c r="O445" s="51">
        <f t="shared" si="110"/>
        <v>278.21093356333773</v>
      </c>
      <c r="P445" s="50">
        <f t="shared" si="111"/>
        <v>0</v>
      </c>
      <c r="Q445" s="50">
        <f t="shared" si="112"/>
        <v>278.15549384899225</v>
      </c>
      <c r="R445" s="50">
        <f t="shared" si="113"/>
        <v>0</v>
      </c>
      <c r="S445" s="50">
        <f t="shared" si="114"/>
        <v>0</v>
      </c>
      <c r="T445" s="50">
        <f t="shared" si="115"/>
        <v>0</v>
      </c>
      <c r="U445" s="50">
        <f t="shared" si="116"/>
        <v>0</v>
      </c>
      <c r="V445" s="50">
        <f t="shared" si="117"/>
        <v>0</v>
      </c>
      <c r="X445" s="38">
        <f t="shared" si="128"/>
        <v>102.68150137955607</v>
      </c>
      <c r="Y445" s="38">
        <f t="shared" si="128"/>
        <v>102.68150137955607</v>
      </c>
      <c r="Z445" s="38">
        <f t="shared" si="128"/>
        <v>78.001484422866469</v>
      </c>
      <c r="AA445" s="7"/>
      <c r="AB445" s="69">
        <f t="shared" si="96"/>
        <v>303.9711914609627</v>
      </c>
      <c r="AC445" s="69">
        <f t="shared" si="97"/>
        <v>0</v>
      </c>
      <c r="AD445" s="50">
        <f t="shared" si="122"/>
        <v>0</v>
      </c>
      <c r="AE445" s="50">
        <f t="shared" si="122"/>
        <v>0</v>
      </c>
      <c r="AF445" s="50">
        <f t="shared" si="122"/>
        <v>0</v>
      </c>
      <c r="AG445" s="74">
        <v>0</v>
      </c>
      <c r="AH445" s="50">
        <f t="shared" si="124"/>
        <v>0</v>
      </c>
      <c r="AI445" s="50">
        <f t="shared" si="124"/>
        <v>0</v>
      </c>
      <c r="AJ445" s="50">
        <f t="shared" si="124"/>
        <v>0</v>
      </c>
      <c r="AK445" s="50">
        <f t="shared" si="124"/>
        <v>0</v>
      </c>
      <c r="AL445" s="50">
        <f t="shared" si="124"/>
        <v>0</v>
      </c>
      <c r="AM445" s="50">
        <f t="shared" si="124"/>
        <v>0</v>
      </c>
      <c r="AN445" s="50">
        <f t="shared" si="124"/>
        <v>0</v>
      </c>
      <c r="AO445" s="50">
        <f t="shared" si="124"/>
        <v>0</v>
      </c>
      <c r="AP445" s="50">
        <f t="shared" si="124"/>
        <v>0</v>
      </c>
      <c r="AQ445" s="50">
        <f t="shared" si="124"/>
        <v>0</v>
      </c>
      <c r="AR445" s="50">
        <f t="shared" si="124"/>
        <v>0</v>
      </c>
      <c r="AS445" s="50">
        <f t="shared" si="124"/>
        <v>0</v>
      </c>
      <c r="AT445" s="74">
        <v>0</v>
      </c>
      <c r="AU445" s="74">
        <v>0</v>
      </c>
    </row>
    <row r="446" spans="1:47" x14ac:dyDescent="0.2">
      <c r="A446" s="49">
        <v>2026</v>
      </c>
      <c r="B446" s="49">
        <v>10</v>
      </c>
      <c r="C446" s="50">
        <f t="shared" si="121"/>
        <v>198.83661390818892</v>
      </c>
      <c r="D446" s="50">
        <f t="shared" si="129"/>
        <v>3.8389772083761713</v>
      </c>
      <c r="E446" s="50">
        <f t="shared" si="129"/>
        <v>35.469220544334775</v>
      </c>
      <c r="F446" s="50">
        <f t="shared" si="129"/>
        <v>3.7051861891231086</v>
      </c>
      <c r="G446" s="50">
        <f t="shared" si="129"/>
        <v>190.70536958671573</v>
      </c>
      <c r="H446" s="50">
        <f t="shared" si="129"/>
        <v>1.5356602334740597</v>
      </c>
      <c r="I446" s="50">
        <f t="shared" si="129"/>
        <v>0</v>
      </c>
      <c r="J446" s="50">
        <f t="shared" si="129"/>
        <v>0</v>
      </c>
      <c r="K446" s="50">
        <f t="shared" si="129"/>
        <v>0</v>
      </c>
      <c r="L446" s="50">
        <f t="shared" si="129"/>
        <v>0</v>
      </c>
      <c r="M446" s="50">
        <f t="shared" si="129"/>
        <v>0</v>
      </c>
      <c r="N446" s="50">
        <f t="shared" si="129"/>
        <v>0</v>
      </c>
      <c r="O446" s="51">
        <f t="shared" si="110"/>
        <v>198.83661390818892</v>
      </c>
      <c r="P446" s="50">
        <f t="shared" si="111"/>
        <v>3.8389772083761713</v>
      </c>
      <c r="Q446" s="50">
        <f t="shared" si="112"/>
        <v>190.70536958671573</v>
      </c>
      <c r="R446" s="50">
        <f t="shared" si="113"/>
        <v>1.5356602334740597</v>
      </c>
      <c r="S446" s="50">
        <f t="shared" si="114"/>
        <v>0</v>
      </c>
      <c r="T446" s="50">
        <f t="shared" si="115"/>
        <v>0</v>
      </c>
      <c r="U446" s="50">
        <f t="shared" si="116"/>
        <v>0</v>
      </c>
      <c r="V446" s="50">
        <f t="shared" si="117"/>
        <v>0</v>
      </c>
      <c r="X446" s="38">
        <f t="shared" si="128"/>
        <v>93.161689051897923</v>
      </c>
      <c r="Y446" s="38">
        <f t="shared" si="128"/>
        <v>0</v>
      </c>
      <c r="Z446" s="38">
        <f t="shared" si="128"/>
        <v>73.921823299745228</v>
      </c>
      <c r="AA446" s="7"/>
      <c r="AB446" s="69">
        <f t="shared" si="96"/>
        <v>238.52377373576331</v>
      </c>
      <c r="AC446" s="69">
        <f t="shared" si="97"/>
        <v>0</v>
      </c>
      <c r="AD446" s="50">
        <f t="shared" si="122"/>
        <v>1.0401537332701989</v>
      </c>
      <c r="AE446" s="50">
        <f t="shared" si="122"/>
        <v>0</v>
      </c>
      <c r="AF446" s="50">
        <f t="shared" si="122"/>
        <v>0</v>
      </c>
      <c r="AG446" s="74">
        <v>0</v>
      </c>
      <c r="AH446" s="50">
        <f t="shared" si="124"/>
        <v>0</v>
      </c>
      <c r="AI446" s="50">
        <f t="shared" si="124"/>
        <v>0</v>
      </c>
      <c r="AJ446" s="50">
        <f t="shared" si="124"/>
        <v>0</v>
      </c>
      <c r="AK446" s="50">
        <f t="shared" si="124"/>
        <v>0</v>
      </c>
      <c r="AL446" s="50">
        <f t="shared" si="124"/>
        <v>0</v>
      </c>
      <c r="AM446" s="50">
        <f t="shared" si="124"/>
        <v>0</v>
      </c>
      <c r="AN446" s="50">
        <f t="shared" si="124"/>
        <v>0</v>
      </c>
      <c r="AO446" s="50">
        <f t="shared" si="124"/>
        <v>0</v>
      </c>
      <c r="AP446" s="50">
        <f t="shared" si="124"/>
        <v>0</v>
      </c>
      <c r="AQ446" s="50">
        <f t="shared" si="124"/>
        <v>0</v>
      </c>
      <c r="AR446" s="50">
        <f t="shared" si="124"/>
        <v>0</v>
      </c>
      <c r="AS446" s="50">
        <f t="shared" si="124"/>
        <v>0</v>
      </c>
      <c r="AT446" s="74">
        <v>0</v>
      </c>
      <c r="AU446" s="74">
        <v>0</v>
      </c>
    </row>
    <row r="447" spans="1:47" x14ac:dyDescent="0.2">
      <c r="A447" s="49">
        <v>2026</v>
      </c>
      <c r="B447" s="49">
        <v>11</v>
      </c>
      <c r="C447" s="50">
        <f t="shared" si="121"/>
        <v>75.667245198869992</v>
      </c>
      <c r="D447" s="50">
        <f t="shared" si="129"/>
        <v>28.935219572893278</v>
      </c>
      <c r="E447" s="50">
        <f t="shared" si="129"/>
        <v>4.4286832253945372</v>
      </c>
      <c r="F447" s="50">
        <f t="shared" si="129"/>
        <v>6.2534575168875839E-2</v>
      </c>
      <c r="G447" s="50">
        <f t="shared" si="129"/>
        <v>53.128416412666297</v>
      </c>
      <c r="H447" s="50">
        <f t="shared" si="129"/>
        <v>14.74770491549187</v>
      </c>
      <c r="I447" s="50">
        <f t="shared" si="129"/>
        <v>0</v>
      </c>
      <c r="J447" s="50">
        <f t="shared" si="129"/>
        <v>0</v>
      </c>
      <c r="K447" s="50">
        <f t="shared" si="129"/>
        <v>0</v>
      </c>
      <c r="L447" s="50">
        <f t="shared" si="129"/>
        <v>0</v>
      </c>
      <c r="M447" s="50">
        <f t="shared" si="129"/>
        <v>0</v>
      </c>
      <c r="N447" s="50">
        <f t="shared" si="129"/>
        <v>0</v>
      </c>
      <c r="O447" s="51">
        <f t="shared" si="110"/>
        <v>75.667245198869992</v>
      </c>
      <c r="P447" s="50">
        <f t="shared" si="111"/>
        <v>28.935219572893278</v>
      </c>
      <c r="Q447" s="50">
        <f t="shared" si="112"/>
        <v>53.128416412666297</v>
      </c>
      <c r="R447" s="50">
        <f t="shared" si="113"/>
        <v>14.74770491549187</v>
      </c>
      <c r="S447" s="50">
        <f t="shared" si="114"/>
        <v>0</v>
      </c>
      <c r="T447" s="50">
        <f t="shared" si="115"/>
        <v>0</v>
      </c>
      <c r="U447" s="50">
        <f t="shared" si="116"/>
        <v>0</v>
      </c>
      <c r="V447" s="50">
        <f t="shared" si="117"/>
        <v>0</v>
      </c>
      <c r="X447" s="38">
        <f t="shared" si="128"/>
        <v>82.716754349850987</v>
      </c>
      <c r="Y447" s="38">
        <f t="shared" si="128"/>
        <v>0</v>
      </c>
      <c r="Z447" s="38">
        <f t="shared" si="128"/>
        <v>72.824650968202945</v>
      </c>
      <c r="AA447" s="7"/>
      <c r="AB447" s="69">
        <f t="shared" si="96"/>
        <v>137.25192955352946</v>
      </c>
      <c r="AC447" s="69">
        <f t="shared" si="97"/>
        <v>0</v>
      </c>
      <c r="AD447" s="50">
        <f t="shared" si="122"/>
        <v>10.990310368714875</v>
      </c>
      <c r="AE447" s="50">
        <f t="shared" si="122"/>
        <v>1.7466988989282193</v>
      </c>
      <c r="AF447" s="50">
        <f t="shared" si="122"/>
        <v>0</v>
      </c>
      <c r="AG447" s="74">
        <v>0</v>
      </c>
      <c r="AH447" s="50">
        <f t="shared" si="124"/>
        <v>0</v>
      </c>
      <c r="AI447" s="50">
        <f t="shared" si="124"/>
        <v>0</v>
      </c>
      <c r="AJ447" s="50">
        <f t="shared" si="124"/>
        <v>0</v>
      </c>
      <c r="AK447" s="50">
        <f t="shared" si="124"/>
        <v>0</v>
      </c>
      <c r="AL447" s="50">
        <f t="shared" si="124"/>
        <v>0</v>
      </c>
      <c r="AM447" s="50">
        <f t="shared" si="124"/>
        <v>0</v>
      </c>
      <c r="AN447" s="50">
        <f t="shared" ref="AM447:AS462" si="130">+AN435</f>
        <v>0</v>
      </c>
      <c r="AO447" s="50">
        <f t="shared" si="130"/>
        <v>0</v>
      </c>
      <c r="AP447" s="50">
        <f t="shared" si="130"/>
        <v>0</v>
      </c>
      <c r="AQ447" s="50">
        <f t="shared" si="130"/>
        <v>0</v>
      </c>
      <c r="AR447" s="50">
        <f t="shared" si="130"/>
        <v>0</v>
      </c>
      <c r="AS447" s="50">
        <f t="shared" si="130"/>
        <v>0</v>
      </c>
      <c r="AT447" s="74">
        <v>0</v>
      </c>
      <c r="AU447" s="74">
        <v>0</v>
      </c>
    </row>
    <row r="448" spans="1:47" x14ac:dyDescent="0.2">
      <c r="A448" s="49">
        <v>2026</v>
      </c>
      <c r="B448" s="49">
        <v>12</v>
      </c>
      <c r="C448" s="50">
        <f t="shared" si="121"/>
        <v>42.449672857488302</v>
      </c>
      <c r="D448" s="50">
        <f t="shared" si="129"/>
        <v>82.304422731853208</v>
      </c>
      <c r="E448" s="50">
        <f t="shared" si="129"/>
        <v>0.98160245218345865</v>
      </c>
      <c r="F448" s="50">
        <f t="shared" si="129"/>
        <v>5.7264258648294473E-4</v>
      </c>
      <c r="G448" s="50">
        <f t="shared" si="129"/>
        <v>24.516255146947294</v>
      </c>
      <c r="H448" s="50">
        <f t="shared" si="129"/>
        <v>65.410489377284875</v>
      </c>
      <c r="I448" s="50">
        <f t="shared" si="129"/>
        <v>0.17544300865084281</v>
      </c>
      <c r="J448" s="50">
        <f t="shared" si="129"/>
        <v>65.410489377284875</v>
      </c>
      <c r="K448" s="50">
        <f t="shared" si="129"/>
        <v>0</v>
      </c>
      <c r="L448" s="50">
        <f t="shared" si="129"/>
        <v>0</v>
      </c>
      <c r="M448" s="50">
        <f t="shared" si="129"/>
        <v>0</v>
      </c>
      <c r="N448" s="50">
        <f t="shared" si="129"/>
        <v>65.410489377284875</v>
      </c>
      <c r="O448" s="51">
        <f t="shared" si="110"/>
        <v>42.449672857488302</v>
      </c>
      <c r="P448" s="50">
        <f t="shared" si="111"/>
        <v>82.304422731853208</v>
      </c>
      <c r="Q448" s="50">
        <f t="shared" si="112"/>
        <v>24.516255146947294</v>
      </c>
      <c r="R448" s="50">
        <f t="shared" si="113"/>
        <v>65.410489377284875</v>
      </c>
      <c r="S448" s="50">
        <f t="shared" si="114"/>
        <v>0.17544300865084281</v>
      </c>
      <c r="T448" s="50">
        <f t="shared" si="115"/>
        <v>65.410489377284875</v>
      </c>
      <c r="U448" s="50">
        <f t="shared" si="116"/>
        <v>0</v>
      </c>
      <c r="V448" s="50">
        <f t="shared" si="117"/>
        <v>0</v>
      </c>
      <c r="X448" s="38">
        <f t="shared" si="128"/>
        <v>79.445466787395844</v>
      </c>
      <c r="Y448" s="38">
        <f t="shared" si="128"/>
        <v>0</v>
      </c>
      <c r="Z448" s="38">
        <f t="shared" si="128"/>
        <v>75.287115885577109</v>
      </c>
      <c r="AA448" s="7"/>
      <c r="AB448" s="69">
        <f t="shared" si="96"/>
        <v>59.058459028179144</v>
      </c>
      <c r="AC448" s="69">
        <f t="shared" si="97"/>
        <v>32.705244688642438</v>
      </c>
      <c r="AD448" s="50">
        <f t="shared" si="122"/>
        <v>55.891738675335681</v>
      </c>
      <c r="AE448" s="50">
        <f t="shared" si="122"/>
        <v>21.818154361592569</v>
      </c>
      <c r="AF448" s="50">
        <f t="shared" si="122"/>
        <v>55.891738675335681</v>
      </c>
      <c r="AG448" s="74">
        <f>+AE448</f>
        <v>21.818154361592569</v>
      </c>
      <c r="AH448" s="50">
        <f t="shared" si="124"/>
        <v>0</v>
      </c>
      <c r="AI448" s="50">
        <f t="shared" si="124"/>
        <v>0</v>
      </c>
      <c r="AJ448" s="50">
        <f t="shared" si="124"/>
        <v>0</v>
      </c>
      <c r="AK448" s="50">
        <f t="shared" si="124"/>
        <v>55.891738675335681</v>
      </c>
      <c r="AL448" s="50">
        <f t="shared" si="124"/>
        <v>0</v>
      </c>
      <c r="AM448" s="50">
        <f t="shared" si="130"/>
        <v>0</v>
      </c>
      <c r="AN448" s="50">
        <f t="shared" si="130"/>
        <v>0</v>
      </c>
      <c r="AO448" s="50">
        <f t="shared" si="130"/>
        <v>21.818154361592569</v>
      </c>
      <c r="AP448" s="50">
        <f t="shared" si="130"/>
        <v>0</v>
      </c>
      <c r="AQ448" s="50">
        <f t="shared" si="130"/>
        <v>0</v>
      </c>
      <c r="AR448" s="50">
        <f t="shared" si="130"/>
        <v>0</v>
      </c>
      <c r="AS448" s="50">
        <f t="shared" si="130"/>
        <v>0</v>
      </c>
      <c r="AT448" s="74">
        <v>0</v>
      </c>
      <c r="AU448" s="74">
        <v>0</v>
      </c>
    </row>
    <row r="449" spans="1:47" x14ac:dyDescent="0.2">
      <c r="A449" s="49">
        <v>2027</v>
      </c>
      <c r="B449" s="49">
        <v>1</v>
      </c>
      <c r="C449" s="50">
        <f>+C437</f>
        <v>26.872581391315055</v>
      </c>
      <c r="D449" s="50">
        <f t="shared" ref="D449:N449" si="131">+D437</f>
        <v>123.83441885147447</v>
      </c>
      <c r="E449" s="50">
        <f t="shared" si="131"/>
        <v>0.27440732439639026</v>
      </c>
      <c r="F449" s="50">
        <f t="shared" si="131"/>
        <v>0</v>
      </c>
      <c r="G449" s="50">
        <f t="shared" si="131"/>
        <v>8.9432386973197087</v>
      </c>
      <c r="H449" s="50">
        <f t="shared" si="131"/>
        <v>104.01238027997351</v>
      </c>
      <c r="I449" s="50">
        <f t="shared" si="131"/>
        <v>0.47586523824689808</v>
      </c>
      <c r="J449" s="50">
        <f t="shared" si="131"/>
        <v>104.01238027997351</v>
      </c>
      <c r="K449" s="50">
        <f t="shared" si="131"/>
        <v>0</v>
      </c>
      <c r="L449" s="50">
        <f t="shared" si="131"/>
        <v>0</v>
      </c>
      <c r="M449" s="50">
        <f t="shared" si="131"/>
        <v>104.01238027997351</v>
      </c>
      <c r="N449" s="50">
        <f t="shared" si="131"/>
        <v>0</v>
      </c>
      <c r="O449" s="51">
        <f t="shared" si="110"/>
        <v>26.872581391315055</v>
      </c>
      <c r="P449" s="50">
        <f t="shared" si="111"/>
        <v>123.83441885147447</v>
      </c>
      <c r="Q449" s="50">
        <f t="shared" si="112"/>
        <v>8.9432386973197087</v>
      </c>
      <c r="R449" s="50">
        <f t="shared" si="113"/>
        <v>104.01238027997351</v>
      </c>
      <c r="S449" s="50">
        <f t="shared" si="114"/>
        <v>0.47586523824689808</v>
      </c>
      <c r="T449" s="50">
        <f t="shared" si="115"/>
        <v>104.01238027997351</v>
      </c>
      <c r="U449" s="50">
        <f t="shared" si="116"/>
        <v>0</v>
      </c>
      <c r="V449" s="50">
        <f t="shared" si="117"/>
        <v>0</v>
      </c>
      <c r="X449" s="38">
        <f t="shared" si="128"/>
        <v>78.332321081003528</v>
      </c>
      <c r="Y449" s="38">
        <f t="shared" si="128"/>
        <v>0</v>
      </c>
      <c r="Z449" s="38">
        <f t="shared" si="128"/>
        <v>72.346460944869065</v>
      </c>
      <c r="AA449" s="7"/>
      <c r="AB449" s="69">
        <f t="shared" si="96"/>
        <v>34.661127124401681</v>
      </c>
      <c r="AC449" s="69">
        <f t="shared" si="97"/>
        <v>84.711434828629194</v>
      </c>
      <c r="AD449" s="50">
        <f>+AD437</f>
        <v>90.257513292983134</v>
      </c>
      <c r="AE449" s="50">
        <f>+AE437</f>
        <v>40.262137008313033</v>
      </c>
      <c r="AF449" s="50">
        <f>+AF437</f>
        <v>90.257513292983134</v>
      </c>
      <c r="AG449" s="74">
        <f>+AE449</f>
        <v>40.262137008313033</v>
      </c>
      <c r="AH449" s="50">
        <f>+AH437</f>
        <v>0</v>
      </c>
      <c r="AI449" s="50">
        <f>+AI437</f>
        <v>0</v>
      </c>
      <c r="AJ449" s="50">
        <f>+AJ437</f>
        <v>90.257513292983134</v>
      </c>
      <c r="AK449" s="50">
        <f>+AK437</f>
        <v>0</v>
      </c>
      <c r="AL449" s="50">
        <f>+AL437</f>
        <v>0</v>
      </c>
      <c r="AM449" s="50">
        <f t="shared" ref="AM449:AS449" si="132">+AM437</f>
        <v>0</v>
      </c>
      <c r="AN449" s="50">
        <f t="shared" si="132"/>
        <v>40.262137008313033</v>
      </c>
      <c r="AO449" s="50">
        <f t="shared" si="132"/>
        <v>0</v>
      </c>
      <c r="AP449" s="50">
        <f t="shared" si="132"/>
        <v>0</v>
      </c>
      <c r="AQ449" s="50">
        <f t="shared" si="132"/>
        <v>0</v>
      </c>
      <c r="AR449" s="50">
        <f t="shared" si="132"/>
        <v>0</v>
      </c>
      <c r="AS449" s="50">
        <f t="shared" si="132"/>
        <v>0</v>
      </c>
      <c r="AT449" s="74">
        <v>0</v>
      </c>
      <c r="AU449" s="74">
        <v>0</v>
      </c>
    </row>
    <row r="450" spans="1:47" x14ac:dyDescent="0.2">
      <c r="A450" s="49">
        <v>2027</v>
      </c>
      <c r="B450" s="49">
        <v>2</v>
      </c>
      <c r="C450" s="50">
        <f t="shared" si="121"/>
        <v>34.723950066840629</v>
      </c>
      <c r="D450" s="50">
        <f t="shared" si="129"/>
        <v>77.741832906544204</v>
      </c>
      <c r="E450" s="50">
        <f t="shared" si="129"/>
        <v>1.3208347252359927</v>
      </c>
      <c r="F450" s="50">
        <f t="shared" si="129"/>
        <v>8.9159951076670885E-4</v>
      </c>
      <c r="G450" s="50">
        <f t="shared" si="129"/>
        <v>13.560177014371067</v>
      </c>
      <c r="H450" s="50">
        <f t="shared" si="129"/>
        <v>57.948681528250383</v>
      </c>
      <c r="I450" s="50">
        <f t="shared" si="129"/>
        <v>0</v>
      </c>
      <c r="J450" s="50">
        <f t="shared" si="129"/>
        <v>57.948681528250383</v>
      </c>
      <c r="K450" s="50">
        <f t="shared" si="129"/>
        <v>0</v>
      </c>
      <c r="L450" s="50">
        <f t="shared" si="129"/>
        <v>97.002453208688308</v>
      </c>
      <c r="M450" s="50">
        <f t="shared" si="129"/>
        <v>0</v>
      </c>
      <c r="N450" s="50">
        <f t="shared" si="129"/>
        <v>0</v>
      </c>
      <c r="O450" s="51">
        <f t="shared" si="110"/>
        <v>34.723950066840629</v>
      </c>
      <c r="P450" s="50">
        <f t="shared" si="111"/>
        <v>77.741832906544204</v>
      </c>
      <c r="Q450" s="50">
        <f t="shared" si="112"/>
        <v>13.560177014371067</v>
      </c>
      <c r="R450" s="50">
        <f t="shared" si="113"/>
        <v>57.948681528250383</v>
      </c>
      <c r="S450" s="50">
        <f t="shared" si="114"/>
        <v>0</v>
      </c>
      <c r="T450" s="50">
        <f t="shared" si="115"/>
        <v>57.948681528250383</v>
      </c>
      <c r="U450" s="50">
        <f t="shared" si="116"/>
        <v>0</v>
      </c>
      <c r="V450" s="50">
        <f t="shared" si="117"/>
        <v>97.002453208688308</v>
      </c>
      <c r="X450" s="38">
        <f t="shared" si="128"/>
        <v>79.669768700736967</v>
      </c>
      <c r="Y450" s="38">
        <f t="shared" si="128"/>
        <v>0</v>
      </c>
      <c r="Z450" s="38">
        <f t="shared" si="128"/>
        <v>72.440419704050981</v>
      </c>
      <c r="AA450" s="7"/>
      <c r="AB450" s="69">
        <f t="shared" si="96"/>
        <v>30.798265729077841</v>
      </c>
      <c r="AC450" s="69">
        <f t="shared" si="97"/>
        <v>80.980530904111944</v>
      </c>
      <c r="AD450" s="50">
        <f t="shared" si="122"/>
        <v>48.77898975749715</v>
      </c>
      <c r="AE450" s="50">
        <f t="shared" si="122"/>
        <v>18.435089638556477</v>
      </c>
      <c r="AF450" s="50">
        <f t="shared" si="122"/>
        <v>48.77898975749715</v>
      </c>
      <c r="AG450" s="74">
        <f t="shared" ref="AG450:AG451" si="133">+AE450</f>
        <v>18.435089638556477</v>
      </c>
      <c r="AH450" s="50">
        <f t="shared" si="124"/>
        <v>0</v>
      </c>
      <c r="AI450" s="50">
        <f t="shared" si="124"/>
        <v>78.970388350011334</v>
      </c>
      <c r="AJ450" s="50">
        <f t="shared" si="124"/>
        <v>0</v>
      </c>
      <c r="AK450" s="50">
        <f t="shared" si="124"/>
        <v>0</v>
      </c>
      <c r="AL450" s="50">
        <f t="shared" si="124"/>
        <v>0</v>
      </c>
      <c r="AM450" s="50">
        <f t="shared" si="130"/>
        <v>32.338150036532738</v>
      </c>
      <c r="AN450" s="50">
        <f t="shared" si="130"/>
        <v>0</v>
      </c>
      <c r="AO450" s="50">
        <f t="shared" si="130"/>
        <v>0</v>
      </c>
      <c r="AP450" s="50">
        <f t="shared" si="130"/>
        <v>0</v>
      </c>
      <c r="AQ450" s="50">
        <f t="shared" si="130"/>
        <v>48.77898975749715</v>
      </c>
      <c r="AR450" s="50">
        <f t="shared" si="130"/>
        <v>0</v>
      </c>
      <c r="AS450" s="50">
        <f t="shared" si="130"/>
        <v>18.435089638556477</v>
      </c>
      <c r="AT450" s="74">
        <v>0</v>
      </c>
      <c r="AU450" s="74">
        <v>0</v>
      </c>
    </row>
    <row r="451" spans="1:47" x14ac:dyDescent="0.2">
      <c r="A451" s="49">
        <v>2027</v>
      </c>
      <c r="B451" s="49">
        <v>3</v>
      </c>
      <c r="C451" s="50">
        <f t="shared" si="121"/>
        <v>67.088827391532973</v>
      </c>
      <c r="D451" s="50">
        <f t="shared" si="129"/>
        <v>46.024503453365838</v>
      </c>
      <c r="E451" s="50">
        <f t="shared" si="129"/>
        <v>5.4285772270038901</v>
      </c>
      <c r="F451" s="50">
        <f t="shared" si="129"/>
        <v>0.1342781954715154</v>
      </c>
      <c r="G451" s="50">
        <f t="shared" si="129"/>
        <v>40.724002377688201</v>
      </c>
      <c r="H451" s="50">
        <f t="shared" si="129"/>
        <v>29.133900916766059</v>
      </c>
      <c r="I451" s="50">
        <f t="shared" si="129"/>
        <v>0</v>
      </c>
      <c r="J451" s="50">
        <f t="shared" si="129"/>
        <v>29.133900916766059</v>
      </c>
      <c r="K451" s="50">
        <f t="shared" si="129"/>
        <v>87.807682389096911</v>
      </c>
      <c r="L451" s="50">
        <f t="shared" si="129"/>
        <v>0</v>
      </c>
      <c r="M451" s="50">
        <f t="shared" si="129"/>
        <v>0</v>
      </c>
      <c r="N451" s="50">
        <f t="shared" si="129"/>
        <v>0</v>
      </c>
      <c r="O451" s="51">
        <f t="shared" si="110"/>
        <v>67.088827391532973</v>
      </c>
      <c r="P451" s="50">
        <f t="shared" si="111"/>
        <v>46.024503453365838</v>
      </c>
      <c r="Q451" s="50">
        <f t="shared" si="112"/>
        <v>40.724002377688201</v>
      </c>
      <c r="R451" s="50">
        <f t="shared" si="113"/>
        <v>29.133900916766059</v>
      </c>
      <c r="S451" s="50">
        <f t="shared" si="114"/>
        <v>0</v>
      </c>
      <c r="T451" s="50">
        <f t="shared" si="115"/>
        <v>29.133900916766059</v>
      </c>
      <c r="U451" s="50">
        <f t="shared" si="116"/>
        <v>87.807682389096911</v>
      </c>
      <c r="V451" s="50">
        <f t="shared" si="117"/>
        <v>0</v>
      </c>
      <c r="X451" s="38">
        <f t="shared" si="128"/>
        <v>82.538993708748691</v>
      </c>
      <c r="Y451" s="38">
        <f t="shared" si="128"/>
        <v>0</v>
      </c>
      <c r="Z451" s="38">
        <f t="shared" si="128"/>
        <v>69.644391577029523</v>
      </c>
      <c r="AA451" s="7"/>
      <c r="AB451" s="69">
        <f t="shared" si="96"/>
        <v>50.906388729186801</v>
      </c>
      <c r="AC451" s="69">
        <f t="shared" si="97"/>
        <v>43.541291222508221</v>
      </c>
      <c r="AD451" s="50">
        <f t="shared" si="122"/>
        <v>23.421699640876209</v>
      </c>
      <c r="AE451" s="50">
        <f t="shared" si="122"/>
        <v>5.9476789648753794</v>
      </c>
      <c r="AF451" s="50">
        <f t="shared" si="122"/>
        <v>23.421699640876209</v>
      </c>
      <c r="AG451" s="74">
        <f t="shared" si="133"/>
        <v>5.9476789648753794</v>
      </c>
      <c r="AH451" s="50">
        <f t="shared" si="124"/>
        <v>74.675091720887963</v>
      </c>
      <c r="AI451" s="50">
        <f t="shared" si="124"/>
        <v>0</v>
      </c>
      <c r="AJ451" s="50">
        <f t="shared" si="124"/>
        <v>0</v>
      </c>
      <c r="AK451" s="50">
        <f t="shared" si="124"/>
        <v>0</v>
      </c>
      <c r="AL451" s="50">
        <f t="shared" si="124"/>
        <v>30.034328431628371</v>
      </c>
      <c r="AM451" s="50">
        <f t="shared" si="130"/>
        <v>0</v>
      </c>
      <c r="AN451" s="50">
        <f t="shared" si="130"/>
        <v>0</v>
      </c>
      <c r="AO451" s="50">
        <f t="shared" si="130"/>
        <v>0</v>
      </c>
      <c r="AP451" s="50">
        <f t="shared" si="130"/>
        <v>23.421699640876209</v>
      </c>
      <c r="AQ451" s="50">
        <f t="shared" si="130"/>
        <v>0</v>
      </c>
      <c r="AR451" s="50">
        <f t="shared" si="130"/>
        <v>5.9476789648753794</v>
      </c>
      <c r="AS451" s="50">
        <f t="shared" si="130"/>
        <v>0</v>
      </c>
      <c r="AT451" s="74">
        <f>(C451+C452)/2</f>
        <v>92.25873715316439</v>
      </c>
      <c r="AU451" s="74">
        <f>(K451+H452)/2</f>
        <v>45.244733330196226</v>
      </c>
    </row>
    <row r="452" spans="1:47" x14ac:dyDescent="0.2">
      <c r="A452" s="49">
        <v>2027</v>
      </c>
      <c r="B452" s="49">
        <v>4</v>
      </c>
      <c r="C452" s="50">
        <f t="shared" si="121"/>
        <v>117.42864691479581</v>
      </c>
      <c r="D452" s="50">
        <f t="shared" si="129"/>
        <v>10.764282951672801</v>
      </c>
      <c r="E452" s="50">
        <f t="shared" si="129"/>
        <v>16.467672682378009</v>
      </c>
      <c r="F452" s="50">
        <f t="shared" si="129"/>
        <v>1.3530134195648187</v>
      </c>
      <c r="G452" s="50">
        <f t="shared" si="129"/>
        <v>95.328248916043805</v>
      </c>
      <c r="H452" s="50">
        <f t="shared" si="129"/>
        <v>2.6817842712955349</v>
      </c>
      <c r="I452" s="50">
        <f t="shared" si="129"/>
        <v>0</v>
      </c>
      <c r="J452" s="50">
        <f t="shared" si="129"/>
        <v>0</v>
      </c>
      <c r="K452" s="50">
        <f t="shared" si="129"/>
        <v>0</v>
      </c>
      <c r="L452" s="50">
        <f t="shared" si="129"/>
        <v>0</v>
      </c>
      <c r="M452" s="50">
        <f t="shared" si="129"/>
        <v>0</v>
      </c>
      <c r="N452" s="50">
        <f t="shared" si="129"/>
        <v>0</v>
      </c>
      <c r="O452" s="51">
        <f t="shared" si="110"/>
        <v>117.42864691479581</v>
      </c>
      <c r="P452" s="50">
        <f t="shared" si="111"/>
        <v>10.764282951672801</v>
      </c>
      <c r="Q452" s="50">
        <f t="shared" si="112"/>
        <v>95.328248916043805</v>
      </c>
      <c r="R452" s="50">
        <f t="shared" si="113"/>
        <v>2.6817842712955349</v>
      </c>
      <c r="S452" s="50">
        <f t="shared" si="114"/>
        <v>0</v>
      </c>
      <c r="T452" s="50">
        <f t="shared" si="115"/>
        <v>0</v>
      </c>
      <c r="U452" s="50">
        <f t="shared" si="116"/>
        <v>0</v>
      </c>
      <c r="V452" s="50">
        <f t="shared" si="117"/>
        <v>0</v>
      </c>
      <c r="X452" s="38">
        <f t="shared" si="128"/>
        <v>86.733993019033363</v>
      </c>
      <c r="Y452" s="38">
        <f t="shared" si="128"/>
        <v>0</v>
      </c>
      <c r="Z452" s="38">
        <f t="shared" si="128"/>
        <v>68.255756463766915</v>
      </c>
      <c r="AA452" s="7"/>
      <c r="AB452" s="69">
        <f t="shared" si="96"/>
        <v>92.25873715316439</v>
      </c>
      <c r="AC452" s="69">
        <f t="shared" si="97"/>
        <v>14.56695045838303</v>
      </c>
      <c r="AD452" s="50">
        <f t="shared" si="122"/>
        <v>1.5573633808275509</v>
      </c>
      <c r="AE452" s="50">
        <f t="shared" si="122"/>
        <v>6.7199104708102195E-4</v>
      </c>
      <c r="AF452" s="50">
        <f t="shared" si="122"/>
        <v>0</v>
      </c>
      <c r="AG452" s="74">
        <v>0</v>
      </c>
      <c r="AH452" s="50">
        <f t="shared" si="124"/>
        <v>0</v>
      </c>
      <c r="AI452" s="50">
        <f t="shared" si="124"/>
        <v>0</v>
      </c>
      <c r="AJ452" s="50">
        <f t="shared" si="124"/>
        <v>0</v>
      </c>
      <c r="AK452" s="50">
        <f t="shared" si="124"/>
        <v>0</v>
      </c>
      <c r="AL452" s="50">
        <f t="shared" si="124"/>
        <v>0</v>
      </c>
      <c r="AM452" s="50">
        <f t="shared" si="130"/>
        <v>0</v>
      </c>
      <c r="AN452" s="50">
        <f t="shared" si="130"/>
        <v>0</v>
      </c>
      <c r="AO452" s="50">
        <f t="shared" si="130"/>
        <v>0</v>
      </c>
      <c r="AP452" s="50">
        <f t="shared" si="130"/>
        <v>0</v>
      </c>
      <c r="AQ452" s="50">
        <f t="shared" si="130"/>
        <v>0</v>
      </c>
      <c r="AR452" s="50">
        <f t="shared" si="130"/>
        <v>0</v>
      </c>
      <c r="AS452" s="50">
        <f t="shared" si="130"/>
        <v>0</v>
      </c>
      <c r="AT452" s="74">
        <v>0</v>
      </c>
      <c r="AU452" s="74">
        <v>0</v>
      </c>
    </row>
    <row r="453" spans="1:47" x14ac:dyDescent="0.2">
      <c r="A453" s="49">
        <v>2027</v>
      </c>
      <c r="B453" s="49">
        <v>5</v>
      </c>
      <c r="C453" s="50">
        <f t="shared" si="121"/>
        <v>205.87235315982971</v>
      </c>
      <c r="D453" s="50">
        <f t="shared" si="129"/>
        <v>1.2492833206498815</v>
      </c>
      <c r="E453" s="50">
        <f t="shared" si="129"/>
        <v>45.023718770231113</v>
      </c>
      <c r="F453" s="50">
        <f t="shared" si="129"/>
        <v>7.1705905198264563</v>
      </c>
      <c r="G453" s="50">
        <f t="shared" si="129"/>
        <v>197.64060057596834</v>
      </c>
      <c r="H453" s="50">
        <f t="shared" si="129"/>
        <v>7.083333333333286E-2</v>
      </c>
      <c r="I453" s="50">
        <f t="shared" si="129"/>
        <v>0</v>
      </c>
      <c r="J453" s="50">
        <f t="shared" si="129"/>
        <v>0</v>
      </c>
      <c r="K453" s="50">
        <f t="shared" si="129"/>
        <v>0</v>
      </c>
      <c r="L453" s="50">
        <f t="shared" si="129"/>
        <v>0</v>
      </c>
      <c r="M453" s="50">
        <f t="shared" si="129"/>
        <v>0</v>
      </c>
      <c r="N453" s="50">
        <f t="shared" si="129"/>
        <v>0</v>
      </c>
      <c r="O453" s="51">
        <f t="shared" si="110"/>
        <v>205.87235315982971</v>
      </c>
      <c r="P453" s="50">
        <f t="shared" si="111"/>
        <v>1.2492833206498815</v>
      </c>
      <c r="Q453" s="50">
        <f t="shared" si="112"/>
        <v>197.64060057596834</v>
      </c>
      <c r="R453" s="50">
        <f t="shared" si="113"/>
        <v>7.083333333333286E-2</v>
      </c>
      <c r="S453" s="50">
        <f t="shared" si="114"/>
        <v>0</v>
      </c>
      <c r="T453" s="50">
        <f t="shared" si="115"/>
        <v>0</v>
      </c>
      <c r="U453" s="50">
        <f t="shared" si="116"/>
        <v>0</v>
      </c>
      <c r="V453" s="50">
        <f t="shared" si="117"/>
        <v>0</v>
      </c>
      <c r="X453" s="38">
        <f t="shared" si="128"/>
        <v>95.217284807981201</v>
      </c>
      <c r="Y453" s="38">
        <f t="shared" si="128"/>
        <v>95.217284807981201</v>
      </c>
      <c r="Z453" s="38">
        <f t="shared" si="128"/>
        <v>70.983151786833304</v>
      </c>
      <c r="AA453" s="7"/>
      <c r="AB453" s="69">
        <f t="shared" si="96"/>
        <v>161.65050003731275</v>
      </c>
      <c r="AC453" s="69">
        <f t="shared" si="97"/>
        <v>0</v>
      </c>
      <c r="AD453" s="50">
        <f t="shared" si="122"/>
        <v>1.041666666666643E-2</v>
      </c>
      <c r="AE453" s="50">
        <f t="shared" si="122"/>
        <v>0</v>
      </c>
      <c r="AF453" s="50">
        <f t="shared" si="122"/>
        <v>0</v>
      </c>
      <c r="AG453" s="74">
        <v>0</v>
      </c>
      <c r="AH453" s="50">
        <f t="shared" si="124"/>
        <v>0</v>
      </c>
      <c r="AI453" s="50">
        <f t="shared" si="124"/>
        <v>0</v>
      </c>
      <c r="AJ453" s="50">
        <f t="shared" si="124"/>
        <v>0</v>
      </c>
      <c r="AK453" s="50">
        <f t="shared" si="124"/>
        <v>0</v>
      </c>
      <c r="AL453" s="50">
        <f t="shared" si="124"/>
        <v>0</v>
      </c>
      <c r="AM453" s="50">
        <f t="shared" si="130"/>
        <v>0</v>
      </c>
      <c r="AN453" s="50">
        <f t="shared" si="130"/>
        <v>0</v>
      </c>
      <c r="AO453" s="50">
        <f t="shared" si="130"/>
        <v>0</v>
      </c>
      <c r="AP453" s="50">
        <f t="shared" si="130"/>
        <v>0</v>
      </c>
      <c r="AQ453" s="50">
        <f t="shared" si="130"/>
        <v>0</v>
      </c>
      <c r="AR453" s="50">
        <f t="shared" si="130"/>
        <v>0</v>
      </c>
      <c r="AS453" s="50">
        <f t="shared" si="130"/>
        <v>0</v>
      </c>
      <c r="AT453" s="74">
        <v>0</v>
      </c>
      <c r="AU453" s="74">
        <v>0</v>
      </c>
    </row>
    <row r="454" spans="1:47" x14ac:dyDescent="0.2">
      <c r="A454" s="49">
        <v>2027</v>
      </c>
      <c r="B454" s="49">
        <v>6</v>
      </c>
      <c r="C454" s="50">
        <f t="shared" si="121"/>
        <v>273.79728737823223</v>
      </c>
      <c r="D454" s="50">
        <f t="shared" si="129"/>
        <v>0</v>
      </c>
      <c r="E454" s="50">
        <f t="shared" si="129"/>
        <v>72.937178621047735</v>
      </c>
      <c r="F454" s="50">
        <f t="shared" si="129"/>
        <v>17.719139843326005</v>
      </c>
      <c r="G454" s="50">
        <f t="shared" si="129"/>
        <v>273.7753998005528</v>
      </c>
      <c r="H454" s="50">
        <f t="shared" si="129"/>
        <v>0</v>
      </c>
      <c r="I454" s="50">
        <f t="shared" si="129"/>
        <v>0</v>
      </c>
      <c r="J454" s="50">
        <f t="shared" si="129"/>
        <v>0</v>
      </c>
      <c r="K454" s="50">
        <f t="shared" si="129"/>
        <v>0</v>
      </c>
      <c r="L454" s="50">
        <f t="shared" si="129"/>
        <v>0</v>
      </c>
      <c r="M454" s="50">
        <f t="shared" si="129"/>
        <v>0</v>
      </c>
      <c r="N454" s="50">
        <f t="shared" si="129"/>
        <v>0</v>
      </c>
      <c r="O454" s="51">
        <f t="shared" si="110"/>
        <v>273.79728737823223</v>
      </c>
      <c r="P454" s="50">
        <f t="shared" si="111"/>
        <v>0</v>
      </c>
      <c r="Q454" s="50">
        <f t="shared" si="112"/>
        <v>273.7753998005528</v>
      </c>
      <c r="R454" s="50">
        <f t="shared" si="113"/>
        <v>0</v>
      </c>
      <c r="S454" s="50">
        <f t="shared" si="114"/>
        <v>0</v>
      </c>
      <c r="T454" s="50">
        <f t="shared" si="115"/>
        <v>0</v>
      </c>
      <c r="U454" s="50">
        <f t="shared" si="116"/>
        <v>0</v>
      </c>
      <c r="V454" s="50">
        <f t="shared" si="117"/>
        <v>0</v>
      </c>
      <c r="X454" s="38">
        <f t="shared" si="128"/>
        <v>102.96120349246796</v>
      </c>
      <c r="Y454" s="38">
        <f t="shared" si="128"/>
        <v>102.96120349246796</v>
      </c>
      <c r="Z454" s="38">
        <f t="shared" si="128"/>
        <v>76.337452216704307</v>
      </c>
      <c r="AA454" s="7"/>
      <c r="AB454" s="69">
        <f t="shared" si="96"/>
        <v>239.83482026903096</v>
      </c>
      <c r="AC454" s="69">
        <f t="shared" si="97"/>
        <v>0</v>
      </c>
      <c r="AD454" s="50">
        <f t="shared" si="122"/>
        <v>0</v>
      </c>
      <c r="AE454" s="50">
        <f t="shared" si="122"/>
        <v>0</v>
      </c>
      <c r="AF454" s="50">
        <f t="shared" si="122"/>
        <v>0</v>
      </c>
      <c r="AG454" s="74">
        <v>0</v>
      </c>
      <c r="AH454" s="50">
        <f t="shared" si="124"/>
        <v>0</v>
      </c>
      <c r="AI454" s="50">
        <f t="shared" si="124"/>
        <v>0</v>
      </c>
      <c r="AJ454" s="50">
        <f t="shared" si="124"/>
        <v>0</v>
      </c>
      <c r="AK454" s="50">
        <f t="shared" si="124"/>
        <v>0</v>
      </c>
      <c r="AL454" s="50">
        <f t="shared" si="124"/>
        <v>0</v>
      </c>
      <c r="AM454" s="50">
        <f t="shared" si="130"/>
        <v>0</v>
      </c>
      <c r="AN454" s="50">
        <f t="shared" si="130"/>
        <v>0</v>
      </c>
      <c r="AO454" s="50">
        <f t="shared" si="130"/>
        <v>0</v>
      </c>
      <c r="AP454" s="50">
        <f t="shared" si="130"/>
        <v>0</v>
      </c>
      <c r="AQ454" s="50">
        <f t="shared" si="130"/>
        <v>0</v>
      </c>
      <c r="AR454" s="50">
        <f t="shared" si="130"/>
        <v>0</v>
      </c>
      <c r="AS454" s="50">
        <f t="shared" si="130"/>
        <v>0</v>
      </c>
      <c r="AT454" s="74">
        <v>0</v>
      </c>
      <c r="AU454" s="74">
        <v>0</v>
      </c>
    </row>
    <row r="455" spans="1:47" x14ac:dyDescent="0.2">
      <c r="A455" s="49">
        <v>2027</v>
      </c>
      <c r="B455" s="49">
        <v>7</v>
      </c>
      <c r="C455" s="50">
        <f t="shared" si="121"/>
        <v>323.21495100202412</v>
      </c>
      <c r="D455" s="50">
        <f t="shared" si="129"/>
        <v>0</v>
      </c>
      <c r="E455" s="50">
        <f t="shared" si="129"/>
        <v>97.206715563959477</v>
      </c>
      <c r="F455" s="50">
        <f t="shared" si="129"/>
        <v>25.757981967650835</v>
      </c>
      <c r="G455" s="50">
        <f t="shared" si="129"/>
        <v>323.21490232084477</v>
      </c>
      <c r="H455" s="50">
        <f t="shared" si="129"/>
        <v>0</v>
      </c>
      <c r="I455" s="50">
        <f t="shared" si="129"/>
        <v>0</v>
      </c>
      <c r="J455" s="50">
        <f t="shared" si="129"/>
        <v>0</v>
      </c>
      <c r="K455" s="50">
        <f t="shared" si="129"/>
        <v>0</v>
      </c>
      <c r="L455" s="50">
        <f t="shared" si="129"/>
        <v>0</v>
      </c>
      <c r="M455" s="50">
        <f t="shared" si="129"/>
        <v>0</v>
      </c>
      <c r="N455" s="50">
        <f t="shared" si="129"/>
        <v>0</v>
      </c>
      <c r="O455" s="51">
        <f t="shared" si="110"/>
        <v>323.21495100202412</v>
      </c>
      <c r="P455" s="50">
        <f t="shared" si="111"/>
        <v>0</v>
      </c>
      <c r="Q455" s="50">
        <f t="shared" si="112"/>
        <v>323.21490232084477</v>
      </c>
      <c r="R455" s="50">
        <f t="shared" si="113"/>
        <v>0</v>
      </c>
      <c r="S455" s="50">
        <f t="shared" si="114"/>
        <v>0</v>
      </c>
      <c r="T455" s="50">
        <f t="shared" si="115"/>
        <v>0</v>
      </c>
      <c r="U455" s="50">
        <f t="shared" si="116"/>
        <v>0</v>
      </c>
      <c r="V455" s="50">
        <f t="shared" si="117"/>
        <v>0</v>
      </c>
      <c r="X455" s="38">
        <f t="shared" si="128"/>
        <v>106.44877069971258</v>
      </c>
      <c r="Y455" s="38">
        <f t="shared" si="128"/>
        <v>106.44877069971258</v>
      </c>
      <c r="Z455" s="38">
        <f t="shared" si="128"/>
        <v>76.206395007915347</v>
      </c>
      <c r="AA455" s="7"/>
      <c r="AB455" s="69">
        <f t="shared" ref="AB455:AB518" si="134">(C455+C454)/2</f>
        <v>298.50611919012817</v>
      </c>
      <c r="AC455" s="69">
        <f t="shared" ref="AC455:AC518" si="135">(J455+J454)/2</f>
        <v>0</v>
      </c>
      <c r="AD455" s="50">
        <f t="shared" si="122"/>
        <v>0</v>
      </c>
      <c r="AE455" s="50">
        <f t="shared" si="122"/>
        <v>0</v>
      </c>
      <c r="AF455" s="50">
        <f t="shared" si="122"/>
        <v>0</v>
      </c>
      <c r="AG455" s="74">
        <v>0</v>
      </c>
      <c r="AH455" s="50">
        <f t="shared" si="124"/>
        <v>0</v>
      </c>
      <c r="AI455" s="50">
        <f t="shared" si="124"/>
        <v>0</v>
      </c>
      <c r="AJ455" s="50">
        <f t="shared" si="124"/>
        <v>0</v>
      </c>
      <c r="AK455" s="50">
        <f t="shared" si="124"/>
        <v>0</v>
      </c>
      <c r="AL455" s="50">
        <f t="shared" si="124"/>
        <v>0</v>
      </c>
      <c r="AM455" s="50">
        <f t="shared" si="130"/>
        <v>0</v>
      </c>
      <c r="AN455" s="50">
        <f t="shared" si="130"/>
        <v>0</v>
      </c>
      <c r="AO455" s="50">
        <f t="shared" si="130"/>
        <v>0</v>
      </c>
      <c r="AP455" s="50">
        <f t="shared" si="130"/>
        <v>0</v>
      </c>
      <c r="AQ455" s="50">
        <f t="shared" si="130"/>
        <v>0</v>
      </c>
      <c r="AR455" s="50">
        <f t="shared" si="130"/>
        <v>0</v>
      </c>
      <c r="AS455" s="50">
        <f t="shared" si="130"/>
        <v>0</v>
      </c>
      <c r="AT455" s="74">
        <v>0</v>
      </c>
      <c r="AU455" s="74">
        <v>0</v>
      </c>
    </row>
    <row r="456" spans="1:47" x14ac:dyDescent="0.2">
      <c r="A456" s="49">
        <v>2027</v>
      </c>
      <c r="B456" s="49">
        <v>8</v>
      </c>
      <c r="C456" s="50">
        <f t="shared" si="121"/>
        <v>329.73144935858772</v>
      </c>
      <c r="D456" s="50">
        <f t="shared" si="129"/>
        <v>0</v>
      </c>
      <c r="E456" s="50">
        <f t="shared" si="129"/>
        <v>99.695312400078421</v>
      </c>
      <c r="F456" s="50">
        <f t="shared" si="129"/>
        <v>26.810191103418628</v>
      </c>
      <c r="G456" s="50">
        <f t="shared" si="129"/>
        <v>329.73069944170629</v>
      </c>
      <c r="H456" s="50">
        <f t="shared" si="129"/>
        <v>0</v>
      </c>
      <c r="I456" s="50">
        <f t="shared" si="129"/>
        <v>0</v>
      </c>
      <c r="J456" s="50">
        <f t="shared" si="129"/>
        <v>0</v>
      </c>
      <c r="K456" s="50">
        <f t="shared" si="129"/>
        <v>0</v>
      </c>
      <c r="L456" s="50">
        <f t="shared" si="129"/>
        <v>0</v>
      </c>
      <c r="M456" s="50">
        <f t="shared" si="129"/>
        <v>0</v>
      </c>
      <c r="N456" s="50">
        <f t="shared" si="129"/>
        <v>0</v>
      </c>
      <c r="O456" s="51">
        <f t="shared" si="110"/>
        <v>329.73144935858772</v>
      </c>
      <c r="P456" s="50">
        <f t="shared" si="111"/>
        <v>0</v>
      </c>
      <c r="Q456" s="50">
        <f t="shared" si="112"/>
        <v>329.73069944170629</v>
      </c>
      <c r="R456" s="50">
        <f t="shared" si="113"/>
        <v>0</v>
      </c>
      <c r="S456" s="50">
        <f t="shared" si="114"/>
        <v>0</v>
      </c>
      <c r="T456" s="50">
        <f t="shared" si="115"/>
        <v>0</v>
      </c>
      <c r="U456" s="50">
        <f t="shared" si="116"/>
        <v>0</v>
      </c>
      <c r="V456" s="50">
        <f t="shared" si="117"/>
        <v>0</v>
      </c>
      <c r="X456" s="38">
        <f t="shared" si="128"/>
        <v>107.41614697985577</v>
      </c>
      <c r="Y456" s="38">
        <f t="shared" si="128"/>
        <v>107.41614697985577</v>
      </c>
      <c r="Z456" s="38">
        <f t="shared" si="128"/>
        <v>76.3967564018632</v>
      </c>
      <c r="AA456" s="7"/>
      <c r="AB456" s="69">
        <f t="shared" si="134"/>
        <v>326.47320018030592</v>
      </c>
      <c r="AC456" s="69">
        <f t="shared" si="135"/>
        <v>0</v>
      </c>
      <c r="AD456" s="50">
        <f t="shared" si="122"/>
        <v>0</v>
      </c>
      <c r="AE456" s="50">
        <f t="shared" si="122"/>
        <v>0</v>
      </c>
      <c r="AF456" s="50">
        <f t="shared" si="122"/>
        <v>0</v>
      </c>
      <c r="AG456" s="74">
        <v>0</v>
      </c>
      <c r="AH456" s="50">
        <f t="shared" si="124"/>
        <v>0</v>
      </c>
      <c r="AI456" s="50">
        <f t="shared" si="124"/>
        <v>0</v>
      </c>
      <c r="AJ456" s="50">
        <f t="shared" si="124"/>
        <v>0</v>
      </c>
      <c r="AK456" s="50">
        <f t="shared" si="124"/>
        <v>0</v>
      </c>
      <c r="AL456" s="50">
        <f t="shared" si="124"/>
        <v>0</v>
      </c>
      <c r="AM456" s="50">
        <f t="shared" si="130"/>
        <v>0</v>
      </c>
      <c r="AN456" s="50">
        <f t="shared" si="130"/>
        <v>0</v>
      </c>
      <c r="AO456" s="50">
        <f t="shared" si="130"/>
        <v>0</v>
      </c>
      <c r="AP456" s="50">
        <f t="shared" si="130"/>
        <v>0</v>
      </c>
      <c r="AQ456" s="50">
        <f t="shared" si="130"/>
        <v>0</v>
      </c>
      <c r="AR456" s="50">
        <f t="shared" si="130"/>
        <v>0</v>
      </c>
      <c r="AS456" s="50">
        <f t="shared" si="130"/>
        <v>0</v>
      </c>
      <c r="AT456" s="74">
        <v>0</v>
      </c>
      <c r="AU456" s="74">
        <v>0</v>
      </c>
    </row>
    <row r="457" spans="1:47" x14ac:dyDescent="0.2">
      <c r="A457" s="49">
        <v>2027</v>
      </c>
      <c r="B457" s="49">
        <v>9</v>
      </c>
      <c r="C457" s="50">
        <f t="shared" si="121"/>
        <v>278.21093356333773</v>
      </c>
      <c r="D457" s="50">
        <f t="shared" ref="D457:N472" si="136">+D445</f>
        <v>0</v>
      </c>
      <c r="E457" s="50">
        <f t="shared" si="136"/>
        <v>69.2279907235135</v>
      </c>
      <c r="F457" s="50">
        <f t="shared" si="136"/>
        <v>13.43040285734474</v>
      </c>
      <c r="G457" s="50">
        <f t="shared" si="136"/>
        <v>278.15549384899225</v>
      </c>
      <c r="H457" s="50">
        <f t="shared" si="136"/>
        <v>0</v>
      </c>
      <c r="I457" s="50">
        <f t="shared" si="136"/>
        <v>0</v>
      </c>
      <c r="J457" s="50">
        <f t="shared" si="136"/>
        <v>0</v>
      </c>
      <c r="K457" s="50">
        <f t="shared" si="136"/>
        <v>0</v>
      </c>
      <c r="L457" s="50">
        <f t="shared" si="136"/>
        <v>0</v>
      </c>
      <c r="M457" s="50">
        <f t="shared" si="136"/>
        <v>0</v>
      </c>
      <c r="N457" s="50">
        <f t="shared" si="136"/>
        <v>0</v>
      </c>
      <c r="O457" s="51">
        <f t="shared" si="110"/>
        <v>278.21093356333773</v>
      </c>
      <c r="P457" s="50">
        <f t="shared" si="111"/>
        <v>0</v>
      </c>
      <c r="Q457" s="50">
        <f t="shared" si="112"/>
        <v>278.15549384899225</v>
      </c>
      <c r="R457" s="50">
        <f t="shared" si="113"/>
        <v>0</v>
      </c>
      <c r="S457" s="50">
        <f t="shared" si="114"/>
        <v>0</v>
      </c>
      <c r="T457" s="50">
        <f t="shared" si="115"/>
        <v>0</v>
      </c>
      <c r="U457" s="50">
        <f t="shared" si="116"/>
        <v>0</v>
      </c>
      <c r="V457" s="50">
        <f t="shared" si="117"/>
        <v>0</v>
      </c>
      <c r="X457" s="38">
        <f t="shared" si="128"/>
        <v>102.68150137955607</v>
      </c>
      <c r="Y457" s="38">
        <f t="shared" si="128"/>
        <v>102.68150137955607</v>
      </c>
      <c r="Z457" s="38">
        <f t="shared" si="128"/>
        <v>78.001484422866469</v>
      </c>
      <c r="AA457" s="7"/>
      <c r="AB457" s="69">
        <f t="shared" si="134"/>
        <v>303.9711914609627</v>
      </c>
      <c r="AC457" s="69">
        <f t="shared" si="135"/>
        <v>0</v>
      </c>
      <c r="AD457" s="50">
        <f t="shared" si="122"/>
        <v>0</v>
      </c>
      <c r="AE457" s="50">
        <f t="shared" si="122"/>
        <v>0</v>
      </c>
      <c r="AF457" s="50">
        <f t="shared" si="122"/>
        <v>0</v>
      </c>
      <c r="AG457" s="74">
        <v>0</v>
      </c>
      <c r="AH457" s="50">
        <f t="shared" si="124"/>
        <v>0</v>
      </c>
      <c r="AI457" s="50">
        <f t="shared" si="124"/>
        <v>0</v>
      </c>
      <c r="AJ457" s="50">
        <f t="shared" si="124"/>
        <v>0</v>
      </c>
      <c r="AK457" s="50">
        <f t="shared" si="124"/>
        <v>0</v>
      </c>
      <c r="AL457" s="50">
        <f t="shared" si="124"/>
        <v>0</v>
      </c>
      <c r="AM457" s="50">
        <f t="shared" si="130"/>
        <v>0</v>
      </c>
      <c r="AN457" s="50">
        <f t="shared" si="130"/>
        <v>0</v>
      </c>
      <c r="AO457" s="50">
        <f t="shared" si="130"/>
        <v>0</v>
      </c>
      <c r="AP457" s="50">
        <f t="shared" si="130"/>
        <v>0</v>
      </c>
      <c r="AQ457" s="50">
        <f t="shared" si="130"/>
        <v>0</v>
      </c>
      <c r="AR457" s="50">
        <f t="shared" si="130"/>
        <v>0</v>
      </c>
      <c r="AS457" s="50">
        <f t="shared" si="130"/>
        <v>0</v>
      </c>
      <c r="AT457" s="74">
        <v>0</v>
      </c>
      <c r="AU457" s="74">
        <v>0</v>
      </c>
    </row>
    <row r="458" spans="1:47" x14ac:dyDescent="0.2">
      <c r="A458" s="49">
        <v>2027</v>
      </c>
      <c r="B458" s="49">
        <v>10</v>
      </c>
      <c r="C458" s="50">
        <f t="shared" si="121"/>
        <v>198.83661390818892</v>
      </c>
      <c r="D458" s="50">
        <f t="shared" si="136"/>
        <v>3.8389772083761713</v>
      </c>
      <c r="E458" s="50">
        <f t="shared" si="136"/>
        <v>35.469220544334775</v>
      </c>
      <c r="F458" s="50">
        <f t="shared" si="136"/>
        <v>3.7051861891231086</v>
      </c>
      <c r="G458" s="50">
        <f t="shared" si="136"/>
        <v>190.70536958671573</v>
      </c>
      <c r="H458" s="50">
        <f t="shared" si="136"/>
        <v>1.5356602334740597</v>
      </c>
      <c r="I458" s="50">
        <f t="shared" si="136"/>
        <v>0</v>
      </c>
      <c r="J458" s="50">
        <f t="shared" si="136"/>
        <v>0</v>
      </c>
      <c r="K458" s="50">
        <f t="shared" si="136"/>
        <v>0</v>
      </c>
      <c r="L458" s="50">
        <f t="shared" si="136"/>
        <v>0</v>
      </c>
      <c r="M458" s="50">
        <f t="shared" si="136"/>
        <v>0</v>
      </c>
      <c r="N458" s="50">
        <f t="shared" si="136"/>
        <v>0</v>
      </c>
      <c r="O458" s="51">
        <f t="shared" si="110"/>
        <v>198.83661390818892</v>
      </c>
      <c r="P458" s="50">
        <f t="shared" si="111"/>
        <v>3.8389772083761713</v>
      </c>
      <c r="Q458" s="50">
        <f t="shared" si="112"/>
        <v>190.70536958671573</v>
      </c>
      <c r="R458" s="50">
        <f t="shared" si="113"/>
        <v>1.5356602334740597</v>
      </c>
      <c r="S458" s="50">
        <f t="shared" si="114"/>
        <v>0</v>
      </c>
      <c r="T458" s="50">
        <f t="shared" si="115"/>
        <v>0</v>
      </c>
      <c r="U458" s="50">
        <f t="shared" si="116"/>
        <v>0</v>
      </c>
      <c r="V458" s="50">
        <f t="shared" si="117"/>
        <v>0</v>
      </c>
      <c r="X458" s="38">
        <f t="shared" si="128"/>
        <v>93.161689051897923</v>
      </c>
      <c r="Y458" s="38">
        <f t="shared" si="128"/>
        <v>0</v>
      </c>
      <c r="Z458" s="38">
        <f t="shared" si="128"/>
        <v>73.921823299745228</v>
      </c>
      <c r="AA458" s="7"/>
      <c r="AB458" s="69">
        <f t="shared" si="134"/>
        <v>238.52377373576331</v>
      </c>
      <c r="AC458" s="69">
        <f t="shared" si="135"/>
        <v>0</v>
      </c>
      <c r="AD458" s="50">
        <f t="shared" si="122"/>
        <v>1.0401537332701989</v>
      </c>
      <c r="AE458" s="50">
        <f t="shared" si="122"/>
        <v>0</v>
      </c>
      <c r="AF458" s="50">
        <f t="shared" si="122"/>
        <v>0</v>
      </c>
      <c r="AG458" s="74">
        <v>0</v>
      </c>
      <c r="AH458" s="50">
        <f t="shared" si="124"/>
        <v>0</v>
      </c>
      <c r="AI458" s="50">
        <f t="shared" si="124"/>
        <v>0</v>
      </c>
      <c r="AJ458" s="50">
        <f t="shared" si="124"/>
        <v>0</v>
      </c>
      <c r="AK458" s="50">
        <f t="shared" si="124"/>
        <v>0</v>
      </c>
      <c r="AL458" s="50">
        <f t="shared" si="124"/>
        <v>0</v>
      </c>
      <c r="AM458" s="50">
        <f t="shared" si="130"/>
        <v>0</v>
      </c>
      <c r="AN458" s="50">
        <f t="shared" si="130"/>
        <v>0</v>
      </c>
      <c r="AO458" s="50">
        <f t="shared" si="130"/>
        <v>0</v>
      </c>
      <c r="AP458" s="50">
        <f t="shared" si="130"/>
        <v>0</v>
      </c>
      <c r="AQ458" s="50">
        <f t="shared" si="130"/>
        <v>0</v>
      </c>
      <c r="AR458" s="50">
        <f t="shared" si="130"/>
        <v>0</v>
      </c>
      <c r="AS458" s="50">
        <f t="shared" si="130"/>
        <v>0</v>
      </c>
      <c r="AT458" s="74">
        <v>0</v>
      </c>
      <c r="AU458" s="74">
        <v>0</v>
      </c>
    </row>
    <row r="459" spans="1:47" x14ac:dyDescent="0.2">
      <c r="A459" s="49">
        <v>2027</v>
      </c>
      <c r="B459" s="49">
        <v>11</v>
      </c>
      <c r="C459" s="50">
        <f t="shared" si="121"/>
        <v>75.667245198869992</v>
      </c>
      <c r="D459" s="50">
        <f t="shared" si="136"/>
        <v>28.935219572893278</v>
      </c>
      <c r="E459" s="50">
        <f t="shared" si="136"/>
        <v>4.4286832253945372</v>
      </c>
      <c r="F459" s="50">
        <f t="shared" si="136"/>
        <v>6.2534575168875839E-2</v>
      </c>
      <c r="G459" s="50">
        <f t="shared" si="136"/>
        <v>53.128416412666297</v>
      </c>
      <c r="H459" s="50">
        <f t="shared" si="136"/>
        <v>14.74770491549187</v>
      </c>
      <c r="I459" s="50">
        <f t="shared" si="136"/>
        <v>0</v>
      </c>
      <c r="J459" s="50">
        <f t="shared" si="136"/>
        <v>0</v>
      </c>
      <c r="K459" s="50">
        <f t="shared" si="136"/>
        <v>0</v>
      </c>
      <c r="L459" s="50">
        <f t="shared" si="136"/>
        <v>0</v>
      </c>
      <c r="M459" s="50">
        <f t="shared" si="136"/>
        <v>0</v>
      </c>
      <c r="N459" s="50">
        <f t="shared" si="136"/>
        <v>0</v>
      </c>
      <c r="O459" s="51">
        <f t="shared" si="110"/>
        <v>75.667245198869992</v>
      </c>
      <c r="P459" s="50">
        <f t="shared" si="111"/>
        <v>28.935219572893278</v>
      </c>
      <c r="Q459" s="50">
        <f t="shared" si="112"/>
        <v>53.128416412666297</v>
      </c>
      <c r="R459" s="50">
        <f t="shared" si="113"/>
        <v>14.74770491549187</v>
      </c>
      <c r="S459" s="50">
        <f t="shared" si="114"/>
        <v>0</v>
      </c>
      <c r="T459" s="50">
        <f t="shared" si="115"/>
        <v>0</v>
      </c>
      <c r="U459" s="50">
        <f t="shared" si="116"/>
        <v>0</v>
      </c>
      <c r="V459" s="50">
        <f t="shared" si="117"/>
        <v>0</v>
      </c>
      <c r="X459" s="38">
        <f t="shared" si="128"/>
        <v>82.716754349850987</v>
      </c>
      <c r="Y459" s="38">
        <f t="shared" si="128"/>
        <v>0</v>
      </c>
      <c r="Z459" s="38">
        <f t="shared" si="128"/>
        <v>72.824650968202945</v>
      </c>
      <c r="AA459" s="7"/>
      <c r="AB459" s="69">
        <f t="shared" si="134"/>
        <v>137.25192955352946</v>
      </c>
      <c r="AC459" s="69">
        <f t="shared" si="135"/>
        <v>0</v>
      </c>
      <c r="AD459" s="50">
        <f t="shared" si="122"/>
        <v>10.990310368714875</v>
      </c>
      <c r="AE459" s="50">
        <f t="shared" si="122"/>
        <v>1.7466988989282193</v>
      </c>
      <c r="AF459" s="50">
        <f t="shared" si="122"/>
        <v>0</v>
      </c>
      <c r="AG459" s="74">
        <v>0</v>
      </c>
      <c r="AH459" s="50">
        <f t="shared" si="124"/>
        <v>0</v>
      </c>
      <c r="AI459" s="50">
        <f t="shared" si="124"/>
        <v>0</v>
      </c>
      <c r="AJ459" s="50">
        <f t="shared" si="124"/>
        <v>0</v>
      </c>
      <c r="AK459" s="50">
        <f t="shared" si="124"/>
        <v>0</v>
      </c>
      <c r="AL459" s="50">
        <f t="shared" si="124"/>
        <v>0</v>
      </c>
      <c r="AM459" s="50">
        <f t="shared" si="130"/>
        <v>0</v>
      </c>
      <c r="AN459" s="50">
        <f t="shared" si="130"/>
        <v>0</v>
      </c>
      <c r="AO459" s="50">
        <f t="shared" si="130"/>
        <v>0</v>
      </c>
      <c r="AP459" s="50">
        <f t="shared" si="130"/>
        <v>0</v>
      </c>
      <c r="AQ459" s="50">
        <f t="shared" si="130"/>
        <v>0</v>
      </c>
      <c r="AR459" s="50">
        <f t="shared" si="130"/>
        <v>0</v>
      </c>
      <c r="AS459" s="50">
        <f t="shared" si="130"/>
        <v>0</v>
      </c>
      <c r="AT459" s="74">
        <v>0</v>
      </c>
      <c r="AU459" s="74">
        <v>0</v>
      </c>
    </row>
    <row r="460" spans="1:47" x14ac:dyDescent="0.2">
      <c r="A460" s="49">
        <v>2027</v>
      </c>
      <c r="B460" s="49">
        <v>12</v>
      </c>
      <c r="C460" s="50">
        <f t="shared" si="121"/>
        <v>42.449672857488302</v>
      </c>
      <c r="D460" s="50">
        <f t="shared" si="136"/>
        <v>82.304422731853208</v>
      </c>
      <c r="E460" s="50">
        <f t="shared" si="136"/>
        <v>0.98160245218345865</v>
      </c>
      <c r="F460" s="50">
        <f t="shared" si="136"/>
        <v>5.7264258648294473E-4</v>
      </c>
      <c r="G460" s="50">
        <f t="shared" si="136"/>
        <v>24.516255146947294</v>
      </c>
      <c r="H460" s="50">
        <f t="shared" si="136"/>
        <v>65.410489377284875</v>
      </c>
      <c r="I460" s="50">
        <f t="shared" si="136"/>
        <v>0.17544300865084281</v>
      </c>
      <c r="J460" s="50">
        <f t="shared" si="136"/>
        <v>65.410489377284875</v>
      </c>
      <c r="K460" s="50">
        <f t="shared" si="136"/>
        <v>0</v>
      </c>
      <c r="L460" s="50">
        <f t="shared" si="136"/>
        <v>0</v>
      </c>
      <c r="M460" s="50">
        <f t="shared" si="136"/>
        <v>0</v>
      </c>
      <c r="N460" s="50">
        <f t="shared" si="136"/>
        <v>65.410489377284875</v>
      </c>
      <c r="O460" s="51">
        <f t="shared" si="110"/>
        <v>42.449672857488302</v>
      </c>
      <c r="P460" s="50">
        <f t="shared" si="111"/>
        <v>82.304422731853208</v>
      </c>
      <c r="Q460" s="50">
        <f t="shared" si="112"/>
        <v>24.516255146947294</v>
      </c>
      <c r="R460" s="50">
        <f t="shared" si="113"/>
        <v>65.410489377284875</v>
      </c>
      <c r="S460" s="50">
        <f t="shared" si="114"/>
        <v>0.17544300865084281</v>
      </c>
      <c r="T460" s="50">
        <f t="shared" si="115"/>
        <v>65.410489377284875</v>
      </c>
      <c r="U460" s="50">
        <f t="shared" si="116"/>
        <v>0</v>
      </c>
      <c r="V460" s="50">
        <f t="shared" si="117"/>
        <v>0</v>
      </c>
      <c r="X460" s="38">
        <f t="shared" si="128"/>
        <v>79.445466787395844</v>
      </c>
      <c r="Y460" s="38">
        <f t="shared" si="128"/>
        <v>0</v>
      </c>
      <c r="Z460" s="38">
        <f t="shared" si="128"/>
        <v>75.287115885577109</v>
      </c>
      <c r="AA460" s="7"/>
      <c r="AB460" s="69">
        <f t="shared" si="134"/>
        <v>59.058459028179144</v>
      </c>
      <c r="AC460" s="69">
        <f t="shared" si="135"/>
        <v>32.705244688642438</v>
      </c>
      <c r="AD460" s="50">
        <f t="shared" si="122"/>
        <v>55.891738675335681</v>
      </c>
      <c r="AE460" s="50">
        <f t="shared" si="122"/>
        <v>21.818154361592569</v>
      </c>
      <c r="AF460" s="50">
        <f t="shared" si="122"/>
        <v>55.891738675335681</v>
      </c>
      <c r="AG460" s="74">
        <f>+AE460</f>
        <v>21.818154361592569</v>
      </c>
      <c r="AH460" s="50">
        <f t="shared" si="124"/>
        <v>0</v>
      </c>
      <c r="AI460" s="50">
        <f t="shared" si="124"/>
        <v>0</v>
      </c>
      <c r="AJ460" s="50">
        <f t="shared" si="124"/>
        <v>0</v>
      </c>
      <c r="AK460" s="50">
        <f t="shared" si="124"/>
        <v>55.891738675335681</v>
      </c>
      <c r="AL460" s="50">
        <f t="shared" si="124"/>
        <v>0</v>
      </c>
      <c r="AM460" s="50">
        <f t="shared" si="130"/>
        <v>0</v>
      </c>
      <c r="AN460" s="50">
        <f t="shared" si="130"/>
        <v>0</v>
      </c>
      <c r="AO460" s="50">
        <f t="shared" si="130"/>
        <v>21.818154361592569</v>
      </c>
      <c r="AP460" s="50">
        <f t="shared" si="130"/>
        <v>0</v>
      </c>
      <c r="AQ460" s="50">
        <f t="shared" si="130"/>
        <v>0</v>
      </c>
      <c r="AR460" s="50">
        <f t="shared" si="130"/>
        <v>0</v>
      </c>
      <c r="AS460" s="50">
        <f t="shared" si="130"/>
        <v>0</v>
      </c>
      <c r="AT460" s="74">
        <v>0</v>
      </c>
      <c r="AU460" s="74">
        <v>0</v>
      </c>
    </row>
    <row r="461" spans="1:47" x14ac:dyDescent="0.2">
      <c r="A461" s="49">
        <v>2028</v>
      </c>
      <c r="B461" s="49">
        <v>1</v>
      </c>
      <c r="C461" s="50">
        <f>+C449</f>
        <v>26.872581391315055</v>
      </c>
      <c r="D461" s="50">
        <f t="shared" ref="D461:N461" si="137">+D449</f>
        <v>123.83441885147447</v>
      </c>
      <c r="E461" s="50">
        <f t="shared" si="137"/>
        <v>0.27440732439639026</v>
      </c>
      <c r="F461" s="50">
        <f t="shared" si="137"/>
        <v>0</v>
      </c>
      <c r="G461" s="50">
        <f t="shared" si="137"/>
        <v>8.9432386973197087</v>
      </c>
      <c r="H461" s="50">
        <f t="shared" si="137"/>
        <v>104.01238027997351</v>
      </c>
      <c r="I461" s="50">
        <f t="shared" si="137"/>
        <v>0.47586523824689808</v>
      </c>
      <c r="J461" s="50">
        <f t="shared" si="137"/>
        <v>104.01238027997351</v>
      </c>
      <c r="K461" s="50">
        <f t="shared" si="137"/>
        <v>0</v>
      </c>
      <c r="L461" s="50">
        <f t="shared" si="137"/>
        <v>0</v>
      </c>
      <c r="M461" s="50">
        <f t="shared" si="137"/>
        <v>104.01238027997351</v>
      </c>
      <c r="N461" s="50">
        <f t="shared" si="137"/>
        <v>0</v>
      </c>
      <c r="O461" s="51">
        <f t="shared" si="110"/>
        <v>26.872581391315055</v>
      </c>
      <c r="P461" s="50">
        <f t="shared" si="111"/>
        <v>123.83441885147447</v>
      </c>
      <c r="Q461" s="50">
        <f t="shared" si="112"/>
        <v>8.9432386973197087</v>
      </c>
      <c r="R461" s="50">
        <f t="shared" si="113"/>
        <v>104.01238027997351</v>
      </c>
      <c r="S461" s="50">
        <f t="shared" si="114"/>
        <v>0.47586523824689808</v>
      </c>
      <c r="T461" s="50">
        <f t="shared" si="115"/>
        <v>104.01238027997351</v>
      </c>
      <c r="U461" s="50">
        <f t="shared" si="116"/>
        <v>0</v>
      </c>
      <c r="V461" s="50">
        <f t="shared" si="117"/>
        <v>0</v>
      </c>
      <c r="X461" s="38">
        <f t="shared" si="128"/>
        <v>78.332321081003528</v>
      </c>
      <c r="Y461" s="38">
        <f t="shared" si="128"/>
        <v>0</v>
      </c>
      <c r="Z461" s="38">
        <f t="shared" si="128"/>
        <v>72.346460944869065</v>
      </c>
      <c r="AA461" s="7"/>
      <c r="AB461" s="69">
        <f t="shared" si="134"/>
        <v>34.661127124401681</v>
      </c>
      <c r="AC461" s="69">
        <f t="shared" si="135"/>
        <v>84.711434828629194</v>
      </c>
      <c r="AD461" s="50">
        <f>+AD449</f>
        <v>90.257513292983134</v>
      </c>
      <c r="AE461" s="50">
        <f>+AE449</f>
        <v>40.262137008313033</v>
      </c>
      <c r="AF461" s="50">
        <f>+AF449</f>
        <v>90.257513292983134</v>
      </c>
      <c r="AG461" s="74">
        <f>+AE461</f>
        <v>40.262137008313033</v>
      </c>
      <c r="AH461" s="50">
        <f>+AH449</f>
        <v>0</v>
      </c>
      <c r="AI461" s="50">
        <f>+AI449</f>
        <v>0</v>
      </c>
      <c r="AJ461" s="50">
        <f>+AJ449</f>
        <v>90.257513292983134</v>
      </c>
      <c r="AK461" s="50">
        <f>+AK449</f>
        <v>0</v>
      </c>
      <c r="AL461" s="50">
        <f>+AL449</f>
        <v>0</v>
      </c>
      <c r="AM461" s="50">
        <f t="shared" ref="AM461:AS461" si="138">+AM449</f>
        <v>0</v>
      </c>
      <c r="AN461" s="50">
        <f t="shared" si="138"/>
        <v>40.262137008313033</v>
      </c>
      <c r="AO461" s="50">
        <f t="shared" si="138"/>
        <v>0</v>
      </c>
      <c r="AP461" s="50">
        <f t="shared" si="138"/>
        <v>0</v>
      </c>
      <c r="AQ461" s="50">
        <f t="shared" si="138"/>
        <v>0</v>
      </c>
      <c r="AR461" s="50">
        <f t="shared" si="138"/>
        <v>0</v>
      </c>
      <c r="AS461" s="50">
        <f t="shared" si="138"/>
        <v>0</v>
      </c>
      <c r="AT461" s="74">
        <v>0</v>
      </c>
      <c r="AU461" s="74">
        <v>0</v>
      </c>
    </row>
    <row r="462" spans="1:47" x14ac:dyDescent="0.2">
      <c r="A462" s="49">
        <v>2028</v>
      </c>
      <c r="B462" s="49">
        <v>2</v>
      </c>
      <c r="C462" s="50">
        <f t="shared" si="121"/>
        <v>34.723950066840629</v>
      </c>
      <c r="D462" s="50">
        <f t="shared" si="136"/>
        <v>77.741832906544204</v>
      </c>
      <c r="E462" s="50">
        <f t="shared" si="136"/>
        <v>1.3208347252359927</v>
      </c>
      <c r="F462" s="50">
        <f t="shared" si="136"/>
        <v>8.9159951076670885E-4</v>
      </c>
      <c r="G462" s="50">
        <f t="shared" si="136"/>
        <v>13.560177014371067</v>
      </c>
      <c r="H462" s="50">
        <f t="shared" si="136"/>
        <v>57.948681528250383</v>
      </c>
      <c r="I462" s="50">
        <f t="shared" si="136"/>
        <v>0</v>
      </c>
      <c r="J462" s="50">
        <f t="shared" si="136"/>
        <v>57.948681528250383</v>
      </c>
      <c r="K462" s="50">
        <f t="shared" si="136"/>
        <v>0</v>
      </c>
      <c r="L462" s="50">
        <f t="shared" si="136"/>
        <v>97.002453208688308</v>
      </c>
      <c r="M462" s="50">
        <f t="shared" si="136"/>
        <v>0</v>
      </c>
      <c r="N462" s="50">
        <f t="shared" si="136"/>
        <v>0</v>
      </c>
      <c r="O462" s="51">
        <f t="shared" si="110"/>
        <v>34.723950066840629</v>
      </c>
      <c r="P462" s="50">
        <f t="shared" si="111"/>
        <v>77.741832906544204</v>
      </c>
      <c r="Q462" s="50">
        <f t="shared" si="112"/>
        <v>13.560177014371067</v>
      </c>
      <c r="R462" s="50">
        <f t="shared" si="113"/>
        <v>57.948681528250383</v>
      </c>
      <c r="S462" s="50">
        <f t="shared" si="114"/>
        <v>0</v>
      </c>
      <c r="T462" s="50">
        <f t="shared" si="115"/>
        <v>57.948681528250383</v>
      </c>
      <c r="U462" s="50">
        <f t="shared" si="116"/>
        <v>0</v>
      </c>
      <c r="V462" s="50">
        <f t="shared" si="117"/>
        <v>97.002453208688308</v>
      </c>
      <c r="X462" s="38">
        <f t="shared" si="128"/>
        <v>79.669768700736967</v>
      </c>
      <c r="Y462" s="38">
        <f t="shared" si="128"/>
        <v>0</v>
      </c>
      <c r="Z462" s="38">
        <f t="shared" si="128"/>
        <v>72.440419704050981</v>
      </c>
      <c r="AA462" s="7"/>
      <c r="AB462" s="69">
        <f t="shared" si="134"/>
        <v>30.798265729077841</v>
      </c>
      <c r="AC462" s="69">
        <f t="shared" si="135"/>
        <v>80.980530904111944</v>
      </c>
      <c r="AD462" s="50">
        <f t="shared" si="122"/>
        <v>48.77898975749715</v>
      </c>
      <c r="AE462" s="50">
        <f t="shared" si="122"/>
        <v>18.435089638556477</v>
      </c>
      <c r="AF462" s="50">
        <f t="shared" si="122"/>
        <v>48.77898975749715</v>
      </c>
      <c r="AG462" s="74">
        <f t="shared" ref="AG462:AG463" si="139">+AE462</f>
        <v>18.435089638556477</v>
      </c>
      <c r="AH462" s="50">
        <f t="shared" si="124"/>
        <v>0</v>
      </c>
      <c r="AI462" s="50">
        <f t="shared" si="124"/>
        <v>78.970388350011334</v>
      </c>
      <c r="AJ462" s="50">
        <f t="shared" si="124"/>
        <v>0</v>
      </c>
      <c r="AK462" s="50">
        <f t="shared" si="124"/>
        <v>0</v>
      </c>
      <c r="AL462" s="50">
        <f t="shared" si="124"/>
        <v>0</v>
      </c>
      <c r="AM462" s="50">
        <f t="shared" si="130"/>
        <v>32.338150036532738</v>
      </c>
      <c r="AN462" s="50">
        <f t="shared" si="130"/>
        <v>0</v>
      </c>
      <c r="AO462" s="50">
        <f t="shared" si="130"/>
        <v>0</v>
      </c>
      <c r="AP462" s="50">
        <f t="shared" si="130"/>
        <v>0</v>
      </c>
      <c r="AQ462" s="50">
        <f t="shared" si="130"/>
        <v>48.77898975749715</v>
      </c>
      <c r="AR462" s="50">
        <f t="shared" si="130"/>
        <v>0</v>
      </c>
      <c r="AS462" s="50">
        <f t="shared" si="130"/>
        <v>18.435089638556477</v>
      </c>
      <c r="AT462" s="74">
        <v>0</v>
      </c>
      <c r="AU462" s="74">
        <v>0</v>
      </c>
    </row>
    <row r="463" spans="1:47" x14ac:dyDescent="0.2">
      <c r="A463" s="49">
        <v>2028</v>
      </c>
      <c r="B463" s="49">
        <v>3</v>
      </c>
      <c r="C463" s="50">
        <f t="shared" si="121"/>
        <v>67.088827391532973</v>
      </c>
      <c r="D463" s="50">
        <f t="shared" si="136"/>
        <v>46.024503453365838</v>
      </c>
      <c r="E463" s="50">
        <f t="shared" si="136"/>
        <v>5.4285772270038901</v>
      </c>
      <c r="F463" s="50">
        <f t="shared" si="136"/>
        <v>0.1342781954715154</v>
      </c>
      <c r="G463" s="50">
        <f t="shared" si="136"/>
        <v>40.724002377688201</v>
      </c>
      <c r="H463" s="50">
        <f t="shared" si="136"/>
        <v>29.133900916766059</v>
      </c>
      <c r="I463" s="50">
        <f t="shared" si="136"/>
        <v>0</v>
      </c>
      <c r="J463" s="50">
        <f t="shared" si="136"/>
        <v>29.133900916766059</v>
      </c>
      <c r="K463" s="50">
        <f t="shared" si="136"/>
        <v>87.807682389096911</v>
      </c>
      <c r="L463" s="50">
        <f t="shared" si="136"/>
        <v>0</v>
      </c>
      <c r="M463" s="50">
        <f t="shared" si="136"/>
        <v>0</v>
      </c>
      <c r="N463" s="50">
        <f t="shared" si="136"/>
        <v>0</v>
      </c>
      <c r="O463" s="51">
        <f t="shared" si="110"/>
        <v>67.088827391532973</v>
      </c>
      <c r="P463" s="50">
        <f t="shared" si="111"/>
        <v>46.024503453365838</v>
      </c>
      <c r="Q463" s="50">
        <f t="shared" si="112"/>
        <v>40.724002377688201</v>
      </c>
      <c r="R463" s="50">
        <f t="shared" si="113"/>
        <v>29.133900916766059</v>
      </c>
      <c r="S463" s="50">
        <f t="shared" si="114"/>
        <v>0</v>
      </c>
      <c r="T463" s="50">
        <f t="shared" si="115"/>
        <v>29.133900916766059</v>
      </c>
      <c r="U463" s="50">
        <f t="shared" si="116"/>
        <v>87.807682389096911</v>
      </c>
      <c r="V463" s="50">
        <f t="shared" si="117"/>
        <v>0</v>
      </c>
      <c r="X463" s="38">
        <f t="shared" si="128"/>
        <v>82.538993708748691</v>
      </c>
      <c r="Y463" s="38">
        <f t="shared" si="128"/>
        <v>0</v>
      </c>
      <c r="Z463" s="38">
        <f t="shared" si="128"/>
        <v>69.644391577029523</v>
      </c>
      <c r="AA463" s="7"/>
      <c r="AB463" s="69">
        <f t="shared" si="134"/>
        <v>50.906388729186801</v>
      </c>
      <c r="AC463" s="69">
        <f t="shared" si="135"/>
        <v>43.541291222508221</v>
      </c>
      <c r="AD463" s="50">
        <f t="shared" si="122"/>
        <v>23.421699640876209</v>
      </c>
      <c r="AE463" s="50">
        <f t="shared" si="122"/>
        <v>5.9476789648753794</v>
      </c>
      <c r="AF463" s="50">
        <f t="shared" si="122"/>
        <v>23.421699640876209</v>
      </c>
      <c r="AG463" s="74">
        <f t="shared" si="139"/>
        <v>5.9476789648753794</v>
      </c>
      <c r="AH463" s="50">
        <f t="shared" si="124"/>
        <v>74.675091720887963</v>
      </c>
      <c r="AI463" s="50">
        <f t="shared" si="124"/>
        <v>0</v>
      </c>
      <c r="AJ463" s="50">
        <f t="shared" si="124"/>
        <v>0</v>
      </c>
      <c r="AK463" s="50">
        <f t="shared" si="124"/>
        <v>0</v>
      </c>
      <c r="AL463" s="50">
        <f t="shared" si="124"/>
        <v>30.034328431628371</v>
      </c>
      <c r="AM463" s="50">
        <f t="shared" ref="AM463:AS472" si="140">+AM451</f>
        <v>0</v>
      </c>
      <c r="AN463" s="50">
        <f t="shared" si="140"/>
        <v>0</v>
      </c>
      <c r="AO463" s="50">
        <f t="shared" si="140"/>
        <v>0</v>
      </c>
      <c r="AP463" s="50">
        <f t="shared" si="140"/>
        <v>23.421699640876209</v>
      </c>
      <c r="AQ463" s="50">
        <f t="shared" si="140"/>
        <v>0</v>
      </c>
      <c r="AR463" s="50">
        <f t="shared" si="140"/>
        <v>5.9476789648753794</v>
      </c>
      <c r="AS463" s="50">
        <f t="shared" si="140"/>
        <v>0</v>
      </c>
      <c r="AT463" s="74">
        <f>(C463+C464)/2</f>
        <v>92.25873715316439</v>
      </c>
      <c r="AU463" s="74">
        <f>(K463+H464)/2</f>
        <v>45.244733330196226</v>
      </c>
    </row>
    <row r="464" spans="1:47" x14ac:dyDescent="0.2">
      <c r="A464" s="49">
        <v>2028</v>
      </c>
      <c r="B464" s="49">
        <v>4</v>
      </c>
      <c r="C464" s="50">
        <f t="shared" si="121"/>
        <v>117.42864691479581</v>
      </c>
      <c r="D464" s="50">
        <f t="shared" si="136"/>
        <v>10.764282951672801</v>
      </c>
      <c r="E464" s="50">
        <f t="shared" si="136"/>
        <v>16.467672682378009</v>
      </c>
      <c r="F464" s="50">
        <f t="shared" si="136"/>
        <v>1.3530134195648187</v>
      </c>
      <c r="G464" s="50">
        <f t="shared" si="136"/>
        <v>95.328248916043805</v>
      </c>
      <c r="H464" s="50">
        <f t="shared" si="136"/>
        <v>2.6817842712955349</v>
      </c>
      <c r="I464" s="50">
        <f t="shared" si="136"/>
        <v>0</v>
      </c>
      <c r="J464" s="50">
        <f t="shared" si="136"/>
        <v>0</v>
      </c>
      <c r="K464" s="50">
        <f t="shared" si="136"/>
        <v>0</v>
      </c>
      <c r="L464" s="50">
        <f t="shared" si="136"/>
        <v>0</v>
      </c>
      <c r="M464" s="50">
        <f t="shared" si="136"/>
        <v>0</v>
      </c>
      <c r="N464" s="50">
        <f t="shared" si="136"/>
        <v>0</v>
      </c>
      <c r="O464" s="51">
        <f t="shared" si="110"/>
        <v>117.42864691479581</v>
      </c>
      <c r="P464" s="50">
        <f t="shared" si="111"/>
        <v>10.764282951672801</v>
      </c>
      <c r="Q464" s="50">
        <f t="shared" si="112"/>
        <v>95.328248916043805</v>
      </c>
      <c r="R464" s="50">
        <f t="shared" si="113"/>
        <v>2.6817842712955349</v>
      </c>
      <c r="S464" s="50">
        <f t="shared" si="114"/>
        <v>0</v>
      </c>
      <c r="T464" s="50">
        <f t="shared" si="115"/>
        <v>0</v>
      </c>
      <c r="U464" s="50">
        <f t="shared" si="116"/>
        <v>0</v>
      </c>
      <c r="V464" s="50">
        <f t="shared" si="117"/>
        <v>0</v>
      </c>
      <c r="X464" s="38">
        <f t="shared" si="128"/>
        <v>86.733993019033363</v>
      </c>
      <c r="Y464" s="38">
        <f t="shared" si="128"/>
        <v>0</v>
      </c>
      <c r="Z464" s="38">
        <f t="shared" si="128"/>
        <v>68.255756463766915</v>
      </c>
      <c r="AA464" s="7"/>
      <c r="AB464" s="69">
        <f t="shared" si="134"/>
        <v>92.25873715316439</v>
      </c>
      <c r="AC464" s="69">
        <f t="shared" si="135"/>
        <v>14.56695045838303</v>
      </c>
      <c r="AD464" s="50">
        <f t="shared" si="122"/>
        <v>1.5573633808275509</v>
      </c>
      <c r="AE464" s="50">
        <f t="shared" si="122"/>
        <v>6.7199104708102195E-4</v>
      </c>
      <c r="AF464" s="50">
        <f t="shared" si="122"/>
        <v>0</v>
      </c>
      <c r="AG464" s="74">
        <v>0</v>
      </c>
      <c r="AH464" s="50">
        <f t="shared" si="124"/>
        <v>0</v>
      </c>
      <c r="AI464" s="50">
        <f t="shared" si="124"/>
        <v>0</v>
      </c>
      <c r="AJ464" s="50">
        <f t="shared" si="124"/>
        <v>0</v>
      </c>
      <c r="AK464" s="50">
        <f t="shared" si="124"/>
        <v>0</v>
      </c>
      <c r="AL464" s="50">
        <f t="shared" si="124"/>
        <v>0</v>
      </c>
      <c r="AM464" s="50">
        <f t="shared" si="140"/>
        <v>0</v>
      </c>
      <c r="AN464" s="50">
        <f t="shared" si="140"/>
        <v>0</v>
      </c>
      <c r="AO464" s="50">
        <f t="shared" si="140"/>
        <v>0</v>
      </c>
      <c r="AP464" s="50">
        <f t="shared" si="140"/>
        <v>0</v>
      </c>
      <c r="AQ464" s="50">
        <f t="shared" si="140"/>
        <v>0</v>
      </c>
      <c r="AR464" s="50">
        <f t="shared" si="140"/>
        <v>0</v>
      </c>
      <c r="AS464" s="50">
        <f t="shared" si="140"/>
        <v>0</v>
      </c>
      <c r="AT464" s="74">
        <v>0</v>
      </c>
      <c r="AU464" s="74">
        <v>0</v>
      </c>
    </row>
    <row r="465" spans="1:47" x14ac:dyDescent="0.2">
      <c r="A465" s="49">
        <v>2028</v>
      </c>
      <c r="B465" s="49">
        <v>5</v>
      </c>
      <c r="C465" s="50">
        <f t="shared" si="121"/>
        <v>205.87235315982971</v>
      </c>
      <c r="D465" s="50">
        <f t="shared" si="136"/>
        <v>1.2492833206498815</v>
      </c>
      <c r="E465" s="50">
        <f t="shared" si="136"/>
        <v>45.023718770231113</v>
      </c>
      <c r="F465" s="50">
        <f t="shared" si="136"/>
        <v>7.1705905198264563</v>
      </c>
      <c r="G465" s="50">
        <f t="shared" si="136"/>
        <v>197.64060057596834</v>
      </c>
      <c r="H465" s="50">
        <f t="shared" si="136"/>
        <v>7.083333333333286E-2</v>
      </c>
      <c r="I465" s="50">
        <f t="shared" si="136"/>
        <v>0</v>
      </c>
      <c r="J465" s="50">
        <f t="shared" si="136"/>
        <v>0</v>
      </c>
      <c r="K465" s="50">
        <f t="shared" si="136"/>
        <v>0</v>
      </c>
      <c r="L465" s="50">
        <f t="shared" si="136"/>
        <v>0</v>
      </c>
      <c r="M465" s="50">
        <f t="shared" si="136"/>
        <v>0</v>
      </c>
      <c r="N465" s="50">
        <f t="shared" si="136"/>
        <v>0</v>
      </c>
      <c r="O465" s="51">
        <f t="shared" si="110"/>
        <v>205.87235315982971</v>
      </c>
      <c r="P465" s="50">
        <f t="shared" si="111"/>
        <v>1.2492833206498815</v>
      </c>
      <c r="Q465" s="50">
        <f t="shared" si="112"/>
        <v>197.64060057596834</v>
      </c>
      <c r="R465" s="50">
        <f t="shared" si="113"/>
        <v>7.083333333333286E-2</v>
      </c>
      <c r="S465" s="50">
        <f t="shared" si="114"/>
        <v>0</v>
      </c>
      <c r="T465" s="50">
        <f t="shared" si="115"/>
        <v>0</v>
      </c>
      <c r="U465" s="50">
        <f t="shared" si="116"/>
        <v>0</v>
      </c>
      <c r="V465" s="50">
        <f t="shared" si="117"/>
        <v>0</v>
      </c>
      <c r="X465" s="38">
        <f t="shared" si="128"/>
        <v>95.217284807981201</v>
      </c>
      <c r="Y465" s="38">
        <f t="shared" si="128"/>
        <v>95.217284807981201</v>
      </c>
      <c r="Z465" s="38">
        <f t="shared" si="128"/>
        <v>70.983151786833304</v>
      </c>
      <c r="AA465" s="7"/>
      <c r="AB465" s="69">
        <f t="shared" si="134"/>
        <v>161.65050003731275</v>
      </c>
      <c r="AC465" s="69">
        <f t="shared" si="135"/>
        <v>0</v>
      </c>
      <c r="AD465" s="50">
        <f t="shared" si="122"/>
        <v>1.041666666666643E-2</v>
      </c>
      <c r="AE465" s="50">
        <f t="shared" si="122"/>
        <v>0</v>
      </c>
      <c r="AF465" s="50">
        <f t="shared" si="122"/>
        <v>0</v>
      </c>
      <c r="AG465" s="74">
        <v>0</v>
      </c>
      <c r="AH465" s="50">
        <f t="shared" si="124"/>
        <v>0</v>
      </c>
      <c r="AI465" s="50">
        <f t="shared" si="124"/>
        <v>0</v>
      </c>
      <c r="AJ465" s="50">
        <f t="shared" si="124"/>
        <v>0</v>
      </c>
      <c r="AK465" s="50">
        <f t="shared" si="124"/>
        <v>0</v>
      </c>
      <c r="AL465" s="50">
        <f t="shared" ref="AL465:AL472" si="141">+AL453</f>
        <v>0</v>
      </c>
      <c r="AM465" s="50">
        <f t="shared" si="140"/>
        <v>0</v>
      </c>
      <c r="AN465" s="50">
        <f t="shared" si="140"/>
        <v>0</v>
      </c>
      <c r="AO465" s="50">
        <f t="shared" si="140"/>
        <v>0</v>
      </c>
      <c r="AP465" s="50">
        <f t="shared" si="140"/>
        <v>0</v>
      </c>
      <c r="AQ465" s="50">
        <f t="shared" si="140"/>
        <v>0</v>
      </c>
      <c r="AR465" s="50">
        <f t="shared" si="140"/>
        <v>0</v>
      </c>
      <c r="AS465" s="50">
        <f t="shared" si="140"/>
        <v>0</v>
      </c>
      <c r="AT465" s="74">
        <v>0</v>
      </c>
      <c r="AU465" s="74">
        <v>0</v>
      </c>
    </row>
    <row r="466" spans="1:47" x14ac:dyDescent="0.2">
      <c r="A466" s="49">
        <v>2028</v>
      </c>
      <c r="B466" s="49">
        <v>6</v>
      </c>
      <c r="C466" s="50">
        <f t="shared" si="121"/>
        <v>273.79728737823223</v>
      </c>
      <c r="D466" s="50">
        <f t="shared" si="136"/>
        <v>0</v>
      </c>
      <c r="E466" s="50">
        <f t="shared" si="136"/>
        <v>72.937178621047735</v>
      </c>
      <c r="F466" s="50">
        <f t="shared" si="136"/>
        <v>17.719139843326005</v>
      </c>
      <c r="G466" s="50">
        <f t="shared" si="136"/>
        <v>273.7753998005528</v>
      </c>
      <c r="H466" s="50">
        <f t="shared" si="136"/>
        <v>0</v>
      </c>
      <c r="I466" s="50">
        <f t="shared" si="136"/>
        <v>0</v>
      </c>
      <c r="J466" s="50">
        <f t="shared" si="136"/>
        <v>0</v>
      </c>
      <c r="K466" s="50">
        <f t="shared" si="136"/>
        <v>0</v>
      </c>
      <c r="L466" s="50">
        <f t="shared" si="136"/>
        <v>0</v>
      </c>
      <c r="M466" s="50">
        <f t="shared" si="136"/>
        <v>0</v>
      </c>
      <c r="N466" s="50">
        <f t="shared" si="136"/>
        <v>0</v>
      </c>
      <c r="O466" s="51">
        <f t="shared" si="110"/>
        <v>273.79728737823223</v>
      </c>
      <c r="P466" s="50">
        <f t="shared" si="111"/>
        <v>0</v>
      </c>
      <c r="Q466" s="50">
        <f t="shared" si="112"/>
        <v>273.7753998005528</v>
      </c>
      <c r="R466" s="50">
        <f t="shared" si="113"/>
        <v>0</v>
      </c>
      <c r="S466" s="50">
        <f t="shared" si="114"/>
        <v>0</v>
      </c>
      <c r="T466" s="50">
        <f t="shared" si="115"/>
        <v>0</v>
      </c>
      <c r="U466" s="50">
        <f t="shared" si="116"/>
        <v>0</v>
      </c>
      <c r="V466" s="50">
        <f t="shared" si="117"/>
        <v>0</v>
      </c>
      <c r="X466" s="38">
        <f t="shared" si="128"/>
        <v>102.96120349246796</v>
      </c>
      <c r="Y466" s="38">
        <f t="shared" si="128"/>
        <v>102.96120349246796</v>
      </c>
      <c r="Z466" s="38">
        <f t="shared" si="128"/>
        <v>76.337452216704307</v>
      </c>
      <c r="AA466" s="7"/>
      <c r="AB466" s="69">
        <f t="shared" si="134"/>
        <v>239.83482026903096</v>
      </c>
      <c r="AC466" s="69">
        <f t="shared" si="135"/>
        <v>0</v>
      </c>
      <c r="AD466" s="50">
        <f t="shared" si="122"/>
        <v>0</v>
      </c>
      <c r="AE466" s="50">
        <f t="shared" si="122"/>
        <v>0</v>
      </c>
      <c r="AF466" s="50">
        <f t="shared" si="122"/>
        <v>0</v>
      </c>
      <c r="AG466" s="74">
        <v>0</v>
      </c>
      <c r="AH466" s="50">
        <f t="shared" si="124"/>
        <v>0</v>
      </c>
      <c r="AI466" s="50">
        <f t="shared" si="124"/>
        <v>0</v>
      </c>
      <c r="AJ466" s="50">
        <f t="shared" si="124"/>
        <v>0</v>
      </c>
      <c r="AK466" s="50">
        <f t="shared" si="124"/>
        <v>0</v>
      </c>
      <c r="AL466" s="50">
        <f t="shared" si="141"/>
        <v>0</v>
      </c>
      <c r="AM466" s="50">
        <f t="shared" si="140"/>
        <v>0</v>
      </c>
      <c r="AN466" s="50">
        <f t="shared" si="140"/>
        <v>0</v>
      </c>
      <c r="AO466" s="50">
        <f t="shared" si="140"/>
        <v>0</v>
      </c>
      <c r="AP466" s="50">
        <f t="shared" si="140"/>
        <v>0</v>
      </c>
      <c r="AQ466" s="50">
        <f t="shared" si="140"/>
        <v>0</v>
      </c>
      <c r="AR466" s="50">
        <f t="shared" si="140"/>
        <v>0</v>
      </c>
      <c r="AS466" s="50">
        <f t="shared" si="140"/>
        <v>0</v>
      </c>
      <c r="AT466" s="74">
        <v>0</v>
      </c>
      <c r="AU466" s="74">
        <v>0</v>
      </c>
    </row>
    <row r="467" spans="1:47" x14ac:dyDescent="0.2">
      <c r="A467" s="49">
        <v>2028</v>
      </c>
      <c r="B467" s="49">
        <v>7</v>
      </c>
      <c r="C467" s="50">
        <f t="shared" si="121"/>
        <v>323.21495100202412</v>
      </c>
      <c r="D467" s="50">
        <f t="shared" si="136"/>
        <v>0</v>
      </c>
      <c r="E467" s="50">
        <f t="shared" si="136"/>
        <v>97.206715563959477</v>
      </c>
      <c r="F467" s="50">
        <f t="shared" si="136"/>
        <v>25.757981967650835</v>
      </c>
      <c r="G467" s="50">
        <f t="shared" si="136"/>
        <v>323.21490232084477</v>
      </c>
      <c r="H467" s="50">
        <f t="shared" si="136"/>
        <v>0</v>
      </c>
      <c r="I467" s="50">
        <f t="shared" si="136"/>
        <v>0</v>
      </c>
      <c r="J467" s="50">
        <f t="shared" si="136"/>
        <v>0</v>
      </c>
      <c r="K467" s="50">
        <f t="shared" si="136"/>
        <v>0</v>
      </c>
      <c r="L467" s="50">
        <f t="shared" si="136"/>
        <v>0</v>
      </c>
      <c r="M467" s="50">
        <f t="shared" si="136"/>
        <v>0</v>
      </c>
      <c r="N467" s="50">
        <f t="shared" si="136"/>
        <v>0</v>
      </c>
      <c r="O467" s="51">
        <f t="shared" si="110"/>
        <v>323.21495100202412</v>
      </c>
      <c r="P467" s="50">
        <f t="shared" si="111"/>
        <v>0</v>
      </c>
      <c r="Q467" s="50">
        <f t="shared" si="112"/>
        <v>323.21490232084477</v>
      </c>
      <c r="R467" s="50">
        <f t="shared" si="113"/>
        <v>0</v>
      </c>
      <c r="S467" s="50">
        <f t="shared" si="114"/>
        <v>0</v>
      </c>
      <c r="T467" s="50">
        <f t="shared" si="115"/>
        <v>0</v>
      </c>
      <c r="U467" s="50">
        <f t="shared" si="116"/>
        <v>0</v>
      </c>
      <c r="V467" s="50">
        <f t="shared" si="117"/>
        <v>0</v>
      </c>
      <c r="X467" s="38">
        <f t="shared" si="128"/>
        <v>106.44877069971258</v>
      </c>
      <c r="Y467" s="38">
        <f t="shared" si="128"/>
        <v>106.44877069971258</v>
      </c>
      <c r="Z467" s="38">
        <f t="shared" si="128"/>
        <v>76.206395007915347</v>
      </c>
      <c r="AA467" s="7"/>
      <c r="AB467" s="69">
        <f t="shared" si="134"/>
        <v>298.50611919012817</v>
      </c>
      <c r="AC467" s="69">
        <f t="shared" si="135"/>
        <v>0</v>
      </c>
      <c r="AD467" s="50">
        <f t="shared" si="122"/>
        <v>0</v>
      </c>
      <c r="AE467" s="50">
        <f t="shared" si="122"/>
        <v>0</v>
      </c>
      <c r="AF467" s="50">
        <f t="shared" si="122"/>
        <v>0</v>
      </c>
      <c r="AG467" s="74">
        <v>0</v>
      </c>
      <c r="AH467" s="50">
        <f t="shared" si="124"/>
        <v>0</v>
      </c>
      <c r="AI467" s="50">
        <f t="shared" si="124"/>
        <v>0</v>
      </c>
      <c r="AJ467" s="50">
        <f t="shared" si="124"/>
        <v>0</v>
      </c>
      <c r="AK467" s="50">
        <f t="shared" si="124"/>
        <v>0</v>
      </c>
      <c r="AL467" s="50">
        <f t="shared" si="141"/>
        <v>0</v>
      </c>
      <c r="AM467" s="50">
        <f t="shared" si="140"/>
        <v>0</v>
      </c>
      <c r="AN467" s="50">
        <f t="shared" si="140"/>
        <v>0</v>
      </c>
      <c r="AO467" s="50">
        <f t="shared" si="140"/>
        <v>0</v>
      </c>
      <c r="AP467" s="50">
        <f t="shared" si="140"/>
        <v>0</v>
      </c>
      <c r="AQ467" s="50">
        <f t="shared" si="140"/>
        <v>0</v>
      </c>
      <c r="AR467" s="50">
        <f t="shared" si="140"/>
        <v>0</v>
      </c>
      <c r="AS467" s="50">
        <f t="shared" si="140"/>
        <v>0</v>
      </c>
      <c r="AT467" s="74">
        <v>0</v>
      </c>
      <c r="AU467" s="74">
        <v>0</v>
      </c>
    </row>
    <row r="468" spans="1:47" x14ac:dyDescent="0.2">
      <c r="A468" s="49">
        <v>2028</v>
      </c>
      <c r="B468" s="49">
        <v>8</v>
      </c>
      <c r="C468" s="50">
        <f t="shared" si="121"/>
        <v>329.73144935858772</v>
      </c>
      <c r="D468" s="50">
        <f t="shared" si="136"/>
        <v>0</v>
      </c>
      <c r="E468" s="50">
        <f t="shared" si="136"/>
        <v>99.695312400078421</v>
      </c>
      <c r="F468" s="50">
        <f t="shared" si="136"/>
        <v>26.810191103418628</v>
      </c>
      <c r="G468" s="50">
        <f t="shared" si="136"/>
        <v>329.73069944170629</v>
      </c>
      <c r="H468" s="50">
        <f t="shared" si="136"/>
        <v>0</v>
      </c>
      <c r="I468" s="50">
        <f t="shared" si="136"/>
        <v>0</v>
      </c>
      <c r="J468" s="50">
        <f t="shared" si="136"/>
        <v>0</v>
      </c>
      <c r="K468" s="50">
        <f t="shared" si="136"/>
        <v>0</v>
      </c>
      <c r="L468" s="50">
        <f t="shared" si="136"/>
        <v>0</v>
      </c>
      <c r="M468" s="50">
        <f t="shared" si="136"/>
        <v>0</v>
      </c>
      <c r="N468" s="50">
        <f t="shared" si="136"/>
        <v>0</v>
      </c>
      <c r="O468" s="51">
        <f t="shared" si="110"/>
        <v>329.73144935858772</v>
      </c>
      <c r="P468" s="50">
        <f t="shared" si="111"/>
        <v>0</v>
      </c>
      <c r="Q468" s="50">
        <f t="shared" si="112"/>
        <v>329.73069944170629</v>
      </c>
      <c r="R468" s="50">
        <f t="shared" si="113"/>
        <v>0</v>
      </c>
      <c r="S468" s="50">
        <f t="shared" si="114"/>
        <v>0</v>
      </c>
      <c r="T468" s="50">
        <f t="shared" si="115"/>
        <v>0</v>
      </c>
      <c r="U468" s="50">
        <f t="shared" si="116"/>
        <v>0</v>
      </c>
      <c r="V468" s="50">
        <f t="shared" si="117"/>
        <v>0</v>
      </c>
      <c r="X468" s="38">
        <f t="shared" si="128"/>
        <v>107.41614697985577</v>
      </c>
      <c r="Y468" s="38">
        <f t="shared" si="128"/>
        <v>107.41614697985577</v>
      </c>
      <c r="Z468" s="38">
        <f t="shared" si="128"/>
        <v>76.3967564018632</v>
      </c>
      <c r="AA468" s="7"/>
      <c r="AB468" s="69">
        <f t="shared" si="134"/>
        <v>326.47320018030592</v>
      </c>
      <c r="AC468" s="69">
        <f t="shared" si="135"/>
        <v>0</v>
      </c>
      <c r="AD468" s="50">
        <f t="shared" si="122"/>
        <v>0</v>
      </c>
      <c r="AE468" s="50">
        <f t="shared" si="122"/>
        <v>0</v>
      </c>
      <c r="AF468" s="50">
        <f t="shared" si="122"/>
        <v>0</v>
      </c>
      <c r="AG468" s="74">
        <v>0</v>
      </c>
      <c r="AH468" s="50">
        <f t="shared" si="124"/>
        <v>0</v>
      </c>
      <c r="AI468" s="50">
        <f t="shared" si="124"/>
        <v>0</v>
      </c>
      <c r="AJ468" s="50">
        <f t="shared" si="124"/>
        <v>0</v>
      </c>
      <c r="AK468" s="50">
        <f t="shared" si="124"/>
        <v>0</v>
      </c>
      <c r="AL468" s="50">
        <f t="shared" si="141"/>
        <v>0</v>
      </c>
      <c r="AM468" s="50">
        <f t="shared" si="140"/>
        <v>0</v>
      </c>
      <c r="AN468" s="50">
        <f t="shared" si="140"/>
        <v>0</v>
      </c>
      <c r="AO468" s="50">
        <f t="shared" si="140"/>
        <v>0</v>
      </c>
      <c r="AP468" s="50">
        <f t="shared" si="140"/>
        <v>0</v>
      </c>
      <c r="AQ468" s="50">
        <f t="shared" si="140"/>
        <v>0</v>
      </c>
      <c r="AR468" s="50">
        <f t="shared" si="140"/>
        <v>0</v>
      </c>
      <c r="AS468" s="50">
        <f t="shared" si="140"/>
        <v>0</v>
      </c>
      <c r="AT468" s="74">
        <v>0</v>
      </c>
      <c r="AU468" s="74">
        <v>0</v>
      </c>
    </row>
    <row r="469" spans="1:47" x14ac:dyDescent="0.2">
      <c r="A469" s="49">
        <v>2028</v>
      </c>
      <c r="B469" s="49">
        <v>9</v>
      </c>
      <c r="C469" s="50">
        <f t="shared" si="121"/>
        <v>278.21093356333773</v>
      </c>
      <c r="D469" s="50">
        <f t="shared" si="136"/>
        <v>0</v>
      </c>
      <c r="E469" s="50">
        <f t="shared" si="136"/>
        <v>69.2279907235135</v>
      </c>
      <c r="F469" s="50">
        <f t="shared" si="136"/>
        <v>13.43040285734474</v>
      </c>
      <c r="G469" s="50">
        <f t="shared" si="136"/>
        <v>278.15549384899225</v>
      </c>
      <c r="H469" s="50">
        <f t="shared" si="136"/>
        <v>0</v>
      </c>
      <c r="I469" s="50">
        <f t="shared" si="136"/>
        <v>0</v>
      </c>
      <c r="J469" s="50">
        <f t="shared" si="136"/>
        <v>0</v>
      </c>
      <c r="K469" s="50">
        <f t="shared" si="136"/>
        <v>0</v>
      </c>
      <c r="L469" s="50">
        <f t="shared" si="136"/>
        <v>0</v>
      </c>
      <c r="M469" s="50">
        <f t="shared" si="136"/>
        <v>0</v>
      </c>
      <c r="N469" s="50">
        <f t="shared" si="136"/>
        <v>0</v>
      </c>
      <c r="O469" s="51">
        <f t="shared" si="110"/>
        <v>278.21093356333773</v>
      </c>
      <c r="P469" s="50">
        <f t="shared" si="111"/>
        <v>0</v>
      </c>
      <c r="Q469" s="50">
        <f t="shared" si="112"/>
        <v>278.15549384899225</v>
      </c>
      <c r="R469" s="50">
        <f t="shared" si="113"/>
        <v>0</v>
      </c>
      <c r="S469" s="50">
        <f t="shared" si="114"/>
        <v>0</v>
      </c>
      <c r="T469" s="50">
        <f t="shared" si="115"/>
        <v>0</v>
      </c>
      <c r="U469" s="50">
        <f t="shared" si="116"/>
        <v>0</v>
      </c>
      <c r="V469" s="50">
        <f t="shared" si="117"/>
        <v>0</v>
      </c>
      <c r="X469" s="38">
        <f t="shared" si="128"/>
        <v>102.68150137955607</v>
      </c>
      <c r="Y469" s="38">
        <f t="shared" si="128"/>
        <v>102.68150137955607</v>
      </c>
      <c r="Z469" s="38">
        <f t="shared" si="128"/>
        <v>78.001484422866469</v>
      </c>
      <c r="AA469" s="7"/>
      <c r="AB469" s="69">
        <f t="shared" si="134"/>
        <v>303.9711914609627</v>
      </c>
      <c r="AC469" s="69">
        <f t="shared" si="135"/>
        <v>0</v>
      </c>
      <c r="AD469" s="50">
        <f t="shared" si="122"/>
        <v>0</v>
      </c>
      <c r="AE469" s="50">
        <f t="shared" si="122"/>
        <v>0</v>
      </c>
      <c r="AF469" s="50">
        <f t="shared" si="122"/>
        <v>0</v>
      </c>
      <c r="AG469" s="74">
        <v>0</v>
      </c>
      <c r="AH469" s="50">
        <f t="shared" si="124"/>
        <v>0</v>
      </c>
      <c r="AI469" s="50">
        <f t="shared" si="124"/>
        <v>0</v>
      </c>
      <c r="AJ469" s="50">
        <f t="shared" si="124"/>
        <v>0</v>
      </c>
      <c r="AK469" s="50">
        <f t="shared" si="124"/>
        <v>0</v>
      </c>
      <c r="AL469" s="50">
        <f t="shared" si="141"/>
        <v>0</v>
      </c>
      <c r="AM469" s="50">
        <f t="shared" si="140"/>
        <v>0</v>
      </c>
      <c r="AN469" s="50">
        <f t="shared" si="140"/>
        <v>0</v>
      </c>
      <c r="AO469" s="50">
        <f t="shared" si="140"/>
        <v>0</v>
      </c>
      <c r="AP469" s="50">
        <f t="shared" si="140"/>
        <v>0</v>
      </c>
      <c r="AQ469" s="50">
        <f t="shared" si="140"/>
        <v>0</v>
      </c>
      <c r="AR469" s="50">
        <f t="shared" si="140"/>
        <v>0</v>
      </c>
      <c r="AS469" s="50">
        <f t="shared" si="140"/>
        <v>0</v>
      </c>
      <c r="AT469" s="74">
        <v>0</v>
      </c>
      <c r="AU469" s="74">
        <v>0</v>
      </c>
    </row>
    <row r="470" spans="1:47" x14ac:dyDescent="0.2">
      <c r="A470" s="49">
        <v>2028</v>
      </c>
      <c r="B470" s="49">
        <v>10</v>
      </c>
      <c r="C470" s="50">
        <f t="shared" si="121"/>
        <v>198.83661390818892</v>
      </c>
      <c r="D470" s="50">
        <f t="shared" si="136"/>
        <v>3.8389772083761713</v>
      </c>
      <c r="E470" s="50">
        <f t="shared" si="136"/>
        <v>35.469220544334775</v>
      </c>
      <c r="F470" s="50">
        <f t="shared" si="136"/>
        <v>3.7051861891231086</v>
      </c>
      <c r="G470" s="50">
        <f t="shared" si="136"/>
        <v>190.70536958671573</v>
      </c>
      <c r="H470" s="50">
        <f t="shared" si="136"/>
        <v>1.5356602334740597</v>
      </c>
      <c r="I470" s="50">
        <f t="shared" si="136"/>
        <v>0</v>
      </c>
      <c r="J470" s="50">
        <f t="shared" si="136"/>
        <v>0</v>
      </c>
      <c r="K470" s="50">
        <f t="shared" si="136"/>
        <v>0</v>
      </c>
      <c r="L470" s="50">
        <f t="shared" si="136"/>
        <v>0</v>
      </c>
      <c r="M470" s="50">
        <f t="shared" si="136"/>
        <v>0</v>
      </c>
      <c r="N470" s="50">
        <f t="shared" si="136"/>
        <v>0</v>
      </c>
      <c r="O470" s="51">
        <f t="shared" si="110"/>
        <v>198.83661390818892</v>
      </c>
      <c r="P470" s="50">
        <f t="shared" si="111"/>
        <v>3.8389772083761713</v>
      </c>
      <c r="Q470" s="50">
        <f t="shared" si="112"/>
        <v>190.70536958671573</v>
      </c>
      <c r="R470" s="50">
        <f t="shared" si="113"/>
        <v>1.5356602334740597</v>
      </c>
      <c r="S470" s="50">
        <f t="shared" si="114"/>
        <v>0</v>
      </c>
      <c r="T470" s="50">
        <f t="shared" si="115"/>
        <v>0</v>
      </c>
      <c r="U470" s="50">
        <f t="shared" si="116"/>
        <v>0</v>
      </c>
      <c r="V470" s="50">
        <f t="shared" si="117"/>
        <v>0</v>
      </c>
      <c r="X470" s="38">
        <f t="shared" si="128"/>
        <v>93.161689051897923</v>
      </c>
      <c r="Y470" s="38">
        <f t="shared" si="128"/>
        <v>0</v>
      </c>
      <c r="Z470" s="38">
        <f t="shared" si="128"/>
        <v>73.921823299745228</v>
      </c>
      <c r="AA470" s="7"/>
      <c r="AB470" s="69">
        <f t="shared" si="134"/>
        <v>238.52377373576331</v>
      </c>
      <c r="AC470" s="69">
        <f t="shared" si="135"/>
        <v>0</v>
      </c>
      <c r="AD470" s="50">
        <f t="shared" si="122"/>
        <v>1.0401537332701989</v>
      </c>
      <c r="AE470" s="50">
        <f t="shared" si="122"/>
        <v>0</v>
      </c>
      <c r="AF470" s="50">
        <f t="shared" si="122"/>
        <v>0</v>
      </c>
      <c r="AG470" s="74">
        <v>0</v>
      </c>
      <c r="AH470" s="50">
        <f t="shared" si="124"/>
        <v>0</v>
      </c>
      <c r="AI470" s="50">
        <f t="shared" si="124"/>
        <v>0</v>
      </c>
      <c r="AJ470" s="50">
        <f t="shared" si="124"/>
        <v>0</v>
      </c>
      <c r="AK470" s="50">
        <f t="shared" si="124"/>
        <v>0</v>
      </c>
      <c r="AL470" s="50">
        <f t="shared" si="141"/>
        <v>0</v>
      </c>
      <c r="AM470" s="50">
        <f t="shared" si="140"/>
        <v>0</v>
      </c>
      <c r="AN470" s="50">
        <f t="shared" si="140"/>
        <v>0</v>
      </c>
      <c r="AO470" s="50">
        <f t="shared" si="140"/>
        <v>0</v>
      </c>
      <c r="AP470" s="50">
        <f t="shared" si="140"/>
        <v>0</v>
      </c>
      <c r="AQ470" s="50">
        <f t="shared" si="140"/>
        <v>0</v>
      </c>
      <c r="AR470" s="50">
        <f t="shared" si="140"/>
        <v>0</v>
      </c>
      <c r="AS470" s="50">
        <f t="shared" si="140"/>
        <v>0</v>
      </c>
      <c r="AT470" s="74">
        <v>0</v>
      </c>
      <c r="AU470" s="74">
        <v>0</v>
      </c>
    </row>
    <row r="471" spans="1:47" x14ac:dyDescent="0.2">
      <c r="A471" s="49">
        <v>2028</v>
      </c>
      <c r="B471" s="49">
        <v>11</v>
      </c>
      <c r="C471" s="50">
        <f t="shared" si="121"/>
        <v>75.667245198869992</v>
      </c>
      <c r="D471" s="50">
        <f t="shared" si="136"/>
        <v>28.935219572893278</v>
      </c>
      <c r="E471" s="50">
        <f t="shared" si="136"/>
        <v>4.4286832253945372</v>
      </c>
      <c r="F471" s="50">
        <f t="shared" si="136"/>
        <v>6.2534575168875839E-2</v>
      </c>
      <c r="G471" s="50">
        <f t="shared" si="136"/>
        <v>53.128416412666297</v>
      </c>
      <c r="H471" s="50">
        <f t="shared" si="136"/>
        <v>14.74770491549187</v>
      </c>
      <c r="I471" s="50">
        <f t="shared" si="136"/>
        <v>0</v>
      </c>
      <c r="J471" s="50">
        <f t="shared" si="136"/>
        <v>0</v>
      </c>
      <c r="K471" s="50">
        <f t="shared" si="136"/>
        <v>0</v>
      </c>
      <c r="L471" s="50">
        <f t="shared" si="136"/>
        <v>0</v>
      </c>
      <c r="M471" s="50">
        <f t="shared" si="136"/>
        <v>0</v>
      </c>
      <c r="N471" s="50">
        <f t="shared" si="136"/>
        <v>0</v>
      </c>
      <c r="O471" s="51">
        <f t="shared" si="110"/>
        <v>75.667245198869992</v>
      </c>
      <c r="P471" s="50">
        <f t="shared" si="111"/>
        <v>28.935219572893278</v>
      </c>
      <c r="Q471" s="50">
        <f t="shared" si="112"/>
        <v>53.128416412666297</v>
      </c>
      <c r="R471" s="50">
        <f t="shared" si="113"/>
        <v>14.74770491549187</v>
      </c>
      <c r="S471" s="50">
        <f t="shared" si="114"/>
        <v>0</v>
      </c>
      <c r="T471" s="50">
        <f t="shared" si="115"/>
        <v>0</v>
      </c>
      <c r="U471" s="50">
        <f t="shared" si="116"/>
        <v>0</v>
      </c>
      <c r="V471" s="50">
        <f t="shared" si="117"/>
        <v>0</v>
      </c>
      <c r="X471" s="38">
        <f t="shared" si="128"/>
        <v>82.716754349850987</v>
      </c>
      <c r="Y471" s="38">
        <f t="shared" si="128"/>
        <v>0</v>
      </c>
      <c r="Z471" s="38">
        <f t="shared" si="128"/>
        <v>72.824650968202945</v>
      </c>
      <c r="AA471" s="7"/>
      <c r="AB471" s="69">
        <f t="shared" si="134"/>
        <v>137.25192955352946</v>
      </c>
      <c r="AC471" s="69">
        <f t="shared" si="135"/>
        <v>0</v>
      </c>
      <c r="AD471" s="50">
        <f t="shared" si="122"/>
        <v>10.990310368714875</v>
      </c>
      <c r="AE471" s="50">
        <f t="shared" si="122"/>
        <v>1.7466988989282193</v>
      </c>
      <c r="AF471" s="50">
        <f t="shared" si="122"/>
        <v>0</v>
      </c>
      <c r="AG471" s="74">
        <v>0</v>
      </c>
      <c r="AH471" s="50">
        <f t="shared" si="124"/>
        <v>0</v>
      </c>
      <c r="AI471" s="50">
        <f t="shared" si="124"/>
        <v>0</v>
      </c>
      <c r="AJ471" s="50">
        <f t="shared" si="124"/>
        <v>0</v>
      </c>
      <c r="AK471" s="50">
        <f t="shared" si="124"/>
        <v>0</v>
      </c>
      <c r="AL471" s="50">
        <f t="shared" si="141"/>
        <v>0</v>
      </c>
      <c r="AM471" s="50">
        <f t="shared" si="140"/>
        <v>0</v>
      </c>
      <c r="AN471" s="50">
        <f t="shared" si="140"/>
        <v>0</v>
      </c>
      <c r="AO471" s="50">
        <f t="shared" si="140"/>
        <v>0</v>
      </c>
      <c r="AP471" s="50">
        <f t="shared" si="140"/>
        <v>0</v>
      </c>
      <c r="AQ471" s="50">
        <f t="shared" si="140"/>
        <v>0</v>
      </c>
      <c r="AR471" s="50">
        <f t="shared" si="140"/>
        <v>0</v>
      </c>
      <c r="AS471" s="50">
        <f t="shared" si="140"/>
        <v>0</v>
      </c>
      <c r="AT471" s="74">
        <v>0</v>
      </c>
      <c r="AU471" s="74">
        <v>0</v>
      </c>
    </row>
    <row r="472" spans="1:47" x14ac:dyDescent="0.2">
      <c r="A472" s="49">
        <v>2028</v>
      </c>
      <c r="B472" s="49">
        <v>12</v>
      </c>
      <c r="C472" s="50">
        <f t="shared" si="121"/>
        <v>42.449672857488302</v>
      </c>
      <c r="D472" s="50">
        <f t="shared" si="136"/>
        <v>82.304422731853208</v>
      </c>
      <c r="E472" s="50">
        <f t="shared" si="136"/>
        <v>0.98160245218345865</v>
      </c>
      <c r="F472" s="50">
        <f t="shared" si="136"/>
        <v>5.7264258648294473E-4</v>
      </c>
      <c r="G472" s="50">
        <f t="shared" si="136"/>
        <v>24.516255146947294</v>
      </c>
      <c r="H472" s="50">
        <f t="shared" si="136"/>
        <v>65.410489377284875</v>
      </c>
      <c r="I472" s="50">
        <f t="shared" si="136"/>
        <v>0.17544300865084281</v>
      </c>
      <c r="J472" s="50">
        <f t="shared" si="136"/>
        <v>65.410489377284875</v>
      </c>
      <c r="K472" s="50">
        <f t="shared" si="136"/>
        <v>0</v>
      </c>
      <c r="L472" s="50">
        <f t="shared" si="136"/>
        <v>0</v>
      </c>
      <c r="M472" s="50">
        <f t="shared" si="136"/>
        <v>0</v>
      </c>
      <c r="N472" s="50">
        <f t="shared" si="136"/>
        <v>65.410489377284875</v>
      </c>
      <c r="O472" s="51">
        <f t="shared" si="110"/>
        <v>42.449672857488302</v>
      </c>
      <c r="P472" s="50">
        <f t="shared" si="111"/>
        <v>82.304422731853208</v>
      </c>
      <c r="Q472" s="50">
        <f t="shared" si="112"/>
        <v>24.516255146947294</v>
      </c>
      <c r="R472" s="50">
        <f t="shared" si="113"/>
        <v>65.410489377284875</v>
      </c>
      <c r="S472" s="50">
        <f t="shared" si="114"/>
        <v>0.17544300865084281</v>
      </c>
      <c r="T472" s="50">
        <f t="shared" si="115"/>
        <v>65.410489377284875</v>
      </c>
      <c r="U472" s="50">
        <f t="shared" si="116"/>
        <v>0</v>
      </c>
      <c r="V472" s="50">
        <f t="shared" si="117"/>
        <v>0</v>
      </c>
      <c r="X472" s="38">
        <f t="shared" si="128"/>
        <v>79.445466787395844</v>
      </c>
      <c r="Y472" s="38">
        <f t="shared" si="128"/>
        <v>0</v>
      </c>
      <c r="Z472" s="38">
        <f t="shared" si="128"/>
        <v>75.287115885577109</v>
      </c>
      <c r="AA472" s="7"/>
      <c r="AB472" s="69">
        <f t="shared" si="134"/>
        <v>59.058459028179144</v>
      </c>
      <c r="AC472" s="69">
        <f t="shared" si="135"/>
        <v>32.705244688642438</v>
      </c>
      <c r="AD472" s="50">
        <f t="shared" si="122"/>
        <v>55.891738675335681</v>
      </c>
      <c r="AE472" s="50">
        <f t="shared" si="122"/>
        <v>21.818154361592569</v>
      </c>
      <c r="AF472" s="50">
        <f t="shared" si="122"/>
        <v>55.891738675335681</v>
      </c>
      <c r="AG472" s="74">
        <f>+AE472</f>
        <v>21.818154361592569</v>
      </c>
      <c r="AH472" s="50">
        <f t="shared" si="124"/>
        <v>0</v>
      </c>
      <c r="AI472" s="50">
        <f t="shared" si="124"/>
        <v>0</v>
      </c>
      <c r="AJ472" s="50">
        <f t="shared" si="124"/>
        <v>0</v>
      </c>
      <c r="AK472" s="50">
        <f t="shared" si="124"/>
        <v>55.891738675335681</v>
      </c>
      <c r="AL472" s="50">
        <f t="shared" si="141"/>
        <v>0</v>
      </c>
      <c r="AM472" s="50">
        <f t="shared" si="140"/>
        <v>0</v>
      </c>
      <c r="AN472" s="50">
        <f t="shared" si="140"/>
        <v>0</v>
      </c>
      <c r="AO472" s="50">
        <f t="shared" si="140"/>
        <v>21.818154361592569</v>
      </c>
      <c r="AP472" s="50">
        <f t="shared" si="140"/>
        <v>0</v>
      </c>
      <c r="AQ472" s="50">
        <f t="shared" si="140"/>
        <v>0</v>
      </c>
      <c r="AR472" s="50">
        <f t="shared" si="140"/>
        <v>0</v>
      </c>
      <c r="AS472" s="50">
        <f t="shared" si="140"/>
        <v>0</v>
      </c>
      <c r="AT472" s="74">
        <v>0</v>
      </c>
      <c r="AU472" s="74">
        <v>0</v>
      </c>
    </row>
    <row r="473" spans="1:47" x14ac:dyDescent="0.2">
      <c r="A473" s="49">
        <v>2029</v>
      </c>
      <c r="B473" s="49">
        <v>1</v>
      </c>
      <c r="C473" s="50">
        <f>+C461</f>
        <v>26.872581391315055</v>
      </c>
      <c r="D473" s="50">
        <f t="shared" ref="D473:N488" si="142">+D461</f>
        <v>123.83441885147447</v>
      </c>
      <c r="E473" s="50">
        <f t="shared" si="142"/>
        <v>0.27440732439639026</v>
      </c>
      <c r="F473" s="50">
        <f t="shared" si="142"/>
        <v>0</v>
      </c>
      <c r="G473" s="50">
        <f t="shared" si="142"/>
        <v>8.9432386973197087</v>
      </c>
      <c r="H473" s="50">
        <f t="shared" si="142"/>
        <v>104.01238027997351</v>
      </c>
      <c r="I473" s="50">
        <f t="shared" si="142"/>
        <v>0.47586523824689808</v>
      </c>
      <c r="J473" s="50">
        <f t="shared" si="142"/>
        <v>104.01238027997351</v>
      </c>
      <c r="K473" s="50">
        <f t="shared" si="142"/>
        <v>0</v>
      </c>
      <c r="L473" s="50">
        <f t="shared" si="142"/>
        <v>0</v>
      </c>
      <c r="M473" s="50">
        <f t="shared" si="142"/>
        <v>104.01238027997351</v>
      </c>
      <c r="N473" s="50">
        <f t="shared" si="142"/>
        <v>0</v>
      </c>
      <c r="O473" s="51">
        <f t="shared" si="110"/>
        <v>26.872581391315055</v>
      </c>
      <c r="P473" s="50">
        <f t="shared" si="111"/>
        <v>123.83441885147447</v>
      </c>
      <c r="Q473" s="50">
        <f t="shared" si="112"/>
        <v>8.9432386973197087</v>
      </c>
      <c r="R473" s="50">
        <f t="shared" si="113"/>
        <v>104.01238027997351</v>
      </c>
      <c r="S473" s="50">
        <f t="shared" si="114"/>
        <v>0.47586523824689808</v>
      </c>
      <c r="T473" s="50">
        <f t="shared" si="115"/>
        <v>104.01238027997351</v>
      </c>
      <c r="U473" s="50">
        <f t="shared" si="116"/>
        <v>0</v>
      </c>
      <c r="V473" s="50">
        <f t="shared" si="117"/>
        <v>0</v>
      </c>
      <c r="X473" s="38">
        <f t="shared" si="128"/>
        <v>78.332321081003528</v>
      </c>
      <c r="Y473" s="38">
        <f t="shared" si="128"/>
        <v>0</v>
      </c>
      <c r="Z473" s="38">
        <f t="shared" si="128"/>
        <v>72.346460944869065</v>
      </c>
      <c r="AA473" s="7"/>
      <c r="AB473" s="69">
        <f t="shared" si="134"/>
        <v>34.661127124401681</v>
      </c>
      <c r="AC473" s="69">
        <f t="shared" si="135"/>
        <v>84.711434828629194</v>
      </c>
      <c r="AD473" s="50">
        <f>+AD461</f>
        <v>90.257513292983134</v>
      </c>
      <c r="AE473" s="50">
        <f>+AE461</f>
        <v>40.262137008313033</v>
      </c>
      <c r="AF473" s="50">
        <f>+AF461</f>
        <v>90.257513292983134</v>
      </c>
      <c r="AG473" s="74">
        <f>+AE473</f>
        <v>40.262137008313033</v>
      </c>
      <c r="AH473" s="50">
        <f>+AH461</f>
        <v>0</v>
      </c>
      <c r="AI473" s="50">
        <f>+AI461</f>
        <v>0</v>
      </c>
      <c r="AJ473" s="50">
        <f>+AJ461</f>
        <v>90.257513292983134</v>
      </c>
      <c r="AK473" s="50">
        <f>+AK461</f>
        <v>0</v>
      </c>
      <c r="AL473" s="50">
        <f>+AL461</f>
        <v>0</v>
      </c>
      <c r="AM473" s="50">
        <f t="shared" ref="AM473:AS488" si="143">+AM461</f>
        <v>0</v>
      </c>
      <c r="AN473" s="50">
        <f t="shared" si="143"/>
        <v>40.262137008313033</v>
      </c>
      <c r="AO473" s="50">
        <f t="shared" si="143"/>
        <v>0</v>
      </c>
      <c r="AP473" s="50">
        <f t="shared" si="143"/>
        <v>0</v>
      </c>
      <c r="AQ473" s="50">
        <f t="shared" si="143"/>
        <v>0</v>
      </c>
      <c r="AR473" s="50">
        <f t="shared" si="143"/>
        <v>0</v>
      </c>
      <c r="AS473" s="50">
        <f t="shared" si="143"/>
        <v>0</v>
      </c>
      <c r="AT473" s="74">
        <v>0</v>
      </c>
      <c r="AU473" s="74">
        <v>0</v>
      </c>
    </row>
    <row r="474" spans="1:47" x14ac:dyDescent="0.2">
      <c r="A474" s="49">
        <v>2029</v>
      </c>
      <c r="B474" s="49">
        <v>2</v>
      </c>
      <c r="C474" s="50">
        <f t="shared" ref="C474:C537" si="144">+C462</f>
        <v>34.723950066840629</v>
      </c>
      <c r="D474" s="50">
        <f t="shared" si="142"/>
        <v>77.741832906544204</v>
      </c>
      <c r="E474" s="50">
        <f t="shared" si="142"/>
        <v>1.3208347252359927</v>
      </c>
      <c r="F474" s="50">
        <f t="shared" si="142"/>
        <v>8.9159951076670885E-4</v>
      </c>
      <c r="G474" s="50">
        <f t="shared" si="142"/>
        <v>13.560177014371067</v>
      </c>
      <c r="H474" s="50">
        <f t="shared" si="142"/>
        <v>57.948681528250383</v>
      </c>
      <c r="I474" s="50">
        <f t="shared" si="142"/>
        <v>0</v>
      </c>
      <c r="J474" s="50">
        <f t="shared" si="142"/>
        <v>57.948681528250383</v>
      </c>
      <c r="K474" s="50">
        <f t="shared" si="142"/>
        <v>0</v>
      </c>
      <c r="L474" s="50">
        <f t="shared" si="142"/>
        <v>97.002453208688308</v>
      </c>
      <c r="M474" s="50">
        <f t="shared" si="142"/>
        <v>0</v>
      </c>
      <c r="N474" s="50">
        <f t="shared" si="142"/>
        <v>0</v>
      </c>
      <c r="O474" s="51">
        <f t="shared" si="110"/>
        <v>34.723950066840629</v>
      </c>
      <c r="P474" s="50">
        <f t="shared" si="111"/>
        <v>77.741832906544204</v>
      </c>
      <c r="Q474" s="50">
        <f t="shared" si="112"/>
        <v>13.560177014371067</v>
      </c>
      <c r="R474" s="50">
        <f t="shared" si="113"/>
        <v>57.948681528250383</v>
      </c>
      <c r="S474" s="50">
        <f t="shared" si="114"/>
        <v>0</v>
      </c>
      <c r="T474" s="50">
        <f t="shared" si="115"/>
        <v>57.948681528250383</v>
      </c>
      <c r="U474" s="50">
        <f t="shared" si="116"/>
        <v>0</v>
      </c>
      <c r="V474" s="50">
        <f t="shared" si="117"/>
        <v>97.002453208688308</v>
      </c>
      <c r="X474" s="38">
        <f t="shared" si="128"/>
        <v>79.669768700736967</v>
      </c>
      <c r="Y474" s="38">
        <f t="shared" si="128"/>
        <v>0</v>
      </c>
      <c r="Z474" s="38">
        <f t="shared" si="128"/>
        <v>72.440419704050981</v>
      </c>
      <c r="AA474" s="7"/>
      <c r="AB474" s="69">
        <f t="shared" si="134"/>
        <v>30.798265729077841</v>
      </c>
      <c r="AC474" s="69">
        <f t="shared" si="135"/>
        <v>80.980530904111944</v>
      </c>
      <c r="AD474" s="50">
        <f t="shared" ref="AD474:AF537" si="145">+AD462</f>
        <v>48.77898975749715</v>
      </c>
      <c r="AE474" s="50">
        <f t="shared" si="145"/>
        <v>18.435089638556477</v>
      </c>
      <c r="AF474" s="50">
        <f t="shared" si="145"/>
        <v>48.77898975749715</v>
      </c>
      <c r="AG474" s="74">
        <f t="shared" ref="AG474:AG475" si="146">+AE474</f>
        <v>18.435089638556477</v>
      </c>
      <c r="AH474" s="50">
        <f t="shared" ref="AH474:AK537" si="147">+AH462</f>
        <v>0</v>
      </c>
      <c r="AI474" s="50">
        <f t="shared" si="147"/>
        <v>78.970388350011334</v>
      </c>
      <c r="AJ474" s="50">
        <f t="shared" si="147"/>
        <v>0</v>
      </c>
      <c r="AK474" s="50">
        <f t="shared" si="147"/>
        <v>0</v>
      </c>
      <c r="AL474" s="50">
        <f t="shared" ref="AL474:AS537" si="148">+AL462</f>
        <v>0</v>
      </c>
      <c r="AM474" s="50">
        <f t="shared" si="143"/>
        <v>32.338150036532738</v>
      </c>
      <c r="AN474" s="50">
        <f t="shared" si="143"/>
        <v>0</v>
      </c>
      <c r="AO474" s="50">
        <f t="shared" si="143"/>
        <v>0</v>
      </c>
      <c r="AP474" s="50">
        <f t="shared" si="143"/>
        <v>0</v>
      </c>
      <c r="AQ474" s="50">
        <f t="shared" si="143"/>
        <v>48.77898975749715</v>
      </c>
      <c r="AR474" s="50">
        <f t="shared" si="143"/>
        <v>0</v>
      </c>
      <c r="AS474" s="50">
        <f t="shared" si="143"/>
        <v>18.435089638556477</v>
      </c>
      <c r="AT474" s="74">
        <v>0</v>
      </c>
      <c r="AU474" s="74">
        <v>0</v>
      </c>
    </row>
    <row r="475" spans="1:47" x14ac:dyDescent="0.2">
      <c r="A475" s="49">
        <v>2029</v>
      </c>
      <c r="B475" s="49">
        <v>3</v>
      </c>
      <c r="C475" s="50">
        <f t="shared" si="144"/>
        <v>67.088827391532973</v>
      </c>
      <c r="D475" s="50">
        <f t="shared" si="142"/>
        <v>46.024503453365838</v>
      </c>
      <c r="E475" s="50">
        <f t="shared" si="142"/>
        <v>5.4285772270038901</v>
      </c>
      <c r="F475" s="50">
        <f t="shared" si="142"/>
        <v>0.1342781954715154</v>
      </c>
      <c r="G475" s="50">
        <f t="shared" si="142"/>
        <v>40.724002377688201</v>
      </c>
      <c r="H475" s="50">
        <f t="shared" si="142"/>
        <v>29.133900916766059</v>
      </c>
      <c r="I475" s="50">
        <f t="shared" si="142"/>
        <v>0</v>
      </c>
      <c r="J475" s="50">
        <f t="shared" si="142"/>
        <v>29.133900916766059</v>
      </c>
      <c r="K475" s="50">
        <f t="shared" si="142"/>
        <v>87.807682389096911</v>
      </c>
      <c r="L475" s="50">
        <f t="shared" si="142"/>
        <v>0</v>
      </c>
      <c r="M475" s="50">
        <f t="shared" si="142"/>
        <v>0</v>
      </c>
      <c r="N475" s="50">
        <f t="shared" si="142"/>
        <v>0</v>
      </c>
      <c r="O475" s="51">
        <f t="shared" si="110"/>
        <v>67.088827391532973</v>
      </c>
      <c r="P475" s="50">
        <f t="shared" si="111"/>
        <v>46.024503453365838</v>
      </c>
      <c r="Q475" s="50">
        <f t="shared" si="112"/>
        <v>40.724002377688201</v>
      </c>
      <c r="R475" s="50">
        <f t="shared" si="113"/>
        <v>29.133900916766059</v>
      </c>
      <c r="S475" s="50">
        <f t="shared" si="114"/>
        <v>0</v>
      </c>
      <c r="T475" s="50">
        <f t="shared" si="115"/>
        <v>29.133900916766059</v>
      </c>
      <c r="U475" s="50">
        <f t="shared" si="116"/>
        <v>87.807682389096911</v>
      </c>
      <c r="V475" s="50">
        <f t="shared" si="117"/>
        <v>0</v>
      </c>
      <c r="X475" s="38">
        <f t="shared" si="128"/>
        <v>82.538993708748691</v>
      </c>
      <c r="Y475" s="38">
        <f t="shared" si="128"/>
        <v>0</v>
      </c>
      <c r="Z475" s="38">
        <f t="shared" si="128"/>
        <v>69.644391577029523</v>
      </c>
      <c r="AA475" s="7"/>
      <c r="AB475" s="69">
        <f t="shared" si="134"/>
        <v>50.906388729186801</v>
      </c>
      <c r="AC475" s="69">
        <f t="shared" si="135"/>
        <v>43.541291222508221</v>
      </c>
      <c r="AD475" s="50">
        <f t="shared" si="145"/>
        <v>23.421699640876209</v>
      </c>
      <c r="AE475" s="50">
        <f t="shared" si="145"/>
        <v>5.9476789648753794</v>
      </c>
      <c r="AF475" s="50">
        <f t="shared" si="145"/>
        <v>23.421699640876209</v>
      </c>
      <c r="AG475" s="74">
        <f t="shared" si="146"/>
        <v>5.9476789648753794</v>
      </c>
      <c r="AH475" s="50">
        <f t="shared" si="147"/>
        <v>74.675091720887963</v>
      </c>
      <c r="AI475" s="50">
        <f t="shared" si="147"/>
        <v>0</v>
      </c>
      <c r="AJ475" s="50">
        <f t="shared" si="147"/>
        <v>0</v>
      </c>
      <c r="AK475" s="50">
        <f t="shared" si="147"/>
        <v>0</v>
      </c>
      <c r="AL475" s="50">
        <f t="shared" si="148"/>
        <v>30.034328431628371</v>
      </c>
      <c r="AM475" s="50">
        <f t="shared" si="143"/>
        <v>0</v>
      </c>
      <c r="AN475" s="50">
        <f t="shared" si="143"/>
        <v>0</v>
      </c>
      <c r="AO475" s="50">
        <f t="shared" si="143"/>
        <v>0</v>
      </c>
      <c r="AP475" s="50">
        <f t="shared" si="143"/>
        <v>23.421699640876209</v>
      </c>
      <c r="AQ475" s="50">
        <f t="shared" si="143"/>
        <v>0</v>
      </c>
      <c r="AR475" s="50">
        <f t="shared" si="143"/>
        <v>5.9476789648753794</v>
      </c>
      <c r="AS475" s="50">
        <f t="shared" si="143"/>
        <v>0</v>
      </c>
      <c r="AT475" s="74">
        <f>(C475+C476)/2</f>
        <v>92.25873715316439</v>
      </c>
      <c r="AU475" s="74">
        <f>(K475+H476)/2</f>
        <v>45.244733330196226</v>
      </c>
    </row>
    <row r="476" spans="1:47" x14ac:dyDescent="0.2">
      <c r="A476" s="49">
        <v>2029</v>
      </c>
      <c r="B476" s="49">
        <v>4</v>
      </c>
      <c r="C476" s="50">
        <f t="shared" si="144"/>
        <v>117.42864691479581</v>
      </c>
      <c r="D476" s="50">
        <f t="shared" si="142"/>
        <v>10.764282951672801</v>
      </c>
      <c r="E476" s="50">
        <f t="shared" si="142"/>
        <v>16.467672682378009</v>
      </c>
      <c r="F476" s="50">
        <f t="shared" si="142"/>
        <v>1.3530134195648187</v>
      </c>
      <c r="G476" s="50">
        <f t="shared" si="142"/>
        <v>95.328248916043805</v>
      </c>
      <c r="H476" s="50">
        <f t="shared" si="142"/>
        <v>2.6817842712955349</v>
      </c>
      <c r="I476" s="50">
        <f t="shared" si="142"/>
        <v>0</v>
      </c>
      <c r="J476" s="50">
        <f t="shared" si="142"/>
        <v>0</v>
      </c>
      <c r="K476" s="50">
        <f t="shared" si="142"/>
        <v>0</v>
      </c>
      <c r="L476" s="50">
        <f t="shared" si="142"/>
        <v>0</v>
      </c>
      <c r="M476" s="50">
        <f t="shared" si="142"/>
        <v>0</v>
      </c>
      <c r="N476" s="50">
        <f t="shared" si="142"/>
        <v>0</v>
      </c>
      <c r="O476" s="51">
        <f t="shared" si="110"/>
        <v>117.42864691479581</v>
      </c>
      <c r="P476" s="50">
        <f t="shared" si="111"/>
        <v>10.764282951672801</v>
      </c>
      <c r="Q476" s="50">
        <f t="shared" si="112"/>
        <v>95.328248916043805</v>
      </c>
      <c r="R476" s="50">
        <f t="shared" si="113"/>
        <v>2.6817842712955349</v>
      </c>
      <c r="S476" s="50">
        <f t="shared" si="114"/>
        <v>0</v>
      </c>
      <c r="T476" s="50">
        <f t="shared" si="115"/>
        <v>0</v>
      </c>
      <c r="U476" s="50">
        <f t="shared" si="116"/>
        <v>0</v>
      </c>
      <c r="V476" s="50">
        <f t="shared" si="117"/>
        <v>0</v>
      </c>
      <c r="X476" s="38">
        <f t="shared" si="128"/>
        <v>86.733993019033363</v>
      </c>
      <c r="Y476" s="38">
        <f t="shared" si="128"/>
        <v>0</v>
      </c>
      <c r="Z476" s="38">
        <f t="shared" si="128"/>
        <v>68.255756463766915</v>
      </c>
      <c r="AA476" s="7"/>
      <c r="AB476" s="69">
        <f t="shared" si="134"/>
        <v>92.25873715316439</v>
      </c>
      <c r="AC476" s="69">
        <f t="shared" si="135"/>
        <v>14.56695045838303</v>
      </c>
      <c r="AD476" s="50">
        <f t="shared" si="145"/>
        <v>1.5573633808275509</v>
      </c>
      <c r="AE476" s="50">
        <f t="shared" si="145"/>
        <v>6.7199104708102195E-4</v>
      </c>
      <c r="AF476" s="50">
        <f t="shared" si="145"/>
        <v>0</v>
      </c>
      <c r="AG476" s="74">
        <v>0</v>
      </c>
      <c r="AH476" s="50">
        <f t="shared" si="147"/>
        <v>0</v>
      </c>
      <c r="AI476" s="50">
        <f t="shared" si="147"/>
        <v>0</v>
      </c>
      <c r="AJ476" s="50">
        <f t="shared" si="147"/>
        <v>0</v>
      </c>
      <c r="AK476" s="50">
        <f t="shared" si="147"/>
        <v>0</v>
      </c>
      <c r="AL476" s="50">
        <f t="shared" si="148"/>
        <v>0</v>
      </c>
      <c r="AM476" s="50">
        <f t="shared" si="143"/>
        <v>0</v>
      </c>
      <c r="AN476" s="50">
        <f t="shared" si="143"/>
        <v>0</v>
      </c>
      <c r="AO476" s="50">
        <f t="shared" si="143"/>
        <v>0</v>
      </c>
      <c r="AP476" s="50">
        <f t="shared" si="143"/>
        <v>0</v>
      </c>
      <c r="AQ476" s="50">
        <f t="shared" si="143"/>
        <v>0</v>
      </c>
      <c r="AR476" s="50">
        <f t="shared" si="143"/>
        <v>0</v>
      </c>
      <c r="AS476" s="50">
        <f t="shared" si="143"/>
        <v>0</v>
      </c>
      <c r="AT476" s="74">
        <v>0</v>
      </c>
      <c r="AU476" s="74">
        <v>0</v>
      </c>
    </row>
    <row r="477" spans="1:47" x14ac:dyDescent="0.2">
      <c r="A477" s="49">
        <v>2029</v>
      </c>
      <c r="B477" s="49">
        <v>5</v>
      </c>
      <c r="C477" s="50">
        <f t="shared" si="144"/>
        <v>205.87235315982971</v>
      </c>
      <c r="D477" s="50">
        <f t="shared" si="142"/>
        <v>1.2492833206498815</v>
      </c>
      <c r="E477" s="50">
        <f t="shared" si="142"/>
        <v>45.023718770231113</v>
      </c>
      <c r="F477" s="50">
        <f t="shared" si="142"/>
        <v>7.1705905198264563</v>
      </c>
      <c r="G477" s="50">
        <f t="shared" si="142"/>
        <v>197.64060057596834</v>
      </c>
      <c r="H477" s="50">
        <f t="shared" si="142"/>
        <v>7.083333333333286E-2</v>
      </c>
      <c r="I477" s="50">
        <f t="shared" si="142"/>
        <v>0</v>
      </c>
      <c r="J477" s="50">
        <f t="shared" si="142"/>
        <v>0</v>
      </c>
      <c r="K477" s="50">
        <f t="shared" si="142"/>
        <v>0</v>
      </c>
      <c r="L477" s="50">
        <f t="shared" si="142"/>
        <v>0</v>
      </c>
      <c r="M477" s="50">
        <f t="shared" si="142"/>
        <v>0</v>
      </c>
      <c r="N477" s="50">
        <f t="shared" si="142"/>
        <v>0</v>
      </c>
      <c r="O477" s="51">
        <f t="shared" si="110"/>
        <v>205.87235315982971</v>
      </c>
      <c r="P477" s="50">
        <f t="shared" si="111"/>
        <v>1.2492833206498815</v>
      </c>
      <c r="Q477" s="50">
        <f t="shared" si="112"/>
        <v>197.64060057596834</v>
      </c>
      <c r="R477" s="50">
        <f t="shared" si="113"/>
        <v>7.083333333333286E-2</v>
      </c>
      <c r="S477" s="50">
        <f t="shared" si="114"/>
        <v>0</v>
      </c>
      <c r="T477" s="50">
        <f t="shared" si="115"/>
        <v>0</v>
      </c>
      <c r="U477" s="50">
        <f t="shared" si="116"/>
        <v>0</v>
      </c>
      <c r="V477" s="50">
        <f t="shared" si="117"/>
        <v>0</v>
      </c>
      <c r="X477" s="38">
        <f t="shared" si="128"/>
        <v>95.217284807981201</v>
      </c>
      <c r="Y477" s="38">
        <f t="shared" si="128"/>
        <v>95.217284807981201</v>
      </c>
      <c r="Z477" s="38">
        <f t="shared" si="128"/>
        <v>70.983151786833304</v>
      </c>
      <c r="AA477" s="7"/>
      <c r="AB477" s="69">
        <f t="shared" si="134"/>
        <v>161.65050003731275</v>
      </c>
      <c r="AC477" s="69">
        <f t="shared" si="135"/>
        <v>0</v>
      </c>
      <c r="AD477" s="50">
        <f t="shared" si="145"/>
        <v>1.041666666666643E-2</v>
      </c>
      <c r="AE477" s="50">
        <f t="shared" si="145"/>
        <v>0</v>
      </c>
      <c r="AF477" s="50">
        <f t="shared" si="145"/>
        <v>0</v>
      </c>
      <c r="AG477" s="74">
        <v>0</v>
      </c>
      <c r="AH477" s="50">
        <f t="shared" si="147"/>
        <v>0</v>
      </c>
      <c r="AI477" s="50">
        <f t="shared" si="147"/>
        <v>0</v>
      </c>
      <c r="AJ477" s="50">
        <f t="shared" si="147"/>
        <v>0</v>
      </c>
      <c r="AK477" s="50">
        <f t="shared" si="147"/>
        <v>0</v>
      </c>
      <c r="AL477" s="50">
        <f t="shared" si="148"/>
        <v>0</v>
      </c>
      <c r="AM477" s="50">
        <f t="shared" si="143"/>
        <v>0</v>
      </c>
      <c r="AN477" s="50">
        <f t="shared" si="143"/>
        <v>0</v>
      </c>
      <c r="AO477" s="50">
        <f t="shared" si="143"/>
        <v>0</v>
      </c>
      <c r="AP477" s="50">
        <f t="shared" si="143"/>
        <v>0</v>
      </c>
      <c r="AQ477" s="50">
        <f t="shared" si="143"/>
        <v>0</v>
      </c>
      <c r="AR477" s="50">
        <f t="shared" si="143"/>
        <v>0</v>
      </c>
      <c r="AS477" s="50">
        <f t="shared" si="143"/>
        <v>0</v>
      </c>
      <c r="AT477" s="74">
        <v>0</v>
      </c>
      <c r="AU477" s="74">
        <v>0</v>
      </c>
    </row>
    <row r="478" spans="1:47" x14ac:dyDescent="0.2">
      <c r="A478" s="49">
        <v>2029</v>
      </c>
      <c r="B478" s="49">
        <v>6</v>
      </c>
      <c r="C478" s="50">
        <f t="shared" si="144"/>
        <v>273.79728737823223</v>
      </c>
      <c r="D478" s="50">
        <f t="shared" si="142"/>
        <v>0</v>
      </c>
      <c r="E478" s="50">
        <f t="shared" si="142"/>
        <v>72.937178621047735</v>
      </c>
      <c r="F478" s="50">
        <f t="shared" si="142"/>
        <v>17.719139843326005</v>
      </c>
      <c r="G478" s="50">
        <f t="shared" si="142"/>
        <v>273.7753998005528</v>
      </c>
      <c r="H478" s="50">
        <f t="shared" si="142"/>
        <v>0</v>
      </c>
      <c r="I478" s="50">
        <f t="shared" si="142"/>
        <v>0</v>
      </c>
      <c r="J478" s="50">
        <f t="shared" si="142"/>
        <v>0</v>
      </c>
      <c r="K478" s="50">
        <f t="shared" si="142"/>
        <v>0</v>
      </c>
      <c r="L478" s="50">
        <f t="shared" si="142"/>
        <v>0</v>
      </c>
      <c r="M478" s="50">
        <f t="shared" si="142"/>
        <v>0</v>
      </c>
      <c r="N478" s="50">
        <f t="shared" si="142"/>
        <v>0</v>
      </c>
      <c r="O478" s="51">
        <f t="shared" si="110"/>
        <v>273.79728737823223</v>
      </c>
      <c r="P478" s="50">
        <f t="shared" si="111"/>
        <v>0</v>
      </c>
      <c r="Q478" s="50">
        <f t="shared" si="112"/>
        <v>273.7753998005528</v>
      </c>
      <c r="R478" s="50">
        <f t="shared" si="113"/>
        <v>0</v>
      </c>
      <c r="S478" s="50">
        <f t="shared" si="114"/>
        <v>0</v>
      </c>
      <c r="T478" s="50">
        <f t="shared" si="115"/>
        <v>0</v>
      </c>
      <c r="U478" s="50">
        <f t="shared" si="116"/>
        <v>0</v>
      </c>
      <c r="V478" s="50">
        <f t="shared" si="117"/>
        <v>0</v>
      </c>
      <c r="X478" s="38">
        <f t="shared" si="128"/>
        <v>102.96120349246796</v>
      </c>
      <c r="Y478" s="38">
        <f t="shared" si="128"/>
        <v>102.96120349246796</v>
      </c>
      <c r="Z478" s="38">
        <f t="shared" si="128"/>
        <v>76.337452216704307</v>
      </c>
      <c r="AA478" s="7"/>
      <c r="AB478" s="69">
        <f t="shared" si="134"/>
        <v>239.83482026903096</v>
      </c>
      <c r="AC478" s="69">
        <f t="shared" si="135"/>
        <v>0</v>
      </c>
      <c r="AD478" s="50">
        <f t="shared" si="145"/>
        <v>0</v>
      </c>
      <c r="AE478" s="50">
        <f t="shared" si="145"/>
        <v>0</v>
      </c>
      <c r="AF478" s="50">
        <f t="shared" si="145"/>
        <v>0</v>
      </c>
      <c r="AG478" s="74">
        <v>0</v>
      </c>
      <c r="AH478" s="50">
        <f t="shared" si="147"/>
        <v>0</v>
      </c>
      <c r="AI478" s="50">
        <f t="shared" si="147"/>
        <v>0</v>
      </c>
      <c r="AJ478" s="50">
        <f t="shared" si="147"/>
        <v>0</v>
      </c>
      <c r="AK478" s="50">
        <f t="shared" si="147"/>
        <v>0</v>
      </c>
      <c r="AL478" s="50">
        <f t="shared" si="148"/>
        <v>0</v>
      </c>
      <c r="AM478" s="50">
        <f t="shared" si="143"/>
        <v>0</v>
      </c>
      <c r="AN478" s="50">
        <f t="shared" si="143"/>
        <v>0</v>
      </c>
      <c r="AO478" s="50">
        <f t="shared" si="143"/>
        <v>0</v>
      </c>
      <c r="AP478" s="50">
        <f t="shared" si="143"/>
        <v>0</v>
      </c>
      <c r="AQ478" s="50">
        <f t="shared" si="143"/>
        <v>0</v>
      </c>
      <c r="AR478" s="50">
        <f t="shared" si="143"/>
        <v>0</v>
      </c>
      <c r="AS478" s="50">
        <f t="shared" si="143"/>
        <v>0</v>
      </c>
      <c r="AT478" s="74">
        <v>0</v>
      </c>
      <c r="AU478" s="74">
        <v>0</v>
      </c>
    </row>
    <row r="479" spans="1:47" x14ac:dyDescent="0.2">
      <c r="A479" s="49">
        <v>2029</v>
      </c>
      <c r="B479" s="49">
        <v>7</v>
      </c>
      <c r="C479" s="50">
        <f t="shared" si="144"/>
        <v>323.21495100202412</v>
      </c>
      <c r="D479" s="50">
        <f t="shared" si="142"/>
        <v>0</v>
      </c>
      <c r="E479" s="50">
        <f t="shared" si="142"/>
        <v>97.206715563959477</v>
      </c>
      <c r="F479" s="50">
        <f t="shared" si="142"/>
        <v>25.757981967650835</v>
      </c>
      <c r="G479" s="50">
        <f t="shared" si="142"/>
        <v>323.21490232084477</v>
      </c>
      <c r="H479" s="50">
        <f t="shared" si="142"/>
        <v>0</v>
      </c>
      <c r="I479" s="50">
        <f t="shared" si="142"/>
        <v>0</v>
      </c>
      <c r="J479" s="50">
        <f t="shared" si="142"/>
        <v>0</v>
      </c>
      <c r="K479" s="50">
        <f t="shared" si="142"/>
        <v>0</v>
      </c>
      <c r="L479" s="50">
        <f t="shared" si="142"/>
        <v>0</v>
      </c>
      <c r="M479" s="50">
        <f t="shared" si="142"/>
        <v>0</v>
      </c>
      <c r="N479" s="50">
        <f t="shared" si="142"/>
        <v>0</v>
      </c>
      <c r="O479" s="51">
        <f t="shared" ref="O479:O542" si="149">C479</f>
        <v>323.21495100202412</v>
      </c>
      <c r="P479" s="50">
        <f t="shared" ref="P479:P542" si="150">D479</f>
        <v>0</v>
      </c>
      <c r="Q479" s="50">
        <f t="shared" ref="Q479:Q542" si="151">G479</f>
        <v>323.21490232084477</v>
      </c>
      <c r="R479" s="50">
        <f t="shared" ref="R479:R542" si="152">H479</f>
        <v>0</v>
      </c>
      <c r="S479" s="50">
        <f t="shared" ref="S479:S542" si="153">I479</f>
        <v>0</v>
      </c>
      <c r="T479" s="50">
        <f t="shared" ref="T479:T542" si="154">J479</f>
        <v>0</v>
      </c>
      <c r="U479" s="50">
        <f t="shared" si="116"/>
        <v>0</v>
      </c>
      <c r="V479" s="50">
        <f t="shared" si="117"/>
        <v>0</v>
      </c>
      <c r="X479" s="38">
        <f t="shared" si="128"/>
        <v>106.44877069971258</v>
      </c>
      <c r="Y479" s="38">
        <f t="shared" si="128"/>
        <v>106.44877069971258</v>
      </c>
      <c r="Z479" s="38">
        <f t="shared" si="128"/>
        <v>76.206395007915347</v>
      </c>
      <c r="AA479" s="7"/>
      <c r="AB479" s="69">
        <f t="shared" si="134"/>
        <v>298.50611919012817</v>
      </c>
      <c r="AC479" s="69">
        <f t="shared" si="135"/>
        <v>0</v>
      </c>
      <c r="AD479" s="50">
        <f t="shared" si="145"/>
        <v>0</v>
      </c>
      <c r="AE479" s="50">
        <f t="shared" si="145"/>
        <v>0</v>
      </c>
      <c r="AF479" s="50">
        <f t="shared" si="145"/>
        <v>0</v>
      </c>
      <c r="AG479" s="74">
        <v>0</v>
      </c>
      <c r="AH479" s="50">
        <f t="shared" si="147"/>
        <v>0</v>
      </c>
      <c r="AI479" s="50">
        <f t="shared" si="147"/>
        <v>0</v>
      </c>
      <c r="AJ479" s="50">
        <f t="shared" si="147"/>
        <v>0</v>
      </c>
      <c r="AK479" s="50">
        <f t="shared" si="147"/>
        <v>0</v>
      </c>
      <c r="AL479" s="50">
        <f t="shared" si="148"/>
        <v>0</v>
      </c>
      <c r="AM479" s="50">
        <f t="shared" si="143"/>
        <v>0</v>
      </c>
      <c r="AN479" s="50">
        <f t="shared" si="143"/>
        <v>0</v>
      </c>
      <c r="AO479" s="50">
        <f t="shared" si="143"/>
        <v>0</v>
      </c>
      <c r="AP479" s="50">
        <f t="shared" si="143"/>
        <v>0</v>
      </c>
      <c r="AQ479" s="50">
        <f t="shared" si="143"/>
        <v>0</v>
      </c>
      <c r="AR479" s="50">
        <f t="shared" si="143"/>
        <v>0</v>
      </c>
      <c r="AS479" s="50">
        <f t="shared" si="143"/>
        <v>0</v>
      </c>
      <c r="AT479" s="74">
        <v>0</v>
      </c>
      <c r="AU479" s="74">
        <v>0</v>
      </c>
    </row>
    <row r="480" spans="1:47" x14ac:dyDescent="0.2">
      <c r="A480" s="49">
        <v>2029</v>
      </c>
      <c r="B480" s="49">
        <v>8</v>
      </c>
      <c r="C480" s="50">
        <f t="shared" si="144"/>
        <v>329.73144935858772</v>
      </c>
      <c r="D480" s="50">
        <f t="shared" si="142"/>
        <v>0</v>
      </c>
      <c r="E480" s="50">
        <f t="shared" si="142"/>
        <v>99.695312400078421</v>
      </c>
      <c r="F480" s="50">
        <f t="shared" si="142"/>
        <v>26.810191103418628</v>
      </c>
      <c r="G480" s="50">
        <f t="shared" si="142"/>
        <v>329.73069944170629</v>
      </c>
      <c r="H480" s="50">
        <f t="shared" si="142"/>
        <v>0</v>
      </c>
      <c r="I480" s="50">
        <f t="shared" si="142"/>
        <v>0</v>
      </c>
      <c r="J480" s="50">
        <f t="shared" si="142"/>
        <v>0</v>
      </c>
      <c r="K480" s="50">
        <f t="shared" si="142"/>
        <v>0</v>
      </c>
      <c r="L480" s="50">
        <f t="shared" si="142"/>
        <v>0</v>
      </c>
      <c r="M480" s="50">
        <f t="shared" si="142"/>
        <v>0</v>
      </c>
      <c r="N480" s="50">
        <f t="shared" si="142"/>
        <v>0</v>
      </c>
      <c r="O480" s="51">
        <f t="shared" si="149"/>
        <v>329.73144935858772</v>
      </c>
      <c r="P480" s="50">
        <f t="shared" si="150"/>
        <v>0</v>
      </c>
      <c r="Q480" s="50">
        <f t="shared" si="151"/>
        <v>329.73069944170629</v>
      </c>
      <c r="R480" s="50">
        <f t="shared" si="152"/>
        <v>0</v>
      </c>
      <c r="S480" s="50">
        <f t="shared" si="153"/>
        <v>0</v>
      </c>
      <c r="T480" s="50">
        <f t="shared" si="154"/>
        <v>0</v>
      </c>
      <c r="U480" s="50">
        <f t="shared" ref="U480:U543" si="155">K480</f>
        <v>0</v>
      </c>
      <c r="V480" s="50">
        <f t="shared" ref="V480:V543" si="156">L480</f>
        <v>0</v>
      </c>
      <c r="X480" s="38">
        <f t="shared" si="128"/>
        <v>107.41614697985577</v>
      </c>
      <c r="Y480" s="38">
        <f t="shared" si="128"/>
        <v>107.41614697985577</v>
      </c>
      <c r="Z480" s="38">
        <f t="shared" si="128"/>
        <v>76.3967564018632</v>
      </c>
      <c r="AA480" s="7"/>
      <c r="AB480" s="69">
        <f t="shared" si="134"/>
        <v>326.47320018030592</v>
      </c>
      <c r="AC480" s="69">
        <f t="shared" si="135"/>
        <v>0</v>
      </c>
      <c r="AD480" s="50">
        <f t="shared" si="145"/>
        <v>0</v>
      </c>
      <c r="AE480" s="50">
        <f t="shared" si="145"/>
        <v>0</v>
      </c>
      <c r="AF480" s="50">
        <f t="shared" si="145"/>
        <v>0</v>
      </c>
      <c r="AG480" s="74">
        <v>0</v>
      </c>
      <c r="AH480" s="50">
        <f t="shared" si="147"/>
        <v>0</v>
      </c>
      <c r="AI480" s="50">
        <f t="shared" si="147"/>
        <v>0</v>
      </c>
      <c r="AJ480" s="50">
        <f t="shared" si="147"/>
        <v>0</v>
      </c>
      <c r="AK480" s="50">
        <f t="shared" si="147"/>
        <v>0</v>
      </c>
      <c r="AL480" s="50">
        <f t="shared" si="148"/>
        <v>0</v>
      </c>
      <c r="AM480" s="50">
        <f t="shared" si="143"/>
        <v>0</v>
      </c>
      <c r="AN480" s="50">
        <f t="shared" si="143"/>
        <v>0</v>
      </c>
      <c r="AO480" s="50">
        <f t="shared" si="143"/>
        <v>0</v>
      </c>
      <c r="AP480" s="50">
        <f t="shared" si="143"/>
        <v>0</v>
      </c>
      <c r="AQ480" s="50">
        <f t="shared" si="143"/>
        <v>0</v>
      </c>
      <c r="AR480" s="50">
        <f t="shared" si="143"/>
        <v>0</v>
      </c>
      <c r="AS480" s="50">
        <f t="shared" si="143"/>
        <v>0</v>
      </c>
      <c r="AT480" s="74">
        <v>0</v>
      </c>
      <c r="AU480" s="74">
        <v>0</v>
      </c>
    </row>
    <row r="481" spans="1:47" x14ac:dyDescent="0.2">
      <c r="A481" s="49">
        <v>2029</v>
      </c>
      <c r="B481" s="49">
        <v>9</v>
      </c>
      <c r="C481" s="50">
        <f t="shared" si="144"/>
        <v>278.21093356333773</v>
      </c>
      <c r="D481" s="50">
        <f t="shared" si="142"/>
        <v>0</v>
      </c>
      <c r="E481" s="50">
        <f t="shared" si="142"/>
        <v>69.2279907235135</v>
      </c>
      <c r="F481" s="50">
        <f t="shared" si="142"/>
        <v>13.43040285734474</v>
      </c>
      <c r="G481" s="50">
        <f t="shared" si="142"/>
        <v>278.15549384899225</v>
      </c>
      <c r="H481" s="50">
        <f t="shared" si="142"/>
        <v>0</v>
      </c>
      <c r="I481" s="50">
        <f t="shared" si="142"/>
        <v>0</v>
      </c>
      <c r="J481" s="50">
        <f t="shared" si="142"/>
        <v>0</v>
      </c>
      <c r="K481" s="50">
        <f t="shared" si="142"/>
        <v>0</v>
      </c>
      <c r="L481" s="50">
        <f t="shared" si="142"/>
        <v>0</v>
      </c>
      <c r="M481" s="50">
        <f t="shared" si="142"/>
        <v>0</v>
      </c>
      <c r="N481" s="50">
        <f t="shared" si="142"/>
        <v>0</v>
      </c>
      <c r="O481" s="51">
        <f t="shared" si="149"/>
        <v>278.21093356333773</v>
      </c>
      <c r="P481" s="50">
        <f t="shared" si="150"/>
        <v>0</v>
      </c>
      <c r="Q481" s="50">
        <f t="shared" si="151"/>
        <v>278.15549384899225</v>
      </c>
      <c r="R481" s="50">
        <f t="shared" si="152"/>
        <v>0</v>
      </c>
      <c r="S481" s="50">
        <f t="shared" si="153"/>
        <v>0</v>
      </c>
      <c r="T481" s="50">
        <f t="shared" si="154"/>
        <v>0</v>
      </c>
      <c r="U481" s="50">
        <f t="shared" si="155"/>
        <v>0</v>
      </c>
      <c r="V481" s="50">
        <f t="shared" si="156"/>
        <v>0</v>
      </c>
      <c r="X481" s="38">
        <f t="shared" si="128"/>
        <v>102.68150137955607</v>
      </c>
      <c r="Y481" s="38">
        <f t="shared" si="128"/>
        <v>102.68150137955607</v>
      </c>
      <c r="Z481" s="38">
        <f t="shared" si="128"/>
        <v>78.001484422866469</v>
      </c>
      <c r="AA481" s="7"/>
      <c r="AB481" s="69">
        <f t="shared" si="134"/>
        <v>303.9711914609627</v>
      </c>
      <c r="AC481" s="69">
        <f t="shared" si="135"/>
        <v>0</v>
      </c>
      <c r="AD481" s="50">
        <f t="shared" si="145"/>
        <v>0</v>
      </c>
      <c r="AE481" s="50">
        <f t="shared" si="145"/>
        <v>0</v>
      </c>
      <c r="AF481" s="50">
        <f t="shared" si="145"/>
        <v>0</v>
      </c>
      <c r="AG481" s="74">
        <v>0</v>
      </c>
      <c r="AH481" s="50">
        <f t="shared" si="147"/>
        <v>0</v>
      </c>
      <c r="AI481" s="50">
        <f t="shared" si="147"/>
        <v>0</v>
      </c>
      <c r="AJ481" s="50">
        <f t="shared" si="147"/>
        <v>0</v>
      </c>
      <c r="AK481" s="50">
        <f t="shared" si="147"/>
        <v>0</v>
      </c>
      <c r="AL481" s="50">
        <f t="shared" si="148"/>
        <v>0</v>
      </c>
      <c r="AM481" s="50">
        <f t="shared" si="143"/>
        <v>0</v>
      </c>
      <c r="AN481" s="50">
        <f t="shared" si="143"/>
        <v>0</v>
      </c>
      <c r="AO481" s="50">
        <f t="shared" si="143"/>
        <v>0</v>
      </c>
      <c r="AP481" s="50">
        <f t="shared" si="143"/>
        <v>0</v>
      </c>
      <c r="AQ481" s="50">
        <f t="shared" si="143"/>
        <v>0</v>
      </c>
      <c r="AR481" s="50">
        <f t="shared" si="143"/>
        <v>0</v>
      </c>
      <c r="AS481" s="50">
        <f t="shared" si="143"/>
        <v>0</v>
      </c>
      <c r="AT481" s="74">
        <v>0</v>
      </c>
      <c r="AU481" s="74">
        <v>0</v>
      </c>
    </row>
    <row r="482" spans="1:47" x14ac:dyDescent="0.2">
      <c r="A482" s="49">
        <v>2029</v>
      </c>
      <c r="B482" s="49">
        <v>10</v>
      </c>
      <c r="C482" s="50">
        <f t="shared" si="144"/>
        <v>198.83661390818892</v>
      </c>
      <c r="D482" s="50">
        <f t="shared" si="142"/>
        <v>3.8389772083761713</v>
      </c>
      <c r="E482" s="50">
        <f t="shared" si="142"/>
        <v>35.469220544334775</v>
      </c>
      <c r="F482" s="50">
        <f t="shared" si="142"/>
        <v>3.7051861891231086</v>
      </c>
      <c r="G482" s="50">
        <f t="shared" si="142"/>
        <v>190.70536958671573</v>
      </c>
      <c r="H482" s="50">
        <f t="shared" si="142"/>
        <v>1.5356602334740597</v>
      </c>
      <c r="I482" s="50">
        <f t="shared" si="142"/>
        <v>0</v>
      </c>
      <c r="J482" s="50">
        <f t="shared" si="142"/>
        <v>0</v>
      </c>
      <c r="K482" s="50">
        <f t="shared" si="142"/>
        <v>0</v>
      </c>
      <c r="L482" s="50">
        <f t="shared" si="142"/>
        <v>0</v>
      </c>
      <c r="M482" s="50">
        <f t="shared" si="142"/>
        <v>0</v>
      </c>
      <c r="N482" s="50">
        <f t="shared" si="142"/>
        <v>0</v>
      </c>
      <c r="O482" s="51">
        <f t="shared" si="149"/>
        <v>198.83661390818892</v>
      </c>
      <c r="P482" s="50">
        <f t="shared" si="150"/>
        <v>3.8389772083761713</v>
      </c>
      <c r="Q482" s="50">
        <f t="shared" si="151"/>
        <v>190.70536958671573</v>
      </c>
      <c r="R482" s="50">
        <f t="shared" si="152"/>
        <v>1.5356602334740597</v>
      </c>
      <c r="S482" s="50">
        <f t="shared" si="153"/>
        <v>0</v>
      </c>
      <c r="T482" s="50">
        <f t="shared" si="154"/>
        <v>0</v>
      </c>
      <c r="U482" s="50">
        <f t="shared" si="155"/>
        <v>0</v>
      </c>
      <c r="V482" s="50">
        <f t="shared" si="156"/>
        <v>0</v>
      </c>
      <c r="X482" s="38">
        <f t="shared" si="128"/>
        <v>93.161689051897923</v>
      </c>
      <c r="Y482" s="38">
        <f t="shared" si="128"/>
        <v>0</v>
      </c>
      <c r="Z482" s="38">
        <f t="shared" si="128"/>
        <v>73.921823299745228</v>
      </c>
      <c r="AA482" s="7"/>
      <c r="AB482" s="69">
        <f t="shared" si="134"/>
        <v>238.52377373576331</v>
      </c>
      <c r="AC482" s="69">
        <f t="shared" si="135"/>
        <v>0</v>
      </c>
      <c r="AD482" s="50">
        <f t="shared" si="145"/>
        <v>1.0401537332701989</v>
      </c>
      <c r="AE482" s="50">
        <f t="shared" si="145"/>
        <v>0</v>
      </c>
      <c r="AF482" s="50">
        <f t="shared" si="145"/>
        <v>0</v>
      </c>
      <c r="AG482" s="74">
        <v>0</v>
      </c>
      <c r="AH482" s="50">
        <f t="shared" si="147"/>
        <v>0</v>
      </c>
      <c r="AI482" s="50">
        <f t="shared" si="147"/>
        <v>0</v>
      </c>
      <c r="AJ482" s="50">
        <f t="shared" si="147"/>
        <v>0</v>
      </c>
      <c r="AK482" s="50">
        <f t="shared" si="147"/>
        <v>0</v>
      </c>
      <c r="AL482" s="50">
        <f t="shared" si="148"/>
        <v>0</v>
      </c>
      <c r="AM482" s="50">
        <f t="shared" si="143"/>
        <v>0</v>
      </c>
      <c r="AN482" s="50">
        <f t="shared" si="143"/>
        <v>0</v>
      </c>
      <c r="AO482" s="50">
        <f t="shared" si="143"/>
        <v>0</v>
      </c>
      <c r="AP482" s="50">
        <f t="shared" si="143"/>
        <v>0</v>
      </c>
      <c r="AQ482" s="50">
        <f t="shared" si="143"/>
        <v>0</v>
      </c>
      <c r="AR482" s="50">
        <f t="shared" si="143"/>
        <v>0</v>
      </c>
      <c r="AS482" s="50">
        <f t="shared" si="143"/>
        <v>0</v>
      </c>
      <c r="AT482" s="74">
        <v>0</v>
      </c>
      <c r="AU482" s="74">
        <v>0</v>
      </c>
    </row>
    <row r="483" spans="1:47" x14ac:dyDescent="0.2">
      <c r="A483" s="49">
        <v>2029</v>
      </c>
      <c r="B483" s="49">
        <v>11</v>
      </c>
      <c r="C483" s="50">
        <f t="shared" si="144"/>
        <v>75.667245198869992</v>
      </c>
      <c r="D483" s="50">
        <f t="shared" si="142"/>
        <v>28.935219572893278</v>
      </c>
      <c r="E483" s="50">
        <f t="shared" si="142"/>
        <v>4.4286832253945372</v>
      </c>
      <c r="F483" s="50">
        <f t="shared" si="142"/>
        <v>6.2534575168875839E-2</v>
      </c>
      <c r="G483" s="50">
        <f t="shared" si="142"/>
        <v>53.128416412666297</v>
      </c>
      <c r="H483" s="50">
        <f t="shared" si="142"/>
        <v>14.74770491549187</v>
      </c>
      <c r="I483" s="50">
        <f t="shared" si="142"/>
        <v>0</v>
      </c>
      <c r="J483" s="50">
        <f t="shared" si="142"/>
        <v>0</v>
      </c>
      <c r="K483" s="50">
        <f t="shared" si="142"/>
        <v>0</v>
      </c>
      <c r="L483" s="50">
        <f t="shared" si="142"/>
        <v>0</v>
      </c>
      <c r="M483" s="50">
        <f t="shared" si="142"/>
        <v>0</v>
      </c>
      <c r="N483" s="50">
        <f t="shared" si="142"/>
        <v>0</v>
      </c>
      <c r="O483" s="51">
        <f t="shared" si="149"/>
        <v>75.667245198869992</v>
      </c>
      <c r="P483" s="50">
        <f t="shared" si="150"/>
        <v>28.935219572893278</v>
      </c>
      <c r="Q483" s="50">
        <f t="shared" si="151"/>
        <v>53.128416412666297</v>
      </c>
      <c r="R483" s="50">
        <f t="shared" si="152"/>
        <v>14.74770491549187</v>
      </c>
      <c r="S483" s="50">
        <f t="shared" si="153"/>
        <v>0</v>
      </c>
      <c r="T483" s="50">
        <f t="shared" si="154"/>
        <v>0</v>
      </c>
      <c r="U483" s="50">
        <f t="shared" si="155"/>
        <v>0</v>
      </c>
      <c r="V483" s="50">
        <f t="shared" si="156"/>
        <v>0</v>
      </c>
      <c r="X483" s="38">
        <f t="shared" si="128"/>
        <v>82.716754349850987</v>
      </c>
      <c r="Y483" s="38">
        <f t="shared" si="128"/>
        <v>0</v>
      </c>
      <c r="Z483" s="38">
        <f t="shared" si="128"/>
        <v>72.824650968202945</v>
      </c>
      <c r="AA483" s="7"/>
      <c r="AB483" s="69">
        <f t="shared" si="134"/>
        <v>137.25192955352946</v>
      </c>
      <c r="AC483" s="69">
        <f t="shared" si="135"/>
        <v>0</v>
      </c>
      <c r="AD483" s="50">
        <f t="shared" si="145"/>
        <v>10.990310368714875</v>
      </c>
      <c r="AE483" s="50">
        <f t="shared" si="145"/>
        <v>1.7466988989282193</v>
      </c>
      <c r="AF483" s="50">
        <f t="shared" si="145"/>
        <v>0</v>
      </c>
      <c r="AG483" s="74">
        <v>0</v>
      </c>
      <c r="AH483" s="50">
        <f t="shared" si="147"/>
        <v>0</v>
      </c>
      <c r="AI483" s="50">
        <f t="shared" si="147"/>
        <v>0</v>
      </c>
      <c r="AJ483" s="50">
        <f t="shared" si="147"/>
        <v>0</v>
      </c>
      <c r="AK483" s="50">
        <f t="shared" si="147"/>
        <v>0</v>
      </c>
      <c r="AL483" s="50">
        <f t="shared" si="148"/>
        <v>0</v>
      </c>
      <c r="AM483" s="50">
        <f t="shared" si="143"/>
        <v>0</v>
      </c>
      <c r="AN483" s="50">
        <f t="shared" si="143"/>
        <v>0</v>
      </c>
      <c r="AO483" s="50">
        <f t="shared" si="143"/>
        <v>0</v>
      </c>
      <c r="AP483" s="50">
        <f t="shared" si="143"/>
        <v>0</v>
      </c>
      <c r="AQ483" s="50">
        <f t="shared" si="143"/>
        <v>0</v>
      </c>
      <c r="AR483" s="50">
        <f t="shared" si="143"/>
        <v>0</v>
      </c>
      <c r="AS483" s="50">
        <f t="shared" si="143"/>
        <v>0</v>
      </c>
      <c r="AT483" s="74">
        <v>0</v>
      </c>
      <c r="AU483" s="74">
        <v>0</v>
      </c>
    </row>
    <row r="484" spans="1:47" x14ac:dyDescent="0.2">
      <c r="A484" s="49">
        <v>2029</v>
      </c>
      <c r="B484" s="49">
        <v>12</v>
      </c>
      <c r="C484" s="50">
        <f t="shared" si="144"/>
        <v>42.449672857488302</v>
      </c>
      <c r="D484" s="50">
        <f t="shared" si="142"/>
        <v>82.304422731853208</v>
      </c>
      <c r="E484" s="50">
        <f t="shared" si="142"/>
        <v>0.98160245218345865</v>
      </c>
      <c r="F484" s="50">
        <f t="shared" si="142"/>
        <v>5.7264258648294473E-4</v>
      </c>
      <c r="G484" s="50">
        <f t="shared" si="142"/>
        <v>24.516255146947294</v>
      </c>
      <c r="H484" s="50">
        <f t="shared" si="142"/>
        <v>65.410489377284875</v>
      </c>
      <c r="I484" s="50">
        <f t="shared" si="142"/>
        <v>0.17544300865084281</v>
      </c>
      <c r="J484" s="50">
        <f t="shared" si="142"/>
        <v>65.410489377284875</v>
      </c>
      <c r="K484" s="50">
        <f t="shared" si="142"/>
        <v>0</v>
      </c>
      <c r="L484" s="50">
        <f t="shared" si="142"/>
        <v>0</v>
      </c>
      <c r="M484" s="50">
        <f t="shared" si="142"/>
        <v>0</v>
      </c>
      <c r="N484" s="50">
        <f t="shared" si="142"/>
        <v>65.410489377284875</v>
      </c>
      <c r="O484" s="51">
        <f t="shared" si="149"/>
        <v>42.449672857488302</v>
      </c>
      <c r="P484" s="50">
        <f t="shared" si="150"/>
        <v>82.304422731853208</v>
      </c>
      <c r="Q484" s="50">
        <f t="shared" si="151"/>
        <v>24.516255146947294</v>
      </c>
      <c r="R484" s="50">
        <f t="shared" si="152"/>
        <v>65.410489377284875</v>
      </c>
      <c r="S484" s="50">
        <f t="shared" si="153"/>
        <v>0.17544300865084281</v>
      </c>
      <c r="T484" s="50">
        <f t="shared" si="154"/>
        <v>65.410489377284875</v>
      </c>
      <c r="U484" s="50">
        <f t="shared" si="155"/>
        <v>0</v>
      </c>
      <c r="V484" s="50">
        <f t="shared" si="156"/>
        <v>0</v>
      </c>
      <c r="X484" s="38">
        <f t="shared" si="128"/>
        <v>79.445466787395844</v>
      </c>
      <c r="Y484" s="38">
        <f t="shared" si="128"/>
        <v>0</v>
      </c>
      <c r="Z484" s="38">
        <f t="shared" si="128"/>
        <v>75.287115885577109</v>
      </c>
      <c r="AA484" s="7"/>
      <c r="AB484" s="69">
        <f t="shared" si="134"/>
        <v>59.058459028179144</v>
      </c>
      <c r="AC484" s="69">
        <f t="shared" si="135"/>
        <v>32.705244688642438</v>
      </c>
      <c r="AD484" s="50">
        <f t="shared" si="145"/>
        <v>55.891738675335681</v>
      </c>
      <c r="AE484" s="50">
        <f t="shared" si="145"/>
        <v>21.818154361592569</v>
      </c>
      <c r="AF484" s="50">
        <f t="shared" si="145"/>
        <v>55.891738675335681</v>
      </c>
      <c r="AG484" s="74">
        <f>+AE484</f>
        <v>21.818154361592569</v>
      </c>
      <c r="AH484" s="50">
        <f t="shared" si="147"/>
        <v>0</v>
      </c>
      <c r="AI484" s="50">
        <f t="shared" si="147"/>
        <v>0</v>
      </c>
      <c r="AJ484" s="50">
        <f t="shared" si="147"/>
        <v>0</v>
      </c>
      <c r="AK484" s="50">
        <f t="shared" si="147"/>
        <v>55.891738675335681</v>
      </c>
      <c r="AL484" s="50">
        <f t="shared" si="148"/>
        <v>0</v>
      </c>
      <c r="AM484" s="50">
        <f t="shared" si="143"/>
        <v>0</v>
      </c>
      <c r="AN484" s="50">
        <f t="shared" si="143"/>
        <v>0</v>
      </c>
      <c r="AO484" s="50">
        <f t="shared" si="143"/>
        <v>21.818154361592569</v>
      </c>
      <c r="AP484" s="50">
        <f t="shared" si="143"/>
        <v>0</v>
      </c>
      <c r="AQ484" s="50">
        <f t="shared" si="143"/>
        <v>0</v>
      </c>
      <c r="AR484" s="50">
        <f t="shared" si="143"/>
        <v>0</v>
      </c>
      <c r="AS484" s="50">
        <f t="shared" si="143"/>
        <v>0</v>
      </c>
      <c r="AT484" s="74">
        <v>0</v>
      </c>
      <c r="AU484" s="74">
        <v>0</v>
      </c>
    </row>
    <row r="485" spans="1:47" x14ac:dyDescent="0.2">
      <c r="A485" s="49">
        <v>2030</v>
      </c>
      <c r="B485" s="49">
        <v>1</v>
      </c>
      <c r="C485" s="50">
        <f>+C473</f>
        <v>26.872581391315055</v>
      </c>
      <c r="D485" s="50">
        <f t="shared" ref="D485:N485" si="157">+D473</f>
        <v>123.83441885147447</v>
      </c>
      <c r="E485" s="50">
        <f t="shared" si="157"/>
        <v>0.27440732439639026</v>
      </c>
      <c r="F485" s="50">
        <f t="shared" si="157"/>
        <v>0</v>
      </c>
      <c r="G485" s="50">
        <f t="shared" si="157"/>
        <v>8.9432386973197087</v>
      </c>
      <c r="H485" s="50">
        <f t="shared" si="157"/>
        <v>104.01238027997351</v>
      </c>
      <c r="I485" s="50">
        <f t="shared" si="157"/>
        <v>0.47586523824689808</v>
      </c>
      <c r="J485" s="50">
        <f t="shared" si="157"/>
        <v>104.01238027997351</v>
      </c>
      <c r="K485" s="50">
        <f t="shared" si="157"/>
        <v>0</v>
      </c>
      <c r="L485" s="50">
        <f t="shared" si="157"/>
        <v>0</v>
      </c>
      <c r="M485" s="50">
        <f t="shared" si="157"/>
        <v>104.01238027997351</v>
      </c>
      <c r="N485" s="50">
        <f t="shared" si="157"/>
        <v>0</v>
      </c>
      <c r="O485" s="51">
        <f t="shared" si="149"/>
        <v>26.872581391315055</v>
      </c>
      <c r="P485" s="50">
        <f t="shared" si="150"/>
        <v>123.83441885147447</v>
      </c>
      <c r="Q485" s="50">
        <f t="shared" si="151"/>
        <v>8.9432386973197087</v>
      </c>
      <c r="R485" s="50">
        <f t="shared" si="152"/>
        <v>104.01238027997351</v>
      </c>
      <c r="S485" s="50">
        <f t="shared" si="153"/>
        <v>0.47586523824689808</v>
      </c>
      <c r="T485" s="50">
        <f t="shared" si="154"/>
        <v>104.01238027997351</v>
      </c>
      <c r="U485" s="50">
        <f t="shared" si="155"/>
        <v>0</v>
      </c>
      <c r="V485" s="50">
        <f t="shared" si="156"/>
        <v>0</v>
      </c>
      <c r="X485" s="38">
        <f t="shared" si="128"/>
        <v>78.332321081003528</v>
      </c>
      <c r="Y485" s="38">
        <f t="shared" si="128"/>
        <v>0</v>
      </c>
      <c r="Z485" s="38">
        <f t="shared" si="128"/>
        <v>72.346460944869065</v>
      </c>
      <c r="AA485" s="7"/>
      <c r="AB485" s="69">
        <f t="shared" si="134"/>
        <v>34.661127124401681</v>
      </c>
      <c r="AC485" s="69">
        <f t="shared" si="135"/>
        <v>84.711434828629194</v>
      </c>
      <c r="AD485" s="50">
        <f>+AD473</f>
        <v>90.257513292983134</v>
      </c>
      <c r="AE485" s="50">
        <f>+AE473</f>
        <v>40.262137008313033</v>
      </c>
      <c r="AF485" s="50">
        <f>+AF473</f>
        <v>90.257513292983134</v>
      </c>
      <c r="AG485" s="74">
        <f>+AE485</f>
        <v>40.262137008313033</v>
      </c>
      <c r="AH485" s="50">
        <f>+AH473</f>
        <v>0</v>
      </c>
      <c r="AI485" s="50">
        <f>+AI473</f>
        <v>0</v>
      </c>
      <c r="AJ485" s="50">
        <f>+AJ473</f>
        <v>90.257513292983134</v>
      </c>
      <c r="AK485" s="50">
        <f>+AK473</f>
        <v>0</v>
      </c>
      <c r="AL485" s="50">
        <f>+AL473</f>
        <v>0</v>
      </c>
      <c r="AM485" s="50">
        <f t="shared" ref="AM485:AS485" si="158">+AM473</f>
        <v>0</v>
      </c>
      <c r="AN485" s="50">
        <f t="shared" si="158"/>
        <v>40.262137008313033</v>
      </c>
      <c r="AO485" s="50">
        <f t="shared" si="158"/>
        <v>0</v>
      </c>
      <c r="AP485" s="50">
        <f t="shared" si="158"/>
        <v>0</v>
      </c>
      <c r="AQ485" s="50">
        <f t="shared" si="158"/>
        <v>0</v>
      </c>
      <c r="AR485" s="50">
        <f t="shared" si="158"/>
        <v>0</v>
      </c>
      <c r="AS485" s="50">
        <f t="shared" si="158"/>
        <v>0</v>
      </c>
      <c r="AT485" s="74">
        <v>0</v>
      </c>
      <c r="AU485" s="74">
        <v>0</v>
      </c>
    </row>
    <row r="486" spans="1:47" x14ac:dyDescent="0.2">
      <c r="A486" s="49">
        <v>2030</v>
      </c>
      <c r="B486" s="49">
        <v>2</v>
      </c>
      <c r="C486" s="50">
        <f t="shared" si="144"/>
        <v>34.723950066840629</v>
      </c>
      <c r="D486" s="50">
        <f t="shared" si="142"/>
        <v>77.741832906544204</v>
      </c>
      <c r="E486" s="50">
        <f t="shared" si="142"/>
        <v>1.3208347252359927</v>
      </c>
      <c r="F486" s="50">
        <f t="shared" si="142"/>
        <v>8.9159951076670885E-4</v>
      </c>
      <c r="G486" s="50">
        <f t="shared" si="142"/>
        <v>13.560177014371067</v>
      </c>
      <c r="H486" s="50">
        <f t="shared" si="142"/>
        <v>57.948681528250383</v>
      </c>
      <c r="I486" s="50">
        <f t="shared" si="142"/>
        <v>0</v>
      </c>
      <c r="J486" s="50">
        <f t="shared" si="142"/>
        <v>57.948681528250383</v>
      </c>
      <c r="K486" s="50">
        <f t="shared" si="142"/>
        <v>0</v>
      </c>
      <c r="L486" s="50">
        <f t="shared" si="142"/>
        <v>97.002453208688308</v>
      </c>
      <c r="M486" s="50">
        <f t="shared" si="142"/>
        <v>0</v>
      </c>
      <c r="N486" s="50">
        <f t="shared" si="142"/>
        <v>0</v>
      </c>
      <c r="O486" s="51">
        <f t="shared" si="149"/>
        <v>34.723950066840629</v>
      </c>
      <c r="P486" s="50">
        <f t="shared" si="150"/>
        <v>77.741832906544204</v>
      </c>
      <c r="Q486" s="50">
        <f t="shared" si="151"/>
        <v>13.560177014371067</v>
      </c>
      <c r="R486" s="50">
        <f t="shared" si="152"/>
        <v>57.948681528250383</v>
      </c>
      <c r="S486" s="50">
        <f t="shared" si="153"/>
        <v>0</v>
      </c>
      <c r="T486" s="50">
        <f t="shared" si="154"/>
        <v>57.948681528250383</v>
      </c>
      <c r="U486" s="50">
        <f t="shared" si="155"/>
        <v>0</v>
      </c>
      <c r="V486" s="50">
        <f t="shared" si="156"/>
        <v>97.002453208688308</v>
      </c>
      <c r="X486" s="38">
        <f t="shared" si="128"/>
        <v>79.669768700736967</v>
      </c>
      <c r="Y486" s="38">
        <f t="shared" si="128"/>
        <v>0</v>
      </c>
      <c r="Z486" s="38">
        <f t="shared" si="128"/>
        <v>72.440419704050981</v>
      </c>
      <c r="AA486" s="7"/>
      <c r="AB486" s="69">
        <f t="shared" si="134"/>
        <v>30.798265729077841</v>
      </c>
      <c r="AC486" s="69">
        <f t="shared" si="135"/>
        <v>80.980530904111944</v>
      </c>
      <c r="AD486" s="50">
        <f t="shared" si="145"/>
        <v>48.77898975749715</v>
      </c>
      <c r="AE486" s="50">
        <f t="shared" si="145"/>
        <v>18.435089638556477</v>
      </c>
      <c r="AF486" s="50">
        <f t="shared" si="145"/>
        <v>48.77898975749715</v>
      </c>
      <c r="AG486" s="74">
        <f t="shared" ref="AG486:AG487" si="159">+AE486</f>
        <v>18.435089638556477</v>
      </c>
      <c r="AH486" s="50">
        <f t="shared" si="147"/>
        <v>0</v>
      </c>
      <c r="AI486" s="50">
        <f t="shared" si="147"/>
        <v>78.970388350011334</v>
      </c>
      <c r="AJ486" s="50">
        <f t="shared" si="147"/>
        <v>0</v>
      </c>
      <c r="AK486" s="50">
        <f t="shared" si="147"/>
        <v>0</v>
      </c>
      <c r="AL486" s="50">
        <f t="shared" si="148"/>
        <v>0</v>
      </c>
      <c r="AM486" s="50">
        <f t="shared" si="143"/>
        <v>32.338150036532738</v>
      </c>
      <c r="AN486" s="50">
        <f t="shared" si="143"/>
        <v>0</v>
      </c>
      <c r="AO486" s="50">
        <f t="shared" si="143"/>
        <v>0</v>
      </c>
      <c r="AP486" s="50">
        <f t="shared" si="143"/>
        <v>0</v>
      </c>
      <c r="AQ486" s="50">
        <f t="shared" si="143"/>
        <v>48.77898975749715</v>
      </c>
      <c r="AR486" s="50">
        <f t="shared" si="143"/>
        <v>0</v>
      </c>
      <c r="AS486" s="50">
        <f t="shared" si="143"/>
        <v>18.435089638556477</v>
      </c>
      <c r="AT486" s="74">
        <v>0</v>
      </c>
      <c r="AU486" s="74">
        <v>0</v>
      </c>
    </row>
    <row r="487" spans="1:47" x14ac:dyDescent="0.2">
      <c r="A487" s="49">
        <v>2030</v>
      </c>
      <c r="B487" s="49">
        <v>3</v>
      </c>
      <c r="C487" s="50">
        <f t="shared" si="144"/>
        <v>67.088827391532973</v>
      </c>
      <c r="D487" s="50">
        <f t="shared" si="142"/>
        <v>46.024503453365838</v>
      </c>
      <c r="E487" s="50">
        <f t="shared" si="142"/>
        <v>5.4285772270038901</v>
      </c>
      <c r="F487" s="50">
        <f t="shared" si="142"/>
        <v>0.1342781954715154</v>
      </c>
      <c r="G487" s="50">
        <f t="shared" si="142"/>
        <v>40.724002377688201</v>
      </c>
      <c r="H487" s="50">
        <f t="shared" si="142"/>
        <v>29.133900916766059</v>
      </c>
      <c r="I487" s="50">
        <f t="shared" si="142"/>
        <v>0</v>
      </c>
      <c r="J487" s="50">
        <f t="shared" si="142"/>
        <v>29.133900916766059</v>
      </c>
      <c r="K487" s="50">
        <f t="shared" si="142"/>
        <v>87.807682389096911</v>
      </c>
      <c r="L487" s="50">
        <f t="shared" si="142"/>
        <v>0</v>
      </c>
      <c r="M487" s="50">
        <f t="shared" si="142"/>
        <v>0</v>
      </c>
      <c r="N487" s="50">
        <f t="shared" si="142"/>
        <v>0</v>
      </c>
      <c r="O487" s="51">
        <f t="shared" si="149"/>
        <v>67.088827391532973</v>
      </c>
      <c r="P487" s="50">
        <f t="shared" si="150"/>
        <v>46.024503453365838</v>
      </c>
      <c r="Q487" s="50">
        <f t="shared" si="151"/>
        <v>40.724002377688201</v>
      </c>
      <c r="R487" s="50">
        <f t="shared" si="152"/>
        <v>29.133900916766059</v>
      </c>
      <c r="S487" s="50">
        <f t="shared" si="153"/>
        <v>0</v>
      </c>
      <c r="T487" s="50">
        <f t="shared" si="154"/>
        <v>29.133900916766059</v>
      </c>
      <c r="U487" s="50">
        <f t="shared" si="155"/>
        <v>87.807682389096911</v>
      </c>
      <c r="V487" s="50">
        <f t="shared" si="156"/>
        <v>0</v>
      </c>
      <c r="X487" s="38">
        <f t="shared" si="128"/>
        <v>82.538993708748691</v>
      </c>
      <c r="Y487" s="38">
        <f t="shared" si="128"/>
        <v>0</v>
      </c>
      <c r="Z487" s="38">
        <f t="shared" si="128"/>
        <v>69.644391577029523</v>
      </c>
      <c r="AA487" s="7"/>
      <c r="AB487" s="69">
        <f t="shared" si="134"/>
        <v>50.906388729186801</v>
      </c>
      <c r="AC487" s="69">
        <f t="shared" si="135"/>
        <v>43.541291222508221</v>
      </c>
      <c r="AD487" s="50">
        <f t="shared" si="145"/>
        <v>23.421699640876209</v>
      </c>
      <c r="AE487" s="50">
        <f t="shared" si="145"/>
        <v>5.9476789648753794</v>
      </c>
      <c r="AF487" s="50">
        <f t="shared" si="145"/>
        <v>23.421699640876209</v>
      </c>
      <c r="AG487" s="74">
        <f t="shared" si="159"/>
        <v>5.9476789648753794</v>
      </c>
      <c r="AH487" s="50">
        <f t="shared" si="147"/>
        <v>74.675091720887963</v>
      </c>
      <c r="AI487" s="50">
        <f t="shared" si="147"/>
        <v>0</v>
      </c>
      <c r="AJ487" s="50">
        <f t="shared" si="147"/>
        <v>0</v>
      </c>
      <c r="AK487" s="50">
        <f t="shared" si="147"/>
        <v>0</v>
      </c>
      <c r="AL487" s="50">
        <f t="shared" si="148"/>
        <v>30.034328431628371</v>
      </c>
      <c r="AM487" s="50">
        <f t="shared" si="143"/>
        <v>0</v>
      </c>
      <c r="AN487" s="50">
        <f t="shared" si="143"/>
        <v>0</v>
      </c>
      <c r="AO487" s="50">
        <f t="shared" si="143"/>
        <v>0</v>
      </c>
      <c r="AP487" s="50">
        <f t="shared" si="143"/>
        <v>23.421699640876209</v>
      </c>
      <c r="AQ487" s="50">
        <f t="shared" si="143"/>
        <v>0</v>
      </c>
      <c r="AR487" s="50">
        <f t="shared" si="143"/>
        <v>5.9476789648753794</v>
      </c>
      <c r="AS487" s="50">
        <f t="shared" si="143"/>
        <v>0</v>
      </c>
      <c r="AT487" s="74">
        <f>(C487+C488)/2</f>
        <v>92.25873715316439</v>
      </c>
      <c r="AU487" s="74">
        <f>(K487+H488)/2</f>
        <v>45.244733330196226</v>
      </c>
    </row>
    <row r="488" spans="1:47" x14ac:dyDescent="0.2">
      <c r="A488" s="49">
        <v>2030</v>
      </c>
      <c r="B488" s="49">
        <v>4</v>
      </c>
      <c r="C488" s="50">
        <f t="shared" si="144"/>
        <v>117.42864691479581</v>
      </c>
      <c r="D488" s="50">
        <f t="shared" si="142"/>
        <v>10.764282951672801</v>
      </c>
      <c r="E488" s="50">
        <f t="shared" si="142"/>
        <v>16.467672682378009</v>
      </c>
      <c r="F488" s="50">
        <f t="shared" si="142"/>
        <v>1.3530134195648187</v>
      </c>
      <c r="G488" s="50">
        <f t="shared" si="142"/>
        <v>95.328248916043805</v>
      </c>
      <c r="H488" s="50">
        <f t="shared" si="142"/>
        <v>2.6817842712955349</v>
      </c>
      <c r="I488" s="50">
        <f t="shared" si="142"/>
        <v>0</v>
      </c>
      <c r="J488" s="50">
        <f t="shared" si="142"/>
        <v>0</v>
      </c>
      <c r="K488" s="50">
        <f t="shared" si="142"/>
        <v>0</v>
      </c>
      <c r="L488" s="50">
        <f t="shared" si="142"/>
        <v>0</v>
      </c>
      <c r="M488" s="50">
        <f t="shared" si="142"/>
        <v>0</v>
      </c>
      <c r="N488" s="50">
        <f t="shared" si="142"/>
        <v>0</v>
      </c>
      <c r="O488" s="51">
        <f t="shared" si="149"/>
        <v>117.42864691479581</v>
      </c>
      <c r="P488" s="50">
        <f t="shared" si="150"/>
        <v>10.764282951672801</v>
      </c>
      <c r="Q488" s="50">
        <f t="shared" si="151"/>
        <v>95.328248916043805</v>
      </c>
      <c r="R488" s="50">
        <f t="shared" si="152"/>
        <v>2.6817842712955349</v>
      </c>
      <c r="S488" s="50">
        <f t="shared" si="153"/>
        <v>0</v>
      </c>
      <c r="T488" s="50">
        <f t="shared" si="154"/>
        <v>0</v>
      </c>
      <c r="U488" s="50">
        <f t="shared" si="155"/>
        <v>0</v>
      </c>
      <c r="V488" s="50">
        <f t="shared" si="156"/>
        <v>0</v>
      </c>
      <c r="X488" s="38">
        <f t="shared" si="128"/>
        <v>86.733993019033363</v>
      </c>
      <c r="Y488" s="38">
        <f t="shared" si="128"/>
        <v>0</v>
      </c>
      <c r="Z488" s="38">
        <f t="shared" si="128"/>
        <v>68.255756463766915</v>
      </c>
      <c r="AA488" s="7"/>
      <c r="AB488" s="69">
        <f t="shared" si="134"/>
        <v>92.25873715316439</v>
      </c>
      <c r="AC488" s="69">
        <f t="shared" si="135"/>
        <v>14.56695045838303</v>
      </c>
      <c r="AD488" s="50">
        <f t="shared" si="145"/>
        <v>1.5573633808275509</v>
      </c>
      <c r="AE488" s="50">
        <f t="shared" si="145"/>
        <v>6.7199104708102195E-4</v>
      </c>
      <c r="AF488" s="50">
        <f t="shared" si="145"/>
        <v>0</v>
      </c>
      <c r="AG488" s="74">
        <v>0</v>
      </c>
      <c r="AH488" s="50">
        <f t="shared" si="147"/>
        <v>0</v>
      </c>
      <c r="AI488" s="50">
        <f t="shared" si="147"/>
        <v>0</v>
      </c>
      <c r="AJ488" s="50">
        <f t="shared" si="147"/>
        <v>0</v>
      </c>
      <c r="AK488" s="50">
        <f t="shared" si="147"/>
        <v>0</v>
      </c>
      <c r="AL488" s="50">
        <f t="shared" si="148"/>
        <v>0</v>
      </c>
      <c r="AM488" s="50">
        <f t="shared" si="143"/>
        <v>0</v>
      </c>
      <c r="AN488" s="50">
        <f t="shared" si="143"/>
        <v>0</v>
      </c>
      <c r="AO488" s="50">
        <f t="shared" si="143"/>
        <v>0</v>
      </c>
      <c r="AP488" s="50">
        <f t="shared" si="143"/>
        <v>0</v>
      </c>
      <c r="AQ488" s="50">
        <f t="shared" si="143"/>
        <v>0</v>
      </c>
      <c r="AR488" s="50">
        <f t="shared" si="143"/>
        <v>0</v>
      </c>
      <c r="AS488" s="50">
        <f t="shared" si="143"/>
        <v>0</v>
      </c>
      <c r="AT488" s="74">
        <v>0</v>
      </c>
      <c r="AU488" s="74">
        <v>0</v>
      </c>
    </row>
    <row r="489" spans="1:47" x14ac:dyDescent="0.2">
      <c r="A489" s="49">
        <v>2030</v>
      </c>
      <c r="B489" s="49">
        <v>5</v>
      </c>
      <c r="C489" s="50">
        <f t="shared" si="144"/>
        <v>205.87235315982971</v>
      </c>
      <c r="D489" s="50">
        <f t="shared" ref="D489:N504" si="160">+D477</f>
        <v>1.2492833206498815</v>
      </c>
      <c r="E489" s="50">
        <f t="shared" si="160"/>
        <v>45.023718770231113</v>
      </c>
      <c r="F489" s="50">
        <f t="shared" si="160"/>
        <v>7.1705905198264563</v>
      </c>
      <c r="G489" s="50">
        <f t="shared" si="160"/>
        <v>197.64060057596834</v>
      </c>
      <c r="H489" s="50">
        <f t="shared" si="160"/>
        <v>7.083333333333286E-2</v>
      </c>
      <c r="I489" s="50">
        <f t="shared" si="160"/>
        <v>0</v>
      </c>
      <c r="J489" s="50">
        <f t="shared" si="160"/>
        <v>0</v>
      </c>
      <c r="K489" s="50">
        <f t="shared" si="160"/>
        <v>0</v>
      </c>
      <c r="L489" s="50">
        <f t="shared" si="160"/>
        <v>0</v>
      </c>
      <c r="M489" s="50">
        <f t="shared" si="160"/>
        <v>0</v>
      </c>
      <c r="N489" s="50">
        <f t="shared" si="160"/>
        <v>0</v>
      </c>
      <c r="O489" s="51">
        <f t="shared" si="149"/>
        <v>205.87235315982971</v>
      </c>
      <c r="P489" s="50">
        <f t="shared" si="150"/>
        <v>1.2492833206498815</v>
      </c>
      <c r="Q489" s="50">
        <f t="shared" si="151"/>
        <v>197.64060057596834</v>
      </c>
      <c r="R489" s="50">
        <f t="shared" si="152"/>
        <v>7.083333333333286E-2</v>
      </c>
      <c r="S489" s="50">
        <f t="shared" si="153"/>
        <v>0</v>
      </c>
      <c r="T489" s="50">
        <f t="shared" si="154"/>
        <v>0</v>
      </c>
      <c r="U489" s="50">
        <f t="shared" si="155"/>
        <v>0</v>
      </c>
      <c r="V489" s="50">
        <f t="shared" si="156"/>
        <v>0</v>
      </c>
      <c r="X489" s="38">
        <f t="shared" si="128"/>
        <v>95.217284807981201</v>
      </c>
      <c r="Y489" s="38">
        <f t="shared" si="128"/>
        <v>95.217284807981201</v>
      </c>
      <c r="Z489" s="38">
        <f t="shared" si="128"/>
        <v>70.983151786833304</v>
      </c>
      <c r="AA489" s="7"/>
      <c r="AB489" s="69">
        <f t="shared" si="134"/>
        <v>161.65050003731275</v>
      </c>
      <c r="AC489" s="69">
        <f t="shared" si="135"/>
        <v>0</v>
      </c>
      <c r="AD489" s="50">
        <f t="shared" si="145"/>
        <v>1.041666666666643E-2</v>
      </c>
      <c r="AE489" s="50">
        <f t="shared" si="145"/>
        <v>0</v>
      </c>
      <c r="AF489" s="50">
        <f t="shared" si="145"/>
        <v>0</v>
      </c>
      <c r="AG489" s="74">
        <v>0</v>
      </c>
      <c r="AH489" s="50">
        <f t="shared" si="147"/>
        <v>0</v>
      </c>
      <c r="AI489" s="50">
        <f t="shared" si="147"/>
        <v>0</v>
      </c>
      <c r="AJ489" s="50">
        <f t="shared" si="147"/>
        <v>0</v>
      </c>
      <c r="AK489" s="50">
        <f t="shared" si="147"/>
        <v>0</v>
      </c>
      <c r="AL489" s="50">
        <f t="shared" si="148"/>
        <v>0</v>
      </c>
      <c r="AM489" s="50">
        <f t="shared" si="148"/>
        <v>0</v>
      </c>
      <c r="AN489" s="50">
        <f t="shared" si="148"/>
        <v>0</v>
      </c>
      <c r="AO489" s="50">
        <f t="shared" si="148"/>
        <v>0</v>
      </c>
      <c r="AP489" s="50">
        <f t="shared" si="148"/>
        <v>0</v>
      </c>
      <c r="AQ489" s="50">
        <f t="shared" si="148"/>
        <v>0</v>
      </c>
      <c r="AR489" s="50">
        <f t="shared" si="148"/>
        <v>0</v>
      </c>
      <c r="AS489" s="50">
        <f t="shared" si="148"/>
        <v>0</v>
      </c>
      <c r="AT489" s="74">
        <v>0</v>
      </c>
      <c r="AU489" s="74">
        <v>0</v>
      </c>
    </row>
    <row r="490" spans="1:47" x14ac:dyDescent="0.2">
      <c r="A490" s="49">
        <v>2030</v>
      </c>
      <c r="B490" s="49">
        <v>6</v>
      </c>
      <c r="C490" s="50">
        <f t="shared" si="144"/>
        <v>273.79728737823223</v>
      </c>
      <c r="D490" s="50">
        <f t="shared" si="160"/>
        <v>0</v>
      </c>
      <c r="E490" s="50">
        <f t="shared" si="160"/>
        <v>72.937178621047735</v>
      </c>
      <c r="F490" s="50">
        <f t="shared" si="160"/>
        <v>17.719139843326005</v>
      </c>
      <c r="G490" s="50">
        <f t="shared" si="160"/>
        <v>273.7753998005528</v>
      </c>
      <c r="H490" s="50">
        <f t="shared" si="160"/>
        <v>0</v>
      </c>
      <c r="I490" s="50">
        <f t="shared" si="160"/>
        <v>0</v>
      </c>
      <c r="J490" s="50">
        <f t="shared" si="160"/>
        <v>0</v>
      </c>
      <c r="K490" s="50">
        <f t="shared" si="160"/>
        <v>0</v>
      </c>
      <c r="L490" s="50">
        <f t="shared" si="160"/>
        <v>0</v>
      </c>
      <c r="M490" s="50">
        <f t="shared" si="160"/>
        <v>0</v>
      </c>
      <c r="N490" s="50">
        <f t="shared" si="160"/>
        <v>0</v>
      </c>
      <c r="O490" s="51">
        <f t="shared" si="149"/>
        <v>273.79728737823223</v>
      </c>
      <c r="P490" s="50">
        <f t="shared" si="150"/>
        <v>0</v>
      </c>
      <c r="Q490" s="50">
        <f t="shared" si="151"/>
        <v>273.7753998005528</v>
      </c>
      <c r="R490" s="50">
        <f t="shared" si="152"/>
        <v>0</v>
      </c>
      <c r="S490" s="50">
        <f t="shared" si="153"/>
        <v>0</v>
      </c>
      <c r="T490" s="50">
        <f t="shared" si="154"/>
        <v>0</v>
      </c>
      <c r="U490" s="50">
        <f t="shared" si="155"/>
        <v>0</v>
      </c>
      <c r="V490" s="50">
        <f t="shared" si="156"/>
        <v>0</v>
      </c>
      <c r="X490" s="38">
        <f t="shared" si="128"/>
        <v>102.96120349246796</v>
      </c>
      <c r="Y490" s="38">
        <f t="shared" si="128"/>
        <v>102.96120349246796</v>
      </c>
      <c r="Z490" s="38">
        <f t="shared" si="128"/>
        <v>76.337452216704307</v>
      </c>
      <c r="AA490" s="7"/>
      <c r="AB490" s="69">
        <f t="shared" si="134"/>
        <v>239.83482026903096</v>
      </c>
      <c r="AC490" s="69">
        <f t="shared" si="135"/>
        <v>0</v>
      </c>
      <c r="AD490" s="50">
        <f t="shared" si="145"/>
        <v>0</v>
      </c>
      <c r="AE490" s="50">
        <f t="shared" si="145"/>
        <v>0</v>
      </c>
      <c r="AF490" s="50">
        <f t="shared" si="145"/>
        <v>0</v>
      </c>
      <c r="AG490" s="74">
        <v>0</v>
      </c>
      <c r="AH490" s="50">
        <f t="shared" si="147"/>
        <v>0</v>
      </c>
      <c r="AI490" s="50">
        <f t="shared" si="147"/>
        <v>0</v>
      </c>
      <c r="AJ490" s="50">
        <f t="shared" si="147"/>
        <v>0</v>
      </c>
      <c r="AK490" s="50">
        <f t="shared" si="147"/>
        <v>0</v>
      </c>
      <c r="AL490" s="50">
        <f t="shared" si="148"/>
        <v>0</v>
      </c>
      <c r="AM490" s="50">
        <f t="shared" si="148"/>
        <v>0</v>
      </c>
      <c r="AN490" s="50">
        <f t="shared" si="148"/>
        <v>0</v>
      </c>
      <c r="AO490" s="50">
        <f t="shared" si="148"/>
        <v>0</v>
      </c>
      <c r="AP490" s="50">
        <f t="shared" si="148"/>
        <v>0</v>
      </c>
      <c r="AQ490" s="50">
        <f t="shared" si="148"/>
        <v>0</v>
      </c>
      <c r="AR490" s="50">
        <f t="shared" si="148"/>
        <v>0</v>
      </c>
      <c r="AS490" s="50">
        <f t="shared" si="148"/>
        <v>0</v>
      </c>
      <c r="AT490" s="74">
        <v>0</v>
      </c>
      <c r="AU490" s="74">
        <v>0</v>
      </c>
    </row>
    <row r="491" spans="1:47" x14ac:dyDescent="0.2">
      <c r="A491" s="49">
        <v>2030</v>
      </c>
      <c r="B491" s="49">
        <v>7</v>
      </c>
      <c r="C491" s="50">
        <f t="shared" si="144"/>
        <v>323.21495100202412</v>
      </c>
      <c r="D491" s="50">
        <f t="shared" si="160"/>
        <v>0</v>
      </c>
      <c r="E491" s="50">
        <f t="shared" si="160"/>
        <v>97.206715563959477</v>
      </c>
      <c r="F491" s="50">
        <f t="shared" si="160"/>
        <v>25.757981967650835</v>
      </c>
      <c r="G491" s="50">
        <f t="shared" si="160"/>
        <v>323.21490232084477</v>
      </c>
      <c r="H491" s="50">
        <f t="shared" si="160"/>
        <v>0</v>
      </c>
      <c r="I491" s="50">
        <f t="shared" si="160"/>
        <v>0</v>
      </c>
      <c r="J491" s="50">
        <f t="shared" si="160"/>
        <v>0</v>
      </c>
      <c r="K491" s="50">
        <f t="shared" si="160"/>
        <v>0</v>
      </c>
      <c r="L491" s="50">
        <f t="shared" si="160"/>
        <v>0</v>
      </c>
      <c r="M491" s="50">
        <f t="shared" si="160"/>
        <v>0</v>
      </c>
      <c r="N491" s="50">
        <f t="shared" si="160"/>
        <v>0</v>
      </c>
      <c r="O491" s="51">
        <f t="shared" si="149"/>
        <v>323.21495100202412</v>
      </c>
      <c r="P491" s="50">
        <f t="shared" si="150"/>
        <v>0</v>
      </c>
      <c r="Q491" s="50">
        <f t="shared" si="151"/>
        <v>323.21490232084477</v>
      </c>
      <c r="R491" s="50">
        <f t="shared" si="152"/>
        <v>0</v>
      </c>
      <c r="S491" s="50">
        <f t="shared" si="153"/>
        <v>0</v>
      </c>
      <c r="T491" s="50">
        <f t="shared" si="154"/>
        <v>0</v>
      </c>
      <c r="U491" s="50">
        <f t="shared" si="155"/>
        <v>0</v>
      </c>
      <c r="V491" s="50">
        <f t="shared" si="156"/>
        <v>0</v>
      </c>
      <c r="X491" s="38">
        <f t="shared" si="128"/>
        <v>106.44877069971258</v>
      </c>
      <c r="Y491" s="38">
        <f t="shared" si="128"/>
        <v>106.44877069971258</v>
      </c>
      <c r="Z491" s="38">
        <f t="shared" si="128"/>
        <v>76.206395007915347</v>
      </c>
      <c r="AA491" s="7"/>
      <c r="AB491" s="69">
        <f t="shared" si="134"/>
        <v>298.50611919012817</v>
      </c>
      <c r="AC491" s="69">
        <f t="shared" si="135"/>
        <v>0</v>
      </c>
      <c r="AD491" s="50">
        <f t="shared" si="145"/>
        <v>0</v>
      </c>
      <c r="AE491" s="50">
        <f t="shared" si="145"/>
        <v>0</v>
      </c>
      <c r="AF491" s="50">
        <f t="shared" si="145"/>
        <v>0</v>
      </c>
      <c r="AG491" s="74">
        <v>0</v>
      </c>
      <c r="AH491" s="50">
        <f t="shared" si="147"/>
        <v>0</v>
      </c>
      <c r="AI491" s="50">
        <f t="shared" si="147"/>
        <v>0</v>
      </c>
      <c r="AJ491" s="50">
        <f t="shared" si="147"/>
        <v>0</v>
      </c>
      <c r="AK491" s="50">
        <f t="shared" si="147"/>
        <v>0</v>
      </c>
      <c r="AL491" s="50">
        <f t="shared" si="148"/>
        <v>0</v>
      </c>
      <c r="AM491" s="50">
        <f t="shared" si="148"/>
        <v>0</v>
      </c>
      <c r="AN491" s="50">
        <f t="shared" si="148"/>
        <v>0</v>
      </c>
      <c r="AO491" s="50">
        <f t="shared" si="148"/>
        <v>0</v>
      </c>
      <c r="AP491" s="50">
        <f t="shared" si="148"/>
        <v>0</v>
      </c>
      <c r="AQ491" s="50">
        <f t="shared" si="148"/>
        <v>0</v>
      </c>
      <c r="AR491" s="50">
        <f t="shared" si="148"/>
        <v>0</v>
      </c>
      <c r="AS491" s="50">
        <f t="shared" si="148"/>
        <v>0</v>
      </c>
      <c r="AT491" s="74">
        <v>0</v>
      </c>
      <c r="AU491" s="74">
        <v>0</v>
      </c>
    </row>
    <row r="492" spans="1:47" x14ac:dyDescent="0.2">
      <c r="A492" s="49">
        <v>2030</v>
      </c>
      <c r="B492" s="49">
        <v>8</v>
      </c>
      <c r="C492" s="50">
        <f t="shared" si="144"/>
        <v>329.73144935858772</v>
      </c>
      <c r="D492" s="50">
        <f t="shared" si="160"/>
        <v>0</v>
      </c>
      <c r="E492" s="50">
        <f t="shared" si="160"/>
        <v>99.695312400078421</v>
      </c>
      <c r="F492" s="50">
        <f t="shared" si="160"/>
        <v>26.810191103418628</v>
      </c>
      <c r="G492" s="50">
        <f t="shared" si="160"/>
        <v>329.73069944170629</v>
      </c>
      <c r="H492" s="50">
        <f t="shared" si="160"/>
        <v>0</v>
      </c>
      <c r="I492" s="50">
        <f t="shared" si="160"/>
        <v>0</v>
      </c>
      <c r="J492" s="50">
        <f t="shared" si="160"/>
        <v>0</v>
      </c>
      <c r="K492" s="50">
        <f t="shared" si="160"/>
        <v>0</v>
      </c>
      <c r="L492" s="50">
        <f t="shared" si="160"/>
        <v>0</v>
      </c>
      <c r="M492" s="50">
        <f t="shared" si="160"/>
        <v>0</v>
      </c>
      <c r="N492" s="50">
        <f t="shared" si="160"/>
        <v>0</v>
      </c>
      <c r="O492" s="51">
        <f t="shared" si="149"/>
        <v>329.73144935858772</v>
      </c>
      <c r="P492" s="50">
        <f t="shared" si="150"/>
        <v>0</v>
      </c>
      <c r="Q492" s="50">
        <f t="shared" si="151"/>
        <v>329.73069944170629</v>
      </c>
      <c r="R492" s="50">
        <f t="shared" si="152"/>
        <v>0</v>
      </c>
      <c r="S492" s="50">
        <f t="shared" si="153"/>
        <v>0</v>
      </c>
      <c r="T492" s="50">
        <f t="shared" si="154"/>
        <v>0</v>
      </c>
      <c r="U492" s="50">
        <f t="shared" si="155"/>
        <v>0</v>
      </c>
      <c r="V492" s="50">
        <f t="shared" si="156"/>
        <v>0</v>
      </c>
      <c r="X492" s="38">
        <f t="shared" si="128"/>
        <v>107.41614697985577</v>
      </c>
      <c r="Y492" s="38">
        <f t="shared" si="128"/>
        <v>107.41614697985577</v>
      </c>
      <c r="Z492" s="38">
        <f t="shared" si="128"/>
        <v>76.3967564018632</v>
      </c>
      <c r="AA492" s="7"/>
      <c r="AB492" s="69">
        <f t="shared" si="134"/>
        <v>326.47320018030592</v>
      </c>
      <c r="AC492" s="69">
        <f t="shared" si="135"/>
        <v>0</v>
      </c>
      <c r="AD492" s="50">
        <f t="shared" si="145"/>
        <v>0</v>
      </c>
      <c r="AE492" s="50">
        <f t="shared" si="145"/>
        <v>0</v>
      </c>
      <c r="AF492" s="50">
        <f t="shared" si="145"/>
        <v>0</v>
      </c>
      <c r="AG492" s="74">
        <v>0</v>
      </c>
      <c r="AH492" s="50">
        <f t="shared" si="147"/>
        <v>0</v>
      </c>
      <c r="AI492" s="50">
        <f t="shared" si="147"/>
        <v>0</v>
      </c>
      <c r="AJ492" s="50">
        <f t="shared" si="147"/>
        <v>0</v>
      </c>
      <c r="AK492" s="50">
        <f t="shared" si="147"/>
        <v>0</v>
      </c>
      <c r="AL492" s="50">
        <f t="shared" si="148"/>
        <v>0</v>
      </c>
      <c r="AM492" s="50">
        <f t="shared" si="148"/>
        <v>0</v>
      </c>
      <c r="AN492" s="50">
        <f t="shared" si="148"/>
        <v>0</v>
      </c>
      <c r="AO492" s="50">
        <f t="shared" si="148"/>
        <v>0</v>
      </c>
      <c r="AP492" s="50">
        <f t="shared" si="148"/>
        <v>0</v>
      </c>
      <c r="AQ492" s="50">
        <f t="shared" si="148"/>
        <v>0</v>
      </c>
      <c r="AR492" s="50">
        <f t="shared" si="148"/>
        <v>0</v>
      </c>
      <c r="AS492" s="50">
        <f t="shared" si="148"/>
        <v>0</v>
      </c>
      <c r="AT492" s="74">
        <v>0</v>
      </c>
      <c r="AU492" s="74">
        <v>0</v>
      </c>
    </row>
    <row r="493" spans="1:47" x14ac:dyDescent="0.2">
      <c r="A493" s="49">
        <v>2030</v>
      </c>
      <c r="B493" s="49">
        <v>9</v>
      </c>
      <c r="C493" s="50">
        <f t="shared" si="144"/>
        <v>278.21093356333773</v>
      </c>
      <c r="D493" s="50">
        <f t="shared" si="160"/>
        <v>0</v>
      </c>
      <c r="E493" s="50">
        <f t="shared" si="160"/>
        <v>69.2279907235135</v>
      </c>
      <c r="F493" s="50">
        <f t="shared" si="160"/>
        <v>13.43040285734474</v>
      </c>
      <c r="G493" s="50">
        <f t="shared" si="160"/>
        <v>278.15549384899225</v>
      </c>
      <c r="H493" s="50">
        <f t="shared" si="160"/>
        <v>0</v>
      </c>
      <c r="I493" s="50">
        <f t="shared" si="160"/>
        <v>0</v>
      </c>
      <c r="J493" s="50">
        <f t="shared" si="160"/>
        <v>0</v>
      </c>
      <c r="K493" s="50">
        <f t="shared" si="160"/>
        <v>0</v>
      </c>
      <c r="L493" s="50">
        <f t="shared" si="160"/>
        <v>0</v>
      </c>
      <c r="M493" s="50">
        <f t="shared" si="160"/>
        <v>0</v>
      </c>
      <c r="N493" s="50">
        <f t="shared" si="160"/>
        <v>0</v>
      </c>
      <c r="O493" s="51">
        <f t="shared" si="149"/>
        <v>278.21093356333773</v>
      </c>
      <c r="P493" s="50">
        <f t="shared" si="150"/>
        <v>0</v>
      </c>
      <c r="Q493" s="50">
        <f t="shared" si="151"/>
        <v>278.15549384899225</v>
      </c>
      <c r="R493" s="50">
        <f t="shared" si="152"/>
        <v>0</v>
      </c>
      <c r="S493" s="50">
        <f t="shared" si="153"/>
        <v>0</v>
      </c>
      <c r="T493" s="50">
        <f t="shared" si="154"/>
        <v>0</v>
      </c>
      <c r="U493" s="50">
        <f t="shared" si="155"/>
        <v>0</v>
      </c>
      <c r="V493" s="50">
        <f t="shared" si="156"/>
        <v>0</v>
      </c>
      <c r="X493" s="38">
        <f t="shared" si="128"/>
        <v>102.68150137955607</v>
      </c>
      <c r="Y493" s="38">
        <f t="shared" si="128"/>
        <v>102.68150137955607</v>
      </c>
      <c r="Z493" s="38">
        <f t="shared" si="128"/>
        <v>78.001484422866469</v>
      </c>
      <c r="AA493" s="7"/>
      <c r="AB493" s="69">
        <f t="shared" si="134"/>
        <v>303.9711914609627</v>
      </c>
      <c r="AC493" s="69">
        <f t="shared" si="135"/>
        <v>0</v>
      </c>
      <c r="AD493" s="50">
        <f t="shared" si="145"/>
        <v>0</v>
      </c>
      <c r="AE493" s="50">
        <f t="shared" si="145"/>
        <v>0</v>
      </c>
      <c r="AF493" s="50">
        <f t="shared" si="145"/>
        <v>0</v>
      </c>
      <c r="AG493" s="74">
        <v>0</v>
      </c>
      <c r="AH493" s="50">
        <f t="shared" si="147"/>
        <v>0</v>
      </c>
      <c r="AI493" s="50">
        <f t="shared" si="147"/>
        <v>0</v>
      </c>
      <c r="AJ493" s="50">
        <f t="shared" si="147"/>
        <v>0</v>
      </c>
      <c r="AK493" s="50">
        <f t="shared" si="147"/>
        <v>0</v>
      </c>
      <c r="AL493" s="50">
        <f t="shared" si="148"/>
        <v>0</v>
      </c>
      <c r="AM493" s="50">
        <f t="shared" si="148"/>
        <v>0</v>
      </c>
      <c r="AN493" s="50">
        <f t="shared" si="148"/>
        <v>0</v>
      </c>
      <c r="AO493" s="50">
        <f t="shared" si="148"/>
        <v>0</v>
      </c>
      <c r="AP493" s="50">
        <f t="shared" si="148"/>
        <v>0</v>
      </c>
      <c r="AQ493" s="50">
        <f t="shared" si="148"/>
        <v>0</v>
      </c>
      <c r="AR493" s="50">
        <f t="shared" si="148"/>
        <v>0</v>
      </c>
      <c r="AS493" s="50">
        <f t="shared" si="148"/>
        <v>0</v>
      </c>
      <c r="AT493" s="74">
        <v>0</v>
      </c>
      <c r="AU493" s="74">
        <v>0</v>
      </c>
    </row>
    <row r="494" spans="1:47" x14ac:dyDescent="0.2">
      <c r="A494" s="49">
        <v>2030</v>
      </c>
      <c r="B494" s="49">
        <v>10</v>
      </c>
      <c r="C494" s="50">
        <f t="shared" si="144"/>
        <v>198.83661390818892</v>
      </c>
      <c r="D494" s="50">
        <f t="shared" si="160"/>
        <v>3.8389772083761713</v>
      </c>
      <c r="E494" s="50">
        <f t="shared" si="160"/>
        <v>35.469220544334775</v>
      </c>
      <c r="F494" s="50">
        <f t="shared" si="160"/>
        <v>3.7051861891231086</v>
      </c>
      <c r="G494" s="50">
        <f t="shared" si="160"/>
        <v>190.70536958671573</v>
      </c>
      <c r="H494" s="50">
        <f t="shared" si="160"/>
        <v>1.5356602334740597</v>
      </c>
      <c r="I494" s="50">
        <f t="shared" si="160"/>
        <v>0</v>
      </c>
      <c r="J494" s="50">
        <f t="shared" si="160"/>
        <v>0</v>
      </c>
      <c r="K494" s="50">
        <f t="shared" si="160"/>
        <v>0</v>
      </c>
      <c r="L494" s="50">
        <f t="shared" si="160"/>
        <v>0</v>
      </c>
      <c r="M494" s="50">
        <f t="shared" si="160"/>
        <v>0</v>
      </c>
      <c r="N494" s="50">
        <f t="shared" si="160"/>
        <v>0</v>
      </c>
      <c r="O494" s="51">
        <f t="shared" si="149"/>
        <v>198.83661390818892</v>
      </c>
      <c r="P494" s="50">
        <f t="shared" si="150"/>
        <v>3.8389772083761713</v>
      </c>
      <c r="Q494" s="50">
        <f t="shared" si="151"/>
        <v>190.70536958671573</v>
      </c>
      <c r="R494" s="50">
        <f t="shared" si="152"/>
        <v>1.5356602334740597</v>
      </c>
      <c r="S494" s="50">
        <f t="shared" si="153"/>
        <v>0</v>
      </c>
      <c r="T494" s="50">
        <f t="shared" si="154"/>
        <v>0</v>
      </c>
      <c r="U494" s="50">
        <f t="shared" si="155"/>
        <v>0</v>
      </c>
      <c r="V494" s="50">
        <f t="shared" si="156"/>
        <v>0</v>
      </c>
      <c r="X494" s="38">
        <f t="shared" si="128"/>
        <v>93.161689051897923</v>
      </c>
      <c r="Y494" s="38">
        <f t="shared" si="128"/>
        <v>0</v>
      </c>
      <c r="Z494" s="38">
        <f t="shared" si="128"/>
        <v>73.921823299745228</v>
      </c>
      <c r="AA494" s="7"/>
      <c r="AB494" s="69">
        <f t="shared" si="134"/>
        <v>238.52377373576331</v>
      </c>
      <c r="AC494" s="69">
        <f t="shared" si="135"/>
        <v>0</v>
      </c>
      <c r="AD494" s="50">
        <f t="shared" si="145"/>
        <v>1.0401537332701989</v>
      </c>
      <c r="AE494" s="50">
        <f t="shared" si="145"/>
        <v>0</v>
      </c>
      <c r="AF494" s="50">
        <f t="shared" si="145"/>
        <v>0</v>
      </c>
      <c r="AG494" s="74">
        <v>0</v>
      </c>
      <c r="AH494" s="50">
        <f t="shared" si="147"/>
        <v>0</v>
      </c>
      <c r="AI494" s="50">
        <f t="shared" si="147"/>
        <v>0</v>
      </c>
      <c r="AJ494" s="50">
        <f t="shared" si="147"/>
        <v>0</v>
      </c>
      <c r="AK494" s="50">
        <f t="shared" si="147"/>
        <v>0</v>
      </c>
      <c r="AL494" s="50">
        <f t="shared" si="148"/>
        <v>0</v>
      </c>
      <c r="AM494" s="50">
        <f t="shared" si="148"/>
        <v>0</v>
      </c>
      <c r="AN494" s="50">
        <f t="shared" si="148"/>
        <v>0</v>
      </c>
      <c r="AO494" s="50">
        <f t="shared" si="148"/>
        <v>0</v>
      </c>
      <c r="AP494" s="50">
        <f t="shared" si="148"/>
        <v>0</v>
      </c>
      <c r="AQ494" s="50">
        <f t="shared" si="148"/>
        <v>0</v>
      </c>
      <c r="AR494" s="50">
        <f t="shared" si="148"/>
        <v>0</v>
      </c>
      <c r="AS494" s="50">
        <f t="shared" si="148"/>
        <v>0</v>
      </c>
      <c r="AT494" s="74">
        <v>0</v>
      </c>
      <c r="AU494" s="74">
        <v>0</v>
      </c>
    </row>
    <row r="495" spans="1:47" x14ac:dyDescent="0.2">
      <c r="A495" s="49">
        <v>2030</v>
      </c>
      <c r="B495" s="49">
        <v>11</v>
      </c>
      <c r="C495" s="50">
        <f t="shared" si="144"/>
        <v>75.667245198869992</v>
      </c>
      <c r="D495" s="50">
        <f t="shared" si="160"/>
        <v>28.935219572893278</v>
      </c>
      <c r="E495" s="50">
        <f t="shared" si="160"/>
        <v>4.4286832253945372</v>
      </c>
      <c r="F495" s="50">
        <f t="shared" si="160"/>
        <v>6.2534575168875839E-2</v>
      </c>
      <c r="G495" s="50">
        <f t="shared" si="160"/>
        <v>53.128416412666297</v>
      </c>
      <c r="H495" s="50">
        <f t="shared" si="160"/>
        <v>14.74770491549187</v>
      </c>
      <c r="I495" s="50">
        <f t="shared" si="160"/>
        <v>0</v>
      </c>
      <c r="J495" s="50">
        <f t="shared" si="160"/>
        <v>0</v>
      </c>
      <c r="K495" s="50">
        <f t="shared" si="160"/>
        <v>0</v>
      </c>
      <c r="L495" s="50">
        <f t="shared" si="160"/>
        <v>0</v>
      </c>
      <c r="M495" s="50">
        <f t="shared" si="160"/>
        <v>0</v>
      </c>
      <c r="N495" s="50">
        <f t="shared" si="160"/>
        <v>0</v>
      </c>
      <c r="O495" s="51">
        <f t="shared" si="149"/>
        <v>75.667245198869992</v>
      </c>
      <c r="P495" s="50">
        <f t="shared" si="150"/>
        <v>28.935219572893278</v>
      </c>
      <c r="Q495" s="50">
        <f t="shared" si="151"/>
        <v>53.128416412666297</v>
      </c>
      <c r="R495" s="50">
        <f t="shared" si="152"/>
        <v>14.74770491549187</v>
      </c>
      <c r="S495" s="50">
        <f t="shared" si="153"/>
        <v>0</v>
      </c>
      <c r="T495" s="50">
        <f t="shared" si="154"/>
        <v>0</v>
      </c>
      <c r="U495" s="50">
        <f t="shared" si="155"/>
        <v>0</v>
      </c>
      <c r="V495" s="50">
        <f t="shared" si="156"/>
        <v>0</v>
      </c>
      <c r="X495" s="38">
        <f t="shared" si="128"/>
        <v>82.716754349850987</v>
      </c>
      <c r="Y495" s="38">
        <f t="shared" si="128"/>
        <v>0</v>
      </c>
      <c r="Z495" s="38">
        <f t="shared" si="128"/>
        <v>72.824650968202945</v>
      </c>
      <c r="AA495" s="7"/>
      <c r="AB495" s="69">
        <f t="shared" si="134"/>
        <v>137.25192955352946</v>
      </c>
      <c r="AC495" s="69">
        <f t="shared" si="135"/>
        <v>0</v>
      </c>
      <c r="AD495" s="50">
        <f t="shared" si="145"/>
        <v>10.990310368714875</v>
      </c>
      <c r="AE495" s="50">
        <f t="shared" si="145"/>
        <v>1.7466988989282193</v>
      </c>
      <c r="AF495" s="50">
        <f t="shared" si="145"/>
        <v>0</v>
      </c>
      <c r="AG495" s="74">
        <v>0</v>
      </c>
      <c r="AH495" s="50">
        <f t="shared" si="147"/>
        <v>0</v>
      </c>
      <c r="AI495" s="50">
        <f t="shared" si="147"/>
        <v>0</v>
      </c>
      <c r="AJ495" s="50">
        <f t="shared" si="147"/>
        <v>0</v>
      </c>
      <c r="AK495" s="50">
        <f t="shared" si="147"/>
        <v>0</v>
      </c>
      <c r="AL495" s="50">
        <f t="shared" si="148"/>
        <v>0</v>
      </c>
      <c r="AM495" s="50">
        <f t="shared" si="148"/>
        <v>0</v>
      </c>
      <c r="AN495" s="50">
        <f t="shared" si="148"/>
        <v>0</v>
      </c>
      <c r="AO495" s="50">
        <f t="shared" si="148"/>
        <v>0</v>
      </c>
      <c r="AP495" s="50">
        <f t="shared" si="148"/>
        <v>0</v>
      </c>
      <c r="AQ495" s="50">
        <f t="shared" si="148"/>
        <v>0</v>
      </c>
      <c r="AR495" s="50">
        <f t="shared" si="148"/>
        <v>0</v>
      </c>
      <c r="AS495" s="50">
        <f t="shared" si="148"/>
        <v>0</v>
      </c>
      <c r="AT495" s="74">
        <v>0</v>
      </c>
      <c r="AU495" s="74">
        <v>0</v>
      </c>
    </row>
    <row r="496" spans="1:47" x14ac:dyDescent="0.2">
      <c r="A496" s="49">
        <v>2030</v>
      </c>
      <c r="B496" s="49">
        <v>12</v>
      </c>
      <c r="C496" s="50">
        <f t="shared" si="144"/>
        <v>42.449672857488302</v>
      </c>
      <c r="D496" s="50">
        <f t="shared" si="160"/>
        <v>82.304422731853208</v>
      </c>
      <c r="E496" s="50">
        <f t="shared" si="160"/>
        <v>0.98160245218345865</v>
      </c>
      <c r="F496" s="50">
        <f t="shared" si="160"/>
        <v>5.7264258648294473E-4</v>
      </c>
      <c r="G496" s="50">
        <f t="shared" si="160"/>
        <v>24.516255146947294</v>
      </c>
      <c r="H496" s="50">
        <f t="shared" si="160"/>
        <v>65.410489377284875</v>
      </c>
      <c r="I496" s="50">
        <f t="shared" si="160"/>
        <v>0.17544300865084281</v>
      </c>
      <c r="J496" s="50">
        <f t="shared" si="160"/>
        <v>65.410489377284875</v>
      </c>
      <c r="K496" s="50">
        <f t="shared" si="160"/>
        <v>0</v>
      </c>
      <c r="L496" s="50">
        <f t="shared" si="160"/>
        <v>0</v>
      </c>
      <c r="M496" s="50">
        <f t="shared" si="160"/>
        <v>0</v>
      </c>
      <c r="N496" s="50">
        <f t="shared" si="160"/>
        <v>65.410489377284875</v>
      </c>
      <c r="O496" s="51">
        <f t="shared" si="149"/>
        <v>42.449672857488302</v>
      </c>
      <c r="P496" s="50">
        <f t="shared" si="150"/>
        <v>82.304422731853208</v>
      </c>
      <c r="Q496" s="50">
        <f t="shared" si="151"/>
        <v>24.516255146947294</v>
      </c>
      <c r="R496" s="50">
        <f t="shared" si="152"/>
        <v>65.410489377284875</v>
      </c>
      <c r="S496" s="50">
        <f t="shared" si="153"/>
        <v>0.17544300865084281</v>
      </c>
      <c r="T496" s="50">
        <f t="shared" si="154"/>
        <v>65.410489377284875</v>
      </c>
      <c r="U496" s="50">
        <f t="shared" si="155"/>
        <v>0</v>
      </c>
      <c r="V496" s="50">
        <f t="shared" si="156"/>
        <v>0</v>
      </c>
      <c r="X496" s="38">
        <f t="shared" si="128"/>
        <v>79.445466787395844</v>
      </c>
      <c r="Y496" s="38">
        <f t="shared" si="128"/>
        <v>0</v>
      </c>
      <c r="Z496" s="38">
        <f t="shared" si="128"/>
        <v>75.287115885577109</v>
      </c>
      <c r="AA496" s="7"/>
      <c r="AB496" s="69">
        <f t="shared" si="134"/>
        <v>59.058459028179144</v>
      </c>
      <c r="AC496" s="69">
        <f t="shared" si="135"/>
        <v>32.705244688642438</v>
      </c>
      <c r="AD496" s="50">
        <f t="shared" si="145"/>
        <v>55.891738675335681</v>
      </c>
      <c r="AE496" s="50">
        <f t="shared" si="145"/>
        <v>21.818154361592569</v>
      </c>
      <c r="AF496" s="50">
        <f t="shared" si="145"/>
        <v>55.891738675335681</v>
      </c>
      <c r="AG496" s="74">
        <f>+AE496</f>
        <v>21.818154361592569</v>
      </c>
      <c r="AH496" s="50">
        <f t="shared" si="147"/>
        <v>0</v>
      </c>
      <c r="AI496" s="50">
        <f t="shared" si="147"/>
        <v>0</v>
      </c>
      <c r="AJ496" s="50">
        <f t="shared" si="147"/>
        <v>0</v>
      </c>
      <c r="AK496" s="50">
        <f t="shared" si="147"/>
        <v>55.891738675335681</v>
      </c>
      <c r="AL496" s="50">
        <f t="shared" si="148"/>
        <v>0</v>
      </c>
      <c r="AM496" s="50">
        <f t="shared" si="148"/>
        <v>0</v>
      </c>
      <c r="AN496" s="50">
        <f t="shared" si="148"/>
        <v>0</v>
      </c>
      <c r="AO496" s="50">
        <f t="shared" si="148"/>
        <v>21.818154361592569</v>
      </c>
      <c r="AP496" s="50">
        <f t="shared" si="148"/>
        <v>0</v>
      </c>
      <c r="AQ496" s="50">
        <f t="shared" si="148"/>
        <v>0</v>
      </c>
      <c r="AR496" s="50">
        <f t="shared" si="148"/>
        <v>0</v>
      </c>
      <c r="AS496" s="50">
        <f t="shared" si="148"/>
        <v>0</v>
      </c>
      <c r="AT496" s="74">
        <v>0</v>
      </c>
      <c r="AU496" s="74">
        <v>0</v>
      </c>
    </row>
    <row r="497" spans="1:47" x14ac:dyDescent="0.2">
      <c r="A497" s="49">
        <v>2031</v>
      </c>
      <c r="B497" s="49">
        <v>1</v>
      </c>
      <c r="C497" s="50">
        <f>+C485</f>
        <v>26.872581391315055</v>
      </c>
      <c r="D497" s="50">
        <f t="shared" ref="D497:N497" si="161">+D485</f>
        <v>123.83441885147447</v>
      </c>
      <c r="E497" s="50">
        <f t="shared" si="161"/>
        <v>0.27440732439639026</v>
      </c>
      <c r="F497" s="50">
        <f t="shared" si="161"/>
        <v>0</v>
      </c>
      <c r="G497" s="50">
        <f t="shared" si="161"/>
        <v>8.9432386973197087</v>
      </c>
      <c r="H497" s="50">
        <f t="shared" si="161"/>
        <v>104.01238027997351</v>
      </c>
      <c r="I497" s="50">
        <f t="shared" si="161"/>
        <v>0.47586523824689808</v>
      </c>
      <c r="J497" s="50">
        <f t="shared" si="161"/>
        <v>104.01238027997351</v>
      </c>
      <c r="K497" s="50">
        <f t="shared" si="161"/>
        <v>0</v>
      </c>
      <c r="L497" s="50">
        <f t="shared" si="161"/>
        <v>0</v>
      </c>
      <c r="M497" s="50">
        <f t="shared" si="161"/>
        <v>104.01238027997351</v>
      </c>
      <c r="N497" s="50">
        <f t="shared" si="161"/>
        <v>0</v>
      </c>
      <c r="O497" s="51">
        <f t="shared" si="149"/>
        <v>26.872581391315055</v>
      </c>
      <c r="P497" s="50">
        <f t="shared" si="150"/>
        <v>123.83441885147447</v>
      </c>
      <c r="Q497" s="50">
        <f t="shared" si="151"/>
        <v>8.9432386973197087</v>
      </c>
      <c r="R497" s="50">
        <f t="shared" si="152"/>
        <v>104.01238027997351</v>
      </c>
      <c r="S497" s="50">
        <f t="shared" si="153"/>
        <v>0.47586523824689808</v>
      </c>
      <c r="T497" s="50">
        <f t="shared" si="154"/>
        <v>104.01238027997351</v>
      </c>
      <c r="U497" s="50">
        <f t="shared" si="155"/>
        <v>0</v>
      </c>
      <c r="V497" s="50">
        <f t="shared" si="156"/>
        <v>0</v>
      </c>
      <c r="X497" s="38">
        <f t="shared" si="128"/>
        <v>78.332321081003528</v>
      </c>
      <c r="Y497" s="38">
        <f t="shared" si="128"/>
        <v>0</v>
      </c>
      <c r="Z497" s="38">
        <f t="shared" si="128"/>
        <v>72.346460944869065</v>
      </c>
      <c r="AA497" s="7"/>
      <c r="AB497" s="69">
        <f t="shared" si="134"/>
        <v>34.661127124401681</v>
      </c>
      <c r="AC497" s="69">
        <f t="shared" si="135"/>
        <v>84.711434828629194</v>
      </c>
      <c r="AD497" s="50">
        <f>+AD485</f>
        <v>90.257513292983134</v>
      </c>
      <c r="AE497" s="50">
        <f>+AE485</f>
        <v>40.262137008313033</v>
      </c>
      <c r="AF497" s="50">
        <f>+AF485</f>
        <v>90.257513292983134</v>
      </c>
      <c r="AG497" s="74">
        <f>+AE497</f>
        <v>40.262137008313033</v>
      </c>
      <c r="AH497" s="50">
        <f>+AH485</f>
        <v>0</v>
      </c>
      <c r="AI497" s="50">
        <f>+AI485</f>
        <v>0</v>
      </c>
      <c r="AJ497" s="50">
        <f>+AJ485</f>
        <v>90.257513292983134</v>
      </c>
      <c r="AK497" s="50">
        <f>+AK485</f>
        <v>0</v>
      </c>
      <c r="AL497" s="50">
        <f>+AL485</f>
        <v>0</v>
      </c>
      <c r="AM497" s="50">
        <f t="shared" ref="AM497:AS497" si="162">+AM485</f>
        <v>0</v>
      </c>
      <c r="AN497" s="50">
        <f t="shared" si="162"/>
        <v>40.262137008313033</v>
      </c>
      <c r="AO497" s="50">
        <f t="shared" si="162"/>
        <v>0</v>
      </c>
      <c r="AP497" s="50">
        <f t="shared" si="162"/>
        <v>0</v>
      </c>
      <c r="AQ497" s="50">
        <f t="shared" si="162"/>
        <v>0</v>
      </c>
      <c r="AR497" s="50">
        <f t="shared" si="162"/>
        <v>0</v>
      </c>
      <c r="AS497" s="50">
        <f t="shared" si="162"/>
        <v>0</v>
      </c>
      <c r="AT497" s="74">
        <v>0</v>
      </c>
      <c r="AU497" s="74">
        <v>0</v>
      </c>
    </row>
    <row r="498" spans="1:47" x14ac:dyDescent="0.2">
      <c r="A498" s="49">
        <v>2031</v>
      </c>
      <c r="B498" s="49">
        <v>2</v>
      </c>
      <c r="C498" s="50">
        <f t="shared" si="144"/>
        <v>34.723950066840629</v>
      </c>
      <c r="D498" s="50">
        <f t="shared" si="160"/>
        <v>77.741832906544204</v>
      </c>
      <c r="E498" s="50">
        <f t="shared" si="160"/>
        <v>1.3208347252359927</v>
      </c>
      <c r="F498" s="50">
        <f t="shared" si="160"/>
        <v>8.9159951076670885E-4</v>
      </c>
      <c r="G498" s="50">
        <f t="shared" si="160"/>
        <v>13.560177014371067</v>
      </c>
      <c r="H498" s="50">
        <f t="shared" si="160"/>
        <v>57.948681528250383</v>
      </c>
      <c r="I498" s="50">
        <f t="shared" si="160"/>
        <v>0</v>
      </c>
      <c r="J498" s="50">
        <f t="shared" si="160"/>
        <v>57.948681528250383</v>
      </c>
      <c r="K498" s="50">
        <f t="shared" si="160"/>
        <v>0</v>
      </c>
      <c r="L498" s="50">
        <f t="shared" si="160"/>
        <v>97.002453208688308</v>
      </c>
      <c r="M498" s="50">
        <f t="shared" si="160"/>
        <v>0</v>
      </c>
      <c r="N498" s="50">
        <f t="shared" si="160"/>
        <v>0</v>
      </c>
      <c r="O498" s="51">
        <f t="shared" si="149"/>
        <v>34.723950066840629</v>
      </c>
      <c r="P498" s="50">
        <f t="shared" si="150"/>
        <v>77.741832906544204</v>
      </c>
      <c r="Q498" s="50">
        <f t="shared" si="151"/>
        <v>13.560177014371067</v>
      </c>
      <c r="R498" s="50">
        <f t="shared" si="152"/>
        <v>57.948681528250383</v>
      </c>
      <c r="S498" s="50">
        <f t="shared" si="153"/>
        <v>0</v>
      </c>
      <c r="T498" s="50">
        <f t="shared" si="154"/>
        <v>57.948681528250383</v>
      </c>
      <c r="U498" s="50">
        <f t="shared" si="155"/>
        <v>0</v>
      </c>
      <c r="V498" s="50">
        <f t="shared" si="156"/>
        <v>97.002453208688308</v>
      </c>
      <c r="X498" s="38">
        <f t="shared" si="128"/>
        <v>79.669768700736967</v>
      </c>
      <c r="Y498" s="38">
        <f t="shared" si="128"/>
        <v>0</v>
      </c>
      <c r="Z498" s="38">
        <f t="shared" si="128"/>
        <v>72.440419704050981</v>
      </c>
      <c r="AA498" s="7"/>
      <c r="AB498" s="69">
        <f t="shared" si="134"/>
        <v>30.798265729077841</v>
      </c>
      <c r="AC498" s="69">
        <f t="shared" si="135"/>
        <v>80.980530904111944</v>
      </c>
      <c r="AD498" s="50">
        <f t="shared" si="145"/>
        <v>48.77898975749715</v>
      </c>
      <c r="AE498" s="50">
        <f t="shared" si="145"/>
        <v>18.435089638556477</v>
      </c>
      <c r="AF498" s="50">
        <f t="shared" si="145"/>
        <v>48.77898975749715</v>
      </c>
      <c r="AG498" s="74">
        <f t="shared" ref="AG498:AG499" si="163">+AE498</f>
        <v>18.435089638556477</v>
      </c>
      <c r="AH498" s="50">
        <f t="shared" si="147"/>
        <v>0</v>
      </c>
      <c r="AI498" s="50">
        <f t="shared" si="147"/>
        <v>78.970388350011334</v>
      </c>
      <c r="AJ498" s="50">
        <f t="shared" si="147"/>
        <v>0</v>
      </c>
      <c r="AK498" s="50">
        <f t="shared" si="147"/>
        <v>0</v>
      </c>
      <c r="AL498" s="50">
        <f t="shared" si="148"/>
        <v>0</v>
      </c>
      <c r="AM498" s="50">
        <f t="shared" si="148"/>
        <v>32.338150036532738</v>
      </c>
      <c r="AN498" s="50">
        <f t="shared" si="148"/>
        <v>0</v>
      </c>
      <c r="AO498" s="50">
        <f t="shared" si="148"/>
        <v>0</v>
      </c>
      <c r="AP498" s="50">
        <f t="shared" si="148"/>
        <v>0</v>
      </c>
      <c r="AQ498" s="50">
        <f t="shared" si="148"/>
        <v>48.77898975749715</v>
      </c>
      <c r="AR498" s="50">
        <f t="shared" si="148"/>
        <v>0</v>
      </c>
      <c r="AS498" s="50">
        <f t="shared" si="148"/>
        <v>18.435089638556477</v>
      </c>
      <c r="AT498" s="74">
        <v>0</v>
      </c>
      <c r="AU498" s="74">
        <v>0</v>
      </c>
    </row>
    <row r="499" spans="1:47" x14ac:dyDescent="0.2">
      <c r="A499" s="49">
        <v>2031</v>
      </c>
      <c r="B499" s="49">
        <v>3</v>
      </c>
      <c r="C499" s="50">
        <f t="shared" si="144"/>
        <v>67.088827391532973</v>
      </c>
      <c r="D499" s="50">
        <f t="shared" si="160"/>
        <v>46.024503453365838</v>
      </c>
      <c r="E499" s="50">
        <f t="shared" si="160"/>
        <v>5.4285772270038901</v>
      </c>
      <c r="F499" s="50">
        <f t="shared" si="160"/>
        <v>0.1342781954715154</v>
      </c>
      <c r="G499" s="50">
        <f t="shared" si="160"/>
        <v>40.724002377688201</v>
      </c>
      <c r="H499" s="50">
        <f t="shared" si="160"/>
        <v>29.133900916766059</v>
      </c>
      <c r="I499" s="50">
        <f t="shared" si="160"/>
        <v>0</v>
      </c>
      <c r="J499" s="50">
        <f t="shared" si="160"/>
        <v>29.133900916766059</v>
      </c>
      <c r="K499" s="50">
        <f t="shared" si="160"/>
        <v>87.807682389096911</v>
      </c>
      <c r="L499" s="50">
        <f t="shared" si="160"/>
        <v>0</v>
      </c>
      <c r="M499" s="50">
        <f t="shared" si="160"/>
        <v>0</v>
      </c>
      <c r="N499" s="50">
        <f t="shared" si="160"/>
        <v>0</v>
      </c>
      <c r="O499" s="51">
        <f t="shared" si="149"/>
        <v>67.088827391532973</v>
      </c>
      <c r="P499" s="50">
        <f t="shared" si="150"/>
        <v>46.024503453365838</v>
      </c>
      <c r="Q499" s="50">
        <f t="shared" si="151"/>
        <v>40.724002377688201</v>
      </c>
      <c r="R499" s="50">
        <f t="shared" si="152"/>
        <v>29.133900916766059</v>
      </c>
      <c r="S499" s="50">
        <f t="shared" si="153"/>
        <v>0</v>
      </c>
      <c r="T499" s="50">
        <f t="shared" si="154"/>
        <v>29.133900916766059</v>
      </c>
      <c r="U499" s="50">
        <f t="shared" si="155"/>
        <v>87.807682389096911</v>
      </c>
      <c r="V499" s="50">
        <f t="shared" si="156"/>
        <v>0</v>
      </c>
      <c r="X499" s="38">
        <f t="shared" si="128"/>
        <v>82.538993708748691</v>
      </c>
      <c r="Y499" s="38">
        <f t="shared" si="128"/>
        <v>0</v>
      </c>
      <c r="Z499" s="38">
        <f t="shared" si="128"/>
        <v>69.644391577029523</v>
      </c>
      <c r="AA499" s="7"/>
      <c r="AB499" s="69">
        <f t="shared" si="134"/>
        <v>50.906388729186801</v>
      </c>
      <c r="AC499" s="69">
        <f t="shared" si="135"/>
        <v>43.541291222508221</v>
      </c>
      <c r="AD499" s="50">
        <f t="shared" si="145"/>
        <v>23.421699640876209</v>
      </c>
      <c r="AE499" s="50">
        <f t="shared" si="145"/>
        <v>5.9476789648753794</v>
      </c>
      <c r="AF499" s="50">
        <f t="shared" si="145"/>
        <v>23.421699640876209</v>
      </c>
      <c r="AG499" s="74">
        <f t="shared" si="163"/>
        <v>5.9476789648753794</v>
      </c>
      <c r="AH499" s="50">
        <f t="shared" si="147"/>
        <v>74.675091720887963</v>
      </c>
      <c r="AI499" s="50">
        <f t="shared" si="147"/>
        <v>0</v>
      </c>
      <c r="AJ499" s="50">
        <f t="shared" si="147"/>
        <v>0</v>
      </c>
      <c r="AK499" s="50">
        <f t="shared" si="147"/>
        <v>0</v>
      </c>
      <c r="AL499" s="50">
        <f t="shared" si="148"/>
        <v>30.034328431628371</v>
      </c>
      <c r="AM499" s="50">
        <f t="shared" si="148"/>
        <v>0</v>
      </c>
      <c r="AN499" s="50">
        <f t="shared" si="148"/>
        <v>0</v>
      </c>
      <c r="AO499" s="50">
        <f t="shared" si="148"/>
        <v>0</v>
      </c>
      <c r="AP499" s="50">
        <f t="shared" si="148"/>
        <v>23.421699640876209</v>
      </c>
      <c r="AQ499" s="50">
        <f t="shared" si="148"/>
        <v>0</v>
      </c>
      <c r="AR499" s="50">
        <f t="shared" si="148"/>
        <v>5.9476789648753794</v>
      </c>
      <c r="AS499" s="50">
        <f t="shared" si="148"/>
        <v>0</v>
      </c>
      <c r="AT499" s="74">
        <f>(C499+C500)/2</f>
        <v>92.25873715316439</v>
      </c>
      <c r="AU499" s="74">
        <f>(K499+H500)/2</f>
        <v>45.244733330196226</v>
      </c>
    </row>
    <row r="500" spans="1:47" x14ac:dyDescent="0.2">
      <c r="A500" s="49">
        <v>2031</v>
      </c>
      <c r="B500" s="49">
        <v>4</v>
      </c>
      <c r="C500" s="50">
        <f t="shared" si="144"/>
        <v>117.42864691479581</v>
      </c>
      <c r="D500" s="50">
        <f t="shared" si="160"/>
        <v>10.764282951672801</v>
      </c>
      <c r="E500" s="50">
        <f t="shared" si="160"/>
        <v>16.467672682378009</v>
      </c>
      <c r="F500" s="50">
        <f t="shared" si="160"/>
        <v>1.3530134195648187</v>
      </c>
      <c r="G500" s="50">
        <f t="shared" si="160"/>
        <v>95.328248916043805</v>
      </c>
      <c r="H500" s="50">
        <f t="shared" si="160"/>
        <v>2.6817842712955349</v>
      </c>
      <c r="I500" s="50">
        <f t="shared" si="160"/>
        <v>0</v>
      </c>
      <c r="J500" s="50">
        <f t="shared" si="160"/>
        <v>0</v>
      </c>
      <c r="K500" s="50">
        <f t="shared" si="160"/>
        <v>0</v>
      </c>
      <c r="L500" s="50">
        <f t="shared" si="160"/>
        <v>0</v>
      </c>
      <c r="M500" s="50">
        <f t="shared" si="160"/>
        <v>0</v>
      </c>
      <c r="N500" s="50">
        <f t="shared" si="160"/>
        <v>0</v>
      </c>
      <c r="O500" s="51">
        <f t="shared" si="149"/>
        <v>117.42864691479581</v>
      </c>
      <c r="P500" s="50">
        <f t="shared" si="150"/>
        <v>10.764282951672801</v>
      </c>
      <c r="Q500" s="50">
        <f t="shared" si="151"/>
        <v>95.328248916043805</v>
      </c>
      <c r="R500" s="50">
        <f t="shared" si="152"/>
        <v>2.6817842712955349</v>
      </c>
      <c r="S500" s="50">
        <f t="shared" si="153"/>
        <v>0</v>
      </c>
      <c r="T500" s="50">
        <f t="shared" si="154"/>
        <v>0</v>
      </c>
      <c r="U500" s="50">
        <f t="shared" si="155"/>
        <v>0</v>
      </c>
      <c r="V500" s="50">
        <f t="shared" si="156"/>
        <v>0</v>
      </c>
      <c r="X500" s="38">
        <f t="shared" si="128"/>
        <v>86.733993019033363</v>
      </c>
      <c r="Y500" s="38">
        <f t="shared" si="128"/>
        <v>0</v>
      </c>
      <c r="Z500" s="38">
        <f t="shared" si="128"/>
        <v>68.255756463766915</v>
      </c>
      <c r="AA500" s="7"/>
      <c r="AB500" s="69">
        <f t="shared" si="134"/>
        <v>92.25873715316439</v>
      </c>
      <c r="AC500" s="69">
        <f t="shared" si="135"/>
        <v>14.56695045838303</v>
      </c>
      <c r="AD500" s="50">
        <f t="shared" si="145"/>
        <v>1.5573633808275509</v>
      </c>
      <c r="AE500" s="50">
        <f t="shared" si="145"/>
        <v>6.7199104708102195E-4</v>
      </c>
      <c r="AF500" s="50">
        <f t="shared" si="145"/>
        <v>0</v>
      </c>
      <c r="AG500" s="74">
        <v>0</v>
      </c>
      <c r="AH500" s="50">
        <f t="shared" si="147"/>
        <v>0</v>
      </c>
      <c r="AI500" s="50">
        <f t="shared" si="147"/>
        <v>0</v>
      </c>
      <c r="AJ500" s="50">
        <f t="shared" si="147"/>
        <v>0</v>
      </c>
      <c r="AK500" s="50">
        <f t="shared" si="147"/>
        <v>0</v>
      </c>
      <c r="AL500" s="50">
        <f t="shared" si="148"/>
        <v>0</v>
      </c>
      <c r="AM500" s="50">
        <f t="shared" si="148"/>
        <v>0</v>
      </c>
      <c r="AN500" s="50">
        <f t="shared" si="148"/>
        <v>0</v>
      </c>
      <c r="AO500" s="50">
        <f t="shared" si="148"/>
        <v>0</v>
      </c>
      <c r="AP500" s="50">
        <f t="shared" si="148"/>
        <v>0</v>
      </c>
      <c r="AQ500" s="50">
        <f t="shared" si="148"/>
        <v>0</v>
      </c>
      <c r="AR500" s="50">
        <f t="shared" si="148"/>
        <v>0</v>
      </c>
      <c r="AS500" s="50">
        <f t="shared" si="148"/>
        <v>0</v>
      </c>
      <c r="AT500" s="74">
        <v>0</v>
      </c>
      <c r="AU500" s="74">
        <v>0</v>
      </c>
    </row>
    <row r="501" spans="1:47" x14ac:dyDescent="0.2">
      <c r="A501" s="49">
        <v>2031</v>
      </c>
      <c r="B501" s="49">
        <v>5</v>
      </c>
      <c r="C501" s="50">
        <f t="shared" si="144"/>
        <v>205.87235315982971</v>
      </c>
      <c r="D501" s="50">
        <f t="shared" si="160"/>
        <v>1.2492833206498815</v>
      </c>
      <c r="E501" s="50">
        <f t="shared" si="160"/>
        <v>45.023718770231113</v>
      </c>
      <c r="F501" s="50">
        <f t="shared" si="160"/>
        <v>7.1705905198264563</v>
      </c>
      <c r="G501" s="50">
        <f t="shared" si="160"/>
        <v>197.64060057596834</v>
      </c>
      <c r="H501" s="50">
        <f t="shared" si="160"/>
        <v>7.083333333333286E-2</v>
      </c>
      <c r="I501" s="50">
        <f t="shared" si="160"/>
        <v>0</v>
      </c>
      <c r="J501" s="50">
        <f t="shared" si="160"/>
        <v>0</v>
      </c>
      <c r="K501" s="50">
        <f t="shared" si="160"/>
        <v>0</v>
      </c>
      <c r="L501" s="50">
        <f t="shared" si="160"/>
        <v>0</v>
      </c>
      <c r="M501" s="50">
        <f t="shared" si="160"/>
        <v>0</v>
      </c>
      <c r="N501" s="50">
        <f t="shared" si="160"/>
        <v>0</v>
      </c>
      <c r="O501" s="51">
        <f t="shared" si="149"/>
        <v>205.87235315982971</v>
      </c>
      <c r="P501" s="50">
        <f t="shared" si="150"/>
        <v>1.2492833206498815</v>
      </c>
      <c r="Q501" s="50">
        <f t="shared" si="151"/>
        <v>197.64060057596834</v>
      </c>
      <c r="R501" s="50">
        <f t="shared" si="152"/>
        <v>7.083333333333286E-2</v>
      </c>
      <c r="S501" s="50">
        <f t="shared" si="153"/>
        <v>0</v>
      </c>
      <c r="T501" s="50">
        <f t="shared" si="154"/>
        <v>0</v>
      </c>
      <c r="U501" s="50">
        <f t="shared" si="155"/>
        <v>0</v>
      </c>
      <c r="V501" s="50">
        <f t="shared" si="156"/>
        <v>0</v>
      </c>
      <c r="X501" s="38">
        <f t="shared" si="128"/>
        <v>95.217284807981201</v>
      </c>
      <c r="Y501" s="38">
        <f t="shared" si="128"/>
        <v>95.217284807981201</v>
      </c>
      <c r="Z501" s="38">
        <f t="shared" si="128"/>
        <v>70.983151786833304</v>
      </c>
      <c r="AA501" s="7"/>
      <c r="AB501" s="69">
        <f t="shared" si="134"/>
        <v>161.65050003731275</v>
      </c>
      <c r="AC501" s="69">
        <f t="shared" si="135"/>
        <v>0</v>
      </c>
      <c r="AD501" s="50">
        <f t="shared" si="145"/>
        <v>1.041666666666643E-2</v>
      </c>
      <c r="AE501" s="50">
        <f t="shared" si="145"/>
        <v>0</v>
      </c>
      <c r="AF501" s="50">
        <f t="shared" si="145"/>
        <v>0</v>
      </c>
      <c r="AG501" s="74">
        <v>0</v>
      </c>
      <c r="AH501" s="50">
        <f t="shared" si="147"/>
        <v>0</v>
      </c>
      <c r="AI501" s="50">
        <f t="shared" si="147"/>
        <v>0</v>
      </c>
      <c r="AJ501" s="50">
        <f t="shared" si="147"/>
        <v>0</v>
      </c>
      <c r="AK501" s="50">
        <f t="shared" si="147"/>
        <v>0</v>
      </c>
      <c r="AL501" s="50">
        <f t="shared" si="148"/>
        <v>0</v>
      </c>
      <c r="AM501" s="50">
        <f t="shared" si="148"/>
        <v>0</v>
      </c>
      <c r="AN501" s="50">
        <f t="shared" si="148"/>
        <v>0</v>
      </c>
      <c r="AO501" s="50">
        <f t="shared" si="148"/>
        <v>0</v>
      </c>
      <c r="AP501" s="50">
        <f t="shared" si="148"/>
        <v>0</v>
      </c>
      <c r="AQ501" s="50">
        <f t="shared" si="148"/>
        <v>0</v>
      </c>
      <c r="AR501" s="50">
        <f t="shared" si="148"/>
        <v>0</v>
      </c>
      <c r="AS501" s="50">
        <f t="shared" si="148"/>
        <v>0</v>
      </c>
      <c r="AT501" s="74">
        <v>0</v>
      </c>
      <c r="AU501" s="74">
        <v>0</v>
      </c>
    </row>
    <row r="502" spans="1:47" x14ac:dyDescent="0.2">
      <c r="A502" s="49">
        <v>2031</v>
      </c>
      <c r="B502" s="49">
        <v>6</v>
      </c>
      <c r="C502" s="50">
        <f t="shared" si="144"/>
        <v>273.79728737823223</v>
      </c>
      <c r="D502" s="50">
        <f t="shared" si="160"/>
        <v>0</v>
      </c>
      <c r="E502" s="50">
        <f t="shared" si="160"/>
        <v>72.937178621047735</v>
      </c>
      <c r="F502" s="50">
        <f t="shared" si="160"/>
        <v>17.719139843326005</v>
      </c>
      <c r="G502" s="50">
        <f t="shared" si="160"/>
        <v>273.7753998005528</v>
      </c>
      <c r="H502" s="50">
        <f t="shared" si="160"/>
        <v>0</v>
      </c>
      <c r="I502" s="50">
        <f t="shared" si="160"/>
        <v>0</v>
      </c>
      <c r="J502" s="50">
        <f t="shared" si="160"/>
        <v>0</v>
      </c>
      <c r="K502" s="50">
        <f t="shared" si="160"/>
        <v>0</v>
      </c>
      <c r="L502" s="50">
        <f t="shared" si="160"/>
        <v>0</v>
      </c>
      <c r="M502" s="50">
        <f t="shared" si="160"/>
        <v>0</v>
      </c>
      <c r="N502" s="50">
        <f t="shared" si="160"/>
        <v>0</v>
      </c>
      <c r="O502" s="51">
        <f t="shared" si="149"/>
        <v>273.79728737823223</v>
      </c>
      <c r="P502" s="50">
        <f t="shared" si="150"/>
        <v>0</v>
      </c>
      <c r="Q502" s="50">
        <f t="shared" si="151"/>
        <v>273.7753998005528</v>
      </c>
      <c r="R502" s="50">
        <f t="shared" si="152"/>
        <v>0</v>
      </c>
      <c r="S502" s="50">
        <f t="shared" si="153"/>
        <v>0</v>
      </c>
      <c r="T502" s="50">
        <f t="shared" si="154"/>
        <v>0</v>
      </c>
      <c r="U502" s="50">
        <f t="shared" si="155"/>
        <v>0</v>
      </c>
      <c r="V502" s="50">
        <f t="shared" si="156"/>
        <v>0</v>
      </c>
      <c r="X502" s="38">
        <f t="shared" si="128"/>
        <v>102.96120349246796</v>
      </c>
      <c r="Y502" s="38">
        <f t="shared" si="128"/>
        <v>102.96120349246796</v>
      </c>
      <c r="Z502" s="38">
        <f t="shared" si="128"/>
        <v>76.337452216704307</v>
      </c>
      <c r="AA502" s="7"/>
      <c r="AB502" s="69">
        <f t="shared" si="134"/>
        <v>239.83482026903096</v>
      </c>
      <c r="AC502" s="69">
        <f t="shared" si="135"/>
        <v>0</v>
      </c>
      <c r="AD502" s="50">
        <f t="shared" si="145"/>
        <v>0</v>
      </c>
      <c r="AE502" s="50">
        <f t="shared" si="145"/>
        <v>0</v>
      </c>
      <c r="AF502" s="50">
        <f t="shared" si="145"/>
        <v>0</v>
      </c>
      <c r="AG502" s="74">
        <v>0</v>
      </c>
      <c r="AH502" s="50">
        <f t="shared" si="147"/>
        <v>0</v>
      </c>
      <c r="AI502" s="50">
        <f t="shared" si="147"/>
        <v>0</v>
      </c>
      <c r="AJ502" s="50">
        <f t="shared" si="147"/>
        <v>0</v>
      </c>
      <c r="AK502" s="50">
        <f t="shared" si="147"/>
        <v>0</v>
      </c>
      <c r="AL502" s="50">
        <f t="shared" si="148"/>
        <v>0</v>
      </c>
      <c r="AM502" s="50">
        <f t="shared" si="148"/>
        <v>0</v>
      </c>
      <c r="AN502" s="50">
        <f t="shared" si="148"/>
        <v>0</v>
      </c>
      <c r="AO502" s="50">
        <f t="shared" si="148"/>
        <v>0</v>
      </c>
      <c r="AP502" s="50">
        <f t="shared" si="148"/>
        <v>0</v>
      </c>
      <c r="AQ502" s="50">
        <f t="shared" si="148"/>
        <v>0</v>
      </c>
      <c r="AR502" s="50">
        <f t="shared" si="148"/>
        <v>0</v>
      </c>
      <c r="AS502" s="50">
        <f t="shared" si="148"/>
        <v>0</v>
      </c>
      <c r="AT502" s="74">
        <v>0</v>
      </c>
      <c r="AU502" s="74">
        <v>0</v>
      </c>
    </row>
    <row r="503" spans="1:47" x14ac:dyDescent="0.2">
      <c r="A503" s="49">
        <v>2031</v>
      </c>
      <c r="B503" s="49">
        <v>7</v>
      </c>
      <c r="C503" s="50">
        <f t="shared" si="144"/>
        <v>323.21495100202412</v>
      </c>
      <c r="D503" s="50">
        <f t="shared" si="160"/>
        <v>0</v>
      </c>
      <c r="E503" s="50">
        <f t="shared" si="160"/>
        <v>97.206715563959477</v>
      </c>
      <c r="F503" s="50">
        <f t="shared" si="160"/>
        <v>25.757981967650835</v>
      </c>
      <c r="G503" s="50">
        <f t="shared" si="160"/>
        <v>323.21490232084477</v>
      </c>
      <c r="H503" s="50">
        <f t="shared" si="160"/>
        <v>0</v>
      </c>
      <c r="I503" s="50">
        <f t="shared" si="160"/>
        <v>0</v>
      </c>
      <c r="J503" s="50">
        <f t="shared" si="160"/>
        <v>0</v>
      </c>
      <c r="K503" s="50">
        <f t="shared" si="160"/>
        <v>0</v>
      </c>
      <c r="L503" s="50">
        <f t="shared" si="160"/>
        <v>0</v>
      </c>
      <c r="M503" s="50">
        <f t="shared" si="160"/>
        <v>0</v>
      </c>
      <c r="N503" s="50">
        <f t="shared" si="160"/>
        <v>0</v>
      </c>
      <c r="O503" s="51">
        <f t="shared" si="149"/>
        <v>323.21495100202412</v>
      </c>
      <c r="P503" s="50">
        <f t="shared" si="150"/>
        <v>0</v>
      </c>
      <c r="Q503" s="50">
        <f t="shared" si="151"/>
        <v>323.21490232084477</v>
      </c>
      <c r="R503" s="50">
        <f t="shared" si="152"/>
        <v>0</v>
      </c>
      <c r="S503" s="50">
        <f t="shared" si="153"/>
        <v>0</v>
      </c>
      <c r="T503" s="50">
        <f t="shared" si="154"/>
        <v>0</v>
      </c>
      <c r="U503" s="50">
        <f t="shared" si="155"/>
        <v>0</v>
      </c>
      <c r="V503" s="50">
        <f t="shared" si="156"/>
        <v>0</v>
      </c>
      <c r="X503" s="38">
        <f t="shared" si="128"/>
        <v>106.44877069971258</v>
      </c>
      <c r="Y503" s="38">
        <f t="shared" si="128"/>
        <v>106.44877069971258</v>
      </c>
      <c r="Z503" s="38">
        <f t="shared" si="128"/>
        <v>76.206395007915347</v>
      </c>
      <c r="AA503" s="7"/>
      <c r="AB503" s="69">
        <f t="shared" si="134"/>
        <v>298.50611919012817</v>
      </c>
      <c r="AC503" s="69">
        <f t="shared" si="135"/>
        <v>0</v>
      </c>
      <c r="AD503" s="50">
        <f t="shared" si="145"/>
        <v>0</v>
      </c>
      <c r="AE503" s="50">
        <f t="shared" si="145"/>
        <v>0</v>
      </c>
      <c r="AF503" s="50">
        <f t="shared" si="145"/>
        <v>0</v>
      </c>
      <c r="AG503" s="74">
        <v>0</v>
      </c>
      <c r="AH503" s="50">
        <f t="shared" si="147"/>
        <v>0</v>
      </c>
      <c r="AI503" s="50">
        <f t="shared" si="147"/>
        <v>0</v>
      </c>
      <c r="AJ503" s="50">
        <f t="shared" si="147"/>
        <v>0</v>
      </c>
      <c r="AK503" s="50">
        <f t="shared" si="147"/>
        <v>0</v>
      </c>
      <c r="AL503" s="50">
        <f t="shared" si="148"/>
        <v>0</v>
      </c>
      <c r="AM503" s="50">
        <f t="shared" si="148"/>
        <v>0</v>
      </c>
      <c r="AN503" s="50">
        <f t="shared" si="148"/>
        <v>0</v>
      </c>
      <c r="AO503" s="50">
        <f t="shared" si="148"/>
        <v>0</v>
      </c>
      <c r="AP503" s="50">
        <f t="shared" si="148"/>
        <v>0</v>
      </c>
      <c r="AQ503" s="50">
        <f t="shared" si="148"/>
        <v>0</v>
      </c>
      <c r="AR503" s="50">
        <f t="shared" si="148"/>
        <v>0</v>
      </c>
      <c r="AS503" s="50">
        <f t="shared" si="148"/>
        <v>0</v>
      </c>
      <c r="AT503" s="74">
        <v>0</v>
      </c>
      <c r="AU503" s="74">
        <v>0</v>
      </c>
    </row>
    <row r="504" spans="1:47" x14ac:dyDescent="0.2">
      <c r="A504" s="49">
        <v>2031</v>
      </c>
      <c r="B504" s="49">
        <v>8</v>
      </c>
      <c r="C504" s="50">
        <f t="shared" si="144"/>
        <v>329.73144935858772</v>
      </c>
      <c r="D504" s="50">
        <f t="shared" si="160"/>
        <v>0</v>
      </c>
      <c r="E504" s="50">
        <f t="shared" si="160"/>
        <v>99.695312400078421</v>
      </c>
      <c r="F504" s="50">
        <f t="shared" si="160"/>
        <v>26.810191103418628</v>
      </c>
      <c r="G504" s="50">
        <f t="shared" si="160"/>
        <v>329.73069944170629</v>
      </c>
      <c r="H504" s="50">
        <f t="shared" si="160"/>
        <v>0</v>
      </c>
      <c r="I504" s="50">
        <f t="shared" si="160"/>
        <v>0</v>
      </c>
      <c r="J504" s="50">
        <f t="shared" si="160"/>
        <v>0</v>
      </c>
      <c r="K504" s="50">
        <f t="shared" si="160"/>
        <v>0</v>
      </c>
      <c r="L504" s="50">
        <f t="shared" si="160"/>
        <v>0</v>
      </c>
      <c r="M504" s="50">
        <f t="shared" si="160"/>
        <v>0</v>
      </c>
      <c r="N504" s="50">
        <f t="shared" si="160"/>
        <v>0</v>
      </c>
      <c r="O504" s="51">
        <f t="shared" si="149"/>
        <v>329.73144935858772</v>
      </c>
      <c r="P504" s="50">
        <f t="shared" si="150"/>
        <v>0</v>
      </c>
      <c r="Q504" s="50">
        <f t="shared" si="151"/>
        <v>329.73069944170629</v>
      </c>
      <c r="R504" s="50">
        <f t="shared" si="152"/>
        <v>0</v>
      </c>
      <c r="S504" s="50">
        <f t="shared" si="153"/>
        <v>0</v>
      </c>
      <c r="T504" s="50">
        <f t="shared" si="154"/>
        <v>0</v>
      </c>
      <c r="U504" s="50">
        <f t="shared" si="155"/>
        <v>0</v>
      </c>
      <c r="V504" s="50">
        <f t="shared" si="156"/>
        <v>0</v>
      </c>
      <c r="X504" s="38">
        <f t="shared" ref="X504:Z567" si="164">+X492</f>
        <v>107.41614697985577</v>
      </c>
      <c r="Y504" s="38">
        <f t="shared" si="164"/>
        <v>107.41614697985577</v>
      </c>
      <c r="Z504" s="38">
        <f t="shared" si="164"/>
        <v>76.3967564018632</v>
      </c>
      <c r="AA504" s="7"/>
      <c r="AB504" s="69">
        <f t="shared" si="134"/>
        <v>326.47320018030592</v>
      </c>
      <c r="AC504" s="69">
        <f t="shared" si="135"/>
        <v>0</v>
      </c>
      <c r="AD504" s="50">
        <f t="shared" si="145"/>
        <v>0</v>
      </c>
      <c r="AE504" s="50">
        <f t="shared" si="145"/>
        <v>0</v>
      </c>
      <c r="AF504" s="50">
        <f t="shared" si="145"/>
        <v>0</v>
      </c>
      <c r="AG504" s="74">
        <v>0</v>
      </c>
      <c r="AH504" s="50">
        <f t="shared" si="147"/>
        <v>0</v>
      </c>
      <c r="AI504" s="50">
        <f t="shared" si="147"/>
        <v>0</v>
      </c>
      <c r="AJ504" s="50">
        <f t="shared" si="147"/>
        <v>0</v>
      </c>
      <c r="AK504" s="50">
        <f t="shared" si="147"/>
        <v>0</v>
      </c>
      <c r="AL504" s="50">
        <f t="shared" si="148"/>
        <v>0</v>
      </c>
      <c r="AM504" s="50">
        <f t="shared" si="148"/>
        <v>0</v>
      </c>
      <c r="AN504" s="50">
        <f t="shared" si="148"/>
        <v>0</v>
      </c>
      <c r="AO504" s="50">
        <f t="shared" si="148"/>
        <v>0</v>
      </c>
      <c r="AP504" s="50">
        <f t="shared" si="148"/>
        <v>0</v>
      </c>
      <c r="AQ504" s="50">
        <f t="shared" si="148"/>
        <v>0</v>
      </c>
      <c r="AR504" s="50">
        <f t="shared" si="148"/>
        <v>0</v>
      </c>
      <c r="AS504" s="50">
        <f t="shared" si="148"/>
        <v>0</v>
      </c>
      <c r="AT504" s="74">
        <v>0</v>
      </c>
      <c r="AU504" s="74">
        <v>0</v>
      </c>
    </row>
    <row r="505" spans="1:47" x14ac:dyDescent="0.2">
      <c r="A505" s="49">
        <v>2031</v>
      </c>
      <c r="B505" s="49">
        <v>9</v>
      </c>
      <c r="C505" s="50">
        <f t="shared" si="144"/>
        <v>278.21093356333773</v>
      </c>
      <c r="D505" s="50">
        <f t="shared" ref="D505:N520" si="165">+D493</f>
        <v>0</v>
      </c>
      <c r="E505" s="50">
        <f t="shared" si="165"/>
        <v>69.2279907235135</v>
      </c>
      <c r="F505" s="50">
        <f t="shared" si="165"/>
        <v>13.43040285734474</v>
      </c>
      <c r="G505" s="50">
        <f t="shared" si="165"/>
        <v>278.15549384899225</v>
      </c>
      <c r="H505" s="50">
        <f t="shared" si="165"/>
        <v>0</v>
      </c>
      <c r="I505" s="50">
        <f t="shared" si="165"/>
        <v>0</v>
      </c>
      <c r="J505" s="50">
        <f t="shared" si="165"/>
        <v>0</v>
      </c>
      <c r="K505" s="50">
        <f t="shared" si="165"/>
        <v>0</v>
      </c>
      <c r="L505" s="50">
        <f t="shared" si="165"/>
        <v>0</v>
      </c>
      <c r="M505" s="50">
        <f t="shared" si="165"/>
        <v>0</v>
      </c>
      <c r="N505" s="50">
        <f t="shared" si="165"/>
        <v>0</v>
      </c>
      <c r="O505" s="51">
        <f t="shared" si="149"/>
        <v>278.21093356333773</v>
      </c>
      <c r="P505" s="50">
        <f t="shared" si="150"/>
        <v>0</v>
      </c>
      <c r="Q505" s="50">
        <f t="shared" si="151"/>
        <v>278.15549384899225</v>
      </c>
      <c r="R505" s="50">
        <f t="shared" si="152"/>
        <v>0</v>
      </c>
      <c r="S505" s="50">
        <f t="shared" si="153"/>
        <v>0</v>
      </c>
      <c r="T505" s="50">
        <f t="shared" si="154"/>
        <v>0</v>
      </c>
      <c r="U505" s="50">
        <f t="shared" si="155"/>
        <v>0</v>
      </c>
      <c r="V505" s="50">
        <f t="shared" si="156"/>
        <v>0</v>
      </c>
      <c r="X505" s="38">
        <f t="shared" si="164"/>
        <v>102.68150137955607</v>
      </c>
      <c r="Y505" s="38">
        <f t="shared" si="164"/>
        <v>102.68150137955607</v>
      </c>
      <c r="Z505" s="38">
        <f t="shared" si="164"/>
        <v>78.001484422866469</v>
      </c>
      <c r="AA505" s="7"/>
      <c r="AB505" s="69">
        <f t="shared" si="134"/>
        <v>303.9711914609627</v>
      </c>
      <c r="AC505" s="69">
        <f t="shared" si="135"/>
        <v>0</v>
      </c>
      <c r="AD505" s="50">
        <f t="shared" si="145"/>
        <v>0</v>
      </c>
      <c r="AE505" s="50">
        <f t="shared" si="145"/>
        <v>0</v>
      </c>
      <c r="AF505" s="50">
        <f t="shared" si="145"/>
        <v>0</v>
      </c>
      <c r="AG505" s="74">
        <v>0</v>
      </c>
      <c r="AH505" s="50">
        <f t="shared" si="147"/>
        <v>0</v>
      </c>
      <c r="AI505" s="50">
        <f t="shared" si="147"/>
        <v>0</v>
      </c>
      <c r="AJ505" s="50">
        <f t="shared" si="147"/>
        <v>0</v>
      </c>
      <c r="AK505" s="50">
        <f t="shared" si="147"/>
        <v>0</v>
      </c>
      <c r="AL505" s="50">
        <f t="shared" si="148"/>
        <v>0</v>
      </c>
      <c r="AM505" s="50">
        <f t="shared" si="148"/>
        <v>0</v>
      </c>
      <c r="AN505" s="50">
        <f t="shared" si="148"/>
        <v>0</v>
      </c>
      <c r="AO505" s="50">
        <f t="shared" si="148"/>
        <v>0</v>
      </c>
      <c r="AP505" s="50">
        <f t="shared" si="148"/>
        <v>0</v>
      </c>
      <c r="AQ505" s="50">
        <f t="shared" si="148"/>
        <v>0</v>
      </c>
      <c r="AR505" s="50">
        <f t="shared" si="148"/>
        <v>0</v>
      </c>
      <c r="AS505" s="50">
        <f t="shared" si="148"/>
        <v>0</v>
      </c>
      <c r="AT505" s="74">
        <v>0</v>
      </c>
      <c r="AU505" s="74">
        <v>0</v>
      </c>
    </row>
    <row r="506" spans="1:47" x14ac:dyDescent="0.2">
      <c r="A506" s="49">
        <v>2031</v>
      </c>
      <c r="B506" s="49">
        <v>10</v>
      </c>
      <c r="C506" s="50">
        <f t="shared" si="144"/>
        <v>198.83661390818892</v>
      </c>
      <c r="D506" s="50">
        <f t="shared" si="165"/>
        <v>3.8389772083761713</v>
      </c>
      <c r="E506" s="50">
        <f t="shared" si="165"/>
        <v>35.469220544334775</v>
      </c>
      <c r="F506" s="50">
        <f t="shared" si="165"/>
        <v>3.7051861891231086</v>
      </c>
      <c r="G506" s="50">
        <f t="shared" si="165"/>
        <v>190.70536958671573</v>
      </c>
      <c r="H506" s="50">
        <f t="shared" si="165"/>
        <v>1.5356602334740597</v>
      </c>
      <c r="I506" s="50">
        <f t="shared" si="165"/>
        <v>0</v>
      </c>
      <c r="J506" s="50">
        <f t="shared" si="165"/>
        <v>0</v>
      </c>
      <c r="K506" s="50">
        <f t="shared" si="165"/>
        <v>0</v>
      </c>
      <c r="L506" s="50">
        <f t="shared" si="165"/>
        <v>0</v>
      </c>
      <c r="M506" s="50">
        <f t="shared" si="165"/>
        <v>0</v>
      </c>
      <c r="N506" s="50">
        <f t="shared" si="165"/>
        <v>0</v>
      </c>
      <c r="O506" s="51">
        <f t="shared" si="149"/>
        <v>198.83661390818892</v>
      </c>
      <c r="P506" s="50">
        <f t="shared" si="150"/>
        <v>3.8389772083761713</v>
      </c>
      <c r="Q506" s="50">
        <f t="shared" si="151"/>
        <v>190.70536958671573</v>
      </c>
      <c r="R506" s="50">
        <f t="shared" si="152"/>
        <v>1.5356602334740597</v>
      </c>
      <c r="S506" s="50">
        <f t="shared" si="153"/>
        <v>0</v>
      </c>
      <c r="T506" s="50">
        <f t="shared" si="154"/>
        <v>0</v>
      </c>
      <c r="U506" s="50">
        <f t="shared" si="155"/>
        <v>0</v>
      </c>
      <c r="V506" s="50">
        <f t="shared" si="156"/>
        <v>0</v>
      </c>
      <c r="X506" s="38">
        <f t="shared" si="164"/>
        <v>93.161689051897923</v>
      </c>
      <c r="Y506" s="38">
        <f t="shared" si="164"/>
        <v>0</v>
      </c>
      <c r="Z506" s="38">
        <f t="shared" si="164"/>
        <v>73.921823299745228</v>
      </c>
      <c r="AA506" s="7"/>
      <c r="AB506" s="69">
        <f t="shared" si="134"/>
        <v>238.52377373576331</v>
      </c>
      <c r="AC506" s="69">
        <f t="shared" si="135"/>
        <v>0</v>
      </c>
      <c r="AD506" s="50">
        <f t="shared" si="145"/>
        <v>1.0401537332701989</v>
      </c>
      <c r="AE506" s="50">
        <f t="shared" si="145"/>
        <v>0</v>
      </c>
      <c r="AF506" s="50">
        <f t="shared" si="145"/>
        <v>0</v>
      </c>
      <c r="AG506" s="74">
        <v>0</v>
      </c>
      <c r="AH506" s="50">
        <f t="shared" si="147"/>
        <v>0</v>
      </c>
      <c r="AI506" s="50">
        <f t="shared" si="147"/>
        <v>0</v>
      </c>
      <c r="AJ506" s="50">
        <f t="shared" si="147"/>
        <v>0</v>
      </c>
      <c r="AK506" s="50">
        <f t="shared" si="147"/>
        <v>0</v>
      </c>
      <c r="AL506" s="50">
        <f t="shared" si="148"/>
        <v>0</v>
      </c>
      <c r="AM506" s="50">
        <f t="shared" si="148"/>
        <v>0</v>
      </c>
      <c r="AN506" s="50">
        <f t="shared" si="148"/>
        <v>0</v>
      </c>
      <c r="AO506" s="50">
        <f t="shared" si="148"/>
        <v>0</v>
      </c>
      <c r="AP506" s="50">
        <f t="shared" si="148"/>
        <v>0</v>
      </c>
      <c r="AQ506" s="50">
        <f t="shared" si="148"/>
        <v>0</v>
      </c>
      <c r="AR506" s="50">
        <f t="shared" si="148"/>
        <v>0</v>
      </c>
      <c r="AS506" s="50">
        <f t="shared" si="148"/>
        <v>0</v>
      </c>
      <c r="AT506" s="74">
        <v>0</v>
      </c>
      <c r="AU506" s="74">
        <v>0</v>
      </c>
    </row>
    <row r="507" spans="1:47" x14ac:dyDescent="0.2">
      <c r="A507" s="49">
        <v>2031</v>
      </c>
      <c r="B507" s="49">
        <v>11</v>
      </c>
      <c r="C507" s="50">
        <f t="shared" si="144"/>
        <v>75.667245198869992</v>
      </c>
      <c r="D507" s="50">
        <f t="shared" si="165"/>
        <v>28.935219572893278</v>
      </c>
      <c r="E507" s="50">
        <f t="shared" si="165"/>
        <v>4.4286832253945372</v>
      </c>
      <c r="F507" s="50">
        <f t="shared" si="165"/>
        <v>6.2534575168875839E-2</v>
      </c>
      <c r="G507" s="50">
        <f t="shared" si="165"/>
        <v>53.128416412666297</v>
      </c>
      <c r="H507" s="50">
        <f t="shared" si="165"/>
        <v>14.74770491549187</v>
      </c>
      <c r="I507" s="50">
        <f t="shared" si="165"/>
        <v>0</v>
      </c>
      <c r="J507" s="50">
        <f t="shared" si="165"/>
        <v>0</v>
      </c>
      <c r="K507" s="50">
        <f t="shared" si="165"/>
        <v>0</v>
      </c>
      <c r="L507" s="50">
        <f t="shared" si="165"/>
        <v>0</v>
      </c>
      <c r="M507" s="50">
        <f t="shared" si="165"/>
        <v>0</v>
      </c>
      <c r="N507" s="50">
        <f t="shared" si="165"/>
        <v>0</v>
      </c>
      <c r="O507" s="51">
        <f t="shared" si="149"/>
        <v>75.667245198869992</v>
      </c>
      <c r="P507" s="50">
        <f t="shared" si="150"/>
        <v>28.935219572893278</v>
      </c>
      <c r="Q507" s="50">
        <f t="shared" si="151"/>
        <v>53.128416412666297</v>
      </c>
      <c r="R507" s="50">
        <f t="shared" si="152"/>
        <v>14.74770491549187</v>
      </c>
      <c r="S507" s="50">
        <f t="shared" si="153"/>
        <v>0</v>
      </c>
      <c r="T507" s="50">
        <f t="shared" si="154"/>
        <v>0</v>
      </c>
      <c r="U507" s="50">
        <f t="shared" si="155"/>
        <v>0</v>
      </c>
      <c r="V507" s="50">
        <f t="shared" si="156"/>
        <v>0</v>
      </c>
      <c r="X507" s="38">
        <f t="shared" si="164"/>
        <v>82.716754349850987</v>
      </c>
      <c r="Y507" s="38">
        <f t="shared" si="164"/>
        <v>0</v>
      </c>
      <c r="Z507" s="38">
        <f t="shared" si="164"/>
        <v>72.824650968202945</v>
      </c>
      <c r="AA507" s="7"/>
      <c r="AB507" s="69">
        <f t="shared" si="134"/>
        <v>137.25192955352946</v>
      </c>
      <c r="AC507" s="69">
        <f t="shared" si="135"/>
        <v>0</v>
      </c>
      <c r="AD507" s="50">
        <f t="shared" si="145"/>
        <v>10.990310368714875</v>
      </c>
      <c r="AE507" s="50">
        <f t="shared" si="145"/>
        <v>1.7466988989282193</v>
      </c>
      <c r="AF507" s="50">
        <f t="shared" si="145"/>
        <v>0</v>
      </c>
      <c r="AG507" s="74">
        <v>0</v>
      </c>
      <c r="AH507" s="50">
        <f t="shared" si="147"/>
        <v>0</v>
      </c>
      <c r="AI507" s="50">
        <f t="shared" si="147"/>
        <v>0</v>
      </c>
      <c r="AJ507" s="50">
        <f t="shared" si="147"/>
        <v>0</v>
      </c>
      <c r="AK507" s="50">
        <f t="shared" si="147"/>
        <v>0</v>
      </c>
      <c r="AL507" s="50">
        <f t="shared" si="148"/>
        <v>0</v>
      </c>
      <c r="AM507" s="50">
        <f t="shared" si="148"/>
        <v>0</v>
      </c>
      <c r="AN507" s="50">
        <f t="shared" si="148"/>
        <v>0</v>
      </c>
      <c r="AO507" s="50">
        <f t="shared" si="148"/>
        <v>0</v>
      </c>
      <c r="AP507" s="50">
        <f t="shared" si="148"/>
        <v>0</v>
      </c>
      <c r="AQ507" s="50">
        <f t="shared" si="148"/>
        <v>0</v>
      </c>
      <c r="AR507" s="50">
        <f t="shared" si="148"/>
        <v>0</v>
      </c>
      <c r="AS507" s="50">
        <f t="shared" si="148"/>
        <v>0</v>
      </c>
      <c r="AT507" s="74">
        <v>0</v>
      </c>
      <c r="AU507" s="74">
        <v>0</v>
      </c>
    </row>
    <row r="508" spans="1:47" x14ac:dyDescent="0.2">
      <c r="A508" s="49">
        <v>2031</v>
      </c>
      <c r="B508" s="49">
        <v>12</v>
      </c>
      <c r="C508" s="50">
        <f t="shared" si="144"/>
        <v>42.449672857488302</v>
      </c>
      <c r="D508" s="50">
        <f t="shared" si="165"/>
        <v>82.304422731853208</v>
      </c>
      <c r="E508" s="50">
        <f t="shared" si="165"/>
        <v>0.98160245218345865</v>
      </c>
      <c r="F508" s="50">
        <f t="shared" si="165"/>
        <v>5.7264258648294473E-4</v>
      </c>
      <c r="G508" s="50">
        <f t="shared" si="165"/>
        <v>24.516255146947294</v>
      </c>
      <c r="H508" s="50">
        <f t="shared" si="165"/>
        <v>65.410489377284875</v>
      </c>
      <c r="I508" s="50">
        <f t="shared" si="165"/>
        <v>0.17544300865084281</v>
      </c>
      <c r="J508" s="50">
        <f t="shared" si="165"/>
        <v>65.410489377284875</v>
      </c>
      <c r="K508" s="50">
        <f t="shared" si="165"/>
        <v>0</v>
      </c>
      <c r="L508" s="50">
        <f t="shared" si="165"/>
        <v>0</v>
      </c>
      <c r="M508" s="50">
        <f t="shared" si="165"/>
        <v>0</v>
      </c>
      <c r="N508" s="50">
        <f t="shared" si="165"/>
        <v>65.410489377284875</v>
      </c>
      <c r="O508" s="51">
        <f t="shared" si="149"/>
        <v>42.449672857488302</v>
      </c>
      <c r="P508" s="50">
        <f t="shared" si="150"/>
        <v>82.304422731853208</v>
      </c>
      <c r="Q508" s="50">
        <f t="shared" si="151"/>
        <v>24.516255146947294</v>
      </c>
      <c r="R508" s="50">
        <f t="shared" si="152"/>
        <v>65.410489377284875</v>
      </c>
      <c r="S508" s="50">
        <f t="shared" si="153"/>
        <v>0.17544300865084281</v>
      </c>
      <c r="T508" s="50">
        <f t="shared" si="154"/>
        <v>65.410489377284875</v>
      </c>
      <c r="U508" s="50">
        <f t="shared" si="155"/>
        <v>0</v>
      </c>
      <c r="V508" s="50">
        <f t="shared" si="156"/>
        <v>0</v>
      </c>
      <c r="X508" s="38">
        <f t="shared" si="164"/>
        <v>79.445466787395844</v>
      </c>
      <c r="Y508" s="38">
        <f t="shared" si="164"/>
        <v>0</v>
      </c>
      <c r="Z508" s="38">
        <f t="shared" si="164"/>
        <v>75.287115885577109</v>
      </c>
      <c r="AA508" s="7"/>
      <c r="AB508" s="69">
        <f t="shared" si="134"/>
        <v>59.058459028179144</v>
      </c>
      <c r="AC508" s="69">
        <f t="shared" si="135"/>
        <v>32.705244688642438</v>
      </c>
      <c r="AD508" s="50">
        <f t="shared" si="145"/>
        <v>55.891738675335681</v>
      </c>
      <c r="AE508" s="50">
        <f t="shared" si="145"/>
        <v>21.818154361592569</v>
      </c>
      <c r="AF508" s="50">
        <f t="shared" si="145"/>
        <v>55.891738675335681</v>
      </c>
      <c r="AG508" s="74">
        <f>+AE508</f>
        <v>21.818154361592569</v>
      </c>
      <c r="AH508" s="50">
        <f t="shared" si="147"/>
        <v>0</v>
      </c>
      <c r="AI508" s="50">
        <f t="shared" si="147"/>
        <v>0</v>
      </c>
      <c r="AJ508" s="50">
        <f t="shared" si="147"/>
        <v>0</v>
      </c>
      <c r="AK508" s="50">
        <f t="shared" si="147"/>
        <v>55.891738675335681</v>
      </c>
      <c r="AL508" s="50">
        <f t="shared" si="148"/>
        <v>0</v>
      </c>
      <c r="AM508" s="50">
        <f t="shared" si="148"/>
        <v>0</v>
      </c>
      <c r="AN508" s="50">
        <f t="shared" si="148"/>
        <v>0</v>
      </c>
      <c r="AO508" s="50">
        <f t="shared" si="148"/>
        <v>21.818154361592569</v>
      </c>
      <c r="AP508" s="50">
        <f t="shared" si="148"/>
        <v>0</v>
      </c>
      <c r="AQ508" s="50">
        <f t="shared" si="148"/>
        <v>0</v>
      </c>
      <c r="AR508" s="50">
        <f t="shared" si="148"/>
        <v>0</v>
      </c>
      <c r="AS508" s="50">
        <f t="shared" si="148"/>
        <v>0</v>
      </c>
      <c r="AT508" s="74">
        <v>0</v>
      </c>
      <c r="AU508" s="74">
        <v>0</v>
      </c>
    </row>
    <row r="509" spans="1:47" x14ac:dyDescent="0.2">
      <c r="A509" s="49">
        <v>2032</v>
      </c>
      <c r="B509" s="49">
        <v>1</v>
      </c>
      <c r="C509" s="50">
        <f>+C497</f>
        <v>26.872581391315055</v>
      </c>
      <c r="D509" s="50">
        <f t="shared" ref="D509:N509" si="166">+D497</f>
        <v>123.83441885147447</v>
      </c>
      <c r="E509" s="50">
        <f t="shared" si="166"/>
        <v>0.27440732439639026</v>
      </c>
      <c r="F509" s="50">
        <f t="shared" si="166"/>
        <v>0</v>
      </c>
      <c r="G509" s="50">
        <f t="shared" si="166"/>
        <v>8.9432386973197087</v>
      </c>
      <c r="H509" s="50">
        <f t="shared" si="166"/>
        <v>104.01238027997351</v>
      </c>
      <c r="I509" s="50">
        <f t="shared" si="166"/>
        <v>0.47586523824689808</v>
      </c>
      <c r="J509" s="50">
        <f t="shared" si="166"/>
        <v>104.01238027997351</v>
      </c>
      <c r="K509" s="50">
        <f t="shared" si="166"/>
        <v>0</v>
      </c>
      <c r="L509" s="50">
        <f t="shared" si="166"/>
        <v>0</v>
      </c>
      <c r="M509" s="50">
        <f t="shared" si="166"/>
        <v>104.01238027997351</v>
      </c>
      <c r="N509" s="50">
        <f t="shared" si="166"/>
        <v>0</v>
      </c>
      <c r="O509" s="51">
        <f t="shared" si="149"/>
        <v>26.872581391315055</v>
      </c>
      <c r="P509" s="50">
        <f t="shared" si="150"/>
        <v>123.83441885147447</v>
      </c>
      <c r="Q509" s="50">
        <f t="shared" si="151"/>
        <v>8.9432386973197087</v>
      </c>
      <c r="R509" s="50">
        <f t="shared" si="152"/>
        <v>104.01238027997351</v>
      </c>
      <c r="S509" s="50">
        <f t="shared" si="153"/>
        <v>0.47586523824689808</v>
      </c>
      <c r="T509" s="50">
        <f t="shared" si="154"/>
        <v>104.01238027997351</v>
      </c>
      <c r="U509" s="50">
        <f t="shared" si="155"/>
        <v>0</v>
      </c>
      <c r="V509" s="50">
        <f t="shared" si="156"/>
        <v>0</v>
      </c>
      <c r="X509" s="38">
        <f t="shared" si="164"/>
        <v>78.332321081003528</v>
      </c>
      <c r="Y509" s="38">
        <f t="shared" si="164"/>
        <v>0</v>
      </c>
      <c r="Z509" s="38">
        <f t="shared" si="164"/>
        <v>72.346460944869065</v>
      </c>
      <c r="AA509" s="7"/>
      <c r="AB509" s="69">
        <f t="shared" si="134"/>
        <v>34.661127124401681</v>
      </c>
      <c r="AC509" s="69">
        <f t="shared" si="135"/>
        <v>84.711434828629194</v>
      </c>
      <c r="AD509" s="50">
        <f>+AD497</f>
        <v>90.257513292983134</v>
      </c>
      <c r="AE509" s="50">
        <f>+AE497</f>
        <v>40.262137008313033</v>
      </c>
      <c r="AF509" s="50">
        <f>+AF497</f>
        <v>90.257513292983134</v>
      </c>
      <c r="AG509" s="74">
        <f>+AE509</f>
        <v>40.262137008313033</v>
      </c>
      <c r="AH509" s="50">
        <f>+AH497</f>
        <v>0</v>
      </c>
      <c r="AI509" s="50">
        <f>+AI497</f>
        <v>0</v>
      </c>
      <c r="AJ509" s="50">
        <f>+AJ497</f>
        <v>90.257513292983134</v>
      </c>
      <c r="AK509" s="50">
        <f>+AK497</f>
        <v>0</v>
      </c>
      <c r="AL509" s="50">
        <f>+AL497</f>
        <v>0</v>
      </c>
      <c r="AM509" s="50">
        <f t="shared" ref="AM509:AS509" si="167">+AM497</f>
        <v>0</v>
      </c>
      <c r="AN509" s="50">
        <f t="shared" si="167"/>
        <v>40.262137008313033</v>
      </c>
      <c r="AO509" s="50">
        <f t="shared" si="167"/>
        <v>0</v>
      </c>
      <c r="AP509" s="50">
        <f t="shared" si="167"/>
        <v>0</v>
      </c>
      <c r="AQ509" s="50">
        <f t="shared" si="167"/>
        <v>0</v>
      </c>
      <c r="AR509" s="50">
        <f t="shared" si="167"/>
        <v>0</v>
      </c>
      <c r="AS509" s="50">
        <f t="shared" si="167"/>
        <v>0</v>
      </c>
      <c r="AT509" s="74">
        <v>0</v>
      </c>
      <c r="AU509" s="74">
        <v>0</v>
      </c>
    </row>
    <row r="510" spans="1:47" x14ac:dyDescent="0.2">
      <c r="A510" s="49">
        <v>2032</v>
      </c>
      <c r="B510" s="49">
        <v>2</v>
      </c>
      <c r="C510" s="50">
        <f t="shared" si="144"/>
        <v>34.723950066840629</v>
      </c>
      <c r="D510" s="50">
        <f t="shared" si="165"/>
        <v>77.741832906544204</v>
      </c>
      <c r="E510" s="50">
        <f t="shared" si="165"/>
        <v>1.3208347252359927</v>
      </c>
      <c r="F510" s="50">
        <f t="shared" si="165"/>
        <v>8.9159951076670885E-4</v>
      </c>
      <c r="G510" s="50">
        <f t="shared" si="165"/>
        <v>13.560177014371067</v>
      </c>
      <c r="H510" s="50">
        <f t="shared" si="165"/>
        <v>57.948681528250383</v>
      </c>
      <c r="I510" s="50">
        <f t="shared" si="165"/>
        <v>0</v>
      </c>
      <c r="J510" s="50">
        <f t="shared" si="165"/>
        <v>57.948681528250383</v>
      </c>
      <c r="K510" s="50">
        <f t="shared" si="165"/>
        <v>0</v>
      </c>
      <c r="L510" s="50">
        <f t="shared" si="165"/>
        <v>97.002453208688308</v>
      </c>
      <c r="M510" s="50">
        <f t="shared" si="165"/>
        <v>0</v>
      </c>
      <c r="N510" s="50">
        <f t="shared" si="165"/>
        <v>0</v>
      </c>
      <c r="O510" s="51">
        <f t="shared" si="149"/>
        <v>34.723950066840629</v>
      </c>
      <c r="P510" s="50">
        <f t="shared" si="150"/>
        <v>77.741832906544204</v>
      </c>
      <c r="Q510" s="50">
        <f t="shared" si="151"/>
        <v>13.560177014371067</v>
      </c>
      <c r="R510" s="50">
        <f t="shared" si="152"/>
        <v>57.948681528250383</v>
      </c>
      <c r="S510" s="50">
        <f t="shared" si="153"/>
        <v>0</v>
      </c>
      <c r="T510" s="50">
        <f t="shared" si="154"/>
        <v>57.948681528250383</v>
      </c>
      <c r="U510" s="50">
        <f t="shared" si="155"/>
        <v>0</v>
      </c>
      <c r="V510" s="50">
        <f t="shared" si="156"/>
        <v>97.002453208688308</v>
      </c>
      <c r="X510" s="38">
        <f t="shared" si="164"/>
        <v>79.669768700736967</v>
      </c>
      <c r="Y510" s="38">
        <f t="shared" si="164"/>
        <v>0</v>
      </c>
      <c r="Z510" s="38">
        <f t="shared" si="164"/>
        <v>72.440419704050981</v>
      </c>
      <c r="AA510" s="7"/>
      <c r="AB510" s="69">
        <f t="shared" si="134"/>
        <v>30.798265729077841</v>
      </c>
      <c r="AC510" s="69">
        <f t="shared" si="135"/>
        <v>80.980530904111944</v>
      </c>
      <c r="AD510" s="50">
        <f t="shared" si="145"/>
        <v>48.77898975749715</v>
      </c>
      <c r="AE510" s="50">
        <f t="shared" si="145"/>
        <v>18.435089638556477</v>
      </c>
      <c r="AF510" s="50">
        <f t="shared" si="145"/>
        <v>48.77898975749715</v>
      </c>
      <c r="AG510" s="74">
        <f t="shared" ref="AG510:AG511" si="168">+AE510</f>
        <v>18.435089638556477</v>
      </c>
      <c r="AH510" s="50">
        <f t="shared" si="147"/>
        <v>0</v>
      </c>
      <c r="AI510" s="50">
        <f t="shared" si="147"/>
        <v>78.970388350011334</v>
      </c>
      <c r="AJ510" s="50">
        <f t="shared" si="147"/>
        <v>0</v>
      </c>
      <c r="AK510" s="50">
        <f t="shared" si="147"/>
        <v>0</v>
      </c>
      <c r="AL510" s="50">
        <f t="shared" si="148"/>
        <v>0</v>
      </c>
      <c r="AM510" s="50">
        <f t="shared" si="148"/>
        <v>32.338150036532738</v>
      </c>
      <c r="AN510" s="50">
        <f t="shared" si="148"/>
        <v>0</v>
      </c>
      <c r="AO510" s="50">
        <f t="shared" si="148"/>
        <v>0</v>
      </c>
      <c r="AP510" s="50">
        <f t="shared" si="148"/>
        <v>0</v>
      </c>
      <c r="AQ510" s="50">
        <f t="shared" si="148"/>
        <v>48.77898975749715</v>
      </c>
      <c r="AR510" s="50">
        <f t="shared" si="148"/>
        <v>0</v>
      </c>
      <c r="AS510" s="50">
        <f t="shared" si="148"/>
        <v>18.435089638556477</v>
      </c>
      <c r="AT510" s="74">
        <v>0</v>
      </c>
      <c r="AU510" s="74">
        <v>0</v>
      </c>
    </row>
    <row r="511" spans="1:47" x14ac:dyDescent="0.2">
      <c r="A511" s="49">
        <v>2032</v>
      </c>
      <c r="B511" s="49">
        <v>3</v>
      </c>
      <c r="C511" s="50">
        <f t="shared" si="144"/>
        <v>67.088827391532973</v>
      </c>
      <c r="D511" s="50">
        <f t="shared" si="165"/>
        <v>46.024503453365838</v>
      </c>
      <c r="E511" s="50">
        <f t="shared" si="165"/>
        <v>5.4285772270038901</v>
      </c>
      <c r="F511" s="50">
        <f t="shared" si="165"/>
        <v>0.1342781954715154</v>
      </c>
      <c r="G511" s="50">
        <f t="shared" si="165"/>
        <v>40.724002377688201</v>
      </c>
      <c r="H511" s="50">
        <f t="shared" si="165"/>
        <v>29.133900916766059</v>
      </c>
      <c r="I511" s="50">
        <f t="shared" si="165"/>
        <v>0</v>
      </c>
      <c r="J511" s="50">
        <f t="shared" si="165"/>
        <v>29.133900916766059</v>
      </c>
      <c r="K511" s="50">
        <f t="shared" si="165"/>
        <v>87.807682389096911</v>
      </c>
      <c r="L511" s="50">
        <f t="shared" si="165"/>
        <v>0</v>
      </c>
      <c r="M511" s="50">
        <f t="shared" si="165"/>
        <v>0</v>
      </c>
      <c r="N511" s="50">
        <f t="shared" si="165"/>
        <v>0</v>
      </c>
      <c r="O511" s="51">
        <f t="shared" si="149"/>
        <v>67.088827391532973</v>
      </c>
      <c r="P511" s="50">
        <f t="shared" si="150"/>
        <v>46.024503453365838</v>
      </c>
      <c r="Q511" s="50">
        <f t="shared" si="151"/>
        <v>40.724002377688201</v>
      </c>
      <c r="R511" s="50">
        <f t="shared" si="152"/>
        <v>29.133900916766059</v>
      </c>
      <c r="S511" s="50">
        <f t="shared" si="153"/>
        <v>0</v>
      </c>
      <c r="T511" s="50">
        <f t="shared" si="154"/>
        <v>29.133900916766059</v>
      </c>
      <c r="U511" s="50">
        <f t="shared" si="155"/>
        <v>87.807682389096911</v>
      </c>
      <c r="V511" s="50">
        <f t="shared" si="156"/>
        <v>0</v>
      </c>
      <c r="X511" s="38">
        <f t="shared" si="164"/>
        <v>82.538993708748691</v>
      </c>
      <c r="Y511" s="38">
        <f t="shared" si="164"/>
        <v>0</v>
      </c>
      <c r="Z511" s="38">
        <f t="shared" si="164"/>
        <v>69.644391577029523</v>
      </c>
      <c r="AA511" s="7"/>
      <c r="AB511" s="69">
        <f t="shared" si="134"/>
        <v>50.906388729186801</v>
      </c>
      <c r="AC511" s="69">
        <f t="shared" si="135"/>
        <v>43.541291222508221</v>
      </c>
      <c r="AD511" s="50">
        <f t="shared" si="145"/>
        <v>23.421699640876209</v>
      </c>
      <c r="AE511" s="50">
        <f t="shared" si="145"/>
        <v>5.9476789648753794</v>
      </c>
      <c r="AF511" s="50">
        <f t="shared" si="145"/>
        <v>23.421699640876209</v>
      </c>
      <c r="AG511" s="74">
        <f t="shared" si="168"/>
        <v>5.9476789648753794</v>
      </c>
      <c r="AH511" s="50">
        <f t="shared" si="147"/>
        <v>74.675091720887963</v>
      </c>
      <c r="AI511" s="50">
        <f t="shared" si="147"/>
        <v>0</v>
      </c>
      <c r="AJ511" s="50">
        <f t="shared" si="147"/>
        <v>0</v>
      </c>
      <c r="AK511" s="50">
        <f t="shared" si="147"/>
        <v>0</v>
      </c>
      <c r="AL511" s="50">
        <f t="shared" si="148"/>
        <v>30.034328431628371</v>
      </c>
      <c r="AM511" s="50">
        <f t="shared" si="148"/>
        <v>0</v>
      </c>
      <c r="AN511" s="50">
        <f t="shared" si="148"/>
        <v>0</v>
      </c>
      <c r="AO511" s="50">
        <f t="shared" si="148"/>
        <v>0</v>
      </c>
      <c r="AP511" s="50">
        <f t="shared" si="148"/>
        <v>23.421699640876209</v>
      </c>
      <c r="AQ511" s="50">
        <f t="shared" si="148"/>
        <v>0</v>
      </c>
      <c r="AR511" s="50">
        <f t="shared" si="148"/>
        <v>5.9476789648753794</v>
      </c>
      <c r="AS511" s="50">
        <f t="shared" si="148"/>
        <v>0</v>
      </c>
      <c r="AT511" s="74">
        <f>(C511+C512)/2</f>
        <v>92.25873715316439</v>
      </c>
      <c r="AU511" s="74">
        <f>(K511+H512)/2</f>
        <v>45.244733330196226</v>
      </c>
    </row>
    <row r="512" spans="1:47" x14ac:dyDescent="0.2">
      <c r="A512" s="49">
        <v>2032</v>
      </c>
      <c r="B512" s="49">
        <v>4</v>
      </c>
      <c r="C512" s="50">
        <f t="shared" si="144"/>
        <v>117.42864691479581</v>
      </c>
      <c r="D512" s="50">
        <f t="shared" si="165"/>
        <v>10.764282951672801</v>
      </c>
      <c r="E512" s="50">
        <f t="shared" si="165"/>
        <v>16.467672682378009</v>
      </c>
      <c r="F512" s="50">
        <f t="shared" si="165"/>
        <v>1.3530134195648187</v>
      </c>
      <c r="G512" s="50">
        <f t="shared" si="165"/>
        <v>95.328248916043805</v>
      </c>
      <c r="H512" s="50">
        <f t="shared" si="165"/>
        <v>2.6817842712955349</v>
      </c>
      <c r="I512" s="50">
        <f t="shared" si="165"/>
        <v>0</v>
      </c>
      <c r="J512" s="50">
        <f t="shared" si="165"/>
        <v>0</v>
      </c>
      <c r="K512" s="50">
        <f t="shared" si="165"/>
        <v>0</v>
      </c>
      <c r="L512" s="50">
        <f t="shared" si="165"/>
        <v>0</v>
      </c>
      <c r="M512" s="50">
        <f t="shared" si="165"/>
        <v>0</v>
      </c>
      <c r="N512" s="50">
        <f t="shared" si="165"/>
        <v>0</v>
      </c>
      <c r="O512" s="51">
        <f t="shared" si="149"/>
        <v>117.42864691479581</v>
      </c>
      <c r="P512" s="50">
        <f t="shared" si="150"/>
        <v>10.764282951672801</v>
      </c>
      <c r="Q512" s="50">
        <f t="shared" si="151"/>
        <v>95.328248916043805</v>
      </c>
      <c r="R512" s="50">
        <f t="shared" si="152"/>
        <v>2.6817842712955349</v>
      </c>
      <c r="S512" s="50">
        <f t="shared" si="153"/>
        <v>0</v>
      </c>
      <c r="T512" s="50">
        <f t="shared" si="154"/>
        <v>0</v>
      </c>
      <c r="U512" s="50">
        <f t="shared" si="155"/>
        <v>0</v>
      </c>
      <c r="V512" s="50">
        <f t="shared" si="156"/>
        <v>0</v>
      </c>
      <c r="X512" s="38">
        <f t="shared" si="164"/>
        <v>86.733993019033363</v>
      </c>
      <c r="Y512" s="38">
        <f t="shared" si="164"/>
        <v>0</v>
      </c>
      <c r="Z512" s="38">
        <f t="shared" si="164"/>
        <v>68.255756463766915</v>
      </c>
      <c r="AA512" s="7"/>
      <c r="AB512" s="69">
        <f t="shared" si="134"/>
        <v>92.25873715316439</v>
      </c>
      <c r="AC512" s="69">
        <f t="shared" si="135"/>
        <v>14.56695045838303</v>
      </c>
      <c r="AD512" s="50">
        <f t="shared" si="145"/>
        <v>1.5573633808275509</v>
      </c>
      <c r="AE512" s="50">
        <f t="shared" si="145"/>
        <v>6.7199104708102195E-4</v>
      </c>
      <c r="AF512" s="50">
        <f t="shared" si="145"/>
        <v>0</v>
      </c>
      <c r="AG512" s="74">
        <v>0</v>
      </c>
      <c r="AH512" s="50">
        <f t="shared" si="147"/>
        <v>0</v>
      </c>
      <c r="AI512" s="50">
        <f t="shared" si="147"/>
        <v>0</v>
      </c>
      <c r="AJ512" s="50">
        <f t="shared" si="147"/>
        <v>0</v>
      </c>
      <c r="AK512" s="50">
        <f t="shared" si="147"/>
        <v>0</v>
      </c>
      <c r="AL512" s="50">
        <f t="shared" si="148"/>
        <v>0</v>
      </c>
      <c r="AM512" s="50">
        <f t="shared" si="148"/>
        <v>0</v>
      </c>
      <c r="AN512" s="50">
        <f t="shared" si="148"/>
        <v>0</v>
      </c>
      <c r="AO512" s="50">
        <f t="shared" si="148"/>
        <v>0</v>
      </c>
      <c r="AP512" s="50">
        <f t="shared" si="148"/>
        <v>0</v>
      </c>
      <c r="AQ512" s="50">
        <f t="shared" si="148"/>
        <v>0</v>
      </c>
      <c r="AR512" s="50">
        <f t="shared" si="148"/>
        <v>0</v>
      </c>
      <c r="AS512" s="50">
        <f t="shared" si="148"/>
        <v>0</v>
      </c>
      <c r="AT512" s="74">
        <v>0</v>
      </c>
      <c r="AU512" s="74">
        <v>0</v>
      </c>
    </row>
    <row r="513" spans="1:47" x14ac:dyDescent="0.2">
      <c r="A513" s="49">
        <v>2032</v>
      </c>
      <c r="B513" s="49">
        <v>5</v>
      </c>
      <c r="C513" s="50">
        <f t="shared" si="144"/>
        <v>205.87235315982971</v>
      </c>
      <c r="D513" s="50">
        <f t="shared" si="165"/>
        <v>1.2492833206498815</v>
      </c>
      <c r="E513" s="50">
        <f t="shared" si="165"/>
        <v>45.023718770231113</v>
      </c>
      <c r="F513" s="50">
        <f t="shared" si="165"/>
        <v>7.1705905198264563</v>
      </c>
      <c r="G513" s="50">
        <f t="shared" si="165"/>
        <v>197.64060057596834</v>
      </c>
      <c r="H513" s="50">
        <f t="shared" si="165"/>
        <v>7.083333333333286E-2</v>
      </c>
      <c r="I513" s="50">
        <f t="shared" si="165"/>
        <v>0</v>
      </c>
      <c r="J513" s="50">
        <f t="shared" si="165"/>
        <v>0</v>
      </c>
      <c r="K513" s="50">
        <f t="shared" si="165"/>
        <v>0</v>
      </c>
      <c r="L513" s="50">
        <f t="shared" si="165"/>
        <v>0</v>
      </c>
      <c r="M513" s="50">
        <f t="shared" si="165"/>
        <v>0</v>
      </c>
      <c r="N513" s="50">
        <f t="shared" si="165"/>
        <v>0</v>
      </c>
      <c r="O513" s="51">
        <f t="shared" si="149"/>
        <v>205.87235315982971</v>
      </c>
      <c r="P513" s="50">
        <f t="shared" si="150"/>
        <v>1.2492833206498815</v>
      </c>
      <c r="Q513" s="50">
        <f t="shared" si="151"/>
        <v>197.64060057596834</v>
      </c>
      <c r="R513" s="50">
        <f t="shared" si="152"/>
        <v>7.083333333333286E-2</v>
      </c>
      <c r="S513" s="50">
        <f t="shared" si="153"/>
        <v>0</v>
      </c>
      <c r="T513" s="50">
        <f t="shared" si="154"/>
        <v>0</v>
      </c>
      <c r="U513" s="50">
        <f t="shared" si="155"/>
        <v>0</v>
      </c>
      <c r="V513" s="50">
        <f t="shared" si="156"/>
        <v>0</v>
      </c>
      <c r="X513" s="38">
        <f t="shared" si="164"/>
        <v>95.217284807981201</v>
      </c>
      <c r="Y513" s="38">
        <f t="shared" si="164"/>
        <v>95.217284807981201</v>
      </c>
      <c r="Z513" s="38">
        <f t="shared" si="164"/>
        <v>70.983151786833304</v>
      </c>
      <c r="AA513" s="7"/>
      <c r="AB513" s="69">
        <f t="shared" si="134"/>
        <v>161.65050003731275</v>
      </c>
      <c r="AC513" s="69">
        <f t="shared" si="135"/>
        <v>0</v>
      </c>
      <c r="AD513" s="50">
        <f t="shared" si="145"/>
        <v>1.041666666666643E-2</v>
      </c>
      <c r="AE513" s="50">
        <f t="shared" si="145"/>
        <v>0</v>
      </c>
      <c r="AF513" s="50">
        <f t="shared" si="145"/>
        <v>0</v>
      </c>
      <c r="AG513" s="74">
        <v>0</v>
      </c>
      <c r="AH513" s="50">
        <f t="shared" si="147"/>
        <v>0</v>
      </c>
      <c r="AI513" s="50">
        <f t="shared" si="147"/>
        <v>0</v>
      </c>
      <c r="AJ513" s="50">
        <f t="shared" si="147"/>
        <v>0</v>
      </c>
      <c r="AK513" s="50">
        <f t="shared" si="147"/>
        <v>0</v>
      </c>
      <c r="AL513" s="50">
        <f t="shared" si="148"/>
        <v>0</v>
      </c>
      <c r="AM513" s="50">
        <f t="shared" si="148"/>
        <v>0</v>
      </c>
      <c r="AN513" s="50">
        <f t="shared" si="148"/>
        <v>0</v>
      </c>
      <c r="AO513" s="50">
        <f t="shared" si="148"/>
        <v>0</v>
      </c>
      <c r="AP513" s="50">
        <f t="shared" si="148"/>
        <v>0</v>
      </c>
      <c r="AQ513" s="50">
        <f t="shared" si="148"/>
        <v>0</v>
      </c>
      <c r="AR513" s="50">
        <f t="shared" si="148"/>
        <v>0</v>
      </c>
      <c r="AS513" s="50">
        <f t="shared" si="148"/>
        <v>0</v>
      </c>
      <c r="AT513" s="74">
        <v>0</v>
      </c>
      <c r="AU513" s="74">
        <v>0</v>
      </c>
    </row>
    <row r="514" spans="1:47" x14ac:dyDescent="0.2">
      <c r="A514" s="49">
        <v>2032</v>
      </c>
      <c r="B514" s="49">
        <v>6</v>
      </c>
      <c r="C514" s="50">
        <f t="shared" si="144"/>
        <v>273.79728737823223</v>
      </c>
      <c r="D514" s="50">
        <f t="shared" si="165"/>
        <v>0</v>
      </c>
      <c r="E514" s="50">
        <f t="shared" si="165"/>
        <v>72.937178621047735</v>
      </c>
      <c r="F514" s="50">
        <f t="shared" si="165"/>
        <v>17.719139843326005</v>
      </c>
      <c r="G514" s="50">
        <f t="shared" si="165"/>
        <v>273.7753998005528</v>
      </c>
      <c r="H514" s="50">
        <f t="shared" si="165"/>
        <v>0</v>
      </c>
      <c r="I514" s="50">
        <f t="shared" si="165"/>
        <v>0</v>
      </c>
      <c r="J514" s="50">
        <f t="shared" si="165"/>
        <v>0</v>
      </c>
      <c r="K514" s="50">
        <f t="shared" si="165"/>
        <v>0</v>
      </c>
      <c r="L514" s="50">
        <f t="shared" si="165"/>
        <v>0</v>
      </c>
      <c r="M514" s="50">
        <f t="shared" si="165"/>
        <v>0</v>
      </c>
      <c r="N514" s="50">
        <f t="shared" si="165"/>
        <v>0</v>
      </c>
      <c r="O514" s="51">
        <f t="shared" si="149"/>
        <v>273.79728737823223</v>
      </c>
      <c r="P514" s="50">
        <f t="shared" si="150"/>
        <v>0</v>
      </c>
      <c r="Q514" s="50">
        <f t="shared" si="151"/>
        <v>273.7753998005528</v>
      </c>
      <c r="R514" s="50">
        <f t="shared" si="152"/>
        <v>0</v>
      </c>
      <c r="S514" s="50">
        <f t="shared" si="153"/>
        <v>0</v>
      </c>
      <c r="T514" s="50">
        <f t="shared" si="154"/>
        <v>0</v>
      </c>
      <c r="U514" s="50">
        <f t="shared" si="155"/>
        <v>0</v>
      </c>
      <c r="V514" s="50">
        <f t="shared" si="156"/>
        <v>0</v>
      </c>
      <c r="X514" s="38">
        <f t="shared" si="164"/>
        <v>102.96120349246796</v>
      </c>
      <c r="Y514" s="38">
        <f t="shared" si="164"/>
        <v>102.96120349246796</v>
      </c>
      <c r="Z514" s="38">
        <f t="shared" si="164"/>
        <v>76.337452216704307</v>
      </c>
      <c r="AA514" s="7"/>
      <c r="AB514" s="69">
        <f t="shared" si="134"/>
        <v>239.83482026903096</v>
      </c>
      <c r="AC514" s="69">
        <f t="shared" si="135"/>
        <v>0</v>
      </c>
      <c r="AD514" s="50">
        <f t="shared" si="145"/>
        <v>0</v>
      </c>
      <c r="AE514" s="50">
        <f t="shared" si="145"/>
        <v>0</v>
      </c>
      <c r="AF514" s="50">
        <f t="shared" si="145"/>
        <v>0</v>
      </c>
      <c r="AG514" s="74">
        <v>0</v>
      </c>
      <c r="AH514" s="50">
        <f t="shared" si="147"/>
        <v>0</v>
      </c>
      <c r="AI514" s="50">
        <f t="shared" si="147"/>
        <v>0</v>
      </c>
      <c r="AJ514" s="50">
        <f t="shared" si="147"/>
        <v>0</v>
      </c>
      <c r="AK514" s="50">
        <f t="shared" si="147"/>
        <v>0</v>
      </c>
      <c r="AL514" s="50">
        <f t="shared" si="148"/>
        <v>0</v>
      </c>
      <c r="AM514" s="50">
        <f t="shared" si="148"/>
        <v>0</v>
      </c>
      <c r="AN514" s="50">
        <f t="shared" si="148"/>
        <v>0</v>
      </c>
      <c r="AO514" s="50">
        <f t="shared" si="148"/>
        <v>0</v>
      </c>
      <c r="AP514" s="50">
        <f t="shared" si="148"/>
        <v>0</v>
      </c>
      <c r="AQ514" s="50">
        <f t="shared" si="148"/>
        <v>0</v>
      </c>
      <c r="AR514" s="50">
        <f t="shared" si="148"/>
        <v>0</v>
      </c>
      <c r="AS514" s="50">
        <f t="shared" si="148"/>
        <v>0</v>
      </c>
      <c r="AT514" s="74">
        <v>0</v>
      </c>
      <c r="AU514" s="74">
        <v>0</v>
      </c>
    </row>
    <row r="515" spans="1:47" x14ac:dyDescent="0.2">
      <c r="A515" s="49">
        <v>2032</v>
      </c>
      <c r="B515" s="49">
        <v>7</v>
      </c>
      <c r="C515" s="50">
        <f t="shared" si="144"/>
        <v>323.21495100202412</v>
      </c>
      <c r="D515" s="50">
        <f t="shared" si="165"/>
        <v>0</v>
      </c>
      <c r="E515" s="50">
        <f t="shared" si="165"/>
        <v>97.206715563959477</v>
      </c>
      <c r="F515" s="50">
        <f t="shared" si="165"/>
        <v>25.757981967650835</v>
      </c>
      <c r="G515" s="50">
        <f t="shared" si="165"/>
        <v>323.21490232084477</v>
      </c>
      <c r="H515" s="50">
        <f t="shared" si="165"/>
        <v>0</v>
      </c>
      <c r="I515" s="50">
        <f t="shared" si="165"/>
        <v>0</v>
      </c>
      <c r="J515" s="50">
        <f t="shared" si="165"/>
        <v>0</v>
      </c>
      <c r="K515" s="50">
        <f t="shared" si="165"/>
        <v>0</v>
      </c>
      <c r="L515" s="50">
        <f t="shared" si="165"/>
        <v>0</v>
      </c>
      <c r="M515" s="50">
        <f t="shared" si="165"/>
        <v>0</v>
      </c>
      <c r="N515" s="50">
        <f t="shared" si="165"/>
        <v>0</v>
      </c>
      <c r="O515" s="51">
        <f t="shared" si="149"/>
        <v>323.21495100202412</v>
      </c>
      <c r="P515" s="50">
        <f t="shared" si="150"/>
        <v>0</v>
      </c>
      <c r="Q515" s="50">
        <f t="shared" si="151"/>
        <v>323.21490232084477</v>
      </c>
      <c r="R515" s="50">
        <f t="shared" si="152"/>
        <v>0</v>
      </c>
      <c r="S515" s="50">
        <f t="shared" si="153"/>
        <v>0</v>
      </c>
      <c r="T515" s="50">
        <f t="shared" si="154"/>
        <v>0</v>
      </c>
      <c r="U515" s="50">
        <f t="shared" si="155"/>
        <v>0</v>
      </c>
      <c r="V515" s="50">
        <f t="shared" si="156"/>
        <v>0</v>
      </c>
      <c r="X515" s="38">
        <f t="shared" si="164"/>
        <v>106.44877069971258</v>
      </c>
      <c r="Y515" s="38">
        <f t="shared" si="164"/>
        <v>106.44877069971258</v>
      </c>
      <c r="Z515" s="38">
        <f t="shared" si="164"/>
        <v>76.206395007915347</v>
      </c>
      <c r="AA515" s="7"/>
      <c r="AB515" s="69">
        <f t="shared" si="134"/>
        <v>298.50611919012817</v>
      </c>
      <c r="AC515" s="69">
        <f t="shared" si="135"/>
        <v>0</v>
      </c>
      <c r="AD515" s="50">
        <f t="shared" si="145"/>
        <v>0</v>
      </c>
      <c r="AE515" s="50">
        <f t="shared" si="145"/>
        <v>0</v>
      </c>
      <c r="AF515" s="50">
        <f t="shared" si="145"/>
        <v>0</v>
      </c>
      <c r="AG515" s="74">
        <v>0</v>
      </c>
      <c r="AH515" s="50">
        <f t="shared" si="147"/>
        <v>0</v>
      </c>
      <c r="AI515" s="50">
        <f t="shared" si="147"/>
        <v>0</v>
      </c>
      <c r="AJ515" s="50">
        <f t="shared" si="147"/>
        <v>0</v>
      </c>
      <c r="AK515" s="50">
        <f t="shared" si="147"/>
        <v>0</v>
      </c>
      <c r="AL515" s="50">
        <f t="shared" si="148"/>
        <v>0</v>
      </c>
      <c r="AM515" s="50">
        <f t="shared" si="148"/>
        <v>0</v>
      </c>
      <c r="AN515" s="50">
        <f t="shared" si="148"/>
        <v>0</v>
      </c>
      <c r="AO515" s="50">
        <f t="shared" si="148"/>
        <v>0</v>
      </c>
      <c r="AP515" s="50">
        <f t="shared" si="148"/>
        <v>0</v>
      </c>
      <c r="AQ515" s="50">
        <f t="shared" si="148"/>
        <v>0</v>
      </c>
      <c r="AR515" s="50">
        <f t="shared" si="148"/>
        <v>0</v>
      </c>
      <c r="AS515" s="50">
        <f t="shared" si="148"/>
        <v>0</v>
      </c>
      <c r="AT515" s="74">
        <v>0</v>
      </c>
      <c r="AU515" s="74">
        <v>0</v>
      </c>
    </row>
    <row r="516" spans="1:47" x14ac:dyDescent="0.2">
      <c r="A516" s="49">
        <v>2032</v>
      </c>
      <c r="B516" s="49">
        <v>8</v>
      </c>
      <c r="C516" s="50">
        <f t="shared" si="144"/>
        <v>329.73144935858772</v>
      </c>
      <c r="D516" s="50">
        <f t="shared" si="165"/>
        <v>0</v>
      </c>
      <c r="E516" s="50">
        <f t="shared" si="165"/>
        <v>99.695312400078421</v>
      </c>
      <c r="F516" s="50">
        <f t="shared" si="165"/>
        <v>26.810191103418628</v>
      </c>
      <c r="G516" s="50">
        <f t="shared" si="165"/>
        <v>329.73069944170629</v>
      </c>
      <c r="H516" s="50">
        <f t="shared" si="165"/>
        <v>0</v>
      </c>
      <c r="I516" s="50">
        <f t="shared" si="165"/>
        <v>0</v>
      </c>
      <c r="J516" s="50">
        <f t="shared" si="165"/>
        <v>0</v>
      </c>
      <c r="K516" s="50">
        <f t="shared" si="165"/>
        <v>0</v>
      </c>
      <c r="L516" s="50">
        <f t="shared" si="165"/>
        <v>0</v>
      </c>
      <c r="M516" s="50">
        <f t="shared" si="165"/>
        <v>0</v>
      </c>
      <c r="N516" s="50">
        <f t="shared" si="165"/>
        <v>0</v>
      </c>
      <c r="O516" s="51">
        <f t="shared" si="149"/>
        <v>329.73144935858772</v>
      </c>
      <c r="P516" s="50">
        <f t="shared" si="150"/>
        <v>0</v>
      </c>
      <c r="Q516" s="50">
        <f t="shared" si="151"/>
        <v>329.73069944170629</v>
      </c>
      <c r="R516" s="50">
        <f t="shared" si="152"/>
        <v>0</v>
      </c>
      <c r="S516" s="50">
        <f t="shared" si="153"/>
        <v>0</v>
      </c>
      <c r="T516" s="50">
        <f t="shared" si="154"/>
        <v>0</v>
      </c>
      <c r="U516" s="50">
        <f t="shared" si="155"/>
        <v>0</v>
      </c>
      <c r="V516" s="50">
        <f t="shared" si="156"/>
        <v>0</v>
      </c>
      <c r="X516" s="38">
        <f t="shared" si="164"/>
        <v>107.41614697985577</v>
      </c>
      <c r="Y516" s="38">
        <f t="shared" si="164"/>
        <v>107.41614697985577</v>
      </c>
      <c r="Z516" s="38">
        <f t="shared" si="164"/>
        <v>76.3967564018632</v>
      </c>
      <c r="AA516" s="7"/>
      <c r="AB516" s="69">
        <f t="shared" si="134"/>
        <v>326.47320018030592</v>
      </c>
      <c r="AC516" s="69">
        <f t="shared" si="135"/>
        <v>0</v>
      </c>
      <c r="AD516" s="50">
        <f t="shared" si="145"/>
        <v>0</v>
      </c>
      <c r="AE516" s="50">
        <f t="shared" si="145"/>
        <v>0</v>
      </c>
      <c r="AF516" s="50">
        <f t="shared" si="145"/>
        <v>0</v>
      </c>
      <c r="AG516" s="74">
        <v>0</v>
      </c>
      <c r="AH516" s="50">
        <f t="shared" si="147"/>
        <v>0</v>
      </c>
      <c r="AI516" s="50">
        <f t="shared" si="147"/>
        <v>0</v>
      </c>
      <c r="AJ516" s="50">
        <f t="shared" si="147"/>
        <v>0</v>
      </c>
      <c r="AK516" s="50">
        <f t="shared" si="147"/>
        <v>0</v>
      </c>
      <c r="AL516" s="50">
        <f t="shared" si="148"/>
        <v>0</v>
      </c>
      <c r="AM516" s="50">
        <f t="shared" si="148"/>
        <v>0</v>
      </c>
      <c r="AN516" s="50">
        <f t="shared" si="148"/>
        <v>0</v>
      </c>
      <c r="AO516" s="50">
        <f t="shared" si="148"/>
        <v>0</v>
      </c>
      <c r="AP516" s="50">
        <f t="shared" si="148"/>
        <v>0</v>
      </c>
      <c r="AQ516" s="50">
        <f t="shared" si="148"/>
        <v>0</v>
      </c>
      <c r="AR516" s="50">
        <f t="shared" si="148"/>
        <v>0</v>
      </c>
      <c r="AS516" s="50">
        <f t="shared" si="148"/>
        <v>0</v>
      </c>
      <c r="AT516" s="74">
        <v>0</v>
      </c>
      <c r="AU516" s="74">
        <v>0</v>
      </c>
    </row>
    <row r="517" spans="1:47" x14ac:dyDescent="0.2">
      <c r="A517" s="49">
        <v>2032</v>
      </c>
      <c r="B517" s="49">
        <v>9</v>
      </c>
      <c r="C517" s="50">
        <f t="shared" si="144"/>
        <v>278.21093356333773</v>
      </c>
      <c r="D517" s="50">
        <f t="shared" si="165"/>
        <v>0</v>
      </c>
      <c r="E517" s="50">
        <f t="shared" si="165"/>
        <v>69.2279907235135</v>
      </c>
      <c r="F517" s="50">
        <f t="shared" si="165"/>
        <v>13.43040285734474</v>
      </c>
      <c r="G517" s="50">
        <f t="shared" si="165"/>
        <v>278.15549384899225</v>
      </c>
      <c r="H517" s="50">
        <f t="shared" si="165"/>
        <v>0</v>
      </c>
      <c r="I517" s="50">
        <f t="shared" si="165"/>
        <v>0</v>
      </c>
      <c r="J517" s="50">
        <f t="shared" si="165"/>
        <v>0</v>
      </c>
      <c r="K517" s="50">
        <f t="shared" si="165"/>
        <v>0</v>
      </c>
      <c r="L517" s="50">
        <f t="shared" si="165"/>
        <v>0</v>
      </c>
      <c r="M517" s="50">
        <f t="shared" si="165"/>
        <v>0</v>
      </c>
      <c r="N517" s="50">
        <f t="shared" si="165"/>
        <v>0</v>
      </c>
      <c r="O517" s="51">
        <f t="shared" si="149"/>
        <v>278.21093356333773</v>
      </c>
      <c r="P517" s="50">
        <f t="shared" si="150"/>
        <v>0</v>
      </c>
      <c r="Q517" s="50">
        <f t="shared" si="151"/>
        <v>278.15549384899225</v>
      </c>
      <c r="R517" s="50">
        <f t="shared" si="152"/>
        <v>0</v>
      </c>
      <c r="S517" s="50">
        <f t="shared" si="153"/>
        <v>0</v>
      </c>
      <c r="T517" s="50">
        <f t="shared" si="154"/>
        <v>0</v>
      </c>
      <c r="U517" s="50">
        <f t="shared" si="155"/>
        <v>0</v>
      </c>
      <c r="V517" s="50">
        <f t="shared" si="156"/>
        <v>0</v>
      </c>
      <c r="X517" s="38">
        <f t="shared" si="164"/>
        <v>102.68150137955607</v>
      </c>
      <c r="Y517" s="38">
        <f t="shared" si="164"/>
        <v>102.68150137955607</v>
      </c>
      <c r="Z517" s="38">
        <f t="shared" si="164"/>
        <v>78.001484422866469</v>
      </c>
      <c r="AA517" s="7"/>
      <c r="AB517" s="69">
        <f t="shared" si="134"/>
        <v>303.9711914609627</v>
      </c>
      <c r="AC517" s="69">
        <f t="shared" si="135"/>
        <v>0</v>
      </c>
      <c r="AD517" s="50">
        <f t="shared" si="145"/>
        <v>0</v>
      </c>
      <c r="AE517" s="50">
        <f t="shared" si="145"/>
        <v>0</v>
      </c>
      <c r="AF517" s="50">
        <f t="shared" si="145"/>
        <v>0</v>
      </c>
      <c r="AG517" s="74">
        <v>0</v>
      </c>
      <c r="AH517" s="50">
        <f t="shared" si="147"/>
        <v>0</v>
      </c>
      <c r="AI517" s="50">
        <f t="shared" si="147"/>
        <v>0</v>
      </c>
      <c r="AJ517" s="50">
        <f t="shared" si="147"/>
        <v>0</v>
      </c>
      <c r="AK517" s="50">
        <f t="shared" si="147"/>
        <v>0</v>
      </c>
      <c r="AL517" s="50">
        <f t="shared" si="148"/>
        <v>0</v>
      </c>
      <c r="AM517" s="50">
        <f t="shared" si="148"/>
        <v>0</v>
      </c>
      <c r="AN517" s="50">
        <f t="shared" si="148"/>
        <v>0</v>
      </c>
      <c r="AO517" s="50">
        <f t="shared" si="148"/>
        <v>0</v>
      </c>
      <c r="AP517" s="50">
        <f t="shared" si="148"/>
        <v>0</v>
      </c>
      <c r="AQ517" s="50">
        <f t="shared" si="148"/>
        <v>0</v>
      </c>
      <c r="AR517" s="50">
        <f t="shared" si="148"/>
        <v>0</v>
      </c>
      <c r="AS517" s="50">
        <f t="shared" si="148"/>
        <v>0</v>
      </c>
      <c r="AT517" s="74">
        <v>0</v>
      </c>
      <c r="AU517" s="74">
        <v>0</v>
      </c>
    </row>
    <row r="518" spans="1:47" x14ac:dyDescent="0.2">
      <c r="A518" s="49">
        <v>2032</v>
      </c>
      <c r="B518" s="49">
        <v>10</v>
      </c>
      <c r="C518" s="50">
        <f t="shared" si="144"/>
        <v>198.83661390818892</v>
      </c>
      <c r="D518" s="50">
        <f t="shared" si="165"/>
        <v>3.8389772083761713</v>
      </c>
      <c r="E518" s="50">
        <f t="shared" si="165"/>
        <v>35.469220544334775</v>
      </c>
      <c r="F518" s="50">
        <f t="shared" si="165"/>
        <v>3.7051861891231086</v>
      </c>
      <c r="G518" s="50">
        <f t="shared" si="165"/>
        <v>190.70536958671573</v>
      </c>
      <c r="H518" s="50">
        <f t="shared" si="165"/>
        <v>1.5356602334740597</v>
      </c>
      <c r="I518" s="50">
        <f t="shared" si="165"/>
        <v>0</v>
      </c>
      <c r="J518" s="50">
        <f t="shared" si="165"/>
        <v>0</v>
      </c>
      <c r="K518" s="50">
        <f t="shared" si="165"/>
        <v>0</v>
      </c>
      <c r="L518" s="50">
        <f t="shared" si="165"/>
        <v>0</v>
      </c>
      <c r="M518" s="50">
        <f t="shared" si="165"/>
        <v>0</v>
      </c>
      <c r="N518" s="50">
        <f t="shared" si="165"/>
        <v>0</v>
      </c>
      <c r="O518" s="51">
        <f t="shared" si="149"/>
        <v>198.83661390818892</v>
      </c>
      <c r="P518" s="50">
        <f t="shared" si="150"/>
        <v>3.8389772083761713</v>
      </c>
      <c r="Q518" s="50">
        <f t="shared" si="151"/>
        <v>190.70536958671573</v>
      </c>
      <c r="R518" s="50">
        <f t="shared" si="152"/>
        <v>1.5356602334740597</v>
      </c>
      <c r="S518" s="50">
        <f t="shared" si="153"/>
        <v>0</v>
      </c>
      <c r="T518" s="50">
        <f t="shared" si="154"/>
        <v>0</v>
      </c>
      <c r="U518" s="50">
        <f t="shared" si="155"/>
        <v>0</v>
      </c>
      <c r="V518" s="50">
        <f t="shared" si="156"/>
        <v>0</v>
      </c>
      <c r="X518" s="38">
        <f t="shared" si="164"/>
        <v>93.161689051897923</v>
      </c>
      <c r="Y518" s="38">
        <f t="shared" si="164"/>
        <v>0</v>
      </c>
      <c r="Z518" s="38">
        <f t="shared" si="164"/>
        <v>73.921823299745228</v>
      </c>
      <c r="AA518" s="7"/>
      <c r="AB518" s="69">
        <f t="shared" si="134"/>
        <v>238.52377373576331</v>
      </c>
      <c r="AC518" s="69">
        <f t="shared" si="135"/>
        <v>0</v>
      </c>
      <c r="AD518" s="50">
        <f t="shared" si="145"/>
        <v>1.0401537332701989</v>
      </c>
      <c r="AE518" s="50">
        <f t="shared" si="145"/>
        <v>0</v>
      </c>
      <c r="AF518" s="50">
        <f t="shared" si="145"/>
        <v>0</v>
      </c>
      <c r="AG518" s="74">
        <v>0</v>
      </c>
      <c r="AH518" s="50">
        <f t="shared" si="147"/>
        <v>0</v>
      </c>
      <c r="AI518" s="50">
        <f t="shared" si="147"/>
        <v>0</v>
      </c>
      <c r="AJ518" s="50">
        <f t="shared" si="147"/>
        <v>0</v>
      </c>
      <c r="AK518" s="50">
        <f t="shared" si="147"/>
        <v>0</v>
      </c>
      <c r="AL518" s="50">
        <f t="shared" si="148"/>
        <v>0</v>
      </c>
      <c r="AM518" s="50">
        <f t="shared" si="148"/>
        <v>0</v>
      </c>
      <c r="AN518" s="50">
        <f t="shared" si="148"/>
        <v>0</v>
      </c>
      <c r="AO518" s="50">
        <f t="shared" si="148"/>
        <v>0</v>
      </c>
      <c r="AP518" s="50">
        <f t="shared" si="148"/>
        <v>0</v>
      </c>
      <c r="AQ518" s="50">
        <f t="shared" si="148"/>
        <v>0</v>
      </c>
      <c r="AR518" s="50">
        <f t="shared" si="148"/>
        <v>0</v>
      </c>
      <c r="AS518" s="50">
        <f t="shared" si="148"/>
        <v>0</v>
      </c>
      <c r="AT518" s="74">
        <v>0</v>
      </c>
      <c r="AU518" s="74">
        <v>0</v>
      </c>
    </row>
    <row r="519" spans="1:47" x14ac:dyDescent="0.2">
      <c r="A519" s="49">
        <v>2032</v>
      </c>
      <c r="B519" s="49">
        <v>11</v>
      </c>
      <c r="C519" s="50">
        <f t="shared" si="144"/>
        <v>75.667245198869992</v>
      </c>
      <c r="D519" s="50">
        <f t="shared" si="165"/>
        <v>28.935219572893278</v>
      </c>
      <c r="E519" s="50">
        <f t="shared" si="165"/>
        <v>4.4286832253945372</v>
      </c>
      <c r="F519" s="50">
        <f t="shared" si="165"/>
        <v>6.2534575168875839E-2</v>
      </c>
      <c r="G519" s="50">
        <f t="shared" si="165"/>
        <v>53.128416412666297</v>
      </c>
      <c r="H519" s="50">
        <f t="shared" si="165"/>
        <v>14.74770491549187</v>
      </c>
      <c r="I519" s="50">
        <f t="shared" si="165"/>
        <v>0</v>
      </c>
      <c r="J519" s="50">
        <f t="shared" si="165"/>
        <v>0</v>
      </c>
      <c r="K519" s="50">
        <f t="shared" si="165"/>
        <v>0</v>
      </c>
      <c r="L519" s="50">
        <f t="shared" si="165"/>
        <v>0</v>
      </c>
      <c r="M519" s="50">
        <f t="shared" si="165"/>
        <v>0</v>
      </c>
      <c r="N519" s="50">
        <f t="shared" si="165"/>
        <v>0</v>
      </c>
      <c r="O519" s="51">
        <f t="shared" si="149"/>
        <v>75.667245198869992</v>
      </c>
      <c r="P519" s="50">
        <f t="shared" si="150"/>
        <v>28.935219572893278</v>
      </c>
      <c r="Q519" s="50">
        <f t="shared" si="151"/>
        <v>53.128416412666297</v>
      </c>
      <c r="R519" s="50">
        <f t="shared" si="152"/>
        <v>14.74770491549187</v>
      </c>
      <c r="S519" s="50">
        <f t="shared" si="153"/>
        <v>0</v>
      </c>
      <c r="T519" s="50">
        <f t="shared" si="154"/>
        <v>0</v>
      </c>
      <c r="U519" s="50">
        <f t="shared" si="155"/>
        <v>0</v>
      </c>
      <c r="V519" s="50">
        <f t="shared" si="156"/>
        <v>0</v>
      </c>
      <c r="X519" s="38">
        <f t="shared" si="164"/>
        <v>82.716754349850987</v>
      </c>
      <c r="Y519" s="38">
        <f t="shared" si="164"/>
        <v>0</v>
      </c>
      <c r="Z519" s="38">
        <f t="shared" si="164"/>
        <v>72.824650968202945</v>
      </c>
      <c r="AA519" s="7"/>
      <c r="AB519" s="69">
        <f t="shared" ref="AB519:AB582" si="169">(C519+C518)/2</f>
        <v>137.25192955352946</v>
      </c>
      <c r="AC519" s="69">
        <f t="shared" ref="AC519:AC582" si="170">(J519+J518)/2</f>
        <v>0</v>
      </c>
      <c r="AD519" s="50">
        <f t="shared" si="145"/>
        <v>10.990310368714875</v>
      </c>
      <c r="AE519" s="50">
        <f t="shared" si="145"/>
        <v>1.7466988989282193</v>
      </c>
      <c r="AF519" s="50">
        <f t="shared" si="145"/>
        <v>0</v>
      </c>
      <c r="AG519" s="74">
        <v>0</v>
      </c>
      <c r="AH519" s="50">
        <f t="shared" si="147"/>
        <v>0</v>
      </c>
      <c r="AI519" s="50">
        <f t="shared" si="147"/>
        <v>0</v>
      </c>
      <c r="AJ519" s="50">
        <f t="shared" si="147"/>
        <v>0</v>
      </c>
      <c r="AK519" s="50">
        <f t="shared" si="147"/>
        <v>0</v>
      </c>
      <c r="AL519" s="50">
        <f t="shared" si="148"/>
        <v>0</v>
      </c>
      <c r="AM519" s="50">
        <f t="shared" ref="AM519:AS534" si="171">+AM507</f>
        <v>0</v>
      </c>
      <c r="AN519" s="50">
        <f t="shared" si="171"/>
        <v>0</v>
      </c>
      <c r="AO519" s="50">
        <f t="shared" si="171"/>
        <v>0</v>
      </c>
      <c r="AP519" s="50">
        <f t="shared" si="171"/>
        <v>0</v>
      </c>
      <c r="AQ519" s="50">
        <f t="shared" si="171"/>
        <v>0</v>
      </c>
      <c r="AR519" s="50">
        <f t="shared" si="171"/>
        <v>0</v>
      </c>
      <c r="AS519" s="50">
        <f t="shared" si="171"/>
        <v>0</v>
      </c>
      <c r="AT519" s="74">
        <v>0</v>
      </c>
      <c r="AU519" s="74">
        <v>0</v>
      </c>
    </row>
    <row r="520" spans="1:47" x14ac:dyDescent="0.2">
      <c r="A520" s="49">
        <v>2032</v>
      </c>
      <c r="B520" s="49">
        <v>12</v>
      </c>
      <c r="C520" s="50">
        <f t="shared" si="144"/>
        <v>42.449672857488302</v>
      </c>
      <c r="D520" s="50">
        <f t="shared" si="165"/>
        <v>82.304422731853208</v>
      </c>
      <c r="E520" s="50">
        <f t="shared" si="165"/>
        <v>0.98160245218345865</v>
      </c>
      <c r="F520" s="50">
        <f t="shared" si="165"/>
        <v>5.7264258648294473E-4</v>
      </c>
      <c r="G520" s="50">
        <f t="shared" si="165"/>
        <v>24.516255146947294</v>
      </c>
      <c r="H520" s="50">
        <f t="shared" si="165"/>
        <v>65.410489377284875</v>
      </c>
      <c r="I520" s="50">
        <f t="shared" si="165"/>
        <v>0.17544300865084281</v>
      </c>
      <c r="J520" s="50">
        <f t="shared" si="165"/>
        <v>65.410489377284875</v>
      </c>
      <c r="K520" s="50">
        <f t="shared" si="165"/>
        <v>0</v>
      </c>
      <c r="L520" s="50">
        <f t="shared" si="165"/>
        <v>0</v>
      </c>
      <c r="M520" s="50">
        <f t="shared" si="165"/>
        <v>0</v>
      </c>
      <c r="N520" s="50">
        <f t="shared" si="165"/>
        <v>65.410489377284875</v>
      </c>
      <c r="O520" s="51">
        <f t="shared" si="149"/>
        <v>42.449672857488302</v>
      </c>
      <c r="P520" s="50">
        <f t="shared" si="150"/>
        <v>82.304422731853208</v>
      </c>
      <c r="Q520" s="50">
        <f t="shared" si="151"/>
        <v>24.516255146947294</v>
      </c>
      <c r="R520" s="50">
        <f t="shared" si="152"/>
        <v>65.410489377284875</v>
      </c>
      <c r="S520" s="50">
        <f t="shared" si="153"/>
        <v>0.17544300865084281</v>
      </c>
      <c r="T520" s="50">
        <f t="shared" si="154"/>
        <v>65.410489377284875</v>
      </c>
      <c r="U520" s="50">
        <f t="shared" si="155"/>
        <v>0</v>
      </c>
      <c r="V520" s="50">
        <f t="shared" si="156"/>
        <v>0</v>
      </c>
      <c r="X520" s="38">
        <f t="shared" si="164"/>
        <v>79.445466787395844</v>
      </c>
      <c r="Y520" s="38">
        <f t="shared" si="164"/>
        <v>0</v>
      </c>
      <c r="Z520" s="38">
        <f t="shared" si="164"/>
        <v>75.287115885577109</v>
      </c>
      <c r="AA520" s="7"/>
      <c r="AB520" s="69">
        <f t="shared" si="169"/>
        <v>59.058459028179144</v>
      </c>
      <c r="AC520" s="69">
        <f t="shared" si="170"/>
        <v>32.705244688642438</v>
      </c>
      <c r="AD520" s="50">
        <f t="shared" si="145"/>
        <v>55.891738675335681</v>
      </c>
      <c r="AE520" s="50">
        <f t="shared" si="145"/>
        <v>21.818154361592569</v>
      </c>
      <c r="AF520" s="50">
        <f t="shared" si="145"/>
        <v>55.891738675335681</v>
      </c>
      <c r="AG520" s="74">
        <f>+AE520</f>
        <v>21.818154361592569</v>
      </c>
      <c r="AH520" s="50">
        <f t="shared" si="147"/>
        <v>0</v>
      </c>
      <c r="AI520" s="50">
        <f t="shared" si="147"/>
        <v>0</v>
      </c>
      <c r="AJ520" s="50">
        <f t="shared" si="147"/>
        <v>0</v>
      </c>
      <c r="AK520" s="50">
        <f t="shared" si="147"/>
        <v>55.891738675335681</v>
      </c>
      <c r="AL520" s="50">
        <f t="shared" si="148"/>
        <v>0</v>
      </c>
      <c r="AM520" s="50">
        <f t="shared" si="171"/>
        <v>0</v>
      </c>
      <c r="AN520" s="50">
        <f t="shared" si="171"/>
        <v>0</v>
      </c>
      <c r="AO520" s="50">
        <f t="shared" si="171"/>
        <v>21.818154361592569</v>
      </c>
      <c r="AP520" s="50">
        <f t="shared" si="171"/>
        <v>0</v>
      </c>
      <c r="AQ520" s="50">
        <f t="shared" si="171"/>
        <v>0</v>
      </c>
      <c r="AR520" s="50">
        <f t="shared" si="171"/>
        <v>0</v>
      </c>
      <c r="AS520" s="50">
        <f t="shared" si="171"/>
        <v>0</v>
      </c>
      <c r="AT520" s="74">
        <v>0</v>
      </c>
      <c r="AU520" s="74">
        <v>0</v>
      </c>
    </row>
    <row r="521" spans="1:47" x14ac:dyDescent="0.2">
      <c r="A521" s="49">
        <v>2033</v>
      </c>
      <c r="B521" s="49">
        <v>1</v>
      </c>
      <c r="C521" s="50">
        <f>+C509</f>
        <v>26.872581391315055</v>
      </c>
      <c r="D521" s="50">
        <f t="shared" ref="D521:N536" si="172">+D509</f>
        <v>123.83441885147447</v>
      </c>
      <c r="E521" s="50">
        <f t="shared" si="172"/>
        <v>0.27440732439639026</v>
      </c>
      <c r="F521" s="50">
        <f t="shared" si="172"/>
        <v>0</v>
      </c>
      <c r="G521" s="50">
        <f t="shared" si="172"/>
        <v>8.9432386973197087</v>
      </c>
      <c r="H521" s="50">
        <f t="shared" si="172"/>
        <v>104.01238027997351</v>
      </c>
      <c r="I521" s="50">
        <f t="shared" si="172"/>
        <v>0.47586523824689808</v>
      </c>
      <c r="J521" s="50">
        <f t="shared" si="172"/>
        <v>104.01238027997351</v>
      </c>
      <c r="K521" s="50">
        <f t="shared" si="172"/>
        <v>0</v>
      </c>
      <c r="L521" s="50">
        <f t="shared" si="172"/>
        <v>0</v>
      </c>
      <c r="M521" s="50">
        <f t="shared" si="172"/>
        <v>104.01238027997351</v>
      </c>
      <c r="N521" s="50">
        <f t="shared" si="172"/>
        <v>0</v>
      </c>
      <c r="O521" s="51">
        <f t="shared" si="149"/>
        <v>26.872581391315055</v>
      </c>
      <c r="P521" s="50">
        <f t="shared" si="150"/>
        <v>123.83441885147447</v>
      </c>
      <c r="Q521" s="50">
        <f t="shared" si="151"/>
        <v>8.9432386973197087</v>
      </c>
      <c r="R521" s="50">
        <f t="shared" si="152"/>
        <v>104.01238027997351</v>
      </c>
      <c r="S521" s="50">
        <f t="shared" si="153"/>
        <v>0.47586523824689808</v>
      </c>
      <c r="T521" s="50">
        <f t="shared" si="154"/>
        <v>104.01238027997351</v>
      </c>
      <c r="U521" s="50">
        <f t="shared" si="155"/>
        <v>0</v>
      </c>
      <c r="V521" s="50">
        <f t="shared" si="156"/>
        <v>0</v>
      </c>
      <c r="X521" s="38">
        <f t="shared" si="164"/>
        <v>78.332321081003528</v>
      </c>
      <c r="Y521" s="38">
        <f t="shared" si="164"/>
        <v>0</v>
      </c>
      <c r="Z521" s="38">
        <f t="shared" si="164"/>
        <v>72.346460944869065</v>
      </c>
      <c r="AA521" s="7"/>
      <c r="AB521" s="69">
        <f t="shared" si="169"/>
        <v>34.661127124401681</v>
      </c>
      <c r="AC521" s="69">
        <f t="shared" si="170"/>
        <v>84.711434828629194</v>
      </c>
      <c r="AD521" s="50">
        <f>+AD509</f>
        <v>90.257513292983134</v>
      </c>
      <c r="AE521" s="50">
        <f>+AE509</f>
        <v>40.262137008313033</v>
      </c>
      <c r="AF521" s="50">
        <f>+AF509</f>
        <v>90.257513292983134</v>
      </c>
      <c r="AG521" s="74">
        <f>+AE521</f>
        <v>40.262137008313033</v>
      </c>
      <c r="AH521" s="50">
        <f>+AH509</f>
        <v>0</v>
      </c>
      <c r="AI521" s="50">
        <f>+AI509</f>
        <v>0</v>
      </c>
      <c r="AJ521" s="50">
        <f>+AJ509</f>
        <v>90.257513292983134</v>
      </c>
      <c r="AK521" s="50">
        <f>+AK509</f>
        <v>0</v>
      </c>
      <c r="AL521" s="50">
        <f>+AL509</f>
        <v>0</v>
      </c>
      <c r="AM521" s="50">
        <f t="shared" ref="AM521:AS521" si="173">+AM509</f>
        <v>0</v>
      </c>
      <c r="AN521" s="50">
        <f t="shared" si="173"/>
        <v>40.262137008313033</v>
      </c>
      <c r="AO521" s="50">
        <f t="shared" si="173"/>
        <v>0</v>
      </c>
      <c r="AP521" s="50">
        <f t="shared" si="173"/>
        <v>0</v>
      </c>
      <c r="AQ521" s="50">
        <f t="shared" si="173"/>
        <v>0</v>
      </c>
      <c r="AR521" s="50">
        <f t="shared" si="173"/>
        <v>0</v>
      </c>
      <c r="AS521" s="50">
        <f t="shared" si="173"/>
        <v>0</v>
      </c>
      <c r="AT521" s="74">
        <v>0</v>
      </c>
      <c r="AU521" s="74">
        <v>0</v>
      </c>
    </row>
    <row r="522" spans="1:47" x14ac:dyDescent="0.2">
      <c r="A522" s="49">
        <v>2033</v>
      </c>
      <c r="B522" s="49">
        <v>2</v>
      </c>
      <c r="C522" s="50">
        <f t="shared" si="144"/>
        <v>34.723950066840629</v>
      </c>
      <c r="D522" s="50">
        <f t="shared" si="172"/>
        <v>77.741832906544204</v>
      </c>
      <c r="E522" s="50">
        <f t="shared" si="172"/>
        <v>1.3208347252359927</v>
      </c>
      <c r="F522" s="50">
        <f t="shared" si="172"/>
        <v>8.9159951076670885E-4</v>
      </c>
      <c r="G522" s="50">
        <f t="shared" si="172"/>
        <v>13.560177014371067</v>
      </c>
      <c r="H522" s="50">
        <f t="shared" si="172"/>
        <v>57.948681528250383</v>
      </c>
      <c r="I522" s="50">
        <f t="shared" si="172"/>
        <v>0</v>
      </c>
      <c r="J522" s="50">
        <f t="shared" si="172"/>
        <v>57.948681528250383</v>
      </c>
      <c r="K522" s="50">
        <f t="shared" si="172"/>
        <v>0</v>
      </c>
      <c r="L522" s="50">
        <f t="shared" si="172"/>
        <v>97.002453208688308</v>
      </c>
      <c r="M522" s="50">
        <f t="shared" si="172"/>
        <v>0</v>
      </c>
      <c r="N522" s="50">
        <f t="shared" si="172"/>
        <v>0</v>
      </c>
      <c r="O522" s="51">
        <f t="shared" si="149"/>
        <v>34.723950066840629</v>
      </c>
      <c r="P522" s="50">
        <f t="shared" si="150"/>
        <v>77.741832906544204</v>
      </c>
      <c r="Q522" s="50">
        <f t="shared" si="151"/>
        <v>13.560177014371067</v>
      </c>
      <c r="R522" s="50">
        <f t="shared" si="152"/>
        <v>57.948681528250383</v>
      </c>
      <c r="S522" s="50">
        <f t="shared" si="153"/>
        <v>0</v>
      </c>
      <c r="T522" s="50">
        <f t="shared" si="154"/>
        <v>57.948681528250383</v>
      </c>
      <c r="U522" s="50">
        <f t="shared" si="155"/>
        <v>0</v>
      </c>
      <c r="V522" s="50">
        <f t="shared" si="156"/>
        <v>97.002453208688308</v>
      </c>
      <c r="X522" s="38">
        <f t="shared" si="164"/>
        <v>79.669768700736967</v>
      </c>
      <c r="Y522" s="38">
        <f t="shared" si="164"/>
        <v>0</v>
      </c>
      <c r="Z522" s="38">
        <f t="shared" si="164"/>
        <v>72.440419704050981</v>
      </c>
      <c r="AA522" s="7"/>
      <c r="AB522" s="69">
        <f t="shared" si="169"/>
        <v>30.798265729077841</v>
      </c>
      <c r="AC522" s="69">
        <f t="shared" si="170"/>
        <v>80.980530904111944</v>
      </c>
      <c r="AD522" s="50">
        <f t="shared" si="145"/>
        <v>48.77898975749715</v>
      </c>
      <c r="AE522" s="50">
        <f t="shared" si="145"/>
        <v>18.435089638556477</v>
      </c>
      <c r="AF522" s="50">
        <f t="shared" si="145"/>
        <v>48.77898975749715</v>
      </c>
      <c r="AG522" s="74">
        <f t="shared" ref="AG522:AG523" si="174">+AE522</f>
        <v>18.435089638556477</v>
      </c>
      <c r="AH522" s="50">
        <f t="shared" si="147"/>
        <v>0</v>
      </c>
      <c r="AI522" s="50">
        <f t="shared" si="147"/>
        <v>78.970388350011334</v>
      </c>
      <c r="AJ522" s="50">
        <f t="shared" si="147"/>
        <v>0</v>
      </c>
      <c r="AK522" s="50">
        <f t="shared" si="147"/>
        <v>0</v>
      </c>
      <c r="AL522" s="50">
        <f t="shared" si="148"/>
        <v>0</v>
      </c>
      <c r="AM522" s="50">
        <f t="shared" si="171"/>
        <v>32.338150036532738</v>
      </c>
      <c r="AN522" s="50">
        <f t="shared" si="171"/>
        <v>0</v>
      </c>
      <c r="AO522" s="50">
        <f t="shared" si="171"/>
        <v>0</v>
      </c>
      <c r="AP522" s="50">
        <f t="shared" si="171"/>
        <v>0</v>
      </c>
      <c r="AQ522" s="50">
        <f t="shared" si="171"/>
        <v>48.77898975749715</v>
      </c>
      <c r="AR522" s="50">
        <f t="shared" si="171"/>
        <v>0</v>
      </c>
      <c r="AS522" s="50">
        <f t="shared" si="171"/>
        <v>18.435089638556477</v>
      </c>
      <c r="AT522" s="74">
        <v>0</v>
      </c>
      <c r="AU522" s="74">
        <v>0</v>
      </c>
    </row>
    <row r="523" spans="1:47" x14ac:dyDescent="0.2">
      <c r="A523" s="49">
        <v>2033</v>
      </c>
      <c r="B523" s="49">
        <v>3</v>
      </c>
      <c r="C523" s="50">
        <f t="shared" si="144"/>
        <v>67.088827391532973</v>
      </c>
      <c r="D523" s="50">
        <f t="shared" si="172"/>
        <v>46.024503453365838</v>
      </c>
      <c r="E523" s="50">
        <f t="shared" si="172"/>
        <v>5.4285772270038901</v>
      </c>
      <c r="F523" s="50">
        <f t="shared" si="172"/>
        <v>0.1342781954715154</v>
      </c>
      <c r="G523" s="50">
        <f t="shared" si="172"/>
        <v>40.724002377688201</v>
      </c>
      <c r="H523" s="50">
        <f t="shared" si="172"/>
        <v>29.133900916766059</v>
      </c>
      <c r="I523" s="50">
        <f t="shared" si="172"/>
        <v>0</v>
      </c>
      <c r="J523" s="50">
        <f t="shared" si="172"/>
        <v>29.133900916766059</v>
      </c>
      <c r="K523" s="50">
        <f t="shared" si="172"/>
        <v>87.807682389096911</v>
      </c>
      <c r="L523" s="50">
        <f t="shared" si="172"/>
        <v>0</v>
      </c>
      <c r="M523" s="50">
        <f t="shared" si="172"/>
        <v>0</v>
      </c>
      <c r="N523" s="50">
        <f t="shared" si="172"/>
        <v>0</v>
      </c>
      <c r="O523" s="51">
        <f t="shared" si="149"/>
        <v>67.088827391532973</v>
      </c>
      <c r="P523" s="50">
        <f t="shared" si="150"/>
        <v>46.024503453365838</v>
      </c>
      <c r="Q523" s="50">
        <f t="shared" si="151"/>
        <v>40.724002377688201</v>
      </c>
      <c r="R523" s="50">
        <f t="shared" si="152"/>
        <v>29.133900916766059</v>
      </c>
      <c r="S523" s="50">
        <f t="shared" si="153"/>
        <v>0</v>
      </c>
      <c r="T523" s="50">
        <f t="shared" si="154"/>
        <v>29.133900916766059</v>
      </c>
      <c r="U523" s="50">
        <f t="shared" si="155"/>
        <v>87.807682389096911</v>
      </c>
      <c r="V523" s="50">
        <f t="shared" si="156"/>
        <v>0</v>
      </c>
      <c r="X523" s="38">
        <f t="shared" si="164"/>
        <v>82.538993708748691</v>
      </c>
      <c r="Y523" s="38">
        <f t="shared" si="164"/>
        <v>0</v>
      </c>
      <c r="Z523" s="38">
        <f t="shared" si="164"/>
        <v>69.644391577029523</v>
      </c>
      <c r="AA523" s="7"/>
      <c r="AB523" s="69">
        <f t="shared" si="169"/>
        <v>50.906388729186801</v>
      </c>
      <c r="AC523" s="69">
        <f t="shared" si="170"/>
        <v>43.541291222508221</v>
      </c>
      <c r="AD523" s="50">
        <f t="shared" si="145"/>
        <v>23.421699640876209</v>
      </c>
      <c r="AE523" s="50">
        <f t="shared" si="145"/>
        <v>5.9476789648753794</v>
      </c>
      <c r="AF523" s="50">
        <f t="shared" si="145"/>
        <v>23.421699640876209</v>
      </c>
      <c r="AG523" s="74">
        <f t="shared" si="174"/>
        <v>5.9476789648753794</v>
      </c>
      <c r="AH523" s="50">
        <f t="shared" si="147"/>
        <v>74.675091720887963</v>
      </c>
      <c r="AI523" s="50">
        <f t="shared" si="147"/>
        <v>0</v>
      </c>
      <c r="AJ523" s="50">
        <f t="shared" si="147"/>
        <v>0</v>
      </c>
      <c r="AK523" s="50">
        <f t="shared" si="147"/>
        <v>0</v>
      </c>
      <c r="AL523" s="50">
        <f t="shared" si="148"/>
        <v>30.034328431628371</v>
      </c>
      <c r="AM523" s="50">
        <f t="shared" si="171"/>
        <v>0</v>
      </c>
      <c r="AN523" s="50">
        <f t="shared" si="171"/>
        <v>0</v>
      </c>
      <c r="AO523" s="50">
        <f t="shared" si="171"/>
        <v>0</v>
      </c>
      <c r="AP523" s="50">
        <f t="shared" si="171"/>
        <v>23.421699640876209</v>
      </c>
      <c r="AQ523" s="50">
        <f t="shared" si="171"/>
        <v>0</v>
      </c>
      <c r="AR523" s="50">
        <f t="shared" si="171"/>
        <v>5.9476789648753794</v>
      </c>
      <c r="AS523" s="50">
        <f t="shared" si="171"/>
        <v>0</v>
      </c>
      <c r="AT523" s="74">
        <f>(C523+C524)/2</f>
        <v>92.25873715316439</v>
      </c>
      <c r="AU523" s="74">
        <f>(K523+H524)/2</f>
        <v>45.244733330196226</v>
      </c>
    </row>
    <row r="524" spans="1:47" x14ac:dyDescent="0.2">
      <c r="A524" s="49">
        <v>2033</v>
      </c>
      <c r="B524" s="49">
        <v>4</v>
      </c>
      <c r="C524" s="50">
        <f t="shared" si="144"/>
        <v>117.42864691479581</v>
      </c>
      <c r="D524" s="50">
        <f t="shared" si="172"/>
        <v>10.764282951672801</v>
      </c>
      <c r="E524" s="50">
        <f t="shared" si="172"/>
        <v>16.467672682378009</v>
      </c>
      <c r="F524" s="50">
        <f t="shared" si="172"/>
        <v>1.3530134195648187</v>
      </c>
      <c r="G524" s="50">
        <f t="shared" si="172"/>
        <v>95.328248916043805</v>
      </c>
      <c r="H524" s="50">
        <f t="shared" si="172"/>
        <v>2.6817842712955349</v>
      </c>
      <c r="I524" s="50">
        <f t="shared" si="172"/>
        <v>0</v>
      </c>
      <c r="J524" s="50">
        <f t="shared" si="172"/>
        <v>0</v>
      </c>
      <c r="K524" s="50">
        <f t="shared" si="172"/>
        <v>0</v>
      </c>
      <c r="L524" s="50">
        <f t="shared" si="172"/>
        <v>0</v>
      </c>
      <c r="M524" s="50">
        <f t="shared" si="172"/>
        <v>0</v>
      </c>
      <c r="N524" s="50">
        <f t="shared" si="172"/>
        <v>0</v>
      </c>
      <c r="O524" s="51">
        <f t="shared" si="149"/>
        <v>117.42864691479581</v>
      </c>
      <c r="P524" s="50">
        <f t="shared" si="150"/>
        <v>10.764282951672801</v>
      </c>
      <c r="Q524" s="50">
        <f t="shared" si="151"/>
        <v>95.328248916043805</v>
      </c>
      <c r="R524" s="50">
        <f t="shared" si="152"/>
        <v>2.6817842712955349</v>
      </c>
      <c r="S524" s="50">
        <f t="shared" si="153"/>
        <v>0</v>
      </c>
      <c r="T524" s="50">
        <f t="shared" si="154"/>
        <v>0</v>
      </c>
      <c r="U524" s="50">
        <f t="shared" si="155"/>
        <v>0</v>
      </c>
      <c r="V524" s="50">
        <f t="shared" si="156"/>
        <v>0</v>
      </c>
      <c r="X524" s="38">
        <f t="shared" si="164"/>
        <v>86.733993019033363</v>
      </c>
      <c r="Y524" s="38">
        <f t="shared" si="164"/>
        <v>0</v>
      </c>
      <c r="Z524" s="38">
        <f t="shared" si="164"/>
        <v>68.255756463766915</v>
      </c>
      <c r="AA524" s="7"/>
      <c r="AB524" s="69">
        <f t="shared" si="169"/>
        <v>92.25873715316439</v>
      </c>
      <c r="AC524" s="69">
        <f t="shared" si="170"/>
        <v>14.56695045838303</v>
      </c>
      <c r="AD524" s="50">
        <f t="shared" si="145"/>
        <v>1.5573633808275509</v>
      </c>
      <c r="AE524" s="50">
        <f t="shared" si="145"/>
        <v>6.7199104708102195E-4</v>
      </c>
      <c r="AF524" s="50">
        <f t="shared" si="145"/>
        <v>0</v>
      </c>
      <c r="AG524" s="74">
        <v>0</v>
      </c>
      <c r="AH524" s="50">
        <f t="shared" si="147"/>
        <v>0</v>
      </c>
      <c r="AI524" s="50">
        <f t="shared" si="147"/>
        <v>0</v>
      </c>
      <c r="AJ524" s="50">
        <f t="shared" si="147"/>
        <v>0</v>
      </c>
      <c r="AK524" s="50">
        <f t="shared" si="147"/>
        <v>0</v>
      </c>
      <c r="AL524" s="50">
        <f t="shared" si="148"/>
        <v>0</v>
      </c>
      <c r="AM524" s="50">
        <f t="shared" si="171"/>
        <v>0</v>
      </c>
      <c r="AN524" s="50">
        <f t="shared" si="171"/>
        <v>0</v>
      </c>
      <c r="AO524" s="50">
        <f t="shared" si="171"/>
        <v>0</v>
      </c>
      <c r="AP524" s="50">
        <f t="shared" si="171"/>
        <v>0</v>
      </c>
      <c r="AQ524" s="50">
        <f t="shared" si="171"/>
        <v>0</v>
      </c>
      <c r="AR524" s="50">
        <f t="shared" si="171"/>
        <v>0</v>
      </c>
      <c r="AS524" s="50">
        <f t="shared" si="171"/>
        <v>0</v>
      </c>
      <c r="AT524" s="74">
        <v>0</v>
      </c>
      <c r="AU524" s="74">
        <v>0</v>
      </c>
    </row>
    <row r="525" spans="1:47" x14ac:dyDescent="0.2">
      <c r="A525" s="49">
        <v>2033</v>
      </c>
      <c r="B525" s="49">
        <v>5</v>
      </c>
      <c r="C525" s="50">
        <f t="shared" si="144"/>
        <v>205.87235315982971</v>
      </c>
      <c r="D525" s="50">
        <f t="shared" si="172"/>
        <v>1.2492833206498815</v>
      </c>
      <c r="E525" s="50">
        <f t="shared" si="172"/>
        <v>45.023718770231113</v>
      </c>
      <c r="F525" s="50">
        <f t="shared" si="172"/>
        <v>7.1705905198264563</v>
      </c>
      <c r="G525" s="50">
        <f t="shared" si="172"/>
        <v>197.64060057596834</v>
      </c>
      <c r="H525" s="50">
        <f t="shared" si="172"/>
        <v>7.083333333333286E-2</v>
      </c>
      <c r="I525" s="50">
        <f t="shared" si="172"/>
        <v>0</v>
      </c>
      <c r="J525" s="50">
        <f t="shared" si="172"/>
        <v>0</v>
      </c>
      <c r="K525" s="50">
        <f t="shared" si="172"/>
        <v>0</v>
      </c>
      <c r="L525" s="50">
        <f t="shared" si="172"/>
        <v>0</v>
      </c>
      <c r="M525" s="50">
        <f t="shared" si="172"/>
        <v>0</v>
      </c>
      <c r="N525" s="50">
        <f t="shared" si="172"/>
        <v>0</v>
      </c>
      <c r="O525" s="51">
        <f t="shared" si="149"/>
        <v>205.87235315982971</v>
      </c>
      <c r="P525" s="50">
        <f t="shared" si="150"/>
        <v>1.2492833206498815</v>
      </c>
      <c r="Q525" s="50">
        <f t="shared" si="151"/>
        <v>197.64060057596834</v>
      </c>
      <c r="R525" s="50">
        <f t="shared" si="152"/>
        <v>7.083333333333286E-2</v>
      </c>
      <c r="S525" s="50">
        <f t="shared" si="153"/>
        <v>0</v>
      </c>
      <c r="T525" s="50">
        <f t="shared" si="154"/>
        <v>0</v>
      </c>
      <c r="U525" s="50">
        <f t="shared" si="155"/>
        <v>0</v>
      </c>
      <c r="V525" s="50">
        <f t="shared" si="156"/>
        <v>0</v>
      </c>
      <c r="X525" s="38">
        <f t="shared" si="164"/>
        <v>95.217284807981201</v>
      </c>
      <c r="Y525" s="38">
        <f t="shared" si="164"/>
        <v>95.217284807981201</v>
      </c>
      <c r="Z525" s="38">
        <f t="shared" si="164"/>
        <v>70.983151786833304</v>
      </c>
      <c r="AA525" s="7"/>
      <c r="AB525" s="69">
        <f t="shared" si="169"/>
        <v>161.65050003731275</v>
      </c>
      <c r="AC525" s="69">
        <f t="shared" si="170"/>
        <v>0</v>
      </c>
      <c r="AD525" s="50">
        <f t="shared" si="145"/>
        <v>1.041666666666643E-2</v>
      </c>
      <c r="AE525" s="50">
        <f t="shared" si="145"/>
        <v>0</v>
      </c>
      <c r="AF525" s="50">
        <f t="shared" si="145"/>
        <v>0</v>
      </c>
      <c r="AG525" s="74">
        <v>0</v>
      </c>
      <c r="AH525" s="50">
        <f t="shared" si="147"/>
        <v>0</v>
      </c>
      <c r="AI525" s="50">
        <f t="shared" si="147"/>
        <v>0</v>
      </c>
      <c r="AJ525" s="50">
        <f t="shared" si="147"/>
        <v>0</v>
      </c>
      <c r="AK525" s="50">
        <f t="shared" si="147"/>
        <v>0</v>
      </c>
      <c r="AL525" s="50">
        <f t="shared" si="148"/>
        <v>0</v>
      </c>
      <c r="AM525" s="50">
        <f t="shared" si="171"/>
        <v>0</v>
      </c>
      <c r="AN525" s="50">
        <f t="shared" si="171"/>
        <v>0</v>
      </c>
      <c r="AO525" s="50">
        <f t="shared" si="171"/>
        <v>0</v>
      </c>
      <c r="AP525" s="50">
        <f t="shared" si="171"/>
        <v>0</v>
      </c>
      <c r="AQ525" s="50">
        <f t="shared" si="171"/>
        <v>0</v>
      </c>
      <c r="AR525" s="50">
        <f t="shared" si="171"/>
        <v>0</v>
      </c>
      <c r="AS525" s="50">
        <f t="shared" si="171"/>
        <v>0</v>
      </c>
      <c r="AT525" s="74">
        <v>0</v>
      </c>
      <c r="AU525" s="74">
        <v>0</v>
      </c>
    </row>
    <row r="526" spans="1:47" x14ac:dyDescent="0.2">
      <c r="A526" s="49">
        <v>2033</v>
      </c>
      <c r="B526" s="49">
        <v>6</v>
      </c>
      <c r="C526" s="50">
        <f t="shared" si="144"/>
        <v>273.79728737823223</v>
      </c>
      <c r="D526" s="50">
        <f t="shared" si="172"/>
        <v>0</v>
      </c>
      <c r="E526" s="50">
        <f t="shared" si="172"/>
        <v>72.937178621047735</v>
      </c>
      <c r="F526" s="50">
        <f t="shared" si="172"/>
        <v>17.719139843326005</v>
      </c>
      <c r="G526" s="50">
        <f t="shared" si="172"/>
        <v>273.7753998005528</v>
      </c>
      <c r="H526" s="50">
        <f t="shared" si="172"/>
        <v>0</v>
      </c>
      <c r="I526" s="50">
        <f t="shared" si="172"/>
        <v>0</v>
      </c>
      <c r="J526" s="50">
        <f t="shared" si="172"/>
        <v>0</v>
      </c>
      <c r="K526" s="50">
        <f t="shared" si="172"/>
        <v>0</v>
      </c>
      <c r="L526" s="50">
        <f t="shared" si="172"/>
        <v>0</v>
      </c>
      <c r="M526" s="50">
        <f t="shared" si="172"/>
        <v>0</v>
      </c>
      <c r="N526" s="50">
        <f t="shared" si="172"/>
        <v>0</v>
      </c>
      <c r="O526" s="51">
        <f t="shared" si="149"/>
        <v>273.79728737823223</v>
      </c>
      <c r="P526" s="50">
        <f t="shared" si="150"/>
        <v>0</v>
      </c>
      <c r="Q526" s="50">
        <f t="shared" si="151"/>
        <v>273.7753998005528</v>
      </c>
      <c r="R526" s="50">
        <f t="shared" si="152"/>
        <v>0</v>
      </c>
      <c r="S526" s="50">
        <f t="shared" si="153"/>
        <v>0</v>
      </c>
      <c r="T526" s="50">
        <f t="shared" si="154"/>
        <v>0</v>
      </c>
      <c r="U526" s="50">
        <f t="shared" si="155"/>
        <v>0</v>
      </c>
      <c r="V526" s="50">
        <f t="shared" si="156"/>
        <v>0</v>
      </c>
      <c r="X526" s="38">
        <f t="shared" si="164"/>
        <v>102.96120349246796</v>
      </c>
      <c r="Y526" s="38">
        <f t="shared" si="164"/>
        <v>102.96120349246796</v>
      </c>
      <c r="Z526" s="38">
        <f t="shared" si="164"/>
        <v>76.337452216704307</v>
      </c>
      <c r="AA526" s="7"/>
      <c r="AB526" s="69">
        <f t="shared" si="169"/>
        <v>239.83482026903096</v>
      </c>
      <c r="AC526" s="69">
        <f t="shared" si="170"/>
        <v>0</v>
      </c>
      <c r="AD526" s="50">
        <f t="shared" si="145"/>
        <v>0</v>
      </c>
      <c r="AE526" s="50">
        <f t="shared" si="145"/>
        <v>0</v>
      </c>
      <c r="AF526" s="50">
        <f t="shared" si="145"/>
        <v>0</v>
      </c>
      <c r="AG526" s="74">
        <v>0</v>
      </c>
      <c r="AH526" s="50">
        <f t="shared" si="147"/>
        <v>0</v>
      </c>
      <c r="AI526" s="50">
        <f t="shared" si="147"/>
        <v>0</v>
      </c>
      <c r="AJ526" s="50">
        <f t="shared" si="147"/>
        <v>0</v>
      </c>
      <c r="AK526" s="50">
        <f t="shared" si="147"/>
        <v>0</v>
      </c>
      <c r="AL526" s="50">
        <f t="shared" si="148"/>
        <v>0</v>
      </c>
      <c r="AM526" s="50">
        <f t="shared" si="171"/>
        <v>0</v>
      </c>
      <c r="AN526" s="50">
        <f t="shared" si="171"/>
        <v>0</v>
      </c>
      <c r="AO526" s="50">
        <f t="shared" si="171"/>
        <v>0</v>
      </c>
      <c r="AP526" s="50">
        <f t="shared" si="171"/>
        <v>0</v>
      </c>
      <c r="AQ526" s="50">
        <f t="shared" si="171"/>
        <v>0</v>
      </c>
      <c r="AR526" s="50">
        <f t="shared" si="171"/>
        <v>0</v>
      </c>
      <c r="AS526" s="50">
        <f t="shared" si="171"/>
        <v>0</v>
      </c>
      <c r="AT526" s="74">
        <v>0</v>
      </c>
      <c r="AU526" s="74">
        <v>0</v>
      </c>
    </row>
    <row r="527" spans="1:47" x14ac:dyDescent="0.2">
      <c r="A527" s="49">
        <v>2033</v>
      </c>
      <c r="B527" s="49">
        <v>7</v>
      </c>
      <c r="C527" s="50">
        <f t="shared" si="144"/>
        <v>323.21495100202412</v>
      </c>
      <c r="D527" s="50">
        <f t="shared" si="172"/>
        <v>0</v>
      </c>
      <c r="E527" s="50">
        <f t="shared" si="172"/>
        <v>97.206715563959477</v>
      </c>
      <c r="F527" s="50">
        <f t="shared" si="172"/>
        <v>25.757981967650835</v>
      </c>
      <c r="G527" s="50">
        <f t="shared" si="172"/>
        <v>323.21490232084477</v>
      </c>
      <c r="H527" s="50">
        <f t="shared" si="172"/>
        <v>0</v>
      </c>
      <c r="I527" s="50">
        <f t="shared" si="172"/>
        <v>0</v>
      </c>
      <c r="J527" s="50">
        <f t="shared" si="172"/>
        <v>0</v>
      </c>
      <c r="K527" s="50">
        <f t="shared" si="172"/>
        <v>0</v>
      </c>
      <c r="L527" s="50">
        <f t="shared" si="172"/>
        <v>0</v>
      </c>
      <c r="M527" s="50">
        <f t="shared" si="172"/>
        <v>0</v>
      </c>
      <c r="N527" s="50">
        <f t="shared" si="172"/>
        <v>0</v>
      </c>
      <c r="O527" s="51">
        <f t="shared" si="149"/>
        <v>323.21495100202412</v>
      </c>
      <c r="P527" s="50">
        <f t="shared" si="150"/>
        <v>0</v>
      </c>
      <c r="Q527" s="50">
        <f t="shared" si="151"/>
        <v>323.21490232084477</v>
      </c>
      <c r="R527" s="50">
        <f t="shared" si="152"/>
        <v>0</v>
      </c>
      <c r="S527" s="50">
        <f t="shared" si="153"/>
        <v>0</v>
      </c>
      <c r="T527" s="50">
        <f t="shared" si="154"/>
        <v>0</v>
      </c>
      <c r="U527" s="50">
        <f t="shared" si="155"/>
        <v>0</v>
      </c>
      <c r="V527" s="50">
        <f t="shared" si="156"/>
        <v>0</v>
      </c>
      <c r="X527" s="38">
        <f t="shared" si="164"/>
        <v>106.44877069971258</v>
      </c>
      <c r="Y527" s="38">
        <f t="shared" si="164"/>
        <v>106.44877069971258</v>
      </c>
      <c r="Z527" s="38">
        <f t="shared" si="164"/>
        <v>76.206395007915347</v>
      </c>
      <c r="AA527" s="7"/>
      <c r="AB527" s="69">
        <f t="shared" si="169"/>
        <v>298.50611919012817</v>
      </c>
      <c r="AC527" s="69">
        <f t="shared" si="170"/>
        <v>0</v>
      </c>
      <c r="AD527" s="50">
        <f t="shared" si="145"/>
        <v>0</v>
      </c>
      <c r="AE527" s="50">
        <f t="shared" si="145"/>
        <v>0</v>
      </c>
      <c r="AF527" s="50">
        <f t="shared" si="145"/>
        <v>0</v>
      </c>
      <c r="AG527" s="74">
        <v>0</v>
      </c>
      <c r="AH527" s="50">
        <f t="shared" si="147"/>
        <v>0</v>
      </c>
      <c r="AI527" s="50">
        <f t="shared" si="147"/>
        <v>0</v>
      </c>
      <c r="AJ527" s="50">
        <f t="shared" si="147"/>
        <v>0</v>
      </c>
      <c r="AK527" s="50">
        <f t="shared" si="147"/>
        <v>0</v>
      </c>
      <c r="AL527" s="50">
        <f t="shared" si="148"/>
        <v>0</v>
      </c>
      <c r="AM527" s="50">
        <f t="shared" si="171"/>
        <v>0</v>
      </c>
      <c r="AN527" s="50">
        <f t="shared" si="171"/>
        <v>0</v>
      </c>
      <c r="AO527" s="50">
        <f t="shared" si="171"/>
        <v>0</v>
      </c>
      <c r="AP527" s="50">
        <f t="shared" si="171"/>
        <v>0</v>
      </c>
      <c r="AQ527" s="50">
        <f t="shared" si="171"/>
        <v>0</v>
      </c>
      <c r="AR527" s="50">
        <f t="shared" si="171"/>
        <v>0</v>
      </c>
      <c r="AS527" s="50">
        <f t="shared" si="171"/>
        <v>0</v>
      </c>
      <c r="AT527" s="74">
        <v>0</v>
      </c>
      <c r="AU527" s="74">
        <v>0</v>
      </c>
    </row>
    <row r="528" spans="1:47" x14ac:dyDescent="0.2">
      <c r="A528" s="49">
        <v>2033</v>
      </c>
      <c r="B528" s="49">
        <v>8</v>
      </c>
      <c r="C528" s="50">
        <f t="shared" si="144"/>
        <v>329.73144935858772</v>
      </c>
      <c r="D528" s="50">
        <f t="shared" si="172"/>
        <v>0</v>
      </c>
      <c r="E528" s="50">
        <f t="shared" si="172"/>
        <v>99.695312400078421</v>
      </c>
      <c r="F528" s="50">
        <f t="shared" si="172"/>
        <v>26.810191103418628</v>
      </c>
      <c r="G528" s="50">
        <f t="shared" si="172"/>
        <v>329.73069944170629</v>
      </c>
      <c r="H528" s="50">
        <f t="shared" si="172"/>
        <v>0</v>
      </c>
      <c r="I528" s="50">
        <f t="shared" si="172"/>
        <v>0</v>
      </c>
      <c r="J528" s="50">
        <f t="shared" si="172"/>
        <v>0</v>
      </c>
      <c r="K528" s="50">
        <f t="shared" si="172"/>
        <v>0</v>
      </c>
      <c r="L528" s="50">
        <f t="shared" si="172"/>
        <v>0</v>
      </c>
      <c r="M528" s="50">
        <f t="shared" si="172"/>
        <v>0</v>
      </c>
      <c r="N528" s="50">
        <f t="shared" si="172"/>
        <v>0</v>
      </c>
      <c r="O528" s="51">
        <f t="shared" si="149"/>
        <v>329.73144935858772</v>
      </c>
      <c r="P528" s="50">
        <f t="shared" si="150"/>
        <v>0</v>
      </c>
      <c r="Q528" s="50">
        <f t="shared" si="151"/>
        <v>329.73069944170629</v>
      </c>
      <c r="R528" s="50">
        <f t="shared" si="152"/>
        <v>0</v>
      </c>
      <c r="S528" s="50">
        <f t="shared" si="153"/>
        <v>0</v>
      </c>
      <c r="T528" s="50">
        <f t="shared" si="154"/>
        <v>0</v>
      </c>
      <c r="U528" s="50">
        <f t="shared" si="155"/>
        <v>0</v>
      </c>
      <c r="V528" s="50">
        <f t="shared" si="156"/>
        <v>0</v>
      </c>
      <c r="X528" s="38">
        <f t="shared" si="164"/>
        <v>107.41614697985577</v>
      </c>
      <c r="Y528" s="38">
        <f t="shared" si="164"/>
        <v>107.41614697985577</v>
      </c>
      <c r="Z528" s="38">
        <f t="shared" si="164"/>
        <v>76.3967564018632</v>
      </c>
      <c r="AA528" s="7"/>
      <c r="AB528" s="69">
        <f t="shared" si="169"/>
        <v>326.47320018030592</v>
      </c>
      <c r="AC528" s="69">
        <f t="shared" si="170"/>
        <v>0</v>
      </c>
      <c r="AD528" s="50">
        <f t="shared" si="145"/>
        <v>0</v>
      </c>
      <c r="AE528" s="50">
        <f t="shared" si="145"/>
        <v>0</v>
      </c>
      <c r="AF528" s="50">
        <f t="shared" si="145"/>
        <v>0</v>
      </c>
      <c r="AG528" s="74">
        <v>0</v>
      </c>
      <c r="AH528" s="50">
        <f t="shared" si="147"/>
        <v>0</v>
      </c>
      <c r="AI528" s="50">
        <f t="shared" si="147"/>
        <v>0</v>
      </c>
      <c r="AJ528" s="50">
        <f t="shared" si="147"/>
        <v>0</v>
      </c>
      <c r="AK528" s="50">
        <f t="shared" si="147"/>
        <v>0</v>
      </c>
      <c r="AL528" s="50">
        <f t="shared" si="148"/>
        <v>0</v>
      </c>
      <c r="AM528" s="50">
        <f t="shared" si="171"/>
        <v>0</v>
      </c>
      <c r="AN528" s="50">
        <f t="shared" si="171"/>
        <v>0</v>
      </c>
      <c r="AO528" s="50">
        <f t="shared" si="171"/>
        <v>0</v>
      </c>
      <c r="AP528" s="50">
        <f t="shared" si="171"/>
        <v>0</v>
      </c>
      <c r="AQ528" s="50">
        <f t="shared" si="171"/>
        <v>0</v>
      </c>
      <c r="AR528" s="50">
        <f t="shared" si="171"/>
        <v>0</v>
      </c>
      <c r="AS528" s="50">
        <f t="shared" si="171"/>
        <v>0</v>
      </c>
      <c r="AT528" s="74">
        <v>0</v>
      </c>
      <c r="AU528" s="74">
        <v>0</v>
      </c>
    </row>
    <row r="529" spans="1:47" x14ac:dyDescent="0.2">
      <c r="A529" s="49">
        <v>2033</v>
      </c>
      <c r="B529" s="49">
        <v>9</v>
      </c>
      <c r="C529" s="50">
        <f t="shared" si="144"/>
        <v>278.21093356333773</v>
      </c>
      <c r="D529" s="50">
        <f t="shared" si="172"/>
        <v>0</v>
      </c>
      <c r="E529" s="50">
        <f t="shared" si="172"/>
        <v>69.2279907235135</v>
      </c>
      <c r="F529" s="50">
        <f t="shared" si="172"/>
        <v>13.43040285734474</v>
      </c>
      <c r="G529" s="50">
        <f t="shared" si="172"/>
        <v>278.15549384899225</v>
      </c>
      <c r="H529" s="50">
        <f t="shared" si="172"/>
        <v>0</v>
      </c>
      <c r="I529" s="50">
        <f t="shared" si="172"/>
        <v>0</v>
      </c>
      <c r="J529" s="50">
        <f t="shared" si="172"/>
        <v>0</v>
      </c>
      <c r="K529" s="50">
        <f t="shared" si="172"/>
        <v>0</v>
      </c>
      <c r="L529" s="50">
        <f t="shared" si="172"/>
        <v>0</v>
      </c>
      <c r="M529" s="50">
        <f t="shared" si="172"/>
        <v>0</v>
      </c>
      <c r="N529" s="50">
        <f t="shared" si="172"/>
        <v>0</v>
      </c>
      <c r="O529" s="51">
        <f t="shared" si="149"/>
        <v>278.21093356333773</v>
      </c>
      <c r="P529" s="50">
        <f t="shared" si="150"/>
        <v>0</v>
      </c>
      <c r="Q529" s="50">
        <f t="shared" si="151"/>
        <v>278.15549384899225</v>
      </c>
      <c r="R529" s="50">
        <f t="shared" si="152"/>
        <v>0</v>
      </c>
      <c r="S529" s="50">
        <f t="shared" si="153"/>
        <v>0</v>
      </c>
      <c r="T529" s="50">
        <f t="shared" si="154"/>
        <v>0</v>
      </c>
      <c r="U529" s="50">
        <f t="shared" si="155"/>
        <v>0</v>
      </c>
      <c r="V529" s="50">
        <f t="shared" si="156"/>
        <v>0</v>
      </c>
      <c r="X529" s="38">
        <f t="shared" si="164"/>
        <v>102.68150137955607</v>
      </c>
      <c r="Y529" s="38">
        <f t="shared" si="164"/>
        <v>102.68150137955607</v>
      </c>
      <c r="Z529" s="38">
        <f t="shared" si="164"/>
        <v>78.001484422866469</v>
      </c>
      <c r="AA529" s="7"/>
      <c r="AB529" s="69">
        <f t="shared" si="169"/>
        <v>303.9711914609627</v>
      </c>
      <c r="AC529" s="69">
        <f t="shared" si="170"/>
        <v>0</v>
      </c>
      <c r="AD529" s="50">
        <f t="shared" si="145"/>
        <v>0</v>
      </c>
      <c r="AE529" s="50">
        <f t="shared" si="145"/>
        <v>0</v>
      </c>
      <c r="AF529" s="50">
        <f t="shared" si="145"/>
        <v>0</v>
      </c>
      <c r="AG529" s="74">
        <v>0</v>
      </c>
      <c r="AH529" s="50">
        <f t="shared" si="147"/>
        <v>0</v>
      </c>
      <c r="AI529" s="50">
        <f t="shared" si="147"/>
        <v>0</v>
      </c>
      <c r="AJ529" s="50">
        <f t="shared" si="147"/>
        <v>0</v>
      </c>
      <c r="AK529" s="50">
        <f t="shared" si="147"/>
        <v>0</v>
      </c>
      <c r="AL529" s="50">
        <f t="shared" si="148"/>
        <v>0</v>
      </c>
      <c r="AM529" s="50">
        <f t="shared" si="171"/>
        <v>0</v>
      </c>
      <c r="AN529" s="50">
        <f t="shared" si="171"/>
        <v>0</v>
      </c>
      <c r="AO529" s="50">
        <f t="shared" si="171"/>
        <v>0</v>
      </c>
      <c r="AP529" s="50">
        <f t="shared" si="171"/>
        <v>0</v>
      </c>
      <c r="AQ529" s="50">
        <f t="shared" si="171"/>
        <v>0</v>
      </c>
      <c r="AR529" s="50">
        <f t="shared" si="171"/>
        <v>0</v>
      </c>
      <c r="AS529" s="50">
        <f t="shared" si="171"/>
        <v>0</v>
      </c>
      <c r="AT529" s="74">
        <v>0</v>
      </c>
      <c r="AU529" s="74">
        <v>0</v>
      </c>
    </row>
    <row r="530" spans="1:47" x14ac:dyDescent="0.2">
      <c r="A530" s="49">
        <v>2033</v>
      </c>
      <c r="B530" s="49">
        <v>10</v>
      </c>
      <c r="C530" s="50">
        <f t="shared" si="144"/>
        <v>198.83661390818892</v>
      </c>
      <c r="D530" s="50">
        <f t="shared" si="172"/>
        <v>3.8389772083761713</v>
      </c>
      <c r="E530" s="50">
        <f t="shared" si="172"/>
        <v>35.469220544334775</v>
      </c>
      <c r="F530" s="50">
        <f t="shared" si="172"/>
        <v>3.7051861891231086</v>
      </c>
      <c r="G530" s="50">
        <f t="shared" si="172"/>
        <v>190.70536958671573</v>
      </c>
      <c r="H530" s="50">
        <f t="shared" si="172"/>
        <v>1.5356602334740597</v>
      </c>
      <c r="I530" s="50">
        <f t="shared" si="172"/>
        <v>0</v>
      </c>
      <c r="J530" s="50">
        <f t="shared" si="172"/>
        <v>0</v>
      </c>
      <c r="K530" s="50">
        <f t="shared" si="172"/>
        <v>0</v>
      </c>
      <c r="L530" s="50">
        <f t="shared" si="172"/>
        <v>0</v>
      </c>
      <c r="M530" s="50">
        <f t="shared" si="172"/>
        <v>0</v>
      </c>
      <c r="N530" s="50">
        <f t="shared" si="172"/>
        <v>0</v>
      </c>
      <c r="O530" s="51">
        <f t="shared" si="149"/>
        <v>198.83661390818892</v>
      </c>
      <c r="P530" s="50">
        <f t="shared" si="150"/>
        <v>3.8389772083761713</v>
      </c>
      <c r="Q530" s="50">
        <f t="shared" si="151"/>
        <v>190.70536958671573</v>
      </c>
      <c r="R530" s="50">
        <f t="shared" si="152"/>
        <v>1.5356602334740597</v>
      </c>
      <c r="S530" s="50">
        <f t="shared" si="153"/>
        <v>0</v>
      </c>
      <c r="T530" s="50">
        <f t="shared" si="154"/>
        <v>0</v>
      </c>
      <c r="U530" s="50">
        <f t="shared" si="155"/>
        <v>0</v>
      </c>
      <c r="V530" s="50">
        <f t="shared" si="156"/>
        <v>0</v>
      </c>
      <c r="X530" s="38">
        <f t="shared" si="164"/>
        <v>93.161689051897923</v>
      </c>
      <c r="Y530" s="38">
        <f t="shared" si="164"/>
        <v>0</v>
      </c>
      <c r="Z530" s="38">
        <f t="shared" si="164"/>
        <v>73.921823299745228</v>
      </c>
      <c r="AA530" s="7"/>
      <c r="AB530" s="69">
        <f t="shared" si="169"/>
        <v>238.52377373576331</v>
      </c>
      <c r="AC530" s="69">
        <f t="shared" si="170"/>
        <v>0</v>
      </c>
      <c r="AD530" s="50">
        <f t="shared" si="145"/>
        <v>1.0401537332701989</v>
      </c>
      <c r="AE530" s="50">
        <f t="shared" si="145"/>
        <v>0</v>
      </c>
      <c r="AF530" s="50">
        <f t="shared" si="145"/>
        <v>0</v>
      </c>
      <c r="AG530" s="74">
        <v>0</v>
      </c>
      <c r="AH530" s="50">
        <f t="shared" si="147"/>
        <v>0</v>
      </c>
      <c r="AI530" s="50">
        <f t="shared" si="147"/>
        <v>0</v>
      </c>
      <c r="AJ530" s="50">
        <f t="shared" si="147"/>
        <v>0</v>
      </c>
      <c r="AK530" s="50">
        <f t="shared" si="147"/>
        <v>0</v>
      </c>
      <c r="AL530" s="50">
        <f t="shared" si="148"/>
        <v>0</v>
      </c>
      <c r="AM530" s="50">
        <f t="shared" si="171"/>
        <v>0</v>
      </c>
      <c r="AN530" s="50">
        <f t="shared" si="171"/>
        <v>0</v>
      </c>
      <c r="AO530" s="50">
        <f t="shared" si="171"/>
        <v>0</v>
      </c>
      <c r="AP530" s="50">
        <f t="shared" si="171"/>
        <v>0</v>
      </c>
      <c r="AQ530" s="50">
        <f t="shared" si="171"/>
        <v>0</v>
      </c>
      <c r="AR530" s="50">
        <f t="shared" si="171"/>
        <v>0</v>
      </c>
      <c r="AS530" s="50">
        <f t="shared" si="171"/>
        <v>0</v>
      </c>
      <c r="AT530" s="74">
        <v>0</v>
      </c>
      <c r="AU530" s="74">
        <v>0</v>
      </c>
    </row>
    <row r="531" spans="1:47" x14ac:dyDescent="0.2">
      <c r="A531" s="49">
        <v>2033</v>
      </c>
      <c r="B531" s="49">
        <v>11</v>
      </c>
      <c r="C531" s="50">
        <f t="shared" si="144"/>
        <v>75.667245198869992</v>
      </c>
      <c r="D531" s="50">
        <f t="shared" si="172"/>
        <v>28.935219572893278</v>
      </c>
      <c r="E531" s="50">
        <f t="shared" si="172"/>
        <v>4.4286832253945372</v>
      </c>
      <c r="F531" s="50">
        <f t="shared" si="172"/>
        <v>6.2534575168875839E-2</v>
      </c>
      <c r="G531" s="50">
        <f t="shared" si="172"/>
        <v>53.128416412666297</v>
      </c>
      <c r="H531" s="50">
        <f t="shared" si="172"/>
        <v>14.74770491549187</v>
      </c>
      <c r="I531" s="50">
        <f t="shared" si="172"/>
        <v>0</v>
      </c>
      <c r="J531" s="50">
        <f t="shared" si="172"/>
        <v>0</v>
      </c>
      <c r="K531" s="50">
        <f t="shared" si="172"/>
        <v>0</v>
      </c>
      <c r="L531" s="50">
        <f t="shared" si="172"/>
        <v>0</v>
      </c>
      <c r="M531" s="50">
        <f t="shared" si="172"/>
        <v>0</v>
      </c>
      <c r="N531" s="50">
        <f t="shared" si="172"/>
        <v>0</v>
      </c>
      <c r="O531" s="51">
        <f t="shared" si="149"/>
        <v>75.667245198869992</v>
      </c>
      <c r="P531" s="50">
        <f t="shared" si="150"/>
        <v>28.935219572893278</v>
      </c>
      <c r="Q531" s="50">
        <f t="shared" si="151"/>
        <v>53.128416412666297</v>
      </c>
      <c r="R531" s="50">
        <f t="shared" si="152"/>
        <v>14.74770491549187</v>
      </c>
      <c r="S531" s="50">
        <f t="shared" si="153"/>
        <v>0</v>
      </c>
      <c r="T531" s="50">
        <f t="shared" si="154"/>
        <v>0</v>
      </c>
      <c r="U531" s="50">
        <f t="shared" si="155"/>
        <v>0</v>
      </c>
      <c r="V531" s="50">
        <f t="shared" si="156"/>
        <v>0</v>
      </c>
      <c r="X531" s="38">
        <f t="shared" si="164"/>
        <v>82.716754349850987</v>
      </c>
      <c r="Y531" s="38">
        <f t="shared" si="164"/>
        <v>0</v>
      </c>
      <c r="Z531" s="38">
        <f t="shared" si="164"/>
        <v>72.824650968202945</v>
      </c>
      <c r="AA531" s="7"/>
      <c r="AB531" s="69">
        <f t="shared" si="169"/>
        <v>137.25192955352946</v>
      </c>
      <c r="AC531" s="69">
        <f t="shared" si="170"/>
        <v>0</v>
      </c>
      <c r="AD531" s="50">
        <f t="shared" si="145"/>
        <v>10.990310368714875</v>
      </c>
      <c r="AE531" s="50">
        <f t="shared" si="145"/>
        <v>1.7466988989282193</v>
      </c>
      <c r="AF531" s="50">
        <f t="shared" si="145"/>
        <v>0</v>
      </c>
      <c r="AG531" s="74">
        <v>0</v>
      </c>
      <c r="AH531" s="50">
        <f t="shared" si="147"/>
        <v>0</v>
      </c>
      <c r="AI531" s="50">
        <f t="shared" si="147"/>
        <v>0</v>
      </c>
      <c r="AJ531" s="50">
        <f t="shared" si="147"/>
        <v>0</v>
      </c>
      <c r="AK531" s="50">
        <f t="shared" si="147"/>
        <v>0</v>
      </c>
      <c r="AL531" s="50">
        <f t="shared" si="148"/>
        <v>0</v>
      </c>
      <c r="AM531" s="50">
        <f t="shared" si="171"/>
        <v>0</v>
      </c>
      <c r="AN531" s="50">
        <f t="shared" si="171"/>
        <v>0</v>
      </c>
      <c r="AO531" s="50">
        <f t="shared" si="171"/>
        <v>0</v>
      </c>
      <c r="AP531" s="50">
        <f t="shared" si="171"/>
        <v>0</v>
      </c>
      <c r="AQ531" s="50">
        <f t="shared" si="171"/>
        <v>0</v>
      </c>
      <c r="AR531" s="50">
        <f t="shared" si="171"/>
        <v>0</v>
      </c>
      <c r="AS531" s="50">
        <f t="shared" si="171"/>
        <v>0</v>
      </c>
      <c r="AT531" s="74">
        <v>0</v>
      </c>
      <c r="AU531" s="74">
        <v>0</v>
      </c>
    </row>
    <row r="532" spans="1:47" x14ac:dyDescent="0.2">
      <c r="A532" s="49">
        <v>2033</v>
      </c>
      <c r="B532" s="49">
        <v>12</v>
      </c>
      <c r="C532" s="50">
        <f t="shared" si="144"/>
        <v>42.449672857488302</v>
      </c>
      <c r="D532" s="50">
        <f t="shared" si="172"/>
        <v>82.304422731853208</v>
      </c>
      <c r="E532" s="50">
        <f t="shared" si="172"/>
        <v>0.98160245218345865</v>
      </c>
      <c r="F532" s="50">
        <f t="shared" si="172"/>
        <v>5.7264258648294473E-4</v>
      </c>
      <c r="G532" s="50">
        <f t="shared" si="172"/>
        <v>24.516255146947294</v>
      </c>
      <c r="H532" s="50">
        <f t="shared" si="172"/>
        <v>65.410489377284875</v>
      </c>
      <c r="I532" s="50">
        <f t="shared" si="172"/>
        <v>0.17544300865084281</v>
      </c>
      <c r="J532" s="50">
        <f t="shared" si="172"/>
        <v>65.410489377284875</v>
      </c>
      <c r="K532" s="50">
        <f t="shared" si="172"/>
        <v>0</v>
      </c>
      <c r="L532" s="50">
        <f t="shared" si="172"/>
        <v>0</v>
      </c>
      <c r="M532" s="50">
        <f t="shared" si="172"/>
        <v>0</v>
      </c>
      <c r="N532" s="50">
        <f t="shared" si="172"/>
        <v>65.410489377284875</v>
      </c>
      <c r="O532" s="51">
        <f t="shared" si="149"/>
        <v>42.449672857488302</v>
      </c>
      <c r="P532" s="50">
        <f t="shared" si="150"/>
        <v>82.304422731853208</v>
      </c>
      <c r="Q532" s="50">
        <f t="shared" si="151"/>
        <v>24.516255146947294</v>
      </c>
      <c r="R532" s="50">
        <f t="shared" si="152"/>
        <v>65.410489377284875</v>
      </c>
      <c r="S532" s="50">
        <f t="shared" si="153"/>
        <v>0.17544300865084281</v>
      </c>
      <c r="T532" s="50">
        <f t="shared" si="154"/>
        <v>65.410489377284875</v>
      </c>
      <c r="U532" s="50">
        <f t="shared" si="155"/>
        <v>0</v>
      </c>
      <c r="V532" s="50">
        <f t="shared" si="156"/>
        <v>0</v>
      </c>
      <c r="X532" s="38">
        <f t="shared" si="164"/>
        <v>79.445466787395844</v>
      </c>
      <c r="Y532" s="38">
        <f t="shared" si="164"/>
        <v>0</v>
      </c>
      <c r="Z532" s="38">
        <f t="shared" si="164"/>
        <v>75.287115885577109</v>
      </c>
      <c r="AA532" s="7"/>
      <c r="AB532" s="69">
        <f t="shared" si="169"/>
        <v>59.058459028179144</v>
      </c>
      <c r="AC532" s="69">
        <f t="shared" si="170"/>
        <v>32.705244688642438</v>
      </c>
      <c r="AD532" s="50">
        <f t="shared" si="145"/>
        <v>55.891738675335681</v>
      </c>
      <c r="AE532" s="50">
        <f t="shared" si="145"/>
        <v>21.818154361592569</v>
      </c>
      <c r="AF532" s="50">
        <f t="shared" si="145"/>
        <v>55.891738675335681</v>
      </c>
      <c r="AG532" s="74">
        <f>+AE532</f>
        <v>21.818154361592569</v>
      </c>
      <c r="AH532" s="50">
        <f t="shared" si="147"/>
        <v>0</v>
      </c>
      <c r="AI532" s="50">
        <f t="shared" si="147"/>
        <v>0</v>
      </c>
      <c r="AJ532" s="50">
        <f t="shared" si="147"/>
        <v>0</v>
      </c>
      <c r="AK532" s="50">
        <f t="shared" si="147"/>
        <v>55.891738675335681</v>
      </c>
      <c r="AL532" s="50">
        <f t="shared" si="148"/>
        <v>0</v>
      </c>
      <c r="AM532" s="50">
        <f t="shared" si="171"/>
        <v>0</v>
      </c>
      <c r="AN532" s="50">
        <f t="shared" si="171"/>
        <v>0</v>
      </c>
      <c r="AO532" s="50">
        <f t="shared" si="171"/>
        <v>21.818154361592569</v>
      </c>
      <c r="AP532" s="50">
        <f t="shared" si="171"/>
        <v>0</v>
      </c>
      <c r="AQ532" s="50">
        <f t="shared" si="171"/>
        <v>0</v>
      </c>
      <c r="AR532" s="50">
        <f t="shared" si="171"/>
        <v>0</v>
      </c>
      <c r="AS532" s="50">
        <f t="shared" si="171"/>
        <v>0</v>
      </c>
      <c r="AT532" s="74">
        <v>0</v>
      </c>
      <c r="AU532" s="74">
        <v>0</v>
      </c>
    </row>
    <row r="533" spans="1:47" x14ac:dyDescent="0.2">
      <c r="A533" s="49">
        <v>2034</v>
      </c>
      <c r="B533" s="49">
        <v>1</v>
      </c>
      <c r="C533" s="50">
        <f>+C521</f>
        <v>26.872581391315055</v>
      </c>
      <c r="D533" s="50">
        <f t="shared" ref="D533:N533" si="175">+D521</f>
        <v>123.83441885147447</v>
      </c>
      <c r="E533" s="50">
        <f t="shared" si="175"/>
        <v>0.27440732439639026</v>
      </c>
      <c r="F533" s="50">
        <f t="shared" si="175"/>
        <v>0</v>
      </c>
      <c r="G533" s="50">
        <f t="shared" si="175"/>
        <v>8.9432386973197087</v>
      </c>
      <c r="H533" s="50">
        <f t="shared" si="175"/>
        <v>104.01238027997351</v>
      </c>
      <c r="I533" s="50">
        <f t="shared" si="175"/>
        <v>0.47586523824689808</v>
      </c>
      <c r="J533" s="50">
        <f t="shared" si="175"/>
        <v>104.01238027997351</v>
      </c>
      <c r="K533" s="50">
        <f t="shared" si="175"/>
        <v>0</v>
      </c>
      <c r="L533" s="50">
        <f t="shared" si="175"/>
        <v>0</v>
      </c>
      <c r="M533" s="50">
        <f t="shared" si="175"/>
        <v>104.01238027997351</v>
      </c>
      <c r="N533" s="50">
        <f t="shared" si="175"/>
        <v>0</v>
      </c>
      <c r="O533" s="51">
        <f t="shared" si="149"/>
        <v>26.872581391315055</v>
      </c>
      <c r="P533" s="50">
        <f t="shared" si="150"/>
        <v>123.83441885147447</v>
      </c>
      <c r="Q533" s="50">
        <f t="shared" si="151"/>
        <v>8.9432386973197087</v>
      </c>
      <c r="R533" s="50">
        <f t="shared" si="152"/>
        <v>104.01238027997351</v>
      </c>
      <c r="S533" s="50">
        <f t="shared" si="153"/>
        <v>0.47586523824689808</v>
      </c>
      <c r="T533" s="50">
        <f t="shared" si="154"/>
        <v>104.01238027997351</v>
      </c>
      <c r="U533" s="50">
        <f t="shared" si="155"/>
        <v>0</v>
      </c>
      <c r="V533" s="50">
        <f t="shared" si="156"/>
        <v>0</v>
      </c>
      <c r="X533" s="38">
        <f t="shared" si="164"/>
        <v>78.332321081003528</v>
      </c>
      <c r="Y533" s="38">
        <f t="shared" si="164"/>
        <v>0</v>
      </c>
      <c r="Z533" s="38">
        <f t="shared" si="164"/>
        <v>72.346460944869065</v>
      </c>
      <c r="AA533" s="7"/>
      <c r="AB533" s="69">
        <f t="shared" si="169"/>
        <v>34.661127124401681</v>
      </c>
      <c r="AC533" s="69">
        <f t="shared" si="170"/>
        <v>84.711434828629194</v>
      </c>
      <c r="AD533" s="50">
        <f>+AD521</f>
        <v>90.257513292983134</v>
      </c>
      <c r="AE533" s="50">
        <f>+AE521</f>
        <v>40.262137008313033</v>
      </c>
      <c r="AF533" s="50">
        <f>+AF521</f>
        <v>90.257513292983134</v>
      </c>
      <c r="AG533" s="74">
        <f>+AE533</f>
        <v>40.262137008313033</v>
      </c>
      <c r="AH533" s="50">
        <f>+AH521</f>
        <v>0</v>
      </c>
      <c r="AI533" s="50">
        <f>+AI521</f>
        <v>0</v>
      </c>
      <c r="AJ533" s="50">
        <f>+AJ521</f>
        <v>90.257513292983134</v>
      </c>
      <c r="AK533" s="50">
        <f>+AK521</f>
        <v>0</v>
      </c>
      <c r="AL533" s="50">
        <f>+AL521</f>
        <v>0</v>
      </c>
      <c r="AM533" s="50">
        <f t="shared" ref="AM533:AS533" si="176">+AM521</f>
        <v>0</v>
      </c>
      <c r="AN533" s="50">
        <f t="shared" si="176"/>
        <v>40.262137008313033</v>
      </c>
      <c r="AO533" s="50">
        <f t="shared" si="176"/>
        <v>0</v>
      </c>
      <c r="AP533" s="50">
        <f t="shared" si="176"/>
        <v>0</v>
      </c>
      <c r="AQ533" s="50">
        <f t="shared" si="176"/>
        <v>0</v>
      </c>
      <c r="AR533" s="50">
        <f t="shared" si="176"/>
        <v>0</v>
      </c>
      <c r="AS533" s="50">
        <f t="shared" si="176"/>
        <v>0</v>
      </c>
      <c r="AT533" s="74">
        <v>0</v>
      </c>
      <c r="AU533" s="74">
        <v>0</v>
      </c>
    </row>
    <row r="534" spans="1:47" x14ac:dyDescent="0.2">
      <c r="A534" s="49">
        <v>2034</v>
      </c>
      <c r="B534" s="49">
        <v>2</v>
      </c>
      <c r="C534" s="50">
        <f t="shared" si="144"/>
        <v>34.723950066840629</v>
      </c>
      <c r="D534" s="50">
        <f t="shared" si="172"/>
        <v>77.741832906544204</v>
      </c>
      <c r="E534" s="50">
        <f t="shared" si="172"/>
        <v>1.3208347252359927</v>
      </c>
      <c r="F534" s="50">
        <f t="shared" si="172"/>
        <v>8.9159951076670885E-4</v>
      </c>
      <c r="G534" s="50">
        <f t="shared" si="172"/>
        <v>13.560177014371067</v>
      </c>
      <c r="H534" s="50">
        <f t="shared" si="172"/>
        <v>57.948681528250383</v>
      </c>
      <c r="I534" s="50">
        <f t="shared" si="172"/>
        <v>0</v>
      </c>
      <c r="J534" s="50">
        <f t="shared" si="172"/>
        <v>57.948681528250383</v>
      </c>
      <c r="K534" s="50">
        <f t="shared" si="172"/>
        <v>0</v>
      </c>
      <c r="L534" s="50">
        <f t="shared" si="172"/>
        <v>97.002453208688308</v>
      </c>
      <c r="M534" s="50">
        <f t="shared" si="172"/>
        <v>0</v>
      </c>
      <c r="N534" s="50">
        <f t="shared" si="172"/>
        <v>0</v>
      </c>
      <c r="O534" s="51">
        <f t="shared" si="149"/>
        <v>34.723950066840629</v>
      </c>
      <c r="P534" s="50">
        <f t="shared" si="150"/>
        <v>77.741832906544204</v>
      </c>
      <c r="Q534" s="50">
        <f t="shared" si="151"/>
        <v>13.560177014371067</v>
      </c>
      <c r="R534" s="50">
        <f t="shared" si="152"/>
        <v>57.948681528250383</v>
      </c>
      <c r="S534" s="50">
        <f t="shared" si="153"/>
        <v>0</v>
      </c>
      <c r="T534" s="50">
        <f t="shared" si="154"/>
        <v>57.948681528250383</v>
      </c>
      <c r="U534" s="50">
        <f t="shared" si="155"/>
        <v>0</v>
      </c>
      <c r="V534" s="50">
        <f t="shared" si="156"/>
        <v>97.002453208688308</v>
      </c>
      <c r="X534" s="38">
        <f t="shared" si="164"/>
        <v>79.669768700736967</v>
      </c>
      <c r="Y534" s="38">
        <f t="shared" si="164"/>
        <v>0</v>
      </c>
      <c r="Z534" s="38">
        <f t="shared" si="164"/>
        <v>72.440419704050981</v>
      </c>
      <c r="AA534" s="7"/>
      <c r="AB534" s="69">
        <f t="shared" si="169"/>
        <v>30.798265729077841</v>
      </c>
      <c r="AC534" s="69">
        <f t="shared" si="170"/>
        <v>80.980530904111944</v>
      </c>
      <c r="AD534" s="50">
        <f t="shared" si="145"/>
        <v>48.77898975749715</v>
      </c>
      <c r="AE534" s="50">
        <f t="shared" si="145"/>
        <v>18.435089638556477</v>
      </c>
      <c r="AF534" s="50">
        <f t="shared" si="145"/>
        <v>48.77898975749715</v>
      </c>
      <c r="AG534" s="74">
        <f t="shared" ref="AG534:AG535" si="177">+AE534</f>
        <v>18.435089638556477</v>
      </c>
      <c r="AH534" s="50">
        <f t="shared" si="147"/>
        <v>0</v>
      </c>
      <c r="AI534" s="50">
        <f t="shared" si="147"/>
        <v>78.970388350011334</v>
      </c>
      <c r="AJ534" s="50">
        <f t="shared" si="147"/>
        <v>0</v>
      </c>
      <c r="AK534" s="50">
        <f t="shared" si="147"/>
        <v>0</v>
      </c>
      <c r="AL534" s="50">
        <f t="shared" si="148"/>
        <v>0</v>
      </c>
      <c r="AM534" s="50">
        <f t="shared" si="171"/>
        <v>32.338150036532738</v>
      </c>
      <c r="AN534" s="50">
        <f t="shared" si="171"/>
        <v>0</v>
      </c>
      <c r="AO534" s="50">
        <f t="shared" si="171"/>
        <v>0</v>
      </c>
      <c r="AP534" s="50">
        <f t="shared" si="171"/>
        <v>0</v>
      </c>
      <c r="AQ534" s="50">
        <f t="shared" si="171"/>
        <v>48.77898975749715</v>
      </c>
      <c r="AR534" s="50">
        <f t="shared" si="171"/>
        <v>0</v>
      </c>
      <c r="AS534" s="50">
        <f t="shared" si="171"/>
        <v>18.435089638556477</v>
      </c>
      <c r="AT534" s="74">
        <v>0</v>
      </c>
      <c r="AU534" s="74">
        <v>0</v>
      </c>
    </row>
    <row r="535" spans="1:47" x14ac:dyDescent="0.2">
      <c r="A535" s="49">
        <v>2034</v>
      </c>
      <c r="B535" s="49">
        <v>3</v>
      </c>
      <c r="C535" s="50">
        <f t="shared" si="144"/>
        <v>67.088827391532973</v>
      </c>
      <c r="D535" s="50">
        <f t="shared" si="172"/>
        <v>46.024503453365838</v>
      </c>
      <c r="E535" s="50">
        <f t="shared" si="172"/>
        <v>5.4285772270038901</v>
      </c>
      <c r="F535" s="50">
        <f t="shared" si="172"/>
        <v>0.1342781954715154</v>
      </c>
      <c r="G535" s="50">
        <f t="shared" si="172"/>
        <v>40.724002377688201</v>
      </c>
      <c r="H535" s="50">
        <f t="shared" si="172"/>
        <v>29.133900916766059</v>
      </c>
      <c r="I535" s="50">
        <f t="shared" si="172"/>
        <v>0</v>
      </c>
      <c r="J535" s="50">
        <f t="shared" si="172"/>
        <v>29.133900916766059</v>
      </c>
      <c r="K535" s="50">
        <f t="shared" si="172"/>
        <v>87.807682389096911</v>
      </c>
      <c r="L535" s="50">
        <f t="shared" si="172"/>
        <v>0</v>
      </c>
      <c r="M535" s="50">
        <f t="shared" si="172"/>
        <v>0</v>
      </c>
      <c r="N535" s="50">
        <f t="shared" si="172"/>
        <v>0</v>
      </c>
      <c r="O535" s="51">
        <f t="shared" si="149"/>
        <v>67.088827391532973</v>
      </c>
      <c r="P535" s="50">
        <f t="shared" si="150"/>
        <v>46.024503453365838</v>
      </c>
      <c r="Q535" s="50">
        <f t="shared" si="151"/>
        <v>40.724002377688201</v>
      </c>
      <c r="R535" s="50">
        <f t="shared" si="152"/>
        <v>29.133900916766059</v>
      </c>
      <c r="S535" s="50">
        <f t="shared" si="153"/>
        <v>0</v>
      </c>
      <c r="T535" s="50">
        <f t="shared" si="154"/>
        <v>29.133900916766059</v>
      </c>
      <c r="U535" s="50">
        <f t="shared" si="155"/>
        <v>87.807682389096911</v>
      </c>
      <c r="V535" s="50">
        <f t="shared" si="156"/>
        <v>0</v>
      </c>
      <c r="X535" s="38">
        <f t="shared" si="164"/>
        <v>82.538993708748691</v>
      </c>
      <c r="Y535" s="38">
        <f t="shared" si="164"/>
        <v>0</v>
      </c>
      <c r="Z535" s="38">
        <f t="shared" si="164"/>
        <v>69.644391577029523</v>
      </c>
      <c r="AA535" s="7"/>
      <c r="AB535" s="69">
        <f t="shared" si="169"/>
        <v>50.906388729186801</v>
      </c>
      <c r="AC535" s="69">
        <f t="shared" si="170"/>
        <v>43.541291222508221</v>
      </c>
      <c r="AD535" s="50">
        <f t="shared" si="145"/>
        <v>23.421699640876209</v>
      </c>
      <c r="AE535" s="50">
        <f t="shared" si="145"/>
        <v>5.9476789648753794</v>
      </c>
      <c r="AF535" s="50">
        <f t="shared" si="145"/>
        <v>23.421699640876209</v>
      </c>
      <c r="AG535" s="74">
        <f t="shared" si="177"/>
        <v>5.9476789648753794</v>
      </c>
      <c r="AH535" s="50">
        <f t="shared" si="147"/>
        <v>74.675091720887963</v>
      </c>
      <c r="AI535" s="50">
        <f t="shared" si="147"/>
        <v>0</v>
      </c>
      <c r="AJ535" s="50">
        <f t="shared" si="147"/>
        <v>0</v>
      </c>
      <c r="AK535" s="50">
        <f t="shared" si="147"/>
        <v>0</v>
      </c>
      <c r="AL535" s="50">
        <f t="shared" si="148"/>
        <v>30.034328431628371</v>
      </c>
      <c r="AM535" s="50">
        <f t="shared" ref="AM535:AS550" si="178">+AM523</f>
        <v>0</v>
      </c>
      <c r="AN535" s="50">
        <f t="shared" si="178"/>
        <v>0</v>
      </c>
      <c r="AO535" s="50">
        <f t="shared" si="178"/>
        <v>0</v>
      </c>
      <c r="AP535" s="50">
        <f t="shared" si="178"/>
        <v>23.421699640876209</v>
      </c>
      <c r="AQ535" s="50">
        <f t="shared" si="178"/>
        <v>0</v>
      </c>
      <c r="AR535" s="50">
        <f t="shared" si="178"/>
        <v>5.9476789648753794</v>
      </c>
      <c r="AS535" s="50">
        <f t="shared" si="178"/>
        <v>0</v>
      </c>
      <c r="AT535" s="74">
        <f>(C535+C536)/2</f>
        <v>92.25873715316439</v>
      </c>
      <c r="AU535" s="74">
        <f>(K535+H536)/2</f>
        <v>45.244733330196226</v>
      </c>
    </row>
    <row r="536" spans="1:47" x14ac:dyDescent="0.2">
      <c r="A536" s="49">
        <v>2034</v>
      </c>
      <c r="B536" s="49">
        <v>4</v>
      </c>
      <c r="C536" s="50">
        <f t="shared" si="144"/>
        <v>117.42864691479581</v>
      </c>
      <c r="D536" s="50">
        <f t="shared" si="172"/>
        <v>10.764282951672801</v>
      </c>
      <c r="E536" s="50">
        <f t="shared" si="172"/>
        <v>16.467672682378009</v>
      </c>
      <c r="F536" s="50">
        <f t="shared" si="172"/>
        <v>1.3530134195648187</v>
      </c>
      <c r="G536" s="50">
        <f t="shared" si="172"/>
        <v>95.328248916043805</v>
      </c>
      <c r="H536" s="50">
        <f t="shared" si="172"/>
        <v>2.6817842712955349</v>
      </c>
      <c r="I536" s="50">
        <f t="shared" si="172"/>
        <v>0</v>
      </c>
      <c r="J536" s="50">
        <f t="shared" si="172"/>
        <v>0</v>
      </c>
      <c r="K536" s="50">
        <f t="shared" si="172"/>
        <v>0</v>
      </c>
      <c r="L536" s="50">
        <f t="shared" si="172"/>
        <v>0</v>
      </c>
      <c r="M536" s="50">
        <f t="shared" si="172"/>
        <v>0</v>
      </c>
      <c r="N536" s="50">
        <f t="shared" si="172"/>
        <v>0</v>
      </c>
      <c r="O536" s="51">
        <f t="shared" si="149"/>
        <v>117.42864691479581</v>
      </c>
      <c r="P536" s="50">
        <f t="shared" si="150"/>
        <v>10.764282951672801</v>
      </c>
      <c r="Q536" s="50">
        <f t="shared" si="151"/>
        <v>95.328248916043805</v>
      </c>
      <c r="R536" s="50">
        <f t="shared" si="152"/>
        <v>2.6817842712955349</v>
      </c>
      <c r="S536" s="50">
        <f t="shared" si="153"/>
        <v>0</v>
      </c>
      <c r="T536" s="50">
        <f t="shared" si="154"/>
        <v>0</v>
      </c>
      <c r="U536" s="50">
        <f t="shared" si="155"/>
        <v>0</v>
      </c>
      <c r="V536" s="50">
        <f t="shared" si="156"/>
        <v>0</v>
      </c>
      <c r="X536" s="38">
        <f t="shared" si="164"/>
        <v>86.733993019033363</v>
      </c>
      <c r="Y536" s="38">
        <f t="shared" si="164"/>
        <v>0</v>
      </c>
      <c r="Z536" s="38">
        <f t="shared" si="164"/>
        <v>68.255756463766915</v>
      </c>
      <c r="AA536" s="7"/>
      <c r="AB536" s="69">
        <f t="shared" si="169"/>
        <v>92.25873715316439</v>
      </c>
      <c r="AC536" s="69">
        <f t="shared" si="170"/>
        <v>14.56695045838303</v>
      </c>
      <c r="AD536" s="50">
        <f t="shared" si="145"/>
        <v>1.5573633808275509</v>
      </c>
      <c r="AE536" s="50">
        <f t="shared" si="145"/>
        <v>6.7199104708102195E-4</v>
      </c>
      <c r="AF536" s="50">
        <f t="shared" si="145"/>
        <v>0</v>
      </c>
      <c r="AG536" s="74">
        <v>0</v>
      </c>
      <c r="AH536" s="50">
        <f t="shared" si="147"/>
        <v>0</v>
      </c>
      <c r="AI536" s="50">
        <f t="shared" si="147"/>
        <v>0</v>
      </c>
      <c r="AJ536" s="50">
        <f t="shared" si="147"/>
        <v>0</v>
      </c>
      <c r="AK536" s="50">
        <f t="shared" si="147"/>
        <v>0</v>
      </c>
      <c r="AL536" s="50">
        <f t="shared" si="148"/>
        <v>0</v>
      </c>
      <c r="AM536" s="50">
        <f t="shared" si="178"/>
        <v>0</v>
      </c>
      <c r="AN536" s="50">
        <f t="shared" si="178"/>
        <v>0</v>
      </c>
      <c r="AO536" s="50">
        <f t="shared" si="178"/>
        <v>0</v>
      </c>
      <c r="AP536" s="50">
        <f t="shared" si="178"/>
        <v>0</v>
      </c>
      <c r="AQ536" s="50">
        <f t="shared" si="178"/>
        <v>0</v>
      </c>
      <c r="AR536" s="50">
        <f t="shared" si="178"/>
        <v>0</v>
      </c>
      <c r="AS536" s="50">
        <f t="shared" si="178"/>
        <v>0</v>
      </c>
      <c r="AT536" s="74">
        <v>0</v>
      </c>
      <c r="AU536" s="74">
        <v>0</v>
      </c>
    </row>
    <row r="537" spans="1:47" x14ac:dyDescent="0.2">
      <c r="A537" s="49">
        <v>2034</v>
      </c>
      <c r="B537" s="49">
        <v>5</v>
      </c>
      <c r="C537" s="50">
        <f t="shared" si="144"/>
        <v>205.87235315982971</v>
      </c>
      <c r="D537" s="50">
        <f t="shared" ref="D537:N552" si="179">+D525</f>
        <v>1.2492833206498815</v>
      </c>
      <c r="E537" s="50">
        <f t="shared" si="179"/>
        <v>45.023718770231113</v>
      </c>
      <c r="F537" s="50">
        <f t="shared" si="179"/>
        <v>7.1705905198264563</v>
      </c>
      <c r="G537" s="50">
        <f t="shared" si="179"/>
        <v>197.64060057596834</v>
      </c>
      <c r="H537" s="50">
        <f t="shared" si="179"/>
        <v>7.083333333333286E-2</v>
      </c>
      <c r="I537" s="50">
        <f t="shared" si="179"/>
        <v>0</v>
      </c>
      <c r="J537" s="50">
        <f t="shared" si="179"/>
        <v>0</v>
      </c>
      <c r="K537" s="50">
        <f t="shared" si="179"/>
        <v>0</v>
      </c>
      <c r="L537" s="50">
        <f t="shared" si="179"/>
        <v>0</v>
      </c>
      <c r="M537" s="50">
        <f t="shared" si="179"/>
        <v>0</v>
      </c>
      <c r="N537" s="50">
        <f t="shared" si="179"/>
        <v>0</v>
      </c>
      <c r="O537" s="51">
        <f t="shared" si="149"/>
        <v>205.87235315982971</v>
      </c>
      <c r="P537" s="50">
        <f t="shared" si="150"/>
        <v>1.2492833206498815</v>
      </c>
      <c r="Q537" s="50">
        <f t="shared" si="151"/>
        <v>197.64060057596834</v>
      </c>
      <c r="R537" s="50">
        <f t="shared" si="152"/>
        <v>7.083333333333286E-2</v>
      </c>
      <c r="S537" s="50">
        <f t="shared" si="153"/>
        <v>0</v>
      </c>
      <c r="T537" s="50">
        <f t="shared" si="154"/>
        <v>0</v>
      </c>
      <c r="U537" s="50">
        <f t="shared" si="155"/>
        <v>0</v>
      </c>
      <c r="V537" s="50">
        <f t="shared" si="156"/>
        <v>0</v>
      </c>
      <c r="X537" s="38">
        <f t="shared" si="164"/>
        <v>95.217284807981201</v>
      </c>
      <c r="Y537" s="38">
        <f t="shared" si="164"/>
        <v>95.217284807981201</v>
      </c>
      <c r="Z537" s="38">
        <f t="shared" si="164"/>
        <v>70.983151786833304</v>
      </c>
      <c r="AA537" s="7"/>
      <c r="AB537" s="69">
        <f t="shared" si="169"/>
        <v>161.65050003731275</v>
      </c>
      <c r="AC537" s="69">
        <f t="shared" si="170"/>
        <v>0</v>
      </c>
      <c r="AD537" s="50">
        <f t="shared" si="145"/>
        <v>1.041666666666643E-2</v>
      </c>
      <c r="AE537" s="50">
        <f t="shared" si="145"/>
        <v>0</v>
      </c>
      <c r="AF537" s="50">
        <f t="shared" si="145"/>
        <v>0</v>
      </c>
      <c r="AG537" s="74">
        <v>0</v>
      </c>
      <c r="AH537" s="50">
        <f t="shared" si="147"/>
        <v>0</v>
      </c>
      <c r="AI537" s="50">
        <f t="shared" si="147"/>
        <v>0</v>
      </c>
      <c r="AJ537" s="50">
        <f t="shared" si="147"/>
        <v>0</v>
      </c>
      <c r="AK537" s="50">
        <f t="shared" si="147"/>
        <v>0</v>
      </c>
      <c r="AL537" s="50">
        <f t="shared" si="148"/>
        <v>0</v>
      </c>
      <c r="AM537" s="50">
        <f t="shared" si="178"/>
        <v>0</v>
      </c>
      <c r="AN537" s="50">
        <f t="shared" si="178"/>
        <v>0</v>
      </c>
      <c r="AO537" s="50">
        <f t="shared" si="178"/>
        <v>0</v>
      </c>
      <c r="AP537" s="50">
        <f t="shared" si="178"/>
        <v>0</v>
      </c>
      <c r="AQ537" s="50">
        <f t="shared" si="178"/>
        <v>0</v>
      </c>
      <c r="AR537" s="50">
        <f t="shared" si="178"/>
        <v>0</v>
      </c>
      <c r="AS537" s="50">
        <f t="shared" si="178"/>
        <v>0</v>
      </c>
      <c r="AT537" s="74">
        <v>0</v>
      </c>
      <c r="AU537" s="74">
        <v>0</v>
      </c>
    </row>
    <row r="538" spans="1:47" x14ac:dyDescent="0.2">
      <c r="A538" s="49">
        <v>2034</v>
      </c>
      <c r="B538" s="49">
        <v>6</v>
      </c>
      <c r="C538" s="50">
        <f t="shared" ref="C538:C568" si="180">+C526</f>
        <v>273.79728737823223</v>
      </c>
      <c r="D538" s="50">
        <f t="shared" si="179"/>
        <v>0</v>
      </c>
      <c r="E538" s="50">
        <f t="shared" si="179"/>
        <v>72.937178621047735</v>
      </c>
      <c r="F538" s="50">
        <f t="shared" si="179"/>
        <v>17.719139843326005</v>
      </c>
      <c r="G538" s="50">
        <f t="shared" si="179"/>
        <v>273.7753998005528</v>
      </c>
      <c r="H538" s="50">
        <f t="shared" si="179"/>
        <v>0</v>
      </c>
      <c r="I538" s="50">
        <f t="shared" si="179"/>
        <v>0</v>
      </c>
      <c r="J538" s="50">
        <f t="shared" si="179"/>
        <v>0</v>
      </c>
      <c r="K538" s="50">
        <f t="shared" si="179"/>
        <v>0</v>
      </c>
      <c r="L538" s="50">
        <f t="shared" si="179"/>
        <v>0</v>
      </c>
      <c r="M538" s="50">
        <f t="shared" si="179"/>
        <v>0</v>
      </c>
      <c r="N538" s="50">
        <f t="shared" si="179"/>
        <v>0</v>
      </c>
      <c r="O538" s="51">
        <f t="shared" si="149"/>
        <v>273.79728737823223</v>
      </c>
      <c r="P538" s="50">
        <f t="shared" si="150"/>
        <v>0</v>
      </c>
      <c r="Q538" s="50">
        <f t="shared" si="151"/>
        <v>273.7753998005528</v>
      </c>
      <c r="R538" s="50">
        <f t="shared" si="152"/>
        <v>0</v>
      </c>
      <c r="S538" s="50">
        <f t="shared" si="153"/>
        <v>0</v>
      </c>
      <c r="T538" s="50">
        <f t="shared" si="154"/>
        <v>0</v>
      </c>
      <c r="U538" s="50">
        <f t="shared" si="155"/>
        <v>0</v>
      </c>
      <c r="V538" s="50">
        <f t="shared" si="156"/>
        <v>0</v>
      </c>
      <c r="X538" s="38">
        <f t="shared" si="164"/>
        <v>102.96120349246796</v>
      </c>
      <c r="Y538" s="38">
        <f t="shared" si="164"/>
        <v>102.96120349246796</v>
      </c>
      <c r="Z538" s="38">
        <f t="shared" si="164"/>
        <v>76.337452216704307</v>
      </c>
      <c r="AA538" s="7"/>
      <c r="AB538" s="69">
        <f t="shared" si="169"/>
        <v>239.83482026903096</v>
      </c>
      <c r="AC538" s="69">
        <f t="shared" si="170"/>
        <v>0</v>
      </c>
      <c r="AD538" s="50">
        <f t="shared" ref="AD538:AF568" si="181">+AD526</f>
        <v>0</v>
      </c>
      <c r="AE538" s="50">
        <f t="shared" si="181"/>
        <v>0</v>
      </c>
      <c r="AF538" s="50">
        <f t="shared" si="181"/>
        <v>0</v>
      </c>
      <c r="AG538" s="74">
        <v>0</v>
      </c>
      <c r="AH538" s="50">
        <f t="shared" ref="AH538:AS568" si="182">+AH526</f>
        <v>0</v>
      </c>
      <c r="AI538" s="50">
        <f t="shared" si="182"/>
        <v>0</v>
      </c>
      <c r="AJ538" s="50">
        <f t="shared" si="182"/>
        <v>0</v>
      </c>
      <c r="AK538" s="50">
        <f t="shared" si="182"/>
        <v>0</v>
      </c>
      <c r="AL538" s="50">
        <f t="shared" si="182"/>
        <v>0</v>
      </c>
      <c r="AM538" s="50">
        <f t="shared" si="178"/>
        <v>0</v>
      </c>
      <c r="AN538" s="50">
        <f t="shared" si="178"/>
        <v>0</v>
      </c>
      <c r="AO538" s="50">
        <f t="shared" si="178"/>
        <v>0</v>
      </c>
      <c r="AP538" s="50">
        <f t="shared" si="178"/>
        <v>0</v>
      </c>
      <c r="AQ538" s="50">
        <f t="shared" si="178"/>
        <v>0</v>
      </c>
      <c r="AR538" s="50">
        <f t="shared" si="178"/>
        <v>0</v>
      </c>
      <c r="AS538" s="50">
        <f t="shared" si="178"/>
        <v>0</v>
      </c>
      <c r="AT538" s="74">
        <v>0</v>
      </c>
      <c r="AU538" s="74">
        <v>0</v>
      </c>
    </row>
    <row r="539" spans="1:47" x14ac:dyDescent="0.2">
      <c r="A539" s="49">
        <v>2034</v>
      </c>
      <c r="B539" s="49">
        <v>7</v>
      </c>
      <c r="C539" s="50">
        <f t="shared" si="180"/>
        <v>323.21495100202412</v>
      </c>
      <c r="D539" s="50">
        <f t="shared" si="179"/>
        <v>0</v>
      </c>
      <c r="E539" s="50">
        <f t="shared" si="179"/>
        <v>97.206715563959477</v>
      </c>
      <c r="F539" s="50">
        <f t="shared" si="179"/>
        <v>25.757981967650835</v>
      </c>
      <c r="G539" s="50">
        <f t="shared" si="179"/>
        <v>323.21490232084477</v>
      </c>
      <c r="H539" s="50">
        <f t="shared" si="179"/>
        <v>0</v>
      </c>
      <c r="I539" s="50">
        <f t="shared" si="179"/>
        <v>0</v>
      </c>
      <c r="J539" s="50">
        <f t="shared" si="179"/>
        <v>0</v>
      </c>
      <c r="K539" s="50">
        <f t="shared" si="179"/>
        <v>0</v>
      </c>
      <c r="L539" s="50">
        <f t="shared" si="179"/>
        <v>0</v>
      </c>
      <c r="M539" s="50">
        <f t="shared" si="179"/>
        <v>0</v>
      </c>
      <c r="N539" s="50">
        <f t="shared" si="179"/>
        <v>0</v>
      </c>
      <c r="O539" s="51">
        <f t="shared" si="149"/>
        <v>323.21495100202412</v>
      </c>
      <c r="P539" s="50">
        <f t="shared" si="150"/>
        <v>0</v>
      </c>
      <c r="Q539" s="50">
        <f t="shared" si="151"/>
        <v>323.21490232084477</v>
      </c>
      <c r="R539" s="50">
        <f t="shared" si="152"/>
        <v>0</v>
      </c>
      <c r="S539" s="50">
        <f t="shared" si="153"/>
        <v>0</v>
      </c>
      <c r="T539" s="50">
        <f t="shared" si="154"/>
        <v>0</v>
      </c>
      <c r="U539" s="50">
        <f t="shared" si="155"/>
        <v>0</v>
      </c>
      <c r="V539" s="50">
        <f t="shared" si="156"/>
        <v>0</v>
      </c>
      <c r="X539" s="38">
        <f t="shared" si="164"/>
        <v>106.44877069971258</v>
      </c>
      <c r="Y539" s="38">
        <f t="shared" si="164"/>
        <v>106.44877069971258</v>
      </c>
      <c r="Z539" s="38">
        <f t="shared" si="164"/>
        <v>76.206395007915347</v>
      </c>
      <c r="AA539" s="7"/>
      <c r="AB539" s="69">
        <f t="shared" si="169"/>
        <v>298.50611919012817</v>
      </c>
      <c r="AC539" s="69">
        <f t="shared" si="170"/>
        <v>0</v>
      </c>
      <c r="AD539" s="50">
        <f t="shared" si="181"/>
        <v>0</v>
      </c>
      <c r="AE539" s="50">
        <f t="shared" si="181"/>
        <v>0</v>
      </c>
      <c r="AF539" s="50">
        <f t="shared" si="181"/>
        <v>0</v>
      </c>
      <c r="AG539" s="74">
        <v>0</v>
      </c>
      <c r="AH539" s="50">
        <f t="shared" si="182"/>
        <v>0</v>
      </c>
      <c r="AI539" s="50">
        <f t="shared" si="182"/>
        <v>0</v>
      </c>
      <c r="AJ539" s="50">
        <f t="shared" si="182"/>
        <v>0</v>
      </c>
      <c r="AK539" s="50">
        <f t="shared" si="182"/>
        <v>0</v>
      </c>
      <c r="AL539" s="50">
        <f t="shared" si="182"/>
        <v>0</v>
      </c>
      <c r="AM539" s="50">
        <f t="shared" si="178"/>
        <v>0</v>
      </c>
      <c r="AN539" s="50">
        <f t="shared" si="178"/>
        <v>0</v>
      </c>
      <c r="AO539" s="50">
        <f t="shared" si="178"/>
        <v>0</v>
      </c>
      <c r="AP539" s="50">
        <f t="shared" si="178"/>
        <v>0</v>
      </c>
      <c r="AQ539" s="50">
        <f t="shared" si="178"/>
        <v>0</v>
      </c>
      <c r="AR539" s="50">
        <f t="shared" si="178"/>
        <v>0</v>
      </c>
      <c r="AS539" s="50">
        <f t="shared" si="178"/>
        <v>0</v>
      </c>
      <c r="AT539" s="74">
        <v>0</v>
      </c>
      <c r="AU539" s="74">
        <v>0</v>
      </c>
    </row>
    <row r="540" spans="1:47" x14ac:dyDescent="0.2">
      <c r="A540" s="49">
        <v>2034</v>
      </c>
      <c r="B540" s="49">
        <v>8</v>
      </c>
      <c r="C540" s="50">
        <f t="shared" si="180"/>
        <v>329.73144935858772</v>
      </c>
      <c r="D540" s="50">
        <f t="shared" si="179"/>
        <v>0</v>
      </c>
      <c r="E540" s="50">
        <f t="shared" si="179"/>
        <v>99.695312400078421</v>
      </c>
      <c r="F540" s="50">
        <f t="shared" si="179"/>
        <v>26.810191103418628</v>
      </c>
      <c r="G540" s="50">
        <f t="shared" si="179"/>
        <v>329.73069944170629</v>
      </c>
      <c r="H540" s="50">
        <f t="shared" si="179"/>
        <v>0</v>
      </c>
      <c r="I540" s="50">
        <f t="shared" si="179"/>
        <v>0</v>
      </c>
      <c r="J540" s="50">
        <f t="shared" si="179"/>
        <v>0</v>
      </c>
      <c r="K540" s="50">
        <f t="shared" si="179"/>
        <v>0</v>
      </c>
      <c r="L540" s="50">
        <f t="shared" si="179"/>
        <v>0</v>
      </c>
      <c r="M540" s="50">
        <f t="shared" si="179"/>
        <v>0</v>
      </c>
      <c r="N540" s="50">
        <f t="shared" si="179"/>
        <v>0</v>
      </c>
      <c r="O540" s="51">
        <f t="shared" si="149"/>
        <v>329.73144935858772</v>
      </c>
      <c r="P540" s="50">
        <f t="shared" si="150"/>
        <v>0</v>
      </c>
      <c r="Q540" s="50">
        <f t="shared" si="151"/>
        <v>329.73069944170629</v>
      </c>
      <c r="R540" s="50">
        <f t="shared" si="152"/>
        <v>0</v>
      </c>
      <c r="S540" s="50">
        <f t="shared" si="153"/>
        <v>0</v>
      </c>
      <c r="T540" s="50">
        <f t="shared" si="154"/>
        <v>0</v>
      </c>
      <c r="U540" s="50">
        <f t="shared" si="155"/>
        <v>0</v>
      </c>
      <c r="V540" s="50">
        <f t="shared" si="156"/>
        <v>0</v>
      </c>
      <c r="X540" s="38">
        <f t="shared" si="164"/>
        <v>107.41614697985577</v>
      </c>
      <c r="Y540" s="38">
        <f t="shared" si="164"/>
        <v>107.41614697985577</v>
      </c>
      <c r="Z540" s="38">
        <f t="shared" si="164"/>
        <v>76.3967564018632</v>
      </c>
      <c r="AA540" s="7"/>
      <c r="AB540" s="69">
        <f t="shared" si="169"/>
        <v>326.47320018030592</v>
      </c>
      <c r="AC540" s="69">
        <f t="shared" si="170"/>
        <v>0</v>
      </c>
      <c r="AD540" s="50">
        <f t="shared" si="181"/>
        <v>0</v>
      </c>
      <c r="AE540" s="50">
        <f t="shared" si="181"/>
        <v>0</v>
      </c>
      <c r="AF540" s="50">
        <f t="shared" si="181"/>
        <v>0</v>
      </c>
      <c r="AG540" s="74">
        <v>0</v>
      </c>
      <c r="AH540" s="50">
        <f t="shared" si="182"/>
        <v>0</v>
      </c>
      <c r="AI540" s="50">
        <f t="shared" si="182"/>
        <v>0</v>
      </c>
      <c r="AJ540" s="50">
        <f t="shared" si="182"/>
        <v>0</v>
      </c>
      <c r="AK540" s="50">
        <f t="shared" si="182"/>
        <v>0</v>
      </c>
      <c r="AL540" s="50">
        <f t="shared" si="182"/>
        <v>0</v>
      </c>
      <c r="AM540" s="50">
        <f t="shared" si="178"/>
        <v>0</v>
      </c>
      <c r="AN540" s="50">
        <f t="shared" si="178"/>
        <v>0</v>
      </c>
      <c r="AO540" s="50">
        <f t="shared" si="178"/>
        <v>0</v>
      </c>
      <c r="AP540" s="50">
        <f t="shared" si="178"/>
        <v>0</v>
      </c>
      <c r="AQ540" s="50">
        <f t="shared" si="178"/>
        <v>0</v>
      </c>
      <c r="AR540" s="50">
        <f t="shared" si="178"/>
        <v>0</v>
      </c>
      <c r="AS540" s="50">
        <f t="shared" si="178"/>
        <v>0</v>
      </c>
      <c r="AT540" s="74">
        <v>0</v>
      </c>
      <c r="AU540" s="74">
        <v>0</v>
      </c>
    </row>
    <row r="541" spans="1:47" x14ac:dyDescent="0.2">
      <c r="A541" s="49">
        <v>2034</v>
      </c>
      <c r="B541" s="49">
        <v>9</v>
      </c>
      <c r="C541" s="50">
        <f t="shared" si="180"/>
        <v>278.21093356333773</v>
      </c>
      <c r="D541" s="50">
        <f t="shared" si="179"/>
        <v>0</v>
      </c>
      <c r="E541" s="50">
        <f t="shared" si="179"/>
        <v>69.2279907235135</v>
      </c>
      <c r="F541" s="50">
        <f t="shared" si="179"/>
        <v>13.43040285734474</v>
      </c>
      <c r="G541" s="50">
        <f t="shared" si="179"/>
        <v>278.15549384899225</v>
      </c>
      <c r="H541" s="50">
        <f t="shared" si="179"/>
        <v>0</v>
      </c>
      <c r="I541" s="50">
        <f t="shared" si="179"/>
        <v>0</v>
      </c>
      <c r="J541" s="50">
        <f t="shared" si="179"/>
        <v>0</v>
      </c>
      <c r="K541" s="50">
        <f t="shared" si="179"/>
        <v>0</v>
      </c>
      <c r="L541" s="50">
        <f t="shared" si="179"/>
        <v>0</v>
      </c>
      <c r="M541" s="50">
        <f t="shared" si="179"/>
        <v>0</v>
      </c>
      <c r="N541" s="50">
        <f t="shared" si="179"/>
        <v>0</v>
      </c>
      <c r="O541" s="51">
        <f t="shared" si="149"/>
        <v>278.21093356333773</v>
      </c>
      <c r="P541" s="50">
        <f t="shared" si="150"/>
        <v>0</v>
      </c>
      <c r="Q541" s="50">
        <f t="shared" si="151"/>
        <v>278.15549384899225</v>
      </c>
      <c r="R541" s="50">
        <f t="shared" si="152"/>
        <v>0</v>
      </c>
      <c r="S541" s="50">
        <f t="shared" si="153"/>
        <v>0</v>
      </c>
      <c r="T541" s="50">
        <f t="shared" si="154"/>
        <v>0</v>
      </c>
      <c r="U541" s="50">
        <f t="shared" si="155"/>
        <v>0</v>
      </c>
      <c r="V541" s="50">
        <f t="shared" si="156"/>
        <v>0</v>
      </c>
      <c r="X541" s="38">
        <f t="shared" si="164"/>
        <v>102.68150137955607</v>
      </c>
      <c r="Y541" s="38">
        <f t="shared" si="164"/>
        <v>102.68150137955607</v>
      </c>
      <c r="Z541" s="38">
        <f t="shared" si="164"/>
        <v>78.001484422866469</v>
      </c>
      <c r="AA541" s="7"/>
      <c r="AB541" s="69">
        <f t="shared" si="169"/>
        <v>303.9711914609627</v>
      </c>
      <c r="AC541" s="69">
        <f t="shared" si="170"/>
        <v>0</v>
      </c>
      <c r="AD541" s="50">
        <f t="shared" si="181"/>
        <v>0</v>
      </c>
      <c r="AE541" s="50">
        <f t="shared" si="181"/>
        <v>0</v>
      </c>
      <c r="AF541" s="50">
        <f t="shared" si="181"/>
        <v>0</v>
      </c>
      <c r="AG541" s="74">
        <v>0</v>
      </c>
      <c r="AH541" s="50">
        <f t="shared" si="182"/>
        <v>0</v>
      </c>
      <c r="AI541" s="50">
        <f t="shared" si="182"/>
        <v>0</v>
      </c>
      <c r="AJ541" s="50">
        <f t="shared" si="182"/>
        <v>0</v>
      </c>
      <c r="AK541" s="50">
        <f t="shared" si="182"/>
        <v>0</v>
      </c>
      <c r="AL541" s="50">
        <f t="shared" si="182"/>
        <v>0</v>
      </c>
      <c r="AM541" s="50">
        <f t="shared" si="178"/>
        <v>0</v>
      </c>
      <c r="AN541" s="50">
        <f t="shared" si="178"/>
        <v>0</v>
      </c>
      <c r="AO541" s="50">
        <f t="shared" si="178"/>
        <v>0</v>
      </c>
      <c r="AP541" s="50">
        <f t="shared" si="178"/>
        <v>0</v>
      </c>
      <c r="AQ541" s="50">
        <f t="shared" si="178"/>
        <v>0</v>
      </c>
      <c r="AR541" s="50">
        <f t="shared" si="178"/>
        <v>0</v>
      </c>
      <c r="AS541" s="50">
        <f t="shared" si="178"/>
        <v>0</v>
      </c>
      <c r="AT541" s="74">
        <v>0</v>
      </c>
      <c r="AU541" s="74">
        <v>0</v>
      </c>
    </row>
    <row r="542" spans="1:47" x14ac:dyDescent="0.2">
      <c r="A542" s="49">
        <v>2034</v>
      </c>
      <c r="B542" s="49">
        <v>10</v>
      </c>
      <c r="C542" s="50">
        <f t="shared" si="180"/>
        <v>198.83661390818892</v>
      </c>
      <c r="D542" s="50">
        <f t="shared" si="179"/>
        <v>3.8389772083761713</v>
      </c>
      <c r="E542" s="50">
        <f t="shared" si="179"/>
        <v>35.469220544334775</v>
      </c>
      <c r="F542" s="50">
        <f t="shared" si="179"/>
        <v>3.7051861891231086</v>
      </c>
      <c r="G542" s="50">
        <f t="shared" si="179"/>
        <v>190.70536958671573</v>
      </c>
      <c r="H542" s="50">
        <f t="shared" si="179"/>
        <v>1.5356602334740597</v>
      </c>
      <c r="I542" s="50">
        <f t="shared" si="179"/>
        <v>0</v>
      </c>
      <c r="J542" s="50">
        <f t="shared" si="179"/>
        <v>0</v>
      </c>
      <c r="K542" s="50">
        <f t="shared" si="179"/>
        <v>0</v>
      </c>
      <c r="L542" s="50">
        <f t="shared" si="179"/>
        <v>0</v>
      </c>
      <c r="M542" s="50">
        <f t="shared" si="179"/>
        <v>0</v>
      </c>
      <c r="N542" s="50">
        <f t="shared" si="179"/>
        <v>0</v>
      </c>
      <c r="O542" s="51">
        <f t="shared" si="149"/>
        <v>198.83661390818892</v>
      </c>
      <c r="P542" s="50">
        <f t="shared" si="150"/>
        <v>3.8389772083761713</v>
      </c>
      <c r="Q542" s="50">
        <f t="shared" si="151"/>
        <v>190.70536958671573</v>
      </c>
      <c r="R542" s="50">
        <f t="shared" si="152"/>
        <v>1.5356602334740597</v>
      </c>
      <c r="S542" s="50">
        <f t="shared" si="153"/>
        <v>0</v>
      </c>
      <c r="T542" s="50">
        <f t="shared" si="154"/>
        <v>0</v>
      </c>
      <c r="U542" s="50">
        <f t="shared" si="155"/>
        <v>0</v>
      </c>
      <c r="V542" s="50">
        <f t="shared" si="156"/>
        <v>0</v>
      </c>
      <c r="X542" s="38">
        <f t="shared" si="164"/>
        <v>93.161689051897923</v>
      </c>
      <c r="Y542" s="38">
        <f t="shared" si="164"/>
        <v>0</v>
      </c>
      <c r="Z542" s="38">
        <f t="shared" si="164"/>
        <v>73.921823299745228</v>
      </c>
      <c r="AA542" s="7"/>
      <c r="AB542" s="69">
        <f t="shared" si="169"/>
        <v>238.52377373576331</v>
      </c>
      <c r="AC542" s="69">
        <f t="shared" si="170"/>
        <v>0</v>
      </c>
      <c r="AD542" s="50">
        <f t="shared" si="181"/>
        <v>1.0401537332701989</v>
      </c>
      <c r="AE542" s="50">
        <f t="shared" si="181"/>
        <v>0</v>
      </c>
      <c r="AF542" s="50">
        <f t="shared" si="181"/>
        <v>0</v>
      </c>
      <c r="AG542" s="74">
        <v>0</v>
      </c>
      <c r="AH542" s="50">
        <f t="shared" si="182"/>
        <v>0</v>
      </c>
      <c r="AI542" s="50">
        <f t="shared" si="182"/>
        <v>0</v>
      </c>
      <c r="AJ542" s="50">
        <f t="shared" si="182"/>
        <v>0</v>
      </c>
      <c r="AK542" s="50">
        <f t="shared" si="182"/>
        <v>0</v>
      </c>
      <c r="AL542" s="50">
        <f t="shared" si="182"/>
        <v>0</v>
      </c>
      <c r="AM542" s="50">
        <f t="shared" si="178"/>
        <v>0</v>
      </c>
      <c r="AN542" s="50">
        <f t="shared" si="178"/>
        <v>0</v>
      </c>
      <c r="AO542" s="50">
        <f t="shared" si="178"/>
        <v>0</v>
      </c>
      <c r="AP542" s="50">
        <f t="shared" si="178"/>
        <v>0</v>
      </c>
      <c r="AQ542" s="50">
        <f t="shared" si="178"/>
        <v>0</v>
      </c>
      <c r="AR542" s="50">
        <f t="shared" si="178"/>
        <v>0</v>
      </c>
      <c r="AS542" s="50">
        <f t="shared" si="178"/>
        <v>0</v>
      </c>
      <c r="AT542" s="74">
        <v>0</v>
      </c>
      <c r="AU542" s="74">
        <v>0</v>
      </c>
    </row>
    <row r="543" spans="1:47" x14ac:dyDescent="0.2">
      <c r="A543" s="49">
        <v>2034</v>
      </c>
      <c r="B543" s="49">
        <v>11</v>
      </c>
      <c r="C543" s="50">
        <f t="shared" si="180"/>
        <v>75.667245198869992</v>
      </c>
      <c r="D543" s="50">
        <f t="shared" si="179"/>
        <v>28.935219572893278</v>
      </c>
      <c r="E543" s="50">
        <f t="shared" si="179"/>
        <v>4.4286832253945372</v>
      </c>
      <c r="F543" s="50">
        <f t="shared" si="179"/>
        <v>6.2534575168875839E-2</v>
      </c>
      <c r="G543" s="50">
        <f t="shared" si="179"/>
        <v>53.128416412666297</v>
      </c>
      <c r="H543" s="50">
        <f t="shared" si="179"/>
        <v>14.74770491549187</v>
      </c>
      <c r="I543" s="50">
        <f t="shared" si="179"/>
        <v>0</v>
      </c>
      <c r="J543" s="50">
        <f t="shared" si="179"/>
        <v>0</v>
      </c>
      <c r="K543" s="50">
        <f t="shared" si="179"/>
        <v>0</v>
      </c>
      <c r="L543" s="50">
        <f t="shared" si="179"/>
        <v>0</v>
      </c>
      <c r="M543" s="50">
        <f t="shared" si="179"/>
        <v>0</v>
      </c>
      <c r="N543" s="50">
        <f t="shared" si="179"/>
        <v>0</v>
      </c>
      <c r="O543" s="51">
        <f t="shared" ref="O543:O606" si="183">C543</f>
        <v>75.667245198869992</v>
      </c>
      <c r="P543" s="50">
        <f t="shared" ref="P543:P606" si="184">D543</f>
        <v>28.935219572893278</v>
      </c>
      <c r="Q543" s="50">
        <f t="shared" ref="Q543:Q606" si="185">G543</f>
        <v>53.128416412666297</v>
      </c>
      <c r="R543" s="50">
        <f t="shared" ref="R543:R606" si="186">H543</f>
        <v>14.74770491549187</v>
      </c>
      <c r="S543" s="50">
        <f t="shared" ref="S543:S606" si="187">I543</f>
        <v>0</v>
      </c>
      <c r="T543" s="50">
        <f t="shared" ref="T543:T606" si="188">J543</f>
        <v>0</v>
      </c>
      <c r="U543" s="50">
        <f t="shared" si="155"/>
        <v>0</v>
      </c>
      <c r="V543" s="50">
        <f t="shared" si="156"/>
        <v>0</v>
      </c>
      <c r="X543" s="38">
        <f t="shared" si="164"/>
        <v>82.716754349850987</v>
      </c>
      <c r="Y543" s="38">
        <f t="shared" si="164"/>
        <v>0</v>
      </c>
      <c r="Z543" s="38">
        <f t="shared" si="164"/>
        <v>72.824650968202945</v>
      </c>
      <c r="AA543" s="7"/>
      <c r="AB543" s="69">
        <f t="shared" si="169"/>
        <v>137.25192955352946</v>
      </c>
      <c r="AC543" s="69">
        <f t="shared" si="170"/>
        <v>0</v>
      </c>
      <c r="AD543" s="50">
        <f t="shared" si="181"/>
        <v>10.990310368714875</v>
      </c>
      <c r="AE543" s="50">
        <f t="shared" si="181"/>
        <v>1.7466988989282193</v>
      </c>
      <c r="AF543" s="50">
        <f t="shared" si="181"/>
        <v>0</v>
      </c>
      <c r="AG543" s="74">
        <v>0</v>
      </c>
      <c r="AH543" s="50">
        <f t="shared" si="182"/>
        <v>0</v>
      </c>
      <c r="AI543" s="50">
        <f t="shared" si="182"/>
        <v>0</v>
      </c>
      <c r="AJ543" s="50">
        <f t="shared" si="182"/>
        <v>0</v>
      </c>
      <c r="AK543" s="50">
        <f t="shared" si="182"/>
        <v>0</v>
      </c>
      <c r="AL543" s="50">
        <f t="shared" si="182"/>
        <v>0</v>
      </c>
      <c r="AM543" s="50">
        <f t="shared" si="178"/>
        <v>0</v>
      </c>
      <c r="AN543" s="50">
        <f t="shared" si="178"/>
        <v>0</v>
      </c>
      <c r="AO543" s="50">
        <f t="shared" si="178"/>
        <v>0</v>
      </c>
      <c r="AP543" s="50">
        <f t="shared" si="178"/>
        <v>0</v>
      </c>
      <c r="AQ543" s="50">
        <f t="shared" si="178"/>
        <v>0</v>
      </c>
      <c r="AR543" s="50">
        <f t="shared" si="178"/>
        <v>0</v>
      </c>
      <c r="AS543" s="50">
        <f t="shared" si="178"/>
        <v>0</v>
      </c>
      <c r="AT543" s="74">
        <v>0</v>
      </c>
      <c r="AU543" s="74">
        <v>0</v>
      </c>
    </row>
    <row r="544" spans="1:47" x14ac:dyDescent="0.2">
      <c r="A544" s="49">
        <v>2034</v>
      </c>
      <c r="B544" s="49">
        <v>12</v>
      </c>
      <c r="C544" s="50">
        <f t="shared" si="180"/>
        <v>42.449672857488302</v>
      </c>
      <c r="D544" s="50">
        <f t="shared" si="179"/>
        <v>82.304422731853208</v>
      </c>
      <c r="E544" s="50">
        <f t="shared" si="179"/>
        <v>0.98160245218345865</v>
      </c>
      <c r="F544" s="50">
        <f t="shared" si="179"/>
        <v>5.7264258648294473E-4</v>
      </c>
      <c r="G544" s="50">
        <f t="shared" si="179"/>
        <v>24.516255146947294</v>
      </c>
      <c r="H544" s="50">
        <f t="shared" si="179"/>
        <v>65.410489377284875</v>
      </c>
      <c r="I544" s="50">
        <f t="shared" si="179"/>
        <v>0.17544300865084281</v>
      </c>
      <c r="J544" s="50">
        <f t="shared" si="179"/>
        <v>65.410489377284875</v>
      </c>
      <c r="K544" s="50">
        <f t="shared" si="179"/>
        <v>0</v>
      </c>
      <c r="L544" s="50">
        <f t="shared" si="179"/>
        <v>0</v>
      </c>
      <c r="M544" s="50">
        <f t="shared" si="179"/>
        <v>0</v>
      </c>
      <c r="N544" s="50">
        <f t="shared" si="179"/>
        <v>65.410489377284875</v>
      </c>
      <c r="O544" s="51">
        <f t="shared" si="183"/>
        <v>42.449672857488302</v>
      </c>
      <c r="P544" s="50">
        <f t="shared" si="184"/>
        <v>82.304422731853208</v>
      </c>
      <c r="Q544" s="50">
        <f t="shared" si="185"/>
        <v>24.516255146947294</v>
      </c>
      <c r="R544" s="50">
        <f t="shared" si="186"/>
        <v>65.410489377284875</v>
      </c>
      <c r="S544" s="50">
        <f t="shared" si="187"/>
        <v>0.17544300865084281</v>
      </c>
      <c r="T544" s="50">
        <f t="shared" si="188"/>
        <v>65.410489377284875</v>
      </c>
      <c r="U544" s="50">
        <f t="shared" ref="U544:U607" si="189">K544</f>
        <v>0</v>
      </c>
      <c r="V544" s="50">
        <f t="shared" ref="V544:V607" si="190">L544</f>
        <v>0</v>
      </c>
      <c r="X544" s="38">
        <f t="shared" si="164"/>
        <v>79.445466787395844</v>
      </c>
      <c r="Y544" s="38">
        <f t="shared" si="164"/>
        <v>0</v>
      </c>
      <c r="Z544" s="38">
        <f t="shared" si="164"/>
        <v>75.287115885577109</v>
      </c>
      <c r="AA544" s="7"/>
      <c r="AB544" s="69">
        <f t="shared" si="169"/>
        <v>59.058459028179144</v>
      </c>
      <c r="AC544" s="69">
        <f t="shared" si="170"/>
        <v>32.705244688642438</v>
      </c>
      <c r="AD544" s="50">
        <f t="shared" si="181"/>
        <v>55.891738675335681</v>
      </c>
      <c r="AE544" s="50">
        <f t="shared" si="181"/>
        <v>21.818154361592569</v>
      </c>
      <c r="AF544" s="50">
        <f t="shared" si="181"/>
        <v>55.891738675335681</v>
      </c>
      <c r="AG544" s="74">
        <f>+AE544</f>
        <v>21.818154361592569</v>
      </c>
      <c r="AH544" s="50">
        <f t="shared" si="182"/>
        <v>0</v>
      </c>
      <c r="AI544" s="50">
        <f t="shared" si="182"/>
        <v>0</v>
      </c>
      <c r="AJ544" s="50">
        <f t="shared" si="182"/>
        <v>0</v>
      </c>
      <c r="AK544" s="50">
        <f t="shared" si="182"/>
        <v>55.891738675335681</v>
      </c>
      <c r="AL544" s="50">
        <f t="shared" si="182"/>
        <v>0</v>
      </c>
      <c r="AM544" s="50">
        <f t="shared" si="178"/>
        <v>0</v>
      </c>
      <c r="AN544" s="50">
        <f t="shared" si="178"/>
        <v>0</v>
      </c>
      <c r="AO544" s="50">
        <f t="shared" si="178"/>
        <v>21.818154361592569</v>
      </c>
      <c r="AP544" s="50">
        <f t="shared" si="178"/>
        <v>0</v>
      </c>
      <c r="AQ544" s="50">
        <f t="shared" si="178"/>
        <v>0</v>
      </c>
      <c r="AR544" s="50">
        <f t="shared" si="178"/>
        <v>0</v>
      </c>
      <c r="AS544" s="50">
        <f t="shared" si="178"/>
        <v>0</v>
      </c>
      <c r="AT544" s="74">
        <v>0</v>
      </c>
      <c r="AU544" s="74">
        <v>0</v>
      </c>
    </row>
    <row r="545" spans="1:47" x14ac:dyDescent="0.2">
      <c r="A545" s="49">
        <v>2035</v>
      </c>
      <c r="B545" s="49">
        <v>1</v>
      </c>
      <c r="C545" s="50">
        <f>+C533</f>
        <v>26.872581391315055</v>
      </c>
      <c r="D545" s="50">
        <f t="shared" ref="D545:N545" si="191">+D533</f>
        <v>123.83441885147447</v>
      </c>
      <c r="E545" s="50">
        <f t="shared" si="191"/>
        <v>0.27440732439639026</v>
      </c>
      <c r="F545" s="50">
        <f t="shared" si="191"/>
        <v>0</v>
      </c>
      <c r="G545" s="50">
        <f t="shared" si="191"/>
        <v>8.9432386973197087</v>
      </c>
      <c r="H545" s="50">
        <f t="shared" si="191"/>
        <v>104.01238027997351</v>
      </c>
      <c r="I545" s="50">
        <f t="shared" si="191"/>
        <v>0.47586523824689808</v>
      </c>
      <c r="J545" s="50">
        <f t="shared" si="191"/>
        <v>104.01238027997351</v>
      </c>
      <c r="K545" s="50">
        <f t="shared" si="191"/>
        <v>0</v>
      </c>
      <c r="L545" s="50">
        <f t="shared" si="191"/>
        <v>0</v>
      </c>
      <c r="M545" s="50">
        <f t="shared" si="191"/>
        <v>104.01238027997351</v>
      </c>
      <c r="N545" s="50">
        <f t="shared" si="191"/>
        <v>0</v>
      </c>
      <c r="O545" s="51">
        <f t="shared" si="183"/>
        <v>26.872581391315055</v>
      </c>
      <c r="P545" s="50">
        <f t="shared" si="184"/>
        <v>123.83441885147447</v>
      </c>
      <c r="Q545" s="50">
        <f t="shared" si="185"/>
        <v>8.9432386973197087</v>
      </c>
      <c r="R545" s="50">
        <f t="shared" si="186"/>
        <v>104.01238027997351</v>
      </c>
      <c r="S545" s="50">
        <f t="shared" si="187"/>
        <v>0.47586523824689808</v>
      </c>
      <c r="T545" s="50">
        <f t="shared" si="188"/>
        <v>104.01238027997351</v>
      </c>
      <c r="U545" s="50">
        <f t="shared" si="189"/>
        <v>0</v>
      </c>
      <c r="V545" s="50">
        <f t="shared" si="190"/>
        <v>0</v>
      </c>
      <c r="X545" s="38">
        <f t="shared" si="164"/>
        <v>78.332321081003528</v>
      </c>
      <c r="Y545" s="38">
        <f t="shared" si="164"/>
        <v>0</v>
      </c>
      <c r="Z545" s="38">
        <f t="shared" si="164"/>
        <v>72.346460944869065</v>
      </c>
      <c r="AA545" s="7"/>
      <c r="AB545" s="69">
        <f t="shared" si="169"/>
        <v>34.661127124401681</v>
      </c>
      <c r="AC545" s="69">
        <f t="shared" si="170"/>
        <v>84.711434828629194</v>
      </c>
      <c r="AD545" s="50">
        <f>+AD533</f>
        <v>90.257513292983134</v>
      </c>
      <c r="AE545" s="50">
        <f>+AE533</f>
        <v>40.262137008313033</v>
      </c>
      <c r="AF545" s="50">
        <f>+AF533</f>
        <v>90.257513292983134</v>
      </c>
      <c r="AG545" s="74">
        <f>+AE545</f>
        <v>40.262137008313033</v>
      </c>
      <c r="AH545" s="50">
        <f>+AH533</f>
        <v>0</v>
      </c>
      <c r="AI545" s="50">
        <f>+AI533</f>
        <v>0</v>
      </c>
      <c r="AJ545" s="50">
        <f>+AJ533</f>
        <v>90.257513292983134</v>
      </c>
      <c r="AK545" s="50">
        <f>+AK533</f>
        <v>0</v>
      </c>
      <c r="AL545" s="50">
        <f>+AL533</f>
        <v>0</v>
      </c>
      <c r="AM545" s="50">
        <f t="shared" ref="AM545:AS545" si="192">+AM533</f>
        <v>0</v>
      </c>
      <c r="AN545" s="50">
        <f t="shared" si="192"/>
        <v>40.262137008313033</v>
      </c>
      <c r="AO545" s="50">
        <f t="shared" si="192"/>
        <v>0</v>
      </c>
      <c r="AP545" s="50">
        <f t="shared" si="192"/>
        <v>0</v>
      </c>
      <c r="AQ545" s="50">
        <f t="shared" si="192"/>
        <v>0</v>
      </c>
      <c r="AR545" s="50">
        <f t="shared" si="192"/>
        <v>0</v>
      </c>
      <c r="AS545" s="50">
        <f t="shared" si="192"/>
        <v>0</v>
      </c>
      <c r="AT545" s="74">
        <v>0</v>
      </c>
      <c r="AU545" s="74">
        <v>0</v>
      </c>
    </row>
    <row r="546" spans="1:47" x14ac:dyDescent="0.2">
      <c r="A546" s="49">
        <v>2035</v>
      </c>
      <c r="B546" s="49">
        <v>2</v>
      </c>
      <c r="C546" s="50">
        <f t="shared" si="180"/>
        <v>34.723950066840629</v>
      </c>
      <c r="D546" s="50">
        <f t="shared" si="179"/>
        <v>77.741832906544204</v>
      </c>
      <c r="E546" s="50">
        <f t="shared" si="179"/>
        <v>1.3208347252359927</v>
      </c>
      <c r="F546" s="50">
        <f t="shared" si="179"/>
        <v>8.9159951076670885E-4</v>
      </c>
      <c r="G546" s="50">
        <f t="shared" si="179"/>
        <v>13.560177014371067</v>
      </c>
      <c r="H546" s="50">
        <f t="shared" si="179"/>
        <v>57.948681528250383</v>
      </c>
      <c r="I546" s="50">
        <f t="shared" si="179"/>
        <v>0</v>
      </c>
      <c r="J546" s="50">
        <f t="shared" si="179"/>
        <v>57.948681528250383</v>
      </c>
      <c r="K546" s="50">
        <f t="shared" si="179"/>
        <v>0</v>
      </c>
      <c r="L546" s="50">
        <f t="shared" si="179"/>
        <v>97.002453208688308</v>
      </c>
      <c r="M546" s="50">
        <f t="shared" si="179"/>
        <v>0</v>
      </c>
      <c r="N546" s="50">
        <f t="shared" si="179"/>
        <v>0</v>
      </c>
      <c r="O546" s="51">
        <f t="shared" si="183"/>
        <v>34.723950066840629</v>
      </c>
      <c r="P546" s="50">
        <f t="shared" si="184"/>
        <v>77.741832906544204</v>
      </c>
      <c r="Q546" s="50">
        <f t="shared" si="185"/>
        <v>13.560177014371067</v>
      </c>
      <c r="R546" s="50">
        <f t="shared" si="186"/>
        <v>57.948681528250383</v>
      </c>
      <c r="S546" s="50">
        <f t="shared" si="187"/>
        <v>0</v>
      </c>
      <c r="T546" s="50">
        <f t="shared" si="188"/>
        <v>57.948681528250383</v>
      </c>
      <c r="U546" s="50">
        <f t="shared" si="189"/>
        <v>0</v>
      </c>
      <c r="V546" s="50">
        <f t="shared" si="190"/>
        <v>97.002453208688308</v>
      </c>
      <c r="X546" s="38">
        <f t="shared" si="164"/>
        <v>79.669768700736967</v>
      </c>
      <c r="Y546" s="38">
        <f t="shared" si="164"/>
        <v>0</v>
      </c>
      <c r="Z546" s="38">
        <f t="shared" si="164"/>
        <v>72.440419704050981</v>
      </c>
      <c r="AA546" s="7"/>
      <c r="AB546" s="69">
        <f t="shared" si="169"/>
        <v>30.798265729077841</v>
      </c>
      <c r="AC546" s="69">
        <f t="shared" si="170"/>
        <v>80.980530904111944</v>
      </c>
      <c r="AD546" s="50">
        <f t="shared" si="181"/>
        <v>48.77898975749715</v>
      </c>
      <c r="AE546" s="50">
        <f t="shared" si="181"/>
        <v>18.435089638556477</v>
      </c>
      <c r="AF546" s="50">
        <f t="shared" si="181"/>
        <v>48.77898975749715</v>
      </c>
      <c r="AG546" s="74">
        <f t="shared" ref="AG546:AG547" si="193">+AE546</f>
        <v>18.435089638556477</v>
      </c>
      <c r="AH546" s="50">
        <f t="shared" si="182"/>
        <v>0</v>
      </c>
      <c r="AI546" s="50">
        <f t="shared" si="182"/>
        <v>78.970388350011334</v>
      </c>
      <c r="AJ546" s="50">
        <f t="shared" si="182"/>
        <v>0</v>
      </c>
      <c r="AK546" s="50">
        <f t="shared" si="182"/>
        <v>0</v>
      </c>
      <c r="AL546" s="50">
        <f t="shared" si="182"/>
        <v>0</v>
      </c>
      <c r="AM546" s="50">
        <f t="shared" si="178"/>
        <v>32.338150036532738</v>
      </c>
      <c r="AN546" s="50">
        <f t="shared" si="178"/>
        <v>0</v>
      </c>
      <c r="AO546" s="50">
        <f t="shared" si="178"/>
        <v>0</v>
      </c>
      <c r="AP546" s="50">
        <f t="shared" si="178"/>
        <v>0</v>
      </c>
      <c r="AQ546" s="50">
        <f t="shared" si="178"/>
        <v>48.77898975749715</v>
      </c>
      <c r="AR546" s="50">
        <f t="shared" si="178"/>
        <v>0</v>
      </c>
      <c r="AS546" s="50">
        <f t="shared" si="178"/>
        <v>18.435089638556477</v>
      </c>
      <c r="AT546" s="74">
        <v>0</v>
      </c>
      <c r="AU546" s="74">
        <v>0</v>
      </c>
    </row>
    <row r="547" spans="1:47" x14ac:dyDescent="0.2">
      <c r="A547" s="49">
        <v>2035</v>
      </c>
      <c r="B547" s="49">
        <v>3</v>
      </c>
      <c r="C547" s="50">
        <f t="shared" si="180"/>
        <v>67.088827391532973</v>
      </c>
      <c r="D547" s="50">
        <f t="shared" si="179"/>
        <v>46.024503453365838</v>
      </c>
      <c r="E547" s="50">
        <f t="shared" si="179"/>
        <v>5.4285772270038901</v>
      </c>
      <c r="F547" s="50">
        <f t="shared" si="179"/>
        <v>0.1342781954715154</v>
      </c>
      <c r="G547" s="50">
        <f t="shared" si="179"/>
        <v>40.724002377688201</v>
      </c>
      <c r="H547" s="50">
        <f t="shared" si="179"/>
        <v>29.133900916766059</v>
      </c>
      <c r="I547" s="50">
        <f t="shared" si="179"/>
        <v>0</v>
      </c>
      <c r="J547" s="50">
        <f t="shared" si="179"/>
        <v>29.133900916766059</v>
      </c>
      <c r="K547" s="50">
        <f t="shared" si="179"/>
        <v>87.807682389096911</v>
      </c>
      <c r="L547" s="50">
        <f t="shared" si="179"/>
        <v>0</v>
      </c>
      <c r="M547" s="50">
        <f t="shared" si="179"/>
        <v>0</v>
      </c>
      <c r="N547" s="50">
        <f t="shared" si="179"/>
        <v>0</v>
      </c>
      <c r="O547" s="51">
        <f t="shared" si="183"/>
        <v>67.088827391532973</v>
      </c>
      <c r="P547" s="50">
        <f t="shared" si="184"/>
        <v>46.024503453365838</v>
      </c>
      <c r="Q547" s="50">
        <f t="shared" si="185"/>
        <v>40.724002377688201</v>
      </c>
      <c r="R547" s="50">
        <f t="shared" si="186"/>
        <v>29.133900916766059</v>
      </c>
      <c r="S547" s="50">
        <f t="shared" si="187"/>
        <v>0</v>
      </c>
      <c r="T547" s="50">
        <f t="shared" si="188"/>
        <v>29.133900916766059</v>
      </c>
      <c r="U547" s="50">
        <f t="shared" si="189"/>
        <v>87.807682389096911</v>
      </c>
      <c r="V547" s="50">
        <f t="shared" si="190"/>
        <v>0</v>
      </c>
      <c r="X547" s="38">
        <f t="shared" si="164"/>
        <v>82.538993708748691</v>
      </c>
      <c r="Y547" s="38">
        <f t="shared" si="164"/>
        <v>0</v>
      </c>
      <c r="Z547" s="38">
        <f t="shared" si="164"/>
        <v>69.644391577029523</v>
      </c>
      <c r="AA547" s="7"/>
      <c r="AB547" s="69">
        <f t="shared" si="169"/>
        <v>50.906388729186801</v>
      </c>
      <c r="AC547" s="69">
        <f t="shared" si="170"/>
        <v>43.541291222508221</v>
      </c>
      <c r="AD547" s="50">
        <f t="shared" si="181"/>
        <v>23.421699640876209</v>
      </c>
      <c r="AE547" s="50">
        <f t="shared" si="181"/>
        <v>5.9476789648753794</v>
      </c>
      <c r="AF547" s="50">
        <f t="shared" si="181"/>
        <v>23.421699640876209</v>
      </c>
      <c r="AG547" s="74">
        <f t="shared" si="193"/>
        <v>5.9476789648753794</v>
      </c>
      <c r="AH547" s="50">
        <f t="shared" si="182"/>
        <v>74.675091720887963</v>
      </c>
      <c r="AI547" s="50">
        <f t="shared" si="182"/>
        <v>0</v>
      </c>
      <c r="AJ547" s="50">
        <f t="shared" si="182"/>
        <v>0</v>
      </c>
      <c r="AK547" s="50">
        <f t="shared" si="182"/>
        <v>0</v>
      </c>
      <c r="AL547" s="50">
        <f t="shared" si="182"/>
        <v>30.034328431628371</v>
      </c>
      <c r="AM547" s="50">
        <f t="shared" si="178"/>
        <v>0</v>
      </c>
      <c r="AN547" s="50">
        <f t="shared" si="178"/>
        <v>0</v>
      </c>
      <c r="AO547" s="50">
        <f t="shared" si="178"/>
        <v>0</v>
      </c>
      <c r="AP547" s="50">
        <f t="shared" si="178"/>
        <v>23.421699640876209</v>
      </c>
      <c r="AQ547" s="50">
        <f t="shared" si="178"/>
        <v>0</v>
      </c>
      <c r="AR547" s="50">
        <f t="shared" si="178"/>
        <v>5.9476789648753794</v>
      </c>
      <c r="AS547" s="50">
        <f t="shared" si="178"/>
        <v>0</v>
      </c>
      <c r="AT547" s="74">
        <f>(C547+C548)/2</f>
        <v>92.25873715316439</v>
      </c>
      <c r="AU547" s="74">
        <f>(K547+H548)/2</f>
        <v>45.244733330196226</v>
      </c>
    </row>
    <row r="548" spans="1:47" x14ac:dyDescent="0.2">
      <c r="A548" s="49">
        <v>2035</v>
      </c>
      <c r="B548" s="49">
        <v>4</v>
      </c>
      <c r="C548" s="50">
        <f t="shared" si="180"/>
        <v>117.42864691479581</v>
      </c>
      <c r="D548" s="50">
        <f t="shared" si="179"/>
        <v>10.764282951672801</v>
      </c>
      <c r="E548" s="50">
        <f t="shared" si="179"/>
        <v>16.467672682378009</v>
      </c>
      <c r="F548" s="50">
        <f t="shared" si="179"/>
        <v>1.3530134195648187</v>
      </c>
      <c r="G548" s="50">
        <f t="shared" si="179"/>
        <v>95.328248916043805</v>
      </c>
      <c r="H548" s="50">
        <f t="shared" si="179"/>
        <v>2.6817842712955349</v>
      </c>
      <c r="I548" s="50">
        <f t="shared" si="179"/>
        <v>0</v>
      </c>
      <c r="J548" s="50">
        <f t="shared" si="179"/>
        <v>0</v>
      </c>
      <c r="K548" s="50">
        <f t="shared" si="179"/>
        <v>0</v>
      </c>
      <c r="L548" s="50">
        <f t="shared" si="179"/>
        <v>0</v>
      </c>
      <c r="M548" s="50">
        <f t="shared" si="179"/>
        <v>0</v>
      </c>
      <c r="N548" s="50">
        <f t="shared" si="179"/>
        <v>0</v>
      </c>
      <c r="O548" s="51">
        <f t="shared" si="183"/>
        <v>117.42864691479581</v>
      </c>
      <c r="P548" s="50">
        <f t="shared" si="184"/>
        <v>10.764282951672801</v>
      </c>
      <c r="Q548" s="50">
        <f t="shared" si="185"/>
        <v>95.328248916043805</v>
      </c>
      <c r="R548" s="50">
        <f t="shared" si="186"/>
        <v>2.6817842712955349</v>
      </c>
      <c r="S548" s="50">
        <f t="shared" si="187"/>
        <v>0</v>
      </c>
      <c r="T548" s="50">
        <f t="shared" si="188"/>
        <v>0</v>
      </c>
      <c r="U548" s="50">
        <f t="shared" si="189"/>
        <v>0</v>
      </c>
      <c r="V548" s="50">
        <f t="shared" si="190"/>
        <v>0</v>
      </c>
      <c r="X548" s="38">
        <f t="shared" si="164"/>
        <v>86.733993019033363</v>
      </c>
      <c r="Y548" s="38">
        <f t="shared" si="164"/>
        <v>0</v>
      </c>
      <c r="Z548" s="38">
        <f t="shared" si="164"/>
        <v>68.255756463766915</v>
      </c>
      <c r="AA548" s="7"/>
      <c r="AB548" s="69">
        <f t="shared" si="169"/>
        <v>92.25873715316439</v>
      </c>
      <c r="AC548" s="69">
        <f t="shared" si="170"/>
        <v>14.56695045838303</v>
      </c>
      <c r="AD548" s="50">
        <f t="shared" si="181"/>
        <v>1.5573633808275509</v>
      </c>
      <c r="AE548" s="50">
        <f t="shared" si="181"/>
        <v>6.7199104708102195E-4</v>
      </c>
      <c r="AF548" s="50">
        <f t="shared" si="181"/>
        <v>0</v>
      </c>
      <c r="AG548" s="74">
        <v>0</v>
      </c>
      <c r="AH548" s="50">
        <f t="shared" si="182"/>
        <v>0</v>
      </c>
      <c r="AI548" s="50">
        <f t="shared" si="182"/>
        <v>0</v>
      </c>
      <c r="AJ548" s="50">
        <f t="shared" si="182"/>
        <v>0</v>
      </c>
      <c r="AK548" s="50">
        <f t="shared" si="182"/>
        <v>0</v>
      </c>
      <c r="AL548" s="50">
        <f t="shared" si="182"/>
        <v>0</v>
      </c>
      <c r="AM548" s="50">
        <f t="shared" si="178"/>
        <v>0</v>
      </c>
      <c r="AN548" s="50">
        <f t="shared" si="178"/>
        <v>0</v>
      </c>
      <c r="AO548" s="50">
        <f t="shared" si="178"/>
        <v>0</v>
      </c>
      <c r="AP548" s="50">
        <f t="shared" si="178"/>
        <v>0</v>
      </c>
      <c r="AQ548" s="50">
        <f t="shared" si="178"/>
        <v>0</v>
      </c>
      <c r="AR548" s="50">
        <f t="shared" si="178"/>
        <v>0</v>
      </c>
      <c r="AS548" s="50">
        <f t="shared" si="178"/>
        <v>0</v>
      </c>
      <c r="AT548" s="74">
        <v>0</v>
      </c>
      <c r="AU548" s="74">
        <v>0</v>
      </c>
    </row>
    <row r="549" spans="1:47" x14ac:dyDescent="0.2">
      <c r="A549" s="49">
        <v>2035</v>
      </c>
      <c r="B549" s="49">
        <v>5</v>
      </c>
      <c r="C549" s="50">
        <f t="shared" si="180"/>
        <v>205.87235315982971</v>
      </c>
      <c r="D549" s="50">
        <f t="shared" si="179"/>
        <v>1.2492833206498815</v>
      </c>
      <c r="E549" s="50">
        <f t="shared" si="179"/>
        <v>45.023718770231113</v>
      </c>
      <c r="F549" s="50">
        <f t="shared" si="179"/>
        <v>7.1705905198264563</v>
      </c>
      <c r="G549" s="50">
        <f t="shared" si="179"/>
        <v>197.64060057596834</v>
      </c>
      <c r="H549" s="50">
        <f t="shared" si="179"/>
        <v>7.083333333333286E-2</v>
      </c>
      <c r="I549" s="50">
        <f t="shared" si="179"/>
        <v>0</v>
      </c>
      <c r="J549" s="50">
        <f t="shared" si="179"/>
        <v>0</v>
      </c>
      <c r="K549" s="50">
        <f t="shared" si="179"/>
        <v>0</v>
      </c>
      <c r="L549" s="50">
        <f t="shared" si="179"/>
        <v>0</v>
      </c>
      <c r="M549" s="50">
        <f t="shared" si="179"/>
        <v>0</v>
      </c>
      <c r="N549" s="50">
        <f t="shared" si="179"/>
        <v>0</v>
      </c>
      <c r="O549" s="51">
        <f t="shared" si="183"/>
        <v>205.87235315982971</v>
      </c>
      <c r="P549" s="50">
        <f t="shared" si="184"/>
        <v>1.2492833206498815</v>
      </c>
      <c r="Q549" s="50">
        <f t="shared" si="185"/>
        <v>197.64060057596834</v>
      </c>
      <c r="R549" s="50">
        <f t="shared" si="186"/>
        <v>7.083333333333286E-2</v>
      </c>
      <c r="S549" s="50">
        <f t="shared" si="187"/>
        <v>0</v>
      </c>
      <c r="T549" s="50">
        <f t="shared" si="188"/>
        <v>0</v>
      </c>
      <c r="U549" s="50">
        <f t="shared" si="189"/>
        <v>0</v>
      </c>
      <c r="V549" s="50">
        <f t="shared" si="190"/>
        <v>0</v>
      </c>
      <c r="X549" s="38">
        <f t="shared" si="164"/>
        <v>95.217284807981201</v>
      </c>
      <c r="Y549" s="38">
        <f t="shared" si="164"/>
        <v>95.217284807981201</v>
      </c>
      <c r="Z549" s="38">
        <f t="shared" si="164"/>
        <v>70.983151786833304</v>
      </c>
      <c r="AA549" s="7"/>
      <c r="AB549" s="69">
        <f t="shared" si="169"/>
        <v>161.65050003731275</v>
      </c>
      <c r="AC549" s="69">
        <f t="shared" si="170"/>
        <v>0</v>
      </c>
      <c r="AD549" s="50">
        <f t="shared" si="181"/>
        <v>1.041666666666643E-2</v>
      </c>
      <c r="AE549" s="50">
        <f t="shared" si="181"/>
        <v>0</v>
      </c>
      <c r="AF549" s="50">
        <f t="shared" si="181"/>
        <v>0</v>
      </c>
      <c r="AG549" s="74">
        <v>0</v>
      </c>
      <c r="AH549" s="50">
        <f t="shared" si="182"/>
        <v>0</v>
      </c>
      <c r="AI549" s="50">
        <f t="shared" si="182"/>
        <v>0</v>
      </c>
      <c r="AJ549" s="50">
        <f t="shared" si="182"/>
        <v>0</v>
      </c>
      <c r="AK549" s="50">
        <f t="shared" si="182"/>
        <v>0</v>
      </c>
      <c r="AL549" s="50">
        <f t="shared" si="182"/>
        <v>0</v>
      </c>
      <c r="AM549" s="50">
        <f t="shared" si="178"/>
        <v>0</v>
      </c>
      <c r="AN549" s="50">
        <f t="shared" si="178"/>
        <v>0</v>
      </c>
      <c r="AO549" s="50">
        <f t="shared" si="178"/>
        <v>0</v>
      </c>
      <c r="AP549" s="50">
        <f t="shared" si="178"/>
        <v>0</v>
      </c>
      <c r="AQ549" s="50">
        <f t="shared" si="178"/>
        <v>0</v>
      </c>
      <c r="AR549" s="50">
        <f t="shared" si="178"/>
        <v>0</v>
      </c>
      <c r="AS549" s="50">
        <f t="shared" si="178"/>
        <v>0</v>
      </c>
      <c r="AT549" s="74">
        <v>0</v>
      </c>
      <c r="AU549" s="74">
        <v>0</v>
      </c>
    </row>
    <row r="550" spans="1:47" x14ac:dyDescent="0.2">
      <c r="A550" s="49">
        <v>2035</v>
      </c>
      <c r="B550" s="49">
        <v>6</v>
      </c>
      <c r="C550" s="50">
        <f t="shared" si="180"/>
        <v>273.79728737823223</v>
      </c>
      <c r="D550" s="50">
        <f t="shared" si="179"/>
        <v>0</v>
      </c>
      <c r="E550" s="50">
        <f t="shared" si="179"/>
        <v>72.937178621047735</v>
      </c>
      <c r="F550" s="50">
        <f t="shared" si="179"/>
        <v>17.719139843326005</v>
      </c>
      <c r="G550" s="50">
        <f t="shared" si="179"/>
        <v>273.7753998005528</v>
      </c>
      <c r="H550" s="50">
        <f t="shared" si="179"/>
        <v>0</v>
      </c>
      <c r="I550" s="50">
        <f t="shared" si="179"/>
        <v>0</v>
      </c>
      <c r="J550" s="50">
        <f t="shared" si="179"/>
        <v>0</v>
      </c>
      <c r="K550" s="50">
        <f t="shared" si="179"/>
        <v>0</v>
      </c>
      <c r="L550" s="50">
        <f t="shared" si="179"/>
        <v>0</v>
      </c>
      <c r="M550" s="50">
        <f t="shared" si="179"/>
        <v>0</v>
      </c>
      <c r="N550" s="50">
        <f t="shared" si="179"/>
        <v>0</v>
      </c>
      <c r="O550" s="51">
        <f t="shared" si="183"/>
        <v>273.79728737823223</v>
      </c>
      <c r="P550" s="50">
        <f t="shared" si="184"/>
        <v>0</v>
      </c>
      <c r="Q550" s="50">
        <f t="shared" si="185"/>
        <v>273.7753998005528</v>
      </c>
      <c r="R550" s="50">
        <f t="shared" si="186"/>
        <v>0</v>
      </c>
      <c r="S550" s="50">
        <f t="shared" si="187"/>
        <v>0</v>
      </c>
      <c r="T550" s="50">
        <f t="shared" si="188"/>
        <v>0</v>
      </c>
      <c r="U550" s="50">
        <f t="shared" si="189"/>
        <v>0</v>
      </c>
      <c r="V550" s="50">
        <f t="shared" si="190"/>
        <v>0</v>
      </c>
      <c r="X550" s="38">
        <f t="shared" si="164"/>
        <v>102.96120349246796</v>
      </c>
      <c r="Y550" s="38">
        <f t="shared" si="164"/>
        <v>102.96120349246796</v>
      </c>
      <c r="Z550" s="38">
        <f t="shared" si="164"/>
        <v>76.337452216704307</v>
      </c>
      <c r="AA550" s="7"/>
      <c r="AB550" s="69">
        <f t="shared" si="169"/>
        <v>239.83482026903096</v>
      </c>
      <c r="AC550" s="69">
        <f t="shared" si="170"/>
        <v>0</v>
      </c>
      <c r="AD550" s="50">
        <f t="shared" si="181"/>
        <v>0</v>
      </c>
      <c r="AE550" s="50">
        <f t="shared" si="181"/>
        <v>0</v>
      </c>
      <c r="AF550" s="50">
        <f t="shared" si="181"/>
        <v>0</v>
      </c>
      <c r="AG550" s="74">
        <v>0</v>
      </c>
      <c r="AH550" s="50">
        <f t="shared" si="182"/>
        <v>0</v>
      </c>
      <c r="AI550" s="50">
        <f t="shared" si="182"/>
        <v>0</v>
      </c>
      <c r="AJ550" s="50">
        <f t="shared" si="182"/>
        <v>0</v>
      </c>
      <c r="AK550" s="50">
        <f t="shared" si="182"/>
        <v>0</v>
      </c>
      <c r="AL550" s="50">
        <f t="shared" si="182"/>
        <v>0</v>
      </c>
      <c r="AM550" s="50">
        <f t="shared" si="178"/>
        <v>0</v>
      </c>
      <c r="AN550" s="50">
        <f t="shared" si="178"/>
        <v>0</v>
      </c>
      <c r="AO550" s="50">
        <f t="shared" si="178"/>
        <v>0</v>
      </c>
      <c r="AP550" s="50">
        <f t="shared" si="178"/>
        <v>0</v>
      </c>
      <c r="AQ550" s="50">
        <f t="shared" si="178"/>
        <v>0</v>
      </c>
      <c r="AR550" s="50">
        <f t="shared" si="178"/>
        <v>0</v>
      </c>
      <c r="AS550" s="50">
        <f t="shared" si="178"/>
        <v>0</v>
      </c>
      <c r="AT550" s="74">
        <v>0</v>
      </c>
      <c r="AU550" s="74">
        <v>0</v>
      </c>
    </row>
    <row r="551" spans="1:47" x14ac:dyDescent="0.2">
      <c r="A551" s="49">
        <v>2035</v>
      </c>
      <c r="B551" s="49">
        <v>7</v>
      </c>
      <c r="C551" s="50">
        <f t="shared" si="180"/>
        <v>323.21495100202412</v>
      </c>
      <c r="D551" s="50">
        <f t="shared" si="179"/>
        <v>0</v>
      </c>
      <c r="E551" s="50">
        <f t="shared" si="179"/>
        <v>97.206715563959477</v>
      </c>
      <c r="F551" s="50">
        <f t="shared" si="179"/>
        <v>25.757981967650835</v>
      </c>
      <c r="G551" s="50">
        <f t="shared" si="179"/>
        <v>323.21490232084477</v>
      </c>
      <c r="H551" s="50">
        <f t="shared" si="179"/>
        <v>0</v>
      </c>
      <c r="I551" s="50">
        <f t="shared" si="179"/>
        <v>0</v>
      </c>
      <c r="J551" s="50">
        <f t="shared" si="179"/>
        <v>0</v>
      </c>
      <c r="K551" s="50">
        <f t="shared" si="179"/>
        <v>0</v>
      </c>
      <c r="L551" s="50">
        <f t="shared" si="179"/>
        <v>0</v>
      </c>
      <c r="M551" s="50">
        <f t="shared" si="179"/>
        <v>0</v>
      </c>
      <c r="N551" s="50">
        <f t="shared" si="179"/>
        <v>0</v>
      </c>
      <c r="O551" s="51">
        <f t="shared" si="183"/>
        <v>323.21495100202412</v>
      </c>
      <c r="P551" s="50">
        <f t="shared" si="184"/>
        <v>0</v>
      </c>
      <c r="Q551" s="50">
        <f t="shared" si="185"/>
        <v>323.21490232084477</v>
      </c>
      <c r="R551" s="50">
        <f t="shared" si="186"/>
        <v>0</v>
      </c>
      <c r="S551" s="50">
        <f t="shared" si="187"/>
        <v>0</v>
      </c>
      <c r="T551" s="50">
        <f t="shared" si="188"/>
        <v>0</v>
      </c>
      <c r="U551" s="50">
        <f t="shared" si="189"/>
        <v>0</v>
      </c>
      <c r="V551" s="50">
        <f t="shared" si="190"/>
        <v>0</v>
      </c>
      <c r="X551" s="38">
        <f t="shared" si="164"/>
        <v>106.44877069971258</v>
      </c>
      <c r="Y551" s="38">
        <f t="shared" si="164"/>
        <v>106.44877069971258</v>
      </c>
      <c r="Z551" s="38">
        <f t="shared" si="164"/>
        <v>76.206395007915347</v>
      </c>
      <c r="AA551" s="7"/>
      <c r="AB551" s="69">
        <f t="shared" si="169"/>
        <v>298.50611919012817</v>
      </c>
      <c r="AC551" s="69">
        <f t="shared" si="170"/>
        <v>0</v>
      </c>
      <c r="AD551" s="50">
        <f t="shared" si="181"/>
        <v>0</v>
      </c>
      <c r="AE551" s="50">
        <f t="shared" si="181"/>
        <v>0</v>
      </c>
      <c r="AF551" s="50">
        <f t="shared" si="181"/>
        <v>0</v>
      </c>
      <c r="AG551" s="74">
        <v>0</v>
      </c>
      <c r="AH551" s="50">
        <f t="shared" si="182"/>
        <v>0</v>
      </c>
      <c r="AI551" s="50">
        <f t="shared" si="182"/>
        <v>0</v>
      </c>
      <c r="AJ551" s="50">
        <f t="shared" si="182"/>
        <v>0</v>
      </c>
      <c r="AK551" s="50">
        <f t="shared" si="182"/>
        <v>0</v>
      </c>
      <c r="AL551" s="50">
        <f t="shared" si="182"/>
        <v>0</v>
      </c>
      <c r="AM551" s="50">
        <f t="shared" si="182"/>
        <v>0</v>
      </c>
      <c r="AN551" s="50">
        <f t="shared" si="182"/>
        <v>0</v>
      </c>
      <c r="AO551" s="50">
        <f t="shared" si="182"/>
        <v>0</v>
      </c>
      <c r="AP551" s="50">
        <f t="shared" si="182"/>
        <v>0</v>
      </c>
      <c r="AQ551" s="50">
        <f t="shared" si="182"/>
        <v>0</v>
      </c>
      <c r="AR551" s="50">
        <f t="shared" si="182"/>
        <v>0</v>
      </c>
      <c r="AS551" s="50">
        <f t="shared" si="182"/>
        <v>0</v>
      </c>
      <c r="AT551" s="74">
        <v>0</v>
      </c>
      <c r="AU551" s="74">
        <v>0</v>
      </c>
    </row>
    <row r="552" spans="1:47" x14ac:dyDescent="0.2">
      <c r="A552" s="49">
        <v>2035</v>
      </c>
      <c r="B552" s="49">
        <v>8</v>
      </c>
      <c r="C552" s="50">
        <f t="shared" si="180"/>
        <v>329.73144935858772</v>
      </c>
      <c r="D552" s="50">
        <f t="shared" si="179"/>
        <v>0</v>
      </c>
      <c r="E552" s="50">
        <f t="shared" si="179"/>
        <v>99.695312400078421</v>
      </c>
      <c r="F552" s="50">
        <f t="shared" si="179"/>
        <v>26.810191103418628</v>
      </c>
      <c r="G552" s="50">
        <f t="shared" si="179"/>
        <v>329.73069944170629</v>
      </c>
      <c r="H552" s="50">
        <f t="shared" si="179"/>
        <v>0</v>
      </c>
      <c r="I552" s="50">
        <f t="shared" si="179"/>
        <v>0</v>
      </c>
      <c r="J552" s="50">
        <f t="shared" si="179"/>
        <v>0</v>
      </c>
      <c r="K552" s="50">
        <f t="shared" si="179"/>
        <v>0</v>
      </c>
      <c r="L552" s="50">
        <f t="shared" si="179"/>
        <v>0</v>
      </c>
      <c r="M552" s="50">
        <f t="shared" si="179"/>
        <v>0</v>
      </c>
      <c r="N552" s="50">
        <f t="shared" si="179"/>
        <v>0</v>
      </c>
      <c r="O552" s="51">
        <f t="shared" si="183"/>
        <v>329.73144935858772</v>
      </c>
      <c r="P552" s="50">
        <f t="shared" si="184"/>
        <v>0</v>
      </c>
      <c r="Q552" s="50">
        <f t="shared" si="185"/>
        <v>329.73069944170629</v>
      </c>
      <c r="R552" s="50">
        <f t="shared" si="186"/>
        <v>0</v>
      </c>
      <c r="S552" s="50">
        <f t="shared" si="187"/>
        <v>0</v>
      </c>
      <c r="T552" s="50">
        <f t="shared" si="188"/>
        <v>0</v>
      </c>
      <c r="U552" s="50">
        <f t="shared" si="189"/>
        <v>0</v>
      </c>
      <c r="V552" s="50">
        <f t="shared" si="190"/>
        <v>0</v>
      </c>
      <c r="X552" s="38">
        <f t="shared" si="164"/>
        <v>107.41614697985577</v>
      </c>
      <c r="Y552" s="38">
        <f t="shared" si="164"/>
        <v>107.41614697985577</v>
      </c>
      <c r="Z552" s="38">
        <f t="shared" si="164"/>
        <v>76.3967564018632</v>
      </c>
      <c r="AA552" s="7"/>
      <c r="AB552" s="69">
        <f t="shared" si="169"/>
        <v>326.47320018030592</v>
      </c>
      <c r="AC552" s="69">
        <f t="shared" si="170"/>
        <v>0</v>
      </c>
      <c r="AD552" s="50">
        <f t="shared" si="181"/>
        <v>0</v>
      </c>
      <c r="AE552" s="50">
        <f t="shared" si="181"/>
        <v>0</v>
      </c>
      <c r="AF552" s="50">
        <f t="shared" si="181"/>
        <v>0</v>
      </c>
      <c r="AG552" s="74">
        <v>0</v>
      </c>
      <c r="AH552" s="50">
        <f t="shared" si="182"/>
        <v>0</v>
      </c>
      <c r="AI552" s="50">
        <f t="shared" si="182"/>
        <v>0</v>
      </c>
      <c r="AJ552" s="50">
        <f t="shared" si="182"/>
        <v>0</v>
      </c>
      <c r="AK552" s="50">
        <f t="shared" si="182"/>
        <v>0</v>
      </c>
      <c r="AL552" s="50">
        <f t="shared" si="182"/>
        <v>0</v>
      </c>
      <c r="AM552" s="50">
        <f t="shared" si="182"/>
        <v>0</v>
      </c>
      <c r="AN552" s="50">
        <f t="shared" si="182"/>
        <v>0</v>
      </c>
      <c r="AO552" s="50">
        <f t="shared" si="182"/>
        <v>0</v>
      </c>
      <c r="AP552" s="50">
        <f t="shared" si="182"/>
        <v>0</v>
      </c>
      <c r="AQ552" s="50">
        <f t="shared" si="182"/>
        <v>0</v>
      </c>
      <c r="AR552" s="50">
        <f t="shared" si="182"/>
        <v>0</v>
      </c>
      <c r="AS552" s="50">
        <f t="shared" si="182"/>
        <v>0</v>
      </c>
      <c r="AT552" s="74">
        <v>0</v>
      </c>
      <c r="AU552" s="74">
        <v>0</v>
      </c>
    </row>
    <row r="553" spans="1:47" x14ac:dyDescent="0.2">
      <c r="A553" s="49">
        <v>2035</v>
      </c>
      <c r="B553" s="49">
        <v>9</v>
      </c>
      <c r="C553" s="50">
        <f t="shared" si="180"/>
        <v>278.21093356333773</v>
      </c>
      <c r="D553" s="50">
        <f t="shared" ref="D553:N568" si="194">+D541</f>
        <v>0</v>
      </c>
      <c r="E553" s="50">
        <f t="shared" si="194"/>
        <v>69.2279907235135</v>
      </c>
      <c r="F553" s="50">
        <f t="shared" si="194"/>
        <v>13.43040285734474</v>
      </c>
      <c r="G553" s="50">
        <f t="shared" si="194"/>
        <v>278.15549384899225</v>
      </c>
      <c r="H553" s="50">
        <f t="shared" si="194"/>
        <v>0</v>
      </c>
      <c r="I553" s="50">
        <f t="shared" si="194"/>
        <v>0</v>
      </c>
      <c r="J553" s="50">
        <f t="shared" si="194"/>
        <v>0</v>
      </c>
      <c r="K553" s="50">
        <f t="shared" si="194"/>
        <v>0</v>
      </c>
      <c r="L553" s="50">
        <f t="shared" si="194"/>
        <v>0</v>
      </c>
      <c r="M553" s="50">
        <f t="shared" si="194"/>
        <v>0</v>
      </c>
      <c r="N553" s="50">
        <f t="shared" si="194"/>
        <v>0</v>
      </c>
      <c r="O553" s="51">
        <f t="shared" si="183"/>
        <v>278.21093356333773</v>
      </c>
      <c r="P553" s="50">
        <f t="shared" si="184"/>
        <v>0</v>
      </c>
      <c r="Q553" s="50">
        <f t="shared" si="185"/>
        <v>278.15549384899225</v>
      </c>
      <c r="R553" s="50">
        <f t="shared" si="186"/>
        <v>0</v>
      </c>
      <c r="S553" s="50">
        <f t="shared" si="187"/>
        <v>0</v>
      </c>
      <c r="T553" s="50">
        <f t="shared" si="188"/>
        <v>0</v>
      </c>
      <c r="U553" s="50">
        <f t="shared" si="189"/>
        <v>0</v>
      </c>
      <c r="V553" s="50">
        <f t="shared" si="190"/>
        <v>0</v>
      </c>
      <c r="X553" s="38">
        <f t="shared" si="164"/>
        <v>102.68150137955607</v>
      </c>
      <c r="Y553" s="38">
        <f t="shared" si="164"/>
        <v>102.68150137955607</v>
      </c>
      <c r="Z553" s="38">
        <f t="shared" si="164"/>
        <v>78.001484422866469</v>
      </c>
      <c r="AA553" s="7"/>
      <c r="AB553" s="69">
        <f t="shared" si="169"/>
        <v>303.9711914609627</v>
      </c>
      <c r="AC553" s="69">
        <f t="shared" si="170"/>
        <v>0</v>
      </c>
      <c r="AD553" s="50">
        <f t="shared" si="181"/>
        <v>0</v>
      </c>
      <c r="AE553" s="50">
        <f t="shared" si="181"/>
        <v>0</v>
      </c>
      <c r="AF553" s="50">
        <f t="shared" si="181"/>
        <v>0</v>
      </c>
      <c r="AG553" s="74">
        <v>0</v>
      </c>
      <c r="AH553" s="50">
        <f t="shared" si="182"/>
        <v>0</v>
      </c>
      <c r="AI553" s="50">
        <f t="shared" si="182"/>
        <v>0</v>
      </c>
      <c r="AJ553" s="50">
        <f t="shared" si="182"/>
        <v>0</v>
      </c>
      <c r="AK553" s="50">
        <f t="shared" si="182"/>
        <v>0</v>
      </c>
      <c r="AL553" s="50">
        <f t="shared" si="182"/>
        <v>0</v>
      </c>
      <c r="AM553" s="50">
        <f t="shared" si="182"/>
        <v>0</v>
      </c>
      <c r="AN553" s="50">
        <f t="shared" si="182"/>
        <v>0</v>
      </c>
      <c r="AO553" s="50">
        <f t="shared" si="182"/>
        <v>0</v>
      </c>
      <c r="AP553" s="50">
        <f t="shared" si="182"/>
        <v>0</v>
      </c>
      <c r="AQ553" s="50">
        <f t="shared" si="182"/>
        <v>0</v>
      </c>
      <c r="AR553" s="50">
        <f t="shared" si="182"/>
        <v>0</v>
      </c>
      <c r="AS553" s="50">
        <f t="shared" si="182"/>
        <v>0</v>
      </c>
      <c r="AT553" s="74">
        <v>0</v>
      </c>
      <c r="AU553" s="74">
        <v>0</v>
      </c>
    </row>
    <row r="554" spans="1:47" x14ac:dyDescent="0.2">
      <c r="A554" s="49">
        <v>2035</v>
      </c>
      <c r="B554" s="49">
        <v>10</v>
      </c>
      <c r="C554" s="50">
        <f t="shared" si="180"/>
        <v>198.83661390818892</v>
      </c>
      <c r="D554" s="50">
        <f t="shared" si="194"/>
        <v>3.8389772083761713</v>
      </c>
      <c r="E554" s="50">
        <f t="shared" si="194"/>
        <v>35.469220544334775</v>
      </c>
      <c r="F554" s="50">
        <f t="shared" si="194"/>
        <v>3.7051861891231086</v>
      </c>
      <c r="G554" s="50">
        <f t="shared" si="194"/>
        <v>190.70536958671573</v>
      </c>
      <c r="H554" s="50">
        <f t="shared" si="194"/>
        <v>1.5356602334740597</v>
      </c>
      <c r="I554" s="50">
        <f t="shared" si="194"/>
        <v>0</v>
      </c>
      <c r="J554" s="50">
        <f t="shared" si="194"/>
        <v>0</v>
      </c>
      <c r="K554" s="50">
        <f t="shared" si="194"/>
        <v>0</v>
      </c>
      <c r="L554" s="50">
        <f t="shared" si="194"/>
        <v>0</v>
      </c>
      <c r="M554" s="50">
        <f t="shared" si="194"/>
        <v>0</v>
      </c>
      <c r="N554" s="50">
        <f t="shared" si="194"/>
        <v>0</v>
      </c>
      <c r="O554" s="51">
        <f t="shared" si="183"/>
        <v>198.83661390818892</v>
      </c>
      <c r="P554" s="50">
        <f t="shared" si="184"/>
        <v>3.8389772083761713</v>
      </c>
      <c r="Q554" s="50">
        <f t="shared" si="185"/>
        <v>190.70536958671573</v>
      </c>
      <c r="R554" s="50">
        <f t="shared" si="186"/>
        <v>1.5356602334740597</v>
      </c>
      <c r="S554" s="50">
        <f t="shared" si="187"/>
        <v>0</v>
      </c>
      <c r="T554" s="50">
        <f t="shared" si="188"/>
        <v>0</v>
      </c>
      <c r="U554" s="50">
        <f t="shared" si="189"/>
        <v>0</v>
      </c>
      <c r="V554" s="50">
        <f t="shared" si="190"/>
        <v>0</v>
      </c>
      <c r="X554" s="38">
        <f t="shared" si="164"/>
        <v>93.161689051897923</v>
      </c>
      <c r="Y554" s="38">
        <f t="shared" si="164"/>
        <v>0</v>
      </c>
      <c r="Z554" s="38">
        <f t="shared" si="164"/>
        <v>73.921823299745228</v>
      </c>
      <c r="AA554" s="7"/>
      <c r="AB554" s="69">
        <f t="shared" si="169"/>
        <v>238.52377373576331</v>
      </c>
      <c r="AC554" s="69">
        <f t="shared" si="170"/>
        <v>0</v>
      </c>
      <c r="AD554" s="50">
        <f t="shared" si="181"/>
        <v>1.0401537332701989</v>
      </c>
      <c r="AE554" s="50">
        <f t="shared" si="181"/>
        <v>0</v>
      </c>
      <c r="AF554" s="50">
        <f t="shared" si="181"/>
        <v>0</v>
      </c>
      <c r="AG554" s="74">
        <v>0</v>
      </c>
      <c r="AH554" s="50">
        <f t="shared" si="182"/>
        <v>0</v>
      </c>
      <c r="AI554" s="50">
        <f t="shared" si="182"/>
        <v>0</v>
      </c>
      <c r="AJ554" s="50">
        <f t="shared" si="182"/>
        <v>0</v>
      </c>
      <c r="AK554" s="50">
        <f t="shared" si="182"/>
        <v>0</v>
      </c>
      <c r="AL554" s="50">
        <f t="shared" si="182"/>
        <v>0</v>
      </c>
      <c r="AM554" s="50">
        <f t="shared" si="182"/>
        <v>0</v>
      </c>
      <c r="AN554" s="50">
        <f t="shared" si="182"/>
        <v>0</v>
      </c>
      <c r="AO554" s="50">
        <f t="shared" si="182"/>
        <v>0</v>
      </c>
      <c r="AP554" s="50">
        <f t="shared" si="182"/>
        <v>0</v>
      </c>
      <c r="AQ554" s="50">
        <f t="shared" si="182"/>
        <v>0</v>
      </c>
      <c r="AR554" s="50">
        <f t="shared" si="182"/>
        <v>0</v>
      </c>
      <c r="AS554" s="50">
        <f t="shared" si="182"/>
        <v>0</v>
      </c>
      <c r="AT554" s="74">
        <v>0</v>
      </c>
      <c r="AU554" s="74">
        <v>0</v>
      </c>
    </row>
    <row r="555" spans="1:47" x14ac:dyDescent="0.2">
      <c r="A555" s="49">
        <v>2035</v>
      </c>
      <c r="B555" s="49">
        <v>11</v>
      </c>
      <c r="C555" s="50">
        <f t="shared" si="180"/>
        <v>75.667245198869992</v>
      </c>
      <c r="D555" s="50">
        <f t="shared" si="194"/>
        <v>28.935219572893278</v>
      </c>
      <c r="E555" s="50">
        <f t="shared" si="194"/>
        <v>4.4286832253945372</v>
      </c>
      <c r="F555" s="50">
        <f t="shared" si="194"/>
        <v>6.2534575168875839E-2</v>
      </c>
      <c r="G555" s="50">
        <f t="shared" si="194"/>
        <v>53.128416412666297</v>
      </c>
      <c r="H555" s="50">
        <f t="shared" si="194"/>
        <v>14.74770491549187</v>
      </c>
      <c r="I555" s="50">
        <f t="shared" si="194"/>
        <v>0</v>
      </c>
      <c r="J555" s="50">
        <f t="shared" si="194"/>
        <v>0</v>
      </c>
      <c r="K555" s="50">
        <f t="shared" si="194"/>
        <v>0</v>
      </c>
      <c r="L555" s="50">
        <f t="shared" si="194"/>
        <v>0</v>
      </c>
      <c r="M555" s="50">
        <f t="shared" si="194"/>
        <v>0</v>
      </c>
      <c r="N555" s="50">
        <f t="shared" si="194"/>
        <v>0</v>
      </c>
      <c r="O555" s="51">
        <f t="shared" si="183"/>
        <v>75.667245198869992</v>
      </c>
      <c r="P555" s="50">
        <f t="shared" si="184"/>
        <v>28.935219572893278</v>
      </c>
      <c r="Q555" s="50">
        <f t="shared" si="185"/>
        <v>53.128416412666297</v>
      </c>
      <c r="R555" s="50">
        <f t="shared" si="186"/>
        <v>14.74770491549187</v>
      </c>
      <c r="S555" s="50">
        <f t="shared" si="187"/>
        <v>0</v>
      </c>
      <c r="T555" s="50">
        <f t="shared" si="188"/>
        <v>0</v>
      </c>
      <c r="U555" s="50">
        <f t="shared" si="189"/>
        <v>0</v>
      </c>
      <c r="V555" s="50">
        <f t="shared" si="190"/>
        <v>0</v>
      </c>
      <c r="X555" s="38">
        <f t="shared" si="164"/>
        <v>82.716754349850987</v>
      </c>
      <c r="Y555" s="38">
        <f t="shared" si="164"/>
        <v>0</v>
      </c>
      <c r="Z555" s="38">
        <f t="shared" si="164"/>
        <v>72.824650968202945</v>
      </c>
      <c r="AA555" s="7"/>
      <c r="AB555" s="69">
        <f t="shared" si="169"/>
        <v>137.25192955352946</v>
      </c>
      <c r="AC555" s="69">
        <f t="shared" si="170"/>
        <v>0</v>
      </c>
      <c r="AD555" s="50">
        <f t="shared" si="181"/>
        <v>10.990310368714875</v>
      </c>
      <c r="AE555" s="50">
        <f t="shared" si="181"/>
        <v>1.7466988989282193</v>
      </c>
      <c r="AF555" s="50">
        <f t="shared" si="181"/>
        <v>0</v>
      </c>
      <c r="AG555" s="74">
        <v>0</v>
      </c>
      <c r="AH555" s="50">
        <f t="shared" si="182"/>
        <v>0</v>
      </c>
      <c r="AI555" s="50">
        <f t="shared" si="182"/>
        <v>0</v>
      </c>
      <c r="AJ555" s="50">
        <f t="shared" si="182"/>
        <v>0</v>
      </c>
      <c r="AK555" s="50">
        <f t="shared" si="182"/>
        <v>0</v>
      </c>
      <c r="AL555" s="50">
        <f t="shared" si="182"/>
        <v>0</v>
      </c>
      <c r="AM555" s="50">
        <f t="shared" si="182"/>
        <v>0</v>
      </c>
      <c r="AN555" s="50">
        <f t="shared" si="182"/>
        <v>0</v>
      </c>
      <c r="AO555" s="50">
        <f t="shared" si="182"/>
        <v>0</v>
      </c>
      <c r="AP555" s="50">
        <f t="shared" si="182"/>
        <v>0</v>
      </c>
      <c r="AQ555" s="50">
        <f t="shared" si="182"/>
        <v>0</v>
      </c>
      <c r="AR555" s="50">
        <f t="shared" si="182"/>
        <v>0</v>
      </c>
      <c r="AS555" s="50">
        <f t="shared" si="182"/>
        <v>0</v>
      </c>
      <c r="AT555" s="74">
        <v>0</v>
      </c>
      <c r="AU555" s="74">
        <v>0</v>
      </c>
    </row>
    <row r="556" spans="1:47" x14ac:dyDescent="0.2">
      <c r="A556" s="49">
        <v>2035</v>
      </c>
      <c r="B556" s="49">
        <v>12</v>
      </c>
      <c r="C556" s="50">
        <f t="shared" si="180"/>
        <v>42.449672857488302</v>
      </c>
      <c r="D556" s="50">
        <f t="shared" si="194"/>
        <v>82.304422731853208</v>
      </c>
      <c r="E556" s="50">
        <f t="shared" si="194"/>
        <v>0.98160245218345865</v>
      </c>
      <c r="F556" s="50">
        <f t="shared" si="194"/>
        <v>5.7264258648294473E-4</v>
      </c>
      <c r="G556" s="50">
        <f t="shared" si="194"/>
        <v>24.516255146947294</v>
      </c>
      <c r="H556" s="50">
        <f t="shared" si="194"/>
        <v>65.410489377284875</v>
      </c>
      <c r="I556" s="50">
        <f t="shared" si="194"/>
        <v>0.17544300865084281</v>
      </c>
      <c r="J556" s="50">
        <f t="shared" si="194"/>
        <v>65.410489377284875</v>
      </c>
      <c r="K556" s="50">
        <f t="shared" si="194"/>
        <v>0</v>
      </c>
      <c r="L556" s="50">
        <f t="shared" si="194"/>
        <v>0</v>
      </c>
      <c r="M556" s="50">
        <f t="shared" si="194"/>
        <v>0</v>
      </c>
      <c r="N556" s="50">
        <f t="shared" si="194"/>
        <v>65.410489377284875</v>
      </c>
      <c r="O556" s="51">
        <f t="shared" si="183"/>
        <v>42.449672857488302</v>
      </c>
      <c r="P556" s="50">
        <f t="shared" si="184"/>
        <v>82.304422731853208</v>
      </c>
      <c r="Q556" s="50">
        <f t="shared" si="185"/>
        <v>24.516255146947294</v>
      </c>
      <c r="R556" s="50">
        <f t="shared" si="186"/>
        <v>65.410489377284875</v>
      </c>
      <c r="S556" s="50">
        <f t="shared" si="187"/>
        <v>0.17544300865084281</v>
      </c>
      <c r="T556" s="50">
        <f t="shared" si="188"/>
        <v>65.410489377284875</v>
      </c>
      <c r="U556" s="50">
        <f t="shared" si="189"/>
        <v>0</v>
      </c>
      <c r="V556" s="50">
        <f t="shared" si="190"/>
        <v>0</v>
      </c>
      <c r="X556" s="38">
        <f t="shared" si="164"/>
        <v>79.445466787395844</v>
      </c>
      <c r="Y556" s="38">
        <f t="shared" si="164"/>
        <v>0</v>
      </c>
      <c r="Z556" s="38">
        <f t="shared" si="164"/>
        <v>75.287115885577109</v>
      </c>
      <c r="AA556" s="7"/>
      <c r="AB556" s="69">
        <f t="shared" si="169"/>
        <v>59.058459028179144</v>
      </c>
      <c r="AC556" s="69">
        <f t="shared" si="170"/>
        <v>32.705244688642438</v>
      </c>
      <c r="AD556" s="50">
        <f t="shared" si="181"/>
        <v>55.891738675335681</v>
      </c>
      <c r="AE556" s="50">
        <f t="shared" si="181"/>
        <v>21.818154361592569</v>
      </c>
      <c r="AF556" s="50">
        <f t="shared" si="181"/>
        <v>55.891738675335681</v>
      </c>
      <c r="AG556" s="74">
        <f>+AE556</f>
        <v>21.818154361592569</v>
      </c>
      <c r="AH556" s="50">
        <f t="shared" si="182"/>
        <v>0</v>
      </c>
      <c r="AI556" s="50">
        <f t="shared" si="182"/>
        <v>0</v>
      </c>
      <c r="AJ556" s="50">
        <f t="shared" si="182"/>
        <v>0</v>
      </c>
      <c r="AK556" s="50">
        <f t="shared" si="182"/>
        <v>55.891738675335681</v>
      </c>
      <c r="AL556" s="50">
        <f t="shared" si="182"/>
        <v>0</v>
      </c>
      <c r="AM556" s="50">
        <f t="shared" si="182"/>
        <v>0</v>
      </c>
      <c r="AN556" s="50">
        <f t="shared" si="182"/>
        <v>0</v>
      </c>
      <c r="AO556" s="50">
        <f t="shared" si="182"/>
        <v>21.818154361592569</v>
      </c>
      <c r="AP556" s="50">
        <f t="shared" si="182"/>
        <v>0</v>
      </c>
      <c r="AQ556" s="50">
        <f t="shared" si="182"/>
        <v>0</v>
      </c>
      <c r="AR556" s="50">
        <f t="shared" si="182"/>
        <v>0</v>
      </c>
      <c r="AS556" s="50">
        <f t="shared" si="182"/>
        <v>0</v>
      </c>
      <c r="AT556" s="74">
        <v>0</v>
      </c>
      <c r="AU556" s="74">
        <v>0</v>
      </c>
    </row>
    <row r="557" spans="1:47" x14ac:dyDescent="0.2">
      <c r="A557" s="49">
        <v>2036</v>
      </c>
      <c r="B557" s="49">
        <v>1</v>
      </c>
      <c r="C557" s="50">
        <f>+C545</f>
        <v>26.872581391315055</v>
      </c>
      <c r="D557" s="50">
        <f t="shared" ref="D557:N557" si="195">+D545</f>
        <v>123.83441885147447</v>
      </c>
      <c r="E557" s="50">
        <f t="shared" si="195"/>
        <v>0.27440732439639026</v>
      </c>
      <c r="F557" s="50">
        <f t="shared" si="195"/>
        <v>0</v>
      </c>
      <c r="G557" s="50">
        <f t="shared" si="195"/>
        <v>8.9432386973197087</v>
      </c>
      <c r="H557" s="50">
        <f t="shared" si="195"/>
        <v>104.01238027997351</v>
      </c>
      <c r="I557" s="50">
        <f t="shared" si="195"/>
        <v>0.47586523824689808</v>
      </c>
      <c r="J557" s="50">
        <f t="shared" si="195"/>
        <v>104.01238027997351</v>
      </c>
      <c r="K557" s="50">
        <f t="shared" si="195"/>
        <v>0</v>
      </c>
      <c r="L557" s="50">
        <f t="shared" si="195"/>
        <v>0</v>
      </c>
      <c r="M557" s="50">
        <f t="shared" si="195"/>
        <v>104.01238027997351</v>
      </c>
      <c r="N557" s="50">
        <f t="shared" si="195"/>
        <v>0</v>
      </c>
      <c r="O557" s="51">
        <f t="shared" si="183"/>
        <v>26.872581391315055</v>
      </c>
      <c r="P557" s="50">
        <f t="shared" si="184"/>
        <v>123.83441885147447</v>
      </c>
      <c r="Q557" s="50">
        <f t="shared" si="185"/>
        <v>8.9432386973197087</v>
      </c>
      <c r="R557" s="50">
        <f t="shared" si="186"/>
        <v>104.01238027997351</v>
      </c>
      <c r="S557" s="50">
        <f t="shared" si="187"/>
        <v>0.47586523824689808</v>
      </c>
      <c r="T557" s="50">
        <f t="shared" si="188"/>
        <v>104.01238027997351</v>
      </c>
      <c r="U557" s="50">
        <f t="shared" si="189"/>
        <v>0</v>
      </c>
      <c r="V557" s="50">
        <f t="shared" si="190"/>
        <v>0</v>
      </c>
      <c r="X557" s="38">
        <f t="shared" si="164"/>
        <v>78.332321081003528</v>
      </c>
      <c r="Y557" s="38">
        <f t="shared" si="164"/>
        <v>0</v>
      </c>
      <c r="Z557" s="38">
        <f t="shared" si="164"/>
        <v>72.346460944869065</v>
      </c>
      <c r="AA557" s="7"/>
      <c r="AB557" s="69">
        <f t="shared" si="169"/>
        <v>34.661127124401681</v>
      </c>
      <c r="AC557" s="69">
        <f t="shared" si="170"/>
        <v>84.711434828629194</v>
      </c>
      <c r="AD557" s="50">
        <f>+AD545</f>
        <v>90.257513292983134</v>
      </c>
      <c r="AE557" s="50">
        <f>+AE545</f>
        <v>40.262137008313033</v>
      </c>
      <c r="AF557" s="50">
        <f>+AF545</f>
        <v>90.257513292983134</v>
      </c>
      <c r="AG557" s="74">
        <f>+AE557</f>
        <v>40.262137008313033</v>
      </c>
      <c r="AH557" s="50">
        <f>+AH545</f>
        <v>0</v>
      </c>
      <c r="AI557" s="50">
        <f>+AI545</f>
        <v>0</v>
      </c>
      <c r="AJ557" s="50">
        <f>+AJ545</f>
        <v>90.257513292983134</v>
      </c>
      <c r="AK557" s="50">
        <f>+AK545</f>
        <v>0</v>
      </c>
      <c r="AL557" s="50">
        <f>+AL545</f>
        <v>0</v>
      </c>
      <c r="AM557" s="50">
        <f t="shared" ref="AM557:AS557" si="196">+AM545</f>
        <v>0</v>
      </c>
      <c r="AN557" s="50">
        <f t="shared" si="196"/>
        <v>40.262137008313033</v>
      </c>
      <c r="AO557" s="50">
        <f t="shared" si="196"/>
        <v>0</v>
      </c>
      <c r="AP557" s="50">
        <f t="shared" si="196"/>
        <v>0</v>
      </c>
      <c r="AQ557" s="50">
        <f t="shared" si="196"/>
        <v>0</v>
      </c>
      <c r="AR557" s="50">
        <f t="shared" si="196"/>
        <v>0</v>
      </c>
      <c r="AS557" s="50">
        <f t="shared" si="196"/>
        <v>0</v>
      </c>
      <c r="AT557" s="74">
        <v>0</v>
      </c>
      <c r="AU557" s="74">
        <v>0</v>
      </c>
    </row>
    <row r="558" spans="1:47" x14ac:dyDescent="0.2">
      <c r="A558" s="49">
        <v>2036</v>
      </c>
      <c r="B558" s="49">
        <v>2</v>
      </c>
      <c r="C558" s="50">
        <f t="shared" si="180"/>
        <v>34.723950066840629</v>
      </c>
      <c r="D558" s="50">
        <f t="shared" si="194"/>
        <v>77.741832906544204</v>
      </c>
      <c r="E558" s="50">
        <f t="shared" si="194"/>
        <v>1.3208347252359927</v>
      </c>
      <c r="F558" s="50">
        <f t="shared" si="194"/>
        <v>8.9159951076670885E-4</v>
      </c>
      <c r="G558" s="50">
        <f t="shared" si="194"/>
        <v>13.560177014371067</v>
      </c>
      <c r="H558" s="50">
        <f t="shared" si="194"/>
        <v>57.948681528250383</v>
      </c>
      <c r="I558" s="50">
        <f t="shared" si="194"/>
        <v>0</v>
      </c>
      <c r="J558" s="50">
        <f t="shared" si="194"/>
        <v>57.948681528250383</v>
      </c>
      <c r="K558" s="50">
        <f t="shared" si="194"/>
        <v>0</v>
      </c>
      <c r="L558" s="50">
        <f t="shared" si="194"/>
        <v>97.002453208688308</v>
      </c>
      <c r="M558" s="50">
        <f t="shared" si="194"/>
        <v>0</v>
      </c>
      <c r="N558" s="50">
        <f t="shared" si="194"/>
        <v>0</v>
      </c>
      <c r="O558" s="51">
        <f t="shared" si="183"/>
        <v>34.723950066840629</v>
      </c>
      <c r="P558" s="50">
        <f t="shared" si="184"/>
        <v>77.741832906544204</v>
      </c>
      <c r="Q558" s="50">
        <f t="shared" si="185"/>
        <v>13.560177014371067</v>
      </c>
      <c r="R558" s="50">
        <f t="shared" si="186"/>
        <v>57.948681528250383</v>
      </c>
      <c r="S558" s="50">
        <f t="shared" si="187"/>
        <v>0</v>
      </c>
      <c r="T558" s="50">
        <f t="shared" si="188"/>
        <v>57.948681528250383</v>
      </c>
      <c r="U558" s="50">
        <f t="shared" si="189"/>
        <v>0</v>
      </c>
      <c r="V558" s="50">
        <f t="shared" si="190"/>
        <v>97.002453208688308</v>
      </c>
      <c r="X558" s="38">
        <f t="shared" si="164"/>
        <v>79.669768700736967</v>
      </c>
      <c r="Y558" s="38">
        <f t="shared" si="164"/>
        <v>0</v>
      </c>
      <c r="Z558" s="38">
        <f t="shared" si="164"/>
        <v>72.440419704050981</v>
      </c>
      <c r="AA558" s="7"/>
      <c r="AB558" s="69">
        <f t="shared" si="169"/>
        <v>30.798265729077841</v>
      </c>
      <c r="AC558" s="69">
        <f t="shared" si="170"/>
        <v>80.980530904111944</v>
      </c>
      <c r="AD558" s="50">
        <f t="shared" si="181"/>
        <v>48.77898975749715</v>
      </c>
      <c r="AE558" s="50">
        <f t="shared" si="181"/>
        <v>18.435089638556477</v>
      </c>
      <c r="AF558" s="50">
        <f t="shared" si="181"/>
        <v>48.77898975749715</v>
      </c>
      <c r="AG558" s="74">
        <f t="shared" ref="AG558:AG559" si="197">+AE558</f>
        <v>18.435089638556477</v>
      </c>
      <c r="AH558" s="50">
        <f t="shared" si="182"/>
        <v>0</v>
      </c>
      <c r="AI558" s="50">
        <f t="shared" si="182"/>
        <v>78.970388350011334</v>
      </c>
      <c r="AJ558" s="50">
        <f t="shared" si="182"/>
        <v>0</v>
      </c>
      <c r="AK558" s="50">
        <f t="shared" si="182"/>
        <v>0</v>
      </c>
      <c r="AL558" s="50">
        <f t="shared" si="182"/>
        <v>0</v>
      </c>
      <c r="AM558" s="50">
        <f t="shared" si="182"/>
        <v>32.338150036532738</v>
      </c>
      <c r="AN558" s="50">
        <f t="shared" si="182"/>
        <v>0</v>
      </c>
      <c r="AO558" s="50">
        <f t="shared" si="182"/>
        <v>0</v>
      </c>
      <c r="AP558" s="50">
        <f t="shared" si="182"/>
        <v>0</v>
      </c>
      <c r="AQ558" s="50">
        <f t="shared" si="182"/>
        <v>48.77898975749715</v>
      </c>
      <c r="AR558" s="50">
        <f t="shared" si="182"/>
        <v>0</v>
      </c>
      <c r="AS558" s="50">
        <f t="shared" si="182"/>
        <v>18.435089638556477</v>
      </c>
      <c r="AT558" s="74">
        <v>0</v>
      </c>
      <c r="AU558" s="74">
        <v>0</v>
      </c>
    </row>
    <row r="559" spans="1:47" x14ac:dyDescent="0.2">
      <c r="A559" s="49">
        <v>2036</v>
      </c>
      <c r="B559" s="49">
        <v>3</v>
      </c>
      <c r="C559" s="50">
        <f t="shared" si="180"/>
        <v>67.088827391532973</v>
      </c>
      <c r="D559" s="50">
        <f t="shared" si="194"/>
        <v>46.024503453365838</v>
      </c>
      <c r="E559" s="50">
        <f t="shared" si="194"/>
        <v>5.4285772270038901</v>
      </c>
      <c r="F559" s="50">
        <f t="shared" si="194"/>
        <v>0.1342781954715154</v>
      </c>
      <c r="G559" s="50">
        <f t="shared" si="194"/>
        <v>40.724002377688201</v>
      </c>
      <c r="H559" s="50">
        <f t="shared" si="194"/>
        <v>29.133900916766059</v>
      </c>
      <c r="I559" s="50">
        <f t="shared" si="194"/>
        <v>0</v>
      </c>
      <c r="J559" s="50">
        <f t="shared" si="194"/>
        <v>29.133900916766059</v>
      </c>
      <c r="K559" s="50">
        <f t="shared" si="194"/>
        <v>87.807682389096911</v>
      </c>
      <c r="L559" s="50">
        <f t="shared" si="194"/>
        <v>0</v>
      </c>
      <c r="M559" s="50">
        <f t="shared" si="194"/>
        <v>0</v>
      </c>
      <c r="N559" s="50">
        <f t="shared" si="194"/>
        <v>0</v>
      </c>
      <c r="O559" s="51">
        <f t="shared" si="183"/>
        <v>67.088827391532973</v>
      </c>
      <c r="P559" s="50">
        <f t="shared" si="184"/>
        <v>46.024503453365838</v>
      </c>
      <c r="Q559" s="50">
        <f t="shared" si="185"/>
        <v>40.724002377688201</v>
      </c>
      <c r="R559" s="50">
        <f t="shared" si="186"/>
        <v>29.133900916766059</v>
      </c>
      <c r="S559" s="50">
        <f t="shared" si="187"/>
        <v>0</v>
      </c>
      <c r="T559" s="50">
        <f t="shared" si="188"/>
        <v>29.133900916766059</v>
      </c>
      <c r="U559" s="50">
        <f t="shared" si="189"/>
        <v>87.807682389096911</v>
      </c>
      <c r="V559" s="50">
        <f t="shared" si="190"/>
        <v>0</v>
      </c>
      <c r="X559" s="38">
        <f t="shared" si="164"/>
        <v>82.538993708748691</v>
      </c>
      <c r="Y559" s="38">
        <f t="shared" si="164"/>
        <v>0</v>
      </c>
      <c r="Z559" s="38">
        <f t="shared" si="164"/>
        <v>69.644391577029523</v>
      </c>
      <c r="AA559" s="7"/>
      <c r="AB559" s="69">
        <f t="shared" si="169"/>
        <v>50.906388729186801</v>
      </c>
      <c r="AC559" s="69">
        <f t="shared" si="170"/>
        <v>43.541291222508221</v>
      </c>
      <c r="AD559" s="50">
        <f t="shared" si="181"/>
        <v>23.421699640876209</v>
      </c>
      <c r="AE559" s="50">
        <f t="shared" si="181"/>
        <v>5.9476789648753794</v>
      </c>
      <c r="AF559" s="50">
        <f t="shared" si="181"/>
        <v>23.421699640876209</v>
      </c>
      <c r="AG559" s="74">
        <f t="shared" si="197"/>
        <v>5.9476789648753794</v>
      </c>
      <c r="AH559" s="50">
        <f t="shared" si="182"/>
        <v>74.675091720887963</v>
      </c>
      <c r="AI559" s="50">
        <f t="shared" si="182"/>
        <v>0</v>
      </c>
      <c r="AJ559" s="50">
        <f t="shared" si="182"/>
        <v>0</v>
      </c>
      <c r="AK559" s="50">
        <f t="shared" si="182"/>
        <v>0</v>
      </c>
      <c r="AL559" s="50">
        <f t="shared" si="182"/>
        <v>30.034328431628371</v>
      </c>
      <c r="AM559" s="50">
        <f t="shared" si="182"/>
        <v>0</v>
      </c>
      <c r="AN559" s="50">
        <f t="shared" si="182"/>
        <v>0</v>
      </c>
      <c r="AO559" s="50">
        <f t="shared" si="182"/>
        <v>0</v>
      </c>
      <c r="AP559" s="50">
        <f t="shared" si="182"/>
        <v>23.421699640876209</v>
      </c>
      <c r="AQ559" s="50">
        <f t="shared" si="182"/>
        <v>0</v>
      </c>
      <c r="AR559" s="50">
        <f t="shared" si="182"/>
        <v>5.9476789648753794</v>
      </c>
      <c r="AS559" s="50">
        <f t="shared" si="182"/>
        <v>0</v>
      </c>
      <c r="AT559" s="74">
        <f>(C559+C560)/2</f>
        <v>92.25873715316439</v>
      </c>
      <c r="AU559" s="74">
        <f>(K559+H560)/2</f>
        <v>45.244733330196226</v>
      </c>
    </row>
    <row r="560" spans="1:47" x14ac:dyDescent="0.2">
      <c r="A560" s="49">
        <v>2036</v>
      </c>
      <c r="B560" s="49">
        <v>4</v>
      </c>
      <c r="C560" s="50">
        <f t="shared" si="180"/>
        <v>117.42864691479581</v>
      </c>
      <c r="D560" s="50">
        <f t="shared" si="194"/>
        <v>10.764282951672801</v>
      </c>
      <c r="E560" s="50">
        <f t="shared" si="194"/>
        <v>16.467672682378009</v>
      </c>
      <c r="F560" s="50">
        <f t="shared" si="194"/>
        <v>1.3530134195648187</v>
      </c>
      <c r="G560" s="50">
        <f t="shared" si="194"/>
        <v>95.328248916043805</v>
      </c>
      <c r="H560" s="50">
        <f t="shared" si="194"/>
        <v>2.6817842712955349</v>
      </c>
      <c r="I560" s="50">
        <f t="shared" si="194"/>
        <v>0</v>
      </c>
      <c r="J560" s="50">
        <f t="shared" si="194"/>
        <v>0</v>
      </c>
      <c r="K560" s="50">
        <f t="shared" si="194"/>
        <v>0</v>
      </c>
      <c r="L560" s="50">
        <f t="shared" si="194"/>
        <v>0</v>
      </c>
      <c r="M560" s="50">
        <f t="shared" si="194"/>
        <v>0</v>
      </c>
      <c r="N560" s="50">
        <f t="shared" si="194"/>
        <v>0</v>
      </c>
      <c r="O560" s="51">
        <f t="shared" si="183"/>
        <v>117.42864691479581</v>
      </c>
      <c r="P560" s="50">
        <f t="shared" si="184"/>
        <v>10.764282951672801</v>
      </c>
      <c r="Q560" s="50">
        <f t="shared" si="185"/>
        <v>95.328248916043805</v>
      </c>
      <c r="R560" s="50">
        <f t="shared" si="186"/>
        <v>2.6817842712955349</v>
      </c>
      <c r="S560" s="50">
        <f t="shared" si="187"/>
        <v>0</v>
      </c>
      <c r="T560" s="50">
        <f t="shared" si="188"/>
        <v>0</v>
      </c>
      <c r="U560" s="50">
        <f t="shared" si="189"/>
        <v>0</v>
      </c>
      <c r="V560" s="50">
        <f t="shared" si="190"/>
        <v>0</v>
      </c>
      <c r="X560" s="38">
        <f t="shared" si="164"/>
        <v>86.733993019033363</v>
      </c>
      <c r="Y560" s="38">
        <f t="shared" si="164"/>
        <v>0</v>
      </c>
      <c r="Z560" s="38">
        <f t="shared" si="164"/>
        <v>68.255756463766915</v>
      </c>
      <c r="AA560" s="7"/>
      <c r="AB560" s="69">
        <f t="shared" si="169"/>
        <v>92.25873715316439</v>
      </c>
      <c r="AC560" s="69">
        <f t="shared" si="170"/>
        <v>14.56695045838303</v>
      </c>
      <c r="AD560" s="50">
        <f t="shared" si="181"/>
        <v>1.5573633808275509</v>
      </c>
      <c r="AE560" s="50">
        <f t="shared" si="181"/>
        <v>6.7199104708102195E-4</v>
      </c>
      <c r="AF560" s="50">
        <f t="shared" si="181"/>
        <v>0</v>
      </c>
      <c r="AG560" s="74">
        <v>0</v>
      </c>
      <c r="AH560" s="50">
        <f t="shared" si="182"/>
        <v>0</v>
      </c>
      <c r="AI560" s="50">
        <f t="shared" si="182"/>
        <v>0</v>
      </c>
      <c r="AJ560" s="50">
        <f t="shared" si="182"/>
        <v>0</v>
      </c>
      <c r="AK560" s="50">
        <f t="shared" si="182"/>
        <v>0</v>
      </c>
      <c r="AL560" s="50">
        <f t="shared" si="182"/>
        <v>0</v>
      </c>
      <c r="AM560" s="50">
        <f t="shared" si="182"/>
        <v>0</v>
      </c>
      <c r="AN560" s="50">
        <f t="shared" si="182"/>
        <v>0</v>
      </c>
      <c r="AO560" s="50">
        <f t="shared" si="182"/>
        <v>0</v>
      </c>
      <c r="AP560" s="50">
        <f t="shared" si="182"/>
        <v>0</v>
      </c>
      <c r="AQ560" s="50">
        <f t="shared" si="182"/>
        <v>0</v>
      </c>
      <c r="AR560" s="50">
        <f t="shared" si="182"/>
        <v>0</v>
      </c>
      <c r="AS560" s="50">
        <f t="shared" si="182"/>
        <v>0</v>
      </c>
      <c r="AT560" s="74">
        <v>0</v>
      </c>
      <c r="AU560" s="74">
        <v>0</v>
      </c>
    </row>
    <row r="561" spans="1:47" x14ac:dyDescent="0.2">
      <c r="A561" s="49">
        <v>2036</v>
      </c>
      <c r="B561" s="49">
        <v>5</v>
      </c>
      <c r="C561" s="50">
        <f t="shared" si="180"/>
        <v>205.87235315982971</v>
      </c>
      <c r="D561" s="50">
        <f t="shared" si="194"/>
        <v>1.2492833206498815</v>
      </c>
      <c r="E561" s="50">
        <f t="shared" si="194"/>
        <v>45.023718770231113</v>
      </c>
      <c r="F561" s="50">
        <f t="shared" si="194"/>
        <v>7.1705905198264563</v>
      </c>
      <c r="G561" s="50">
        <f t="shared" si="194"/>
        <v>197.64060057596834</v>
      </c>
      <c r="H561" s="50">
        <f t="shared" si="194"/>
        <v>7.083333333333286E-2</v>
      </c>
      <c r="I561" s="50">
        <f t="shared" si="194"/>
        <v>0</v>
      </c>
      <c r="J561" s="50">
        <f t="shared" si="194"/>
        <v>0</v>
      </c>
      <c r="K561" s="50">
        <f t="shared" si="194"/>
        <v>0</v>
      </c>
      <c r="L561" s="50">
        <f t="shared" si="194"/>
        <v>0</v>
      </c>
      <c r="M561" s="50">
        <f t="shared" si="194"/>
        <v>0</v>
      </c>
      <c r="N561" s="50">
        <f t="shared" si="194"/>
        <v>0</v>
      </c>
      <c r="O561" s="51">
        <f t="shared" si="183"/>
        <v>205.87235315982971</v>
      </c>
      <c r="P561" s="50">
        <f t="shared" si="184"/>
        <v>1.2492833206498815</v>
      </c>
      <c r="Q561" s="50">
        <f t="shared" si="185"/>
        <v>197.64060057596834</v>
      </c>
      <c r="R561" s="50">
        <f t="shared" si="186"/>
        <v>7.083333333333286E-2</v>
      </c>
      <c r="S561" s="50">
        <f t="shared" si="187"/>
        <v>0</v>
      </c>
      <c r="T561" s="50">
        <f t="shared" si="188"/>
        <v>0</v>
      </c>
      <c r="U561" s="50">
        <f t="shared" si="189"/>
        <v>0</v>
      </c>
      <c r="V561" s="50">
        <f t="shared" si="190"/>
        <v>0</v>
      </c>
      <c r="X561" s="38">
        <f t="shared" si="164"/>
        <v>95.217284807981201</v>
      </c>
      <c r="Y561" s="38">
        <f t="shared" si="164"/>
        <v>95.217284807981201</v>
      </c>
      <c r="Z561" s="38">
        <f t="shared" si="164"/>
        <v>70.983151786833304</v>
      </c>
      <c r="AA561" s="7"/>
      <c r="AB561" s="69">
        <f t="shared" si="169"/>
        <v>161.65050003731275</v>
      </c>
      <c r="AC561" s="69">
        <f t="shared" si="170"/>
        <v>0</v>
      </c>
      <c r="AD561" s="50">
        <f t="shared" si="181"/>
        <v>1.041666666666643E-2</v>
      </c>
      <c r="AE561" s="50">
        <f t="shared" si="181"/>
        <v>0</v>
      </c>
      <c r="AF561" s="50">
        <f t="shared" si="181"/>
        <v>0</v>
      </c>
      <c r="AG561" s="74">
        <v>0</v>
      </c>
      <c r="AH561" s="50">
        <f t="shared" si="182"/>
        <v>0</v>
      </c>
      <c r="AI561" s="50">
        <f t="shared" si="182"/>
        <v>0</v>
      </c>
      <c r="AJ561" s="50">
        <f t="shared" si="182"/>
        <v>0</v>
      </c>
      <c r="AK561" s="50">
        <f t="shared" si="182"/>
        <v>0</v>
      </c>
      <c r="AL561" s="50">
        <f t="shared" si="182"/>
        <v>0</v>
      </c>
      <c r="AM561" s="50">
        <f t="shared" si="182"/>
        <v>0</v>
      </c>
      <c r="AN561" s="50">
        <f t="shared" si="182"/>
        <v>0</v>
      </c>
      <c r="AO561" s="50">
        <f t="shared" si="182"/>
        <v>0</v>
      </c>
      <c r="AP561" s="50">
        <f t="shared" si="182"/>
        <v>0</v>
      </c>
      <c r="AQ561" s="50">
        <f t="shared" si="182"/>
        <v>0</v>
      </c>
      <c r="AR561" s="50">
        <f t="shared" si="182"/>
        <v>0</v>
      </c>
      <c r="AS561" s="50">
        <f t="shared" si="182"/>
        <v>0</v>
      </c>
      <c r="AT561" s="74">
        <v>0</v>
      </c>
      <c r="AU561" s="74">
        <v>0</v>
      </c>
    </row>
    <row r="562" spans="1:47" x14ac:dyDescent="0.2">
      <c r="A562" s="49">
        <v>2036</v>
      </c>
      <c r="B562" s="49">
        <v>6</v>
      </c>
      <c r="C562" s="50">
        <f t="shared" si="180"/>
        <v>273.79728737823223</v>
      </c>
      <c r="D562" s="50">
        <f t="shared" si="194"/>
        <v>0</v>
      </c>
      <c r="E562" s="50">
        <f t="shared" si="194"/>
        <v>72.937178621047735</v>
      </c>
      <c r="F562" s="50">
        <f t="shared" si="194"/>
        <v>17.719139843326005</v>
      </c>
      <c r="G562" s="50">
        <f t="shared" si="194"/>
        <v>273.7753998005528</v>
      </c>
      <c r="H562" s="50">
        <f t="shared" si="194"/>
        <v>0</v>
      </c>
      <c r="I562" s="50">
        <f t="shared" si="194"/>
        <v>0</v>
      </c>
      <c r="J562" s="50">
        <f t="shared" si="194"/>
        <v>0</v>
      </c>
      <c r="K562" s="50">
        <f t="shared" si="194"/>
        <v>0</v>
      </c>
      <c r="L562" s="50">
        <f t="shared" si="194"/>
        <v>0</v>
      </c>
      <c r="M562" s="50">
        <f t="shared" si="194"/>
        <v>0</v>
      </c>
      <c r="N562" s="50">
        <f t="shared" si="194"/>
        <v>0</v>
      </c>
      <c r="O562" s="51">
        <f t="shared" si="183"/>
        <v>273.79728737823223</v>
      </c>
      <c r="P562" s="50">
        <f t="shared" si="184"/>
        <v>0</v>
      </c>
      <c r="Q562" s="50">
        <f t="shared" si="185"/>
        <v>273.7753998005528</v>
      </c>
      <c r="R562" s="50">
        <f t="shared" si="186"/>
        <v>0</v>
      </c>
      <c r="S562" s="50">
        <f t="shared" si="187"/>
        <v>0</v>
      </c>
      <c r="T562" s="50">
        <f t="shared" si="188"/>
        <v>0</v>
      </c>
      <c r="U562" s="50">
        <f t="shared" si="189"/>
        <v>0</v>
      </c>
      <c r="V562" s="50">
        <f t="shared" si="190"/>
        <v>0</v>
      </c>
      <c r="X562" s="38">
        <f t="shared" si="164"/>
        <v>102.96120349246796</v>
      </c>
      <c r="Y562" s="38">
        <f t="shared" si="164"/>
        <v>102.96120349246796</v>
      </c>
      <c r="Z562" s="38">
        <f t="shared" si="164"/>
        <v>76.337452216704307</v>
      </c>
      <c r="AA562" s="7"/>
      <c r="AB562" s="69">
        <f t="shared" si="169"/>
        <v>239.83482026903096</v>
      </c>
      <c r="AC562" s="69">
        <f t="shared" si="170"/>
        <v>0</v>
      </c>
      <c r="AD562" s="50">
        <f t="shared" si="181"/>
        <v>0</v>
      </c>
      <c r="AE562" s="50">
        <f t="shared" si="181"/>
        <v>0</v>
      </c>
      <c r="AF562" s="50">
        <f t="shared" si="181"/>
        <v>0</v>
      </c>
      <c r="AG562" s="74">
        <v>0</v>
      </c>
      <c r="AH562" s="50">
        <f t="shared" si="182"/>
        <v>0</v>
      </c>
      <c r="AI562" s="50">
        <f t="shared" si="182"/>
        <v>0</v>
      </c>
      <c r="AJ562" s="50">
        <f t="shared" si="182"/>
        <v>0</v>
      </c>
      <c r="AK562" s="50">
        <f t="shared" si="182"/>
        <v>0</v>
      </c>
      <c r="AL562" s="50">
        <f t="shared" si="182"/>
        <v>0</v>
      </c>
      <c r="AM562" s="50">
        <f t="shared" si="182"/>
        <v>0</v>
      </c>
      <c r="AN562" s="50">
        <f t="shared" si="182"/>
        <v>0</v>
      </c>
      <c r="AO562" s="50">
        <f t="shared" si="182"/>
        <v>0</v>
      </c>
      <c r="AP562" s="50">
        <f t="shared" si="182"/>
        <v>0</v>
      </c>
      <c r="AQ562" s="50">
        <f t="shared" si="182"/>
        <v>0</v>
      </c>
      <c r="AR562" s="50">
        <f t="shared" si="182"/>
        <v>0</v>
      </c>
      <c r="AS562" s="50">
        <f t="shared" si="182"/>
        <v>0</v>
      </c>
      <c r="AT562" s="74">
        <v>0</v>
      </c>
      <c r="AU562" s="74">
        <v>0</v>
      </c>
    </row>
    <row r="563" spans="1:47" x14ac:dyDescent="0.2">
      <c r="A563" s="49">
        <v>2036</v>
      </c>
      <c r="B563" s="49">
        <v>7</v>
      </c>
      <c r="C563" s="50">
        <f t="shared" si="180"/>
        <v>323.21495100202412</v>
      </c>
      <c r="D563" s="50">
        <f t="shared" si="194"/>
        <v>0</v>
      </c>
      <c r="E563" s="50">
        <f t="shared" si="194"/>
        <v>97.206715563959477</v>
      </c>
      <c r="F563" s="50">
        <f t="shared" si="194"/>
        <v>25.757981967650835</v>
      </c>
      <c r="G563" s="50">
        <f t="shared" si="194"/>
        <v>323.21490232084477</v>
      </c>
      <c r="H563" s="50">
        <f t="shared" si="194"/>
        <v>0</v>
      </c>
      <c r="I563" s="50">
        <f t="shared" si="194"/>
        <v>0</v>
      </c>
      <c r="J563" s="50">
        <f t="shared" si="194"/>
        <v>0</v>
      </c>
      <c r="K563" s="50">
        <f t="shared" si="194"/>
        <v>0</v>
      </c>
      <c r="L563" s="50">
        <f t="shared" si="194"/>
        <v>0</v>
      </c>
      <c r="M563" s="50">
        <f t="shared" si="194"/>
        <v>0</v>
      </c>
      <c r="N563" s="50">
        <f t="shared" si="194"/>
        <v>0</v>
      </c>
      <c r="O563" s="51">
        <f t="shared" si="183"/>
        <v>323.21495100202412</v>
      </c>
      <c r="P563" s="50">
        <f t="shared" si="184"/>
        <v>0</v>
      </c>
      <c r="Q563" s="50">
        <f t="shared" si="185"/>
        <v>323.21490232084477</v>
      </c>
      <c r="R563" s="50">
        <f t="shared" si="186"/>
        <v>0</v>
      </c>
      <c r="S563" s="50">
        <f t="shared" si="187"/>
        <v>0</v>
      </c>
      <c r="T563" s="50">
        <f t="shared" si="188"/>
        <v>0</v>
      </c>
      <c r="U563" s="50">
        <f t="shared" si="189"/>
        <v>0</v>
      </c>
      <c r="V563" s="50">
        <f t="shared" si="190"/>
        <v>0</v>
      </c>
      <c r="X563" s="38">
        <f t="shared" si="164"/>
        <v>106.44877069971258</v>
      </c>
      <c r="Y563" s="38">
        <f t="shared" si="164"/>
        <v>106.44877069971258</v>
      </c>
      <c r="Z563" s="38">
        <f t="shared" si="164"/>
        <v>76.206395007915347</v>
      </c>
      <c r="AA563" s="7"/>
      <c r="AB563" s="69">
        <f t="shared" si="169"/>
        <v>298.50611919012817</v>
      </c>
      <c r="AC563" s="69">
        <f t="shared" si="170"/>
        <v>0</v>
      </c>
      <c r="AD563" s="50">
        <f t="shared" si="181"/>
        <v>0</v>
      </c>
      <c r="AE563" s="50">
        <f t="shared" si="181"/>
        <v>0</v>
      </c>
      <c r="AF563" s="50">
        <f t="shared" si="181"/>
        <v>0</v>
      </c>
      <c r="AG563" s="74">
        <v>0</v>
      </c>
      <c r="AH563" s="50">
        <f t="shared" si="182"/>
        <v>0</v>
      </c>
      <c r="AI563" s="50">
        <f t="shared" si="182"/>
        <v>0</v>
      </c>
      <c r="AJ563" s="50">
        <f t="shared" si="182"/>
        <v>0</v>
      </c>
      <c r="AK563" s="50">
        <f t="shared" si="182"/>
        <v>0</v>
      </c>
      <c r="AL563" s="50">
        <f t="shared" si="182"/>
        <v>0</v>
      </c>
      <c r="AM563" s="50">
        <f t="shared" si="182"/>
        <v>0</v>
      </c>
      <c r="AN563" s="50">
        <f t="shared" si="182"/>
        <v>0</v>
      </c>
      <c r="AO563" s="50">
        <f t="shared" si="182"/>
        <v>0</v>
      </c>
      <c r="AP563" s="50">
        <f t="shared" si="182"/>
        <v>0</v>
      </c>
      <c r="AQ563" s="50">
        <f t="shared" si="182"/>
        <v>0</v>
      </c>
      <c r="AR563" s="50">
        <f t="shared" si="182"/>
        <v>0</v>
      </c>
      <c r="AS563" s="50">
        <f t="shared" si="182"/>
        <v>0</v>
      </c>
      <c r="AT563" s="74">
        <v>0</v>
      </c>
      <c r="AU563" s="74">
        <v>0</v>
      </c>
    </row>
    <row r="564" spans="1:47" x14ac:dyDescent="0.2">
      <c r="A564" s="49">
        <v>2036</v>
      </c>
      <c r="B564" s="49">
        <v>8</v>
      </c>
      <c r="C564" s="50">
        <f t="shared" si="180"/>
        <v>329.73144935858772</v>
      </c>
      <c r="D564" s="50">
        <f t="shared" si="194"/>
        <v>0</v>
      </c>
      <c r="E564" s="50">
        <f t="shared" si="194"/>
        <v>99.695312400078421</v>
      </c>
      <c r="F564" s="50">
        <f t="shared" si="194"/>
        <v>26.810191103418628</v>
      </c>
      <c r="G564" s="50">
        <f t="shared" si="194"/>
        <v>329.73069944170629</v>
      </c>
      <c r="H564" s="50">
        <f t="shared" si="194"/>
        <v>0</v>
      </c>
      <c r="I564" s="50">
        <f t="shared" si="194"/>
        <v>0</v>
      </c>
      <c r="J564" s="50">
        <f t="shared" si="194"/>
        <v>0</v>
      </c>
      <c r="K564" s="50">
        <f t="shared" si="194"/>
        <v>0</v>
      </c>
      <c r="L564" s="50">
        <f t="shared" si="194"/>
        <v>0</v>
      </c>
      <c r="M564" s="50">
        <f t="shared" si="194"/>
        <v>0</v>
      </c>
      <c r="N564" s="50">
        <f t="shared" si="194"/>
        <v>0</v>
      </c>
      <c r="O564" s="51">
        <f t="shared" si="183"/>
        <v>329.73144935858772</v>
      </c>
      <c r="P564" s="50">
        <f t="shared" si="184"/>
        <v>0</v>
      </c>
      <c r="Q564" s="50">
        <f t="shared" si="185"/>
        <v>329.73069944170629</v>
      </c>
      <c r="R564" s="50">
        <f t="shared" si="186"/>
        <v>0</v>
      </c>
      <c r="S564" s="50">
        <f t="shared" si="187"/>
        <v>0</v>
      </c>
      <c r="T564" s="50">
        <f t="shared" si="188"/>
        <v>0</v>
      </c>
      <c r="U564" s="50">
        <f t="shared" si="189"/>
        <v>0</v>
      </c>
      <c r="V564" s="50">
        <f t="shared" si="190"/>
        <v>0</v>
      </c>
      <c r="X564" s="38">
        <f t="shared" si="164"/>
        <v>107.41614697985577</v>
      </c>
      <c r="Y564" s="38">
        <f t="shared" si="164"/>
        <v>107.41614697985577</v>
      </c>
      <c r="Z564" s="38">
        <f t="shared" si="164"/>
        <v>76.3967564018632</v>
      </c>
      <c r="AA564" s="7"/>
      <c r="AB564" s="69">
        <f t="shared" si="169"/>
        <v>326.47320018030592</v>
      </c>
      <c r="AC564" s="69">
        <f t="shared" si="170"/>
        <v>0</v>
      </c>
      <c r="AD564" s="50">
        <f t="shared" si="181"/>
        <v>0</v>
      </c>
      <c r="AE564" s="50">
        <f t="shared" si="181"/>
        <v>0</v>
      </c>
      <c r="AF564" s="50">
        <f t="shared" si="181"/>
        <v>0</v>
      </c>
      <c r="AG564" s="74">
        <v>0</v>
      </c>
      <c r="AH564" s="50">
        <f t="shared" si="182"/>
        <v>0</v>
      </c>
      <c r="AI564" s="50">
        <f t="shared" si="182"/>
        <v>0</v>
      </c>
      <c r="AJ564" s="50">
        <f t="shared" si="182"/>
        <v>0</v>
      </c>
      <c r="AK564" s="50">
        <f t="shared" si="182"/>
        <v>0</v>
      </c>
      <c r="AL564" s="50">
        <f t="shared" si="182"/>
        <v>0</v>
      </c>
      <c r="AM564" s="50">
        <f t="shared" si="182"/>
        <v>0</v>
      </c>
      <c r="AN564" s="50">
        <f t="shared" si="182"/>
        <v>0</v>
      </c>
      <c r="AO564" s="50">
        <f t="shared" si="182"/>
        <v>0</v>
      </c>
      <c r="AP564" s="50">
        <f t="shared" si="182"/>
        <v>0</v>
      </c>
      <c r="AQ564" s="50">
        <f t="shared" si="182"/>
        <v>0</v>
      </c>
      <c r="AR564" s="50">
        <f t="shared" si="182"/>
        <v>0</v>
      </c>
      <c r="AS564" s="50">
        <f t="shared" si="182"/>
        <v>0</v>
      </c>
      <c r="AT564" s="74">
        <v>0</v>
      </c>
      <c r="AU564" s="74">
        <v>0</v>
      </c>
    </row>
    <row r="565" spans="1:47" x14ac:dyDescent="0.2">
      <c r="A565" s="49">
        <v>2036</v>
      </c>
      <c r="B565" s="49">
        <v>9</v>
      </c>
      <c r="C565" s="50">
        <f t="shared" si="180"/>
        <v>278.21093356333773</v>
      </c>
      <c r="D565" s="50">
        <f t="shared" si="194"/>
        <v>0</v>
      </c>
      <c r="E565" s="50">
        <f t="shared" si="194"/>
        <v>69.2279907235135</v>
      </c>
      <c r="F565" s="50">
        <f t="shared" si="194"/>
        <v>13.43040285734474</v>
      </c>
      <c r="G565" s="50">
        <f t="shared" si="194"/>
        <v>278.15549384899225</v>
      </c>
      <c r="H565" s="50">
        <f t="shared" si="194"/>
        <v>0</v>
      </c>
      <c r="I565" s="50">
        <f t="shared" si="194"/>
        <v>0</v>
      </c>
      <c r="J565" s="50">
        <f t="shared" si="194"/>
        <v>0</v>
      </c>
      <c r="K565" s="50">
        <f t="shared" si="194"/>
        <v>0</v>
      </c>
      <c r="L565" s="50">
        <f t="shared" si="194"/>
        <v>0</v>
      </c>
      <c r="M565" s="50">
        <f t="shared" si="194"/>
        <v>0</v>
      </c>
      <c r="N565" s="50">
        <f t="shared" si="194"/>
        <v>0</v>
      </c>
      <c r="O565" s="51">
        <f t="shared" si="183"/>
        <v>278.21093356333773</v>
      </c>
      <c r="P565" s="50">
        <f t="shared" si="184"/>
        <v>0</v>
      </c>
      <c r="Q565" s="50">
        <f t="shared" si="185"/>
        <v>278.15549384899225</v>
      </c>
      <c r="R565" s="50">
        <f t="shared" si="186"/>
        <v>0</v>
      </c>
      <c r="S565" s="50">
        <f t="shared" si="187"/>
        <v>0</v>
      </c>
      <c r="T565" s="50">
        <f t="shared" si="188"/>
        <v>0</v>
      </c>
      <c r="U565" s="50">
        <f t="shared" si="189"/>
        <v>0</v>
      </c>
      <c r="V565" s="50">
        <f t="shared" si="190"/>
        <v>0</v>
      </c>
      <c r="X565" s="38">
        <f t="shared" si="164"/>
        <v>102.68150137955607</v>
      </c>
      <c r="Y565" s="38">
        <f t="shared" si="164"/>
        <v>102.68150137955607</v>
      </c>
      <c r="Z565" s="38">
        <f t="shared" si="164"/>
        <v>78.001484422866469</v>
      </c>
      <c r="AA565" s="7"/>
      <c r="AB565" s="69">
        <f t="shared" si="169"/>
        <v>303.9711914609627</v>
      </c>
      <c r="AC565" s="69">
        <f t="shared" si="170"/>
        <v>0</v>
      </c>
      <c r="AD565" s="50">
        <f t="shared" si="181"/>
        <v>0</v>
      </c>
      <c r="AE565" s="50">
        <f t="shared" si="181"/>
        <v>0</v>
      </c>
      <c r="AF565" s="50">
        <f t="shared" si="181"/>
        <v>0</v>
      </c>
      <c r="AG565" s="74">
        <v>0</v>
      </c>
      <c r="AH565" s="50">
        <f t="shared" si="182"/>
        <v>0</v>
      </c>
      <c r="AI565" s="50">
        <f t="shared" si="182"/>
        <v>0</v>
      </c>
      <c r="AJ565" s="50">
        <f t="shared" si="182"/>
        <v>0</v>
      </c>
      <c r="AK565" s="50">
        <f t="shared" si="182"/>
        <v>0</v>
      </c>
      <c r="AL565" s="50">
        <f t="shared" si="182"/>
        <v>0</v>
      </c>
      <c r="AM565" s="50">
        <f t="shared" si="182"/>
        <v>0</v>
      </c>
      <c r="AN565" s="50">
        <f t="shared" si="182"/>
        <v>0</v>
      </c>
      <c r="AO565" s="50">
        <f t="shared" si="182"/>
        <v>0</v>
      </c>
      <c r="AP565" s="50">
        <f t="shared" si="182"/>
        <v>0</v>
      </c>
      <c r="AQ565" s="50">
        <f t="shared" si="182"/>
        <v>0</v>
      </c>
      <c r="AR565" s="50">
        <f t="shared" si="182"/>
        <v>0</v>
      </c>
      <c r="AS565" s="50">
        <f t="shared" si="182"/>
        <v>0</v>
      </c>
      <c r="AT565" s="74">
        <v>0</v>
      </c>
      <c r="AU565" s="74">
        <v>0</v>
      </c>
    </row>
    <row r="566" spans="1:47" x14ac:dyDescent="0.2">
      <c r="A566" s="49">
        <v>2036</v>
      </c>
      <c r="B566" s="49">
        <v>10</v>
      </c>
      <c r="C566" s="50">
        <f t="shared" si="180"/>
        <v>198.83661390818892</v>
      </c>
      <c r="D566" s="50">
        <f t="shared" si="194"/>
        <v>3.8389772083761713</v>
      </c>
      <c r="E566" s="50">
        <f t="shared" si="194"/>
        <v>35.469220544334775</v>
      </c>
      <c r="F566" s="50">
        <f t="shared" si="194"/>
        <v>3.7051861891231086</v>
      </c>
      <c r="G566" s="50">
        <f t="shared" si="194"/>
        <v>190.70536958671573</v>
      </c>
      <c r="H566" s="50">
        <f t="shared" si="194"/>
        <v>1.5356602334740597</v>
      </c>
      <c r="I566" s="50">
        <f t="shared" si="194"/>
        <v>0</v>
      </c>
      <c r="J566" s="50">
        <f t="shared" si="194"/>
        <v>0</v>
      </c>
      <c r="K566" s="50">
        <f t="shared" si="194"/>
        <v>0</v>
      </c>
      <c r="L566" s="50">
        <f t="shared" si="194"/>
        <v>0</v>
      </c>
      <c r="M566" s="50">
        <f t="shared" si="194"/>
        <v>0</v>
      </c>
      <c r="N566" s="50">
        <f t="shared" si="194"/>
        <v>0</v>
      </c>
      <c r="O566" s="51">
        <f t="shared" si="183"/>
        <v>198.83661390818892</v>
      </c>
      <c r="P566" s="50">
        <f t="shared" si="184"/>
        <v>3.8389772083761713</v>
      </c>
      <c r="Q566" s="50">
        <f t="shared" si="185"/>
        <v>190.70536958671573</v>
      </c>
      <c r="R566" s="50">
        <f t="shared" si="186"/>
        <v>1.5356602334740597</v>
      </c>
      <c r="S566" s="50">
        <f t="shared" si="187"/>
        <v>0</v>
      </c>
      <c r="T566" s="50">
        <f t="shared" si="188"/>
        <v>0</v>
      </c>
      <c r="U566" s="50">
        <f t="shared" si="189"/>
        <v>0</v>
      </c>
      <c r="V566" s="50">
        <f t="shared" si="190"/>
        <v>0</v>
      </c>
      <c r="X566" s="38">
        <f t="shared" si="164"/>
        <v>93.161689051897923</v>
      </c>
      <c r="Y566" s="38">
        <f t="shared" si="164"/>
        <v>0</v>
      </c>
      <c r="Z566" s="38">
        <f t="shared" si="164"/>
        <v>73.921823299745228</v>
      </c>
      <c r="AA566" s="7"/>
      <c r="AB566" s="69">
        <f t="shared" si="169"/>
        <v>238.52377373576331</v>
      </c>
      <c r="AC566" s="69">
        <f t="shared" si="170"/>
        <v>0</v>
      </c>
      <c r="AD566" s="50">
        <f t="shared" si="181"/>
        <v>1.0401537332701989</v>
      </c>
      <c r="AE566" s="50">
        <f t="shared" si="181"/>
        <v>0</v>
      </c>
      <c r="AF566" s="50">
        <f t="shared" si="181"/>
        <v>0</v>
      </c>
      <c r="AG566" s="74">
        <v>0</v>
      </c>
      <c r="AH566" s="50">
        <f t="shared" si="182"/>
        <v>0</v>
      </c>
      <c r="AI566" s="50">
        <f t="shared" si="182"/>
        <v>0</v>
      </c>
      <c r="AJ566" s="50">
        <f t="shared" si="182"/>
        <v>0</v>
      </c>
      <c r="AK566" s="50">
        <f t="shared" si="182"/>
        <v>0</v>
      </c>
      <c r="AL566" s="50">
        <f t="shared" si="182"/>
        <v>0</v>
      </c>
      <c r="AM566" s="50">
        <f t="shared" si="182"/>
        <v>0</v>
      </c>
      <c r="AN566" s="50">
        <f t="shared" si="182"/>
        <v>0</v>
      </c>
      <c r="AO566" s="50">
        <f t="shared" si="182"/>
        <v>0</v>
      </c>
      <c r="AP566" s="50">
        <f t="shared" si="182"/>
        <v>0</v>
      </c>
      <c r="AQ566" s="50">
        <f t="shared" si="182"/>
        <v>0</v>
      </c>
      <c r="AR566" s="50">
        <f t="shared" si="182"/>
        <v>0</v>
      </c>
      <c r="AS566" s="50">
        <f t="shared" si="182"/>
        <v>0</v>
      </c>
      <c r="AT566" s="74">
        <v>0</v>
      </c>
      <c r="AU566" s="74">
        <v>0</v>
      </c>
    </row>
    <row r="567" spans="1:47" x14ac:dyDescent="0.2">
      <c r="A567" s="49">
        <v>2036</v>
      </c>
      <c r="B567" s="49">
        <v>11</v>
      </c>
      <c r="C567" s="50">
        <f t="shared" si="180"/>
        <v>75.667245198869992</v>
      </c>
      <c r="D567" s="50">
        <f t="shared" si="194"/>
        <v>28.935219572893278</v>
      </c>
      <c r="E567" s="50">
        <f t="shared" si="194"/>
        <v>4.4286832253945372</v>
      </c>
      <c r="F567" s="50">
        <f t="shared" si="194"/>
        <v>6.2534575168875839E-2</v>
      </c>
      <c r="G567" s="50">
        <f t="shared" si="194"/>
        <v>53.128416412666297</v>
      </c>
      <c r="H567" s="50">
        <f t="shared" si="194"/>
        <v>14.74770491549187</v>
      </c>
      <c r="I567" s="50">
        <f t="shared" si="194"/>
        <v>0</v>
      </c>
      <c r="J567" s="50">
        <f t="shared" si="194"/>
        <v>0</v>
      </c>
      <c r="K567" s="50">
        <f t="shared" si="194"/>
        <v>0</v>
      </c>
      <c r="L567" s="50">
        <f t="shared" si="194"/>
        <v>0</v>
      </c>
      <c r="M567" s="50">
        <f t="shared" si="194"/>
        <v>0</v>
      </c>
      <c r="N567" s="50">
        <f t="shared" si="194"/>
        <v>0</v>
      </c>
      <c r="O567" s="51">
        <f t="shared" si="183"/>
        <v>75.667245198869992</v>
      </c>
      <c r="P567" s="50">
        <f t="shared" si="184"/>
        <v>28.935219572893278</v>
      </c>
      <c r="Q567" s="50">
        <f t="shared" si="185"/>
        <v>53.128416412666297</v>
      </c>
      <c r="R567" s="50">
        <f t="shared" si="186"/>
        <v>14.74770491549187</v>
      </c>
      <c r="S567" s="50">
        <f t="shared" si="187"/>
        <v>0</v>
      </c>
      <c r="T567" s="50">
        <f t="shared" si="188"/>
        <v>0</v>
      </c>
      <c r="U567" s="50">
        <f t="shared" si="189"/>
        <v>0</v>
      </c>
      <c r="V567" s="50">
        <f t="shared" si="190"/>
        <v>0</v>
      </c>
      <c r="X567" s="38">
        <f t="shared" si="164"/>
        <v>82.716754349850987</v>
      </c>
      <c r="Y567" s="38">
        <f t="shared" si="164"/>
        <v>0</v>
      </c>
      <c r="Z567" s="38">
        <f t="shared" si="164"/>
        <v>72.824650968202945</v>
      </c>
      <c r="AA567" s="7"/>
      <c r="AB567" s="69">
        <f t="shared" si="169"/>
        <v>137.25192955352946</v>
      </c>
      <c r="AC567" s="69">
        <f t="shared" si="170"/>
        <v>0</v>
      </c>
      <c r="AD567" s="50">
        <f t="shared" si="181"/>
        <v>10.990310368714875</v>
      </c>
      <c r="AE567" s="50">
        <f t="shared" si="181"/>
        <v>1.7466988989282193</v>
      </c>
      <c r="AF567" s="50">
        <f t="shared" si="181"/>
        <v>0</v>
      </c>
      <c r="AG567" s="74">
        <v>0</v>
      </c>
      <c r="AH567" s="50">
        <f t="shared" si="182"/>
        <v>0</v>
      </c>
      <c r="AI567" s="50">
        <f t="shared" si="182"/>
        <v>0</v>
      </c>
      <c r="AJ567" s="50">
        <f t="shared" si="182"/>
        <v>0</v>
      </c>
      <c r="AK567" s="50">
        <f t="shared" si="182"/>
        <v>0</v>
      </c>
      <c r="AL567" s="50">
        <f t="shared" si="182"/>
        <v>0</v>
      </c>
      <c r="AM567" s="50">
        <f t="shared" si="182"/>
        <v>0</v>
      </c>
      <c r="AN567" s="50">
        <f t="shared" si="182"/>
        <v>0</v>
      </c>
      <c r="AO567" s="50">
        <f t="shared" si="182"/>
        <v>0</v>
      </c>
      <c r="AP567" s="50">
        <f t="shared" si="182"/>
        <v>0</v>
      </c>
      <c r="AQ567" s="50">
        <f t="shared" si="182"/>
        <v>0</v>
      </c>
      <c r="AR567" s="50">
        <f t="shared" ref="AM567:AS568" si="198">+AR555</f>
        <v>0</v>
      </c>
      <c r="AS567" s="50">
        <f t="shared" si="198"/>
        <v>0</v>
      </c>
      <c r="AT567" s="74">
        <v>0</v>
      </c>
      <c r="AU567" s="74">
        <v>0</v>
      </c>
    </row>
    <row r="568" spans="1:47" x14ac:dyDescent="0.2">
      <c r="A568" s="49">
        <v>2036</v>
      </c>
      <c r="B568" s="49">
        <v>12</v>
      </c>
      <c r="C568" s="50">
        <f t="shared" si="180"/>
        <v>42.449672857488302</v>
      </c>
      <c r="D568" s="50">
        <f t="shared" si="194"/>
        <v>82.304422731853208</v>
      </c>
      <c r="E568" s="50">
        <f t="shared" si="194"/>
        <v>0.98160245218345865</v>
      </c>
      <c r="F568" s="50">
        <f t="shared" si="194"/>
        <v>5.7264258648294473E-4</v>
      </c>
      <c r="G568" s="50">
        <f t="shared" si="194"/>
        <v>24.516255146947294</v>
      </c>
      <c r="H568" s="50">
        <f t="shared" si="194"/>
        <v>65.410489377284875</v>
      </c>
      <c r="I568" s="50">
        <f t="shared" si="194"/>
        <v>0.17544300865084281</v>
      </c>
      <c r="J568" s="50">
        <f t="shared" si="194"/>
        <v>65.410489377284875</v>
      </c>
      <c r="K568" s="50">
        <f t="shared" si="194"/>
        <v>0</v>
      </c>
      <c r="L568" s="50">
        <f t="shared" si="194"/>
        <v>0</v>
      </c>
      <c r="M568" s="50">
        <f t="shared" si="194"/>
        <v>0</v>
      </c>
      <c r="N568" s="50">
        <f t="shared" si="194"/>
        <v>65.410489377284875</v>
      </c>
      <c r="O568" s="51">
        <f t="shared" si="183"/>
        <v>42.449672857488302</v>
      </c>
      <c r="P568" s="50">
        <f t="shared" si="184"/>
        <v>82.304422731853208</v>
      </c>
      <c r="Q568" s="50">
        <f t="shared" si="185"/>
        <v>24.516255146947294</v>
      </c>
      <c r="R568" s="50">
        <f t="shared" si="186"/>
        <v>65.410489377284875</v>
      </c>
      <c r="S568" s="50">
        <f t="shared" si="187"/>
        <v>0.17544300865084281</v>
      </c>
      <c r="T568" s="50">
        <f t="shared" si="188"/>
        <v>65.410489377284875</v>
      </c>
      <c r="U568" s="50">
        <f t="shared" si="189"/>
        <v>0</v>
      </c>
      <c r="V568" s="50">
        <f t="shared" si="190"/>
        <v>0</v>
      </c>
      <c r="X568" s="38">
        <f t="shared" ref="X568:Z616" si="199">+X556</f>
        <v>79.445466787395844</v>
      </c>
      <c r="Y568" s="38">
        <f t="shared" si="199"/>
        <v>0</v>
      </c>
      <c r="Z568" s="38">
        <f t="shared" si="199"/>
        <v>75.287115885577109</v>
      </c>
      <c r="AA568" s="7"/>
      <c r="AB568" s="69">
        <f t="shared" si="169"/>
        <v>59.058459028179144</v>
      </c>
      <c r="AC568" s="69">
        <f t="shared" si="170"/>
        <v>32.705244688642438</v>
      </c>
      <c r="AD568" s="50">
        <f t="shared" si="181"/>
        <v>55.891738675335681</v>
      </c>
      <c r="AE568" s="50">
        <f t="shared" si="181"/>
        <v>21.818154361592569</v>
      </c>
      <c r="AF568" s="50">
        <f t="shared" si="181"/>
        <v>55.891738675335681</v>
      </c>
      <c r="AG568" s="74">
        <f>+AE568</f>
        <v>21.818154361592569</v>
      </c>
      <c r="AH568" s="50">
        <f t="shared" si="182"/>
        <v>0</v>
      </c>
      <c r="AI568" s="50">
        <f t="shared" si="182"/>
        <v>0</v>
      </c>
      <c r="AJ568" s="50">
        <f t="shared" si="182"/>
        <v>0</v>
      </c>
      <c r="AK568" s="50">
        <f t="shared" si="182"/>
        <v>55.891738675335681</v>
      </c>
      <c r="AL568" s="50">
        <f t="shared" si="182"/>
        <v>0</v>
      </c>
      <c r="AM568" s="50">
        <f t="shared" si="198"/>
        <v>0</v>
      </c>
      <c r="AN568" s="50">
        <f t="shared" si="198"/>
        <v>0</v>
      </c>
      <c r="AO568" s="50">
        <f t="shared" si="198"/>
        <v>21.818154361592569</v>
      </c>
      <c r="AP568" s="50">
        <f t="shared" si="198"/>
        <v>0</v>
      </c>
      <c r="AQ568" s="50">
        <f t="shared" si="198"/>
        <v>0</v>
      </c>
      <c r="AR568" s="50">
        <f t="shared" si="198"/>
        <v>0</v>
      </c>
      <c r="AS568" s="50">
        <f t="shared" si="198"/>
        <v>0</v>
      </c>
      <c r="AT568" s="74">
        <v>0</v>
      </c>
      <c r="AU568" s="74">
        <v>0</v>
      </c>
    </row>
    <row r="569" spans="1:47" x14ac:dyDescent="0.2">
      <c r="A569" s="49">
        <v>2037</v>
      </c>
      <c r="B569" s="49">
        <v>1</v>
      </c>
      <c r="C569" s="50">
        <f>+C557</f>
        <v>26.872581391315055</v>
      </c>
      <c r="D569" s="50">
        <f t="shared" ref="D569:N584" si="200">+D557</f>
        <v>123.83441885147447</v>
      </c>
      <c r="E569" s="50">
        <f t="shared" si="200"/>
        <v>0.27440732439639026</v>
      </c>
      <c r="F569" s="50">
        <f t="shared" si="200"/>
        <v>0</v>
      </c>
      <c r="G569" s="50">
        <f t="shared" si="200"/>
        <v>8.9432386973197087</v>
      </c>
      <c r="H569" s="50">
        <f t="shared" si="200"/>
        <v>104.01238027997351</v>
      </c>
      <c r="I569" s="50">
        <f t="shared" si="200"/>
        <v>0.47586523824689808</v>
      </c>
      <c r="J569" s="50">
        <f t="shared" si="200"/>
        <v>104.01238027997351</v>
      </c>
      <c r="K569" s="50">
        <f t="shared" si="200"/>
        <v>0</v>
      </c>
      <c r="L569" s="50">
        <f t="shared" si="200"/>
        <v>0</v>
      </c>
      <c r="M569" s="50">
        <f t="shared" si="200"/>
        <v>104.01238027997351</v>
      </c>
      <c r="N569" s="50">
        <f t="shared" si="200"/>
        <v>0</v>
      </c>
      <c r="O569" s="51">
        <f t="shared" si="183"/>
        <v>26.872581391315055</v>
      </c>
      <c r="P569" s="50">
        <f t="shared" si="184"/>
        <v>123.83441885147447</v>
      </c>
      <c r="Q569" s="50">
        <f t="shared" si="185"/>
        <v>8.9432386973197087</v>
      </c>
      <c r="R569" s="50">
        <f t="shared" si="186"/>
        <v>104.01238027997351</v>
      </c>
      <c r="S569" s="50">
        <f t="shared" si="187"/>
        <v>0.47586523824689808</v>
      </c>
      <c r="T569" s="50">
        <f t="shared" si="188"/>
        <v>104.01238027997351</v>
      </c>
      <c r="U569" s="50">
        <f t="shared" si="189"/>
        <v>0</v>
      </c>
      <c r="V569" s="50">
        <f t="shared" si="190"/>
        <v>0</v>
      </c>
      <c r="X569" s="38">
        <f t="shared" si="199"/>
        <v>78.332321081003528</v>
      </c>
      <c r="Y569" s="38">
        <f t="shared" si="199"/>
        <v>0</v>
      </c>
      <c r="Z569" s="38">
        <f t="shared" si="199"/>
        <v>72.346460944869065</v>
      </c>
      <c r="AA569" s="7"/>
      <c r="AB569" s="69">
        <f t="shared" si="169"/>
        <v>34.661127124401681</v>
      </c>
      <c r="AC569" s="69">
        <f t="shared" si="170"/>
        <v>84.711434828629194</v>
      </c>
      <c r="AD569" s="50">
        <f>+AD557</f>
        <v>90.257513292983134</v>
      </c>
      <c r="AE569" s="50">
        <f>+AE557</f>
        <v>40.262137008313033</v>
      </c>
      <c r="AF569" s="50">
        <f>+AF557</f>
        <v>90.257513292983134</v>
      </c>
      <c r="AG569" s="74">
        <f>+AE569</f>
        <v>40.262137008313033</v>
      </c>
      <c r="AH569" s="50">
        <f>+AH557</f>
        <v>0</v>
      </c>
      <c r="AI569" s="50">
        <f>+AI557</f>
        <v>0</v>
      </c>
      <c r="AJ569" s="50">
        <f>+AJ557</f>
        <v>90.257513292983134</v>
      </c>
      <c r="AK569" s="50">
        <f>+AK557</f>
        <v>0</v>
      </c>
      <c r="AL569" s="50">
        <f>+AL557</f>
        <v>0</v>
      </c>
      <c r="AM569" s="50">
        <f t="shared" ref="AM569:AS584" si="201">+AM557</f>
        <v>0</v>
      </c>
      <c r="AN569" s="50">
        <f t="shared" si="201"/>
        <v>40.262137008313033</v>
      </c>
      <c r="AO569" s="50">
        <f t="shared" si="201"/>
        <v>0</v>
      </c>
      <c r="AP569" s="50">
        <f t="shared" si="201"/>
        <v>0</v>
      </c>
      <c r="AQ569" s="50">
        <f t="shared" si="201"/>
        <v>0</v>
      </c>
      <c r="AR569" s="50">
        <f t="shared" si="201"/>
        <v>0</v>
      </c>
      <c r="AS569" s="50">
        <f t="shared" si="201"/>
        <v>0</v>
      </c>
      <c r="AT569" s="74">
        <v>0</v>
      </c>
      <c r="AU569" s="74">
        <v>0</v>
      </c>
    </row>
    <row r="570" spans="1:47" x14ac:dyDescent="0.2">
      <c r="A570" s="49">
        <v>2037</v>
      </c>
      <c r="B570" s="49">
        <v>2</v>
      </c>
      <c r="C570" s="50">
        <f t="shared" ref="C570:C616" si="202">+C558</f>
        <v>34.723950066840629</v>
      </c>
      <c r="D570" s="50">
        <f t="shared" si="200"/>
        <v>77.741832906544204</v>
      </c>
      <c r="E570" s="50">
        <f t="shared" si="200"/>
        <v>1.3208347252359927</v>
      </c>
      <c r="F570" s="50">
        <f t="shared" si="200"/>
        <v>8.9159951076670885E-4</v>
      </c>
      <c r="G570" s="50">
        <f t="shared" si="200"/>
        <v>13.560177014371067</v>
      </c>
      <c r="H570" s="50">
        <f t="shared" si="200"/>
        <v>57.948681528250383</v>
      </c>
      <c r="I570" s="50">
        <f t="shared" si="200"/>
        <v>0</v>
      </c>
      <c r="J570" s="50">
        <f t="shared" si="200"/>
        <v>57.948681528250383</v>
      </c>
      <c r="K570" s="50">
        <f t="shared" si="200"/>
        <v>0</v>
      </c>
      <c r="L570" s="50">
        <f t="shared" si="200"/>
        <v>97.002453208688308</v>
      </c>
      <c r="M570" s="50">
        <f t="shared" si="200"/>
        <v>0</v>
      </c>
      <c r="N570" s="50">
        <f t="shared" si="200"/>
        <v>0</v>
      </c>
      <c r="O570" s="51">
        <f t="shared" si="183"/>
        <v>34.723950066840629</v>
      </c>
      <c r="P570" s="50">
        <f t="shared" si="184"/>
        <v>77.741832906544204</v>
      </c>
      <c r="Q570" s="50">
        <f t="shared" si="185"/>
        <v>13.560177014371067</v>
      </c>
      <c r="R570" s="50">
        <f t="shared" si="186"/>
        <v>57.948681528250383</v>
      </c>
      <c r="S570" s="50">
        <f t="shared" si="187"/>
        <v>0</v>
      </c>
      <c r="T570" s="50">
        <f t="shared" si="188"/>
        <v>57.948681528250383</v>
      </c>
      <c r="U570" s="50">
        <f t="shared" si="189"/>
        <v>0</v>
      </c>
      <c r="V570" s="50">
        <f t="shared" si="190"/>
        <v>97.002453208688308</v>
      </c>
      <c r="X570" s="38">
        <f t="shared" si="199"/>
        <v>79.669768700736967</v>
      </c>
      <c r="Y570" s="38">
        <f t="shared" si="199"/>
        <v>0</v>
      </c>
      <c r="Z570" s="38">
        <f t="shared" si="199"/>
        <v>72.440419704050981</v>
      </c>
      <c r="AA570" s="7"/>
      <c r="AB570" s="69">
        <f t="shared" si="169"/>
        <v>30.798265729077841</v>
      </c>
      <c r="AC570" s="69">
        <f t="shared" si="170"/>
        <v>80.980530904111944</v>
      </c>
      <c r="AD570" s="50">
        <f t="shared" ref="AD570:AF616" si="203">+AD558</f>
        <v>48.77898975749715</v>
      </c>
      <c r="AE570" s="50">
        <f t="shared" si="203"/>
        <v>18.435089638556477</v>
      </c>
      <c r="AF570" s="50">
        <f t="shared" si="203"/>
        <v>48.77898975749715</v>
      </c>
      <c r="AG570" s="74">
        <f t="shared" ref="AG570:AG571" si="204">+AE570</f>
        <v>18.435089638556477</v>
      </c>
      <c r="AH570" s="50">
        <f t="shared" ref="AH570:AS616" si="205">+AH558</f>
        <v>0</v>
      </c>
      <c r="AI570" s="50">
        <f t="shared" si="205"/>
        <v>78.970388350011334</v>
      </c>
      <c r="AJ570" s="50">
        <f t="shared" si="205"/>
        <v>0</v>
      </c>
      <c r="AK570" s="50">
        <f t="shared" si="205"/>
        <v>0</v>
      </c>
      <c r="AL570" s="50">
        <f t="shared" si="205"/>
        <v>0</v>
      </c>
      <c r="AM570" s="50">
        <f t="shared" si="201"/>
        <v>32.338150036532738</v>
      </c>
      <c r="AN570" s="50">
        <f t="shared" si="201"/>
        <v>0</v>
      </c>
      <c r="AO570" s="50">
        <f t="shared" si="201"/>
        <v>0</v>
      </c>
      <c r="AP570" s="50">
        <f t="shared" si="201"/>
        <v>0</v>
      </c>
      <c r="AQ570" s="50">
        <f t="shared" si="201"/>
        <v>48.77898975749715</v>
      </c>
      <c r="AR570" s="50">
        <f t="shared" si="201"/>
        <v>0</v>
      </c>
      <c r="AS570" s="50">
        <f t="shared" si="201"/>
        <v>18.435089638556477</v>
      </c>
      <c r="AT570" s="74">
        <v>0</v>
      </c>
      <c r="AU570" s="74">
        <v>0</v>
      </c>
    </row>
    <row r="571" spans="1:47" x14ac:dyDescent="0.2">
      <c r="A571" s="49">
        <v>2037</v>
      </c>
      <c r="B571" s="49">
        <v>3</v>
      </c>
      <c r="C571" s="50">
        <f t="shared" si="202"/>
        <v>67.088827391532973</v>
      </c>
      <c r="D571" s="50">
        <f t="shared" si="200"/>
        <v>46.024503453365838</v>
      </c>
      <c r="E571" s="50">
        <f t="shared" si="200"/>
        <v>5.4285772270038901</v>
      </c>
      <c r="F571" s="50">
        <f t="shared" si="200"/>
        <v>0.1342781954715154</v>
      </c>
      <c r="G571" s="50">
        <f t="shared" si="200"/>
        <v>40.724002377688201</v>
      </c>
      <c r="H571" s="50">
        <f t="shared" si="200"/>
        <v>29.133900916766059</v>
      </c>
      <c r="I571" s="50">
        <f t="shared" si="200"/>
        <v>0</v>
      </c>
      <c r="J571" s="50">
        <f t="shared" si="200"/>
        <v>29.133900916766059</v>
      </c>
      <c r="K571" s="50">
        <f t="shared" si="200"/>
        <v>87.807682389096911</v>
      </c>
      <c r="L571" s="50">
        <f t="shared" si="200"/>
        <v>0</v>
      </c>
      <c r="M571" s="50">
        <f t="shared" si="200"/>
        <v>0</v>
      </c>
      <c r="N571" s="50">
        <f t="shared" si="200"/>
        <v>0</v>
      </c>
      <c r="O571" s="51">
        <f t="shared" si="183"/>
        <v>67.088827391532973</v>
      </c>
      <c r="P571" s="50">
        <f t="shared" si="184"/>
        <v>46.024503453365838</v>
      </c>
      <c r="Q571" s="50">
        <f t="shared" si="185"/>
        <v>40.724002377688201</v>
      </c>
      <c r="R571" s="50">
        <f t="shared" si="186"/>
        <v>29.133900916766059</v>
      </c>
      <c r="S571" s="50">
        <f t="shared" si="187"/>
        <v>0</v>
      </c>
      <c r="T571" s="50">
        <f t="shared" si="188"/>
        <v>29.133900916766059</v>
      </c>
      <c r="U571" s="50">
        <f t="shared" si="189"/>
        <v>87.807682389096911</v>
      </c>
      <c r="V571" s="50">
        <f t="shared" si="190"/>
        <v>0</v>
      </c>
      <c r="X571" s="38">
        <f t="shared" si="199"/>
        <v>82.538993708748691</v>
      </c>
      <c r="Y571" s="38">
        <f t="shared" si="199"/>
        <v>0</v>
      </c>
      <c r="Z571" s="38">
        <f t="shared" si="199"/>
        <v>69.644391577029523</v>
      </c>
      <c r="AA571" s="7"/>
      <c r="AB571" s="69">
        <f t="shared" si="169"/>
        <v>50.906388729186801</v>
      </c>
      <c r="AC571" s="69">
        <f t="shared" si="170"/>
        <v>43.541291222508221</v>
      </c>
      <c r="AD571" s="50">
        <f t="shared" si="203"/>
        <v>23.421699640876209</v>
      </c>
      <c r="AE571" s="50">
        <f t="shared" si="203"/>
        <v>5.9476789648753794</v>
      </c>
      <c r="AF571" s="50">
        <f t="shared" si="203"/>
        <v>23.421699640876209</v>
      </c>
      <c r="AG571" s="74">
        <f t="shared" si="204"/>
        <v>5.9476789648753794</v>
      </c>
      <c r="AH571" s="50">
        <f t="shared" si="205"/>
        <v>74.675091720887963</v>
      </c>
      <c r="AI571" s="50">
        <f t="shared" si="205"/>
        <v>0</v>
      </c>
      <c r="AJ571" s="50">
        <f t="shared" si="205"/>
        <v>0</v>
      </c>
      <c r="AK571" s="50">
        <f t="shared" si="205"/>
        <v>0</v>
      </c>
      <c r="AL571" s="50">
        <f t="shared" si="205"/>
        <v>30.034328431628371</v>
      </c>
      <c r="AM571" s="50">
        <f t="shared" si="201"/>
        <v>0</v>
      </c>
      <c r="AN571" s="50">
        <f t="shared" si="201"/>
        <v>0</v>
      </c>
      <c r="AO571" s="50">
        <f t="shared" si="201"/>
        <v>0</v>
      </c>
      <c r="AP571" s="50">
        <f t="shared" si="201"/>
        <v>23.421699640876209</v>
      </c>
      <c r="AQ571" s="50">
        <f t="shared" si="201"/>
        <v>0</v>
      </c>
      <c r="AR571" s="50">
        <f t="shared" si="201"/>
        <v>5.9476789648753794</v>
      </c>
      <c r="AS571" s="50">
        <f t="shared" si="201"/>
        <v>0</v>
      </c>
      <c r="AT571" s="74">
        <f>(C571+C572)/2</f>
        <v>92.25873715316439</v>
      </c>
      <c r="AU571" s="74">
        <f>(K571+H572)/2</f>
        <v>45.244733330196226</v>
      </c>
    </row>
    <row r="572" spans="1:47" x14ac:dyDescent="0.2">
      <c r="A572" s="49">
        <v>2037</v>
      </c>
      <c r="B572" s="49">
        <v>4</v>
      </c>
      <c r="C572" s="50">
        <f t="shared" si="202"/>
        <v>117.42864691479581</v>
      </c>
      <c r="D572" s="50">
        <f t="shared" si="200"/>
        <v>10.764282951672801</v>
      </c>
      <c r="E572" s="50">
        <f t="shared" si="200"/>
        <v>16.467672682378009</v>
      </c>
      <c r="F572" s="50">
        <f t="shared" si="200"/>
        <v>1.3530134195648187</v>
      </c>
      <c r="G572" s="50">
        <f t="shared" si="200"/>
        <v>95.328248916043805</v>
      </c>
      <c r="H572" s="50">
        <f t="shared" si="200"/>
        <v>2.6817842712955349</v>
      </c>
      <c r="I572" s="50">
        <f t="shared" si="200"/>
        <v>0</v>
      </c>
      <c r="J572" s="50">
        <f t="shared" si="200"/>
        <v>0</v>
      </c>
      <c r="K572" s="50">
        <f t="shared" si="200"/>
        <v>0</v>
      </c>
      <c r="L572" s="50">
        <f t="shared" si="200"/>
        <v>0</v>
      </c>
      <c r="M572" s="50">
        <f t="shared" si="200"/>
        <v>0</v>
      </c>
      <c r="N572" s="50">
        <f t="shared" si="200"/>
        <v>0</v>
      </c>
      <c r="O572" s="51">
        <f t="shared" si="183"/>
        <v>117.42864691479581</v>
      </c>
      <c r="P572" s="50">
        <f t="shared" si="184"/>
        <v>10.764282951672801</v>
      </c>
      <c r="Q572" s="50">
        <f t="shared" si="185"/>
        <v>95.328248916043805</v>
      </c>
      <c r="R572" s="50">
        <f t="shared" si="186"/>
        <v>2.6817842712955349</v>
      </c>
      <c r="S572" s="50">
        <f t="shared" si="187"/>
        <v>0</v>
      </c>
      <c r="T572" s="50">
        <f t="shared" si="188"/>
        <v>0</v>
      </c>
      <c r="U572" s="50">
        <f t="shared" si="189"/>
        <v>0</v>
      </c>
      <c r="V572" s="50">
        <f t="shared" si="190"/>
        <v>0</v>
      </c>
      <c r="X572" s="38">
        <f t="shared" si="199"/>
        <v>86.733993019033363</v>
      </c>
      <c r="Y572" s="38">
        <f t="shared" si="199"/>
        <v>0</v>
      </c>
      <c r="Z572" s="38">
        <f t="shared" si="199"/>
        <v>68.255756463766915</v>
      </c>
      <c r="AA572" s="7"/>
      <c r="AB572" s="69">
        <f t="shared" si="169"/>
        <v>92.25873715316439</v>
      </c>
      <c r="AC572" s="69">
        <f t="shared" si="170"/>
        <v>14.56695045838303</v>
      </c>
      <c r="AD572" s="50">
        <f t="shared" si="203"/>
        <v>1.5573633808275509</v>
      </c>
      <c r="AE572" s="50">
        <f t="shared" si="203"/>
        <v>6.7199104708102195E-4</v>
      </c>
      <c r="AF572" s="50">
        <f t="shared" si="203"/>
        <v>0</v>
      </c>
      <c r="AG572" s="74">
        <v>0</v>
      </c>
      <c r="AH572" s="50">
        <f t="shared" si="205"/>
        <v>0</v>
      </c>
      <c r="AI572" s="50">
        <f t="shared" si="205"/>
        <v>0</v>
      </c>
      <c r="AJ572" s="50">
        <f t="shared" si="205"/>
        <v>0</v>
      </c>
      <c r="AK572" s="50">
        <f t="shared" si="205"/>
        <v>0</v>
      </c>
      <c r="AL572" s="50">
        <f t="shared" si="205"/>
        <v>0</v>
      </c>
      <c r="AM572" s="50">
        <f t="shared" si="201"/>
        <v>0</v>
      </c>
      <c r="AN572" s="50">
        <f t="shared" si="201"/>
        <v>0</v>
      </c>
      <c r="AO572" s="50">
        <f t="shared" si="201"/>
        <v>0</v>
      </c>
      <c r="AP572" s="50">
        <f t="shared" si="201"/>
        <v>0</v>
      </c>
      <c r="AQ572" s="50">
        <f t="shared" si="201"/>
        <v>0</v>
      </c>
      <c r="AR572" s="50">
        <f t="shared" si="201"/>
        <v>0</v>
      </c>
      <c r="AS572" s="50">
        <f t="shared" si="201"/>
        <v>0</v>
      </c>
      <c r="AT572" s="74">
        <v>0</v>
      </c>
      <c r="AU572" s="74">
        <v>0</v>
      </c>
    </row>
    <row r="573" spans="1:47" x14ac:dyDescent="0.2">
      <c r="A573" s="49">
        <v>2037</v>
      </c>
      <c r="B573" s="49">
        <v>5</v>
      </c>
      <c r="C573" s="50">
        <f t="shared" si="202"/>
        <v>205.87235315982971</v>
      </c>
      <c r="D573" s="50">
        <f t="shared" si="200"/>
        <v>1.2492833206498815</v>
      </c>
      <c r="E573" s="50">
        <f t="shared" si="200"/>
        <v>45.023718770231113</v>
      </c>
      <c r="F573" s="50">
        <f t="shared" si="200"/>
        <v>7.1705905198264563</v>
      </c>
      <c r="G573" s="50">
        <f t="shared" si="200"/>
        <v>197.64060057596834</v>
      </c>
      <c r="H573" s="50">
        <f t="shared" si="200"/>
        <v>7.083333333333286E-2</v>
      </c>
      <c r="I573" s="50">
        <f t="shared" si="200"/>
        <v>0</v>
      </c>
      <c r="J573" s="50">
        <f t="shared" si="200"/>
        <v>0</v>
      </c>
      <c r="K573" s="50">
        <f t="shared" si="200"/>
        <v>0</v>
      </c>
      <c r="L573" s="50">
        <f t="shared" si="200"/>
        <v>0</v>
      </c>
      <c r="M573" s="50">
        <f t="shared" si="200"/>
        <v>0</v>
      </c>
      <c r="N573" s="50">
        <f t="shared" si="200"/>
        <v>0</v>
      </c>
      <c r="O573" s="51">
        <f t="shared" si="183"/>
        <v>205.87235315982971</v>
      </c>
      <c r="P573" s="50">
        <f t="shared" si="184"/>
        <v>1.2492833206498815</v>
      </c>
      <c r="Q573" s="50">
        <f t="shared" si="185"/>
        <v>197.64060057596834</v>
      </c>
      <c r="R573" s="50">
        <f t="shared" si="186"/>
        <v>7.083333333333286E-2</v>
      </c>
      <c r="S573" s="50">
        <f t="shared" si="187"/>
        <v>0</v>
      </c>
      <c r="T573" s="50">
        <f t="shared" si="188"/>
        <v>0</v>
      </c>
      <c r="U573" s="50">
        <f t="shared" si="189"/>
        <v>0</v>
      </c>
      <c r="V573" s="50">
        <f t="shared" si="190"/>
        <v>0</v>
      </c>
      <c r="X573" s="38">
        <f t="shared" si="199"/>
        <v>95.217284807981201</v>
      </c>
      <c r="Y573" s="38">
        <f t="shared" si="199"/>
        <v>95.217284807981201</v>
      </c>
      <c r="Z573" s="38">
        <f t="shared" si="199"/>
        <v>70.983151786833304</v>
      </c>
      <c r="AA573" s="7"/>
      <c r="AB573" s="69">
        <f t="shared" si="169"/>
        <v>161.65050003731275</v>
      </c>
      <c r="AC573" s="69">
        <f t="shared" si="170"/>
        <v>0</v>
      </c>
      <c r="AD573" s="50">
        <f t="shared" si="203"/>
        <v>1.041666666666643E-2</v>
      </c>
      <c r="AE573" s="50">
        <f t="shared" si="203"/>
        <v>0</v>
      </c>
      <c r="AF573" s="50">
        <f t="shared" si="203"/>
        <v>0</v>
      </c>
      <c r="AG573" s="74">
        <v>0</v>
      </c>
      <c r="AH573" s="50">
        <f t="shared" si="205"/>
        <v>0</v>
      </c>
      <c r="AI573" s="50">
        <f t="shared" si="205"/>
        <v>0</v>
      </c>
      <c r="AJ573" s="50">
        <f t="shared" si="205"/>
        <v>0</v>
      </c>
      <c r="AK573" s="50">
        <f t="shared" si="205"/>
        <v>0</v>
      </c>
      <c r="AL573" s="50">
        <f t="shared" si="205"/>
        <v>0</v>
      </c>
      <c r="AM573" s="50">
        <f t="shared" si="201"/>
        <v>0</v>
      </c>
      <c r="AN573" s="50">
        <f t="shared" si="201"/>
        <v>0</v>
      </c>
      <c r="AO573" s="50">
        <f t="shared" si="201"/>
        <v>0</v>
      </c>
      <c r="AP573" s="50">
        <f t="shared" si="201"/>
        <v>0</v>
      </c>
      <c r="AQ573" s="50">
        <f t="shared" si="201"/>
        <v>0</v>
      </c>
      <c r="AR573" s="50">
        <f t="shared" si="201"/>
        <v>0</v>
      </c>
      <c r="AS573" s="50">
        <f t="shared" si="201"/>
        <v>0</v>
      </c>
      <c r="AT573" s="74">
        <v>0</v>
      </c>
      <c r="AU573" s="74">
        <v>0</v>
      </c>
    </row>
    <row r="574" spans="1:47" x14ac:dyDescent="0.2">
      <c r="A574" s="49">
        <v>2037</v>
      </c>
      <c r="B574" s="49">
        <v>6</v>
      </c>
      <c r="C574" s="50">
        <f t="shared" si="202"/>
        <v>273.79728737823223</v>
      </c>
      <c r="D574" s="50">
        <f t="shared" si="200"/>
        <v>0</v>
      </c>
      <c r="E574" s="50">
        <f t="shared" si="200"/>
        <v>72.937178621047735</v>
      </c>
      <c r="F574" s="50">
        <f t="shared" si="200"/>
        <v>17.719139843326005</v>
      </c>
      <c r="G574" s="50">
        <f t="shared" si="200"/>
        <v>273.7753998005528</v>
      </c>
      <c r="H574" s="50">
        <f t="shared" si="200"/>
        <v>0</v>
      </c>
      <c r="I574" s="50">
        <f t="shared" si="200"/>
        <v>0</v>
      </c>
      <c r="J574" s="50">
        <f t="shared" si="200"/>
        <v>0</v>
      </c>
      <c r="K574" s="50">
        <f t="shared" si="200"/>
        <v>0</v>
      </c>
      <c r="L574" s="50">
        <f t="shared" si="200"/>
        <v>0</v>
      </c>
      <c r="M574" s="50">
        <f t="shared" si="200"/>
        <v>0</v>
      </c>
      <c r="N574" s="50">
        <f t="shared" si="200"/>
        <v>0</v>
      </c>
      <c r="O574" s="51">
        <f t="shared" si="183"/>
        <v>273.79728737823223</v>
      </c>
      <c r="P574" s="50">
        <f t="shared" si="184"/>
        <v>0</v>
      </c>
      <c r="Q574" s="50">
        <f t="shared" si="185"/>
        <v>273.7753998005528</v>
      </c>
      <c r="R574" s="50">
        <f t="shared" si="186"/>
        <v>0</v>
      </c>
      <c r="S574" s="50">
        <f t="shared" si="187"/>
        <v>0</v>
      </c>
      <c r="T574" s="50">
        <f t="shared" si="188"/>
        <v>0</v>
      </c>
      <c r="U574" s="50">
        <f t="shared" si="189"/>
        <v>0</v>
      </c>
      <c r="V574" s="50">
        <f t="shared" si="190"/>
        <v>0</v>
      </c>
      <c r="X574" s="38">
        <f t="shared" si="199"/>
        <v>102.96120349246796</v>
      </c>
      <c r="Y574" s="38">
        <f t="shared" si="199"/>
        <v>102.96120349246796</v>
      </c>
      <c r="Z574" s="38">
        <f t="shared" si="199"/>
        <v>76.337452216704307</v>
      </c>
      <c r="AA574" s="7"/>
      <c r="AB574" s="69">
        <f t="shared" si="169"/>
        <v>239.83482026903096</v>
      </c>
      <c r="AC574" s="69">
        <f t="shared" si="170"/>
        <v>0</v>
      </c>
      <c r="AD574" s="50">
        <f t="shared" si="203"/>
        <v>0</v>
      </c>
      <c r="AE574" s="50">
        <f t="shared" si="203"/>
        <v>0</v>
      </c>
      <c r="AF574" s="50">
        <f t="shared" si="203"/>
        <v>0</v>
      </c>
      <c r="AG574" s="74">
        <v>0</v>
      </c>
      <c r="AH574" s="50">
        <f t="shared" si="205"/>
        <v>0</v>
      </c>
      <c r="AI574" s="50">
        <f t="shared" si="205"/>
        <v>0</v>
      </c>
      <c r="AJ574" s="50">
        <f t="shared" si="205"/>
        <v>0</v>
      </c>
      <c r="AK574" s="50">
        <f t="shared" si="205"/>
        <v>0</v>
      </c>
      <c r="AL574" s="50">
        <f t="shared" si="205"/>
        <v>0</v>
      </c>
      <c r="AM574" s="50">
        <f t="shared" si="201"/>
        <v>0</v>
      </c>
      <c r="AN574" s="50">
        <f t="shared" si="201"/>
        <v>0</v>
      </c>
      <c r="AO574" s="50">
        <f t="shared" si="201"/>
        <v>0</v>
      </c>
      <c r="AP574" s="50">
        <f t="shared" si="201"/>
        <v>0</v>
      </c>
      <c r="AQ574" s="50">
        <f t="shared" si="201"/>
        <v>0</v>
      </c>
      <c r="AR574" s="50">
        <f t="shared" si="201"/>
        <v>0</v>
      </c>
      <c r="AS574" s="50">
        <f t="shared" si="201"/>
        <v>0</v>
      </c>
      <c r="AT574" s="74">
        <v>0</v>
      </c>
      <c r="AU574" s="74">
        <v>0</v>
      </c>
    </row>
    <row r="575" spans="1:47" x14ac:dyDescent="0.2">
      <c r="A575" s="49">
        <v>2037</v>
      </c>
      <c r="B575" s="49">
        <v>7</v>
      </c>
      <c r="C575" s="50">
        <f t="shared" si="202"/>
        <v>323.21495100202412</v>
      </c>
      <c r="D575" s="50">
        <f t="shared" si="200"/>
        <v>0</v>
      </c>
      <c r="E575" s="50">
        <f t="shared" si="200"/>
        <v>97.206715563959477</v>
      </c>
      <c r="F575" s="50">
        <f t="shared" si="200"/>
        <v>25.757981967650835</v>
      </c>
      <c r="G575" s="50">
        <f t="shared" si="200"/>
        <v>323.21490232084477</v>
      </c>
      <c r="H575" s="50">
        <f t="shared" si="200"/>
        <v>0</v>
      </c>
      <c r="I575" s="50">
        <f t="shared" si="200"/>
        <v>0</v>
      </c>
      <c r="J575" s="50">
        <f t="shared" si="200"/>
        <v>0</v>
      </c>
      <c r="K575" s="50">
        <f t="shared" si="200"/>
        <v>0</v>
      </c>
      <c r="L575" s="50">
        <f t="shared" si="200"/>
        <v>0</v>
      </c>
      <c r="M575" s="50">
        <f t="shared" si="200"/>
        <v>0</v>
      </c>
      <c r="N575" s="50">
        <f t="shared" si="200"/>
        <v>0</v>
      </c>
      <c r="O575" s="51">
        <f t="shared" si="183"/>
        <v>323.21495100202412</v>
      </c>
      <c r="P575" s="50">
        <f t="shared" si="184"/>
        <v>0</v>
      </c>
      <c r="Q575" s="50">
        <f t="shared" si="185"/>
        <v>323.21490232084477</v>
      </c>
      <c r="R575" s="50">
        <f t="shared" si="186"/>
        <v>0</v>
      </c>
      <c r="S575" s="50">
        <f t="shared" si="187"/>
        <v>0</v>
      </c>
      <c r="T575" s="50">
        <f t="shared" si="188"/>
        <v>0</v>
      </c>
      <c r="U575" s="50">
        <f t="shared" si="189"/>
        <v>0</v>
      </c>
      <c r="V575" s="50">
        <f t="shared" si="190"/>
        <v>0</v>
      </c>
      <c r="X575" s="38">
        <f t="shared" si="199"/>
        <v>106.44877069971258</v>
      </c>
      <c r="Y575" s="38">
        <f t="shared" si="199"/>
        <v>106.44877069971258</v>
      </c>
      <c r="Z575" s="38">
        <f t="shared" si="199"/>
        <v>76.206395007915347</v>
      </c>
      <c r="AA575" s="7"/>
      <c r="AB575" s="69">
        <f t="shared" si="169"/>
        <v>298.50611919012817</v>
      </c>
      <c r="AC575" s="69">
        <f t="shared" si="170"/>
        <v>0</v>
      </c>
      <c r="AD575" s="50">
        <f t="shared" si="203"/>
        <v>0</v>
      </c>
      <c r="AE575" s="50">
        <f t="shared" si="203"/>
        <v>0</v>
      </c>
      <c r="AF575" s="50">
        <f t="shared" si="203"/>
        <v>0</v>
      </c>
      <c r="AG575" s="74">
        <v>0</v>
      </c>
      <c r="AH575" s="50">
        <f t="shared" si="205"/>
        <v>0</v>
      </c>
      <c r="AI575" s="50">
        <f t="shared" si="205"/>
        <v>0</v>
      </c>
      <c r="AJ575" s="50">
        <f t="shared" si="205"/>
        <v>0</v>
      </c>
      <c r="AK575" s="50">
        <f t="shared" si="205"/>
        <v>0</v>
      </c>
      <c r="AL575" s="50">
        <f t="shared" si="205"/>
        <v>0</v>
      </c>
      <c r="AM575" s="50">
        <f t="shared" si="201"/>
        <v>0</v>
      </c>
      <c r="AN575" s="50">
        <f t="shared" si="201"/>
        <v>0</v>
      </c>
      <c r="AO575" s="50">
        <f t="shared" si="201"/>
        <v>0</v>
      </c>
      <c r="AP575" s="50">
        <f t="shared" si="201"/>
        <v>0</v>
      </c>
      <c r="AQ575" s="50">
        <f t="shared" si="201"/>
        <v>0</v>
      </c>
      <c r="AR575" s="50">
        <f t="shared" si="201"/>
        <v>0</v>
      </c>
      <c r="AS575" s="50">
        <f t="shared" si="201"/>
        <v>0</v>
      </c>
      <c r="AT575" s="74">
        <v>0</v>
      </c>
      <c r="AU575" s="74">
        <v>0</v>
      </c>
    </row>
    <row r="576" spans="1:47" x14ac:dyDescent="0.2">
      <c r="A576" s="49">
        <v>2037</v>
      </c>
      <c r="B576" s="49">
        <v>8</v>
      </c>
      <c r="C576" s="50">
        <f t="shared" si="202"/>
        <v>329.73144935858772</v>
      </c>
      <c r="D576" s="50">
        <f t="shared" si="200"/>
        <v>0</v>
      </c>
      <c r="E576" s="50">
        <f t="shared" si="200"/>
        <v>99.695312400078421</v>
      </c>
      <c r="F576" s="50">
        <f t="shared" si="200"/>
        <v>26.810191103418628</v>
      </c>
      <c r="G576" s="50">
        <f t="shared" si="200"/>
        <v>329.73069944170629</v>
      </c>
      <c r="H576" s="50">
        <f t="shared" si="200"/>
        <v>0</v>
      </c>
      <c r="I576" s="50">
        <f t="shared" si="200"/>
        <v>0</v>
      </c>
      <c r="J576" s="50">
        <f t="shared" si="200"/>
        <v>0</v>
      </c>
      <c r="K576" s="50">
        <f t="shared" si="200"/>
        <v>0</v>
      </c>
      <c r="L576" s="50">
        <f t="shared" si="200"/>
        <v>0</v>
      </c>
      <c r="M576" s="50">
        <f t="shared" si="200"/>
        <v>0</v>
      </c>
      <c r="N576" s="50">
        <f t="shared" si="200"/>
        <v>0</v>
      </c>
      <c r="O576" s="51">
        <f t="shared" si="183"/>
        <v>329.73144935858772</v>
      </c>
      <c r="P576" s="50">
        <f t="shared" si="184"/>
        <v>0</v>
      </c>
      <c r="Q576" s="50">
        <f t="shared" si="185"/>
        <v>329.73069944170629</v>
      </c>
      <c r="R576" s="50">
        <f t="shared" si="186"/>
        <v>0</v>
      </c>
      <c r="S576" s="50">
        <f t="shared" si="187"/>
        <v>0</v>
      </c>
      <c r="T576" s="50">
        <f t="shared" si="188"/>
        <v>0</v>
      </c>
      <c r="U576" s="50">
        <f t="shared" si="189"/>
        <v>0</v>
      </c>
      <c r="V576" s="50">
        <f t="shared" si="190"/>
        <v>0</v>
      </c>
      <c r="X576" s="38">
        <f t="shared" si="199"/>
        <v>107.41614697985577</v>
      </c>
      <c r="Y576" s="38">
        <f t="shared" si="199"/>
        <v>107.41614697985577</v>
      </c>
      <c r="Z576" s="38">
        <f t="shared" si="199"/>
        <v>76.3967564018632</v>
      </c>
      <c r="AA576" s="7"/>
      <c r="AB576" s="69">
        <f t="shared" si="169"/>
        <v>326.47320018030592</v>
      </c>
      <c r="AC576" s="69">
        <f t="shared" si="170"/>
        <v>0</v>
      </c>
      <c r="AD576" s="50">
        <f t="shared" si="203"/>
        <v>0</v>
      </c>
      <c r="AE576" s="50">
        <f t="shared" si="203"/>
        <v>0</v>
      </c>
      <c r="AF576" s="50">
        <f t="shared" si="203"/>
        <v>0</v>
      </c>
      <c r="AG576" s="74">
        <v>0</v>
      </c>
      <c r="AH576" s="50">
        <f t="shared" si="205"/>
        <v>0</v>
      </c>
      <c r="AI576" s="50">
        <f t="shared" si="205"/>
        <v>0</v>
      </c>
      <c r="AJ576" s="50">
        <f t="shared" si="205"/>
        <v>0</v>
      </c>
      <c r="AK576" s="50">
        <f t="shared" si="205"/>
        <v>0</v>
      </c>
      <c r="AL576" s="50">
        <f t="shared" si="205"/>
        <v>0</v>
      </c>
      <c r="AM576" s="50">
        <f t="shared" si="201"/>
        <v>0</v>
      </c>
      <c r="AN576" s="50">
        <f t="shared" si="201"/>
        <v>0</v>
      </c>
      <c r="AO576" s="50">
        <f t="shared" si="201"/>
        <v>0</v>
      </c>
      <c r="AP576" s="50">
        <f t="shared" si="201"/>
        <v>0</v>
      </c>
      <c r="AQ576" s="50">
        <f t="shared" si="201"/>
        <v>0</v>
      </c>
      <c r="AR576" s="50">
        <f t="shared" si="201"/>
        <v>0</v>
      </c>
      <c r="AS576" s="50">
        <f t="shared" si="201"/>
        <v>0</v>
      </c>
      <c r="AT576" s="74">
        <v>0</v>
      </c>
      <c r="AU576" s="74">
        <v>0</v>
      </c>
    </row>
    <row r="577" spans="1:47" x14ac:dyDescent="0.2">
      <c r="A577" s="49">
        <v>2037</v>
      </c>
      <c r="B577" s="49">
        <v>9</v>
      </c>
      <c r="C577" s="50">
        <f t="shared" si="202"/>
        <v>278.21093356333773</v>
      </c>
      <c r="D577" s="50">
        <f t="shared" si="200"/>
        <v>0</v>
      </c>
      <c r="E577" s="50">
        <f t="shared" si="200"/>
        <v>69.2279907235135</v>
      </c>
      <c r="F577" s="50">
        <f t="shared" si="200"/>
        <v>13.43040285734474</v>
      </c>
      <c r="G577" s="50">
        <f t="shared" si="200"/>
        <v>278.15549384899225</v>
      </c>
      <c r="H577" s="50">
        <f t="shared" si="200"/>
        <v>0</v>
      </c>
      <c r="I577" s="50">
        <f t="shared" si="200"/>
        <v>0</v>
      </c>
      <c r="J577" s="50">
        <f t="shared" si="200"/>
        <v>0</v>
      </c>
      <c r="K577" s="50">
        <f t="shared" si="200"/>
        <v>0</v>
      </c>
      <c r="L577" s="50">
        <f t="shared" si="200"/>
        <v>0</v>
      </c>
      <c r="M577" s="50">
        <f t="shared" si="200"/>
        <v>0</v>
      </c>
      <c r="N577" s="50">
        <f t="shared" si="200"/>
        <v>0</v>
      </c>
      <c r="O577" s="51">
        <f t="shared" si="183"/>
        <v>278.21093356333773</v>
      </c>
      <c r="P577" s="50">
        <f t="shared" si="184"/>
        <v>0</v>
      </c>
      <c r="Q577" s="50">
        <f t="shared" si="185"/>
        <v>278.15549384899225</v>
      </c>
      <c r="R577" s="50">
        <f t="shared" si="186"/>
        <v>0</v>
      </c>
      <c r="S577" s="50">
        <f t="shared" si="187"/>
        <v>0</v>
      </c>
      <c r="T577" s="50">
        <f t="shared" si="188"/>
        <v>0</v>
      </c>
      <c r="U577" s="50">
        <f t="shared" si="189"/>
        <v>0</v>
      </c>
      <c r="V577" s="50">
        <f t="shared" si="190"/>
        <v>0</v>
      </c>
      <c r="X577" s="38">
        <f t="shared" si="199"/>
        <v>102.68150137955607</v>
      </c>
      <c r="Y577" s="38">
        <f t="shared" si="199"/>
        <v>102.68150137955607</v>
      </c>
      <c r="Z577" s="38">
        <f t="shared" si="199"/>
        <v>78.001484422866469</v>
      </c>
      <c r="AA577" s="7"/>
      <c r="AB577" s="69">
        <f t="shared" si="169"/>
        <v>303.9711914609627</v>
      </c>
      <c r="AC577" s="69">
        <f t="shared" si="170"/>
        <v>0</v>
      </c>
      <c r="AD577" s="50">
        <f t="shared" si="203"/>
        <v>0</v>
      </c>
      <c r="AE577" s="50">
        <f t="shared" si="203"/>
        <v>0</v>
      </c>
      <c r="AF577" s="50">
        <f t="shared" si="203"/>
        <v>0</v>
      </c>
      <c r="AG577" s="74">
        <v>0</v>
      </c>
      <c r="AH577" s="50">
        <f t="shared" si="205"/>
        <v>0</v>
      </c>
      <c r="AI577" s="50">
        <f t="shared" si="205"/>
        <v>0</v>
      </c>
      <c r="AJ577" s="50">
        <f t="shared" si="205"/>
        <v>0</v>
      </c>
      <c r="AK577" s="50">
        <f t="shared" si="205"/>
        <v>0</v>
      </c>
      <c r="AL577" s="50">
        <f t="shared" si="205"/>
        <v>0</v>
      </c>
      <c r="AM577" s="50">
        <f t="shared" si="201"/>
        <v>0</v>
      </c>
      <c r="AN577" s="50">
        <f t="shared" si="201"/>
        <v>0</v>
      </c>
      <c r="AO577" s="50">
        <f t="shared" si="201"/>
        <v>0</v>
      </c>
      <c r="AP577" s="50">
        <f t="shared" si="201"/>
        <v>0</v>
      </c>
      <c r="AQ577" s="50">
        <f t="shared" si="201"/>
        <v>0</v>
      </c>
      <c r="AR577" s="50">
        <f t="shared" si="201"/>
        <v>0</v>
      </c>
      <c r="AS577" s="50">
        <f t="shared" si="201"/>
        <v>0</v>
      </c>
      <c r="AT577" s="74">
        <v>0</v>
      </c>
      <c r="AU577" s="74">
        <v>0</v>
      </c>
    </row>
    <row r="578" spans="1:47" x14ac:dyDescent="0.2">
      <c r="A578" s="49">
        <v>2037</v>
      </c>
      <c r="B578" s="49">
        <v>10</v>
      </c>
      <c r="C578" s="50">
        <f t="shared" si="202"/>
        <v>198.83661390818892</v>
      </c>
      <c r="D578" s="50">
        <f t="shared" si="200"/>
        <v>3.8389772083761713</v>
      </c>
      <c r="E578" s="50">
        <f t="shared" si="200"/>
        <v>35.469220544334775</v>
      </c>
      <c r="F578" s="50">
        <f t="shared" si="200"/>
        <v>3.7051861891231086</v>
      </c>
      <c r="G578" s="50">
        <f t="shared" si="200"/>
        <v>190.70536958671573</v>
      </c>
      <c r="H578" s="50">
        <f t="shared" si="200"/>
        <v>1.5356602334740597</v>
      </c>
      <c r="I578" s="50">
        <f t="shared" si="200"/>
        <v>0</v>
      </c>
      <c r="J578" s="50">
        <f t="shared" si="200"/>
        <v>0</v>
      </c>
      <c r="K578" s="50">
        <f t="shared" si="200"/>
        <v>0</v>
      </c>
      <c r="L578" s="50">
        <f t="shared" si="200"/>
        <v>0</v>
      </c>
      <c r="M578" s="50">
        <f t="shared" si="200"/>
        <v>0</v>
      </c>
      <c r="N578" s="50">
        <f t="shared" si="200"/>
        <v>0</v>
      </c>
      <c r="O578" s="51">
        <f t="shared" si="183"/>
        <v>198.83661390818892</v>
      </c>
      <c r="P578" s="50">
        <f t="shared" si="184"/>
        <v>3.8389772083761713</v>
      </c>
      <c r="Q578" s="50">
        <f t="shared" si="185"/>
        <v>190.70536958671573</v>
      </c>
      <c r="R578" s="50">
        <f t="shared" si="186"/>
        <v>1.5356602334740597</v>
      </c>
      <c r="S578" s="50">
        <f t="shared" si="187"/>
        <v>0</v>
      </c>
      <c r="T578" s="50">
        <f t="shared" si="188"/>
        <v>0</v>
      </c>
      <c r="U578" s="50">
        <f t="shared" si="189"/>
        <v>0</v>
      </c>
      <c r="V578" s="50">
        <f t="shared" si="190"/>
        <v>0</v>
      </c>
      <c r="X578" s="38">
        <f t="shared" si="199"/>
        <v>93.161689051897923</v>
      </c>
      <c r="Y578" s="38">
        <f t="shared" si="199"/>
        <v>0</v>
      </c>
      <c r="Z578" s="38">
        <f t="shared" si="199"/>
        <v>73.921823299745228</v>
      </c>
      <c r="AA578" s="7"/>
      <c r="AB578" s="69">
        <f t="shared" si="169"/>
        <v>238.52377373576331</v>
      </c>
      <c r="AC578" s="69">
        <f t="shared" si="170"/>
        <v>0</v>
      </c>
      <c r="AD578" s="50">
        <f t="shared" si="203"/>
        <v>1.0401537332701989</v>
      </c>
      <c r="AE578" s="50">
        <f t="shared" si="203"/>
        <v>0</v>
      </c>
      <c r="AF578" s="50">
        <f t="shared" si="203"/>
        <v>0</v>
      </c>
      <c r="AG578" s="74">
        <v>0</v>
      </c>
      <c r="AH578" s="50">
        <f t="shared" si="205"/>
        <v>0</v>
      </c>
      <c r="AI578" s="50">
        <f t="shared" si="205"/>
        <v>0</v>
      </c>
      <c r="AJ578" s="50">
        <f t="shared" si="205"/>
        <v>0</v>
      </c>
      <c r="AK578" s="50">
        <f t="shared" si="205"/>
        <v>0</v>
      </c>
      <c r="AL578" s="50">
        <f t="shared" si="205"/>
        <v>0</v>
      </c>
      <c r="AM578" s="50">
        <f t="shared" si="201"/>
        <v>0</v>
      </c>
      <c r="AN578" s="50">
        <f t="shared" si="201"/>
        <v>0</v>
      </c>
      <c r="AO578" s="50">
        <f t="shared" si="201"/>
        <v>0</v>
      </c>
      <c r="AP578" s="50">
        <f t="shared" si="201"/>
        <v>0</v>
      </c>
      <c r="AQ578" s="50">
        <f t="shared" si="201"/>
        <v>0</v>
      </c>
      <c r="AR578" s="50">
        <f t="shared" si="201"/>
        <v>0</v>
      </c>
      <c r="AS578" s="50">
        <f t="shared" si="201"/>
        <v>0</v>
      </c>
      <c r="AT578" s="74">
        <v>0</v>
      </c>
      <c r="AU578" s="74">
        <v>0</v>
      </c>
    </row>
    <row r="579" spans="1:47" x14ac:dyDescent="0.2">
      <c r="A579" s="49">
        <v>2037</v>
      </c>
      <c r="B579" s="49">
        <v>11</v>
      </c>
      <c r="C579" s="50">
        <f t="shared" si="202"/>
        <v>75.667245198869992</v>
      </c>
      <c r="D579" s="50">
        <f t="shared" si="200"/>
        <v>28.935219572893278</v>
      </c>
      <c r="E579" s="50">
        <f t="shared" si="200"/>
        <v>4.4286832253945372</v>
      </c>
      <c r="F579" s="50">
        <f t="shared" si="200"/>
        <v>6.2534575168875839E-2</v>
      </c>
      <c r="G579" s="50">
        <f t="shared" si="200"/>
        <v>53.128416412666297</v>
      </c>
      <c r="H579" s="50">
        <f t="shared" si="200"/>
        <v>14.74770491549187</v>
      </c>
      <c r="I579" s="50">
        <f t="shared" si="200"/>
        <v>0</v>
      </c>
      <c r="J579" s="50">
        <f t="shared" si="200"/>
        <v>0</v>
      </c>
      <c r="K579" s="50">
        <f t="shared" si="200"/>
        <v>0</v>
      </c>
      <c r="L579" s="50">
        <f t="shared" si="200"/>
        <v>0</v>
      </c>
      <c r="M579" s="50">
        <f t="shared" si="200"/>
        <v>0</v>
      </c>
      <c r="N579" s="50">
        <f t="shared" si="200"/>
        <v>0</v>
      </c>
      <c r="O579" s="51">
        <f t="shared" si="183"/>
        <v>75.667245198869992</v>
      </c>
      <c r="P579" s="50">
        <f t="shared" si="184"/>
        <v>28.935219572893278</v>
      </c>
      <c r="Q579" s="50">
        <f t="shared" si="185"/>
        <v>53.128416412666297</v>
      </c>
      <c r="R579" s="50">
        <f t="shared" si="186"/>
        <v>14.74770491549187</v>
      </c>
      <c r="S579" s="50">
        <f t="shared" si="187"/>
        <v>0</v>
      </c>
      <c r="T579" s="50">
        <f t="shared" si="188"/>
        <v>0</v>
      </c>
      <c r="U579" s="50">
        <f t="shared" si="189"/>
        <v>0</v>
      </c>
      <c r="V579" s="50">
        <f t="shared" si="190"/>
        <v>0</v>
      </c>
      <c r="X579" s="38">
        <f t="shared" si="199"/>
        <v>82.716754349850987</v>
      </c>
      <c r="Y579" s="38">
        <f t="shared" si="199"/>
        <v>0</v>
      </c>
      <c r="Z579" s="38">
        <f t="shared" si="199"/>
        <v>72.824650968202945</v>
      </c>
      <c r="AA579" s="7"/>
      <c r="AB579" s="69">
        <f t="shared" si="169"/>
        <v>137.25192955352946</v>
      </c>
      <c r="AC579" s="69">
        <f t="shared" si="170"/>
        <v>0</v>
      </c>
      <c r="AD579" s="50">
        <f t="shared" si="203"/>
        <v>10.990310368714875</v>
      </c>
      <c r="AE579" s="50">
        <f t="shared" si="203"/>
        <v>1.7466988989282193</v>
      </c>
      <c r="AF579" s="50">
        <f t="shared" si="203"/>
        <v>0</v>
      </c>
      <c r="AG579" s="74">
        <v>0</v>
      </c>
      <c r="AH579" s="50">
        <f t="shared" si="205"/>
        <v>0</v>
      </c>
      <c r="AI579" s="50">
        <f t="shared" si="205"/>
        <v>0</v>
      </c>
      <c r="AJ579" s="50">
        <f t="shared" si="205"/>
        <v>0</v>
      </c>
      <c r="AK579" s="50">
        <f t="shared" si="205"/>
        <v>0</v>
      </c>
      <c r="AL579" s="50">
        <f t="shared" si="205"/>
        <v>0</v>
      </c>
      <c r="AM579" s="50">
        <f t="shared" si="201"/>
        <v>0</v>
      </c>
      <c r="AN579" s="50">
        <f t="shared" si="201"/>
        <v>0</v>
      </c>
      <c r="AO579" s="50">
        <f t="shared" si="201"/>
        <v>0</v>
      </c>
      <c r="AP579" s="50">
        <f t="shared" si="201"/>
        <v>0</v>
      </c>
      <c r="AQ579" s="50">
        <f t="shared" si="201"/>
        <v>0</v>
      </c>
      <c r="AR579" s="50">
        <f t="shared" si="201"/>
        <v>0</v>
      </c>
      <c r="AS579" s="50">
        <f t="shared" si="201"/>
        <v>0</v>
      </c>
      <c r="AT579" s="74">
        <v>0</v>
      </c>
      <c r="AU579" s="74">
        <v>0</v>
      </c>
    </row>
    <row r="580" spans="1:47" x14ac:dyDescent="0.2">
      <c r="A580" s="49">
        <v>2037</v>
      </c>
      <c r="B580" s="49">
        <v>12</v>
      </c>
      <c r="C580" s="50">
        <f t="shared" si="202"/>
        <v>42.449672857488302</v>
      </c>
      <c r="D580" s="50">
        <f t="shared" si="200"/>
        <v>82.304422731853208</v>
      </c>
      <c r="E580" s="50">
        <f t="shared" si="200"/>
        <v>0.98160245218345865</v>
      </c>
      <c r="F580" s="50">
        <f t="shared" si="200"/>
        <v>5.7264258648294473E-4</v>
      </c>
      <c r="G580" s="50">
        <f t="shared" si="200"/>
        <v>24.516255146947294</v>
      </c>
      <c r="H580" s="50">
        <f t="shared" si="200"/>
        <v>65.410489377284875</v>
      </c>
      <c r="I580" s="50">
        <f t="shared" si="200"/>
        <v>0.17544300865084281</v>
      </c>
      <c r="J580" s="50">
        <f t="shared" si="200"/>
        <v>65.410489377284875</v>
      </c>
      <c r="K580" s="50">
        <f t="shared" si="200"/>
        <v>0</v>
      </c>
      <c r="L580" s="50">
        <f t="shared" si="200"/>
        <v>0</v>
      </c>
      <c r="M580" s="50">
        <f t="shared" si="200"/>
        <v>0</v>
      </c>
      <c r="N580" s="50">
        <f t="shared" si="200"/>
        <v>65.410489377284875</v>
      </c>
      <c r="O580" s="51">
        <f t="shared" si="183"/>
        <v>42.449672857488302</v>
      </c>
      <c r="P580" s="50">
        <f t="shared" si="184"/>
        <v>82.304422731853208</v>
      </c>
      <c r="Q580" s="50">
        <f t="shared" si="185"/>
        <v>24.516255146947294</v>
      </c>
      <c r="R580" s="50">
        <f t="shared" si="186"/>
        <v>65.410489377284875</v>
      </c>
      <c r="S580" s="50">
        <f t="shared" si="187"/>
        <v>0.17544300865084281</v>
      </c>
      <c r="T580" s="50">
        <f t="shared" si="188"/>
        <v>65.410489377284875</v>
      </c>
      <c r="U580" s="50">
        <f t="shared" si="189"/>
        <v>0</v>
      </c>
      <c r="V580" s="50">
        <f t="shared" si="190"/>
        <v>0</v>
      </c>
      <c r="X580" s="38">
        <f t="shared" si="199"/>
        <v>79.445466787395844</v>
      </c>
      <c r="Y580" s="38">
        <f t="shared" si="199"/>
        <v>0</v>
      </c>
      <c r="Z580" s="38">
        <f t="shared" si="199"/>
        <v>75.287115885577109</v>
      </c>
      <c r="AA580" s="7"/>
      <c r="AB580" s="69">
        <f t="shared" si="169"/>
        <v>59.058459028179144</v>
      </c>
      <c r="AC580" s="69">
        <f t="shared" si="170"/>
        <v>32.705244688642438</v>
      </c>
      <c r="AD580" s="50">
        <f t="shared" si="203"/>
        <v>55.891738675335681</v>
      </c>
      <c r="AE580" s="50">
        <f t="shared" si="203"/>
        <v>21.818154361592569</v>
      </c>
      <c r="AF580" s="50">
        <f t="shared" si="203"/>
        <v>55.891738675335681</v>
      </c>
      <c r="AG580" s="74">
        <f>+AE580</f>
        <v>21.818154361592569</v>
      </c>
      <c r="AH580" s="50">
        <f t="shared" si="205"/>
        <v>0</v>
      </c>
      <c r="AI580" s="50">
        <f t="shared" si="205"/>
        <v>0</v>
      </c>
      <c r="AJ580" s="50">
        <f t="shared" si="205"/>
        <v>0</v>
      </c>
      <c r="AK580" s="50">
        <f t="shared" si="205"/>
        <v>55.891738675335681</v>
      </c>
      <c r="AL580" s="50">
        <f t="shared" si="205"/>
        <v>0</v>
      </c>
      <c r="AM580" s="50">
        <f t="shared" si="201"/>
        <v>0</v>
      </c>
      <c r="AN580" s="50">
        <f t="shared" si="201"/>
        <v>0</v>
      </c>
      <c r="AO580" s="50">
        <f t="shared" si="201"/>
        <v>21.818154361592569</v>
      </c>
      <c r="AP580" s="50">
        <f t="shared" si="201"/>
        <v>0</v>
      </c>
      <c r="AQ580" s="50">
        <f t="shared" si="201"/>
        <v>0</v>
      </c>
      <c r="AR580" s="50">
        <f t="shared" si="201"/>
        <v>0</v>
      </c>
      <c r="AS580" s="50">
        <f t="shared" si="201"/>
        <v>0</v>
      </c>
      <c r="AT580" s="74">
        <v>0</v>
      </c>
      <c r="AU580" s="74">
        <v>0</v>
      </c>
    </row>
    <row r="581" spans="1:47" x14ac:dyDescent="0.2">
      <c r="A581" s="49">
        <v>2038</v>
      </c>
      <c r="B581" s="49">
        <v>1</v>
      </c>
      <c r="C581" s="50">
        <f>+C569</f>
        <v>26.872581391315055</v>
      </c>
      <c r="D581" s="50">
        <f t="shared" ref="D581:N581" si="206">+D569</f>
        <v>123.83441885147447</v>
      </c>
      <c r="E581" s="50">
        <f t="shared" si="206"/>
        <v>0.27440732439639026</v>
      </c>
      <c r="F581" s="50">
        <f t="shared" si="206"/>
        <v>0</v>
      </c>
      <c r="G581" s="50">
        <f t="shared" si="206"/>
        <v>8.9432386973197087</v>
      </c>
      <c r="H581" s="50">
        <f t="shared" si="206"/>
        <v>104.01238027997351</v>
      </c>
      <c r="I581" s="50">
        <f t="shared" si="206"/>
        <v>0.47586523824689808</v>
      </c>
      <c r="J581" s="50">
        <f t="shared" si="206"/>
        <v>104.01238027997351</v>
      </c>
      <c r="K581" s="50">
        <f t="shared" si="206"/>
        <v>0</v>
      </c>
      <c r="L581" s="50">
        <f t="shared" si="206"/>
        <v>0</v>
      </c>
      <c r="M581" s="50">
        <f t="shared" si="206"/>
        <v>104.01238027997351</v>
      </c>
      <c r="N581" s="50">
        <f t="shared" si="206"/>
        <v>0</v>
      </c>
      <c r="O581" s="51">
        <f t="shared" si="183"/>
        <v>26.872581391315055</v>
      </c>
      <c r="P581" s="50">
        <f t="shared" si="184"/>
        <v>123.83441885147447</v>
      </c>
      <c r="Q581" s="50">
        <f t="shared" si="185"/>
        <v>8.9432386973197087</v>
      </c>
      <c r="R581" s="50">
        <f t="shared" si="186"/>
        <v>104.01238027997351</v>
      </c>
      <c r="S581" s="50">
        <f t="shared" si="187"/>
        <v>0.47586523824689808</v>
      </c>
      <c r="T581" s="50">
        <f t="shared" si="188"/>
        <v>104.01238027997351</v>
      </c>
      <c r="U581" s="50">
        <f t="shared" si="189"/>
        <v>0</v>
      </c>
      <c r="V581" s="50">
        <f t="shared" si="190"/>
        <v>0</v>
      </c>
      <c r="X581" s="38">
        <f t="shared" si="199"/>
        <v>78.332321081003528</v>
      </c>
      <c r="Y581" s="38">
        <f t="shared" si="199"/>
        <v>0</v>
      </c>
      <c r="Z581" s="38">
        <f t="shared" si="199"/>
        <v>72.346460944869065</v>
      </c>
      <c r="AA581" s="7"/>
      <c r="AB581" s="69">
        <f t="shared" si="169"/>
        <v>34.661127124401681</v>
      </c>
      <c r="AC581" s="69">
        <f t="shared" si="170"/>
        <v>84.711434828629194</v>
      </c>
      <c r="AD581" s="50">
        <f>+AD569</f>
        <v>90.257513292983134</v>
      </c>
      <c r="AE581" s="50">
        <f>+AE569</f>
        <v>40.262137008313033</v>
      </c>
      <c r="AF581" s="50">
        <f>+AF569</f>
        <v>90.257513292983134</v>
      </c>
      <c r="AG581" s="74">
        <f>+AE581</f>
        <v>40.262137008313033</v>
      </c>
      <c r="AH581" s="50">
        <f>+AH569</f>
        <v>0</v>
      </c>
      <c r="AI581" s="50">
        <f>+AI569</f>
        <v>0</v>
      </c>
      <c r="AJ581" s="50">
        <f>+AJ569</f>
        <v>90.257513292983134</v>
      </c>
      <c r="AK581" s="50">
        <f>+AK569</f>
        <v>0</v>
      </c>
      <c r="AL581" s="50">
        <f>+AL569</f>
        <v>0</v>
      </c>
      <c r="AM581" s="50">
        <f t="shared" ref="AM581:AS581" si="207">+AM569</f>
        <v>0</v>
      </c>
      <c r="AN581" s="50">
        <f t="shared" si="207"/>
        <v>40.262137008313033</v>
      </c>
      <c r="AO581" s="50">
        <f t="shared" si="207"/>
        <v>0</v>
      </c>
      <c r="AP581" s="50">
        <f t="shared" si="207"/>
        <v>0</v>
      </c>
      <c r="AQ581" s="50">
        <f t="shared" si="207"/>
        <v>0</v>
      </c>
      <c r="AR581" s="50">
        <f t="shared" si="207"/>
        <v>0</v>
      </c>
      <c r="AS581" s="50">
        <f t="shared" si="207"/>
        <v>0</v>
      </c>
      <c r="AT581" s="74">
        <v>0</v>
      </c>
      <c r="AU581" s="74">
        <v>0</v>
      </c>
    </row>
    <row r="582" spans="1:47" x14ac:dyDescent="0.2">
      <c r="A582" s="49">
        <v>2038</v>
      </c>
      <c r="B582" s="49">
        <v>2</v>
      </c>
      <c r="C582" s="50">
        <f t="shared" si="202"/>
        <v>34.723950066840629</v>
      </c>
      <c r="D582" s="50">
        <f t="shared" si="200"/>
        <v>77.741832906544204</v>
      </c>
      <c r="E582" s="50">
        <f t="shared" si="200"/>
        <v>1.3208347252359927</v>
      </c>
      <c r="F582" s="50">
        <f t="shared" si="200"/>
        <v>8.9159951076670885E-4</v>
      </c>
      <c r="G582" s="50">
        <f t="shared" si="200"/>
        <v>13.560177014371067</v>
      </c>
      <c r="H582" s="50">
        <f t="shared" si="200"/>
        <v>57.948681528250383</v>
      </c>
      <c r="I582" s="50">
        <f t="shared" si="200"/>
        <v>0</v>
      </c>
      <c r="J582" s="50">
        <f t="shared" si="200"/>
        <v>57.948681528250383</v>
      </c>
      <c r="K582" s="50">
        <f t="shared" si="200"/>
        <v>0</v>
      </c>
      <c r="L582" s="50">
        <f t="shared" si="200"/>
        <v>97.002453208688308</v>
      </c>
      <c r="M582" s="50">
        <f t="shared" si="200"/>
        <v>0</v>
      </c>
      <c r="N582" s="50">
        <f t="shared" si="200"/>
        <v>0</v>
      </c>
      <c r="O582" s="51">
        <f t="shared" si="183"/>
        <v>34.723950066840629</v>
      </c>
      <c r="P582" s="50">
        <f t="shared" si="184"/>
        <v>77.741832906544204</v>
      </c>
      <c r="Q582" s="50">
        <f t="shared" si="185"/>
        <v>13.560177014371067</v>
      </c>
      <c r="R582" s="50">
        <f t="shared" si="186"/>
        <v>57.948681528250383</v>
      </c>
      <c r="S582" s="50">
        <f t="shared" si="187"/>
        <v>0</v>
      </c>
      <c r="T582" s="50">
        <f t="shared" si="188"/>
        <v>57.948681528250383</v>
      </c>
      <c r="U582" s="50">
        <f t="shared" si="189"/>
        <v>0</v>
      </c>
      <c r="V582" s="50">
        <f t="shared" si="190"/>
        <v>97.002453208688308</v>
      </c>
      <c r="X582" s="38">
        <f t="shared" si="199"/>
        <v>79.669768700736967</v>
      </c>
      <c r="Y582" s="38">
        <f t="shared" si="199"/>
        <v>0</v>
      </c>
      <c r="Z582" s="38">
        <f t="shared" si="199"/>
        <v>72.440419704050981</v>
      </c>
      <c r="AA582" s="7"/>
      <c r="AB582" s="69">
        <f t="shared" si="169"/>
        <v>30.798265729077841</v>
      </c>
      <c r="AC582" s="69">
        <f t="shared" si="170"/>
        <v>80.980530904111944</v>
      </c>
      <c r="AD582" s="50">
        <f t="shared" si="203"/>
        <v>48.77898975749715</v>
      </c>
      <c r="AE582" s="50">
        <f t="shared" si="203"/>
        <v>18.435089638556477</v>
      </c>
      <c r="AF582" s="50">
        <f t="shared" si="203"/>
        <v>48.77898975749715</v>
      </c>
      <c r="AG582" s="74">
        <f t="shared" ref="AG582:AG583" si="208">+AE582</f>
        <v>18.435089638556477</v>
      </c>
      <c r="AH582" s="50">
        <f t="shared" si="205"/>
        <v>0</v>
      </c>
      <c r="AI582" s="50">
        <f t="shared" si="205"/>
        <v>78.970388350011334</v>
      </c>
      <c r="AJ582" s="50">
        <f t="shared" si="205"/>
        <v>0</v>
      </c>
      <c r="AK582" s="50">
        <f t="shared" si="205"/>
        <v>0</v>
      </c>
      <c r="AL582" s="50">
        <f t="shared" si="205"/>
        <v>0</v>
      </c>
      <c r="AM582" s="50">
        <f t="shared" si="201"/>
        <v>32.338150036532738</v>
      </c>
      <c r="AN582" s="50">
        <f t="shared" si="201"/>
        <v>0</v>
      </c>
      <c r="AO582" s="50">
        <f t="shared" si="201"/>
        <v>0</v>
      </c>
      <c r="AP582" s="50">
        <f t="shared" si="201"/>
        <v>0</v>
      </c>
      <c r="AQ582" s="50">
        <f t="shared" si="201"/>
        <v>48.77898975749715</v>
      </c>
      <c r="AR582" s="50">
        <f t="shared" si="201"/>
        <v>0</v>
      </c>
      <c r="AS582" s="50">
        <f t="shared" si="201"/>
        <v>18.435089638556477</v>
      </c>
      <c r="AT582" s="74">
        <v>0</v>
      </c>
      <c r="AU582" s="74">
        <v>0</v>
      </c>
    </row>
    <row r="583" spans="1:47" x14ac:dyDescent="0.2">
      <c r="A583" s="49">
        <v>2038</v>
      </c>
      <c r="B583" s="49">
        <v>3</v>
      </c>
      <c r="C583" s="50">
        <f t="shared" si="202"/>
        <v>67.088827391532973</v>
      </c>
      <c r="D583" s="50">
        <f t="shared" si="200"/>
        <v>46.024503453365838</v>
      </c>
      <c r="E583" s="50">
        <f t="shared" si="200"/>
        <v>5.4285772270038901</v>
      </c>
      <c r="F583" s="50">
        <f t="shared" si="200"/>
        <v>0.1342781954715154</v>
      </c>
      <c r="G583" s="50">
        <f t="shared" si="200"/>
        <v>40.724002377688201</v>
      </c>
      <c r="H583" s="50">
        <f t="shared" si="200"/>
        <v>29.133900916766059</v>
      </c>
      <c r="I583" s="50">
        <f t="shared" si="200"/>
        <v>0</v>
      </c>
      <c r="J583" s="50">
        <f t="shared" si="200"/>
        <v>29.133900916766059</v>
      </c>
      <c r="K583" s="50">
        <f t="shared" si="200"/>
        <v>87.807682389096911</v>
      </c>
      <c r="L583" s="50">
        <f t="shared" si="200"/>
        <v>0</v>
      </c>
      <c r="M583" s="50">
        <f t="shared" si="200"/>
        <v>0</v>
      </c>
      <c r="N583" s="50">
        <f t="shared" si="200"/>
        <v>0</v>
      </c>
      <c r="O583" s="51">
        <f t="shared" si="183"/>
        <v>67.088827391532973</v>
      </c>
      <c r="P583" s="50">
        <f t="shared" si="184"/>
        <v>46.024503453365838</v>
      </c>
      <c r="Q583" s="50">
        <f t="shared" si="185"/>
        <v>40.724002377688201</v>
      </c>
      <c r="R583" s="50">
        <f t="shared" si="186"/>
        <v>29.133900916766059</v>
      </c>
      <c r="S583" s="50">
        <f t="shared" si="187"/>
        <v>0</v>
      </c>
      <c r="T583" s="50">
        <f t="shared" si="188"/>
        <v>29.133900916766059</v>
      </c>
      <c r="U583" s="50">
        <f t="shared" si="189"/>
        <v>87.807682389096911</v>
      </c>
      <c r="V583" s="50">
        <f t="shared" si="190"/>
        <v>0</v>
      </c>
      <c r="X583" s="38">
        <f t="shared" si="199"/>
        <v>82.538993708748691</v>
      </c>
      <c r="Y583" s="38">
        <f t="shared" si="199"/>
        <v>0</v>
      </c>
      <c r="Z583" s="38">
        <f t="shared" si="199"/>
        <v>69.644391577029523</v>
      </c>
      <c r="AA583" s="7"/>
      <c r="AB583" s="69">
        <f t="shared" ref="AB583:AB616" si="209">(C583+C582)/2</f>
        <v>50.906388729186801</v>
      </c>
      <c r="AC583" s="69">
        <f t="shared" ref="AC583:AC616" si="210">(J583+J582)/2</f>
        <v>43.541291222508221</v>
      </c>
      <c r="AD583" s="50">
        <f t="shared" si="203"/>
        <v>23.421699640876209</v>
      </c>
      <c r="AE583" s="50">
        <f t="shared" si="203"/>
        <v>5.9476789648753794</v>
      </c>
      <c r="AF583" s="50">
        <f t="shared" si="203"/>
        <v>23.421699640876209</v>
      </c>
      <c r="AG583" s="74">
        <f t="shared" si="208"/>
        <v>5.9476789648753794</v>
      </c>
      <c r="AH583" s="50">
        <f t="shared" si="205"/>
        <v>74.675091720887963</v>
      </c>
      <c r="AI583" s="50">
        <f t="shared" si="205"/>
        <v>0</v>
      </c>
      <c r="AJ583" s="50">
        <f t="shared" si="205"/>
        <v>0</v>
      </c>
      <c r="AK583" s="50">
        <f t="shared" si="205"/>
        <v>0</v>
      </c>
      <c r="AL583" s="50">
        <f t="shared" si="205"/>
        <v>30.034328431628371</v>
      </c>
      <c r="AM583" s="50">
        <f t="shared" si="201"/>
        <v>0</v>
      </c>
      <c r="AN583" s="50">
        <f t="shared" si="201"/>
        <v>0</v>
      </c>
      <c r="AO583" s="50">
        <f t="shared" si="201"/>
        <v>0</v>
      </c>
      <c r="AP583" s="50">
        <f t="shared" si="201"/>
        <v>23.421699640876209</v>
      </c>
      <c r="AQ583" s="50">
        <f t="shared" si="201"/>
        <v>0</v>
      </c>
      <c r="AR583" s="50">
        <f t="shared" si="201"/>
        <v>5.9476789648753794</v>
      </c>
      <c r="AS583" s="50">
        <f t="shared" si="201"/>
        <v>0</v>
      </c>
      <c r="AT583" s="74">
        <f>(C583+C584)/2</f>
        <v>92.25873715316439</v>
      </c>
      <c r="AU583" s="74">
        <f>(H583+H584)/2</f>
        <v>15.907842594030797</v>
      </c>
    </row>
    <row r="584" spans="1:47" x14ac:dyDescent="0.2">
      <c r="A584" s="49">
        <v>2038</v>
      </c>
      <c r="B584" s="49">
        <v>4</v>
      </c>
      <c r="C584" s="50">
        <f t="shared" si="202"/>
        <v>117.42864691479581</v>
      </c>
      <c r="D584" s="50">
        <f t="shared" si="200"/>
        <v>10.764282951672801</v>
      </c>
      <c r="E584" s="50">
        <f t="shared" si="200"/>
        <v>16.467672682378009</v>
      </c>
      <c r="F584" s="50">
        <f t="shared" si="200"/>
        <v>1.3530134195648187</v>
      </c>
      <c r="G584" s="50">
        <f t="shared" si="200"/>
        <v>95.328248916043805</v>
      </c>
      <c r="H584" s="50">
        <f t="shared" si="200"/>
        <v>2.6817842712955349</v>
      </c>
      <c r="I584" s="50">
        <f t="shared" si="200"/>
        <v>0</v>
      </c>
      <c r="J584" s="50">
        <f t="shared" si="200"/>
        <v>0</v>
      </c>
      <c r="K584" s="50">
        <f t="shared" si="200"/>
        <v>0</v>
      </c>
      <c r="L584" s="50">
        <f t="shared" si="200"/>
        <v>0</v>
      </c>
      <c r="M584" s="50">
        <f t="shared" si="200"/>
        <v>0</v>
      </c>
      <c r="N584" s="50">
        <f t="shared" si="200"/>
        <v>0</v>
      </c>
      <c r="O584" s="51">
        <f t="shared" si="183"/>
        <v>117.42864691479581</v>
      </c>
      <c r="P584" s="50">
        <f t="shared" si="184"/>
        <v>10.764282951672801</v>
      </c>
      <c r="Q584" s="50">
        <f t="shared" si="185"/>
        <v>95.328248916043805</v>
      </c>
      <c r="R584" s="50">
        <f t="shared" si="186"/>
        <v>2.6817842712955349</v>
      </c>
      <c r="S584" s="50">
        <f t="shared" si="187"/>
        <v>0</v>
      </c>
      <c r="T584" s="50">
        <f t="shared" si="188"/>
        <v>0</v>
      </c>
      <c r="U584" s="50">
        <f t="shared" si="189"/>
        <v>0</v>
      </c>
      <c r="V584" s="50">
        <f t="shared" si="190"/>
        <v>0</v>
      </c>
      <c r="X584" s="38">
        <f t="shared" si="199"/>
        <v>86.733993019033363</v>
      </c>
      <c r="Y584" s="38">
        <f t="shared" si="199"/>
        <v>0</v>
      </c>
      <c r="Z584" s="38">
        <f t="shared" si="199"/>
        <v>68.255756463766915</v>
      </c>
      <c r="AA584" s="7"/>
      <c r="AB584" s="69">
        <f t="shared" si="209"/>
        <v>92.25873715316439</v>
      </c>
      <c r="AC584" s="69">
        <f t="shared" si="210"/>
        <v>14.56695045838303</v>
      </c>
      <c r="AD584" s="50">
        <f t="shared" si="203"/>
        <v>1.5573633808275509</v>
      </c>
      <c r="AE584" s="50">
        <f t="shared" si="203"/>
        <v>6.7199104708102195E-4</v>
      </c>
      <c r="AF584" s="50">
        <f t="shared" si="203"/>
        <v>0</v>
      </c>
      <c r="AG584" s="74">
        <v>0</v>
      </c>
      <c r="AH584" s="50">
        <f t="shared" si="205"/>
        <v>0</v>
      </c>
      <c r="AI584" s="50">
        <f t="shared" si="205"/>
        <v>0</v>
      </c>
      <c r="AJ584" s="50">
        <f t="shared" si="205"/>
        <v>0</v>
      </c>
      <c r="AK584" s="50">
        <f t="shared" si="205"/>
        <v>0</v>
      </c>
      <c r="AL584" s="50">
        <f t="shared" si="205"/>
        <v>0</v>
      </c>
      <c r="AM584" s="50">
        <f t="shared" si="201"/>
        <v>0</v>
      </c>
      <c r="AN584" s="50">
        <f t="shared" si="201"/>
        <v>0</v>
      </c>
      <c r="AO584" s="50">
        <f t="shared" si="201"/>
        <v>0</v>
      </c>
      <c r="AP584" s="50">
        <f t="shared" si="201"/>
        <v>0</v>
      </c>
      <c r="AQ584" s="50">
        <f t="shared" si="201"/>
        <v>0</v>
      </c>
      <c r="AR584" s="50">
        <f t="shared" si="201"/>
        <v>0</v>
      </c>
      <c r="AS584" s="50">
        <f t="shared" si="201"/>
        <v>0</v>
      </c>
      <c r="AT584" s="74">
        <v>0</v>
      </c>
      <c r="AU584" s="74">
        <v>0</v>
      </c>
    </row>
    <row r="585" spans="1:47" x14ac:dyDescent="0.2">
      <c r="A585" s="49">
        <v>2038</v>
      </c>
      <c r="B585" s="49">
        <v>5</v>
      </c>
      <c r="C585" s="50">
        <f t="shared" si="202"/>
        <v>205.87235315982971</v>
      </c>
      <c r="D585" s="50">
        <f t="shared" ref="D585:N600" si="211">+D573</f>
        <v>1.2492833206498815</v>
      </c>
      <c r="E585" s="50">
        <f t="shared" si="211"/>
        <v>45.023718770231113</v>
      </c>
      <c r="F585" s="50">
        <f t="shared" si="211"/>
        <v>7.1705905198264563</v>
      </c>
      <c r="G585" s="50">
        <f t="shared" si="211"/>
        <v>197.64060057596834</v>
      </c>
      <c r="H585" s="50">
        <f t="shared" si="211"/>
        <v>7.083333333333286E-2</v>
      </c>
      <c r="I585" s="50">
        <f t="shared" si="211"/>
        <v>0</v>
      </c>
      <c r="J585" s="50">
        <f t="shared" si="211"/>
        <v>0</v>
      </c>
      <c r="K585" s="50">
        <f t="shared" si="211"/>
        <v>0</v>
      </c>
      <c r="L585" s="50">
        <f t="shared" si="211"/>
        <v>0</v>
      </c>
      <c r="M585" s="50">
        <f t="shared" si="211"/>
        <v>0</v>
      </c>
      <c r="N585" s="50">
        <f t="shared" si="211"/>
        <v>0</v>
      </c>
      <c r="O585" s="51">
        <f t="shared" si="183"/>
        <v>205.87235315982971</v>
      </c>
      <c r="P585" s="50">
        <f t="shared" si="184"/>
        <v>1.2492833206498815</v>
      </c>
      <c r="Q585" s="50">
        <f t="shared" si="185"/>
        <v>197.64060057596834</v>
      </c>
      <c r="R585" s="50">
        <f t="shared" si="186"/>
        <v>7.083333333333286E-2</v>
      </c>
      <c r="S585" s="50">
        <f t="shared" si="187"/>
        <v>0</v>
      </c>
      <c r="T585" s="50">
        <f t="shared" si="188"/>
        <v>0</v>
      </c>
      <c r="U585" s="50">
        <f t="shared" si="189"/>
        <v>0</v>
      </c>
      <c r="V585" s="50">
        <f t="shared" si="190"/>
        <v>0</v>
      </c>
      <c r="X585" s="38">
        <f t="shared" si="199"/>
        <v>95.217284807981201</v>
      </c>
      <c r="Y585" s="38">
        <f t="shared" si="199"/>
        <v>95.217284807981201</v>
      </c>
      <c r="Z585" s="38">
        <f t="shared" si="199"/>
        <v>70.983151786833304</v>
      </c>
      <c r="AA585" s="7"/>
      <c r="AB585" s="69">
        <f t="shared" si="209"/>
        <v>161.65050003731275</v>
      </c>
      <c r="AC585" s="69">
        <f t="shared" si="210"/>
        <v>0</v>
      </c>
      <c r="AD585" s="50">
        <f t="shared" si="203"/>
        <v>1.041666666666643E-2</v>
      </c>
      <c r="AE585" s="50">
        <f t="shared" si="203"/>
        <v>0</v>
      </c>
      <c r="AF585" s="50">
        <f t="shared" si="203"/>
        <v>0</v>
      </c>
      <c r="AG585" s="74">
        <v>0</v>
      </c>
      <c r="AH585" s="50">
        <f t="shared" si="205"/>
        <v>0</v>
      </c>
      <c r="AI585" s="50">
        <f t="shared" si="205"/>
        <v>0</v>
      </c>
      <c r="AJ585" s="50">
        <f t="shared" si="205"/>
        <v>0</v>
      </c>
      <c r="AK585" s="50">
        <f t="shared" si="205"/>
        <v>0</v>
      </c>
      <c r="AL585" s="50">
        <f t="shared" si="205"/>
        <v>0</v>
      </c>
      <c r="AM585" s="50">
        <f t="shared" si="205"/>
        <v>0</v>
      </c>
      <c r="AN585" s="50">
        <f t="shared" si="205"/>
        <v>0</v>
      </c>
      <c r="AO585" s="50">
        <f t="shared" si="205"/>
        <v>0</v>
      </c>
      <c r="AP585" s="50">
        <f t="shared" si="205"/>
        <v>0</v>
      </c>
      <c r="AQ585" s="50">
        <f t="shared" si="205"/>
        <v>0</v>
      </c>
      <c r="AR585" s="50">
        <f t="shared" si="205"/>
        <v>0</v>
      </c>
      <c r="AS585" s="50">
        <f t="shared" si="205"/>
        <v>0</v>
      </c>
      <c r="AT585" s="74">
        <v>0</v>
      </c>
      <c r="AU585" s="74">
        <v>0</v>
      </c>
    </row>
    <row r="586" spans="1:47" x14ac:dyDescent="0.2">
      <c r="A586" s="49">
        <v>2038</v>
      </c>
      <c r="B586" s="49">
        <v>6</v>
      </c>
      <c r="C586" s="50">
        <f t="shared" si="202"/>
        <v>273.79728737823223</v>
      </c>
      <c r="D586" s="50">
        <f t="shared" si="211"/>
        <v>0</v>
      </c>
      <c r="E586" s="50">
        <f t="shared" si="211"/>
        <v>72.937178621047735</v>
      </c>
      <c r="F586" s="50">
        <f t="shared" si="211"/>
        <v>17.719139843326005</v>
      </c>
      <c r="G586" s="50">
        <f t="shared" si="211"/>
        <v>273.7753998005528</v>
      </c>
      <c r="H586" s="50">
        <f t="shared" si="211"/>
        <v>0</v>
      </c>
      <c r="I586" s="50">
        <f t="shared" si="211"/>
        <v>0</v>
      </c>
      <c r="J586" s="50">
        <f t="shared" si="211"/>
        <v>0</v>
      </c>
      <c r="K586" s="50">
        <f t="shared" si="211"/>
        <v>0</v>
      </c>
      <c r="L586" s="50">
        <f t="shared" si="211"/>
        <v>0</v>
      </c>
      <c r="M586" s="50">
        <f t="shared" si="211"/>
        <v>0</v>
      </c>
      <c r="N586" s="50">
        <f t="shared" si="211"/>
        <v>0</v>
      </c>
      <c r="O586" s="51">
        <f t="shared" si="183"/>
        <v>273.79728737823223</v>
      </c>
      <c r="P586" s="50">
        <f t="shared" si="184"/>
        <v>0</v>
      </c>
      <c r="Q586" s="50">
        <f t="shared" si="185"/>
        <v>273.7753998005528</v>
      </c>
      <c r="R586" s="50">
        <f t="shared" si="186"/>
        <v>0</v>
      </c>
      <c r="S586" s="50">
        <f t="shared" si="187"/>
        <v>0</v>
      </c>
      <c r="T586" s="50">
        <f t="shared" si="188"/>
        <v>0</v>
      </c>
      <c r="U586" s="50">
        <f t="shared" si="189"/>
        <v>0</v>
      </c>
      <c r="V586" s="50">
        <f t="shared" si="190"/>
        <v>0</v>
      </c>
      <c r="X586" s="38">
        <f t="shared" si="199"/>
        <v>102.96120349246796</v>
      </c>
      <c r="Y586" s="38">
        <f t="shared" si="199"/>
        <v>102.96120349246796</v>
      </c>
      <c r="Z586" s="38">
        <f t="shared" si="199"/>
        <v>76.337452216704307</v>
      </c>
      <c r="AA586" s="7"/>
      <c r="AB586" s="69">
        <f t="shared" si="209"/>
        <v>239.83482026903096</v>
      </c>
      <c r="AC586" s="69">
        <f t="shared" si="210"/>
        <v>0</v>
      </c>
      <c r="AD586" s="50">
        <f t="shared" si="203"/>
        <v>0</v>
      </c>
      <c r="AE586" s="50">
        <f t="shared" si="203"/>
        <v>0</v>
      </c>
      <c r="AF586" s="50">
        <f t="shared" si="203"/>
        <v>0</v>
      </c>
      <c r="AG586" s="74">
        <v>0</v>
      </c>
      <c r="AH586" s="50">
        <f t="shared" si="205"/>
        <v>0</v>
      </c>
      <c r="AI586" s="50">
        <f t="shared" si="205"/>
        <v>0</v>
      </c>
      <c r="AJ586" s="50">
        <f t="shared" si="205"/>
        <v>0</v>
      </c>
      <c r="AK586" s="50">
        <f t="shared" si="205"/>
        <v>0</v>
      </c>
      <c r="AL586" s="50">
        <f t="shared" si="205"/>
        <v>0</v>
      </c>
      <c r="AM586" s="50">
        <f t="shared" si="205"/>
        <v>0</v>
      </c>
      <c r="AN586" s="50">
        <f t="shared" si="205"/>
        <v>0</v>
      </c>
      <c r="AO586" s="50">
        <f t="shared" si="205"/>
        <v>0</v>
      </c>
      <c r="AP586" s="50">
        <f t="shared" si="205"/>
        <v>0</v>
      </c>
      <c r="AQ586" s="50">
        <f t="shared" si="205"/>
        <v>0</v>
      </c>
      <c r="AR586" s="50">
        <f t="shared" si="205"/>
        <v>0</v>
      </c>
      <c r="AS586" s="50">
        <f t="shared" si="205"/>
        <v>0</v>
      </c>
      <c r="AT586" s="74">
        <v>0</v>
      </c>
      <c r="AU586" s="74">
        <v>0</v>
      </c>
    </row>
    <row r="587" spans="1:47" x14ac:dyDescent="0.2">
      <c r="A587" s="49">
        <v>2038</v>
      </c>
      <c r="B587" s="49">
        <v>7</v>
      </c>
      <c r="C587" s="50">
        <f t="shared" si="202"/>
        <v>323.21495100202412</v>
      </c>
      <c r="D587" s="50">
        <f t="shared" si="211"/>
        <v>0</v>
      </c>
      <c r="E587" s="50">
        <f t="shared" si="211"/>
        <v>97.206715563959477</v>
      </c>
      <c r="F587" s="50">
        <f t="shared" si="211"/>
        <v>25.757981967650835</v>
      </c>
      <c r="G587" s="50">
        <f t="shared" si="211"/>
        <v>323.21490232084477</v>
      </c>
      <c r="H587" s="50">
        <f t="shared" si="211"/>
        <v>0</v>
      </c>
      <c r="I587" s="50">
        <f t="shared" si="211"/>
        <v>0</v>
      </c>
      <c r="J587" s="50">
        <f t="shared" si="211"/>
        <v>0</v>
      </c>
      <c r="K587" s="50">
        <f t="shared" si="211"/>
        <v>0</v>
      </c>
      <c r="L587" s="50">
        <f t="shared" si="211"/>
        <v>0</v>
      </c>
      <c r="M587" s="50">
        <f t="shared" si="211"/>
        <v>0</v>
      </c>
      <c r="N587" s="50">
        <f t="shared" si="211"/>
        <v>0</v>
      </c>
      <c r="O587" s="51">
        <f t="shared" si="183"/>
        <v>323.21495100202412</v>
      </c>
      <c r="P587" s="50">
        <f t="shared" si="184"/>
        <v>0</v>
      </c>
      <c r="Q587" s="50">
        <f t="shared" si="185"/>
        <v>323.21490232084477</v>
      </c>
      <c r="R587" s="50">
        <f t="shared" si="186"/>
        <v>0</v>
      </c>
      <c r="S587" s="50">
        <f t="shared" si="187"/>
        <v>0</v>
      </c>
      <c r="T587" s="50">
        <f t="shared" si="188"/>
        <v>0</v>
      </c>
      <c r="U587" s="50">
        <f t="shared" si="189"/>
        <v>0</v>
      </c>
      <c r="V587" s="50">
        <f t="shared" si="190"/>
        <v>0</v>
      </c>
      <c r="X587" s="38">
        <f t="shared" si="199"/>
        <v>106.44877069971258</v>
      </c>
      <c r="Y587" s="38">
        <f t="shared" si="199"/>
        <v>106.44877069971258</v>
      </c>
      <c r="Z587" s="38">
        <f t="shared" si="199"/>
        <v>76.206395007915347</v>
      </c>
      <c r="AA587" s="7"/>
      <c r="AB587" s="69">
        <f t="shared" si="209"/>
        <v>298.50611919012817</v>
      </c>
      <c r="AC587" s="69">
        <f t="shared" si="210"/>
        <v>0</v>
      </c>
      <c r="AD587" s="50">
        <f t="shared" si="203"/>
        <v>0</v>
      </c>
      <c r="AE587" s="50">
        <f t="shared" si="203"/>
        <v>0</v>
      </c>
      <c r="AF587" s="50">
        <f t="shared" si="203"/>
        <v>0</v>
      </c>
      <c r="AG587" s="74">
        <v>0</v>
      </c>
      <c r="AH587" s="50">
        <f t="shared" si="205"/>
        <v>0</v>
      </c>
      <c r="AI587" s="50">
        <f t="shared" si="205"/>
        <v>0</v>
      </c>
      <c r="AJ587" s="50">
        <f t="shared" si="205"/>
        <v>0</v>
      </c>
      <c r="AK587" s="50">
        <f t="shared" si="205"/>
        <v>0</v>
      </c>
      <c r="AL587" s="50">
        <f t="shared" si="205"/>
        <v>0</v>
      </c>
      <c r="AM587" s="50">
        <f t="shared" si="205"/>
        <v>0</v>
      </c>
      <c r="AN587" s="50">
        <f t="shared" si="205"/>
        <v>0</v>
      </c>
      <c r="AO587" s="50">
        <f t="shared" si="205"/>
        <v>0</v>
      </c>
      <c r="AP587" s="50">
        <f t="shared" si="205"/>
        <v>0</v>
      </c>
      <c r="AQ587" s="50">
        <f t="shared" si="205"/>
        <v>0</v>
      </c>
      <c r="AR587" s="50">
        <f t="shared" si="205"/>
        <v>0</v>
      </c>
      <c r="AS587" s="50">
        <f t="shared" si="205"/>
        <v>0</v>
      </c>
      <c r="AT587" s="74">
        <v>0</v>
      </c>
      <c r="AU587" s="74">
        <v>0</v>
      </c>
    </row>
    <row r="588" spans="1:47" x14ac:dyDescent="0.2">
      <c r="A588" s="49">
        <v>2038</v>
      </c>
      <c r="B588" s="49">
        <v>8</v>
      </c>
      <c r="C588" s="50">
        <f t="shared" si="202"/>
        <v>329.73144935858772</v>
      </c>
      <c r="D588" s="50">
        <f t="shared" si="211"/>
        <v>0</v>
      </c>
      <c r="E588" s="50">
        <f t="shared" si="211"/>
        <v>99.695312400078421</v>
      </c>
      <c r="F588" s="50">
        <f t="shared" si="211"/>
        <v>26.810191103418628</v>
      </c>
      <c r="G588" s="50">
        <f t="shared" si="211"/>
        <v>329.73069944170629</v>
      </c>
      <c r="H588" s="50">
        <f t="shared" si="211"/>
        <v>0</v>
      </c>
      <c r="I588" s="50">
        <f t="shared" si="211"/>
        <v>0</v>
      </c>
      <c r="J588" s="50">
        <f t="shared" si="211"/>
        <v>0</v>
      </c>
      <c r="K588" s="50">
        <f t="shared" si="211"/>
        <v>0</v>
      </c>
      <c r="L588" s="50">
        <f t="shared" si="211"/>
        <v>0</v>
      </c>
      <c r="M588" s="50">
        <f t="shared" si="211"/>
        <v>0</v>
      </c>
      <c r="N588" s="50">
        <f t="shared" si="211"/>
        <v>0</v>
      </c>
      <c r="O588" s="51">
        <f t="shared" si="183"/>
        <v>329.73144935858772</v>
      </c>
      <c r="P588" s="50">
        <f t="shared" si="184"/>
        <v>0</v>
      </c>
      <c r="Q588" s="50">
        <f t="shared" si="185"/>
        <v>329.73069944170629</v>
      </c>
      <c r="R588" s="50">
        <f t="shared" si="186"/>
        <v>0</v>
      </c>
      <c r="S588" s="50">
        <f t="shared" si="187"/>
        <v>0</v>
      </c>
      <c r="T588" s="50">
        <f t="shared" si="188"/>
        <v>0</v>
      </c>
      <c r="U588" s="50">
        <f t="shared" si="189"/>
        <v>0</v>
      </c>
      <c r="V588" s="50">
        <f t="shared" si="190"/>
        <v>0</v>
      </c>
      <c r="X588" s="38">
        <f t="shared" si="199"/>
        <v>107.41614697985577</v>
      </c>
      <c r="Y588" s="38">
        <f t="shared" si="199"/>
        <v>107.41614697985577</v>
      </c>
      <c r="Z588" s="38">
        <f t="shared" si="199"/>
        <v>76.3967564018632</v>
      </c>
      <c r="AA588" s="7"/>
      <c r="AB588" s="69">
        <f t="shared" si="209"/>
        <v>326.47320018030592</v>
      </c>
      <c r="AC588" s="69">
        <f t="shared" si="210"/>
        <v>0</v>
      </c>
      <c r="AD588" s="50">
        <f t="shared" si="203"/>
        <v>0</v>
      </c>
      <c r="AE588" s="50">
        <f t="shared" si="203"/>
        <v>0</v>
      </c>
      <c r="AF588" s="50">
        <f t="shared" si="203"/>
        <v>0</v>
      </c>
      <c r="AG588" s="74">
        <v>0</v>
      </c>
      <c r="AH588" s="50">
        <f t="shared" si="205"/>
        <v>0</v>
      </c>
      <c r="AI588" s="50">
        <f t="shared" si="205"/>
        <v>0</v>
      </c>
      <c r="AJ588" s="50">
        <f t="shared" si="205"/>
        <v>0</v>
      </c>
      <c r="AK588" s="50">
        <f t="shared" si="205"/>
        <v>0</v>
      </c>
      <c r="AL588" s="50">
        <f t="shared" si="205"/>
        <v>0</v>
      </c>
      <c r="AM588" s="50">
        <f t="shared" si="205"/>
        <v>0</v>
      </c>
      <c r="AN588" s="50">
        <f t="shared" si="205"/>
        <v>0</v>
      </c>
      <c r="AO588" s="50">
        <f t="shared" si="205"/>
        <v>0</v>
      </c>
      <c r="AP588" s="50">
        <f t="shared" si="205"/>
        <v>0</v>
      </c>
      <c r="AQ588" s="50">
        <f t="shared" si="205"/>
        <v>0</v>
      </c>
      <c r="AR588" s="50">
        <f t="shared" si="205"/>
        <v>0</v>
      </c>
      <c r="AS588" s="50">
        <f t="shared" si="205"/>
        <v>0</v>
      </c>
      <c r="AT588" s="74">
        <v>0</v>
      </c>
      <c r="AU588" s="74">
        <v>0</v>
      </c>
    </row>
    <row r="589" spans="1:47" x14ac:dyDescent="0.2">
      <c r="A589" s="49">
        <v>2038</v>
      </c>
      <c r="B589" s="49">
        <v>9</v>
      </c>
      <c r="C589" s="50">
        <f t="shared" si="202"/>
        <v>278.21093356333773</v>
      </c>
      <c r="D589" s="50">
        <f t="shared" si="211"/>
        <v>0</v>
      </c>
      <c r="E589" s="50">
        <f t="shared" si="211"/>
        <v>69.2279907235135</v>
      </c>
      <c r="F589" s="50">
        <f t="shared" si="211"/>
        <v>13.43040285734474</v>
      </c>
      <c r="G589" s="50">
        <f t="shared" si="211"/>
        <v>278.15549384899225</v>
      </c>
      <c r="H589" s="50">
        <f t="shared" si="211"/>
        <v>0</v>
      </c>
      <c r="I589" s="50">
        <f t="shared" si="211"/>
        <v>0</v>
      </c>
      <c r="J589" s="50">
        <f t="shared" si="211"/>
        <v>0</v>
      </c>
      <c r="K589" s="50">
        <f t="shared" si="211"/>
        <v>0</v>
      </c>
      <c r="L589" s="50">
        <f t="shared" si="211"/>
        <v>0</v>
      </c>
      <c r="M589" s="50">
        <f t="shared" si="211"/>
        <v>0</v>
      </c>
      <c r="N589" s="50">
        <f t="shared" si="211"/>
        <v>0</v>
      </c>
      <c r="O589" s="51">
        <f t="shared" si="183"/>
        <v>278.21093356333773</v>
      </c>
      <c r="P589" s="50">
        <f t="shared" si="184"/>
        <v>0</v>
      </c>
      <c r="Q589" s="50">
        <f t="shared" si="185"/>
        <v>278.15549384899225</v>
      </c>
      <c r="R589" s="50">
        <f t="shared" si="186"/>
        <v>0</v>
      </c>
      <c r="S589" s="50">
        <f t="shared" si="187"/>
        <v>0</v>
      </c>
      <c r="T589" s="50">
        <f t="shared" si="188"/>
        <v>0</v>
      </c>
      <c r="U589" s="50">
        <f t="shared" si="189"/>
        <v>0</v>
      </c>
      <c r="V589" s="50">
        <f t="shared" si="190"/>
        <v>0</v>
      </c>
      <c r="X589" s="38">
        <f t="shared" si="199"/>
        <v>102.68150137955607</v>
      </c>
      <c r="Y589" s="38">
        <f t="shared" si="199"/>
        <v>102.68150137955607</v>
      </c>
      <c r="Z589" s="38">
        <f t="shared" si="199"/>
        <v>78.001484422866469</v>
      </c>
      <c r="AA589" s="7"/>
      <c r="AB589" s="69">
        <f t="shared" si="209"/>
        <v>303.9711914609627</v>
      </c>
      <c r="AC589" s="69">
        <f t="shared" si="210"/>
        <v>0</v>
      </c>
      <c r="AD589" s="50">
        <f t="shared" si="203"/>
        <v>0</v>
      </c>
      <c r="AE589" s="50">
        <f t="shared" si="203"/>
        <v>0</v>
      </c>
      <c r="AF589" s="50">
        <f t="shared" si="203"/>
        <v>0</v>
      </c>
      <c r="AG589" s="74">
        <v>0</v>
      </c>
      <c r="AH589" s="50">
        <f t="shared" si="205"/>
        <v>0</v>
      </c>
      <c r="AI589" s="50">
        <f t="shared" si="205"/>
        <v>0</v>
      </c>
      <c r="AJ589" s="50">
        <f t="shared" si="205"/>
        <v>0</v>
      </c>
      <c r="AK589" s="50">
        <f t="shared" si="205"/>
        <v>0</v>
      </c>
      <c r="AL589" s="50">
        <f t="shared" si="205"/>
        <v>0</v>
      </c>
      <c r="AM589" s="50">
        <f t="shared" si="205"/>
        <v>0</v>
      </c>
      <c r="AN589" s="50">
        <f t="shared" si="205"/>
        <v>0</v>
      </c>
      <c r="AO589" s="50">
        <f t="shared" si="205"/>
        <v>0</v>
      </c>
      <c r="AP589" s="50">
        <f t="shared" si="205"/>
        <v>0</v>
      </c>
      <c r="AQ589" s="50">
        <f t="shared" si="205"/>
        <v>0</v>
      </c>
      <c r="AR589" s="50">
        <f t="shared" si="205"/>
        <v>0</v>
      </c>
      <c r="AS589" s="50">
        <f t="shared" si="205"/>
        <v>0</v>
      </c>
      <c r="AT589" s="74">
        <v>0</v>
      </c>
      <c r="AU589" s="74">
        <v>0</v>
      </c>
    </row>
    <row r="590" spans="1:47" x14ac:dyDescent="0.2">
      <c r="A590" s="49">
        <v>2038</v>
      </c>
      <c r="B590" s="49">
        <v>10</v>
      </c>
      <c r="C590" s="50">
        <f t="shared" si="202"/>
        <v>198.83661390818892</v>
      </c>
      <c r="D590" s="50">
        <f t="shared" si="211"/>
        <v>3.8389772083761713</v>
      </c>
      <c r="E590" s="50">
        <f t="shared" si="211"/>
        <v>35.469220544334775</v>
      </c>
      <c r="F590" s="50">
        <f t="shared" si="211"/>
        <v>3.7051861891231086</v>
      </c>
      <c r="G590" s="50">
        <f t="shared" si="211"/>
        <v>190.70536958671573</v>
      </c>
      <c r="H590" s="50">
        <f t="shared" si="211"/>
        <v>1.5356602334740597</v>
      </c>
      <c r="I590" s="50">
        <f t="shared" si="211"/>
        <v>0</v>
      </c>
      <c r="J590" s="50">
        <f t="shared" si="211"/>
        <v>0</v>
      </c>
      <c r="K590" s="50">
        <f t="shared" si="211"/>
        <v>0</v>
      </c>
      <c r="L590" s="50">
        <f t="shared" si="211"/>
        <v>0</v>
      </c>
      <c r="M590" s="50">
        <f t="shared" si="211"/>
        <v>0</v>
      </c>
      <c r="N590" s="50">
        <f t="shared" si="211"/>
        <v>0</v>
      </c>
      <c r="O590" s="51">
        <f t="shared" si="183"/>
        <v>198.83661390818892</v>
      </c>
      <c r="P590" s="50">
        <f t="shared" si="184"/>
        <v>3.8389772083761713</v>
      </c>
      <c r="Q590" s="50">
        <f t="shared" si="185"/>
        <v>190.70536958671573</v>
      </c>
      <c r="R590" s="50">
        <f t="shared" si="186"/>
        <v>1.5356602334740597</v>
      </c>
      <c r="S590" s="50">
        <f t="shared" si="187"/>
        <v>0</v>
      </c>
      <c r="T590" s="50">
        <f t="shared" si="188"/>
        <v>0</v>
      </c>
      <c r="U590" s="50">
        <f t="shared" si="189"/>
        <v>0</v>
      </c>
      <c r="V590" s="50">
        <f t="shared" si="190"/>
        <v>0</v>
      </c>
      <c r="X590" s="38">
        <f t="shared" si="199"/>
        <v>93.161689051897923</v>
      </c>
      <c r="Y590" s="38">
        <f t="shared" si="199"/>
        <v>0</v>
      </c>
      <c r="Z590" s="38">
        <f t="shared" si="199"/>
        <v>73.921823299745228</v>
      </c>
      <c r="AA590" s="7"/>
      <c r="AB590" s="69">
        <f t="shared" si="209"/>
        <v>238.52377373576331</v>
      </c>
      <c r="AC590" s="69">
        <f t="shared" si="210"/>
        <v>0</v>
      </c>
      <c r="AD590" s="50">
        <f t="shared" si="203"/>
        <v>1.0401537332701989</v>
      </c>
      <c r="AE590" s="50">
        <f t="shared" si="203"/>
        <v>0</v>
      </c>
      <c r="AF590" s="50">
        <f t="shared" si="203"/>
        <v>0</v>
      </c>
      <c r="AG590" s="74">
        <v>0</v>
      </c>
      <c r="AH590" s="50">
        <f t="shared" si="205"/>
        <v>0</v>
      </c>
      <c r="AI590" s="50">
        <f t="shared" si="205"/>
        <v>0</v>
      </c>
      <c r="AJ590" s="50">
        <f t="shared" si="205"/>
        <v>0</v>
      </c>
      <c r="AK590" s="50">
        <f t="shared" si="205"/>
        <v>0</v>
      </c>
      <c r="AL590" s="50">
        <f t="shared" si="205"/>
        <v>0</v>
      </c>
      <c r="AM590" s="50">
        <f t="shared" si="205"/>
        <v>0</v>
      </c>
      <c r="AN590" s="50">
        <f t="shared" si="205"/>
        <v>0</v>
      </c>
      <c r="AO590" s="50">
        <f t="shared" si="205"/>
        <v>0</v>
      </c>
      <c r="AP590" s="50">
        <f t="shared" si="205"/>
        <v>0</v>
      </c>
      <c r="AQ590" s="50">
        <f t="shared" si="205"/>
        <v>0</v>
      </c>
      <c r="AR590" s="50">
        <f t="shared" si="205"/>
        <v>0</v>
      </c>
      <c r="AS590" s="50">
        <f t="shared" si="205"/>
        <v>0</v>
      </c>
      <c r="AT590" s="74">
        <v>0</v>
      </c>
      <c r="AU590" s="74">
        <v>0</v>
      </c>
    </row>
    <row r="591" spans="1:47" x14ac:dyDescent="0.2">
      <c r="A591" s="49">
        <v>2038</v>
      </c>
      <c r="B591" s="49">
        <v>11</v>
      </c>
      <c r="C591" s="50">
        <f t="shared" si="202"/>
        <v>75.667245198869992</v>
      </c>
      <c r="D591" s="50">
        <f t="shared" si="211"/>
        <v>28.935219572893278</v>
      </c>
      <c r="E591" s="50">
        <f t="shared" si="211"/>
        <v>4.4286832253945372</v>
      </c>
      <c r="F591" s="50">
        <f t="shared" si="211"/>
        <v>6.2534575168875839E-2</v>
      </c>
      <c r="G591" s="50">
        <f t="shared" si="211"/>
        <v>53.128416412666297</v>
      </c>
      <c r="H591" s="50">
        <f t="shared" si="211"/>
        <v>14.74770491549187</v>
      </c>
      <c r="I591" s="50">
        <f t="shared" si="211"/>
        <v>0</v>
      </c>
      <c r="J591" s="50">
        <f t="shared" si="211"/>
        <v>0</v>
      </c>
      <c r="K591" s="50">
        <f t="shared" si="211"/>
        <v>0</v>
      </c>
      <c r="L591" s="50">
        <f t="shared" si="211"/>
        <v>0</v>
      </c>
      <c r="M591" s="50">
        <f t="shared" si="211"/>
        <v>0</v>
      </c>
      <c r="N591" s="50">
        <f t="shared" si="211"/>
        <v>0</v>
      </c>
      <c r="O591" s="51">
        <f t="shared" si="183"/>
        <v>75.667245198869992</v>
      </c>
      <c r="P591" s="50">
        <f t="shared" si="184"/>
        <v>28.935219572893278</v>
      </c>
      <c r="Q591" s="50">
        <f t="shared" si="185"/>
        <v>53.128416412666297</v>
      </c>
      <c r="R591" s="50">
        <f t="shared" si="186"/>
        <v>14.74770491549187</v>
      </c>
      <c r="S591" s="50">
        <f t="shared" si="187"/>
        <v>0</v>
      </c>
      <c r="T591" s="50">
        <f t="shared" si="188"/>
        <v>0</v>
      </c>
      <c r="U591" s="50">
        <f t="shared" si="189"/>
        <v>0</v>
      </c>
      <c r="V591" s="50">
        <f t="shared" si="190"/>
        <v>0</v>
      </c>
      <c r="X591" s="38">
        <f t="shared" si="199"/>
        <v>82.716754349850987</v>
      </c>
      <c r="Y591" s="38">
        <f t="shared" si="199"/>
        <v>0</v>
      </c>
      <c r="Z591" s="38">
        <f t="shared" si="199"/>
        <v>72.824650968202945</v>
      </c>
      <c r="AA591" s="7"/>
      <c r="AB591" s="69">
        <f t="shared" si="209"/>
        <v>137.25192955352946</v>
      </c>
      <c r="AC591" s="69">
        <f t="shared" si="210"/>
        <v>0</v>
      </c>
      <c r="AD591" s="50">
        <f t="shared" si="203"/>
        <v>10.990310368714875</v>
      </c>
      <c r="AE591" s="50">
        <f t="shared" si="203"/>
        <v>1.7466988989282193</v>
      </c>
      <c r="AF591" s="50">
        <f t="shared" si="203"/>
        <v>0</v>
      </c>
      <c r="AG591" s="74">
        <v>0</v>
      </c>
      <c r="AH591" s="50">
        <f t="shared" si="205"/>
        <v>0</v>
      </c>
      <c r="AI591" s="50">
        <f t="shared" si="205"/>
        <v>0</v>
      </c>
      <c r="AJ591" s="50">
        <f t="shared" si="205"/>
        <v>0</v>
      </c>
      <c r="AK591" s="50">
        <f t="shared" si="205"/>
        <v>0</v>
      </c>
      <c r="AL591" s="50">
        <f t="shared" si="205"/>
        <v>0</v>
      </c>
      <c r="AM591" s="50">
        <f t="shared" si="205"/>
        <v>0</v>
      </c>
      <c r="AN591" s="50">
        <f t="shared" ref="AM591:AS606" si="212">+AN579</f>
        <v>0</v>
      </c>
      <c r="AO591" s="50">
        <f t="shared" si="212"/>
        <v>0</v>
      </c>
      <c r="AP591" s="50">
        <f t="shared" si="212"/>
        <v>0</v>
      </c>
      <c r="AQ591" s="50">
        <f t="shared" si="212"/>
        <v>0</v>
      </c>
      <c r="AR591" s="50">
        <f t="shared" si="212"/>
        <v>0</v>
      </c>
      <c r="AS591" s="50">
        <f t="shared" si="212"/>
        <v>0</v>
      </c>
      <c r="AT591" s="74">
        <v>0</v>
      </c>
      <c r="AU591" s="74">
        <v>0</v>
      </c>
    </row>
    <row r="592" spans="1:47" x14ac:dyDescent="0.2">
      <c r="A592" s="49">
        <v>2038</v>
      </c>
      <c r="B592" s="49">
        <v>12</v>
      </c>
      <c r="C592" s="50">
        <f t="shared" si="202"/>
        <v>42.449672857488302</v>
      </c>
      <c r="D592" s="50">
        <f t="shared" si="211"/>
        <v>82.304422731853208</v>
      </c>
      <c r="E592" s="50">
        <f t="shared" si="211"/>
        <v>0.98160245218345865</v>
      </c>
      <c r="F592" s="50">
        <f t="shared" si="211"/>
        <v>5.7264258648294473E-4</v>
      </c>
      <c r="G592" s="50">
        <f t="shared" si="211"/>
        <v>24.516255146947294</v>
      </c>
      <c r="H592" s="50">
        <f t="shared" si="211"/>
        <v>65.410489377284875</v>
      </c>
      <c r="I592" s="50">
        <f t="shared" si="211"/>
        <v>0.17544300865084281</v>
      </c>
      <c r="J592" s="50">
        <f t="shared" si="211"/>
        <v>65.410489377284875</v>
      </c>
      <c r="K592" s="50">
        <f t="shared" si="211"/>
        <v>0</v>
      </c>
      <c r="L592" s="50">
        <f t="shared" si="211"/>
        <v>0</v>
      </c>
      <c r="M592" s="50">
        <f t="shared" si="211"/>
        <v>0</v>
      </c>
      <c r="N592" s="50">
        <f t="shared" si="211"/>
        <v>65.410489377284875</v>
      </c>
      <c r="O592" s="51">
        <f t="shared" si="183"/>
        <v>42.449672857488302</v>
      </c>
      <c r="P592" s="50">
        <f t="shared" si="184"/>
        <v>82.304422731853208</v>
      </c>
      <c r="Q592" s="50">
        <f t="shared" si="185"/>
        <v>24.516255146947294</v>
      </c>
      <c r="R592" s="50">
        <f t="shared" si="186"/>
        <v>65.410489377284875</v>
      </c>
      <c r="S592" s="50">
        <f t="shared" si="187"/>
        <v>0.17544300865084281</v>
      </c>
      <c r="T592" s="50">
        <f t="shared" si="188"/>
        <v>65.410489377284875</v>
      </c>
      <c r="U592" s="50">
        <f t="shared" si="189"/>
        <v>0</v>
      </c>
      <c r="V592" s="50">
        <f t="shared" si="190"/>
        <v>0</v>
      </c>
      <c r="X592" s="38">
        <f t="shared" si="199"/>
        <v>79.445466787395844</v>
      </c>
      <c r="Y592" s="38">
        <f t="shared" si="199"/>
        <v>0</v>
      </c>
      <c r="Z592" s="38">
        <f t="shared" si="199"/>
        <v>75.287115885577109</v>
      </c>
      <c r="AA592" s="7"/>
      <c r="AB592" s="69">
        <f t="shared" si="209"/>
        <v>59.058459028179144</v>
      </c>
      <c r="AC592" s="69">
        <f t="shared" si="210"/>
        <v>32.705244688642438</v>
      </c>
      <c r="AD592" s="50">
        <f t="shared" si="203"/>
        <v>55.891738675335681</v>
      </c>
      <c r="AE592" s="50">
        <f t="shared" si="203"/>
        <v>21.818154361592569</v>
      </c>
      <c r="AF592" s="50">
        <f t="shared" si="203"/>
        <v>55.891738675335681</v>
      </c>
      <c r="AG592" s="74">
        <f>+AE592</f>
        <v>21.818154361592569</v>
      </c>
      <c r="AH592" s="50">
        <f t="shared" si="205"/>
        <v>0</v>
      </c>
      <c r="AI592" s="50">
        <f t="shared" si="205"/>
        <v>0</v>
      </c>
      <c r="AJ592" s="50">
        <f t="shared" si="205"/>
        <v>0</v>
      </c>
      <c r="AK592" s="50">
        <f t="shared" si="205"/>
        <v>55.891738675335681</v>
      </c>
      <c r="AL592" s="50">
        <f t="shared" si="205"/>
        <v>0</v>
      </c>
      <c r="AM592" s="50">
        <f t="shared" si="212"/>
        <v>0</v>
      </c>
      <c r="AN592" s="50">
        <f t="shared" si="212"/>
        <v>0</v>
      </c>
      <c r="AO592" s="50">
        <f t="shared" si="212"/>
        <v>21.818154361592569</v>
      </c>
      <c r="AP592" s="50">
        <f t="shared" si="212"/>
        <v>0</v>
      </c>
      <c r="AQ592" s="50">
        <f t="shared" si="212"/>
        <v>0</v>
      </c>
      <c r="AR592" s="50">
        <f t="shared" si="212"/>
        <v>0</v>
      </c>
      <c r="AS592" s="50">
        <f t="shared" si="212"/>
        <v>0</v>
      </c>
      <c r="AT592" s="74">
        <v>0</v>
      </c>
      <c r="AU592" s="74">
        <v>0</v>
      </c>
    </row>
    <row r="593" spans="1:47" x14ac:dyDescent="0.2">
      <c r="A593" s="49">
        <v>2039</v>
      </c>
      <c r="B593" s="49">
        <v>1</v>
      </c>
      <c r="C593" s="50">
        <f>+C581</f>
        <v>26.872581391315055</v>
      </c>
      <c r="D593" s="50">
        <f t="shared" ref="D593:N593" si="213">+D581</f>
        <v>123.83441885147447</v>
      </c>
      <c r="E593" s="50">
        <f t="shared" si="213"/>
        <v>0.27440732439639026</v>
      </c>
      <c r="F593" s="50">
        <f t="shared" si="213"/>
        <v>0</v>
      </c>
      <c r="G593" s="50">
        <f t="shared" si="213"/>
        <v>8.9432386973197087</v>
      </c>
      <c r="H593" s="50">
        <f t="shared" si="213"/>
        <v>104.01238027997351</v>
      </c>
      <c r="I593" s="50">
        <f t="shared" si="213"/>
        <v>0.47586523824689808</v>
      </c>
      <c r="J593" s="50">
        <f t="shared" si="213"/>
        <v>104.01238027997351</v>
      </c>
      <c r="K593" s="50">
        <f t="shared" si="213"/>
        <v>0</v>
      </c>
      <c r="L593" s="50">
        <f t="shared" si="213"/>
        <v>0</v>
      </c>
      <c r="M593" s="50">
        <f t="shared" si="213"/>
        <v>104.01238027997351</v>
      </c>
      <c r="N593" s="50">
        <f t="shared" si="213"/>
        <v>0</v>
      </c>
      <c r="O593" s="51">
        <f t="shared" si="183"/>
        <v>26.872581391315055</v>
      </c>
      <c r="P593" s="50">
        <f t="shared" si="184"/>
        <v>123.83441885147447</v>
      </c>
      <c r="Q593" s="50">
        <f t="shared" si="185"/>
        <v>8.9432386973197087</v>
      </c>
      <c r="R593" s="50">
        <f t="shared" si="186"/>
        <v>104.01238027997351</v>
      </c>
      <c r="S593" s="50">
        <f t="shared" si="187"/>
        <v>0.47586523824689808</v>
      </c>
      <c r="T593" s="50">
        <f t="shared" si="188"/>
        <v>104.01238027997351</v>
      </c>
      <c r="U593" s="50">
        <f t="shared" si="189"/>
        <v>0</v>
      </c>
      <c r="V593" s="50">
        <f t="shared" si="190"/>
        <v>0</v>
      </c>
      <c r="X593" s="38">
        <f t="shared" si="199"/>
        <v>78.332321081003528</v>
      </c>
      <c r="Y593" s="38">
        <f t="shared" si="199"/>
        <v>0</v>
      </c>
      <c r="Z593" s="38">
        <f t="shared" si="199"/>
        <v>72.346460944869065</v>
      </c>
      <c r="AA593" s="7"/>
      <c r="AB593" s="69">
        <f t="shared" si="209"/>
        <v>34.661127124401681</v>
      </c>
      <c r="AC593" s="69">
        <f t="shared" si="210"/>
        <v>84.711434828629194</v>
      </c>
      <c r="AD593" s="50">
        <f>+AD581</f>
        <v>90.257513292983134</v>
      </c>
      <c r="AE593" s="50">
        <f>+AE581</f>
        <v>40.262137008313033</v>
      </c>
      <c r="AF593" s="50">
        <f>+AF581</f>
        <v>90.257513292983134</v>
      </c>
      <c r="AG593" s="74">
        <f>+AE593</f>
        <v>40.262137008313033</v>
      </c>
      <c r="AH593" s="50">
        <f>+AH581</f>
        <v>0</v>
      </c>
      <c r="AI593" s="50">
        <f>+AI581</f>
        <v>0</v>
      </c>
      <c r="AJ593" s="50">
        <f>+AJ581</f>
        <v>90.257513292983134</v>
      </c>
      <c r="AK593" s="50">
        <f>+AK581</f>
        <v>0</v>
      </c>
      <c r="AL593" s="50">
        <f>+AL581</f>
        <v>0</v>
      </c>
      <c r="AM593" s="50">
        <f t="shared" ref="AM593:AS593" si="214">+AM581</f>
        <v>0</v>
      </c>
      <c r="AN593" s="50">
        <f t="shared" si="214"/>
        <v>40.262137008313033</v>
      </c>
      <c r="AO593" s="50">
        <f t="shared" si="214"/>
        <v>0</v>
      </c>
      <c r="AP593" s="50">
        <f t="shared" si="214"/>
        <v>0</v>
      </c>
      <c r="AQ593" s="50">
        <f t="shared" si="214"/>
        <v>0</v>
      </c>
      <c r="AR593" s="50">
        <f t="shared" si="214"/>
        <v>0</v>
      </c>
      <c r="AS593" s="50">
        <f t="shared" si="214"/>
        <v>0</v>
      </c>
      <c r="AT593" s="74">
        <v>0</v>
      </c>
      <c r="AU593" s="74">
        <v>0</v>
      </c>
    </row>
    <row r="594" spans="1:47" x14ac:dyDescent="0.2">
      <c r="A594" s="49">
        <v>2039</v>
      </c>
      <c r="B594" s="49">
        <v>2</v>
      </c>
      <c r="C594" s="50">
        <f t="shared" si="202"/>
        <v>34.723950066840629</v>
      </c>
      <c r="D594" s="50">
        <f t="shared" si="211"/>
        <v>77.741832906544204</v>
      </c>
      <c r="E594" s="50">
        <f t="shared" si="211"/>
        <v>1.3208347252359927</v>
      </c>
      <c r="F594" s="50">
        <f t="shared" si="211"/>
        <v>8.9159951076670885E-4</v>
      </c>
      <c r="G594" s="50">
        <f t="shared" si="211"/>
        <v>13.560177014371067</v>
      </c>
      <c r="H594" s="50">
        <f t="shared" si="211"/>
        <v>57.948681528250383</v>
      </c>
      <c r="I594" s="50">
        <f t="shared" si="211"/>
        <v>0</v>
      </c>
      <c r="J594" s="50">
        <f t="shared" si="211"/>
        <v>57.948681528250383</v>
      </c>
      <c r="K594" s="50">
        <f t="shared" si="211"/>
        <v>0</v>
      </c>
      <c r="L594" s="50">
        <f t="shared" si="211"/>
        <v>97.002453208688308</v>
      </c>
      <c r="M594" s="50">
        <f t="shared" si="211"/>
        <v>0</v>
      </c>
      <c r="N594" s="50">
        <f t="shared" si="211"/>
        <v>0</v>
      </c>
      <c r="O594" s="51">
        <f t="shared" si="183"/>
        <v>34.723950066840629</v>
      </c>
      <c r="P594" s="50">
        <f t="shared" si="184"/>
        <v>77.741832906544204</v>
      </c>
      <c r="Q594" s="50">
        <f t="shared" si="185"/>
        <v>13.560177014371067</v>
      </c>
      <c r="R594" s="50">
        <f t="shared" si="186"/>
        <v>57.948681528250383</v>
      </c>
      <c r="S594" s="50">
        <f t="shared" si="187"/>
        <v>0</v>
      </c>
      <c r="T594" s="50">
        <f t="shared" si="188"/>
        <v>57.948681528250383</v>
      </c>
      <c r="U594" s="50">
        <f t="shared" si="189"/>
        <v>0</v>
      </c>
      <c r="V594" s="50">
        <f t="shared" si="190"/>
        <v>97.002453208688308</v>
      </c>
      <c r="X594" s="38">
        <f t="shared" si="199"/>
        <v>79.669768700736967</v>
      </c>
      <c r="Y594" s="38">
        <f t="shared" si="199"/>
        <v>0</v>
      </c>
      <c r="Z594" s="38">
        <f t="shared" si="199"/>
        <v>72.440419704050981</v>
      </c>
      <c r="AA594" s="7"/>
      <c r="AB594" s="69">
        <f t="shared" si="209"/>
        <v>30.798265729077841</v>
      </c>
      <c r="AC594" s="69">
        <f t="shared" si="210"/>
        <v>80.980530904111944</v>
      </c>
      <c r="AD594" s="50">
        <f t="shared" si="203"/>
        <v>48.77898975749715</v>
      </c>
      <c r="AE594" s="50">
        <f t="shared" si="203"/>
        <v>18.435089638556477</v>
      </c>
      <c r="AF594" s="50">
        <f t="shared" si="203"/>
        <v>48.77898975749715</v>
      </c>
      <c r="AG594" s="74">
        <f t="shared" ref="AG594:AG595" si="215">+AE594</f>
        <v>18.435089638556477</v>
      </c>
      <c r="AH594" s="50">
        <f t="shared" si="205"/>
        <v>0</v>
      </c>
      <c r="AI594" s="50">
        <f t="shared" si="205"/>
        <v>78.970388350011334</v>
      </c>
      <c r="AJ594" s="50">
        <f t="shared" si="205"/>
        <v>0</v>
      </c>
      <c r="AK594" s="50">
        <f t="shared" si="205"/>
        <v>0</v>
      </c>
      <c r="AL594" s="50">
        <f t="shared" si="205"/>
        <v>0</v>
      </c>
      <c r="AM594" s="50">
        <f t="shared" si="212"/>
        <v>32.338150036532738</v>
      </c>
      <c r="AN594" s="50">
        <f t="shared" si="212"/>
        <v>0</v>
      </c>
      <c r="AO594" s="50">
        <f t="shared" si="212"/>
        <v>0</v>
      </c>
      <c r="AP594" s="50">
        <f t="shared" si="212"/>
        <v>0</v>
      </c>
      <c r="AQ594" s="50">
        <f t="shared" si="212"/>
        <v>48.77898975749715</v>
      </c>
      <c r="AR594" s="50">
        <f t="shared" si="212"/>
        <v>0</v>
      </c>
      <c r="AS594" s="50">
        <f t="shared" si="212"/>
        <v>18.435089638556477</v>
      </c>
      <c r="AT594" s="74">
        <v>0</v>
      </c>
      <c r="AU594" s="74">
        <v>0</v>
      </c>
    </row>
    <row r="595" spans="1:47" x14ac:dyDescent="0.2">
      <c r="A595" s="49">
        <v>2039</v>
      </c>
      <c r="B595" s="49">
        <v>3</v>
      </c>
      <c r="C595" s="50">
        <f t="shared" si="202"/>
        <v>67.088827391532973</v>
      </c>
      <c r="D595" s="50">
        <f t="shared" si="211"/>
        <v>46.024503453365838</v>
      </c>
      <c r="E595" s="50">
        <f t="shared" si="211"/>
        <v>5.4285772270038901</v>
      </c>
      <c r="F595" s="50">
        <f t="shared" si="211"/>
        <v>0.1342781954715154</v>
      </c>
      <c r="G595" s="50">
        <f t="shared" si="211"/>
        <v>40.724002377688201</v>
      </c>
      <c r="H595" s="50">
        <f t="shared" si="211"/>
        <v>29.133900916766059</v>
      </c>
      <c r="I595" s="50">
        <f t="shared" si="211"/>
        <v>0</v>
      </c>
      <c r="J595" s="50">
        <f t="shared" si="211"/>
        <v>29.133900916766059</v>
      </c>
      <c r="K595" s="50">
        <f t="shared" si="211"/>
        <v>87.807682389096911</v>
      </c>
      <c r="L595" s="50">
        <f t="shared" si="211"/>
        <v>0</v>
      </c>
      <c r="M595" s="50">
        <f t="shared" si="211"/>
        <v>0</v>
      </c>
      <c r="N595" s="50">
        <f t="shared" si="211"/>
        <v>0</v>
      </c>
      <c r="O595" s="51">
        <f t="shared" si="183"/>
        <v>67.088827391532973</v>
      </c>
      <c r="P595" s="50">
        <f t="shared" si="184"/>
        <v>46.024503453365838</v>
      </c>
      <c r="Q595" s="50">
        <f t="shared" si="185"/>
        <v>40.724002377688201</v>
      </c>
      <c r="R595" s="50">
        <f t="shared" si="186"/>
        <v>29.133900916766059</v>
      </c>
      <c r="S595" s="50">
        <f t="shared" si="187"/>
        <v>0</v>
      </c>
      <c r="T595" s="50">
        <f t="shared" si="188"/>
        <v>29.133900916766059</v>
      </c>
      <c r="U595" s="50">
        <f t="shared" si="189"/>
        <v>87.807682389096911</v>
      </c>
      <c r="V595" s="50">
        <f t="shared" si="190"/>
        <v>0</v>
      </c>
      <c r="X595" s="38">
        <f t="shared" si="199"/>
        <v>82.538993708748691</v>
      </c>
      <c r="Y595" s="38">
        <f t="shared" si="199"/>
        <v>0</v>
      </c>
      <c r="Z595" s="38">
        <f t="shared" si="199"/>
        <v>69.644391577029523</v>
      </c>
      <c r="AA595" s="7"/>
      <c r="AB595" s="69">
        <f t="shared" si="209"/>
        <v>50.906388729186801</v>
      </c>
      <c r="AC595" s="69">
        <f t="shared" si="210"/>
        <v>43.541291222508221</v>
      </c>
      <c r="AD595" s="50">
        <f t="shared" si="203"/>
        <v>23.421699640876209</v>
      </c>
      <c r="AE595" s="50">
        <f t="shared" si="203"/>
        <v>5.9476789648753794</v>
      </c>
      <c r="AF595" s="50">
        <f t="shared" si="203"/>
        <v>23.421699640876209</v>
      </c>
      <c r="AG595" s="74">
        <f t="shared" si="215"/>
        <v>5.9476789648753794</v>
      </c>
      <c r="AH595" s="50">
        <f t="shared" si="205"/>
        <v>74.675091720887963</v>
      </c>
      <c r="AI595" s="50">
        <f t="shared" si="205"/>
        <v>0</v>
      </c>
      <c r="AJ595" s="50">
        <f t="shared" si="205"/>
        <v>0</v>
      </c>
      <c r="AK595" s="50">
        <f t="shared" si="205"/>
        <v>0</v>
      </c>
      <c r="AL595" s="50">
        <f t="shared" si="205"/>
        <v>30.034328431628371</v>
      </c>
      <c r="AM595" s="50">
        <f t="shared" si="212"/>
        <v>0</v>
      </c>
      <c r="AN595" s="50">
        <f t="shared" si="212"/>
        <v>0</v>
      </c>
      <c r="AO595" s="50">
        <f t="shared" si="212"/>
        <v>0</v>
      </c>
      <c r="AP595" s="50">
        <f t="shared" si="212"/>
        <v>23.421699640876209</v>
      </c>
      <c r="AQ595" s="50">
        <f t="shared" si="212"/>
        <v>0</v>
      </c>
      <c r="AR595" s="50">
        <f t="shared" si="212"/>
        <v>5.9476789648753794</v>
      </c>
      <c r="AS595" s="50">
        <f t="shared" si="212"/>
        <v>0</v>
      </c>
      <c r="AT595" s="74">
        <f>(C595+C596)/2</f>
        <v>92.25873715316439</v>
      </c>
      <c r="AU595" s="74">
        <f>(H595+H596)/2</f>
        <v>15.907842594030797</v>
      </c>
    </row>
    <row r="596" spans="1:47" x14ac:dyDescent="0.2">
      <c r="A596" s="49">
        <v>2039</v>
      </c>
      <c r="B596" s="49">
        <v>4</v>
      </c>
      <c r="C596" s="50">
        <f t="shared" si="202"/>
        <v>117.42864691479581</v>
      </c>
      <c r="D596" s="50">
        <f t="shared" si="211"/>
        <v>10.764282951672801</v>
      </c>
      <c r="E596" s="50">
        <f t="shared" si="211"/>
        <v>16.467672682378009</v>
      </c>
      <c r="F596" s="50">
        <f t="shared" si="211"/>
        <v>1.3530134195648187</v>
      </c>
      <c r="G596" s="50">
        <f t="shared" si="211"/>
        <v>95.328248916043805</v>
      </c>
      <c r="H596" s="50">
        <f t="shared" si="211"/>
        <v>2.6817842712955349</v>
      </c>
      <c r="I596" s="50">
        <f t="shared" si="211"/>
        <v>0</v>
      </c>
      <c r="J596" s="50">
        <f t="shared" si="211"/>
        <v>0</v>
      </c>
      <c r="K596" s="50">
        <f t="shared" si="211"/>
        <v>0</v>
      </c>
      <c r="L596" s="50">
        <f t="shared" si="211"/>
        <v>0</v>
      </c>
      <c r="M596" s="50">
        <f t="shared" si="211"/>
        <v>0</v>
      </c>
      <c r="N596" s="50">
        <f t="shared" si="211"/>
        <v>0</v>
      </c>
      <c r="O596" s="51">
        <f t="shared" si="183"/>
        <v>117.42864691479581</v>
      </c>
      <c r="P596" s="50">
        <f t="shared" si="184"/>
        <v>10.764282951672801</v>
      </c>
      <c r="Q596" s="50">
        <f t="shared" si="185"/>
        <v>95.328248916043805</v>
      </c>
      <c r="R596" s="50">
        <f t="shared" si="186"/>
        <v>2.6817842712955349</v>
      </c>
      <c r="S596" s="50">
        <f t="shared" si="187"/>
        <v>0</v>
      </c>
      <c r="T596" s="50">
        <f t="shared" si="188"/>
        <v>0</v>
      </c>
      <c r="U596" s="50">
        <f t="shared" si="189"/>
        <v>0</v>
      </c>
      <c r="V596" s="50">
        <f t="shared" si="190"/>
        <v>0</v>
      </c>
      <c r="X596" s="38">
        <f t="shared" si="199"/>
        <v>86.733993019033363</v>
      </c>
      <c r="Y596" s="38">
        <f t="shared" si="199"/>
        <v>0</v>
      </c>
      <c r="Z596" s="38">
        <f t="shared" si="199"/>
        <v>68.255756463766915</v>
      </c>
      <c r="AA596" s="7"/>
      <c r="AB596" s="69">
        <f t="shared" si="209"/>
        <v>92.25873715316439</v>
      </c>
      <c r="AC596" s="69">
        <f t="shared" si="210"/>
        <v>14.56695045838303</v>
      </c>
      <c r="AD596" s="50">
        <f t="shared" si="203"/>
        <v>1.5573633808275509</v>
      </c>
      <c r="AE596" s="50">
        <f t="shared" si="203"/>
        <v>6.7199104708102195E-4</v>
      </c>
      <c r="AF596" s="50">
        <f t="shared" si="203"/>
        <v>0</v>
      </c>
      <c r="AG596" s="74">
        <v>0</v>
      </c>
      <c r="AH596" s="50">
        <f t="shared" si="205"/>
        <v>0</v>
      </c>
      <c r="AI596" s="50">
        <f t="shared" si="205"/>
        <v>0</v>
      </c>
      <c r="AJ596" s="50">
        <f t="shared" si="205"/>
        <v>0</v>
      </c>
      <c r="AK596" s="50">
        <f t="shared" si="205"/>
        <v>0</v>
      </c>
      <c r="AL596" s="50">
        <f t="shared" si="205"/>
        <v>0</v>
      </c>
      <c r="AM596" s="50">
        <f t="shared" si="212"/>
        <v>0</v>
      </c>
      <c r="AN596" s="50">
        <f t="shared" si="212"/>
        <v>0</v>
      </c>
      <c r="AO596" s="50">
        <f t="shared" si="212"/>
        <v>0</v>
      </c>
      <c r="AP596" s="50">
        <f t="shared" si="212"/>
        <v>0</v>
      </c>
      <c r="AQ596" s="50">
        <f t="shared" si="212"/>
        <v>0</v>
      </c>
      <c r="AR596" s="50">
        <f t="shared" si="212"/>
        <v>0</v>
      </c>
      <c r="AS596" s="50">
        <f t="shared" si="212"/>
        <v>0</v>
      </c>
      <c r="AT596" s="74">
        <v>0</v>
      </c>
      <c r="AU596" s="74">
        <v>0</v>
      </c>
    </row>
    <row r="597" spans="1:47" x14ac:dyDescent="0.2">
      <c r="A597" s="49">
        <v>2039</v>
      </c>
      <c r="B597" s="49">
        <v>5</v>
      </c>
      <c r="C597" s="50">
        <f t="shared" si="202"/>
        <v>205.87235315982971</v>
      </c>
      <c r="D597" s="50">
        <f t="shared" si="211"/>
        <v>1.2492833206498815</v>
      </c>
      <c r="E597" s="50">
        <f t="shared" si="211"/>
        <v>45.023718770231113</v>
      </c>
      <c r="F597" s="50">
        <f t="shared" si="211"/>
        <v>7.1705905198264563</v>
      </c>
      <c r="G597" s="50">
        <f t="shared" si="211"/>
        <v>197.64060057596834</v>
      </c>
      <c r="H597" s="50">
        <f t="shared" si="211"/>
        <v>7.083333333333286E-2</v>
      </c>
      <c r="I597" s="50">
        <f t="shared" si="211"/>
        <v>0</v>
      </c>
      <c r="J597" s="50">
        <f t="shared" si="211"/>
        <v>0</v>
      </c>
      <c r="K597" s="50">
        <f t="shared" si="211"/>
        <v>0</v>
      </c>
      <c r="L597" s="50">
        <f t="shared" si="211"/>
        <v>0</v>
      </c>
      <c r="M597" s="50">
        <f t="shared" si="211"/>
        <v>0</v>
      </c>
      <c r="N597" s="50">
        <f t="shared" si="211"/>
        <v>0</v>
      </c>
      <c r="O597" s="51">
        <f t="shared" si="183"/>
        <v>205.87235315982971</v>
      </c>
      <c r="P597" s="50">
        <f t="shared" si="184"/>
        <v>1.2492833206498815</v>
      </c>
      <c r="Q597" s="50">
        <f t="shared" si="185"/>
        <v>197.64060057596834</v>
      </c>
      <c r="R597" s="50">
        <f t="shared" si="186"/>
        <v>7.083333333333286E-2</v>
      </c>
      <c r="S597" s="50">
        <f t="shared" si="187"/>
        <v>0</v>
      </c>
      <c r="T597" s="50">
        <f t="shared" si="188"/>
        <v>0</v>
      </c>
      <c r="U597" s="50">
        <f t="shared" si="189"/>
        <v>0</v>
      </c>
      <c r="V597" s="50">
        <f t="shared" si="190"/>
        <v>0</v>
      </c>
      <c r="X597" s="38">
        <f t="shared" si="199"/>
        <v>95.217284807981201</v>
      </c>
      <c r="Y597" s="38">
        <f t="shared" si="199"/>
        <v>95.217284807981201</v>
      </c>
      <c r="Z597" s="38">
        <f t="shared" si="199"/>
        <v>70.983151786833304</v>
      </c>
      <c r="AA597" s="7"/>
      <c r="AB597" s="69">
        <f t="shared" si="209"/>
        <v>161.65050003731275</v>
      </c>
      <c r="AC597" s="69">
        <f t="shared" si="210"/>
        <v>0</v>
      </c>
      <c r="AD597" s="50">
        <f t="shared" si="203"/>
        <v>1.041666666666643E-2</v>
      </c>
      <c r="AE597" s="50">
        <f t="shared" si="203"/>
        <v>0</v>
      </c>
      <c r="AF597" s="50">
        <f t="shared" si="203"/>
        <v>0</v>
      </c>
      <c r="AG597" s="74">
        <v>0</v>
      </c>
      <c r="AH597" s="50">
        <f t="shared" si="205"/>
        <v>0</v>
      </c>
      <c r="AI597" s="50">
        <f t="shared" si="205"/>
        <v>0</v>
      </c>
      <c r="AJ597" s="50">
        <f t="shared" si="205"/>
        <v>0</v>
      </c>
      <c r="AK597" s="50">
        <f t="shared" si="205"/>
        <v>0</v>
      </c>
      <c r="AL597" s="50">
        <f t="shared" si="205"/>
        <v>0</v>
      </c>
      <c r="AM597" s="50">
        <f t="shared" si="212"/>
        <v>0</v>
      </c>
      <c r="AN597" s="50">
        <f t="shared" si="212"/>
        <v>0</v>
      </c>
      <c r="AO597" s="50">
        <f t="shared" si="212"/>
        <v>0</v>
      </c>
      <c r="AP597" s="50">
        <f t="shared" si="212"/>
        <v>0</v>
      </c>
      <c r="AQ597" s="50">
        <f t="shared" si="212"/>
        <v>0</v>
      </c>
      <c r="AR597" s="50">
        <f t="shared" si="212"/>
        <v>0</v>
      </c>
      <c r="AS597" s="50">
        <f t="shared" si="212"/>
        <v>0</v>
      </c>
      <c r="AT597" s="74">
        <v>0</v>
      </c>
      <c r="AU597" s="74">
        <v>0</v>
      </c>
    </row>
    <row r="598" spans="1:47" x14ac:dyDescent="0.2">
      <c r="A598" s="49">
        <v>2039</v>
      </c>
      <c r="B598" s="49">
        <v>6</v>
      </c>
      <c r="C598" s="50">
        <f t="shared" si="202"/>
        <v>273.79728737823223</v>
      </c>
      <c r="D598" s="50">
        <f t="shared" si="211"/>
        <v>0</v>
      </c>
      <c r="E598" s="50">
        <f t="shared" si="211"/>
        <v>72.937178621047735</v>
      </c>
      <c r="F598" s="50">
        <f t="shared" si="211"/>
        <v>17.719139843326005</v>
      </c>
      <c r="G598" s="50">
        <f t="shared" si="211"/>
        <v>273.7753998005528</v>
      </c>
      <c r="H598" s="50">
        <f t="shared" si="211"/>
        <v>0</v>
      </c>
      <c r="I598" s="50">
        <f t="shared" si="211"/>
        <v>0</v>
      </c>
      <c r="J598" s="50">
        <f t="shared" si="211"/>
        <v>0</v>
      </c>
      <c r="K598" s="50">
        <f t="shared" si="211"/>
        <v>0</v>
      </c>
      <c r="L598" s="50">
        <f t="shared" si="211"/>
        <v>0</v>
      </c>
      <c r="M598" s="50">
        <f t="shared" si="211"/>
        <v>0</v>
      </c>
      <c r="N598" s="50">
        <f t="shared" si="211"/>
        <v>0</v>
      </c>
      <c r="O598" s="51">
        <f t="shared" si="183"/>
        <v>273.79728737823223</v>
      </c>
      <c r="P598" s="50">
        <f t="shared" si="184"/>
        <v>0</v>
      </c>
      <c r="Q598" s="50">
        <f t="shared" si="185"/>
        <v>273.7753998005528</v>
      </c>
      <c r="R598" s="50">
        <f t="shared" si="186"/>
        <v>0</v>
      </c>
      <c r="S598" s="50">
        <f t="shared" si="187"/>
        <v>0</v>
      </c>
      <c r="T598" s="50">
        <f t="shared" si="188"/>
        <v>0</v>
      </c>
      <c r="U598" s="50">
        <f t="shared" si="189"/>
        <v>0</v>
      </c>
      <c r="V598" s="50">
        <f t="shared" si="190"/>
        <v>0</v>
      </c>
      <c r="X598" s="38">
        <f t="shared" si="199"/>
        <v>102.96120349246796</v>
      </c>
      <c r="Y598" s="38">
        <f t="shared" si="199"/>
        <v>102.96120349246796</v>
      </c>
      <c r="Z598" s="38">
        <f t="shared" si="199"/>
        <v>76.337452216704307</v>
      </c>
      <c r="AA598" s="7"/>
      <c r="AB598" s="69">
        <f t="shared" si="209"/>
        <v>239.83482026903096</v>
      </c>
      <c r="AC598" s="69">
        <f t="shared" si="210"/>
        <v>0</v>
      </c>
      <c r="AD598" s="50">
        <f t="shared" si="203"/>
        <v>0</v>
      </c>
      <c r="AE598" s="50">
        <f t="shared" si="203"/>
        <v>0</v>
      </c>
      <c r="AF598" s="50">
        <f t="shared" si="203"/>
        <v>0</v>
      </c>
      <c r="AG598" s="74">
        <v>0</v>
      </c>
      <c r="AH598" s="50">
        <f t="shared" si="205"/>
        <v>0</v>
      </c>
      <c r="AI598" s="50">
        <f t="shared" si="205"/>
        <v>0</v>
      </c>
      <c r="AJ598" s="50">
        <f t="shared" si="205"/>
        <v>0</v>
      </c>
      <c r="AK598" s="50">
        <f t="shared" si="205"/>
        <v>0</v>
      </c>
      <c r="AL598" s="50">
        <f t="shared" si="205"/>
        <v>0</v>
      </c>
      <c r="AM598" s="50">
        <f t="shared" si="212"/>
        <v>0</v>
      </c>
      <c r="AN598" s="50">
        <f t="shared" si="212"/>
        <v>0</v>
      </c>
      <c r="AO598" s="50">
        <f t="shared" si="212"/>
        <v>0</v>
      </c>
      <c r="AP598" s="50">
        <f t="shared" si="212"/>
        <v>0</v>
      </c>
      <c r="AQ598" s="50">
        <f t="shared" si="212"/>
        <v>0</v>
      </c>
      <c r="AR598" s="50">
        <f t="shared" si="212"/>
        <v>0</v>
      </c>
      <c r="AS598" s="50">
        <f t="shared" si="212"/>
        <v>0</v>
      </c>
      <c r="AT598" s="74">
        <v>0</v>
      </c>
      <c r="AU598" s="74">
        <v>0</v>
      </c>
    </row>
    <row r="599" spans="1:47" x14ac:dyDescent="0.2">
      <c r="A599" s="49">
        <v>2039</v>
      </c>
      <c r="B599" s="49">
        <v>7</v>
      </c>
      <c r="C599" s="50">
        <f t="shared" si="202"/>
        <v>323.21495100202412</v>
      </c>
      <c r="D599" s="50">
        <f t="shared" si="211"/>
        <v>0</v>
      </c>
      <c r="E599" s="50">
        <f t="shared" si="211"/>
        <v>97.206715563959477</v>
      </c>
      <c r="F599" s="50">
        <f t="shared" si="211"/>
        <v>25.757981967650835</v>
      </c>
      <c r="G599" s="50">
        <f t="shared" si="211"/>
        <v>323.21490232084477</v>
      </c>
      <c r="H599" s="50">
        <f t="shared" si="211"/>
        <v>0</v>
      </c>
      <c r="I599" s="50">
        <f t="shared" si="211"/>
        <v>0</v>
      </c>
      <c r="J599" s="50">
        <f t="shared" si="211"/>
        <v>0</v>
      </c>
      <c r="K599" s="50">
        <f t="shared" si="211"/>
        <v>0</v>
      </c>
      <c r="L599" s="50">
        <f t="shared" si="211"/>
        <v>0</v>
      </c>
      <c r="M599" s="50">
        <f t="shared" si="211"/>
        <v>0</v>
      </c>
      <c r="N599" s="50">
        <f t="shared" si="211"/>
        <v>0</v>
      </c>
      <c r="O599" s="51">
        <f t="shared" si="183"/>
        <v>323.21495100202412</v>
      </c>
      <c r="P599" s="50">
        <f t="shared" si="184"/>
        <v>0</v>
      </c>
      <c r="Q599" s="50">
        <f t="shared" si="185"/>
        <v>323.21490232084477</v>
      </c>
      <c r="R599" s="50">
        <f t="shared" si="186"/>
        <v>0</v>
      </c>
      <c r="S599" s="50">
        <f t="shared" si="187"/>
        <v>0</v>
      </c>
      <c r="T599" s="50">
        <f t="shared" si="188"/>
        <v>0</v>
      </c>
      <c r="U599" s="50">
        <f t="shared" si="189"/>
        <v>0</v>
      </c>
      <c r="V599" s="50">
        <f t="shared" si="190"/>
        <v>0</v>
      </c>
      <c r="X599" s="38">
        <f t="shared" si="199"/>
        <v>106.44877069971258</v>
      </c>
      <c r="Y599" s="38">
        <f t="shared" si="199"/>
        <v>106.44877069971258</v>
      </c>
      <c r="Z599" s="38">
        <f t="shared" si="199"/>
        <v>76.206395007915347</v>
      </c>
      <c r="AA599" s="7"/>
      <c r="AB599" s="69">
        <f t="shared" si="209"/>
        <v>298.50611919012817</v>
      </c>
      <c r="AC599" s="69">
        <f t="shared" si="210"/>
        <v>0</v>
      </c>
      <c r="AD599" s="50">
        <f t="shared" si="203"/>
        <v>0</v>
      </c>
      <c r="AE599" s="50">
        <f t="shared" si="203"/>
        <v>0</v>
      </c>
      <c r="AF599" s="50">
        <f t="shared" si="203"/>
        <v>0</v>
      </c>
      <c r="AG599" s="74">
        <v>0</v>
      </c>
      <c r="AH599" s="50">
        <f t="shared" si="205"/>
        <v>0</v>
      </c>
      <c r="AI599" s="50">
        <f t="shared" si="205"/>
        <v>0</v>
      </c>
      <c r="AJ599" s="50">
        <f t="shared" si="205"/>
        <v>0</v>
      </c>
      <c r="AK599" s="50">
        <f t="shared" si="205"/>
        <v>0</v>
      </c>
      <c r="AL599" s="50">
        <f t="shared" si="205"/>
        <v>0</v>
      </c>
      <c r="AM599" s="50">
        <f t="shared" si="212"/>
        <v>0</v>
      </c>
      <c r="AN599" s="50">
        <f t="shared" si="212"/>
        <v>0</v>
      </c>
      <c r="AO599" s="50">
        <f t="shared" si="212"/>
        <v>0</v>
      </c>
      <c r="AP599" s="50">
        <f t="shared" si="212"/>
        <v>0</v>
      </c>
      <c r="AQ599" s="50">
        <f t="shared" si="212"/>
        <v>0</v>
      </c>
      <c r="AR599" s="50">
        <f t="shared" si="212"/>
        <v>0</v>
      </c>
      <c r="AS599" s="50">
        <f t="shared" si="212"/>
        <v>0</v>
      </c>
      <c r="AT599" s="74">
        <v>0</v>
      </c>
      <c r="AU599" s="74">
        <v>0</v>
      </c>
    </row>
    <row r="600" spans="1:47" x14ac:dyDescent="0.2">
      <c r="A600" s="49">
        <v>2039</v>
      </c>
      <c r="B600" s="49">
        <v>8</v>
      </c>
      <c r="C600" s="50">
        <f t="shared" si="202"/>
        <v>329.73144935858772</v>
      </c>
      <c r="D600" s="50">
        <f t="shared" si="211"/>
        <v>0</v>
      </c>
      <c r="E600" s="50">
        <f t="shared" si="211"/>
        <v>99.695312400078421</v>
      </c>
      <c r="F600" s="50">
        <f t="shared" si="211"/>
        <v>26.810191103418628</v>
      </c>
      <c r="G600" s="50">
        <f t="shared" si="211"/>
        <v>329.73069944170629</v>
      </c>
      <c r="H600" s="50">
        <f t="shared" si="211"/>
        <v>0</v>
      </c>
      <c r="I600" s="50">
        <f t="shared" si="211"/>
        <v>0</v>
      </c>
      <c r="J600" s="50">
        <f t="shared" si="211"/>
        <v>0</v>
      </c>
      <c r="K600" s="50">
        <f t="shared" si="211"/>
        <v>0</v>
      </c>
      <c r="L600" s="50">
        <f t="shared" si="211"/>
        <v>0</v>
      </c>
      <c r="M600" s="50">
        <f t="shared" si="211"/>
        <v>0</v>
      </c>
      <c r="N600" s="50">
        <f t="shared" si="211"/>
        <v>0</v>
      </c>
      <c r="O600" s="51">
        <f t="shared" si="183"/>
        <v>329.73144935858772</v>
      </c>
      <c r="P600" s="50">
        <f t="shared" si="184"/>
        <v>0</v>
      </c>
      <c r="Q600" s="50">
        <f t="shared" si="185"/>
        <v>329.73069944170629</v>
      </c>
      <c r="R600" s="50">
        <f t="shared" si="186"/>
        <v>0</v>
      </c>
      <c r="S600" s="50">
        <f t="shared" si="187"/>
        <v>0</v>
      </c>
      <c r="T600" s="50">
        <f t="shared" si="188"/>
        <v>0</v>
      </c>
      <c r="U600" s="50">
        <f t="shared" si="189"/>
        <v>0</v>
      </c>
      <c r="V600" s="50">
        <f t="shared" si="190"/>
        <v>0</v>
      </c>
      <c r="X600" s="38">
        <f t="shared" si="199"/>
        <v>107.41614697985577</v>
      </c>
      <c r="Y600" s="38">
        <f t="shared" si="199"/>
        <v>107.41614697985577</v>
      </c>
      <c r="Z600" s="38">
        <f t="shared" si="199"/>
        <v>76.3967564018632</v>
      </c>
      <c r="AA600" s="7"/>
      <c r="AB600" s="69">
        <f t="shared" si="209"/>
        <v>326.47320018030592</v>
      </c>
      <c r="AC600" s="69">
        <f t="shared" si="210"/>
        <v>0</v>
      </c>
      <c r="AD600" s="50">
        <f t="shared" si="203"/>
        <v>0</v>
      </c>
      <c r="AE600" s="50">
        <f t="shared" si="203"/>
        <v>0</v>
      </c>
      <c r="AF600" s="50">
        <f t="shared" si="203"/>
        <v>0</v>
      </c>
      <c r="AG600" s="74">
        <v>0</v>
      </c>
      <c r="AH600" s="50">
        <f t="shared" si="205"/>
        <v>0</v>
      </c>
      <c r="AI600" s="50">
        <f t="shared" si="205"/>
        <v>0</v>
      </c>
      <c r="AJ600" s="50">
        <f t="shared" si="205"/>
        <v>0</v>
      </c>
      <c r="AK600" s="50">
        <f t="shared" si="205"/>
        <v>0</v>
      </c>
      <c r="AL600" s="50">
        <f t="shared" si="205"/>
        <v>0</v>
      </c>
      <c r="AM600" s="50">
        <f t="shared" si="212"/>
        <v>0</v>
      </c>
      <c r="AN600" s="50">
        <f t="shared" si="212"/>
        <v>0</v>
      </c>
      <c r="AO600" s="50">
        <f t="shared" si="212"/>
        <v>0</v>
      </c>
      <c r="AP600" s="50">
        <f t="shared" si="212"/>
        <v>0</v>
      </c>
      <c r="AQ600" s="50">
        <f t="shared" si="212"/>
        <v>0</v>
      </c>
      <c r="AR600" s="50">
        <f t="shared" si="212"/>
        <v>0</v>
      </c>
      <c r="AS600" s="50">
        <f t="shared" si="212"/>
        <v>0</v>
      </c>
      <c r="AT600" s="74">
        <v>0</v>
      </c>
      <c r="AU600" s="74">
        <v>0</v>
      </c>
    </row>
    <row r="601" spans="1:47" x14ac:dyDescent="0.2">
      <c r="A601" s="49">
        <v>2039</v>
      </c>
      <c r="B601" s="49">
        <v>9</v>
      </c>
      <c r="C601" s="50">
        <f t="shared" si="202"/>
        <v>278.21093356333773</v>
      </c>
      <c r="D601" s="50">
        <f t="shared" ref="D601:N616" si="216">+D589</f>
        <v>0</v>
      </c>
      <c r="E601" s="50">
        <f t="shared" si="216"/>
        <v>69.2279907235135</v>
      </c>
      <c r="F601" s="50">
        <f t="shared" si="216"/>
        <v>13.43040285734474</v>
      </c>
      <c r="G601" s="50">
        <f t="shared" si="216"/>
        <v>278.15549384899225</v>
      </c>
      <c r="H601" s="50">
        <f t="shared" si="216"/>
        <v>0</v>
      </c>
      <c r="I601" s="50">
        <f t="shared" si="216"/>
        <v>0</v>
      </c>
      <c r="J601" s="50">
        <f t="shared" si="216"/>
        <v>0</v>
      </c>
      <c r="K601" s="50">
        <f t="shared" si="216"/>
        <v>0</v>
      </c>
      <c r="L601" s="50">
        <f t="shared" si="216"/>
        <v>0</v>
      </c>
      <c r="M601" s="50">
        <f t="shared" si="216"/>
        <v>0</v>
      </c>
      <c r="N601" s="50">
        <f t="shared" si="216"/>
        <v>0</v>
      </c>
      <c r="O601" s="51">
        <f t="shared" si="183"/>
        <v>278.21093356333773</v>
      </c>
      <c r="P601" s="50">
        <f t="shared" si="184"/>
        <v>0</v>
      </c>
      <c r="Q601" s="50">
        <f t="shared" si="185"/>
        <v>278.15549384899225</v>
      </c>
      <c r="R601" s="50">
        <f t="shared" si="186"/>
        <v>0</v>
      </c>
      <c r="S601" s="50">
        <f t="shared" si="187"/>
        <v>0</v>
      </c>
      <c r="T601" s="50">
        <f t="shared" si="188"/>
        <v>0</v>
      </c>
      <c r="U601" s="50">
        <f t="shared" si="189"/>
        <v>0</v>
      </c>
      <c r="V601" s="50">
        <f t="shared" si="190"/>
        <v>0</v>
      </c>
      <c r="X601" s="38">
        <f t="shared" si="199"/>
        <v>102.68150137955607</v>
      </c>
      <c r="Y601" s="38">
        <f t="shared" si="199"/>
        <v>102.68150137955607</v>
      </c>
      <c r="Z601" s="38">
        <f t="shared" si="199"/>
        <v>78.001484422866469</v>
      </c>
      <c r="AA601" s="7"/>
      <c r="AB601" s="69">
        <f t="shared" si="209"/>
        <v>303.9711914609627</v>
      </c>
      <c r="AC601" s="69">
        <f t="shared" si="210"/>
        <v>0</v>
      </c>
      <c r="AD601" s="50">
        <f t="shared" si="203"/>
        <v>0</v>
      </c>
      <c r="AE601" s="50">
        <f t="shared" si="203"/>
        <v>0</v>
      </c>
      <c r="AF601" s="50">
        <f t="shared" si="203"/>
        <v>0</v>
      </c>
      <c r="AG601" s="74">
        <v>0</v>
      </c>
      <c r="AH601" s="50">
        <f t="shared" si="205"/>
        <v>0</v>
      </c>
      <c r="AI601" s="50">
        <f t="shared" si="205"/>
        <v>0</v>
      </c>
      <c r="AJ601" s="50">
        <f t="shared" si="205"/>
        <v>0</v>
      </c>
      <c r="AK601" s="50">
        <f t="shared" si="205"/>
        <v>0</v>
      </c>
      <c r="AL601" s="50">
        <f t="shared" si="205"/>
        <v>0</v>
      </c>
      <c r="AM601" s="50">
        <f t="shared" si="212"/>
        <v>0</v>
      </c>
      <c r="AN601" s="50">
        <f t="shared" si="212"/>
        <v>0</v>
      </c>
      <c r="AO601" s="50">
        <f t="shared" si="212"/>
        <v>0</v>
      </c>
      <c r="AP601" s="50">
        <f t="shared" si="212"/>
        <v>0</v>
      </c>
      <c r="AQ601" s="50">
        <f t="shared" si="212"/>
        <v>0</v>
      </c>
      <c r="AR601" s="50">
        <f t="shared" si="212"/>
        <v>0</v>
      </c>
      <c r="AS601" s="50">
        <f t="shared" si="212"/>
        <v>0</v>
      </c>
      <c r="AT601" s="74">
        <v>0</v>
      </c>
      <c r="AU601" s="74">
        <v>0</v>
      </c>
    </row>
    <row r="602" spans="1:47" x14ac:dyDescent="0.2">
      <c r="A602" s="49">
        <v>2039</v>
      </c>
      <c r="B602" s="49">
        <v>10</v>
      </c>
      <c r="C602" s="50">
        <f t="shared" si="202"/>
        <v>198.83661390818892</v>
      </c>
      <c r="D602" s="50">
        <f t="shared" si="216"/>
        <v>3.8389772083761713</v>
      </c>
      <c r="E602" s="50">
        <f t="shared" si="216"/>
        <v>35.469220544334775</v>
      </c>
      <c r="F602" s="50">
        <f t="shared" si="216"/>
        <v>3.7051861891231086</v>
      </c>
      <c r="G602" s="50">
        <f t="shared" si="216"/>
        <v>190.70536958671573</v>
      </c>
      <c r="H602" s="50">
        <f t="shared" si="216"/>
        <v>1.5356602334740597</v>
      </c>
      <c r="I602" s="50">
        <f t="shared" si="216"/>
        <v>0</v>
      </c>
      <c r="J602" s="50">
        <f t="shared" si="216"/>
        <v>0</v>
      </c>
      <c r="K602" s="50">
        <f t="shared" si="216"/>
        <v>0</v>
      </c>
      <c r="L602" s="50">
        <f t="shared" si="216"/>
        <v>0</v>
      </c>
      <c r="M602" s="50">
        <f t="shared" si="216"/>
        <v>0</v>
      </c>
      <c r="N602" s="50">
        <f t="shared" si="216"/>
        <v>0</v>
      </c>
      <c r="O602" s="51">
        <f t="shared" si="183"/>
        <v>198.83661390818892</v>
      </c>
      <c r="P602" s="50">
        <f t="shared" si="184"/>
        <v>3.8389772083761713</v>
      </c>
      <c r="Q602" s="50">
        <f t="shared" si="185"/>
        <v>190.70536958671573</v>
      </c>
      <c r="R602" s="50">
        <f t="shared" si="186"/>
        <v>1.5356602334740597</v>
      </c>
      <c r="S602" s="50">
        <f t="shared" si="187"/>
        <v>0</v>
      </c>
      <c r="T602" s="50">
        <f t="shared" si="188"/>
        <v>0</v>
      </c>
      <c r="U602" s="50">
        <f t="shared" si="189"/>
        <v>0</v>
      </c>
      <c r="V602" s="50">
        <f t="shared" si="190"/>
        <v>0</v>
      </c>
      <c r="X602" s="38">
        <f t="shared" si="199"/>
        <v>93.161689051897923</v>
      </c>
      <c r="Y602" s="38">
        <f t="shared" si="199"/>
        <v>0</v>
      </c>
      <c r="Z602" s="38">
        <f t="shared" si="199"/>
        <v>73.921823299745228</v>
      </c>
      <c r="AA602" s="7"/>
      <c r="AB602" s="69">
        <f t="shared" si="209"/>
        <v>238.52377373576331</v>
      </c>
      <c r="AC602" s="69">
        <f t="shared" si="210"/>
        <v>0</v>
      </c>
      <c r="AD602" s="50">
        <f t="shared" si="203"/>
        <v>1.0401537332701989</v>
      </c>
      <c r="AE602" s="50">
        <f t="shared" si="203"/>
        <v>0</v>
      </c>
      <c r="AF602" s="50">
        <f t="shared" si="203"/>
        <v>0</v>
      </c>
      <c r="AG602" s="74">
        <v>0</v>
      </c>
      <c r="AH602" s="50">
        <f t="shared" si="205"/>
        <v>0</v>
      </c>
      <c r="AI602" s="50">
        <f t="shared" si="205"/>
        <v>0</v>
      </c>
      <c r="AJ602" s="50">
        <f t="shared" si="205"/>
        <v>0</v>
      </c>
      <c r="AK602" s="50">
        <f t="shared" si="205"/>
        <v>0</v>
      </c>
      <c r="AL602" s="50">
        <f t="shared" si="205"/>
        <v>0</v>
      </c>
      <c r="AM602" s="50">
        <f t="shared" si="212"/>
        <v>0</v>
      </c>
      <c r="AN602" s="50">
        <f t="shared" si="212"/>
        <v>0</v>
      </c>
      <c r="AO602" s="50">
        <f t="shared" si="212"/>
        <v>0</v>
      </c>
      <c r="AP602" s="50">
        <f t="shared" si="212"/>
        <v>0</v>
      </c>
      <c r="AQ602" s="50">
        <f t="shared" si="212"/>
        <v>0</v>
      </c>
      <c r="AR602" s="50">
        <f t="shared" si="212"/>
        <v>0</v>
      </c>
      <c r="AS602" s="50">
        <f t="shared" si="212"/>
        <v>0</v>
      </c>
      <c r="AT602" s="74">
        <v>0</v>
      </c>
      <c r="AU602" s="74">
        <v>0</v>
      </c>
    </row>
    <row r="603" spans="1:47" x14ac:dyDescent="0.2">
      <c r="A603" s="49">
        <v>2039</v>
      </c>
      <c r="B603" s="49">
        <v>11</v>
      </c>
      <c r="C603" s="50">
        <f t="shared" si="202"/>
        <v>75.667245198869992</v>
      </c>
      <c r="D603" s="50">
        <f t="shared" si="216"/>
        <v>28.935219572893278</v>
      </c>
      <c r="E603" s="50">
        <f t="shared" si="216"/>
        <v>4.4286832253945372</v>
      </c>
      <c r="F603" s="50">
        <f t="shared" si="216"/>
        <v>6.2534575168875839E-2</v>
      </c>
      <c r="G603" s="50">
        <f t="shared" si="216"/>
        <v>53.128416412666297</v>
      </c>
      <c r="H603" s="50">
        <f t="shared" si="216"/>
        <v>14.74770491549187</v>
      </c>
      <c r="I603" s="50">
        <f t="shared" si="216"/>
        <v>0</v>
      </c>
      <c r="J603" s="50">
        <f t="shared" si="216"/>
        <v>0</v>
      </c>
      <c r="K603" s="50">
        <f t="shared" si="216"/>
        <v>0</v>
      </c>
      <c r="L603" s="50">
        <f t="shared" si="216"/>
        <v>0</v>
      </c>
      <c r="M603" s="50">
        <f t="shared" si="216"/>
        <v>0</v>
      </c>
      <c r="N603" s="50">
        <f t="shared" si="216"/>
        <v>0</v>
      </c>
      <c r="O603" s="51">
        <f t="shared" si="183"/>
        <v>75.667245198869992</v>
      </c>
      <c r="P603" s="50">
        <f t="shared" si="184"/>
        <v>28.935219572893278</v>
      </c>
      <c r="Q603" s="50">
        <f t="shared" si="185"/>
        <v>53.128416412666297</v>
      </c>
      <c r="R603" s="50">
        <f t="shared" si="186"/>
        <v>14.74770491549187</v>
      </c>
      <c r="S603" s="50">
        <f t="shared" si="187"/>
        <v>0</v>
      </c>
      <c r="T603" s="50">
        <f t="shared" si="188"/>
        <v>0</v>
      </c>
      <c r="U603" s="50">
        <f t="shared" si="189"/>
        <v>0</v>
      </c>
      <c r="V603" s="50">
        <f t="shared" si="190"/>
        <v>0</v>
      </c>
      <c r="X603" s="38">
        <f t="shared" si="199"/>
        <v>82.716754349850987</v>
      </c>
      <c r="Y603" s="38">
        <f t="shared" si="199"/>
        <v>0</v>
      </c>
      <c r="Z603" s="38">
        <f t="shared" si="199"/>
        <v>72.824650968202945</v>
      </c>
      <c r="AA603" s="7"/>
      <c r="AB603" s="69">
        <f t="shared" si="209"/>
        <v>137.25192955352946</v>
      </c>
      <c r="AC603" s="69">
        <f t="shared" si="210"/>
        <v>0</v>
      </c>
      <c r="AD603" s="50">
        <f t="shared" si="203"/>
        <v>10.990310368714875</v>
      </c>
      <c r="AE603" s="50">
        <f t="shared" si="203"/>
        <v>1.7466988989282193</v>
      </c>
      <c r="AF603" s="50">
        <f t="shared" si="203"/>
        <v>0</v>
      </c>
      <c r="AG603" s="74">
        <v>0</v>
      </c>
      <c r="AH603" s="50">
        <f t="shared" si="205"/>
        <v>0</v>
      </c>
      <c r="AI603" s="50">
        <f t="shared" si="205"/>
        <v>0</v>
      </c>
      <c r="AJ603" s="50">
        <f t="shared" si="205"/>
        <v>0</v>
      </c>
      <c r="AK603" s="50">
        <f t="shared" si="205"/>
        <v>0</v>
      </c>
      <c r="AL603" s="50">
        <f t="shared" si="205"/>
        <v>0</v>
      </c>
      <c r="AM603" s="50">
        <f t="shared" si="212"/>
        <v>0</v>
      </c>
      <c r="AN603" s="50">
        <f t="shared" si="212"/>
        <v>0</v>
      </c>
      <c r="AO603" s="50">
        <f t="shared" si="212"/>
        <v>0</v>
      </c>
      <c r="AP603" s="50">
        <f t="shared" si="212"/>
        <v>0</v>
      </c>
      <c r="AQ603" s="50">
        <f t="shared" si="212"/>
        <v>0</v>
      </c>
      <c r="AR603" s="50">
        <f t="shared" si="212"/>
        <v>0</v>
      </c>
      <c r="AS603" s="50">
        <f t="shared" si="212"/>
        <v>0</v>
      </c>
      <c r="AT603" s="74">
        <v>0</v>
      </c>
      <c r="AU603" s="74">
        <v>0</v>
      </c>
    </row>
    <row r="604" spans="1:47" x14ac:dyDescent="0.2">
      <c r="A604" s="49">
        <v>2039</v>
      </c>
      <c r="B604" s="49">
        <v>12</v>
      </c>
      <c r="C604" s="50">
        <f t="shared" si="202"/>
        <v>42.449672857488302</v>
      </c>
      <c r="D604" s="50">
        <f t="shared" si="216"/>
        <v>82.304422731853208</v>
      </c>
      <c r="E604" s="50">
        <f t="shared" si="216"/>
        <v>0.98160245218345865</v>
      </c>
      <c r="F604" s="50">
        <f t="shared" si="216"/>
        <v>5.7264258648294473E-4</v>
      </c>
      <c r="G604" s="50">
        <f t="shared" si="216"/>
        <v>24.516255146947294</v>
      </c>
      <c r="H604" s="50">
        <f t="shared" si="216"/>
        <v>65.410489377284875</v>
      </c>
      <c r="I604" s="50">
        <f t="shared" si="216"/>
        <v>0.17544300865084281</v>
      </c>
      <c r="J604" s="50">
        <f t="shared" si="216"/>
        <v>65.410489377284875</v>
      </c>
      <c r="K604" s="50">
        <f t="shared" si="216"/>
        <v>0</v>
      </c>
      <c r="L604" s="50">
        <f t="shared" si="216"/>
        <v>0</v>
      </c>
      <c r="M604" s="50">
        <f t="shared" si="216"/>
        <v>0</v>
      </c>
      <c r="N604" s="50">
        <f t="shared" si="216"/>
        <v>65.410489377284875</v>
      </c>
      <c r="O604" s="51">
        <f t="shared" si="183"/>
        <v>42.449672857488302</v>
      </c>
      <c r="P604" s="50">
        <f t="shared" si="184"/>
        <v>82.304422731853208</v>
      </c>
      <c r="Q604" s="50">
        <f t="shared" si="185"/>
        <v>24.516255146947294</v>
      </c>
      <c r="R604" s="50">
        <f t="shared" si="186"/>
        <v>65.410489377284875</v>
      </c>
      <c r="S604" s="50">
        <f t="shared" si="187"/>
        <v>0.17544300865084281</v>
      </c>
      <c r="T604" s="50">
        <f t="shared" si="188"/>
        <v>65.410489377284875</v>
      </c>
      <c r="U604" s="50">
        <f t="shared" si="189"/>
        <v>0</v>
      </c>
      <c r="V604" s="50">
        <f t="shared" si="190"/>
        <v>0</v>
      </c>
      <c r="X604" s="38">
        <f t="shared" si="199"/>
        <v>79.445466787395844</v>
      </c>
      <c r="Y604" s="38">
        <f t="shared" si="199"/>
        <v>0</v>
      </c>
      <c r="Z604" s="38">
        <f t="shared" si="199"/>
        <v>75.287115885577109</v>
      </c>
      <c r="AA604" s="7"/>
      <c r="AB604" s="69">
        <f t="shared" si="209"/>
        <v>59.058459028179144</v>
      </c>
      <c r="AC604" s="69">
        <f t="shared" si="210"/>
        <v>32.705244688642438</v>
      </c>
      <c r="AD604" s="50">
        <f t="shared" si="203"/>
        <v>55.891738675335681</v>
      </c>
      <c r="AE604" s="50">
        <f t="shared" si="203"/>
        <v>21.818154361592569</v>
      </c>
      <c r="AF604" s="50">
        <f t="shared" si="203"/>
        <v>55.891738675335681</v>
      </c>
      <c r="AG604" s="74">
        <f>+AE604</f>
        <v>21.818154361592569</v>
      </c>
      <c r="AH604" s="50">
        <f t="shared" si="205"/>
        <v>0</v>
      </c>
      <c r="AI604" s="50">
        <f t="shared" si="205"/>
        <v>0</v>
      </c>
      <c r="AJ604" s="50">
        <f t="shared" si="205"/>
        <v>0</v>
      </c>
      <c r="AK604" s="50">
        <f t="shared" si="205"/>
        <v>55.891738675335681</v>
      </c>
      <c r="AL604" s="50">
        <f t="shared" si="205"/>
        <v>0</v>
      </c>
      <c r="AM604" s="50">
        <f t="shared" si="212"/>
        <v>0</v>
      </c>
      <c r="AN604" s="50">
        <f t="shared" si="212"/>
        <v>0</v>
      </c>
      <c r="AO604" s="50">
        <f t="shared" si="212"/>
        <v>21.818154361592569</v>
      </c>
      <c r="AP604" s="50">
        <f t="shared" si="212"/>
        <v>0</v>
      </c>
      <c r="AQ604" s="50">
        <f t="shared" si="212"/>
        <v>0</v>
      </c>
      <c r="AR604" s="50">
        <f t="shared" si="212"/>
        <v>0</v>
      </c>
      <c r="AS604" s="50">
        <f t="shared" si="212"/>
        <v>0</v>
      </c>
      <c r="AT604" s="74">
        <v>0</v>
      </c>
      <c r="AU604" s="74">
        <v>0</v>
      </c>
    </row>
    <row r="605" spans="1:47" x14ac:dyDescent="0.2">
      <c r="A605" s="49">
        <v>2040</v>
      </c>
      <c r="B605" s="49">
        <v>1</v>
      </c>
      <c r="C605" s="50">
        <f>+C593</f>
        <v>26.872581391315055</v>
      </c>
      <c r="D605" s="50">
        <f t="shared" ref="D605:N605" si="217">+D593</f>
        <v>123.83441885147447</v>
      </c>
      <c r="E605" s="50">
        <f t="shared" si="217"/>
        <v>0.27440732439639026</v>
      </c>
      <c r="F605" s="50">
        <f t="shared" si="217"/>
        <v>0</v>
      </c>
      <c r="G605" s="50">
        <f t="shared" si="217"/>
        <v>8.9432386973197087</v>
      </c>
      <c r="H605" s="50">
        <f t="shared" si="217"/>
        <v>104.01238027997351</v>
      </c>
      <c r="I605" s="50">
        <f t="shared" si="217"/>
        <v>0.47586523824689808</v>
      </c>
      <c r="J605" s="50">
        <f t="shared" si="217"/>
        <v>104.01238027997351</v>
      </c>
      <c r="K605" s="50">
        <f t="shared" si="217"/>
        <v>0</v>
      </c>
      <c r="L605" s="50">
        <f t="shared" si="217"/>
        <v>0</v>
      </c>
      <c r="M605" s="50">
        <f t="shared" si="217"/>
        <v>104.01238027997351</v>
      </c>
      <c r="N605" s="50">
        <f t="shared" si="217"/>
        <v>0</v>
      </c>
      <c r="O605" s="51">
        <f t="shared" si="183"/>
        <v>26.872581391315055</v>
      </c>
      <c r="P605" s="50">
        <f t="shared" si="184"/>
        <v>123.83441885147447</v>
      </c>
      <c r="Q605" s="50">
        <f t="shared" si="185"/>
        <v>8.9432386973197087</v>
      </c>
      <c r="R605" s="50">
        <f t="shared" si="186"/>
        <v>104.01238027997351</v>
      </c>
      <c r="S605" s="50">
        <f t="shared" si="187"/>
        <v>0.47586523824689808</v>
      </c>
      <c r="T605" s="50">
        <f t="shared" si="188"/>
        <v>104.01238027997351</v>
      </c>
      <c r="U605" s="50">
        <f t="shared" si="189"/>
        <v>0</v>
      </c>
      <c r="V605" s="50">
        <f t="shared" si="190"/>
        <v>0</v>
      </c>
      <c r="X605" s="38">
        <f t="shared" si="199"/>
        <v>78.332321081003528</v>
      </c>
      <c r="Y605" s="38">
        <f t="shared" si="199"/>
        <v>0</v>
      </c>
      <c r="Z605" s="38">
        <f t="shared" si="199"/>
        <v>72.346460944869065</v>
      </c>
      <c r="AA605" s="7"/>
      <c r="AB605" s="69">
        <f t="shared" si="209"/>
        <v>34.661127124401681</v>
      </c>
      <c r="AC605" s="69">
        <f t="shared" si="210"/>
        <v>84.711434828629194</v>
      </c>
      <c r="AD605" s="50">
        <f>+AD593</f>
        <v>90.257513292983134</v>
      </c>
      <c r="AE605" s="50">
        <f>+AE593</f>
        <v>40.262137008313033</v>
      </c>
      <c r="AF605" s="50">
        <f>+AF593</f>
        <v>90.257513292983134</v>
      </c>
      <c r="AG605" s="74">
        <f>+AE605</f>
        <v>40.262137008313033</v>
      </c>
      <c r="AH605" s="50">
        <f>+AH593</f>
        <v>0</v>
      </c>
      <c r="AI605" s="50">
        <f>+AI593</f>
        <v>0</v>
      </c>
      <c r="AJ605" s="50">
        <f>+AJ593</f>
        <v>90.257513292983134</v>
      </c>
      <c r="AK605" s="50">
        <f>+AK593</f>
        <v>0</v>
      </c>
      <c r="AL605" s="50">
        <f>+AL593</f>
        <v>0</v>
      </c>
      <c r="AM605" s="50">
        <f t="shared" ref="AM605:AS605" si="218">+AM593</f>
        <v>0</v>
      </c>
      <c r="AN605" s="50">
        <f t="shared" si="218"/>
        <v>40.262137008313033</v>
      </c>
      <c r="AO605" s="50">
        <f t="shared" si="218"/>
        <v>0</v>
      </c>
      <c r="AP605" s="50">
        <f t="shared" si="218"/>
        <v>0</v>
      </c>
      <c r="AQ605" s="50">
        <f t="shared" si="218"/>
        <v>0</v>
      </c>
      <c r="AR605" s="50">
        <f t="shared" si="218"/>
        <v>0</v>
      </c>
      <c r="AS605" s="50">
        <f t="shared" si="218"/>
        <v>0</v>
      </c>
      <c r="AT605" s="74">
        <v>0</v>
      </c>
      <c r="AU605" s="74">
        <v>0</v>
      </c>
    </row>
    <row r="606" spans="1:47" x14ac:dyDescent="0.2">
      <c r="A606" s="49">
        <v>2040</v>
      </c>
      <c r="B606" s="49">
        <v>2</v>
      </c>
      <c r="C606" s="50">
        <f t="shared" si="202"/>
        <v>34.723950066840629</v>
      </c>
      <c r="D606" s="50">
        <f t="shared" si="216"/>
        <v>77.741832906544204</v>
      </c>
      <c r="E606" s="50">
        <f t="shared" si="216"/>
        <v>1.3208347252359927</v>
      </c>
      <c r="F606" s="50">
        <f t="shared" si="216"/>
        <v>8.9159951076670885E-4</v>
      </c>
      <c r="G606" s="50">
        <f t="shared" si="216"/>
        <v>13.560177014371067</v>
      </c>
      <c r="H606" s="50">
        <f t="shared" si="216"/>
        <v>57.948681528250383</v>
      </c>
      <c r="I606" s="50">
        <f t="shared" si="216"/>
        <v>0</v>
      </c>
      <c r="J606" s="50">
        <f t="shared" si="216"/>
        <v>57.948681528250383</v>
      </c>
      <c r="K606" s="50">
        <f t="shared" si="216"/>
        <v>0</v>
      </c>
      <c r="L606" s="50">
        <f t="shared" si="216"/>
        <v>97.002453208688308</v>
      </c>
      <c r="M606" s="50">
        <f t="shared" si="216"/>
        <v>0</v>
      </c>
      <c r="N606" s="50">
        <f t="shared" si="216"/>
        <v>0</v>
      </c>
      <c r="O606" s="51">
        <f t="shared" si="183"/>
        <v>34.723950066840629</v>
      </c>
      <c r="P606" s="50">
        <f t="shared" si="184"/>
        <v>77.741832906544204</v>
      </c>
      <c r="Q606" s="50">
        <f t="shared" si="185"/>
        <v>13.560177014371067</v>
      </c>
      <c r="R606" s="50">
        <f t="shared" si="186"/>
        <v>57.948681528250383</v>
      </c>
      <c r="S606" s="50">
        <f t="shared" si="187"/>
        <v>0</v>
      </c>
      <c r="T606" s="50">
        <f t="shared" si="188"/>
        <v>57.948681528250383</v>
      </c>
      <c r="U606" s="50">
        <f t="shared" si="189"/>
        <v>0</v>
      </c>
      <c r="V606" s="50">
        <f t="shared" si="190"/>
        <v>97.002453208688308</v>
      </c>
      <c r="X606" s="38">
        <f t="shared" si="199"/>
        <v>79.669768700736967</v>
      </c>
      <c r="Y606" s="38">
        <f t="shared" si="199"/>
        <v>0</v>
      </c>
      <c r="Z606" s="38">
        <f t="shared" si="199"/>
        <v>72.440419704050981</v>
      </c>
      <c r="AA606" s="7"/>
      <c r="AB606" s="69">
        <f t="shared" si="209"/>
        <v>30.798265729077841</v>
      </c>
      <c r="AC606" s="69">
        <f t="shared" si="210"/>
        <v>80.980530904111944</v>
      </c>
      <c r="AD606" s="50">
        <f t="shared" si="203"/>
        <v>48.77898975749715</v>
      </c>
      <c r="AE606" s="50">
        <f t="shared" si="203"/>
        <v>18.435089638556477</v>
      </c>
      <c r="AF606" s="50">
        <f t="shared" si="203"/>
        <v>48.77898975749715</v>
      </c>
      <c r="AG606" s="74">
        <f t="shared" ref="AG606:AG607" si="219">+AE606</f>
        <v>18.435089638556477</v>
      </c>
      <c r="AH606" s="50">
        <f t="shared" si="205"/>
        <v>0</v>
      </c>
      <c r="AI606" s="50">
        <f t="shared" si="205"/>
        <v>78.970388350011334</v>
      </c>
      <c r="AJ606" s="50">
        <f t="shared" si="205"/>
        <v>0</v>
      </c>
      <c r="AK606" s="50">
        <f t="shared" si="205"/>
        <v>0</v>
      </c>
      <c r="AL606" s="50">
        <f t="shared" si="205"/>
        <v>0</v>
      </c>
      <c r="AM606" s="50">
        <f t="shared" si="212"/>
        <v>32.338150036532738</v>
      </c>
      <c r="AN606" s="50">
        <f t="shared" si="212"/>
        <v>0</v>
      </c>
      <c r="AO606" s="50">
        <f t="shared" si="212"/>
        <v>0</v>
      </c>
      <c r="AP606" s="50">
        <f t="shared" si="212"/>
        <v>0</v>
      </c>
      <c r="AQ606" s="50">
        <f t="shared" si="212"/>
        <v>48.77898975749715</v>
      </c>
      <c r="AR606" s="50">
        <f t="shared" si="212"/>
        <v>0</v>
      </c>
      <c r="AS606" s="50">
        <f t="shared" si="212"/>
        <v>18.435089638556477</v>
      </c>
      <c r="AT606" s="74">
        <v>0</v>
      </c>
      <c r="AU606" s="74">
        <v>0</v>
      </c>
    </row>
    <row r="607" spans="1:47" x14ac:dyDescent="0.2">
      <c r="A607" s="49">
        <v>2040</v>
      </c>
      <c r="B607" s="49">
        <v>3</v>
      </c>
      <c r="C607" s="50">
        <f t="shared" si="202"/>
        <v>67.088827391532973</v>
      </c>
      <c r="D607" s="50">
        <f t="shared" si="216"/>
        <v>46.024503453365838</v>
      </c>
      <c r="E607" s="50">
        <f t="shared" si="216"/>
        <v>5.4285772270038901</v>
      </c>
      <c r="F607" s="50">
        <f t="shared" si="216"/>
        <v>0.1342781954715154</v>
      </c>
      <c r="G607" s="50">
        <f t="shared" si="216"/>
        <v>40.724002377688201</v>
      </c>
      <c r="H607" s="50">
        <f t="shared" si="216"/>
        <v>29.133900916766059</v>
      </c>
      <c r="I607" s="50">
        <f t="shared" si="216"/>
        <v>0</v>
      </c>
      <c r="J607" s="50">
        <f t="shared" si="216"/>
        <v>29.133900916766059</v>
      </c>
      <c r="K607" s="50">
        <f t="shared" si="216"/>
        <v>87.807682389096911</v>
      </c>
      <c r="L607" s="50">
        <f t="shared" si="216"/>
        <v>0</v>
      </c>
      <c r="M607" s="50">
        <f t="shared" si="216"/>
        <v>0</v>
      </c>
      <c r="N607" s="50">
        <f t="shared" si="216"/>
        <v>0</v>
      </c>
      <c r="O607" s="51">
        <f t="shared" ref="O607:O616" si="220">C607</f>
        <v>67.088827391532973</v>
      </c>
      <c r="P607" s="50">
        <f t="shared" ref="P607:P616" si="221">D607</f>
        <v>46.024503453365838</v>
      </c>
      <c r="Q607" s="50">
        <f t="shared" ref="Q607:Q616" si="222">G607</f>
        <v>40.724002377688201</v>
      </c>
      <c r="R607" s="50">
        <f t="shared" ref="R607:R616" si="223">H607</f>
        <v>29.133900916766059</v>
      </c>
      <c r="S607" s="50">
        <f t="shared" ref="S607:S616" si="224">I607</f>
        <v>0</v>
      </c>
      <c r="T607" s="50">
        <f t="shared" ref="T607:T616" si="225">J607</f>
        <v>29.133900916766059</v>
      </c>
      <c r="U607" s="50">
        <f t="shared" si="189"/>
        <v>87.807682389096911</v>
      </c>
      <c r="V607" s="50">
        <f t="shared" si="190"/>
        <v>0</v>
      </c>
      <c r="X607" s="38">
        <f t="shared" si="199"/>
        <v>82.538993708748691</v>
      </c>
      <c r="Y607" s="38">
        <f t="shared" si="199"/>
        <v>0</v>
      </c>
      <c r="Z607" s="38">
        <f t="shared" si="199"/>
        <v>69.644391577029523</v>
      </c>
      <c r="AA607" s="7"/>
      <c r="AB607" s="69">
        <f t="shared" si="209"/>
        <v>50.906388729186801</v>
      </c>
      <c r="AC607" s="69">
        <f t="shared" si="210"/>
        <v>43.541291222508221</v>
      </c>
      <c r="AD607" s="50">
        <f t="shared" si="203"/>
        <v>23.421699640876209</v>
      </c>
      <c r="AE607" s="50">
        <f t="shared" si="203"/>
        <v>5.9476789648753794</v>
      </c>
      <c r="AF607" s="50">
        <f t="shared" si="203"/>
        <v>23.421699640876209</v>
      </c>
      <c r="AG607" s="74">
        <f t="shared" si="219"/>
        <v>5.9476789648753794</v>
      </c>
      <c r="AH607" s="50">
        <f t="shared" si="205"/>
        <v>74.675091720887963</v>
      </c>
      <c r="AI607" s="50">
        <f t="shared" si="205"/>
        <v>0</v>
      </c>
      <c r="AJ607" s="50">
        <f t="shared" si="205"/>
        <v>0</v>
      </c>
      <c r="AK607" s="50">
        <f t="shared" si="205"/>
        <v>0</v>
      </c>
      <c r="AL607" s="50">
        <f t="shared" si="205"/>
        <v>30.034328431628371</v>
      </c>
      <c r="AM607" s="50">
        <f t="shared" ref="AM607:AS616" si="226">+AM595</f>
        <v>0</v>
      </c>
      <c r="AN607" s="50">
        <f t="shared" si="226"/>
        <v>0</v>
      </c>
      <c r="AO607" s="50">
        <f t="shared" si="226"/>
        <v>0</v>
      </c>
      <c r="AP607" s="50">
        <f t="shared" si="226"/>
        <v>23.421699640876209</v>
      </c>
      <c r="AQ607" s="50">
        <f t="shared" si="226"/>
        <v>0</v>
      </c>
      <c r="AR607" s="50">
        <f t="shared" si="226"/>
        <v>5.9476789648753794</v>
      </c>
      <c r="AS607" s="50">
        <f t="shared" si="226"/>
        <v>0</v>
      </c>
      <c r="AT607" s="74">
        <f>(C607+C608)/2</f>
        <v>92.25873715316439</v>
      </c>
      <c r="AU607" s="74">
        <f>(H607+H608)/2</f>
        <v>15.907842594030797</v>
      </c>
    </row>
    <row r="608" spans="1:47" x14ac:dyDescent="0.2">
      <c r="A608" s="49">
        <v>2040</v>
      </c>
      <c r="B608" s="49">
        <v>4</v>
      </c>
      <c r="C608" s="50">
        <f t="shared" si="202"/>
        <v>117.42864691479581</v>
      </c>
      <c r="D608" s="50">
        <f t="shared" si="216"/>
        <v>10.764282951672801</v>
      </c>
      <c r="E608" s="50">
        <f t="shared" si="216"/>
        <v>16.467672682378009</v>
      </c>
      <c r="F608" s="50">
        <f t="shared" si="216"/>
        <v>1.3530134195648187</v>
      </c>
      <c r="G608" s="50">
        <f t="shared" si="216"/>
        <v>95.328248916043805</v>
      </c>
      <c r="H608" s="50">
        <f t="shared" si="216"/>
        <v>2.6817842712955349</v>
      </c>
      <c r="I608" s="50">
        <f t="shared" si="216"/>
        <v>0</v>
      </c>
      <c r="J608" s="50">
        <f t="shared" si="216"/>
        <v>0</v>
      </c>
      <c r="K608" s="50">
        <f t="shared" si="216"/>
        <v>0</v>
      </c>
      <c r="L608" s="50">
        <f t="shared" si="216"/>
        <v>0</v>
      </c>
      <c r="M608" s="50">
        <f t="shared" si="216"/>
        <v>0</v>
      </c>
      <c r="N608" s="50">
        <f t="shared" si="216"/>
        <v>0</v>
      </c>
      <c r="O608" s="51">
        <f t="shared" si="220"/>
        <v>117.42864691479581</v>
      </c>
      <c r="P608" s="50">
        <f t="shared" si="221"/>
        <v>10.764282951672801</v>
      </c>
      <c r="Q608" s="50">
        <f t="shared" si="222"/>
        <v>95.328248916043805</v>
      </c>
      <c r="R608" s="50">
        <f t="shared" si="223"/>
        <v>2.6817842712955349</v>
      </c>
      <c r="S608" s="50">
        <f t="shared" si="224"/>
        <v>0</v>
      </c>
      <c r="T608" s="50">
        <f t="shared" si="225"/>
        <v>0</v>
      </c>
      <c r="U608" s="50">
        <f t="shared" ref="U608:U616" si="227">K608</f>
        <v>0</v>
      </c>
      <c r="V608" s="50">
        <f t="shared" ref="V608:V616" si="228">L608</f>
        <v>0</v>
      </c>
      <c r="X608" s="38">
        <f t="shared" si="199"/>
        <v>86.733993019033363</v>
      </c>
      <c r="Y608" s="38">
        <f t="shared" si="199"/>
        <v>0</v>
      </c>
      <c r="Z608" s="38">
        <f t="shared" si="199"/>
        <v>68.255756463766915</v>
      </c>
      <c r="AA608" s="7"/>
      <c r="AB608" s="69">
        <f t="shared" si="209"/>
        <v>92.25873715316439</v>
      </c>
      <c r="AC608" s="69">
        <f t="shared" si="210"/>
        <v>14.56695045838303</v>
      </c>
      <c r="AD608" s="50">
        <f t="shared" si="203"/>
        <v>1.5573633808275509</v>
      </c>
      <c r="AE608" s="50">
        <f t="shared" si="203"/>
        <v>6.7199104708102195E-4</v>
      </c>
      <c r="AF608" s="50">
        <f t="shared" si="203"/>
        <v>0</v>
      </c>
      <c r="AG608" s="74">
        <v>0</v>
      </c>
      <c r="AH608" s="50">
        <f t="shared" si="205"/>
        <v>0</v>
      </c>
      <c r="AI608" s="50">
        <f t="shared" si="205"/>
        <v>0</v>
      </c>
      <c r="AJ608" s="50">
        <f t="shared" si="205"/>
        <v>0</v>
      </c>
      <c r="AK608" s="50">
        <f t="shared" si="205"/>
        <v>0</v>
      </c>
      <c r="AL608" s="50">
        <f t="shared" si="205"/>
        <v>0</v>
      </c>
      <c r="AM608" s="50">
        <f t="shared" si="226"/>
        <v>0</v>
      </c>
      <c r="AN608" s="50">
        <f t="shared" si="226"/>
        <v>0</v>
      </c>
      <c r="AO608" s="50">
        <f t="shared" si="226"/>
        <v>0</v>
      </c>
      <c r="AP608" s="50">
        <f t="shared" si="226"/>
        <v>0</v>
      </c>
      <c r="AQ608" s="50">
        <f t="shared" si="226"/>
        <v>0</v>
      </c>
      <c r="AR608" s="50">
        <f t="shared" si="226"/>
        <v>0</v>
      </c>
      <c r="AS608" s="50">
        <f t="shared" si="226"/>
        <v>0</v>
      </c>
      <c r="AT608" s="74">
        <v>0</v>
      </c>
      <c r="AU608" s="74">
        <v>0</v>
      </c>
    </row>
    <row r="609" spans="1:47" x14ac:dyDescent="0.2">
      <c r="A609" s="49">
        <v>2040</v>
      </c>
      <c r="B609" s="49">
        <v>5</v>
      </c>
      <c r="C609" s="50">
        <f t="shared" si="202"/>
        <v>205.87235315982971</v>
      </c>
      <c r="D609" s="50">
        <f t="shared" si="216"/>
        <v>1.2492833206498815</v>
      </c>
      <c r="E609" s="50">
        <f t="shared" si="216"/>
        <v>45.023718770231113</v>
      </c>
      <c r="F609" s="50">
        <f t="shared" si="216"/>
        <v>7.1705905198264563</v>
      </c>
      <c r="G609" s="50">
        <f t="shared" si="216"/>
        <v>197.64060057596834</v>
      </c>
      <c r="H609" s="50">
        <f t="shared" si="216"/>
        <v>7.083333333333286E-2</v>
      </c>
      <c r="I609" s="50">
        <f t="shared" si="216"/>
        <v>0</v>
      </c>
      <c r="J609" s="50">
        <f t="shared" si="216"/>
        <v>0</v>
      </c>
      <c r="K609" s="50">
        <f t="shared" si="216"/>
        <v>0</v>
      </c>
      <c r="L609" s="50">
        <f t="shared" si="216"/>
        <v>0</v>
      </c>
      <c r="M609" s="50">
        <f t="shared" si="216"/>
        <v>0</v>
      </c>
      <c r="N609" s="50">
        <f t="shared" si="216"/>
        <v>0</v>
      </c>
      <c r="O609" s="51">
        <f t="shared" si="220"/>
        <v>205.87235315982971</v>
      </c>
      <c r="P609" s="50">
        <f t="shared" si="221"/>
        <v>1.2492833206498815</v>
      </c>
      <c r="Q609" s="50">
        <f t="shared" si="222"/>
        <v>197.64060057596834</v>
      </c>
      <c r="R609" s="50">
        <f t="shared" si="223"/>
        <v>7.083333333333286E-2</v>
      </c>
      <c r="S609" s="50">
        <f t="shared" si="224"/>
        <v>0</v>
      </c>
      <c r="T609" s="50">
        <f t="shared" si="225"/>
        <v>0</v>
      </c>
      <c r="U609" s="50">
        <f t="shared" si="227"/>
        <v>0</v>
      </c>
      <c r="V609" s="50">
        <f t="shared" si="228"/>
        <v>0</v>
      </c>
      <c r="X609" s="38">
        <f t="shared" si="199"/>
        <v>95.217284807981201</v>
      </c>
      <c r="Y609" s="38">
        <f t="shared" si="199"/>
        <v>95.217284807981201</v>
      </c>
      <c r="Z609" s="38">
        <f t="shared" si="199"/>
        <v>70.983151786833304</v>
      </c>
      <c r="AA609" s="7"/>
      <c r="AB609" s="69">
        <f t="shared" si="209"/>
        <v>161.65050003731275</v>
      </c>
      <c r="AC609" s="69">
        <f t="shared" si="210"/>
        <v>0</v>
      </c>
      <c r="AD609" s="50">
        <f t="shared" si="203"/>
        <v>1.041666666666643E-2</v>
      </c>
      <c r="AE609" s="50">
        <f t="shared" si="203"/>
        <v>0</v>
      </c>
      <c r="AF609" s="50">
        <f t="shared" si="203"/>
        <v>0</v>
      </c>
      <c r="AG609" s="74">
        <v>0</v>
      </c>
      <c r="AH609" s="50">
        <f t="shared" si="205"/>
        <v>0</v>
      </c>
      <c r="AI609" s="50">
        <f t="shared" si="205"/>
        <v>0</v>
      </c>
      <c r="AJ609" s="50">
        <f t="shared" si="205"/>
        <v>0</v>
      </c>
      <c r="AK609" s="50">
        <f t="shared" si="205"/>
        <v>0</v>
      </c>
      <c r="AL609" s="50">
        <f t="shared" ref="AL609:AL616" si="229">+AL597</f>
        <v>0</v>
      </c>
      <c r="AM609" s="50">
        <f t="shared" si="226"/>
        <v>0</v>
      </c>
      <c r="AN609" s="50">
        <f t="shared" si="226"/>
        <v>0</v>
      </c>
      <c r="AO609" s="50">
        <f t="shared" si="226"/>
        <v>0</v>
      </c>
      <c r="AP609" s="50">
        <f t="shared" si="226"/>
        <v>0</v>
      </c>
      <c r="AQ609" s="50">
        <f t="shared" si="226"/>
        <v>0</v>
      </c>
      <c r="AR609" s="50">
        <f t="shared" si="226"/>
        <v>0</v>
      </c>
      <c r="AS609" s="50">
        <f t="shared" si="226"/>
        <v>0</v>
      </c>
      <c r="AT609" s="74">
        <v>0</v>
      </c>
      <c r="AU609" s="74">
        <v>0</v>
      </c>
    </row>
    <row r="610" spans="1:47" x14ac:dyDescent="0.2">
      <c r="A610" s="49">
        <v>2040</v>
      </c>
      <c r="B610" s="49">
        <v>6</v>
      </c>
      <c r="C610" s="50">
        <f t="shared" si="202"/>
        <v>273.79728737823223</v>
      </c>
      <c r="D610" s="50">
        <f t="shared" si="216"/>
        <v>0</v>
      </c>
      <c r="E610" s="50">
        <f t="shared" si="216"/>
        <v>72.937178621047735</v>
      </c>
      <c r="F610" s="50">
        <f t="shared" si="216"/>
        <v>17.719139843326005</v>
      </c>
      <c r="G610" s="50">
        <f t="shared" si="216"/>
        <v>273.7753998005528</v>
      </c>
      <c r="H610" s="50">
        <f t="shared" si="216"/>
        <v>0</v>
      </c>
      <c r="I610" s="50">
        <f t="shared" si="216"/>
        <v>0</v>
      </c>
      <c r="J610" s="50">
        <f t="shared" si="216"/>
        <v>0</v>
      </c>
      <c r="K610" s="50">
        <f t="shared" si="216"/>
        <v>0</v>
      </c>
      <c r="L610" s="50">
        <f t="shared" si="216"/>
        <v>0</v>
      </c>
      <c r="M610" s="50">
        <f t="shared" si="216"/>
        <v>0</v>
      </c>
      <c r="N610" s="50">
        <f t="shared" si="216"/>
        <v>0</v>
      </c>
      <c r="O610" s="51">
        <f t="shared" si="220"/>
        <v>273.79728737823223</v>
      </c>
      <c r="P610" s="50">
        <f t="shared" si="221"/>
        <v>0</v>
      </c>
      <c r="Q610" s="50">
        <f t="shared" si="222"/>
        <v>273.7753998005528</v>
      </c>
      <c r="R610" s="50">
        <f t="shared" si="223"/>
        <v>0</v>
      </c>
      <c r="S610" s="50">
        <f t="shared" si="224"/>
        <v>0</v>
      </c>
      <c r="T610" s="50">
        <f t="shared" si="225"/>
        <v>0</v>
      </c>
      <c r="U610" s="50">
        <f t="shared" si="227"/>
        <v>0</v>
      </c>
      <c r="V610" s="50">
        <f t="shared" si="228"/>
        <v>0</v>
      </c>
      <c r="X610" s="38">
        <f t="shared" si="199"/>
        <v>102.96120349246796</v>
      </c>
      <c r="Y610" s="38">
        <f t="shared" si="199"/>
        <v>102.96120349246796</v>
      </c>
      <c r="Z610" s="38">
        <f t="shared" si="199"/>
        <v>76.337452216704307</v>
      </c>
      <c r="AA610" s="7"/>
      <c r="AB610" s="69">
        <f t="shared" si="209"/>
        <v>239.83482026903096</v>
      </c>
      <c r="AC610" s="69">
        <f t="shared" si="210"/>
        <v>0</v>
      </c>
      <c r="AD610" s="50">
        <f t="shared" si="203"/>
        <v>0</v>
      </c>
      <c r="AE610" s="50">
        <f t="shared" si="203"/>
        <v>0</v>
      </c>
      <c r="AF610" s="50">
        <f t="shared" si="203"/>
        <v>0</v>
      </c>
      <c r="AG610" s="74">
        <v>0</v>
      </c>
      <c r="AH610" s="50">
        <f t="shared" si="205"/>
        <v>0</v>
      </c>
      <c r="AI610" s="50">
        <f t="shared" si="205"/>
        <v>0</v>
      </c>
      <c r="AJ610" s="50">
        <f t="shared" si="205"/>
        <v>0</v>
      </c>
      <c r="AK610" s="50">
        <f t="shared" si="205"/>
        <v>0</v>
      </c>
      <c r="AL610" s="50">
        <f t="shared" si="229"/>
        <v>0</v>
      </c>
      <c r="AM610" s="50">
        <f t="shared" si="226"/>
        <v>0</v>
      </c>
      <c r="AN610" s="50">
        <f t="shared" si="226"/>
        <v>0</v>
      </c>
      <c r="AO610" s="50">
        <f t="shared" si="226"/>
        <v>0</v>
      </c>
      <c r="AP610" s="50">
        <f t="shared" si="226"/>
        <v>0</v>
      </c>
      <c r="AQ610" s="50">
        <f t="shared" si="226"/>
        <v>0</v>
      </c>
      <c r="AR610" s="50">
        <f t="shared" si="226"/>
        <v>0</v>
      </c>
      <c r="AS610" s="50">
        <f t="shared" si="226"/>
        <v>0</v>
      </c>
      <c r="AT610" s="74">
        <v>0</v>
      </c>
      <c r="AU610" s="74">
        <v>0</v>
      </c>
    </row>
    <row r="611" spans="1:47" x14ac:dyDescent="0.2">
      <c r="A611" s="49">
        <v>2040</v>
      </c>
      <c r="B611" s="49">
        <v>7</v>
      </c>
      <c r="C611" s="50">
        <f t="shared" si="202"/>
        <v>323.21495100202412</v>
      </c>
      <c r="D611" s="50">
        <f t="shared" si="216"/>
        <v>0</v>
      </c>
      <c r="E611" s="50">
        <f t="shared" si="216"/>
        <v>97.206715563959477</v>
      </c>
      <c r="F611" s="50">
        <f t="shared" si="216"/>
        <v>25.757981967650835</v>
      </c>
      <c r="G611" s="50">
        <f t="shared" si="216"/>
        <v>323.21490232084477</v>
      </c>
      <c r="H611" s="50">
        <f t="shared" si="216"/>
        <v>0</v>
      </c>
      <c r="I611" s="50">
        <f t="shared" si="216"/>
        <v>0</v>
      </c>
      <c r="J611" s="50">
        <f t="shared" si="216"/>
        <v>0</v>
      </c>
      <c r="K611" s="50">
        <f t="shared" si="216"/>
        <v>0</v>
      </c>
      <c r="L611" s="50">
        <f t="shared" si="216"/>
        <v>0</v>
      </c>
      <c r="M611" s="50">
        <f t="shared" si="216"/>
        <v>0</v>
      </c>
      <c r="N611" s="50">
        <f t="shared" si="216"/>
        <v>0</v>
      </c>
      <c r="O611" s="51">
        <f t="shared" si="220"/>
        <v>323.21495100202412</v>
      </c>
      <c r="P611" s="50">
        <f t="shared" si="221"/>
        <v>0</v>
      </c>
      <c r="Q611" s="50">
        <f t="shared" si="222"/>
        <v>323.21490232084477</v>
      </c>
      <c r="R611" s="50">
        <f t="shared" si="223"/>
        <v>0</v>
      </c>
      <c r="S611" s="50">
        <f t="shared" si="224"/>
        <v>0</v>
      </c>
      <c r="T611" s="50">
        <f t="shared" si="225"/>
        <v>0</v>
      </c>
      <c r="U611" s="50">
        <f t="shared" si="227"/>
        <v>0</v>
      </c>
      <c r="V611" s="50">
        <f t="shared" si="228"/>
        <v>0</v>
      </c>
      <c r="X611" s="38">
        <f t="shared" si="199"/>
        <v>106.44877069971258</v>
      </c>
      <c r="Y611" s="38">
        <f t="shared" si="199"/>
        <v>106.44877069971258</v>
      </c>
      <c r="Z611" s="38">
        <f t="shared" si="199"/>
        <v>76.206395007915347</v>
      </c>
      <c r="AA611" s="7"/>
      <c r="AB611" s="69">
        <f t="shared" si="209"/>
        <v>298.50611919012817</v>
      </c>
      <c r="AC611" s="69">
        <f t="shared" si="210"/>
        <v>0</v>
      </c>
      <c r="AD611" s="50">
        <f t="shared" si="203"/>
        <v>0</v>
      </c>
      <c r="AE611" s="50">
        <f t="shared" si="203"/>
        <v>0</v>
      </c>
      <c r="AF611" s="50">
        <f t="shared" si="203"/>
        <v>0</v>
      </c>
      <c r="AG611" s="74">
        <v>0</v>
      </c>
      <c r="AH611" s="50">
        <f t="shared" si="205"/>
        <v>0</v>
      </c>
      <c r="AI611" s="50">
        <f t="shared" si="205"/>
        <v>0</v>
      </c>
      <c r="AJ611" s="50">
        <f t="shared" si="205"/>
        <v>0</v>
      </c>
      <c r="AK611" s="50">
        <f t="shared" si="205"/>
        <v>0</v>
      </c>
      <c r="AL611" s="50">
        <f t="shared" si="229"/>
        <v>0</v>
      </c>
      <c r="AM611" s="50">
        <f t="shared" si="226"/>
        <v>0</v>
      </c>
      <c r="AN611" s="50">
        <f t="shared" si="226"/>
        <v>0</v>
      </c>
      <c r="AO611" s="50">
        <f t="shared" si="226"/>
        <v>0</v>
      </c>
      <c r="AP611" s="50">
        <f t="shared" si="226"/>
        <v>0</v>
      </c>
      <c r="AQ611" s="50">
        <f t="shared" si="226"/>
        <v>0</v>
      </c>
      <c r="AR611" s="50">
        <f t="shared" si="226"/>
        <v>0</v>
      </c>
      <c r="AS611" s="50">
        <f t="shared" si="226"/>
        <v>0</v>
      </c>
      <c r="AT611" s="74">
        <v>0</v>
      </c>
      <c r="AU611" s="74">
        <v>0</v>
      </c>
    </row>
    <row r="612" spans="1:47" x14ac:dyDescent="0.2">
      <c r="A612" s="49">
        <v>2040</v>
      </c>
      <c r="B612" s="49">
        <v>8</v>
      </c>
      <c r="C612" s="50">
        <f t="shared" si="202"/>
        <v>329.73144935858772</v>
      </c>
      <c r="D612" s="50">
        <f t="shared" si="216"/>
        <v>0</v>
      </c>
      <c r="E612" s="50">
        <f t="shared" si="216"/>
        <v>99.695312400078421</v>
      </c>
      <c r="F612" s="50">
        <f t="shared" si="216"/>
        <v>26.810191103418628</v>
      </c>
      <c r="G612" s="50">
        <f t="shared" si="216"/>
        <v>329.73069944170629</v>
      </c>
      <c r="H612" s="50">
        <f t="shared" si="216"/>
        <v>0</v>
      </c>
      <c r="I612" s="50">
        <f t="shared" si="216"/>
        <v>0</v>
      </c>
      <c r="J612" s="50">
        <f t="shared" si="216"/>
        <v>0</v>
      </c>
      <c r="K612" s="50">
        <f t="shared" si="216"/>
        <v>0</v>
      </c>
      <c r="L612" s="50">
        <f t="shared" si="216"/>
        <v>0</v>
      </c>
      <c r="M612" s="50">
        <f t="shared" si="216"/>
        <v>0</v>
      </c>
      <c r="N612" s="50">
        <f t="shared" si="216"/>
        <v>0</v>
      </c>
      <c r="O612" s="51">
        <f t="shared" si="220"/>
        <v>329.73144935858772</v>
      </c>
      <c r="P612" s="50">
        <f t="shared" si="221"/>
        <v>0</v>
      </c>
      <c r="Q612" s="50">
        <f t="shared" si="222"/>
        <v>329.73069944170629</v>
      </c>
      <c r="R612" s="50">
        <f t="shared" si="223"/>
        <v>0</v>
      </c>
      <c r="S612" s="50">
        <f t="shared" si="224"/>
        <v>0</v>
      </c>
      <c r="T612" s="50">
        <f t="shared" si="225"/>
        <v>0</v>
      </c>
      <c r="U612" s="50">
        <f t="shared" si="227"/>
        <v>0</v>
      </c>
      <c r="V612" s="50">
        <f t="shared" si="228"/>
        <v>0</v>
      </c>
      <c r="X612" s="38">
        <f t="shared" si="199"/>
        <v>107.41614697985577</v>
      </c>
      <c r="Y612" s="38">
        <f t="shared" si="199"/>
        <v>107.41614697985577</v>
      </c>
      <c r="Z612" s="38">
        <f t="shared" si="199"/>
        <v>76.3967564018632</v>
      </c>
      <c r="AA612" s="7"/>
      <c r="AB612" s="69">
        <f t="shared" si="209"/>
        <v>326.47320018030592</v>
      </c>
      <c r="AC612" s="69">
        <f t="shared" si="210"/>
        <v>0</v>
      </c>
      <c r="AD612" s="50">
        <f t="shared" si="203"/>
        <v>0</v>
      </c>
      <c r="AE612" s="50">
        <f t="shared" si="203"/>
        <v>0</v>
      </c>
      <c r="AF612" s="50">
        <f t="shared" si="203"/>
        <v>0</v>
      </c>
      <c r="AG612" s="74">
        <v>0</v>
      </c>
      <c r="AH612" s="50">
        <f t="shared" si="205"/>
        <v>0</v>
      </c>
      <c r="AI612" s="50">
        <f t="shared" si="205"/>
        <v>0</v>
      </c>
      <c r="AJ612" s="50">
        <f t="shared" si="205"/>
        <v>0</v>
      </c>
      <c r="AK612" s="50">
        <f t="shared" si="205"/>
        <v>0</v>
      </c>
      <c r="AL612" s="50">
        <f t="shared" si="229"/>
        <v>0</v>
      </c>
      <c r="AM612" s="50">
        <f t="shared" si="226"/>
        <v>0</v>
      </c>
      <c r="AN612" s="50">
        <f t="shared" si="226"/>
        <v>0</v>
      </c>
      <c r="AO612" s="50">
        <f t="shared" si="226"/>
        <v>0</v>
      </c>
      <c r="AP612" s="50">
        <f t="shared" si="226"/>
        <v>0</v>
      </c>
      <c r="AQ612" s="50">
        <f t="shared" si="226"/>
        <v>0</v>
      </c>
      <c r="AR612" s="50">
        <f t="shared" si="226"/>
        <v>0</v>
      </c>
      <c r="AS612" s="50">
        <f t="shared" si="226"/>
        <v>0</v>
      </c>
      <c r="AT612" s="74">
        <v>0</v>
      </c>
      <c r="AU612" s="74">
        <v>0</v>
      </c>
    </row>
    <row r="613" spans="1:47" x14ac:dyDescent="0.2">
      <c r="A613" s="49">
        <v>2040</v>
      </c>
      <c r="B613" s="49">
        <v>9</v>
      </c>
      <c r="C613" s="50">
        <f t="shared" si="202"/>
        <v>278.21093356333773</v>
      </c>
      <c r="D613" s="50">
        <f t="shared" si="216"/>
        <v>0</v>
      </c>
      <c r="E613" s="50">
        <f t="shared" si="216"/>
        <v>69.2279907235135</v>
      </c>
      <c r="F613" s="50">
        <f t="shared" si="216"/>
        <v>13.43040285734474</v>
      </c>
      <c r="G613" s="50">
        <f t="shared" si="216"/>
        <v>278.15549384899225</v>
      </c>
      <c r="H613" s="50">
        <f t="shared" si="216"/>
        <v>0</v>
      </c>
      <c r="I613" s="50">
        <f t="shared" si="216"/>
        <v>0</v>
      </c>
      <c r="J613" s="50">
        <f t="shared" si="216"/>
        <v>0</v>
      </c>
      <c r="K613" s="50">
        <f t="shared" si="216"/>
        <v>0</v>
      </c>
      <c r="L613" s="50">
        <f t="shared" si="216"/>
        <v>0</v>
      </c>
      <c r="M613" s="50">
        <f t="shared" si="216"/>
        <v>0</v>
      </c>
      <c r="N613" s="50">
        <f t="shared" si="216"/>
        <v>0</v>
      </c>
      <c r="O613" s="51">
        <f t="shared" si="220"/>
        <v>278.21093356333773</v>
      </c>
      <c r="P613" s="50">
        <f t="shared" si="221"/>
        <v>0</v>
      </c>
      <c r="Q613" s="50">
        <f t="shared" si="222"/>
        <v>278.15549384899225</v>
      </c>
      <c r="R613" s="50">
        <f t="shared" si="223"/>
        <v>0</v>
      </c>
      <c r="S613" s="50">
        <f t="shared" si="224"/>
        <v>0</v>
      </c>
      <c r="T613" s="50">
        <f t="shared" si="225"/>
        <v>0</v>
      </c>
      <c r="U613" s="50">
        <f t="shared" si="227"/>
        <v>0</v>
      </c>
      <c r="V613" s="50">
        <f t="shared" si="228"/>
        <v>0</v>
      </c>
      <c r="X613" s="38">
        <f t="shared" si="199"/>
        <v>102.68150137955607</v>
      </c>
      <c r="Y613" s="38">
        <f t="shared" si="199"/>
        <v>102.68150137955607</v>
      </c>
      <c r="Z613" s="38">
        <f t="shared" si="199"/>
        <v>78.001484422866469</v>
      </c>
      <c r="AA613" s="7"/>
      <c r="AB613" s="69">
        <f t="shared" si="209"/>
        <v>303.9711914609627</v>
      </c>
      <c r="AC613" s="69">
        <f t="shared" si="210"/>
        <v>0</v>
      </c>
      <c r="AD613" s="50">
        <f t="shared" si="203"/>
        <v>0</v>
      </c>
      <c r="AE613" s="50">
        <f t="shared" si="203"/>
        <v>0</v>
      </c>
      <c r="AF613" s="50">
        <f t="shared" si="203"/>
        <v>0</v>
      </c>
      <c r="AG613" s="74">
        <v>0</v>
      </c>
      <c r="AH613" s="50">
        <f t="shared" si="205"/>
        <v>0</v>
      </c>
      <c r="AI613" s="50">
        <f t="shared" si="205"/>
        <v>0</v>
      </c>
      <c r="AJ613" s="50">
        <f t="shared" si="205"/>
        <v>0</v>
      </c>
      <c r="AK613" s="50">
        <f t="shared" si="205"/>
        <v>0</v>
      </c>
      <c r="AL613" s="50">
        <f t="shared" si="229"/>
        <v>0</v>
      </c>
      <c r="AM613" s="50">
        <f t="shared" si="226"/>
        <v>0</v>
      </c>
      <c r="AN613" s="50">
        <f t="shared" si="226"/>
        <v>0</v>
      </c>
      <c r="AO613" s="50">
        <f t="shared" si="226"/>
        <v>0</v>
      </c>
      <c r="AP613" s="50">
        <f t="shared" si="226"/>
        <v>0</v>
      </c>
      <c r="AQ613" s="50">
        <f t="shared" si="226"/>
        <v>0</v>
      </c>
      <c r="AR613" s="50">
        <f t="shared" si="226"/>
        <v>0</v>
      </c>
      <c r="AS613" s="50">
        <f t="shared" si="226"/>
        <v>0</v>
      </c>
      <c r="AT613" s="74">
        <v>0</v>
      </c>
      <c r="AU613" s="74">
        <v>0</v>
      </c>
    </row>
    <row r="614" spans="1:47" x14ac:dyDescent="0.2">
      <c r="A614" s="49">
        <v>2040</v>
      </c>
      <c r="B614" s="49">
        <v>10</v>
      </c>
      <c r="C614" s="50">
        <f t="shared" si="202"/>
        <v>198.83661390818892</v>
      </c>
      <c r="D614" s="50">
        <f t="shared" si="216"/>
        <v>3.8389772083761713</v>
      </c>
      <c r="E614" s="50">
        <f t="shared" si="216"/>
        <v>35.469220544334775</v>
      </c>
      <c r="F614" s="50">
        <f t="shared" si="216"/>
        <v>3.7051861891231086</v>
      </c>
      <c r="G614" s="50">
        <f t="shared" si="216"/>
        <v>190.70536958671573</v>
      </c>
      <c r="H614" s="50">
        <f t="shared" si="216"/>
        <v>1.5356602334740597</v>
      </c>
      <c r="I614" s="50">
        <f t="shared" si="216"/>
        <v>0</v>
      </c>
      <c r="J614" s="50">
        <f t="shared" si="216"/>
        <v>0</v>
      </c>
      <c r="K614" s="50">
        <f t="shared" si="216"/>
        <v>0</v>
      </c>
      <c r="L614" s="50">
        <f t="shared" si="216"/>
        <v>0</v>
      </c>
      <c r="M614" s="50">
        <f t="shared" si="216"/>
        <v>0</v>
      </c>
      <c r="N614" s="50">
        <f t="shared" si="216"/>
        <v>0</v>
      </c>
      <c r="O614" s="51">
        <f t="shared" si="220"/>
        <v>198.83661390818892</v>
      </c>
      <c r="P614" s="50">
        <f t="shared" si="221"/>
        <v>3.8389772083761713</v>
      </c>
      <c r="Q614" s="50">
        <f t="shared" si="222"/>
        <v>190.70536958671573</v>
      </c>
      <c r="R614" s="50">
        <f t="shared" si="223"/>
        <v>1.5356602334740597</v>
      </c>
      <c r="S614" s="50">
        <f t="shared" si="224"/>
        <v>0</v>
      </c>
      <c r="T614" s="50">
        <f t="shared" si="225"/>
        <v>0</v>
      </c>
      <c r="U614" s="50">
        <f t="shared" si="227"/>
        <v>0</v>
      </c>
      <c r="V614" s="50">
        <f t="shared" si="228"/>
        <v>0</v>
      </c>
      <c r="X614" s="38">
        <f t="shared" si="199"/>
        <v>93.161689051897923</v>
      </c>
      <c r="Y614" s="38">
        <f t="shared" si="199"/>
        <v>0</v>
      </c>
      <c r="Z614" s="38">
        <f t="shared" si="199"/>
        <v>73.921823299745228</v>
      </c>
      <c r="AA614" s="7"/>
      <c r="AB614" s="69">
        <f t="shared" si="209"/>
        <v>238.52377373576331</v>
      </c>
      <c r="AC614" s="69">
        <f t="shared" si="210"/>
        <v>0</v>
      </c>
      <c r="AD614" s="50">
        <f t="shared" si="203"/>
        <v>1.0401537332701989</v>
      </c>
      <c r="AE614" s="50">
        <f t="shared" si="203"/>
        <v>0</v>
      </c>
      <c r="AF614" s="50">
        <f t="shared" si="203"/>
        <v>0</v>
      </c>
      <c r="AG614" s="74">
        <v>0</v>
      </c>
      <c r="AH614" s="50">
        <f t="shared" si="205"/>
        <v>0</v>
      </c>
      <c r="AI614" s="50">
        <f t="shared" si="205"/>
        <v>0</v>
      </c>
      <c r="AJ614" s="50">
        <f t="shared" si="205"/>
        <v>0</v>
      </c>
      <c r="AK614" s="50">
        <f t="shared" si="205"/>
        <v>0</v>
      </c>
      <c r="AL614" s="50">
        <f t="shared" si="229"/>
        <v>0</v>
      </c>
      <c r="AM614" s="50">
        <f t="shared" si="226"/>
        <v>0</v>
      </c>
      <c r="AN614" s="50">
        <f t="shared" si="226"/>
        <v>0</v>
      </c>
      <c r="AO614" s="50">
        <f t="shared" si="226"/>
        <v>0</v>
      </c>
      <c r="AP614" s="50">
        <f t="shared" si="226"/>
        <v>0</v>
      </c>
      <c r="AQ614" s="50">
        <f t="shared" si="226"/>
        <v>0</v>
      </c>
      <c r="AR614" s="50">
        <f t="shared" si="226"/>
        <v>0</v>
      </c>
      <c r="AS614" s="50">
        <f t="shared" si="226"/>
        <v>0</v>
      </c>
      <c r="AT614" s="74">
        <v>0</v>
      </c>
      <c r="AU614" s="74">
        <v>0</v>
      </c>
    </row>
    <row r="615" spans="1:47" x14ac:dyDescent="0.2">
      <c r="A615" s="49">
        <v>2040</v>
      </c>
      <c r="B615" s="49">
        <v>11</v>
      </c>
      <c r="C615" s="50">
        <f t="shared" si="202"/>
        <v>75.667245198869992</v>
      </c>
      <c r="D615" s="50">
        <f t="shared" si="216"/>
        <v>28.935219572893278</v>
      </c>
      <c r="E615" s="50">
        <f t="shared" si="216"/>
        <v>4.4286832253945372</v>
      </c>
      <c r="F615" s="50">
        <f t="shared" si="216"/>
        <v>6.2534575168875839E-2</v>
      </c>
      <c r="G615" s="50">
        <f t="shared" si="216"/>
        <v>53.128416412666297</v>
      </c>
      <c r="H615" s="50">
        <f t="shared" si="216"/>
        <v>14.74770491549187</v>
      </c>
      <c r="I615" s="50">
        <f t="shared" si="216"/>
        <v>0</v>
      </c>
      <c r="J615" s="50">
        <f t="shared" si="216"/>
        <v>0</v>
      </c>
      <c r="K615" s="50">
        <f t="shared" si="216"/>
        <v>0</v>
      </c>
      <c r="L615" s="50">
        <f t="shared" si="216"/>
        <v>0</v>
      </c>
      <c r="M615" s="50">
        <f t="shared" si="216"/>
        <v>0</v>
      </c>
      <c r="N615" s="50">
        <f t="shared" si="216"/>
        <v>0</v>
      </c>
      <c r="O615" s="51">
        <f t="shared" si="220"/>
        <v>75.667245198869992</v>
      </c>
      <c r="P615" s="50">
        <f t="shared" si="221"/>
        <v>28.935219572893278</v>
      </c>
      <c r="Q615" s="50">
        <f t="shared" si="222"/>
        <v>53.128416412666297</v>
      </c>
      <c r="R615" s="50">
        <f t="shared" si="223"/>
        <v>14.74770491549187</v>
      </c>
      <c r="S615" s="50">
        <f t="shared" si="224"/>
        <v>0</v>
      </c>
      <c r="T615" s="50">
        <f t="shared" si="225"/>
        <v>0</v>
      </c>
      <c r="U615" s="50">
        <f t="shared" si="227"/>
        <v>0</v>
      </c>
      <c r="V615" s="50">
        <f t="shared" si="228"/>
        <v>0</v>
      </c>
      <c r="X615" s="38">
        <f t="shared" si="199"/>
        <v>82.716754349850987</v>
      </c>
      <c r="Y615" s="38">
        <f t="shared" si="199"/>
        <v>0</v>
      </c>
      <c r="Z615" s="38">
        <f t="shared" si="199"/>
        <v>72.824650968202945</v>
      </c>
      <c r="AA615" s="7"/>
      <c r="AB615" s="69">
        <f t="shared" si="209"/>
        <v>137.25192955352946</v>
      </c>
      <c r="AC615" s="69">
        <f t="shared" si="210"/>
        <v>0</v>
      </c>
      <c r="AD615" s="50">
        <f t="shared" si="203"/>
        <v>10.990310368714875</v>
      </c>
      <c r="AE615" s="50">
        <f t="shared" si="203"/>
        <v>1.7466988989282193</v>
      </c>
      <c r="AF615" s="50">
        <f t="shared" si="203"/>
        <v>0</v>
      </c>
      <c r="AG615" s="74">
        <v>0</v>
      </c>
      <c r="AH615" s="50">
        <f t="shared" si="205"/>
        <v>0</v>
      </c>
      <c r="AI615" s="50">
        <f t="shared" si="205"/>
        <v>0</v>
      </c>
      <c r="AJ615" s="50">
        <f t="shared" si="205"/>
        <v>0</v>
      </c>
      <c r="AK615" s="50">
        <f t="shared" si="205"/>
        <v>0</v>
      </c>
      <c r="AL615" s="50">
        <f t="shared" si="229"/>
        <v>0</v>
      </c>
      <c r="AM615" s="50">
        <f t="shared" si="226"/>
        <v>0</v>
      </c>
      <c r="AN615" s="50">
        <f t="shared" si="226"/>
        <v>0</v>
      </c>
      <c r="AO615" s="50">
        <f t="shared" si="226"/>
        <v>0</v>
      </c>
      <c r="AP615" s="50">
        <f t="shared" si="226"/>
        <v>0</v>
      </c>
      <c r="AQ615" s="50">
        <f t="shared" si="226"/>
        <v>0</v>
      </c>
      <c r="AR615" s="50">
        <f t="shared" si="226"/>
        <v>0</v>
      </c>
      <c r="AS615" s="50">
        <f t="shared" si="226"/>
        <v>0</v>
      </c>
      <c r="AT615" s="74">
        <v>0</v>
      </c>
      <c r="AU615" s="74">
        <v>0</v>
      </c>
    </row>
    <row r="616" spans="1:47" x14ac:dyDescent="0.2">
      <c r="A616" s="49">
        <v>2040</v>
      </c>
      <c r="B616" s="49">
        <v>12</v>
      </c>
      <c r="C616" s="50">
        <f t="shared" si="202"/>
        <v>42.449672857488302</v>
      </c>
      <c r="D616" s="50">
        <f t="shared" si="216"/>
        <v>82.304422731853208</v>
      </c>
      <c r="E616" s="50">
        <f t="shared" si="216"/>
        <v>0.98160245218345865</v>
      </c>
      <c r="F616" s="50">
        <f t="shared" si="216"/>
        <v>5.7264258648294473E-4</v>
      </c>
      <c r="G616" s="50">
        <f t="shared" si="216"/>
        <v>24.516255146947294</v>
      </c>
      <c r="H616" s="50">
        <f t="shared" si="216"/>
        <v>65.410489377284875</v>
      </c>
      <c r="I616" s="50">
        <f t="shared" si="216"/>
        <v>0.17544300865084281</v>
      </c>
      <c r="J616" s="50">
        <f t="shared" si="216"/>
        <v>65.410489377284875</v>
      </c>
      <c r="K616" s="50">
        <f t="shared" si="216"/>
        <v>0</v>
      </c>
      <c r="L616" s="50">
        <f t="shared" si="216"/>
        <v>0</v>
      </c>
      <c r="M616" s="50">
        <f t="shared" si="216"/>
        <v>0</v>
      </c>
      <c r="N616" s="50">
        <f t="shared" si="216"/>
        <v>65.410489377284875</v>
      </c>
      <c r="O616" s="51">
        <f t="shared" si="220"/>
        <v>42.449672857488302</v>
      </c>
      <c r="P616" s="50">
        <f t="shared" si="221"/>
        <v>82.304422731853208</v>
      </c>
      <c r="Q616" s="50">
        <f t="shared" si="222"/>
        <v>24.516255146947294</v>
      </c>
      <c r="R616" s="50">
        <f t="shared" si="223"/>
        <v>65.410489377284875</v>
      </c>
      <c r="S616" s="50">
        <f t="shared" si="224"/>
        <v>0.17544300865084281</v>
      </c>
      <c r="T616" s="50">
        <f t="shared" si="225"/>
        <v>65.410489377284875</v>
      </c>
      <c r="U616" s="50">
        <f t="shared" si="227"/>
        <v>0</v>
      </c>
      <c r="V616" s="50">
        <f t="shared" si="228"/>
        <v>0</v>
      </c>
      <c r="X616" s="38">
        <f t="shared" si="199"/>
        <v>79.445466787395844</v>
      </c>
      <c r="Y616" s="38">
        <f t="shared" si="199"/>
        <v>0</v>
      </c>
      <c r="Z616" s="38">
        <f t="shared" si="199"/>
        <v>75.287115885577109</v>
      </c>
      <c r="AA616" s="7"/>
      <c r="AB616" s="69">
        <f t="shared" si="209"/>
        <v>59.058459028179144</v>
      </c>
      <c r="AC616" s="69">
        <f t="shared" si="210"/>
        <v>32.705244688642438</v>
      </c>
      <c r="AD616" s="50">
        <f t="shared" si="203"/>
        <v>55.891738675335681</v>
      </c>
      <c r="AE616" s="50">
        <f t="shared" si="203"/>
        <v>21.818154361592569</v>
      </c>
      <c r="AF616" s="50">
        <f t="shared" si="203"/>
        <v>55.891738675335681</v>
      </c>
      <c r="AG616" s="74">
        <f>+AE616</f>
        <v>21.818154361592569</v>
      </c>
      <c r="AH616" s="50">
        <f t="shared" si="205"/>
        <v>0</v>
      </c>
      <c r="AI616" s="50">
        <f t="shared" si="205"/>
        <v>0</v>
      </c>
      <c r="AJ616" s="50">
        <f t="shared" si="205"/>
        <v>0</v>
      </c>
      <c r="AK616" s="50">
        <f t="shared" si="205"/>
        <v>55.891738675335681</v>
      </c>
      <c r="AL616" s="50">
        <f t="shared" si="229"/>
        <v>0</v>
      </c>
      <c r="AM616" s="50">
        <f t="shared" si="226"/>
        <v>0</v>
      </c>
      <c r="AN616" s="50">
        <f t="shared" si="226"/>
        <v>0</v>
      </c>
      <c r="AO616" s="50">
        <f t="shared" si="226"/>
        <v>21.818154361592569</v>
      </c>
      <c r="AP616" s="50">
        <f t="shared" si="226"/>
        <v>0</v>
      </c>
      <c r="AQ616" s="50">
        <f t="shared" si="226"/>
        <v>0</v>
      </c>
      <c r="AR616" s="50">
        <f t="shared" si="226"/>
        <v>0</v>
      </c>
      <c r="AS616" s="50">
        <f t="shared" si="226"/>
        <v>0</v>
      </c>
      <c r="AT616" s="74">
        <v>0</v>
      </c>
      <c r="AU616" s="74">
        <v>0</v>
      </c>
    </row>
    <row r="617" spans="1:47" ht="13.2" x14ac:dyDescent="0.25"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AD617"/>
      <c r="AE617"/>
      <c r="AF617"/>
      <c r="AG617"/>
      <c r="AH617"/>
      <c r="AI617"/>
      <c r="AJ617"/>
      <c r="AK617"/>
      <c r="AL617"/>
      <c r="AM617"/>
      <c r="AN617"/>
      <c r="AO617"/>
    </row>
    <row r="618" spans="1:47" ht="13.2" x14ac:dyDescent="0.25"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AD618"/>
      <c r="AE618"/>
      <c r="AF618"/>
      <c r="AG618"/>
      <c r="AH618"/>
      <c r="AI618"/>
      <c r="AJ618"/>
      <c r="AK618"/>
      <c r="AL618"/>
      <c r="AM618"/>
      <c r="AN618"/>
      <c r="AO618"/>
    </row>
    <row r="619" spans="1:47" ht="13.2" x14ac:dyDescent="0.25"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AD619"/>
      <c r="AE619"/>
      <c r="AF619"/>
      <c r="AG619"/>
      <c r="AH619"/>
      <c r="AI619"/>
      <c r="AJ619"/>
      <c r="AK619"/>
      <c r="AL619"/>
      <c r="AM619"/>
      <c r="AN619"/>
      <c r="AO619"/>
      <c r="AT619" s="82"/>
    </row>
    <row r="620" spans="1:47" ht="13.2" x14ac:dyDescent="0.25"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AD620"/>
      <c r="AE620"/>
      <c r="AF620"/>
      <c r="AG620"/>
      <c r="AH620"/>
      <c r="AI620"/>
      <c r="AJ620"/>
      <c r="AK620"/>
      <c r="AL620"/>
      <c r="AM620"/>
      <c r="AN620"/>
      <c r="AO620"/>
    </row>
    <row r="621" spans="1:47" ht="13.2" x14ac:dyDescent="0.25"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AD621"/>
      <c r="AE621"/>
      <c r="AF621"/>
      <c r="AG621"/>
      <c r="AH621"/>
      <c r="AI621"/>
      <c r="AJ621"/>
      <c r="AK621"/>
      <c r="AL621"/>
      <c r="AM621"/>
      <c r="AN621"/>
      <c r="AO621"/>
    </row>
    <row r="622" spans="1:47" ht="13.2" x14ac:dyDescent="0.25"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AD622"/>
      <c r="AE622"/>
      <c r="AF622"/>
      <c r="AG622"/>
      <c r="AH622"/>
      <c r="AI622"/>
      <c r="AJ622"/>
      <c r="AK622"/>
      <c r="AL622"/>
      <c r="AM622"/>
      <c r="AN622"/>
      <c r="AO622"/>
    </row>
    <row r="623" spans="1:47" ht="13.2" x14ac:dyDescent="0.25"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AD623"/>
      <c r="AE623"/>
      <c r="AF623"/>
      <c r="AG623"/>
      <c r="AH623"/>
      <c r="AI623"/>
      <c r="AJ623"/>
      <c r="AK623"/>
      <c r="AL623"/>
      <c r="AM623"/>
      <c r="AN623"/>
      <c r="AO623"/>
    </row>
    <row r="624" spans="1:47" ht="13.2" x14ac:dyDescent="0.25">
      <c r="AD624"/>
      <c r="AE624"/>
      <c r="AF624"/>
      <c r="AG624"/>
      <c r="AH624"/>
      <c r="AI624"/>
      <c r="AJ624"/>
      <c r="AK624"/>
      <c r="AL624"/>
      <c r="AM624"/>
      <c r="AN624"/>
      <c r="AO624"/>
    </row>
    <row r="625" spans="30:46" ht="13.2" x14ac:dyDescent="0.25">
      <c r="AD625"/>
      <c r="AE625"/>
      <c r="AF625"/>
      <c r="AG625"/>
      <c r="AH625"/>
      <c r="AI625"/>
      <c r="AJ625"/>
      <c r="AK625"/>
      <c r="AL625"/>
      <c r="AM625"/>
      <c r="AN625"/>
      <c r="AO625"/>
    </row>
    <row r="626" spans="30:46" ht="13.2" x14ac:dyDescent="0.25">
      <c r="AD626"/>
      <c r="AE626"/>
      <c r="AF626"/>
      <c r="AG626"/>
      <c r="AH626"/>
      <c r="AI626"/>
      <c r="AJ626"/>
      <c r="AK626"/>
      <c r="AL626"/>
      <c r="AM626"/>
      <c r="AN626"/>
      <c r="AO626"/>
    </row>
    <row r="627" spans="30:46" ht="13.2" x14ac:dyDescent="0.25">
      <c r="AD627"/>
      <c r="AE627"/>
      <c r="AF627"/>
      <c r="AG627"/>
      <c r="AH627"/>
      <c r="AI627"/>
      <c r="AJ627"/>
      <c r="AK627"/>
      <c r="AL627"/>
      <c r="AM627"/>
      <c r="AN627"/>
      <c r="AO627"/>
    </row>
    <row r="628" spans="30:46" ht="13.2" x14ac:dyDescent="0.25">
      <c r="AD628"/>
      <c r="AE628"/>
      <c r="AF628"/>
      <c r="AG628"/>
      <c r="AH628"/>
      <c r="AI628"/>
      <c r="AJ628"/>
      <c r="AK628"/>
      <c r="AL628"/>
      <c r="AM628"/>
      <c r="AN628"/>
      <c r="AO628"/>
    </row>
    <row r="629" spans="30:46" ht="13.2" x14ac:dyDescent="0.25">
      <c r="AD629"/>
      <c r="AE629"/>
      <c r="AF629"/>
      <c r="AG629"/>
      <c r="AH629"/>
      <c r="AI629"/>
      <c r="AJ629"/>
      <c r="AK629"/>
      <c r="AL629"/>
      <c r="AM629"/>
      <c r="AN629"/>
      <c r="AO629"/>
    </row>
    <row r="630" spans="30:46" ht="13.2" x14ac:dyDescent="0.25">
      <c r="AD630"/>
      <c r="AE630"/>
      <c r="AF630"/>
      <c r="AG630"/>
      <c r="AH630"/>
      <c r="AI630"/>
      <c r="AJ630"/>
      <c r="AK630"/>
      <c r="AL630"/>
      <c r="AM630"/>
      <c r="AN630"/>
      <c r="AO630"/>
    </row>
    <row r="631" spans="30:46" ht="13.2" x14ac:dyDescent="0.25">
      <c r="AD631"/>
      <c r="AE631"/>
      <c r="AF631"/>
      <c r="AG631"/>
      <c r="AH631"/>
      <c r="AI631"/>
      <c r="AJ631"/>
      <c r="AK631"/>
      <c r="AL631"/>
      <c r="AM631"/>
      <c r="AN631"/>
      <c r="AO631"/>
      <c r="AT631" s="82"/>
    </row>
    <row r="632" spans="30:46" ht="13.2" x14ac:dyDescent="0.25">
      <c r="AD632"/>
      <c r="AE632"/>
      <c r="AF632"/>
      <c r="AG632"/>
      <c r="AH632"/>
      <c r="AI632"/>
      <c r="AJ632"/>
      <c r="AK632"/>
      <c r="AL632"/>
      <c r="AM632"/>
      <c r="AN632"/>
      <c r="AO632"/>
    </row>
    <row r="633" spans="30:46" ht="13.2" x14ac:dyDescent="0.25">
      <c r="AD633"/>
      <c r="AE633"/>
      <c r="AF633"/>
      <c r="AG633"/>
      <c r="AH633"/>
      <c r="AI633"/>
      <c r="AJ633"/>
      <c r="AK633"/>
      <c r="AL633"/>
      <c r="AM633"/>
      <c r="AN633"/>
      <c r="AO633"/>
    </row>
    <row r="634" spans="30:46" ht="13.2" x14ac:dyDescent="0.25">
      <c r="AD634"/>
      <c r="AE634"/>
      <c r="AF634"/>
      <c r="AG634"/>
      <c r="AH634"/>
      <c r="AI634"/>
      <c r="AJ634"/>
      <c r="AK634"/>
      <c r="AL634"/>
      <c r="AM634"/>
      <c r="AN634"/>
      <c r="AO634"/>
    </row>
    <row r="635" spans="30:46" ht="13.2" x14ac:dyDescent="0.25">
      <c r="AD635"/>
      <c r="AE635"/>
      <c r="AF635"/>
      <c r="AG635"/>
      <c r="AH635"/>
      <c r="AI635"/>
      <c r="AJ635"/>
      <c r="AK635"/>
      <c r="AL635"/>
      <c r="AM635"/>
      <c r="AN635"/>
      <c r="AO635"/>
    </row>
    <row r="636" spans="30:46" ht="13.2" x14ac:dyDescent="0.25">
      <c r="AD636"/>
      <c r="AE636"/>
      <c r="AF636"/>
      <c r="AG636"/>
      <c r="AH636"/>
      <c r="AI636"/>
      <c r="AJ636"/>
      <c r="AK636"/>
      <c r="AL636"/>
      <c r="AM636"/>
      <c r="AN636"/>
      <c r="AO636"/>
    </row>
    <row r="637" spans="30:46" ht="13.2" x14ac:dyDescent="0.25">
      <c r="AD637"/>
      <c r="AE637"/>
      <c r="AF637"/>
      <c r="AG637"/>
      <c r="AH637"/>
      <c r="AI637"/>
      <c r="AJ637"/>
      <c r="AK637"/>
      <c r="AL637"/>
      <c r="AM637"/>
      <c r="AN637"/>
      <c r="AO637"/>
    </row>
    <row r="638" spans="30:46" ht="13.2" x14ac:dyDescent="0.25">
      <c r="AD638"/>
      <c r="AE638"/>
      <c r="AF638"/>
      <c r="AG638"/>
      <c r="AH638"/>
      <c r="AI638"/>
      <c r="AJ638"/>
      <c r="AK638"/>
      <c r="AL638"/>
      <c r="AM638"/>
      <c r="AN638"/>
      <c r="AO638"/>
    </row>
    <row r="639" spans="30:46" ht="13.2" x14ac:dyDescent="0.25">
      <c r="AD639"/>
      <c r="AE639"/>
      <c r="AF639"/>
      <c r="AG639"/>
      <c r="AH639"/>
      <c r="AI639"/>
      <c r="AJ639"/>
      <c r="AK639"/>
      <c r="AL639"/>
      <c r="AM639"/>
      <c r="AN639"/>
      <c r="AO639"/>
    </row>
    <row r="640" spans="30:46" ht="13.2" x14ac:dyDescent="0.25">
      <c r="AD640"/>
      <c r="AE640"/>
      <c r="AF640"/>
      <c r="AG640"/>
      <c r="AH640"/>
      <c r="AI640"/>
      <c r="AJ640"/>
      <c r="AK640"/>
      <c r="AL640"/>
      <c r="AM640"/>
      <c r="AN640"/>
      <c r="AO640"/>
    </row>
    <row r="641" spans="32:46" ht="13.2" x14ac:dyDescent="0.25">
      <c r="AF641"/>
      <c r="AG641"/>
      <c r="AH641"/>
      <c r="AI641"/>
      <c r="AJ641"/>
      <c r="AK641"/>
      <c r="AL641"/>
      <c r="AM641"/>
      <c r="AN641"/>
      <c r="AO641"/>
    </row>
    <row r="642" spans="32:46" ht="13.2" x14ac:dyDescent="0.25">
      <c r="AF642"/>
      <c r="AG642"/>
      <c r="AH642"/>
      <c r="AI642"/>
      <c r="AJ642"/>
      <c r="AK642"/>
      <c r="AL642"/>
      <c r="AM642"/>
      <c r="AN642"/>
      <c r="AO642"/>
    </row>
    <row r="643" spans="32:46" ht="13.2" x14ac:dyDescent="0.25">
      <c r="AF643"/>
      <c r="AG643"/>
      <c r="AH643"/>
      <c r="AI643"/>
      <c r="AJ643"/>
      <c r="AK643"/>
      <c r="AL643"/>
      <c r="AM643"/>
      <c r="AN643"/>
      <c r="AO643"/>
      <c r="AT643" s="82"/>
    </row>
    <row r="644" spans="32:46" ht="13.2" x14ac:dyDescent="0.25">
      <c r="AF644"/>
      <c r="AG644"/>
      <c r="AH644"/>
      <c r="AI644"/>
      <c r="AJ644"/>
      <c r="AK644"/>
      <c r="AL644"/>
      <c r="AM644"/>
      <c r="AN644"/>
      <c r="AO644"/>
    </row>
    <row r="645" spans="32:46" ht="13.2" x14ac:dyDescent="0.25">
      <c r="AF645"/>
      <c r="AG645"/>
      <c r="AH645"/>
      <c r="AI645"/>
      <c r="AJ645"/>
      <c r="AK645"/>
      <c r="AL645"/>
      <c r="AM645"/>
      <c r="AN645"/>
      <c r="AO645"/>
    </row>
    <row r="646" spans="32:46" ht="13.2" x14ac:dyDescent="0.25">
      <c r="AF646"/>
      <c r="AG646"/>
      <c r="AH646"/>
      <c r="AI646"/>
      <c r="AJ646"/>
      <c r="AK646"/>
      <c r="AL646"/>
      <c r="AM646"/>
      <c r="AN646"/>
      <c r="AO646"/>
    </row>
    <row r="647" spans="32:46" ht="13.2" x14ac:dyDescent="0.25">
      <c r="AF647"/>
      <c r="AG647"/>
      <c r="AH647"/>
      <c r="AI647"/>
      <c r="AJ647"/>
      <c r="AK647"/>
      <c r="AL647"/>
      <c r="AM647"/>
      <c r="AN647"/>
      <c r="AO647"/>
    </row>
    <row r="648" spans="32:46" ht="13.2" x14ac:dyDescent="0.25">
      <c r="AF648"/>
      <c r="AG648"/>
      <c r="AH648"/>
      <c r="AI648"/>
      <c r="AJ648"/>
      <c r="AK648"/>
      <c r="AL648"/>
      <c r="AM648"/>
      <c r="AN648"/>
      <c r="AO648"/>
    </row>
    <row r="649" spans="32:46" ht="13.2" x14ac:dyDescent="0.25">
      <c r="AF649"/>
      <c r="AG649"/>
      <c r="AH649"/>
      <c r="AI649"/>
      <c r="AJ649"/>
      <c r="AK649"/>
      <c r="AL649"/>
      <c r="AM649"/>
      <c r="AN649"/>
      <c r="AO649"/>
    </row>
    <row r="650" spans="32:46" ht="13.2" x14ac:dyDescent="0.25">
      <c r="AF650"/>
      <c r="AG650"/>
      <c r="AH650"/>
      <c r="AI650"/>
      <c r="AJ650"/>
      <c r="AK650"/>
      <c r="AL650"/>
      <c r="AM650"/>
      <c r="AN650"/>
      <c r="AO650"/>
    </row>
    <row r="651" spans="32:46" ht="13.2" x14ac:dyDescent="0.25">
      <c r="AF651"/>
      <c r="AG651"/>
      <c r="AH651"/>
      <c r="AI651"/>
      <c r="AJ651"/>
      <c r="AK651"/>
      <c r="AL651"/>
      <c r="AM651"/>
      <c r="AN651"/>
      <c r="AO651"/>
    </row>
    <row r="652" spans="32:46" ht="13.2" x14ac:dyDescent="0.25">
      <c r="AF652"/>
      <c r="AG652"/>
      <c r="AH652"/>
      <c r="AI652"/>
      <c r="AJ652"/>
      <c r="AK652"/>
      <c r="AL652"/>
      <c r="AM652"/>
      <c r="AN652"/>
      <c r="AO652"/>
    </row>
    <row r="653" spans="32:46" ht="13.2" x14ac:dyDescent="0.25">
      <c r="AF653"/>
      <c r="AG653"/>
      <c r="AH653"/>
      <c r="AI653"/>
      <c r="AJ653"/>
      <c r="AK653"/>
      <c r="AL653"/>
      <c r="AM653"/>
      <c r="AN653"/>
      <c r="AO653"/>
    </row>
    <row r="654" spans="32:46" ht="13.2" x14ac:dyDescent="0.25">
      <c r="AF654"/>
      <c r="AG654"/>
      <c r="AH654"/>
      <c r="AI654"/>
      <c r="AJ654"/>
      <c r="AK654"/>
      <c r="AL654"/>
      <c r="AM654"/>
      <c r="AN654"/>
      <c r="AO654"/>
    </row>
    <row r="655" spans="32:46" ht="13.2" x14ac:dyDescent="0.25">
      <c r="AF655"/>
      <c r="AG655"/>
      <c r="AH655"/>
      <c r="AI655"/>
      <c r="AJ655"/>
      <c r="AK655"/>
      <c r="AL655"/>
      <c r="AM655"/>
      <c r="AN655"/>
      <c r="AO655"/>
      <c r="AT655" s="82"/>
    </row>
    <row r="656" spans="32:46" ht="13.2" x14ac:dyDescent="0.25">
      <c r="AF656"/>
      <c r="AG656"/>
      <c r="AH656"/>
      <c r="AI656"/>
      <c r="AJ656"/>
      <c r="AK656"/>
      <c r="AL656"/>
      <c r="AM656"/>
      <c r="AN656"/>
      <c r="AO656"/>
    </row>
    <row r="657" spans="32:46" ht="13.2" x14ac:dyDescent="0.25">
      <c r="AF657"/>
      <c r="AG657"/>
      <c r="AH657"/>
      <c r="AI657"/>
      <c r="AJ657"/>
      <c r="AK657"/>
      <c r="AL657"/>
      <c r="AM657"/>
      <c r="AN657"/>
      <c r="AO657"/>
    </row>
    <row r="658" spans="32:46" ht="13.2" x14ac:dyDescent="0.25">
      <c r="AF658"/>
      <c r="AG658"/>
      <c r="AH658"/>
      <c r="AI658"/>
      <c r="AJ658"/>
      <c r="AK658"/>
      <c r="AL658"/>
      <c r="AM658"/>
      <c r="AN658"/>
      <c r="AO658"/>
    </row>
    <row r="659" spans="32:46" ht="13.2" x14ac:dyDescent="0.25">
      <c r="AF659"/>
      <c r="AG659"/>
      <c r="AH659"/>
      <c r="AI659"/>
      <c r="AJ659"/>
      <c r="AK659"/>
      <c r="AL659"/>
      <c r="AM659"/>
      <c r="AN659"/>
      <c r="AO659"/>
    </row>
    <row r="660" spans="32:46" ht="13.2" x14ac:dyDescent="0.25">
      <c r="AF660"/>
      <c r="AG660"/>
      <c r="AH660"/>
      <c r="AI660"/>
      <c r="AJ660"/>
      <c r="AK660"/>
      <c r="AL660"/>
      <c r="AM660"/>
      <c r="AN660"/>
      <c r="AO660"/>
    </row>
    <row r="661" spans="32:46" ht="13.2" x14ac:dyDescent="0.25">
      <c r="AF661"/>
      <c r="AG661"/>
      <c r="AH661"/>
      <c r="AI661"/>
      <c r="AJ661"/>
      <c r="AK661"/>
      <c r="AL661"/>
      <c r="AM661"/>
      <c r="AN661"/>
      <c r="AO661"/>
    </row>
    <row r="662" spans="32:46" ht="13.2" x14ac:dyDescent="0.25">
      <c r="AF662"/>
      <c r="AG662"/>
      <c r="AH662"/>
      <c r="AI662"/>
      <c r="AJ662"/>
      <c r="AK662"/>
      <c r="AL662"/>
      <c r="AM662"/>
      <c r="AN662"/>
      <c r="AO662"/>
    </row>
    <row r="663" spans="32:46" ht="13.2" x14ac:dyDescent="0.25">
      <c r="AF663"/>
      <c r="AG663"/>
      <c r="AH663"/>
      <c r="AI663"/>
      <c r="AJ663"/>
      <c r="AK663"/>
      <c r="AL663"/>
      <c r="AM663"/>
      <c r="AN663"/>
      <c r="AO663"/>
    </row>
    <row r="664" spans="32:46" ht="13.2" x14ac:dyDescent="0.25">
      <c r="AF664"/>
      <c r="AG664"/>
      <c r="AH664"/>
      <c r="AI664"/>
      <c r="AJ664"/>
      <c r="AK664"/>
      <c r="AL664"/>
      <c r="AM664"/>
      <c r="AN664"/>
      <c r="AO664"/>
    </row>
    <row r="667" spans="32:46" x14ac:dyDescent="0.2">
      <c r="AT667" s="82"/>
    </row>
  </sheetData>
  <autoFilter ref="A4:Z616"/>
  <phoneticPr fontId="2" type="noConversion"/>
  <conditionalFormatting sqref="X309:Z310 AA277:AA307 AA329:AA616 X311:X319 AA309:AA327">
    <cfRule type="containsText" dxfId="6" priority="8" operator="containsText" text="False">
      <formula>NOT(ISERROR(SEARCH("False",X277)))</formula>
    </cfRule>
  </conditionalFormatting>
  <conditionalFormatting sqref="AA328">
    <cfRule type="containsText" dxfId="5" priority="6" operator="containsText" text="False">
      <formula>NOT(ISERROR(SEARCH("False",AA328)))</formula>
    </cfRule>
  </conditionalFormatting>
  <conditionalFormatting sqref="W251">
    <cfRule type="containsText" dxfId="4" priority="5" operator="containsText" text="False">
      <formula>NOT(ISERROR(SEARCH("False",W251)))</formula>
    </cfRule>
  </conditionalFormatting>
  <conditionalFormatting sqref="Y311:Z319">
    <cfRule type="containsText" dxfId="3" priority="4" operator="containsText" text="False">
      <formula>NOT(ISERROR(SEARCH("False",Y311)))</formula>
    </cfRule>
  </conditionalFormatting>
  <conditionalFormatting sqref="AA308">
    <cfRule type="containsText" dxfId="2" priority="3" operator="containsText" text="False">
      <formula>NOT(ISERROR(SEARCH("False",AA308)))</formula>
    </cfRule>
  </conditionalFormatting>
  <conditionalFormatting sqref="AA308">
    <cfRule type="containsText" dxfId="1" priority="2" operator="containsText" text="False">
      <formula>NOT(ISERROR(SEARCH("False",AA308)))</formula>
    </cfRule>
  </conditionalFormatting>
  <conditionalFormatting sqref="AA309">
    <cfRule type="containsText" dxfId="0" priority="1" operator="containsText" text="False">
      <formula>NOT(ISERROR(SEARCH("False",AA309)))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C784"/>
  <sheetViews>
    <sheetView zoomScaleNormal="100" workbookViewId="0">
      <pane xSplit="2" ySplit="4" topLeftCell="C5" activePane="bottomRight" state="frozen"/>
      <selection activeCell="R429" sqref="R429"/>
      <selection pane="topRight" activeCell="R429" sqref="R429"/>
      <selection pane="bottomLeft" activeCell="R429" sqref="R429"/>
      <selection pane="bottomRight" sqref="A1:A2"/>
    </sheetView>
  </sheetViews>
  <sheetFormatPr defaultColWidth="11.44140625" defaultRowHeight="13.2" x14ac:dyDescent="0.25"/>
  <cols>
    <col min="1" max="1" width="5" style="112" bestFit="1" customWidth="1"/>
    <col min="2" max="2" width="6.109375" style="112" bestFit="1" customWidth="1"/>
    <col min="3" max="3" width="16.44140625" style="131" customWidth="1"/>
    <col min="4" max="4" width="12.109375" style="112" customWidth="1"/>
    <col min="5" max="5" width="7.44140625" style="130" bestFit="1" customWidth="1"/>
    <col min="6" max="6" width="9" style="114" customWidth="1"/>
    <col min="7" max="7" width="8.109375" style="112" customWidth="1"/>
    <col min="8" max="8" width="12.33203125" style="131" bestFit="1" customWidth="1"/>
    <col min="9" max="9" width="10.5546875" style="133" bestFit="1" customWidth="1"/>
    <col min="10" max="10" width="13.88671875" style="131" bestFit="1" customWidth="1"/>
    <col min="11" max="11" width="10" style="112" customWidth="1"/>
    <col min="12" max="13" width="9.5546875" style="112" customWidth="1"/>
    <col min="14" max="14" width="10.33203125" style="112" bestFit="1" customWidth="1"/>
    <col min="15" max="15" width="11.33203125" style="112" bestFit="1" customWidth="1"/>
    <col min="16" max="16" width="9" style="112" bestFit="1" customWidth="1"/>
    <col min="17" max="17" width="14" style="112" bestFit="1" customWidth="1"/>
    <col min="18" max="18" width="11.33203125" style="112" bestFit="1" customWidth="1"/>
    <col min="19" max="19" width="7.44140625" style="112" bestFit="1" customWidth="1"/>
    <col min="20" max="20" width="9.5546875" style="112" bestFit="1" customWidth="1"/>
    <col min="21" max="22" width="11.44140625" style="112"/>
    <col min="23" max="23" width="12" style="132" customWidth="1"/>
    <col min="24" max="24" width="11.44140625" style="112"/>
    <col min="25" max="25" width="8.6640625" style="112" bestFit="1" customWidth="1"/>
    <col min="26" max="27" width="11.44140625" style="112"/>
    <col min="28" max="28" width="13.5546875" style="112" customWidth="1"/>
    <col min="29" max="16384" width="11.44140625" style="112"/>
  </cols>
  <sheetData>
    <row r="1" spans="1:29" x14ac:dyDescent="0.25">
      <c r="A1" s="313" t="s">
        <v>344</v>
      </c>
    </row>
    <row r="2" spans="1:29" x14ac:dyDescent="0.25">
      <c r="A2" s="313" t="s">
        <v>342</v>
      </c>
    </row>
    <row r="4" spans="1:29" s="109" customFormat="1" ht="43.5" customHeight="1" x14ac:dyDescent="0.25">
      <c r="A4" s="104" t="s">
        <v>15</v>
      </c>
      <c r="B4" s="104" t="s">
        <v>16</v>
      </c>
      <c r="C4" s="105" t="s">
        <v>45</v>
      </c>
      <c r="D4" s="106" t="s">
        <v>148</v>
      </c>
      <c r="E4" s="107" t="s">
        <v>18</v>
      </c>
      <c r="F4" s="108" t="s">
        <v>26</v>
      </c>
      <c r="G4" s="108" t="s">
        <v>47</v>
      </c>
      <c r="H4" s="105" t="s">
        <v>50</v>
      </c>
      <c r="I4" s="108" t="s">
        <v>48</v>
      </c>
      <c r="J4" s="105" t="s">
        <v>91</v>
      </c>
      <c r="K4" s="109" t="s">
        <v>49</v>
      </c>
      <c r="L4" s="109" t="s">
        <v>68</v>
      </c>
      <c r="M4" s="109" t="s">
        <v>92</v>
      </c>
      <c r="N4" s="109" t="s">
        <v>70</v>
      </c>
      <c r="O4" s="106" t="s">
        <v>71</v>
      </c>
      <c r="P4" s="107" t="s">
        <v>98</v>
      </c>
      <c r="Q4" s="109" t="s">
        <v>93</v>
      </c>
      <c r="R4" s="109" t="s">
        <v>99</v>
      </c>
      <c r="S4" s="109" t="s">
        <v>100</v>
      </c>
      <c r="T4" s="109" t="s">
        <v>101</v>
      </c>
      <c r="U4" s="109" t="s">
        <v>162</v>
      </c>
      <c r="V4" s="110" t="s">
        <v>266</v>
      </c>
      <c r="W4" s="111" t="s">
        <v>271</v>
      </c>
      <c r="X4" s="109" t="s">
        <v>276</v>
      </c>
      <c r="Y4" s="109" t="s">
        <v>277</v>
      </c>
      <c r="Z4" s="109" t="s">
        <v>284</v>
      </c>
      <c r="AA4" s="109" t="s">
        <v>285</v>
      </c>
      <c r="AB4" s="106" t="s">
        <v>303</v>
      </c>
      <c r="AC4" s="106" t="s">
        <v>304</v>
      </c>
    </row>
    <row r="5" spans="1:29" x14ac:dyDescent="0.25">
      <c r="A5" s="112">
        <v>1980</v>
      </c>
      <c r="B5" s="113">
        <v>1</v>
      </c>
      <c r="C5" s="29">
        <f>+GI_Data_Monthly!J5</f>
        <v>197230.21585706799</v>
      </c>
      <c r="D5" s="37">
        <f t="shared" ref="D5:D68" si="0">C5/I5</f>
        <v>53.811906504150137</v>
      </c>
      <c r="E5" s="37">
        <f>GI_Data_Monthly!C5</f>
        <v>0.79033333333300004</v>
      </c>
      <c r="F5" s="114">
        <f>GI_Data_Monthly!L5</f>
        <v>6524.9</v>
      </c>
      <c r="G5" s="37">
        <f>+GI_Data_Monthly!E5</f>
        <v>180.19165255620999</v>
      </c>
      <c r="H5" s="29">
        <f>+GI_Data_Monthly!H5</f>
        <v>3524.3760000000002</v>
      </c>
      <c r="I5" s="115">
        <f>+GI_Data_Monthly!G5</f>
        <v>3665.1779999999999</v>
      </c>
      <c r="J5" s="29">
        <f>GI_Data_Monthly!I5</f>
        <v>0</v>
      </c>
      <c r="K5" s="38">
        <f>+GI_Data_Monthly!K5</f>
        <v>22.874216892521101</v>
      </c>
      <c r="L5" s="74">
        <f>+H5*1000/Population_Monthly!C125</f>
        <v>0.36503909639468612</v>
      </c>
      <c r="M5" s="74">
        <f>GI_Data_Monthly!N5</f>
        <v>117.533333333333</v>
      </c>
      <c r="N5" s="74">
        <f>GI_Data_Monthly!O5*100</f>
        <v>81.83333333329999</v>
      </c>
      <c r="O5" s="112">
        <v>0</v>
      </c>
      <c r="P5" s="93">
        <f t="shared" ref="P5:P68" si="1">M5/E5</f>
        <v>148.71362294396783</v>
      </c>
      <c r="Q5" s="116">
        <f t="shared" ref="Q5:Q68" si="2">K5*L5</f>
        <v>8.3499834651819675</v>
      </c>
      <c r="R5" s="112">
        <v>0</v>
      </c>
      <c r="S5" s="74">
        <v>0</v>
      </c>
      <c r="T5" s="74">
        <v>0</v>
      </c>
      <c r="V5" s="38">
        <v>106.24729327105599</v>
      </c>
      <c r="W5" s="83"/>
      <c r="X5" s="74"/>
      <c r="Y5" s="74"/>
      <c r="Z5" s="117"/>
      <c r="AA5" s="117"/>
    </row>
    <row r="6" spans="1:29" x14ac:dyDescent="0.25">
      <c r="A6" s="112">
        <v>1980</v>
      </c>
      <c r="B6" s="113">
        <v>2</v>
      </c>
      <c r="C6" s="29">
        <f>+GI_Data_Monthly!J6</f>
        <v>197659.274993909</v>
      </c>
      <c r="D6" s="37">
        <f t="shared" si="0"/>
        <v>53.703992248503575</v>
      </c>
      <c r="E6" s="37">
        <f>GI_Data_Monthly!C6</f>
        <v>0.80044332363568904</v>
      </c>
      <c r="F6" s="114">
        <f>GI_Data_Monthly!L6</f>
        <v>6486.09737556645</v>
      </c>
      <c r="G6" s="37">
        <f>+GI_Data_Monthly!E6</f>
        <v>173.85781057443199</v>
      </c>
      <c r="H6" s="29">
        <f>+GI_Data_Monthly!H6</f>
        <v>3534.1144423463402</v>
      </c>
      <c r="I6" s="115">
        <f>+GI_Data_Monthly!G6</f>
        <v>3680.5322419846102</v>
      </c>
      <c r="J6" s="29">
        <f>GI_Data_Monthly!I6</f>
        <v>0</v>
      </c>
      <c r="K6" s="38">
        <f>+GI_Data_Monthly!K6</f>
        <v>22.863581476509601</v>
      </c>
      <c r="L6" s="74">
        <f>+H6*1000/Population_Monthly!C126</f>
        <v>0.36488661751419077</v>
      </c>
      <c r="M6" s="74">
        <f>GI_Data_Monthly!N6</f>
        <v>120.87017491477</v>
      </c>
      <c r="N6" s="74">
        <f>GI_Data_Monthly!O6*100</f>
        <v>83.669116681518403</v>
      </c>
      <c r="O6" s="112">
        <v>0</v>
      </c>
      <c r="P6" s="93">
        <f t="shared" si="1"/>
        <v>151.00403906895778</v>
      </c>
      <c r="Q6" s="116">
        <f t="shared" si="2"/>
        <v>8.3426149092236965</v>
      </c>
      <c r="R6" s="112">
        <v>0</v>
      </c>
      <c r="S6" s="74">
        <v>0</v>
      </c>
      <c r="T6" s="74">
        <v>1</v>
      </c>
      <c r="V6" s="38">
        <v>102.47231009796643</v>
      </c>
      <c r="W6" s="83"/>
      <c r="X6" s="74">
        <f>+GI_Data_Monthly!AB6*100</f>
        <v>85.268646721187409</v>
      </c>
      <c r="Y6" s="74">
        <f>+GI_Data_Monthly!AC6*100</f>
        <v>78.602877446393506</v>
      </c>
      <c r="Z6" s="118"/>
      <c r="AA6" s="118"/>
      <c r="AB6" s="119"/>
    </row>
    <row r="7" spans="1:29" x14ac:dyDescent="0.25">
      <c r="A7" s="112">
        <v>1980</v>
      </c>
      <c r="B7" s="113">
        <v>3</v>
      </c>
      <c r="C7" s="29">
        <f>+GI_Data_Monthly!J7</f>
        <v>197963.579658106</v>
      </c>
      <c r="D7" s="37">
        <f t="shared" si="0"/>
        <v>53.538024462087314</v>
      </c>
      <c r="E7" s="37">
        <f>GI_Data_Monthly!C7</f>
        <v>0.80920827539178497</v>
      </c>
      <c r="F7" s="114">
        <f>GI_Data_Monthly!L7</f>
        <v>6437.8167460123695</v>
      </c>
      <c r="G7" s="37">
        <f>+GI_Data_Monthly!E7</f>
        <v>168.73395469112501</v>
      </c>
      <c r="H7" s="29">
        <f>+GI_Data_Monthly!H7</f>
        <v>3540.2793896478702</v>
      </c>
      <c r="I7" s="115">
        <f>+GI_Data_Monthly!G7</f>
        <v>3697.6257836762902</v>
      </c>
      <c r="J7" s="29">
        <f>GI_Data_Monthly!I7</f>
        <v>0</v>
      </c>
      <c r="K7" s="38">
        <f>+GI_Data_Monthly!K7</f>
        <v>22.829638045354098</v>
      </c>
      <c r="L7" s="74">
        <f>+H7*1000/Population_Monthly!C127</f>
        <v>0.36436731704508768</v>
      </c>
      <c r="M7" s="74">
        <f>GI_Data_Monthly!N7</f>
        <v>123.010607726828</v>
      </c>
      <c r="N7" s="74">
        <f>GI_Data_Monthly!O7*100</f>
        <v>85.051250102857807</v>
      </c>
      <c r="O7" s="112">
        <v>0</v>
      </c>
      <c r="P7" s="93">
        <f t="shared" si="1"/>
        <v>152.01353158094111</v>
      </c>
      <c r="Q7" s="116">
        <f t="shared" si="2"/>
        <v>8.318373963696132</v>
      </c>
      <c r="R7" s="74">
        <f>AVERAGE(N5:N7)</f>
        <v>83.51790003922541</v>
      </c>
      <c r="S7" s="74">
        <v>0</v>
      </c>
      <c r="T7" s="74">
        <v>0</v>
      </c>
      <c r="V7" s="38">
        <v>98.786983199184334</v>
      </c>
      <c r="W7" s="83"/>
      <c r="X7" s="74">
        <f>+GI_Data_Monthly!AB7*100</f>
        <v>85.924345843170698</v>
      </c>
      <c r="Y7" s="74">
        <f>+GI_Data_Monthly!AC7*100</f>
        <v>79.473824270548903</v>
      </c>
      <c r="Z7" s="117"/>
      <c r="AA7" s="120"/>
    </row>
    <row r="8" spans="1:29" x14ac:dyDescent="0.25">
      <c r="A8" s="112">
        <v>1980</v>
      </c>
      <c r="B8" s="113">
        <v>4</v>
      </c>
      <c r="C8" s="29">
        <f>+GI_Data_Monthly!J8</f>
        <v>198502.415159186</v>
      </c>
      <c r="D8" s="37">
        <f t="shared" si="0"/>
        <v>53.400024307929577</v>
      </c>
      <c r="E8" s="37">
        <f>GI_Data_Monthly!C8</f>
        <v>0.81699999999999995</v>
      </c>
      <c r="F8" s="114">
        <f>GI_Data_Monthly!L8</f>
        <v>6392.6</v>
      </c>
      <c r="G8" s="37">
        <f>+GI_Data_Monthly!E8</f>
        <v>167.29809478863899</v>
      </c>
      <c r="H8" s="29">
        <f>+GI_Data_Monthly!H8</f>
        <v>3547.9746666666701</v>
      </c>
      <c r="I8" s="115">
        <f>+GI_Data_Monthly!G8</f>
        <v>3717.2719999999999</v>
      </c>
      <c r="J8" s="29">
        <f>GI_Data_Monthly!I8</f>
        <v>0</v>
      </c>
      <c r="K8" s="38">
        <f>+GI_Data_Monthly!K8</f>
        <v>22.810279164665001</v>
      </c>
      <c r="L8" s="74">
        <f>+H8*1000/Population_Monthly!C128</f>
        <v>0.36400829619269742</v>
      </c>
      <c r="M8" s="74">
        <f>GI_Data_Monthly!N8</f>
        <v>124.4</v>
      </c>
      <c r="N8" s="74">
        <f>GI_Data_Monthly!O8*100</f>
        <v>86.1</v>
      </c>
      <c r="O8" s="112">
        <v>0</v>
      </c>
      <c r="P8" s="93">
        <f t="shared" si="1"/>
        <v>152.26438188494492</v>
      </c>
      <c r="Q8" s="116">
        <f t="shared" si="2"/>
        <v>8.3031308544094919</v>
      </c>
      <c r="R8" s="74">
        <f t="shared" ref="R8:R71" si="3">AVERAGE(N6:N8)</f>
        <v>84.94012226145874</v>
      </c>
      <c r="S8" s="74">
        <v>0</v>
      </c>
      <c r="T8" s="74">
        <v>0</v>
      </c>
      <c r="U8" s="74">
        <f>AVERAGE(N5:N7)</f>
        <v>83.51790003922541</v>
      </c>
      <c r="V8" s="38">
        <v>96.367287757736776</v>
      </c>
      <c r="W8" s="83"/>
      <c r="X8" s="74">
        <f>+GI_Data_Monthly!AB8*100</f>
        <v>86.7</v>
      </c>
      <c r="Y8" s="74">
        <f>+GI_Data_Monthly!AC8*100</f>
        <v>80.2</v>
      </c>
      <c r="Z8" s="117"/>
      <c r="AA8" s="120"/>
    </row>
    <row r="9" spans="1:29" x14ac:dyDescent="0.25">
      <c r="A9" s="112">
        <v>1980</v>
      </c>
      <c r="B9" s="113">
        <v>5</v>
      </c>
      <c r="C9" s="29">
        <f>+GI_Data_Monthly!J9</f>
        <v>199472.93982921101</v>
      </c>
      <c r="D9" s="37">
        <f t="shared" si="0"/>
        <v>53.388126722498178</v>
      </c>
      <c r="E9" s="37">
        <f>GI_Data_Monthly!C9</f>
        <v>0.82253788323025201</v>
      </c>
      <c r="F9" s="114">
        <f>GI_Data_Monthly!L9</f>
        <v>6370.043312064</v>
      </c>
      <c r="G9" s="37">
        <f>+GI_Data_Monthly!E9</f>
        <v>172.222058031329</v>
      </c>
      <c r="H9" s="29">
        <f>+GI_Data_Monthly!H9</f>
        <v>3559.6610442410301</v>
      </c>
      <c r="I9" s="115">
        <f>+GI_Data_Monthly!G9</f>
        <v>3736.2790581890099</v>
      </c>
      <c r="J9" s="29">
        <f>GI_Data_Monthly!I9</f>
        <v>0</v>
      </c>
      <c r="K9" s="38">
        <f>+GI_Data_Monthly!K9</f>
        <v>22.8409269280363</v>
      </c>
      <c r="L9" s="74">
        <f>+H9*1000/Population_Monthly!C129</f>
        <v>0.36407531470853688</v>
      </c>
      <c r="M9" s="74">
        <f>GI_Data_Monthly!N9</f>
        <v>124.986141172092</v>
      </c>
      <c r="N9" s="74">
        <f>GI_Data_Monthly!O9*100</f>
        <v>86.668028585998101</v>
      </c>
      <c r="O9" s="112">
        <v>0</v>
      </c>
      <c r="P9" s="93">
        <f t="shared" si="1"/>
        <v>151.9518355571044</v>
      </c>
      <c r="Q9" s="116">
        <f t="shared" si="2"/>
        <v>8.3158176595595101</v>
      </c>
      <c r="R9" s="74">
        <f t="shared" si="3"/>
        <v>85.939759562951963</v>
      </c>
      <c r="S9" s="74">
        <v>0</v>
      </c>
      <c r="T9" s="74">
        <v>0</v>
      </c>
      <c r="U9" s="74">
        <f t="shared" ref="U9:U72" si="4">AVERAGE(N6:N8)</f>
        <v>84.94012226145874</v>
      </c>
      <c r="V9" s="38">
        <v>96.932765305880281</v>
      </c>
      <c r="W9" s="83"/>
      <c r="X9" s="74">
        <f>+GI_Data_Monthly!AB9*100</f>
        <v>87.614989831339301</v>
      </c>
      <c r="Y9" s="74">
        <f>+GI_Data_Monthly!AC9*100</f>
        <v>80.629440912852303</v>
      </c>
      <c r="Z9" s="118"/>
      <c r="AA9" s="120"/>
      <c r="AB9" s="119"/>
    </row>
    <row r="10" spans="1:29" x14ac:dyDescent="0.25">
      <c r="A10" s="112">
        <v>1980</v>
      </c>
      <c r="B10" s="113">
        <v>6</v>
      </c>
      <c r="C10" s="29">
        <f>+GI_Data_Monthly!J10</f>
        <v>200893.26277621699</v>
      </c>
      <c r="D10" s="37">
        <f t="shared" si="0"/>
        <v>53.498711050774681</v>
      </c>
      <c r="E10" s="37">
        <f>GI_Data_Monthly!C10</f>
        <v>0.82727635153713597</v>
      </c>
      <c r="F10" s="114">
        <f>GI_Data_Monthly!L10</f>
        <v>6368.2308008836999</v>
      </c>
      <c r="G10" s="37">
        <f>+GI_Data_Monthly!E10</f>
        <v>183.033800826441</v>
      </c>
      <c r="H10" s="29">
        <f>+GI_Data_Monthly!H10</f>
        <v>3575.2197347844999</v>
      </c>
      <c r="I10" s="115">
        <f>+GI_Data_Monthly!G10</f>
        <v>3755.10472739339</v>
      </c>
      <c r="J10" s="29">
        <f>GI_Data_Monthly!I10</f>
        <v>0</v>
      </c>
      <c r="K10" s="38">
        <f>+GI_Data_Monthly!K10</f>
        <v>22.920930464761401</v>
      </c>
      <c r="L10" s="74">
        <f>+H10*1000/Population_Monthly!C130</f>
        <v>0.36453674804547659</v>
      </c>
      <c r="M10" s="74">
        <f>GI_Data_Monthly!N10</f>
        <v>124.853693528604</v>
      </c>
      <c r="N10" s="74">
        <f>GI_Data_Monthly!O10*100</f>
        <v>86.952494774474403</v>
      </c>
      <c r="O10" s="112">
        <v>0</v>
      </c>
      <c r="P10" s="93">
        <f t="shared" si="1"/>
        <v>150.92138593907259</v>
      </c>
      <c r="Q10" s="116">
        <f t="shared" si="2"/>
        <v>8.3555214538006162</v>
      </c>
      <c r="R10" s="74">
        <f t="shared" si="3"/>
        <v>86.573507786824166</v>
      </c>
      <c r="S10" s="74">
        <v>0</v>
      </c>
      <c r="T10" s="74">
        <v>0</v>
      </c>
      <c r="U10" s="74">
        <f t="shared" si="4"/>
        <v>85.939759562951963</v>
      </c>
      <c r="V10" s="38">
        <v>101.03967991274151</v>
      </c>
      <c r="W10" s="83"/>
      <c r="X10" s="74">
        <f>+GI_Data_Monthly!AB10*100</f>
        <v>88.621511782661599</v>
      </c>
      <c r="Y10" s="74">
        <f>+GI_Data_Monthly!AC10*100</f>
        <v>80.961751166677203</v>
      </c>
      <c r="Z10" s="117"/>
      <c r="AA10" s="120"/>
    </row>
    <row r="11" spans="1:29" x14ac:dyDescent="0.25">
      <c r="A11" s="112">
        <v>1980</v>
      </c>
      <c r="B11" s="113">
        <v>7</v>
      </c>
      <c r="C11" s="29">
        <f>+GI_Data_Monthly!J11</f>
        <v>202553.453125</v>
      </c>
      <c r="D11" s="37">
        <f t="shared" si="0"/>
        <v>53.700449159138934</v>
      </c>
      <c r="E11" s="37">
        <f>GI_Data_Monthly!C11</f>
        <v>0.83233333333299997</v>
      </c>
      <c r="F11" s="114">
        <f>GI_Data_Monthly!L11</f>
        <v>6382.9</v>
      </c>
      <c r="G11" s="37">
        <f>+GI_Data_Monthly!E11</f>
        <v>197.46369999999999</v>
      </c>
      <c r="H11" s="29">
        <f>+GI_Data_Monthly!H11</f>
        <v>3591.7449999999999</v>
      </c>
      <c r="I11" s="115">
        <f>+GI_Data_Monthly!G11</f>
        <v>3771.91357421875</v>
      </c>
      <c r="J11" s="29">
        <f>GI_Data_Monthly!I11</f>
        <v>0</v>
      </c>
      <c r="K11" s="38">
        <f>+GI_Data_Monthly!K11</f>
        <v>23.0333652496338</v>
      </c>
      <c r="L11" s="74">
        <f>+H11*1000/Population_Monthly!C131</f>
        <v>0.36509358893799693</v>
      </c>
      <c r="M11" s="74">
        <f>GI_Data_Monthly!N11</f>
        <v>124.033333333333</v>
      </c>
      <c r="N11" s="74">
        <f>GI_Data_Monthly!O11*100</f>
        <v>87.133333333300001</v>
      </c>
      <c r="O11" s="112">
        <v>0</v>
      </c>
      <c r="P11" s="93">
        <f t="shared" si="1"/>
        <v>149.01882258716381</v>
      </c>
      <c r="Q11" s="116">
        <f t="shared" si="2"/>
        <v>8.409333984308546</v>
      </c>
      <c r="R11" s="74">
        <f t="shared" si="3"/>
        <v>86.917952231257502</v>
      </c>
      <c r="S11" s="74">
        <v>0</v>
      </c>
      <c r="T11" s="74">
        <v>0</v>
      </c>
      <c r="U11" s="74">
        <f>AVERAGE(N8:N10)</f>
        <v>86.573507786824166</v>
      </c>
      <c r="V11" s="38">
        <v>108.67961606009361</v>
      </c>
      <c r="W11" s="83"/>
      <c r="X11" s="74">
        <f>+GI_Data_Monthly!AB11*100</f>
        <v>89.5</v>
      </c>
      <c r="Y11" s="74">
        <f>+GI_Data_Monthly!AC11*100</f>
        <v>81.399999999999991</v>
      </c>
      <c r="Z11" s="117"/>
      <c r="AA11" s="120"/>
    </row>
    <row r="12" spans="1:29" x14ac:dyDescent="0.25">
      <c r="A12" s="112">
        <v>1980</v>
      </c>
      <c r="B12" s="113">
        <v>8</v>
      </c>
      <c r="C12" s="29">
        <f>+GI_Data_Monthly!J12</f>
        <v>204414.29887832201</v>
      </c>
      <c r="D12" s="37">
        <f t="shared" si="0"/>
        <v>53.9664890085715</v>
      </c>
      <c r="E12" s="37">
        <f>GI_Data_Monthly!C12</f>
        <v>0.83916033776446997</v>
      </c>
      <c r="F12" s="114">
        <f>GI_Data_Monthly!L12</f>
        <v>6411.1326700796899</v>
      </c>
      <c r="G12" s="37">
        <f>+GI_Data_Monthly!E12</f>
        <v>214.34773391293299</v>
      </c>
      <c r="H12" s="29">
        <f>+GI_Data_Monthly!H12</f>
        <v>3608.66504435365</v>
      </c>
      <c r="I12" s="115">
        <f>+GI_Data_Monthly!G12</f>
        <v>3787.8005894705302</v>
      </c>
      <c r="J12" s="29">
        <f>GI_Data_Monthly!I12</f>
        <v>0</v>
      </c>
      <c r="K12" s="38">
        <f>+GI_Data_Monthly!K12</f>
        <v>23.170654660972598</v>
      </c>
      <c r="L12" s="74">
        <f>+H12*1000/Population_Monthly!C132</f>
        <v>0.36568701504684675</v>
      </c>
      <c r="M12" s="74">
        <f>GI_Data_Monthly!N12</f>
        <v>122.686040617891</v>
      </c>
      <c r="N12" s="74">
        <f>GI_Data_Monthly!O12*100</f>
        <v>87.430257836774999</v>
      </c>
      <c r="O12" s="112">
        <v>0</v>
      </c>
      <c r="P12" s="93">
        <f t="shared" si="1"/>
        <v>146.20095242433362</v>
      </c>
      <c r="Q12" s="116">
        <f t="shared" si="2"/>
        <v>8.4732075396523765</v>
      </c>
      <c r="R12" s="74">
        <f t="shared" si="3"/>
        <v>87.172028648183129</v>
      </c>
      <c r="S12" s="74">
        <v>0</v>
      </c>
      <c r="T12" s="74">
        <v>0</v>
      </c>
      <c r="U12" s="74">
        <f t="shared" si="4"/>
        <v>86.917952231257502</v>
      </c>
      <c r="V12" s="38">
        <v>119.86142994384988</v>
      </c>
      <c r="W12" s="83"/>
      <c r="X12" s="74">
        <f>+GI_Data_Monthly!AB12*100</f>
        <v>90.197981119459797</v>
      </c>
      <c r="Y12" s="74">
        <f>+GI_Data_Monthly!AC12*100</f>
        <v>82.137501773188404</v>
      </c>
      <c r="Z12" s="118"/>
      <c r="AA12" s="120"/>
      <c r="AB12" s="119"/>
    </row>
    <row r="13" spans="1:29" x14ac:dyDescent="0.25">
      <c r="A13" s="112">
        <v>1980</v>
      </c>
      <c r="B13" s="113">
        <v>9</v>
      </c>
      <c r="C13" s="29">
        <f>+GI_Data_Monthly!J13</f>
        <v>206166.15366061701</v>
      </c>
      <c r="D13" s="37">
        <f t="shared" si="0"/>
        <v>54.188272177908637</v>
      </c>
      <c r="E13" s="37">
        <f>GI_Data_Monthly!C13</f>
        <v>0.84726840568036599</v>
      </c>
      <c r="F13" s="114">
        <f>GI_Data_Monthly!L13</f>
        <v>6451.3875612977299</v>
      </c>
      <c r="G13" s="37">
        <f>+GI_Data_Monthly!E13</f>
        <v>229.157588813058</v>
      </c>
      <c r="H13" s="29">
        <f>+GI_Data_Monthly!H13</f>
        <v>3624.9689085221598</v>
      </c>
      <c r="I13" s="115">
        <f>+GI_Data_Monthly!G13</f>
        <v>3804.6268200569498</v>
      </c>
      <c r="J13" s="29">
        <f>GI_Data_Monthly!I13</f>
        <v>0</v>
      </c>
      <c r="K13" s="38">
        <f>+GI_Data_Monthly!K13</f>
        <v>23.303037874830501</v>
      </c>
      <c r="L13" s="74">
        <f>+H13*1000/Population_Monthly!C133</f>
        <v>0.36621455760700716</v>
      </c>
      <c r="M13" s="74">
        <f>GI_Data_Monthly!N13</f>
        <v>121.814065699799</v>
      </c>
      <c r="N13" s="74">
        <f>GI_Data_Monthly!O13*100</f>
        <v>88.052125962265507</v>
      </c>
      <c r="O13" s="112">
        <v>0</v>
      </c>
      <c r="P13" s="93">
        <f t="shared" si="1"/>
        <v>143.77269928055554</v>
      </c>
      <c r="Q13" s="116">
        <f t="shared" si="2"/>
        <v>8.5339117062303842</v>
      </c>
      <c r="R13" s="74">
        <f t="shared" si="3"/>
        <v>87.538572377446826</v>
      </c>
      <c r="S13" s="74">
        <v>0</v>
      </c>
      <c r="T13" s="74">
        <v>0</v>
      </c>
      <c r="U13" s="74">
        <f t="shared" si="4"/>
        <v>87.172028648183129</v>
      </c>
      <c r="V13" s="38">
        <v>130.82692733982631</v>
      </c>
      <c r="W13" s="83"/>
      <c r="X13" s="74">
        <f>+GI_Data_Monthly!AB13*100</f>
        <v>90.770217194449202</v>
      </c>
      <c r="Y13" s="74">
        <f>+GI_Data_Monthly!AC13*100</f>
        <v>83.0516367349055</v>
      </c>
      <c r="Z13" s="117"/>
      <c r="AA13" s="120"/>
    </row>
    <row r="14" spans="1:29" x14ac:dyDescent="0.25">
      <c r="A14" s="112">
        <v>1980</v>
      </c>
      <c r="B14" s="113">
        <v>10</v>
      </c>
      <c r="C14" s="29">
        <f>+GI_Data_Monthly!J14</f>
        <v>207489.484375</v>
      </c>
      <c r="D14" s="37">
        <f t="shared" si="0"/>
        <v>54.249903580769569</v>
      </c>
      <c r="E14" s="37">
        <f>GI_Data_Monthly!C14</f>
        <v>0.85566666666699998</v>
      </c>
      <c r="F14" s="114">
        <f>GI_Data_Monthly!L14</f>
        <v>6501.2</v>
      </c>
      <c r="G14" s="37">
        <f>+GI_Data_Monthly!E14</f>
        <v>237.19207763671901</v>
      </c>
      <c r="H14" s="29">
        <f>+GI_Data_Monthly!H14</f>
        <v>3640.00854492188</v>
      </c>
      <c r="I14" s="115">
        <f>+GI_Data_Monthly!G14</f>
        <v>3824.69775390625</v>
      </c>
      <c r="J14" s="29">
        <f>GI_Data_Monthly!I14</f>
        <v>0</v>
      </c>
      <c r="K14" s="38">
        <f>+GI_Data_Monthly!K14</f>
        <v>23.398859999999999</v>
      </c>
      <c r="L14" s="74">
        <f>+H14*1000/Population_Monthly!C134</f>
        <v>0.36661155033384774</v>
      </c>
      <c r="M14" s="74">
        <f>GI_Data_Monthly!N14</f>
        <v>122.533333333333</v>
      </c>
      <c r="N14" s="74">
        <f>GI_Data_Monthly!O14*100</f>
        <v>89.166666666699996</v>
      </c>
      <c r="O14" s="112">
        <v>0</v>
      </c>
      <c r="P14" s="93">
        <f t="shared" si="1"/>
        <v>143.20218153480943</v>
      </c>
      <c r="Q14" s="116">
        <f t="shared" si="2"/>
        <v>8.5782923406446567</v>
      </c>
      <c r="R14" s="74">
        <f t="shared" si="3"/>
        <v>88.216350155246843</v>
      </c>
      <c r="S14" s="74">
        <v>0</v>
      </c>
      <c r="T14" s="74">
        <v>0</v>
      </c>
      <c r="U14" s="74">
        <f t="shared" si="4"/>
        <v>87.538572377446826</v>
      </c>
      <c r="V14" s="38">
        <v>137.1491126451466</v>
      </c>
      <c r="W14" s="83"/>
      <c r="X14" s="74">
        <f>+GI_Data_Monthly!AB14*100</f>
        <v>91.333333333300004</v>
      </c>
      <c r="Y14" s="74">
        <f>+GI_Data_Monthly!AC14*100</f>
        <v>83.933333333299998</v>
      </c>
      <c r="Z14" s="117"/>
      <c r="AA14" s="120"/>
    </row>
    <row r="15" spans="1:29" x14ac:dyDescent="0.25">
      <c r="A15" s="112">
        <v>1980</v>
      </c>
      <c r="B15" s="113">
        <v>11</v>
      </c>
      <c r="C15" s="29">
        <f>+GI_Data_Monthly!J15</f>
        <v>208289.278364711</v>
      </c>
      <c r="D15" s="37">
        <f t="shared" si="0"/>
        <v>54.087953977003799</v>
      </c>
      <c r="E15" s="37">
        <f>GI_Data_Monthly!C15</f>
        <v>0.86427606427741799</v>
      </c>
      <c r="F15" s="114">
        <f>GI_Data_Monthly!L15</f>
        <v>6560.2650712812401</v>
      </c>
      <c r="G15" s="37">
        <f>+GI_Data_Monthly!E15</f>
        <v>236.04109533337601</v>
      </c>
      <c r="H15" s="29">
        <f>+GI_Data_Monthly!H15</f>
        <v>3654.8565450799501</v>
      </c>
      <c r="I15" s="115">
        <f>+GI_Data_Monthly!G15</f>
        <v>3850.9365403850902</v>
      </c>
      <c r="J15" s="29">
        <f>GI_Data_Monthly!I15</f>
        <v>0</v>
      </c>
      <c r="K15" s="38">
        <f>+GI_Data_Monthly!K15</f>
        <v>23.4443694425484</v>
      </c>
      <c r="L15" s="74">
        <f>+H15*1000/Population_Monthly!C135</f>
        <v>0.36698688469900909</v>
      </c>
      <c r="M15" s="74">
        <f>GI_Data_Monthly!N15</f>
        <v>125.580759053127</v>
      </c>
      <c r="N15" s="74">
        <f>GI_Data_Monthly!O15*100</f>
        <v>90.947223834476702</v>
      </c>
      <c r="O15" s="112">
        <v>0</v>
      </c>
      <c r="P15" s="93">
        <f t="shared" si="1"/>
        <v>145.3016741336223</v>
      </c>
      <c r="Q15" s="116">
        <f t="shared" si="2"/>
        <v>8.6037761054534823</v>
      </c>
      <c r="R15" s="74">
        <f t="shared" si="3"/>
        <v>89.38867215448073</v>
      </c>
      <c r="S15" s="74">
        <v>0</v>
      </c>
      <c r="T15" s="74">
        <v>0</v>
      </c>
      <c r="U15" s="74">
        <f t="shared" si="4"/>
        <v>88.216350155246843</v>
      </c>
      <c r="V15" s="38">
        <v>136.41954955928003</v>
      </c>
      <c r="W15" s="83"/>
      <c r="X15" s="74">
        <f>+GI_Data_Monthly!AB15*100</f>
        <v>92.030157926709506</v>
      </c>
      <c r="Y15" s="74">
        <f>+GI_Data_Monthly!AC15*100</f>
        <v>84.703806610536503</v>
      </c>
      <c r="Z15" s="118"/>
      <c r="AA15" s="120"/>
      <c r="AB15" s="119"/>
    </row>
    <row r="16" spans="1:29" x14ac:dyDescent="0.25">
      <c r="A16" s="112">
        <v>1980</v>
      </c>
      <c r="B16" s="113">
        <v>12</v>
      </c>
      <c r="C16" s="29">
        <f>+GI_Data_Monthly!J16</f>
        <v>208688.617853651</v>
      </c>
      <c r="D16" s="37">
        <f t="shared" si="0"/>
        <v>53.81438659352731</v>
      </c>
      <c r="E16" s="37">
        <f>GI_Data_Monthly!C16</f>
        <v>0.87212080481535403</v>
      </c>
      <c r="F16" s="114">
        <f>GI_Data_Monthly!L16</f>
        <v>6610.0649043090898</v>
      </c>
      <c r="G16" s="37">
        <f>+GI_Data_Monthly!E16</f>
        <v>228.62736150629701</v>
      </c>
      <c r="H16" s="29">
        <f>+GI_Data_Monthly!H16</f>
        <v>3669.4663857052601</v>
      </c>
      <c r="I16" s="115">
        <f>+GI_Data_Monthly!G16</f>
        <v>3877.9335984989498</v>
      </c>
      <c r="J16" s="29">
        <f>GI_Data_Monthly!I16</f>
        <v>3589.2779755224424</v>
      </c>
      <c r="K16" s="38">
        <f>+GI_Data_Monthly!K16</f>
        <v>23.448654512551201</v>
      </c>
      <c r="L16" s="74">
        <f>+H16*1000/Population_Monthly!C136</f>
        <v>0.3673361005488644</v>
      </c>
      <c r="M16" s="74">
        <f>GI_Data_Monthly!N16</f>
        <v>129.710288418728</v>
      </c>
      <c r="N16" s="74">
        <f>GI_Data_Monthly!O16*100</f>
        <v>92.959797456216194</v>
      </c>
      <c r="O16" s="74">
        <f>AVERAGE(N5:N16)</f>
        <v>87.163635713990175</v>
      </c>
      <c r="P16" s="93">
        <f t="shared" si="1"/>
        <v>148.72972609131867</v>
      </c>
      <c r="Q16" s="116">
        <f t="shared" si="2"/>
        <v>8.6135373117580905</v>
      </c>
      <c r="R16" s="74">
        <f t="shared" si="3"/>
        <v>91.024562652464283</v>
      </c>
      <c r="S16" s="74">
        <v>0</v>
      </c>
      <c r="T16" s="74">
        <v>0</v>
      </c>
      <c r="U16" s="74">
        <f t="shared" si="4"/>
        <v>89.38867215448073</v>
      </c>
      <c r="V16" s="38">
        <v>131.1555169337918</v>
      </c>
      <c r="W16" s="83">
        <f>AVERAGE(Q5:Q16)</f>
        <v>8.4331251078265783</v>
      </c>
      <c r="X16" s="74">
        <f>+GI_Data_Monthly!AB16*100</f>
        <v>92.8118798085641</v>
      </c>
      <c r="Y16" s="74">
        <f>+GI_Data_Monthly!AC16*100</f>
        <v>85.327997054296404</v>
      </c>
      <c r="AA16" s="120">
        <f t="shared" ref="AA16:AA27" si="5">AVERAGE(E5:E16)</f>
        <v>0.8314687316387892</v>
      </c>
    </row>
    <row r="17" spans="1:27" x14ac:dyDescent="0.25">
      <c r="A17" s="112">
        <v>1981</v>
      </c>
      <c r="B17" s="113">
        <v>1</v>
      </c>
      <c r="C17" s="29">
        <f>+GI_Data_Monthly!J17</f>
        <v>208985.5625</v>
      </c>
      <c r="D17" s="37">
        <f t="shared" si="0"/>
        <v>53.55478764187874</v>
      </c>
      <c r="E17" s="37">
        <f>GI_Data_Monthly!C17</f>
        <v>0.87933333333300001</v>
      </c>
      <c r="F17" s="114">
        <f>GI_Data_Monthly!L17</f>
        <v>6635.7</v>
      </c>
      <c r="G17" s="37">
        <f>+GI_Data_Monthly!E17</f>
        <v>218.87257385253901</v>
      </c>
      <c r="H17" s="29">
        <f>+GI_Data_Monthly!H17</f>
        <v>3685.97875976563</v>
      </c>
      <c r="I17" s="115">
        <f>+GI_Data_Monthly!G17</f>
        <v>3902.2759999999998</v>
      </c>
      <c r="J17" s="29">
        <f>GI_Data_Monthly!I17</f>
        <v>0</v>
      </c>
      <c r="K17" s="38">
        <f>+GI_Data_Monthly!K17</f>
        <v>23.4325160980225</v>
      </c>
      <c r="L17" s="74">
        <f>+H17*1000/Population_Monthly!C137</f>
        <v>0.3678730832311537</v>
      </c>
      <c r="M17" s="74">
        <f>GI_Data_Monthly!N17</f>
        <v>133.666666666667</v>
      </c>
      <c r="N17" s="74">
        <f>GI_Data_Monthly!O17*100</f>
        <v>94.899999999999991</v>
      </c>
      <c r="O17" s="74">
        <f t="shared" ref="O17:O80" si="6">AVERAGE(N6:N17)</f>
        <v>88.252524602881849</v>
      </c>
      <c r="P17" s="93">
        <f t="shared" si="1"/>
        <v>152.00909780142266</v>
      </c>
      <c r="Q17" s="116">
        <f t="shared" si="2"/>
        <v>8.6201919448431799</v>
      </c>
      <c r="R17" s="74">
        <f t="shared" si="3"/>
        <v>92.935673763564296</v>
      </c>
      <c r="S17" s="121">
        <f>N17/N5-1</f>
        <v>0.15967413442002432</v>
      </c>
      <c r="T17" s="74">
        <v>0</v>
      </c>
      <c r="U17" s="74">
        <f t="shared" si="4"/>
        <v>91.024562652464283</v>
      </c>
      <c r="V17" s="38">
        <v>124.90259282107769</v>
      </c>
      <c r="W17" s="83"/>
      <c r="X17" s="74">
        <f>+GI_Data_Monthly!AB17*100</f>
        <v>93.7</v>
      </c>
      <c r="Y17" s="74">
        <f>+GI_Data_Monthly!AC17*100</f>
        <v>85.9</v>
      </c>
      <c r="AA17" s="120">
        <f t="shared" si="5"/>
        <v>0.83888539830545594</v>
      </c>
    </row>
    <row r="18" spans="1:27" x14ac:dyDescent="0.25">
      <c r="A18" s="112">
        <v>1981</v>
      </c>
      <c r="B18" s="113">
        <v>2</v>
      </c>
      <c r="C18" s="29">
        <f>+GI_Data_Monthly!J18</f>
        <v>209432.36035181099</v>
      </c>
      <c r="D18" s="37">
        <f t="shared" si="0"/>
        <v>53.437744401318263</v>
      </c>
      <c r="E18" s="37">
        <f>GI_Data_Monthly!C18</f>
        <v>0.88549523464309898</v>
      </c>
      <c r="F18" s="114">
        <f>GI_Data_Monthly!L18</f>
        <v>6624.6646268860504</v>
      </c>
      <c r="G18" s="37">
        <f>+GI_Data_Monthly!E18</f>
        <v>210.287185646437</v>
      </c>
      <c r="H18" s="29">
        <f>+GI_Data_Monthly!H18</f>
        <v>3704.43116526112</v>
      </c>
      <c r="I18" s="115">
        <f>+GI_Data_Monthly!G18</f>
        <v>3919.1841403142098</v>
      </c>
      <c r="J18" s="29">
        <f>GI_Data_Monthly!I18</f>
        <v>0</v>
      </c>
      <c r="K18" s="38">
        <f>+GI_Data_Monthly!K18</f>
        <v>23.418584188645401</v>
      </c>
      <c r="L18" s="74">
        <f>+H18*1000/Population_Monthly!C138</f>
        <v>0.36859986532292255</v>
      </c>
      <c r="M18" s="74">
        <f>GI_Data_Monthly!N18</f>
        <v>136.086753647054</v>
      </c>
      <c r="N18" s="74">
        <f>GI_Data_Monthly!O18*100</f>
        <v>96.335077237077101</v>
      </c>
      <c r="O18" s="74">
        <f t="shared" si="6"/>
        <v>89.308021315845068</v>
      </c>
      <c r="P18" s="93">
        <f t="shared" si="1"/>
        <v>153.68434331767364</v>
      </c>
      <c r="Q18" s="116">
        <f t="shared" si="2"/>
        <v>8.6320869779882177</v>
      </c>
      <c r="R18" s="74">
        <f t="shared" si="3"/>
        <v>94.731624897764434</v>
      </c>
      <c r="S18" s="121">
        <f t="shared" ref="S18:S28" si="7">N18/N6-1</f>
        <v>0.15138154982286878</v>
      </c>
      <c r="T18" s="74">
        <v>0</v>
      </c>
      <c r="U18" s="74">
        <f t="shared" si="4"/>
        <v>92.935673763564296</v>
      </c>
      <c r="V18" s="38">
        <v>120.66267283907177</v>
      </c>
      <c r="W18" s="83"/>
      <c r="X18" s="74">
        <f>+GI_Data_Monthly!AB18*100</f>
        <v>94.622926994257298</v>
      </c>
      <c r="Y18" s="74">
        <f>+GI_Data_Monthly!AC18*100</f>
        <v>86.457842712758108</v>
      </c>
      <c r="AA18" s="120">
        <f t="shared" si="5"/>
        <v>0.84597305755607322</v>
      </c>
    </row>
    <row r="19" spans="1:27" x14ac:dyDescent="0.25">
      <c r="A19" s="112">
        <v>1981</v>
      </c>
      <c r="B19" s="113">
        <v>3</v>
      </c>
      <c r="C19" s="29">
        <f>+GI_Data_Monthly!J19</f>
        <v>210161.868311122</v>
      </c>
      <c r="D19" s="37">
        <f t="shared" si="0"/>
        <v>53.480220995547825</v>
      </c>
      <c r="E19" s="37">
        <f>GI_Data_Monthly!C19</f>
        <v>0.890876117261167</v>
      </c>
      <c r="F19" s="114">
        <f>GI_Data_Monthly!L19</f>
        <v>6601.0531015830402</v>
      </c>
      <c r="G19" s="37">
        <f>+GI_Data_Monthly!E19</f>
        <v>202.39271365242399</v>
      </c>
      <c r="H19" s="29">
        <f>+GI_Data_Monthly!H19</f>
        <v>3720.9344254110902</v>
      </c>
      <c r="I19" s="115">
        <f>+GI_Data_Monthly!G19</f>
        <v>3929.71203930922</v>
      </c>
      <c r="J19" s="29">
        <f>GI_Data_Monthly!I19</f>
        <v>0</v>
      </c>
      <c r="K19" s="38">
        <f>+GI_Data_Monthly!K19</f>
        <v>23.4347599887199</v>
      </c>
      <c r="L19" s="74">
        <f>+H19*1000/Population_Monthly!C139</f>
        <v>0.36912891592405955</v>
      </c>
      <c r="M19" s="74">
        <f>GI_Data_Monthly!N19</f>
        <v>137.02913504916901</v>
      </c>
      <c r="N19" s="74">
        <f>GI_Data_Monthly!O19*100</f>
        <v>97.162584286948999</v>
      </c>
      <c r="O19" s="74">
        <f t="shared" si="6"/>
        <v>90.317299164519326</v>
      </c>
      <c r="P19" s="93">
        <f t="shared" si="1"/>
        <v>153.81390565327939</v>
      </c>
      <c r="Q19" s="116">
        <f t="shared" si="2"/>
        <v>8.6504475495767021</v>
      </c>
      <c r="R19" s="74">
        <f t="shared" si="3"/>
        <v>96.13255384134203</v>
      </c>
      <c r="S19" s="121">
        <f t="shared" si="7"/>
        <v>0.14240042526646213</v>
      </c>
      <c r="T19" s="74">
        <v>0</v>
      </c>
      <c r="U19" s="74">
        <f t="shared" si="4"/>
        <v>94.731624897764434</v>
      </c>
      <c r="V19" s="38">
        <v>117.26373473870861</v>
      </c>
      <c r="W19" s="83"/>
      <c r="X19" s="74">
        <f>+GI_Data_Monthly!AB19*100</f>
        <v>95.395285104591693</v>
      </c>
      <c r="Y19" s="74">
        <f>+GI_Data_Monthly!AC19*100</f>
        <v>87.022008928637689</v>
      </c>
      <c r="AA19" s="120">
        <f t="shared" si="5"/>
        <v>0.85277871104518843</v>
      </c>
    </row>
    <row r="20" spans="1:27" x14ac:dyDescent="0.25">
      <c r="A20" s="112">
        <v>1981</v>
      </c>
      <c r="B20" s="113">
        <v>4</v>
      </c>
      <c r="C20" s="29">
        <f>+GI_Data_Monthly!J20</f>
        <v>211540.65625</v>
      </c>
      <c r="D20" s="37">
        <f t="shared" si="0"/>
        <v>53.699472779049984</v>
      </c>
      <c r="E20" s="37">
        <f>GI_Data_Monthly!C20</f>
        <v>0.89766666666700001</v>
      </c>
      <c r="F20" s="114">
        <f>GI_Data_Monthly!L20</f>
        <v>6587.3</v>
      </c>
      <c r="G20" s="37">
        <f>+GI_Data_Monthly!E20</f>
        <v>191.0966796875</v>
      </c>
      <c r="H20" s="29">
        <f>+GI_Data_Monthly!H20</f>
        <v>3736.34643554688</v>
      </c>
      <c r="I20" s="115">
        <f>+GI_Data_Monthly!G20</f>
        <v>3939.34326171875</v>
      </c>
      <c r="J20" s="29">
        <f>GI_Data_Monthly!I20</f>
        <v>0</v>
      </c>
      <c r="K20" s="38">
        <f>+GI_Data_Monthly!K20</f>
        <v>23.516400000000001</v>
      </c>
      <c r="L20" s="74">
        <f>+H20*1000/Population_Monthly!C140</f>
        <v>0.36954686396426095</v>
      </c>
      <c r="M20" s="74">
        <f>GI_Data_Monthly!N20</f>
        <v>137.1</v>
      </c>
      <c r="N20" s="74">
        <f>GI_Data_Monthly!O20*100</f>
        <v>97.6</v>
      </c>
      <c r="O20" s="74">
        <f t="shared" si="6"/>
        <v>91.275632497852669</v>
      </c>
      <c r="P20" s="93">
        <f t="shared" si="1"/>
        <v>152.72929818041115</v>
      </c>
      <c r="Q20" s="116">
        <f t="shared" si="2"/>
        <v>8.6904118717291468</v>
      </c>
      <c r="R20" s="74">
        <f t="shared" si="3"/>
        <v>97.032553841342022</v>
      </c>
      <c r="S20" s="121">
        <f t="shared" si="7"/>
        <v>0.13356562137049943</v>
      </c>
      <c r="T20" s="74">
        <v>0</v>
      </c>
      <c r="U20" s="74">
        <f t="shared" si="4"/>
        <v>96.13255384134203</v>
      </c>
      <c r="V20" s="38">
        <v>111.47223966832259</v>
      </c>
      <c r="W20" s="83"/>
      <c r="X20" s="74">
        <f>+GI_Data_Monthly!AB20*100</f>
        <v>96.066666666700002</v>
      </c>
      <c r="Y20" s="74">
        <f>+GI_Data_Monthly!AC20*100</f>
        <v>87.8</v>
      </c>
      <c r="AA20" s="120">
        <f t="shared" si="5"/>
        <v>0.85950093326743848</v>
      </c>
    </row>
    <row r="21" spans="1:27" x14ac:dyDescent="0.25">
      <c r="A21" s="112">
        <v>1981</v>
      </c>
      <c r="B21" s="113">
        <v>5</v>
      </c>
      <c r="C21" s="29">
        <f>+GI_Data_Monthly!J21</f>
        <v>213503.71804140101</v>
      </c>
      <c r="D21" s="37">
        <f t="shared" si="0"/>
        <v>54.063373643230769</v>
      </c>
      <c r="E21" s="37">
        <f>GI_Data_Monthly!C21</f>
        <v>0.90572265242202799</v>
      </c>
      <c r="F21" s="114">
        <f>GI_Data_Monthly!L21</f>
        <v>6605.0841749481697</v>
      </c>
      <c r="G21" s="37">
        <f>+GI_Data_Monthly!E21</f>
        <v>176.06998336028599</v>
      </c>
      <c r="H21" s="29">
        <f>+GI_Data_Monthly!H21</f>
        <v>3746.4435488815202</v>
      </c>
      <c r="I21" s="115">
        <f>+GI_Data_Monthly!G21</f>
        <v>3949.1379034229699</v>
      </c>
      <c r="J21" s="29">
        <f>GI_Data_Monthly!I21</f>
        <v>0</v>
      </c>
      <c r="K21" s="38">
        <f>+GI_Data_Monthly!K21</f>
        <v>23.671605252936399</v>
      </c>
      <c r="L21" s="74">
        <f>+H21*1000/Population_Monthly!C141</f>
        <v>0.36965234171337719</v>
      </c>
      <c r="M21" s="74">
        <f>GI_Data_Monthly!N21</f>
        <v>136.588562433444</v>
      </c>
      <c r="N21" s="74">
        <f>GI_Data_Monthly!O21*100</f>
        <v>97.638330903904105</v>
      </c>
      <c r="O21" s="74">
        <f t="shared" si="6"/>
        <v>92.189824357678162</v>
      </c>
      <c r="P21" s="93">
        <f t="shared" si="1"/>
        <v>150.80616794576932</v>
      </c>
      <c r="Q21" s="116">
        <f t="shared" si="2"/>
        <v>8.7502643138626208</v>
      </c>
      <c r="R21" s="74">
        <f t="shared" si="3"/>
        <v>97.466971730284357</v>
      </c>
      <c r="S21" s="121">
        <f t="shared" si="7"/>
        <v>0.12657842224968241</v>
      </c>
      <c r="T21" s="74">
        <v>0</v>
      </c>
      <c r="U21" s="74">
        <f t="shared" si="4"/>
        <v>97.032553841342022</v>
      </c>
      <c r="V21" s="38">
        <v>102.18838996568101</v>
      </c>
      <c r="W21" s="83"/>
      <c r="X21" s="74">
        <f>+GI_Data_Monthly!AB21*100</f>
        <v>96.459091046103495</v>
      </c>
      <c r="Y21" s="74">
        <f>+GI_Data_Monthly!AC21*100</f>
        <v>88.751766795978</v>
      </c>
      <c r="AA21" s="120">
        <f t="shared" si="5"/>
        <v>0.86643299736675317</v>
      </c>
    </row>
    <row r="22" spans="1:27" x14ac:dyDescent="0.25">
      <c r="A22" s="112">
        <v>1981</v>
      </c>
      <c r="B22" s="113">
        <v>6</v>
      </c>
      <c r="C22" s="29">
        <f>+GI_Data_Monthly!J22</f>
        <v>215599.36313891099</v>
      </c>
      <c r="D22" s="37">
        <f t="shared" si="0"/>
        <v>54.451759996537987</v>
      </c>
      <c r="E22" s="37">
        <f>GI_Data_Monthly!C22</f>
        <v>0.91467109486072795</v>
      </c>
      <c r="F22" s="114">
        <f>GI_Data_Monthly!L22</f>
        <v>6639.2324424634999</v>
      </c>
      <c r="G22" s="37">
        <f>+GI_Data_Monthly!E22</f>
        <v>158.24578004681001</v>
      </c>
      <c r="H22" s="29">
        <f>+GI_Data_Monthly!H22</f>
        <v>3752.7713088231299</v>
      </c>
      <c r="I22" s="115">
        <f>+GI_Data_Monthly!G22</f>
        <v>3959.45628116738</v>
      </c>
      <c r="J22" s="29">
        <f>GI_Data_Monthly!I22</f>
        <v>0</v>
      </c>
      <c r="K22" s="38">
        <f>+GI_Data_Monthly!K22</f>
        <v>23.842323586139099</v>
      </c>
      <c r="L22" s="74">
        <f>+H22*1000/Population_Monthly!C142</f>
        <v>0.36938629371183768</v>
      </c>
      <c r="M22" s="74">
        <f>GI_Data_Monthly!N22</f>
        <v>135.850715323765</v>
      </c>
      <c r="N22" s="74">
        <f>GI_Data_Monthly!O22*100</f>
        <v>97.612581485890203</v>
      </c>
      <c r="O22" s="74">
        <f t="shared" si="6"/>
        <v>93.07816491696282</v>
      </c>
      <c r="P22" s="93">
        <f t="shared" si="1"/>
        <v>148.52411548486756</v>
      </c>
      <c r="Q22" s="116">
        <f t="shared" si="2"/>
        <v>8.8070275429622527</v>
      </c>
      <c r="R22" s="74">
        <f t="shared" si="3"/>
        <v>97.616970796598096</v>
      </c>
      <c r="S22" s="121">
        <f t="shared" si="7"/>
        <v>0.12259667464475266</v>
      </c>
      <c r="T22" s="74">
        <v>0</v>
      </c>
      <c r="U22" s="74">
        <f t="shared" si="4"/>
        <v>97.466971730284357</v>
      </c>
      <c r="V22" s="38">
        <v>90.572643316177007</v>
      </c>
      <c r="W22" s="83"/>
      <c r="X22" s="74">
        <f>+GI_Data_Monthly!AB22*100</f>
        <v>96.696318343122798</v>
      </c>
      <c r="Y22" s="74">
        <f>+GI_Data_Monthly!AC22*100</f>
        <v>89.8171808786079</v>
      </c>
      <c r="AA22" s="120">
        <f t="shared" si="5"/>
        <v>0.87371589264371918</v>
      </c>
    </row>
    <row r="23" spans="1:27" x14ac:dyDescent="0.25">
      <c r="A23" s="112">
        <v>1981</v>
      </c>
      <c r="B23" s="113">
        <v>7</v>
      </c>
      <c r="C23" s="29">
        <f>+GI_Data_Monthly!J23</f>
        <v>216975.578125</v>
      </c>
      <c r="D23" s="37">
        <f t="shared" si="0"/>
        <v>54.672802668181887</v>
      </c>
      <c r="E23" s="37">
        <f>GI_Data_Monthly!C23</f>
        <v>0.92266666666700003</v>
      </c>
      <c r="F23" s="114">
        <f>GI_Data_Monthly!L23</f>
        <v>6662.9</v>
      </c>
      <c r="G23" s="37">
        <f>+GI_Data_Monthly!E23</f>
        <v>141.51072692871099</v>
      </c>
      <c r="H23" s="29">
        <f>+GI_Data_Monthly!H23</f>
        <v>3756.489</v>
      </c>
      <c r="I23" s="115">
        <f>+GI_Data_Monthly!G23</f>
        <v>3968.62</v>
      </c>
      <c r="J23" s="29">
        <f>GI_Data_Monthly!I23</f>
        <v>0</v>
      </c>
      <c r="K23" s="38">
        <f>+GI_Data_Monthly!K23</f>
        <v>23.9318733215332</v>
      </c>
      <c r="L23" s="74">
        <f>+H23*1000/Population_Monthly!C143</f>
        <v>0.36886522868213695</v>
      </c>
      <c r="M23" s="74">
        <f>GI_Data_Monthly!N23</f>
        <v>135.30000000000001</v>
      </c>
      <c r="N23" s="74">
        <f>GI_Data_Monthly!O23*100</f>
        <v>97.899999999999991</v>
      </c>
      <c r="O23" s="74">
        <f t="shared" si="6"/>
        <v>93.975387139187831</v>
      </c>
      <c r="P23" s="93">
        <f t="shared" si="1"/>
        <v>146.64017341035165</v>
      </c>
      <c r="Q23" s="116">
        <f t="shared" si="2"/>
        <v>8.8276359255392762</v>
      </c>
      <c r="R23" s="74">
        <f t="shared" si="3"/>
        <v>97.716970796598105</v>
      </c>
      <c r="S23" s="121">
        <f>N23/N11-1</f>
        <v>0.12356541698589263</v>
      </c>
      <c r="T23" s="74">
        <v>0</v>
      </c>
      <c r="U23" s="74">
        <f t="shared" si="4"/>
        <v>97.616970796598096</v>
      </c>
      <c r="V23" s="38">
        <v>79.953266011745711</v>
      </c>
      <c r="W23" s="83"/>
      <c r="X23" s="74">
        <f>+GI_Data_Monthly!AB23*100</f>
        <v>96.899999999999991</v>
      </c>
      <c r="Y23" s="74">
        <f>+GI_Data_Monthly!AC23*100</f>
        <v>90.766666666700004</v>
      </c>
      <c r="AA23" s="120">
        <f t="shared" si="5"/>
        <v>0.88124367042155249</v>
      </c>
    </row>
    <row r="24" spans="1:27" x14ac:dyDescent="0.25">
      <c r="A24" s="112">
        <v>1981</v>
      </c>
      <c r="B24" s="113">
        <v>8</v>
      </c>
      <c r="C24" s="29">
        <f>+GI_Data_Monthly!J24</f>
        <v>217215.125257776</v>
      </c>
      <c r="D24" s="37">
        <f t="shared" si="0"/>
        <v>54.622895936794947</v>
      </c>
      <c r="E24" s="37">
        <f>GI_Data_Monthly!C24</f>
        <v>0.92920963580923399</v>
      </c>
      <c r="F24" s="114">
        <f>GI_Data_Monthly!L24</f>
        <v>6658.0909705600498</v>
      </c>
      <c r="G24" s="37">
        <f>+GI_Data_Monthly!E24</f>
        <v>127.265171721942</v>
      </c>
      <c r="H24" s="29">
        <f>+GI_Data_Monthly!H24</f>
        <v>3759.2803675988498</v>
      </c>
      <c r="I24" s="115">
        <f>+GI_Data_Monthly!G24</f>
        <v>3976.6314387490402</v>
      </c>
      <c r="J24" s="29">
        <f>GI_Data_Monthly!I24</f>
        <v>0</v>
      </c>
      <c r="K24" s="38">
        <f>+GI_Data_Monthly!K24</f>
        <v>23.887850231870502</v>
      </c>
      <c r="L24" s="74">
        <f>+H24*1000/Population_Monthly!C144</f>
        <v>0.36825591576285371</v>
      </c>
      <c r="M24" s="74">
        <f>GI_Data_Monthly!N24</f>
        <v>135.154984211722</v>
      </c>
      <c r="N24" s="74">
        <f>GI_Data_Monthly!O24*100</f>
        <v>98.752576968289503</v>
      </c>
      <c r="O24" s="74">
        <f t="shared" si="6"/>
        <v>94.918913733480721</v>
      </c>
      <c r="P24" s="93">
        <f t="shared" si="1"/>
        <v>145.45155259180848</v>
      </c>
      <c r="Q24" s="116">
        <f t="shared" si="2"/>
        <v>8.7968421627433688</v>
      </c>
      <c r="R24" s="74">
        <f t="shared" si="3"/>
        <v>98.088386151393237</v>
      </c>
      <c r="S24" s="121">
        <f t="shared" si="7"/>
        <v>0.12950115225157321</v>
      </c>
      <c r="T24" s="74">
        <v>0</v>
      </c>
      <c r="U24" s="74">
        <f t="shared" si="4"/>
        <v>97.716970796598105</v>
      </c>
      <c r="V24" s="38">
        <v>71.749718952178611</v>
      </c>
      <c r="W24" s="83"/>
      <c r="X24" s="74">
        <f>+GI_Data_Monthly!AB24*100</f>
        <v>97.194471852438497</v>
      </c>
      <c r="Y24" s="74">
        <f>+GI_Data_Monthly!AC24*100</f>
        <v>91.534279690846006</v>
      </c>
      <c r="AA24" s="120">
        <f t="shared" si="5"/>
        <v>0.88874777859194953</v>
      </c>
    </row>
    <row r="25" spans="1:27" x14ac:dyDescent="0.25">
      <c r="A25" s="112">
        <v>1981</v>
      </c>
      <c r="B25" s="113">
        <v>9</v>
      </c>
      <c r="C25" s="29">
        <f>+GI_Data_Monthly!J25</f>
        <v>216686.984696801</v>
      </c>
      <c r="D25" s="37">
        <f t="shared" si="0"/>
        <v>54.384858008327264</v>
      </c>
      <c r="E25" s="37">
        <f>GI_Data_Monthly!C25</f>
        <v>0.93411364497913896</v>
      </c>
      <c r="F25" s="114">
        <f>GI_Data_Monthly!L25</f>
        <v>6628.1165223486196</v>
      </c>
      <c r="G25" s="37">
        <f>+GI_Data_Monthly!E25</f>
        <v>117.313453700037</v>
      </c>
      <c r="H25" s="29">
        <f>+GI_Data_Monthly!H25</f>
        <v>3761.66360722625</v>
      </c>
      <c r="I25" s="115">
        <f>+GI_Data_Monthly!G25</f>
        <v>3984.32564931258</v>
      </c>
      <c r="J25" s="29">
        <f>GI_Data_Monthly!I25</f>
        <v>0</v>
      </c>
      <c r="K25" s="38">
        <f>+GI_Data_Monthly!K25</f>
        <v>23.769166128249299</v>
      </c>
      <c r="L25" s="74">
        <f>+H25*1000/Population_Monthly!C145</f>
        <v>0.36760962782544765</v>
      </c>
      <c r="M25" s="74">
        <f>GI_Data_Monthly!N25</f>
        <v>135.19657030208</v>
      </c>
      <c r="N25" s="74">
        <f>GI_Data_Monthly!O25*100</f>
        <v>99.773547909626004</v>
      </c>
      <c r="O25" s="74">
        <f t="shared" si="6"/>
        <v>95.895698895760731</v>
      </c>
      <c r="P25" s="93">
        <f t="shared" si="1"/>
        <v>144.73246486523519</v>
      </c>
      <c r="Q25" s="116">
        <f t="shared" si="2"/>
        <v>8.7377743141269608</v>
      </c>
      <c r="R25" s="74">
        <f t="shared" si="3"/>
        <v>98.808708292638514</v>
      </c>
      <c r="S25" s="121">
        <f t="shared" si="7"/>
        <v>0.13311912482821464</v>
      </c>
      <c r="T25" s="74">
        <v>0</v>
      </c>
      <c r="U25" s="74">
        <f t="shared" si="4"/>
        <v>98.088386151393237</v>
      </c>
      <c r="V25" s="38">
        <v>66.275503999909617</v>
      </c>
      <c r="W25" s="83"/>
      <c r="X25" s="74">
        <f>+GI_Data_Monthly!AB25*100</f>
        <v>97.558674915790505</v>
      </c>
      <c r="Y25" s="74">
        <f>+GI_Data_Monthly!AC25*100</f>
        <v>92.1073696145274</v>
      </c>
      <c r="AA25" s="120">
        <f t="shared" si="5"/>
        <v>0.89598488186684733</v>
      </c>
    </row>
    <row r="26" spans="1:27" x14ac:dyDescent="0.25">
      <c r="A26" s="112">
        <v>1981</v>
      </c>
      <c r="B26" s="113">
        <v>10</v>
      </c>
      <c r="C26" s="29">
        <f>+GI_Data_Monthly!J26</f>
        <v>216075.78125</v>
      </c>
      <c r="D26" s="37">
        <f t="shared" si="0"/>
        <v>54.113839399400824</v>
      </c>
      <c r="E26" s="37">
        <f>GI_Data_Monthly!C26</f>
        <v>0.93766666666700005</v>
      </c>
      <c r="F26" s="114">
        <f>GI_Data_Monthly!L26</f>
        <v>6585.1</v>
      </c>
      <c r="G26" s="37">
        <f>+GI_Data_Monthly!E26</f>
        <v>112.599479675293</v>
      </c>
      <c r="H26" s="29">
        <f>+GI_Data_Monthly!H26</f>
        <v>3764.0263671875</v>
      </c>
      <c r="I26" s="115">
        <f>+GI_Data_Monthly!G26</f>
        <v>3992.98559570313</v>
      </c>
      <c r="J26" s="29">
        <f>GI_Data_Monthly!I26</f>
        <v>0</v>
      </c>
      <c r="K26" s="38">
        <f>+GI_Data_Monthly!K26</f>
        <v>23.6724948883057</v>
      </c>
      <c r="L26" s="74">
        <f>+H26*1000/Population_Monthly!C146</f>
        <v>0.3669644218773902</v>
      </c>
      <c r="M26" s="74">
        <f>GI_Data_Monthly!N26</f>
        <v>135.066666666667</v>
      </c>
      <c r="N26" s="74">
        <f>GI_Data_Monthly!O26*100</f>
        <v>100.4</v>
      </c>
      <c r="O26" s="74">
        <f t="shared" si="6"/>
        <v>96.831810006869077</v>
      </c>
      <c r="P26" s="93">
        <f t="shared" si="1"/>
        <v>144.04550302163418</v>
      </c>
      <c r="Q26" s="116">
        <f t="shared" si="2"/>
        <v>8.6869634010825756</v>
      </c>
      <c r="R26" s="74">
        <f t="shared" si="3"/>
        <v>99.642041625971842</v>
      </c>
      <c r="S26" s="121">
        <f t="shared" si="7"/>
        <v>0.12598130841079413</v>
      </c>
      <c r="T26" s="74">
        <v>0</v>
      </c>
      <c r="U26" s="74">
        <f t="shared" si="4"/>
        <v>98.808708292638514</v>
      </c>
      <c r="V26" s="38">
        <v>62.981192335706304</v>
      </c>
      <c r="W26" s="83"/>
      <c r="X26" s="74">
        <f>+GI_Data_Monthly!AB26*100</f>
        <v>97.933333333299998</v>
      </c>
      <c r="Y26" s="74">
        <f>+GI_Data_Monthly!AC26*100</f>
        <v>92.533333333300007</v>
      </c>
      <c r="AA26" s="120">
        <f t="shared" si="5"/>
        <v>0.90281821520018068</v>
      </c>
    </row>
    <row r="27" spans="1:27" x14ac:dyDescent="0.25">
      <c r="A27" s="112">
        <v>1981</v>
      </c>
      <c r="B27" s="113">
        <v>11</v>
      </c>
      <c r="C27" s="29">
        <f>+GI_Data_Monthly!J27</f>
        <v>215837.04296023099</v>
      </c>
      <c r="D27" s="37">
        <f t="shared" si="0"/>
        <v>53.903022065205967</v>
      </c>
      <c r="E27" s="37">
        <f>GI_Data_Monthly!C27</f>
        <v>0.94052389476440201</v>
      </c>
      <c r="F27" s="114">
        <f>GI_Data_Monthly!L27</f>
        <v>6536.6955642073599</v>
      </c>
      <c r="G27" s="37">
        <f>+GI_Data_Monthly!E27</f>
        <v>112.820039169987</v>
      </c>
      <c r="H27" s="29">
        <f>+GI_Data_Monthly!H27</f>
        <v>3766.7313063819702</v>
      </c>
      <c r="I27" s="115">
        <f>+GI_Data_Monthly!G27</f>
        <v>4004.17332258542</v>
      </c>
      <c r="J27" s="29">
        <f>GI_Data_Monthly!I27</f>
        <v>0</v>
      </c>
      <c r="K27" s="38">
        <f>+GI_Data_Monthly!K27</f>
        <v>23.657271792721399</v>
      </c>
      <c r="L27" s="74">
        <f>+H27*1000/Population_Monthly!C147</f>
        <v>0.3663555627258907</v>
      </c>
      <c r="M27" s="74">
        <f>GI_Data_Monthly!N27</f>
        <v>134.42868827927401</v>
      </c>
      <c r="N27" s="74">
        <f>GI_Data_Monthly!O27*100</f>
        <v>100.27288148171</v>
      </c>
      <c r="O27" s="74">
        <f t="shared" si="6"/>
        <v>97.608948144138537</v>
      </c>
      <c r="P27" s="93">
        <f t="shared" si="1"/>
        <v>142.92958321165028</v>
      </c>
      <c r="Q27" s="116">
        <f t="shared" si="2"/>
        <v>8.6669731201817903</v>
      </c>
      <c r="R27" s="74">
        <f t="shared" si="3"/>
        <v>100.14880979711199</v>
      </c>
      <c r="S27" s="121">
        <f t="shared" si="7"/>
        <v>0.10253922279371519</v>
      </c>
      <c r="T27" s="74">
        <v>0</v>
      </c>
      <c r="U27" s="74">
        <f t="shared" si="4"/>
        <v>99.642041625971842</v>
      </c>
      <c r="V27" s="38">
        <v>60.937577322030727</v>
      </c>
      <c r="W27" s="83"/>
      <c r="X27" s="74">
        <f>+GI_Data_Monthly!AB27*100</f>
        <v>98.300271411647898</v>
      </c>
      <c r="Y27" s="74">
        <f>+GI_Data_Monthly!AC27*100</f>
        <v>92.900518473374504</v>
      </c>
      <c r="Z27" s="122"/>
      <c r="AA27" s="120">
        <f t="shared" si="5"/>
        <v>0.90917220107409602</v>
      </c>
    </row>
    <row r="28" spans="1:27" x14ac:dyDescent="0.25">
      <c r="A28" s="112">
        <v>1981</v>
      </c>
      <c r="B28" s="113">
        <v>12</v>
      </c>
      <c r="C28" s="29">
        <f>+GI_Data_Monthly!J28</f>
        <v>215881.41028106699</v>
      </c>
      <c r="D28" s="37">
        <f t="shared" si="0"/>
        <v>53.756112698176189</v>
      </c>
      <c r="E28" s="37">
        <f>GI_Data_Monthly!C28</f>
        <v>0.94304434588285002</v>
      </c>
      <c r="F28" s="114">
        <f>GI_Data_Monthly!L28</f>
        <v>6496.9861483043796</v>
      </c>
      <c r="G28" s="37">
        <f>+GI_Data_Monthly!E28</f>
        <v>114.82276275655499</v>
      </c>
      <c r="H28" s="29">
        <f>+GI_Data_Monthly!H28</f>
        <v>3768.85122764486</v>
      </c>
      <c r="I28" s="115">
        <f>+GI_Data_Monthly!G28</f>
        <v>4015.9416193870602</v>
      </c>
      <c r="J28" s="29">
        <f>GI_Data_Monthly!I28</f>
        <v>3743.6622933107333</v>
      </c>
      <c r="K28" s="38">
        <f>+GI_Data_Monthly!K28</f>
        <v>23.689285722044101</v>
      </c>
      <c r="L28" s="74">
        <f>+H28*1000/Population_Monthly!C148</f>
        <v>0.3656928256604105</v>
      </c>
      <c r="M28" s="74">
        <f>GI_Data_Monthly!N28</f>
        <v>133.12723211671101</v>
      </c>
      <c r="N28" s="74">
        <f>GI_Data_Monthly!O28*100</f>
        <v>99.532830611325593</v>
      </c>
      <c r="O28" s="74">
        <f t="shared" si="6"/>
        <v>98.156700907064291</v>
      </c>
      <c r="P28" s="93">
        <f t="shared" si="1"/>
        <v>141.16752059213215</v>
      </c>
      <c r="Q28" s="116">
        <f t="shared" si="2"/>
        <v>8.6630018335711245</v>
      </c>
      <c r="R28" s="74">
        <f t="shared" si="3"/>
        <v>100.06857069767854</v>
      </c>
      <c r="S28" s="121">
        <f t="shared" si="7"/>
        <v>7.0708342046520434E-2</v>
      </c>
      <c r="T28" s="74">
        <v>0</v>
      </c>
      <c r="U28" s="74">
        <f t="shared" si="4"/>
        <v>100.14880979711199</v>
      </c>
      <c r="V28" s="38">
        <v>59.245619161797364</v>
      </c>
      <c r="W28" s="83">
        <f>AVERAGE(Q17:Q28)</f>
        <v>8.7108017465172694</v>
      </c>
      <c r="X28" s="74">
        <f>+GI_Data_Monthly!AB28*100</f>
        <v>98.603860639100205</v>
      </c>
      <c r="Y28" s="74">
        <f>+GI_Data_Monthly!AC28*100</f>
        <v>93.248180390596602</v>
      </c>
      <c r="Z28" s="122">
        <f>AVERAGE(S17:S28)</f>
        <v>0.12680094959091667</v>
      </c>
      <c r="AA28" s="120">
        <f>AVERAGE(E17:E28)</f>
        <v>0.91508249616305404</v>
      </c>
    </row>
    <row r="29" spans="1:27" x14ac:dyDescent="0.25">
      <c r="A29" s="112">
        <v>1982</v>
      </c>
      <c r="B29" s="113">
        <v>1</v>
      </c>
      <c r="C29" s="29">
        <f>+GI_Data_Monthly!J29</f>
        <v>215955.078125</v>
      </c>
      <c r="D29" s="37">
        <f t="shared" si="0"/>
        <v>53.623539603013867</v>
      </c>
      <c r="E29" s="37">
        <f>GI_Data_Monthly!C29</f>
        <v>0.94599999999999995</v>
      </c>
      <c r="F29" s="114">
        <f>GI_Data_Monthly!L29</f>
        <v>6475</v>
      </c>
      <c r="G29" s="37">
        <f>+GI_Data_Monthly!E29</f>
        <v>114.66275024414099</v>
      </c>
      <c r="H29" s="29">
        <f>+GI_Data_Monthly!H29</f>
        <v>3769.5</v>
      </c>
      <c r="I29" s="115">
        <f>+GI_Data_Monthly!G29</f>
        <v>4027.2440000000001</v>
      </c>
      <c r="J29" s="29">
        <f>GI_Data_Monthly!I29</f>
        <v>0</v>
      </c>
      <c r="K29" s="38">
        <f>+GI_Data_Monthly!K29</f>
        <v>23.708939999999998</v>
      </c>
      <c r="L29" s="74">
        <f>+H29*1000/Population_Monthly!C149</f>
        <v>0.3648908146880776</v>
      </c>
      <c r="M29" s="74">
        <f>GI_Data_Monthly!N29</f>
        <v>130.9</v>
      </c>
      <c r="N29" s="74">
        <f>GI_Data_Monthly!O29*100</f>
        <v>98.4</v>
      </c>
      <c r="O29" s="74">
        <f t="shared" si="6"/>
        <v>98.448367573730948</v>
      </c>
      <c r="P29" s="93">
        <f t="shared" si="1"/>
        <v>138.37209302325581</v>
      </c>
      <c r="Q29" s="116">
        <f t="shared" si="2"/>
        <v>8.65117443199075</v>
      </c>
      <c r="R29" s="74">
        <f t="shared" si="3"/>
        <v>99.401904031011853</v>
      </c>
      <c r="S29" s="121">
        <f t="shared" ref="S29:S92" si="8">N29/N17-1</f>
        <v>3.6880927291886412E-2</v>
      </c>
      <c r="T29" s="74">
        <v>0</v>
      </c>
      <c r="U29" s="74">
        <f t="shared" si="4"/>
        <v>100.06857069767854</v>
      </c>
      <c r="V29" s="38">
        <v>56.626216566446004</v>
      </c>
      <c r="W29" s="83"/>
      <c r="X29" s="74">
        <f>+GI_Data_Monthly!AB29*100</f>
        <v>98.833333333300004</v>
      </c>
      <c r="Y29" s="74">
        <f>+GI_Data_Monthly!AC29*100</f>
        <v>93.66666666670001</v>
      </c>
      <c r="Z29" s="122">
        <f t="shared" ref="Z29:Z92" si="9">AVERAGE(S18:S29)</f>
        <v>0.11656818233023851</v>
      </c>
      <c r="AA29" s="120">
        <f t="shared" ref="AA29:AA92" si="10">AVERAGE(E18:E29)</f>
        <v>0.92063805171863722</v>
      </c>
    </row>
    <row r="30" spans="1:27" x14ac:dyDescent="0.25">
      <c r="A30" s="112">
        <v>1982</v>
      </c>
      <c r="B30" s="113">
        <v>2</v>
      </c>
      <c r="C30" s="29">
        <f>+GI_Data_Monthly!J30</f>
        <v>215885.4134361</v>
      </c>
      <c r="D30" s="37">
        <f t="shared" si="0"/>
        <v>53.485747629335989</v>
      </c>
      <c r="E30" s="37">
        <f>GI_Data_Monthly!C30</f>
        <v>0.94981834977067503</v>
      </c>
      <c r="F30" s="114">
        <f>GI_Data_Monthly!L30</f>
        <v>6479.2945926109996</v>
      </c>
      <c r="G30" s="37">
        <f>+GI_Data_Monthly!E30</f>
        <v>109.647773380212</v>
      </c>
      <c r="H30" s="29">
        <f>+GI_Data_Monthly!H30</f>
        <v>3767.8863887491698</v>
      </c>
      <c r="I30" s="115">
        <f>+GI_Data_Monthly!G30</f>
        <v>4036.3166451784</v>
      </c>
      <c r="J30" s="29">
        <f>GI_Data_Monthly!I30</f>
        <v>0</v>
      </c>
      <c r="K30" s="38">
        <f>+GI_Data_Monthly!K30</f>
        <v>23.6707504899429</v>
      </c>
      <c r="L30" s="74">
        <f>+H30*1000/Population_Monthly!C150</f>
        <v>0.36387410407697479</v>
      </c>
      <c r="M30" s="74">
        <f>GI_Data_Monthly!N30</f>
        <v>127.868853107371</v>
      </c>
      <c r="N30" s="74">
        <f>GI_Data_Monthly!O30*100</f>
        <v>97.189878268100202</v>
      </c>
      <c r="O30" s="74">
        <f t="shared" si="6"/>
        <v>98.519600992982888</v>
      </c>
      <c r="P30" s="93">
        <f t="shared" si="1"/>
        <v>134.62453440517734</v>
      </c>
      <c r="Q30" s="116">
        <f t="shared" si="2"/>
        <v>8.6131731273575856</v>
      </c>
      <c r="R30" s="74">
        <f t="shared" si="3"/>
        <v>98.374236293141919</v>
      </c>
      <c r="S30" s="121">
        <f t="shared" si="8"/>
        <v>8.8732064741015026E-3</v>
      </c>
      <c r="T30" s="74">
        <v>0</v>
      </c>
      <c r="U30" s="74">
        <f t="shared" si="4"/>
        <v>99.401904031011853</v>
      </c>
      <c r="V30" s="38">
        <v>52.492932502531076</v>
      </c>
      <c r="W30" s="83"/>
      <c r="X30" s="74">
        <f>+GI_Data_Monthly!AB30*100</f>
        <v>98.967957874672393</v>
      </c>
      <c r="Y30" s="74">
        <f>+GI_Data_Monthly!AC30*100</f>
        <v>94.194928751315004</v>
      </c>
      <c r="Z30" s="122">
        <f t="shared" si="9"/>
        <v>0.10469248705117457</v>
      </c>
      <c r="AA30" s="120">
        <f t="shared" si="10"/>
        <v>0.92599831131260191</v>
      </c>
    </row>
    <row r="31" spans="1:27" x14ac:dyDescent="0.25">
      <c r="A31" s="112">
        <v>1982</v>
      </c>
      <c r="B31" s="113">
        <v>3</v>
      </c>
      <c r="C31" s="29">
        <f>+GI_Data_Monthly!J31</f>
        <v>215849.03447350001</v>
      </c>
      <c r="D31" s="37">
        <f t="shared" si="0"/>
        <v>53.386876653427976</v>
      </c>
      <c r="E31" s="37">
        <f>GI_Data_Monthly!C31</f>
        <v>0.95407824623832505</v>
      </c>
      <c r="F31" s="114">
        <f>GI_Data_Monthly!L31</f>
        <v>6495.3100733012698</v>
      </c>
      <c r="G31" s="37">
        <f>+GI_Data_Monthly!E31</f>
        <v>103.88935339861899</v>
      </c>
      <c r="H31" s="29">
        <f>+GI_Data_Monthly!H31</f>
        <v>3765.0481160162899</v>
      </c>
      <c r="I31" s="115">
        <f>+GI_Data_Monthly!G31</f>
        <v>4043.1103672673898</v>
      </c>
      <c r="J31" s="29">
        <f>GI_Data_Monthly!I31</f>
        <v>0</v>
      </c>
      <c r="K31" s="38">
        <f>+GI_Data_Monthly!K31</f>
        <v>23.610400485779099</v>
      </c>
      <c r="L31" s="74">
        <f>+H31*1000/Population_Monthly!C151</f>
        <v>0.36274418937236297</v>
      </c>
      <c r="M31" s="74">
        <f>GI_Data_Monthly!N31</f>
        <v>125.41108810681</v>
      </c>
      <c r="N31" s="74">
        <f>GI_Data_Monthly!O31*100</f>
        <v>96.355545314203908</v>
      </c>
      <c r="O31" s="74">
        <f t="shared" si="6"/>
        <v>98.45234774525413</v>
      </c>
      <c r="P31" s="93">
        <f t="shared" si="1"/>
        <v>131.447382435636</v>
      </c>
      <c r="Q31" s="116">
        <f t="shared" si="2"/>
        <v>8.564535584970784</v>
      </c>
      <c r="R31" s="74">
        <f t="shared" si="3"/>
        <v>97.315141194101372</v>
      </c>
      <c r="S31" s="121">
        <f t="shared" si="8"/>
        <v>-8.3060673886737879E-3</v>
      </c>
      <c r="T31" s="74">
        <v>0</v>
      </c>
      <c r="U31" s="74">
        <f t="shared" si="4"/>
        <v>98.374236293141919</v>
      </c>
      <c r="V31" s="38">
        <v>48.762241193758044</v>
      </c>
      <c r="W31" s="83"/>
      <c r="X31" s="74">
        <f>+GI_Data_Monthly!AB31*100</f>
        <v>99.073592664748304</v>
      </c>
      <c r="Y31" s="74">
        <f>+GI_Data_Monthly!AC31*100</f>
        <v>94.746565016180099</v>
      </c>
      <c r="Z31" s="122">
        <f t="shared" si="9"/>
        <v>9.2133612663246559E-2</v>
      </c>
      <c r="AA31" s="120">
        <f t="shared" si="10"/>
        <v>0.93126515539403176</v>
      </c>
    </row>
    <row r="32" spans="1:27" x14ac:dyDescent="0.25">
      <c r="A32" s="112">
        <v>1982</v>
      </c>
      <c r="B32" s="113">
        <v>4</v>
      </c>
      <c r="C32" s="29">
        <f>+GI_Data_Monthly!J32</f>
        <v>216088.96875</v>
      </c>
      <c r="D32" s="37">
        <f t="shared" si="0"/>
        <v>53.353575168309369</v>
      </c>
      <c r="E32" s="37">
        <f>GI_Data_Monthly!C32</f>
        <v>0.95966666666699996</v>
      </c>
      <c r="F32" s="114">
        <f>GI_Data_Monthly!L32</f>
        <v>6510.2</v>
      </c>
      <c r="G32" s="37">
        <f>+GI_Data_Monthly!E32</f>
        <v>100.89421844482401</v>
      </c>
      <c r="H32" s="29">
        <f>+GI_Data_Monthly!H32</f>
        <v>3761.33325195313</v>
      </c>
      <c r="I32" s="115">
        <f>+GI_Data_Monthly!G32</f>
        <v>4050.1309999999999</v>
      </c>
      <c r="J32" s="29">
        <f>GI_Data_Monthly!I32</f>
        <v>0</v>
      </c>
      <c r="K32" s="38">
        <f>+GI_Data_Monthly!K32</f>
        <v>23.559024810791001</v>
      </c>
      <c r="L32" s="74">
        <f>+H32*1000/Population_Monthly!C152</f>
        <v>0.36153532418253542</v>
      </c>
      <c r="M32" s="74">
        <f>GI_Data_Monthly!N32</f>
        <v>124.333333333333</v>
      </c>
      <c r="N32" s="74">
        <f>GI_Data_Monthly!O32*100</f>
        <v>96.1</v>
      </c>
      <c r="O32" s="74">
        <f t="shared" si="6"/>
        <v>98.327347745254102</v>
      </c>
      <c r="P32" s="93">
        <f t="shared" si="1"/>
        <v>129.55887460919396</v>
      </c>
      <c r="Q32" s="116">
        <f t="shared" si="2"/>
        <v>8.5174196723937197</v>
      </c>
      <c r="R32" s="74">
        <f t="shared" si="3"/>
        <v>96.54847452743472</v>
      </c>
      <c r="S32" s="121">
        <f t="shared" si="8"/>
        <v>-1.5368852459016424E-2</v>
      </c>
      <c r="T32" s="74">
        <v>0</v>
      </c>
      <c r="U32" s="74">
        <f t="shared" si="4"/>
        <v>97.315141194101372</v>
      </c>
      <c r="V32" s="38">
        <v>46.608136167475493</v>
      </c>
      <c r="W32" s="83"/>
      <c r="X32" s="74">
        <f>+GI_Data_Monthly!AB32*100</f>
        <v>99.266666666700004</v>
      </c>
      <c r="Y32" s="74">
        <f>+GI_Data_Monthly!AC32*100</f>
        <v>95.399999999999991</v>
      </c>
      <c r="Z32" s="122">
        <f t="shared" si="9"/>
        <v>7.9722406510786922E-2</v>
      </c>
      <c r="AA32" s="120">
        <f t="shared" si="10"/>
        <v>0.93643182206069842</v>
      </c>
    </row>
    <row r="33" spans="1:27" x14ac:dyDescent="0.25">
      <c r="A33" s="112">
        <v>1982</v>
      </c>
      <c r="B33" s="113">
        <v>5</v>
      </c>
      <c r="C33" s="29">
        <f>+GI_Data_Monthly!J33</f>
        <v>216729.149134056</v>
      </c>
      <c r="D33" s="37">
        <f t="shared" si="0"/>
        <v>53.416508268635326</v>
      </c>
      <c r="E33" s="37">
        <f>GI_Data_Monthly!C33</f>
        <v>0.96575090347426196</v>
      </c>
      <c r="F33" s="114">
        <f>GI_Data_Monthly!L33</f>
        <v>6509.77425051104</v>
      </c>
      <c r="G33" s="37">
        <f>+GI_Data_Monthly!E33</f>
        <v>104.589090161483</v>
      </c>
      <c r="H33" s="29">
        <f>+GI_Data_Monthly!H33</f>
        <v>3758.0317691645701</v>
      </c>
      <c r="I33" s="115">
        <f>+GI_Data_Monthly!G33</f>
        <v>4057.3439964310301</v>
      </c>
      <c r="J33" s="29">
        <f>GI_Data_Monthly!I33</f>
        <v>0</v>
      </c>
      <c r="K33" s="38">
        <f>+GI_Data_Monthly!K33</f>
        <v>23.554340718735698</v>
      </c>
      <c r="L33" s="74">
        <f>+H33*1000/Population_Monthly!C153</f>
        <v>0.36042489200671723</v>
      </c>
      <c r="M33" s="74">
        <f>GI_Data_Monthly!N33</f>
        <v>125.75337536667899</v>
      </c>
      <c r="N33" s="74">
        <f>GI_Data_Monthly!O33*100</f>
        <v>96.774733801195794</v>
      </c>
      <c r="O33" s="74">
        <f t="shared" si="6"/>
        <v>98.255381320028434</v>
      </c>
      <c r="P33" s="93">
        <f t="shared" si="1"/>
        <v>130.21305485118859</v>
      </c>
      <c r="Q33" s="116">
        <f t="shared" si="2"/>
        <v>8.4895707098397359</v>
      </c>
      <c r="R33" s="74">
        <f t="shared" si="3"/>
        <v>96.41009303846657</v>
      </c>
      <c r="S33" s="121">
        <f t="shared" si="8"/>
        <v>-8.8448572882535714E-3</v>
      </c>
      <c r="T33" s="74">
        <v>0</v>
      </c>
      <c r="U33" s="74">
        <f t="shared" si="4"/>
        <v>96.54847452743472</v>
      </c>
      <c r="V33" s="38">
        <v>47.798882750231868</v>
      </c>
      <c r="W33" s="83"/>
      <c r="X33" s="74">
        <f>+GI_Data_Monthly!AB33*100</f>
        <v>99.595806963971597</v>
      </c>
      <c r="Y33" s="74">
        <f>+GI_Data_Monthly!AC33*100</f>
        <v>96.029447773648101</v>
      </c>
      <c r="Z33" s="122">
        <f t="shared" si="9"/>
        <v>6.8437133215958915E-2</v>
      </c>
      <c r="AA33" s="120">
        <f t="shared" si="10"/>
        <v>0.94143417631505111</v>
      </c>
    </row>
    <row r="34" spans="1:27" x14ac:dyDescent="0.25">
      <c r="A34" s="112">
        <v>1982</v>
      </c>
      <c r="B34" s="113">
        <v>6</v>
      </c>
      <c r="C34" s="29">
        <f>+GI_Data_Monthly!J34</f>
        <v>217433.60132346099</v>
      </c>
      <c r="D34" s="37">
        <f t="shared" si="0"/>
        <v>53.479920782063154</v>
      </c>
      <c r="E34" s="37">
        <f>GI_Data_Monthly!C34</f>
        <v>0.97179657341914905</v>
      </c>
      <c r="F34" s="114">
        <f>GI_Data_Monthly!L34</f>
        <v>6498.7689860280698</v>
      </c>
      <c r="G34" s="37">
        <f>+GI_Data_Monthly!E34</f>
        <v>112.331170443212</v>
      </c>
      <c r="H34" s="29">
        <f>+GI_Data_Monthly!H34</f>
        <v>3755.5080247982701</v>
      </c>
      <c r="I34" s="115">
        <f>+GI_Data_Monthly!G34</f>
        <v>4065.7053739763001</v>
      </c>
      <c r="J34" s="29">
        <f>GI_Data_Monthly!I34</f>
        <v>0</v>
      </c>
      <c r="K34" s="38">
        <f>+GI_Data_Monthly!K34</f>
        <v>23.567764804787501</v>
      </c>
      <c r="L34" s="74">
        <f>+H34*1000/Population_Monthly!C154</f>
        <v>0.35939375315546851</v>
      </c>
      <c r="M34" s="74">
        <f>GI_Data_Monthly!N34</f>
        <v>128.50280310145399</v>
      </c>
      <c r="N34" s="74">
        <f>GI_Data_Monthly!O34*100</f>
        <v>98.164679729538591</v>
      </c>
      <c r="O34" s="74">
        <f t="shared" si="6"/>
        <v>98.301389506999143</v>
      </c>
      <c r="P34" s="93">
        <f t="shared" si="1"/>
        <v>132.23220436899913</v>
      </c>
      <c r="Q34" s="116">
        <f t="shared" si="2"/>
        <v>8.4701074466779378</v>
      </c>
      <c r="R34" s="74">
        <f t="shared" si="3"/>
        <v>97.013137843578122</v>
      </c>
      <c r="S34" s="121">
        <f t="shared" si="8"/>
        <v>5.6560151902980138E-3</v>
      </c>
      <c r="T34" s="74">
        <v>0</v>
      </c>
      <c r="U34" s="74">
        <f t="shared" si="4"/>
        <v>96.41009303846657</v>
      </c>
      <c r="V34" s="38">
        <v>51.004010132065972</v>
      </c>
      <c r="W34" s="83"/>
      <c r="X34" s="74">
        <f>+GI_Data_Monthly!AB34*100</f>
        <v>100.03966564698901</v>
      </c>
      <c r="Y34" s="74">
        <f>+GI_Data_Monthly!AC34*100</f>
        <v>96.601374963451605</v>
      </c>
      <c r="Z34" s="122">
        <f t="shared" si="9"/>
        <v>5.8692078261421032E-2</v>
      </c>
      <c r="AA34" s="120">
        <f t="shared" si="10"/>
        <v>0.94619463286158645</v>
      </c>
    </row>
    <row r="35" spans="1:27" x14ac:dyDescent="0.25">
      <c r="A35" s="112">
        <v>1982</v>
      </c>
      <c r="B35" s="113">
        <v>7</v>
      </c>
      <c r="C35" s="29">
        <f>+GI_Data_Monthly!J35</f>
        <v>217667.1</v>
      </c>
      <c r="D35" s="37">
        <f t="shared" si="0"/>
        <v>53.415173723713224</v>
      </c>
      <c r="E35" s="37">
        <f>GI_Data_Monthly!C35</f>
        <v>0.97633333333299999</v>
      </c>
      <c r="F35" s="114">
        <f>GI_Data_Monthly!L35</f>
        <v>6486.8</v>
      </c>
      <c r="G35" s="37">
        <f>+GI_Data_Monthly!E35</f>
        <v>119.29306030273401</v>
      </c>
      <c r="H35" s="29">
        <f>+GI_Data_Monthly!H35</f>
        <v>3754.4</v>
      </c>
      <c r="I35" s="115">
        <f>+GI_Data_Monthly!G35</f>
        <v>4075.0050000000001</v>
      </c>
      <c r="J35" s="29">
        <f>GI_Data_Monthly!I35</f>
        <v>0</v>
      </c>
      <c r="K35" s="38">
        <f>+GI_Data_Monthly!K35</f>
        <v>23.556566238403299</v>
      </c>
      <c r="L35" s="74">
        <f>+H35*1000/Population_Monthly!C155</f>
        <v>0.35850230752916912</v>
      </c>
      <c r="M35" s="74">
        <f>GI_Data_Monthly!N35</f>
        <v>130.666666666667</v>
      </c>
      <c r="N35" s="74">
        <f>GI_Data_Monthly!O35*100</f>
        <v>99.8</v>
      </c>
      <c r="O35" s="74">
        <f t="shared" si="6"/>
        <v>98.459722840332461</v>
      </c>
      <c r="P35" s="93">
        <f t="shared" si="1"/>
        <v>133.83407306252471</v>
      </c>
      <c r="Q35" s="116">
        <f t="shared" si="2"/>
        <v>8.4450833539313024</v>
      </c>
      <c r="R35" s="74">
        <f t="shared" si="3"/>
        <v>98.24647117691147</v>
      </c>
      <c r="S35" s="121">
        <f t="shared" si="8"/>
        <v>1.9407558733401498E-2</v>
      </c>
      <c r="T35" s="74">
        <v>0</v>
      </c>
      <c r="U35" s="74">
        <f t="shared" si="4"/>
        <v>97.013137843578122</v>
      </c>
      <c r="V35" s="38">
        <v>53.975835404018213</v>
      </c>
      <c r="W35" s="83"/>
      <c r="X35" s="74">
        <f>+GI_Data_Monthly!AB35*100</f>
        <v>100.49999999999999</v>
      </c>
      <c r="Y35" s="74">
        <f>+GI_Data_Monthly!AC35*100</f>
        <v>97</v>
      </c>
      <c r="Z35" s="122">
        <f t="shared" si="9"/>
        <v>5.0012256740380102E-2</v>
      </c>
      <c r="AA35" s="120">
        <f t="shared" si="10"/>
        <v>0.95066685508375315</v>
      </c>
    </row>
    <row r="36" spans="1:27" x14ac:dyDescent="0.25">
      <c r="A36" s="112">
        <v>1982</v>
      </c>
      <c r="B36" s="113">
        <v>8</v>
      </c>
      <c r="C36" s="29">
        <f>+GI_Data_Monthly!J36</f>
        <v>217241.993344808</v>
      </c>
      <c r="D36" s="37">
        <f t="shared" si="0"/>
        <v>53.170342598331523</v>
      </c>
      <c r="E36" s="37">
        <f>GI_Data_Monthly!C36</f>
        <v>0.978852059540266</v>
      </c>
      <c r="F36" s="114">
        <f>GI_Data_Monthly!L36</f>
        <v>6480.8143401029902</v>
      </c>
      <c r="G36" s="37">
        <f>+GI_Data_Monthly!E36</f>
        <v>122.95655429426</v>
      </c>
      <c r="H36" s="29">
        <f>+GI_Data_Monthly!H36</f>
        <v>3755.0759335407502</v>
      </c>
      <c r="I36" s="115">
        <f>+GI_Data_Monthly!G36</f>
        <v>4085.7738116516298</v>
      </c>
      <c r="J36" s="29">
        <f>GI_Data_Monthly!I36</f>
        <v>0</v>
      </c>
      <c r="K36" s="38">
        <f>+GI_Data_Monthly!K36</f>
        <v>23.497395581588599</v>
      </c>
      <c r="L36" s="74">
        <f>+H36*1000/Population_Monthly!C156</f>
        <v>0.35778472690674923</v>
      </c>
      <c r="M36" s="74">
        <f>GI_Data_Monthly!N36</f>
        <v>130.95899329383701</v>
      </c>
      <c r="N36" s="74">
        <f>GI_Data_Monthly!O36*100</f>
        <v>101.379504579224</v>
      </c>
      <c r="O36" s="74">
        <f t="shared" si="6"/>
        <v>98.678633474576998</v>
      </c>
      <c r="P36" s="93">
        <f t="shared" si="1"/>
        <v>133.78834116704425</v>
      </c>
      <c r="Q36" s="116">
        <f t="shared" si="2"/>
        <v>8.4070092611785334</v>
      </c>
      <c r="R36" s="74">
        <f t="shared" si="3"/>
        <v>99.781394769587521</v>
      </c>
      <c r="S36" s="121">
        <f t="shared" si="8"/>
        <v>2.6601104412475651E-2</v>
      </c>
      <c r="T36" s="74">
        <v>0</v>
      </c>
      <c r="U36" s="74">
        <f t="shared" si="4"/>
        <v>98.24647117691147</v>
      </c>
      <c r="V36" s="38">
        <v>55.516643047692718</v>
      </c>
      <c r="W36" s="83"/>
      <c r="X36" s="74">
        <f>+GI_Data_Monthly!AB36*100</f>
        <v>100.93544086944399</v>
      </c>
      <c r="Y36" s="74">
        <f>+GI_Data_Monthly!AC36*100</f>
        <v>97.202930799843301</v>
      </c>
      <c r="Z36" s="122">
        <f t="shared" si="9"/>
        <v>4.1437252753788643E-2</v>
      </c>
      <c r="AA36" s="120">
        <f t="shared" si="10"/>
        <v>0.9548037237280057</v>
      </c>
    </row>
    <row r="37" spans="1:27" x14ac:dyDescent="0.25">
      <c r="A37" s="112">
        <v>1982</v>
      </c>
      <c r="B37" s="113">
        <v>9</v>
      </c>
      <c r="C37" s="29">
        <f>+GI_Data_Monthly!J37</f>
        <v>217156.69425383501</v>
      </c>
      <c r="D37" s="37">
        <f t="shared" si="0"/>
        <v>53.01790669605456</v>
      </c>
      <c r="E37" s="37">
        <f>GI_Data_Monthly!C37</f>
        <v>0.97959870372192603</v>
      </c>
      <c r="F37" s="114">
        <f>GI_Data_Monthly!L37</f>
        <v>6483.0035213613701</v>
      </c>
      <c r="G37" s="37">
        <f>+GI_Data_Monthly!E37</f>
        <v>126.10598006341399</v>
      </c>
      <c r="H37" s="29">
        <f>+GI_Data_Monthly!H37</f>
        <v>3757.8366007106301</v>
      </c>
      <c r="I37" s="115">
        <f>+GI_Data_Monthly!G37</f>
        <v>4095.91226411048</v>
      </c>
      <c r="J37" s="29">
        <f>GI_Data_Monthly!I37</f>
        <v>0</v>
      </c>
      <c r="K37" s="38">
        <f>+GI_Data_Monthly!K37</f>
        <v>23.450710620022299</v>
      </c>
      <c r="L37" s="74">
        <f>+H37*1000/Population_Monthly!C157</f>
        <v>0.35726847161742031</v>
      </c>
      <c r="M37" s="74">
        <f>GI_Data_Monthly!N37</f>
        <v>129.349438097102</v>
      </c>
      <c r="N37" s="74">
        <f>GI_Data_Monthly!O37*100</f>
        <v>102.378132056738</v>
      </c>
      <c r="O37" s="74">
        <f t="shared" si="6"/>
        <v>98.895682153503003</v>
      </c>
      <c r="P37" s="93">
        <f t="shared" si="1"/>
        <v>132.04329242744669</v>
      </c>
      <c r="Q37" s="116">
        <f t="shared" si="2"/>
        <v>8.3781995415577732</v>
      </c>
      <c r="R37" s="74">
        <f t="shared" si="3"/>
        <v>101.18587887865401</v>
      </c>
      <c r="S37" s="121">
        <f t="shared" si="8"/>
        <v>2.6104956691238357E-2</v>
      </c>
      <c r="T37" s="74">
        <v>0</v>
      </c>
      <c r="U37" s="74">
        <f t="shared" si="4"/>
        <v>99.781394769587521</v>
      </c>
      <c r="V37" s="38">
        <v>57.004502724988072</v>
      </c>
      <c r="W37" s="83"/>
      <c r="X37" s="74">
        <f>+GI_Data_Monthly!AB37*100</f>
        <v>101.25935989079899</v>
      </c>
      <c r="Y37" s="74">
        <f>+GI_Data_Monthly!AC37*100</f>
        <v>97.276352201467404</v>
      </c>
      <c r="Z37" s="122">
        <f t="shared" si="9"/>
        <v>3.2519405409040615E-2</v>
      </c>
      <c r="AA37" s="120">
        <f t="shared" si="10"/>
        <v>0.95859414528990472</v>
      </c>
    </row>
    <row r="38" spans="1:27" x14ac:dyDescent="0.25">
      <c r="A38" s="112">
        <v>1982</v>
      </c>
      <c r="B38" s="113">
        <v>10</v>
      </c>
      <c r="C38" s="29">
        <f>+GI_Data_Monthly!J38</f>
        <v>218645.671875</v>
      </c>
      <c r="D38" s="37">
        <f t="shared" si="0"/>
        <v>53.289103649297381</v>
      </c>
      <c r="E38" s="37">
        <f>GI_Data_Monthly!C38</f>
        <v>0.97933333333299999</v>
      </c>
      <c r="F38" s="114">
        <f>GI_Data_Monthly!L38</f>
        <v>6493.1</v>
      </c>
      <c r="G38" s="37">
        <f>+GI_Data_Monthly!E38</f>
        <v>132.98626708984401</v>
      </c>
      <c r="H38" s="29">
        <f>+GI_Data_Monthly!H38</f>
        <v>3762.66674804688</v>
      </c>
      <c r="I38" s="115">
        <f>+GI_Data_Monthly!G38</f>
        <v>4103.009</v>
      </c>
      <c r="J38" s="29">
        <f>GI_Data_Monthly!I38</f>
        <v>0</v>
      </c>
      <c r="K38" s="38">
        <f>+GI_Data_Monthly!K38</f>
        <v>23.494524002075199</v>
      </c>
      <c r="L38" s="74">
        <f>+H38*1000/Population_Monthly!C158</f>
        <v>0.35695078291816745</v>
      </c>
      <c r="M38" s="74">
        <f>GI_Data_Monthly!N38</f>
        <v>126.4</v>
      </c>
      <c r="N38" s="74">
        <f>GI_Data_Monthly!O38*100</f>
        <v>102.33333333329999</v>
      </c>
      <c r="O38" s="74">
        <f t="shared" si="6"/>
        <v>99.056793264611329</v>
      </c>
      <c r="P38" s="93">
        <f t="shared" si="1"/>
        <v>129.06739278425087</v>
      </c>
      <c r="Q38" s="116">
        <f t="shared" si="2"/>
        <v>8.3863887368304191</v>
      </c>
      <c r="R38" s="74">
        <f t="shared" si="3"/>
        <v>102.03032332308733</v>
      </c>
      <c r="S38" s="121">
        <f t="shared" si="8"/>
        <v>1.9256308100597419E-2</v>
      </c>
      <c r="T38" s="74">
        <v>0</v>
      </c>
      <c r="U38" s="74">
        <f t="shared" si="4"/>
        <v>101.18587887865401</v>
      </c>
      <c r="V38" s="38">
        <v>60.491551320059209</v>
      </c>
      <c r="W38" s="83"/>
      <c r="X38" s="74">
        <f>+GI_Data_Monthly!AB38*100</f>
        <v>101.4</v>
      </c>
      <c r="Y38" s="74">
        <f>+GI_Data_Monthly!AC38*100</f>
        <v>97.333333333300004</v>
      </c>
      <c r="Z38" s="122">
        <f t="shared" si="9"/>
        <v>2.3625655383190891E-2</v>
      </c>
      <c r="AA38" s="120">
        <f t="shared" si="10"/>
        <v>0.96206636751207142</v>
      </c>
    </row>
    <row r="39" spans="1:27" x14ac:dyDescent="0.25">
      <c r="A39" s="112">
        <v>1982</v>
      </c>
      <c r="B39" s="113">
        <v>11</v>
      </c>
      <c r="C39" s="29">
        <f>+GI_Data_Monthly!J39</f>
        <v>222575.63128184</v>
      </c>
      <c r="D39" s="37">
        <f t="shared" si="0"/>
        <v>54.202558460742964</v>
      </c>
      <c r="E39" s="37">
        <f>GI_Data_Monthly!C39</f>
        <v>0.97877645305587002</v>
      </c>
      <c r="F39" s="114">
        <f>GI_Data_Monthly!L39</f>
        <v>6512.1010601419703</v>
      </c>
      <c r="G39" s="37">
        <f>+GI_Data_Monthly!E39</f>
        <v>146.81146885284099</v>
      </c>
      <c r="H39" s="29">
        <f>+GI_Data_Monthly!H39</f>
        <v>3770.25437899804</v>
      </c>
      <c r="I39" s="115">
        <f>+GI_Data_Monthly!G39</f>
        <v>4106.3676254884504</v>
      </c>
      <c r="J39" s="29">
        <f>GI_Data_Monthly!I39</f>
        <v>0</v>
      </c>
      <c r="K39" s="38">
        <f>+GI_Data_Monthly!K39</f>
        <v>23.681566980148499</v>
      </c>
      <c r="L39" s="74">
        <f>+H39*1000/Population_Monthly!C159</f>
        <v>0.35689549687889349</v>
      </c>
      <c r="M39" s="74">
        <f>GI_Data_Monthly!N39</f>
        <v>122.508014569102</v>
      </c>
      <c r="N39" s="74">
        <f>GI_Data_Monthly!O39*100</f>
        <v>101.02551741856101</v>
      </c>
      <c r="O39" s="74">
        <f t="shared" si="6"/>
        <v>99.119512926015602</v>
      </c>
      <c r="P39" s="93">
        <f t="shared" si="1"/>
        <v>125.16444810928554</v>
      </c>
      <c r="Q39" s="116">
        <f t="shared" si="2"/>
        <v>8.4518446142508967</v>
      </c>
      <c r="R39" s="74">
        <f t="shared" si="3"/>
        <v>101.91232760286634</v>
      </c>
      <c r="S39" s="121">
        <f t="shared" si="8"/>
        <v>7.505877219537993E-3</v>
      </c>
      <c r="T39" s="74">
        <v>0</v>
      </c>
      <c r="U39" s="74">
        <f t="shared" si="4"/>
        <v>102.03032332308733</v>
      </c>
      <c r="V39" s="38">
        <v>67.521705682735316</v>
      </c>
      <c r="W39" s="83"/>
      <c r="X39" s="74">
        <f>+GI_Data_Monthly!AB39*100</f>
        <v>101.33390273416501</v>
      </c>
      <c r="Y39" s="74">
        <f>+GI_Data_Monthly!AC39*100</f>
        <v>97.4674958099002</v>
      </c>
      <c r="Z39" s="122">
        <f t="shared" si="9"/>
        <v>1.5706209918676124E-2</v>
      </c>
      <c r="AA39" s="120">
        <f t="shared" si="10"/>
        <v>0.9652540807030271</v>
      </c>
    </row>
    <row r="40" spans="1:27" x14ac:dyDescent="0.25">
      <c r="A40" s="112">
        <v>1982</v>
      </c>
      <c r="B40" s="113">
        <v>12</v>
      </c>
      <c r="C40" s="29">
        <f>+GI_Data_Monthly!J40</f>
        <v>227481.92235078901</v>
      </c>
      <c r="D40" s="37">
        <f t="shared" si="0"/>
        <v>55.369469916975007</v>
      </c>
      <c r="E40" s="37">
        <f>GI_Data_Monthly!C40</f>
        <v>0.97872857773059496</v>
      </c>
      <c r="F40" s="114">
        <f>GI_Data_Monthly!L40</f>
        <v>6539.5507141328999</v>
      </c>
      <c r="G40" s="37">
        <f>+GI_Data_Monthly!E40</f>
        <v>162.95269809589499</v>
      </c>
      <c r="H40" s="29">
        <f>+GI_Data_Monthly!H40</f>
        <v>3781.15571891118</v>
      </c>
      <c r="I40" s="115">
        <f>+GI_Data_Monthly!G40</f>
        <v>4108.4359791035004</v>
      </c>
      <c r="J40" s="29">
        <f>GI_Data_Monthly!I40</f>
        <v>3763.2247442407424</v>
      </c>
      <c r="K40" s="38">
        <f>+GI_Data_Monthly!K40</f>
        <v>23.9361660570721</v>
      </c>
      <c r="L40" s="74">
        <f>+H40*1000/Population_Monthly!C160</f>
        <v>0.35715345016343558</v>
      </c>
      <c r="M40" s="74">
        <f>GI_Data_Monthly!N40</f>
        <v>119.092921704478</v>
      </c>
      <c r="N40" s="74">
        <f>GI_Data_Monthly!O40*100</f>
        <v>99.288687904856005</v>
      </c>
      <c r="O40" s="74">
        <f t="shared" si="6"/>
        <v>99.099167700476457</v>
      </c>
      <c r="P40" s="93">
        <f t="shared" si="1"/>
        <v>121.68125506319848</v>
      </c>
      <c r="Q40" s="116">
        <f t="shared" si="2"/>
        <v>8.5488842909682194</v>
      </c>
      <c r="R40" s="74">
        <f t="shared" si="3"/>
        <v>100.88251288557232</v>
      </c>
      <c r="S40" s="121">
        <f t="shared" si="8"/>
        <v>-2.4528861981526484E-3</v>
      </c>
      <c r="T40" s="74">
        <v>0</v>
      </c>
      <c r="U40" s="74">
        <f t="shared" si="4"/>
        <v>101.91232760286634</v>
      </c>
      <c r="V40" s="38">
        <v>75.706686687307297</v>
      </c>
      <c r="W40" s="83">
        <f>AVERAGE(Q29:Q40)</f>
        <v>8.4936158976623037</v>
      </c>
      <c r="X40" s="74">
        <f>+GI_Data_Monthly!AB40*100</f>
        <v>101.16817734930702</v>
      </c>
      <c r="Y40" s="74">
        <f>+GI_Data_Monthly!AC40*100</f>
        <v>97.6702456302679</v>
      </c>
      <c r="Z40" s="122">
        <f t="shared" si="9"/>
        <v>9.6094408982867006E-3</v>
      </c>
      <c r="AA40" s="120">
        <f t="shared" si="10"/>
        <v>0.96822776669033894</v>
      </c>
    </row>
    <row r="41" spans="1:27" x14ac:dyDescent="0.25">
      <c r="A41" s="112">
        <v>1983</v>
      </c>
      <c r="B41" s="113">
        <v>1</v>
      </c>
      <c r="C41" s="29">
        <f>+GI_Data_Monthly!J41</f>
        <v>231932.03125</v>
      </c>
      <c r="D41" s="37">
        <f t="shared" si="0"/>
        <v>56.388660722078768</v>
      </c>
      <c r="E41" s="37">
        <f>GI_Data_Monthly!C41</f>
        <v>0.98</v>
      </c>
      <c r="F41" s="114">
        <f>GI_Data_Monthly!L41</f>
        <v>6578.2</v>
      </c>
      <c r="G41" s="37">
        <f>+GI_Data_Monthly!E41</f>
        <v>176.96246337890599</v>
      </c>
      <c r="H41" s="29">
        <f>+GI_Data_Monthly!H41</f>
        <v>3797.36669921875</v>
      </c>
      <c r="I41" s="115">
        <f>+GI_Data_Monthly!G41</f>
        <v>4113.0969999999998</v>
      </c>
      <c r="J41" s="29">
        <f>GI_Data_Monthly!I41</f>
        <v>0</v>
      </c>
      <c r="K41" s="38">
        <f>+GI_Data_Monthly!K41</f>
        <v>24.180569999999999</v>
      </c>
      <c r="L41" s="74">
        <f>+H41*1000/Population_Monthly!C161</f>
        <v>0.35791073635296655</v>
      </c>
      <c r="M41" s="74">
        <f>GI_Data_Monthly!N41</f>
        <v>117.3</v>
      </c>
      <c r="N41" s="74">
        <f>GI_Data_Monthly!O41*100</f>
        <v>98.033333333299993</v>
      </c>
      <c r="O41" s="74">
        <f t="shared" si="6"/>
        <v>99.06861214491812</v>
      </c>
      <c r="P41" s="93">
        <f t="shared" si="1"/>
        <v>119.69387755102041</v>
      </c>
      <c r="Q41" s="116">
        <f t="shared" si="2"/>
        <v>8.6544856141344528</v>
      </c>
      <c r="R41" s="74">
        <f t="shared" si="3"/>
        <v>99.449179552239002</v>
      </c>
      <c r="S41" s="121">
        <f t="shared" si="8"/>
        <v>-3.7262872632115585E-3</v>
      </c>
      <c r="T41" s="74">
        <v>0</v>
      </c>
      <c r="U41" s="74">
        <f t="shared" si="4"/>
        <v>100.88251288557232</v>
      </c>
      <c r="V41" s="38">
        <v>82.760437343816079</v>
      </c>
      <c r="W41" s="83"/>
      <c r="X41" s="74">
        <f>+GI_Data_Monthly!AB41*100</f>
        <v>101.03333333330001</v>
      </c>
      <c r="Y41" s="74">
        <f>+GI_Data_Monthly!AC41*100</f>
        <v>97.933333333299998</v>
      </c>
      <c r="Z41" s="122">
        <f t="shared" si="9"/>
        <v>6.225506352028537E-3</v>
      </c>
      <c r="AA41" s="120">
        <f t="shared" si="10"/>
        <v>0.9710611000236723</v>
      </c>
    </row>
    <row r="42" spans="1:27" x14ac:dyDescent="0.25">
      <c r="A42" s="112">
        <v>1983</v>
      </c>
      <c r="B42" s="113">
        <v>2</v>
      </c>
      <c r="C42" s="29">
        <f>+GI_Data_Monthly!J42</f>
        <v>234411.83581049301</v>
      </c>
      <c r="D42" s="37">
        <f t="shared" si="0"/>
        <v>56.853911778466653</v>
      </c>
      <c r="E42" s="37">
        <f>GI_Data_Monthly!C42</f>
        <v>0.98312801233000502</v>
      </c>
      <c r="F42" s="114">
        <f>GI_Data_Monthly!L42</f>
        <v>6627.0110353242799</v>
      </c>
      <c r="G42" s="37">
        <f>+GI_Data_Monthly!E42</f>
        <v>184.43984538608601</v>
      </c>
      <c r="H42" s="29">
        <f>+GI_Data_Monthly!H42</f>
        <v>3819.2256928687898</v>
      </c>
      <c r="I42" s="115">
        <f>+GI_Data_Monthly!G42</f>
        <v>4123.0555379177304</v>
      </c>
      <c r="J42" s="29">
        <f>GI_Data_Monthly!I42</f>
        <v>0</v>
      </c>
      <c r="K42" s="38">
        <f>+GI_Data_Monthly!K42</f>
        <v>24.331066017958701</v>
      </c>
      <c r="L42" s="74">
        <f>+H42*1000/Population_Monthly!C162</f>
        <v>0.35919595392526438</v>
      </c>
      <c r="M42" s="74">
        <f>GI_Data_Monthly!N42</f>
        <v>118.190129089967</v>
      </c>
      <c r="N42" s="74">
        <f>GI_Data_Monthly!O42*100</f>
        <v>98.073888599659597</v>
      </c>
      <c r="O42" s="74">
        <f t="shared" si="6"/>
        <v>99.142279672548071</v>
      </c>
      <c r="P42" s="93">
        <f t="shared" si="1"/>
        <v>120.21845335263859</v>
      </c>
      <c r="Q42" s="116">
        <f t="shared" si="2"/>
        <v>8.7396204683392593</v>
      </c>
      <c r="R42" s="74">
        <f t="shared" si="3"/>
        <v>98.465303279271851</v>
      </c>
      <c r="S42" s="121">
        <f t="shared" si="8"/>
        <v>9.0957036608363406E-3</v>
      </c>
      <c r="T42" s="74">
        <v>0</v>
      </c>
      <c r="U42" s="74">
        <f t="shared" si="4"/>
        <v>99.449179552239002</v>
      </c>
      <c r="V42" s="38">
        <v>86.437324092445294</v>
      </c>
      <c r="W42" s="83"/>
      <c r="X42" s="74">
        <f>+GI_Data_Monthly!AB42*100</f>
        <v>101.045743968827</v>
      </c>
      <c r="Y42" s="74">
        <f>+GI_Data_Monthly!AC42*100</f>
        <v>98.232844231073202</v>
      </c>
      <c r="Z42" s="122">
        <f t="shared" si="9"/>
        <v>6.2440477842564401E-3</v>
      </c>
      <c r="AA42" s="120">
        <f t="shared" si="10"/>
        <v>0.97383690523694977</v>
      </c>
    </row>
    <row r="43" spans="1:27" x14ac:dyDescent="0.25">
      <c r="A43" s="112">
        <v>1983</v>
      </c>
      <c r="B43" s="113">
        <v>3</v>
      </c>
      <c r="C43" s="29">
        <f>+GI_Data_Monthly!J43</f>
        <v>235305.25769575499</v>
      </c>
      <c r="D43" s="37">
        <f t="shared" si="0"/>
        <v>56.900692234775676</v>
      </c>
      <c r="E43" s="37">
        <f>GI_Data_Monthly!C43</f>
        <v>0.98695215139903403</v>
      </c>
      <c r="F43" s="114">
        <f>GI_Data_Monthly!L43</f>
        <v>6675.5480726058004</v>
      </c>
      <c r="G43" s="37">
        <f>+GI_Data_Monthly!E43</f>
        <v>188.273951012759</v>
      </c>
      <c r="H43" s="29">
        <f>+GI_Data_Monthly!H43</f>
        <v>3842.1434370935099</v>
      </c>
      <c r="I43" s="115">
        <f>+GI_Data_Monthly!G43</f>
        <v>4135.3672240905498</v>
      </c>
      <c r="J43" s="29">
        <f>GI_Data_Monthly!I43</f>
        <v>0</v>
      </c>
      <c r="K43" s="38">
        <f>+GI_Data_Monthly!K43</f>
        <v>24.393561551137701</v>
      </c>
      <c r="L43" s="74">
        <f>+H43*1000/Population_Monthly!C163</f>
        <v>0.36057500999648073</v>
      </c>
      <c r="M43" s="74">
        <f>GI_Data_Monthly!N43</f>
        <v>120.503520340547</v>
      </c>
      <c r="N43" s="74">
        <f>GI_Data_Monthly!O43*100</f>
        <v>98.881075923654308</v>
      </c>
      <c r="O43" s="74">
        <f t="shared" si="6"/>
        <v>99.352740556668948</v>
      </c>
      <c r="P43" s="93">
        <f t="shared" si="1"/>
        <v>122.09661853386679</v>
      </c>
      <c r="Q43" s="116">
        <f t="shared" si="2"/>
        <v>8.7957087001512448</v>
      </c>
      <c r="R43" s="74">
        <f t="shared" si="3"/>
        <v>98.329432618871294</v>
      </c>
      <c r="S43" s="121">
        <f t="shared" si="8"/>
        <v>2.6210537247388865E-2</v>
      </c>
      <c r="T43" s="74">
        <v>0</v>
      </c>
      <c r="U43" s="74">
        <f t="shared" si="4"/>
        <v>98.465303279271851</v>
      </c>
      <c r="V43" s="38">
        <v>88.271136870385149</v>
      </c>
      <c r="W43" s="83"/>
      <c r="X43" s="74">
        <f>+GI_Data_Monthly!AB43*100</f>
        <v>101.16558223299398</v>
      </c>
      <c r="Y43" s="74">
        <f>+GI_Data_Monthly!AC43*100</f>
        <v>98.532964415630104</v>
      </c>
      <c r="Z43" s="122">
        <f t="shared" si="9"/>
        <v>9.1204315039283279E-3</v>
      </c>
      <c r="AA43" s="120">
        <f t="shared" si="10"/>
        <v>0.97657639733367552</v>
      </c>
    </row>
    <row r="44" spans="1:27" x14ac:dyDescent="0.25">
      <c r="A44" s="112">
        <v>1983</v>
      </c>
      <c r="B44" s="113">
        <v>4</v>
      </c>
      <c r="C44" s="29">
        <f>+GI_Data_Monthly!J44</f>
        <v>235614.4</v>
      </c>
      <c r="D44" s="37">
        <f t="shared" si="0"/>
        <v>56.77073352085209</v>
      </c>
      <c r="E44" s="37">
        <f>GI_Data_Monthly!C44</f>
        <v>0.991333333333</v>
      </c>
      <c r="F44" s="114">
        <f>GI_Data_Monthly!L44</f>
        <v>6728.3</v>
      </c>
      <c r="G44" s="37">
        <f>+GI_Data_Monthly!E44</f>
        <v>193.97834777832</v>
      </c>
      <c r="H44" s="29">
        <f>+GI_Data_Monthly!H44</f>
        <v>3868.53344726563</v>
      </c>
      <c r="I44" s="115">
        <f>+GI_Data_Monthly!G44</f>
        <v>4150.279296875</v>
      </c>
      <c r="J44" s="29">
        <f>GI_Data_Monthly!I44</f>
        <v>0</v>
      </c>
      <c r="K44" s="38">
        <f>+GI_Data_Monthly!K44</f>
        <v>24.409832000732401</v>
      </c>
      <c r="L44" s="74">
        <f>+H44*1000/Population_Monthly!C164</f>
        <v>0.36227331749829422</v>
      </c>
      <c r="M44" s="74">
        <f>GI_Data_Monthly!N44</f>
        <v>123.4</v>
      </c>
      <c r="N44" s="74">
        <f>GI_Data_Monthly!O44*100</f>
        <v>99.966666666699993</v>
      </c>
      <c r="O44" s="74">
        <f t="shared" si="6"/>
        <v>99.674962778893928</v>
      </c>
      <c r="P44" s="93">
        <f t="shared" si="1"/>
        <v>124.47881640891879</v>
      </c>
      <c r="Q44" s="116">
        <f t="shared" si="2"/>
        <v>8.8430308184813509</v>
      </c>
      <c r="R44" s="74">
        <f t="shared" si="3"/>
        <v>98.973877063337966</v>
      </c>
      <c r="S44" s="121">
        <f t="shared" si="8"/>
        <v>4.0235865418314143E-2</v>
      </c>
      <c r="T44" s="74">
        <v>0</v>
      </c>
      <c r="U44" s="74">
        <f t="shared" si="4"/>
        <v>98.329432618871294</v>
      </c>
      <c r="V44" s="38">
        <v>91.105148755808585</v>
      </c>
      <c r="W44" s="83"/>
      <c r="X44" s="74">
        <f>+GI_Data_Monthly!AB44*100</f>
        <v>101.3666666667</v>
      </c>
      <c r="Y44" s="74">
        <f>+GI_Data_Monthly!AC44*100</f>
        <v>98.9</v>
      </c>
      <c r="Z44" s="122">
        <f t="shared" si="9"/>
        <v>1.3754157993705876E-2</v>
      </c>
      <c r="AA44" s="120">
        <f t="shared" si="10"/>
        <v>0.97921528622250886</v>
      </c>
    </row>
    <row r="45" spans="1:27" x14ac:dyDescent="0.25">
      <c r="A45" s="112">
        <v>1983</v>
      </c>
      <c r="B45" s="113">
        <v>5</v>
      </c>
      <c r="C45" s="29">
        <f>+GI_Data_Monthly!J45</f>
        <v>235923.56782591701</v>
      </c>
      <c r="D45" s="37">
        <f t="shared" si="0"/>
        <v>56.656506031271881</v>
      </c>
      <c r="E45" s="37">
        <f>GI_Data_Monthly!C45</f>
        <v>0.994973131410821</v>
      </c>
      <c r="F45" s="114">
        <f>GI_Data_Monthly!L45</f>
        <v>6774.0424937317202</v>
      </c>
      <c r="G45" s="37">
        <f>+GI_Data_Monthly!E45</f>
        <v>204.02427693634701</v>
      </c>
      <c r="H45" s="29">
        <f>+GI_Data_Monthly!H45</f>
        <v>3893.0935662156398</v>
      </c>
      <c r="I45" s="115">
        <f>+GI_Data_Monthly!G45</f>
        <v>4164.1037252755696</v>
      </c>
      <c r="J45" s="29">
        <f>GI_Data_Monthly!I45</f>
        <v>0</v>
      </c>
      <c r="K45" s="38">
        <f>+GI_Data_Monthly!K45</f>
        <v>24.401541087594499</v>
      </c>
      <c r="L45" s="74">
        <f>+H45*1000/Population_Monthly!C165</f>
        <v>0.36375948456613044</v>
      </c>
      <c r="M45" s="74">
        <f>GI_Data_Monthly!N45</f>
        <v>125.43800788694701</v>
      </c>
      <c r="N45" s="74">
        <f>GI_Data_Monthly!O45*100</f>
        <v>100.677020377185</v>
      </c>
      <c r="O45" s="74">
        <f t="shared" si="6"/>
        <v>100.00015332689304</v>
      </c>
      <c r="P45" s="93">
        <f t="shared" si="1"/>
        <v>126.07175402724928</v>
      </c>
      <c r="Q45" s="116">
        <f t="shared" si="2"/>
        <v>8.8762920086426291</v>
      </c>
      <c r="R45" s="74">
        <f t="shared" si="3"/>
        <v>99.841587655846425</v>
      </c>
      <c r="S45" s="121">
        <f t="shared" si="8"/>
        <v>4.0323402841961453E-2</v>
      </c>
      <c r="T45" s="74">
        <v>0</v>
      </c>
      <c r="U45" s="74">
        <f t="shared" si="4"/>
        <v>98.973877063337966</v>
      </c>
      <c r="V45" s="38">
        <v>96.282248394405514</v>
      </c>
      <c r="W45" s="83"/>
      <c r="X45" s="74">
        <f>+GI_Data_Monthly!AB45*100</f>
        <v>101.58027597186302</v>
      </c>
      <c r="Y45" s="74">
        <f>+GI_Data_Monthly!AC45*100</f>
        <v>99.289251314837301</v>
      </c>
      <c r="Z45" s="122">
        <f t="shared" si="9"/>
        <v>1.7851513004557128E-2</v>
      </c>
      <c r="AA45" s="120">
        <f t="shared" si="10"/>
        <v>0.98165047188388888</v>
      </c>
    </row>
    <row r="46" spans="1:27" x14ac:dyDescent="0.25">
      <c r="A46" s="112">
        <v>1983</v>
      </c>
      <c r="B46" s="113">
        <v>6</v>
      </c>
      <c r="C46" s="29">
        <f>+GI_Data_Monthly!J46</f>
        <v>236513.57842015999</v>
      </c>
      <c r="D46" s="37">
        <f t="shared" si="0"/>
        <v>56.612221872086806</v>
      </c>
      <c r="E46" s="37">
        <f>GI_Data_Monthly!C46</f>
        <v>0.99817427663292002</v>
      </c>
      <c r="F46" s="114">
        <f>GI_Data_Monthly!L46</f>
        <v>6817.7348955458001</v>
      </c>
      <c r="G46" s="37">
        <f>+GI_Data_Monthly!E46</f>
        <v>215.61838977570599</v>
      </c>
      <c r="H46" s="29">
        <f>+GI_Data_Monthly!H46</f>
        <v>3917.3586173369399</v>
      </c>
      <c r="I46" s="115">
        <f>+GI_Data_Monthly!G46</f>
        <v>4177.7830051354204</v>
      </c>
      <c r="J46" s="29">
        <f>GI_Data_Monthly!I46</f>
        <v>0</v>
      </c>
      <c r="K46" s="38">
        <f>+GI_Data_Monthly!K46</f>
        <v>24.4025660052124</v>
      </c>
      <c r="L46" s="74">
        <f>+H46*1000/Population_Monthly!C166</f>
        <v>0.36521152273485546</v>
      </c>
      <c r="M46" s="74">
        <f>GI_Data_Monthly!N46</f>
        <v>126.523465299153</v>
      </c>
      <c r="N46" s="74">
        <f>GI_Data_Monthly!O46*100</f>
        <v>101.01199600440501</v>
      </c>
      <c r="O46" s="74">
        <f t="shared" si="6"/>
        <v>100.23742968313194</v>
      </c>
      <c r="P46" s="93">
        <f t="shared" si="1"/>
        <v>126.75488465395726</v>
      </c>
      <c r="Q46" s="116">
        <f t="shared" si="2"/>
        <v>8.91209828940144</v>
      </c>
      <c r="R46" s="74">
        <f t="shared" si="3"/>
        <v>100.55189434943001</v>
      </c>
      <c r="S46" s="121">
        <f t="shared" si="8"/>
        <v>2.9005506692542316E-2</v>
      </c>
      <c r="T46" s="74">
        <v>0</v>
      </c>
      <c r="U46" s="74">
        <f t="shared" si="4"/>
        <v>99.841587655846425</v>
      </c>
      <c r="V46" s="38">
        <v>102.49691958189888</v>
      </c>
      <c r="W46" s="83"/>
      <c r="X46" s="74">
        <f>+GI_Data_Monthly!AB46*100</f>
        <v>101.77588262922399</v>
      </c>
      <c r="Y46" s="74">
        <f>+GI_Data_Monthly!AC46*100</f>
        <v>99.714376361756493</v>
      </c>
      <c r="Z46" s="122">
        <f t="shared" si="9"/>
        <v>1.9797303963077485E-2</v>
      </c>
      <c r="AA46" s="120">
        <f t="shared" si="10"/>
        <v>0.98384861381836963</v>
      </c>
    </row>
    <row r="47" spans="1:27" x14ac:dyDescent="0.25">
      <c r="A47" s="112">
        <v>1983</v>
      </c>
      <c r="B47" s="113">
        <v>7</v>
      </c>
      <c r="C47" s="29">
        <f>+GI_Data_Monthly!J47</f>
        <v>237477.453125</v>
      </c>
      <c r="D47" s="37">
        <f t="shared" si="0"/>
        <v>56.664234052030025</v>
      </c>
      <c r="E47" s="37">
        <f>GI_Data_Monthly!C47</f>
        <v>1.0009999999999999</v>
      </c>
      <c r="F47" s="114">
        <f>GI_Data_Monthly!L47</f>
        <v>6860</v>
      </c>
      <c r="G47" s="37">
        <f>+GI_Data_Monthly!E47</f>
        <v>223.03202819824199</v>
      </c>
      <c r="H47" s="29">
        <f>+GI_Data_Monthly!H47</f>
        <v>3940.16674804688</v>
      </c>
      <c r="I47" s="115">
        <f>+GI_Data_Monthly!G47</f>
        <v>4190.95849609375</v>
      </c>
      <c r="J47" s="29">
        <f>GI_Data_Monthly!I47</f>
        <v>0</v>
      </c>
      <c r="K47" s="38">
        <f>+GI_Data_Monthly!K47</f>
        <v>24.4466743469238</v>
      </c>
      <c r="L47" s="74">
        <f>+H47*1000/Population_Monthly!C167</f>
        <v>0.36652158186316625</v>
      </c>
      <c r="M47" s="74">
        <f>GI_Data_Monthly!N47</f>
        <v>126.6</v>
      </c>
      <c r="N47" s="74">
        <f>GI_Data_Monthly!O47*100</f>
        <v>101.03333333330001</v>
      </c>
      <c r="O47" s="74">
        <f t="shared" si="6"/>
        <v>100.34020746090692</v>
      </c>
      <c r="P47" s="93">
        <f t="shared" si="1"/>
        <v>126.47352647352648</v>
      </c>
      <c r="Q47" s="116">
        <f t="shared" si="2"/>
        <v>8.9602337529281968</v>
      </c>
      <c r="R47" s="74">
        <f t="shared" si="3"/>
        <v>100.90744990496334</v>
      </c>
      <c r="S47" s="121">
        <f t="shared" si="8"/>
        <v>1.2358049431863805E-2</v>
      </c>
      <c r="T47" s="74">
        <v>0</v>
      </c>
      <c r="U47" s="74">
        <f t="shared" si="4"/>
        <v>100.55189434943001</v>
      </c>
      <c r="V47" s="38">
        <v>106.92950257870559</v>
      </c>
      <c r="W47" s="83"/>
      <c r="X47" s="74">
        <f>+GI_Data_Monthly!AB47*100</f>
        <v>101.89999999999999</v>
      </c>
      <c r="Y47" s="74">
        <f>+GI_Data_Monthly!AC47*100</f>
        <v>100.13333333329999</v>
      </c>
      <c r="Z47" s="122">
        <f t="shared" si="9"/>
        <v>1.920984485461601E-2</v>
      </c>
      <c r="AA47" s="120">
        <f t="shared" si="10"/>
        <v>0.9859041693739532</v>
      </c>
    </row>
    <row r="48" spans="1:27" x14ac:dyDescent="0.25">
      <c r="A48" s="112">
        <v>1983</v>
      </c>
      <c r="B48" s="113">
        <v>8</v>
      </c>
      <c r="C48" s="29">
        <f>+GI_Data_Monthly!J48</f>
        <v>238968.68352176499</v>
      </c>
      <c r="D48" s="37">
        <f t="shared" si="0"/>
        <v>56.830532661890437</v>
      </c>
      <c r="E48" s="37">
        <f>GI_Data_Monthly!C48</f>
        <v>1.00392898551694</v>
      </c>
      <c r="F48" s="114">
        <f>GI_Data_Monthly!L48</f>
        <v>6906.3521068326399</v>
      </c>
      <c r="G48" s="37">
        <f>+GI_Data_Monthly!E48</f>
        <v>223.33547692591301</v>
      </c>
      <c r="H48" s="29">
        <f>+GI_Data_Monthly!H48</f>
        <v>3963.6690977071298</v>
      </c>
      <c r="I48" s="115">
        <f>+GI_Data_Monthly!G48</f>
        <v>4204.9347829184298</v>
      </c>
      <c r="J48" s="29">
        <f>GI_Data_Monthly!I48</f>
        <v>0</v>
      </c>
      <c r="K48" s="38">
        <f>+GI_Data_Monthly!K48</f>
        <v>24.558832926586099</v>
      </c>
      <c r="L48" s="74">
        <f>+H48*1000/Population_Monthly!C168</f>
        <v>0.36789026565371635</v>
      </c>
      <c r="M48" s="74">
        <f>GI_Data_Monthly!N48</f>
        <v>125.748108937523</v>
      </c>
      <c r="N48" s="74">
        <f>GI_Data_Monthly!O48*100</f>
        <v>100.84224832922699</v>
      </c>
      <c r="O48" s="74">
        <f t="shared" si="6"/>
        <v>100.2954361067405</v>
      </c>
      <c r="P48" s="93">
        <f t="shared" si="1"/>
        <v>125.25598000616864</v>
      </c>
      <c r="Q48" s="116">
        <f t="shared" si="2"/>
        <v>9.0349555695069963</v>
      </c>
      <c r="R48" s="74">
        <f t="shared" si="3"/>
        <v>100.96252588897734</v>
      </c>
      <c r="S48" s="121">
        <f t="shared" si="8"/>
        <v>-5.2994562582141524E-3</v>
      </c>
      <c r="T48" s="74">
        <v>0</v>
      </c>
      <c r="U48" s="74">
        <f t="shared" si="4"/>
        <v>100.90744990496334</v>
      </c>
      <c r="V48" s="38">
        <v>108.06680390116618</v>
      </c>
      <c r="W48" s="83"/>
      <c r="X48" s="74">
        <f>+GI_Data_Monthly!AB48*100</f>
        <v>101.94526658593499</v>
      </c>
      <c r="Y48" s="74">
        <f>+GI_Data_Monthly!AC48*100</f>
        <v>100.56336176267899</v>
      </c>
      <c r="Z48" s="122">
        <f t="shared" si="9"/>
        <v>1.6551464798725195E-2</v>
      </c>
      <c r="AA48" s="120">
        <f t="shared" si="10"/>
        <v>0.98799391320534269</v>
      </c>
    </row>
    <row r="49" spans="1:27" x14ac:dyDescent="0.25">
      <c r="A49" s="112">
        <v>1983</v>
      </c>
      <c r="B49" s="113">
        <v>9</v>
      </c>
      <c r="C49" s="29">
        <f>+GI_Data_Monthly!J49</f>
        <v>240864.67391975501</v>
      </c>
      <c r="D49" s="37">
        <f t="shared" si="0"/>
        <v>57.087333907788441</v>
      </c>
      <c r="E49" s="37">
        <f>GI_Data_Monthly!C49</f>
        <v>1.0071959378127899</v>
      </c>
      <c r="F49" s="114">
        <f>GI_Data_Monthly!L49</f>
        <v>6954.6012420432498</v>
      </c>
      <c r="G49" s="37">
        <f>+GI_Data_Monthly!E49</f>
        <v>219.739664009297</v>
      </c>
      <c r="H49" s="29">
        <f>+GI_Data_Monthly!H49</f>
        <v>3988.5740968344599</v>
      </c>
      <c r="I49" s="115">
        <f>+GI_Data_Monthly!G49</f>
        <v>4219.2314377269204</v>
      </c>
      <c r="J49" s="29">
        <f>GI_Data_Monthly!I49</f>
        <v>0</v>
      </c>
      <c r="K49" s="38">
        <f>+GI_Data_Monthly!K49</f>
        <v>24.7082092187676</v>
      </c>
      <c r="L49" s="74">
        <f>+H49*1000/Population_Monthly!C169</f>
        <v>0.36938279291617454</v>
      </c>
      <c r="M49" s="74">
        <f>GI_Data_Monthly!N49</f>
        <v>124.269113628412</v>
      </c>
      <c r="N49" s="74">
        <f>GI_Data_Monthly!O49*100</f>
        <v>100.58641827315</v>
      </c>
      <c r="O49" s="74">
        <f t="shared" si="6"/>
        <v>100.14612662477482</v>
      </c>
      <c r="P49" s="93">
        <f t="shared" si="1"/>
        <v>123.38126968449929</v>
      </c>
      <c r="Q49" s="116">
        <f t="shared" si="2"/>
        <v>9.1267873291855466</v>
      </c>
      <c r="R49" s="74">
        <f t="shared" si="3"/>
        <v>100.82066664522567</v>
      </c>
      <c r="S49" s="121">
        <f t="shared" si="8"/>
        <v>-1.7500942316421852E-2</v>
      </c>
      <c r="T49" s="74">
        <v>0</v>
      </c>
      <c r="U49" s="74">
        <f t="shared" si="4"/>
        <v>100.96252588897734</v>
      </c>
      <c r="V49" s="38">
        <v>106.71514624682982</v>
      </c>
      <c r="W49" s="83"/>
      <c r="X49" s="74">
        <f>+GI_Data_Monthly!AB49*100</f>
        <v>101.99763384135001</v>
      </c>
      <c r="Y49" s="74">
        <f>+GI_Data_Monthly!AC49*100</f>
        <v>100.99773893733</v>
      </c>
      <c r="Z49" s="122">
        <f t="shared" si="9"/>
        <v>1.2917639881420176E-2</v>
      </c>
      <c r="AA49" s="120">
        <f t="shared" si="10"/>
        <v>0.99029368271291451</v>
      </c>
    </row>
    <row r="50" spans="1:27" x14ac:dyDescent="0.25">
      <c r="A50" s="112">
        <v>1983</v>
      </c>
      <c r="B50" s="113">
        <v>10</v>
      </c>
      <c r="C50" s="29">
        <f>+GI_Data_Monthly!J50</f>
        <v>242947.78125</v>
      </c>
      <c r="D50" s="37">
        <f t="shared" si="0"/>
        <v>57.390812917138668</v>
      </c>
      <c r="E50" s="37">
        <f>GI_Data_Monthly!C50</f>
        <v>1.0109999999999999</v>
      </c>
      <c r="F50" s="114">
        <f>GI_Data_Monthly!L50</f>
        <v>7001.5</v>
      </c>
      <c r="G50" s="37">
        <f>+GI_Data_Monthly!E50</f>
        <v>217.56716918945301</v>
      </c>
      <c r="H50" s="29">
        <f>+GI_Data_Monthly!H50</f>
        <v>4015.6</v>
      </c>
      <c r="I50" s="115">
        <f>+GI_Data_Monthly!G50</f>
        <v>4233.21728515625</v>
      </c>
      <c r="J50" s="29">
        <f>GI_Data_Monthly!I50</f>
        <v>0</v>
      </c>
      <c r="K50" s="38">
        <f>+GI_Data_Monthly!K50</f>
        <v>24.8471355438232</v>
      </c>
      <c r="L50" s="74">
        <f>+H50*1000/Population_Monthly!C170</f>
        <v>0.37106471436629229</v>
      </c>
      <c r="M50" s="74">
        <f>GI_Data_Monthly!N50</f>
        <v>122.6</v>
      </c>
      <c r="N50" s="74">
        <f>GI_Data_Monthly!O50*100</f>
        <v>100.4333333333</v>
      </c>
      <c r="O50" s="74">
        <f t="shared" si="6"/>
        <v>99.987793291441491</v>
      </c>
      <c r="P50" s="93">
        <f t="shared" si="1"/>
        <v>121.26607319485659</v>
      </c>
      <c r="Q50" s="116">
        <f t="shared" si="2"/>
        <v>9.2198952533893035</v>
      </c>
      <c r="R50" s="74">
        <f t="shared" si="3"/>
        <v>100.62066664522565</v>
      </c>
      <c r="S50" s="121">
        <f t="shared" si="8"/>
        <v>-1.8566775244305611E-2</v>
      </c>
      <c r="T50" s="74">
        <v>0</v>
      </c>
      <c r="U50" s="74">
        <f t="shared" si="4"/>
        <v>100.82066664522567</v>
      </c>
      <c r="V50" s="38">
        <v>104.65024532608179</v>
      </c>
      <c r="W50" s="83"/>
      <c r="X50" s="74">
        <f>+GI_Data_Monthly!AB50*100</f>
        <v>102.1666666667</v>
      </c>
      <c r="Y50" s="74">
        <f>+GI_Data_Monthly!AC50*100</f>
        <v>101.4333333333</v>
      </c>
      <c r="Z50" s="122">
        <f t="shared" si="9"/>
        <v>9.7657162693449238E-3</v>
      </c>
      <c r="AA50" s="120">
        <f t="shared" si="10"/>
        <v>0.99293257160183124</v>
      </c>
    </row>
    <row r="51" spans="1:27" x14ac:dyDescent="0.25">
      <c r="A51" s="112">
        <v>1983</v>
      </c>
      <c r="B51" s="113">
        <v>11</v>
      </c>
      <c r="C51" s="29">
        <f>+GI_Data_Monthly!J51</f>
        <v>245206.11464525401</v>
      </c>
      <c r="D51" s="37">
        <f t="shared" si="0"/>
        <v>57.727146382652364</v>
      </c>
      <c r="E51" s="37">
        <f>GI_Data_Monthly!C51</f>
        <v>1.0157523170015601</v>
      </c>
      <c r="F51" s="114">
        <f>GI_Data_Monthly!L51</f>
        <v>7048.9168515129604</v>
      </c>
      <c r="G51" s="37">
        <f>+GI_Data_Monthly!E51</f>
        <v>220.38910583627799</v>
      </c>
      <c r="H51" s="29">
        <f>+GI_Data_Monthly!H51</f>
        <v>4047.3465476514498</v>
      </c>
      <c r="I51" s="115">
        <f>+GI_Data_Monthly!G51</f>
        <v>4247.6742747661801</v>
      </c>
      <c r="J51" s="29">
        <f>GI_Data_Monthly!I51</f>
        <v>0</v>
      </c>
      <c r="K51" s="38">
        <f>+GI_Data_Monthly!K51</f>
        <v>24.952867949667699</v>
      </c>
      <c r="L51" s="74">
        <f>+H51*1000/Population_Monthly!C171</f>
        <v>0.37317448041199514</v>
      </c>
      <c r="M51" s="74">
        <f>GI_Data_Monthly!N51</f>
        <v>120.99611864717301</v>
      </c>
      <c r="N51" s="74">
        <f>GI_Data_Monthly!O51*100</f>
        <v>100.49066838690099</v>
      </c>
      <c r="O51" s="74">
        <f t="shared" si="6"/>
        <v>99.94322253880317</v>
      </c>
      <c r="P51" s="93">
        <f t="shared" si="1"/>
        <v>119.11970725732262</v>
      </c>
      <c r="Q51" s="116">
        <f t="shared" si="2"/>
        <v>9.3117735319063701</v>
      </c>
      <c r="R51" s="74">
        <f t="shared" si="3"/>
        <v>100.50347333111699</v>
      </c>
      <c r="S51" s="121">
        <f t="shared" si="8"/>
        <v>-5.2941974000892955E-3</v>
      </c>
      <c r="T51" s="74">
        <v>0</v>
      </c>
      <c r="U51" s="74">
        <f t="shared" si="4"/>
        <v>100.62066664522565</v>
      </c>
      <c r="V51" s="38">
        <v>103.12909677732851</v>
      </c>
      <c r="W51" s="83"/>
      <c r="X51" s="74">
        <f>+GI_Data_Monthly!AB51*100</f>
        <v>102.53498163061201</v>
      </c>
      <c r="Y51" s="74">
        <f>+GI_Data_Monthly!AC51*100</f>
        <v>101.90519754309999</v>
      </c>
      <c r="Z51" s="122">
        <f t="shared" si="9"/>
        <v>8.6990433843759842E-3</v>
      </c>
      <c r="AA51" s="120">
        <f t="shared" si="10"/>
        <v>0.99601389359730541</v>
      </c>
    </row>
    <row r="52" spans="1:27" x14ac:dyDescent="0.25">
      <c r="A52" s="112">
        <v>1983</v>
      </c>
      <c r="B52" s="113">
        <v>12</v>
      </c>
      <c r="C52" s="29">
        <f>+GI_Data_Monthly!J52</f>
        <v>247315.798198534</v>
      </c>
      <c r="D52" s="37">
        <f t="shared" si="0"/>
        <v>58.034091321401348</v>
      </c>
      <c r="E52" s="37">
        <f>GI_Data_Monthly!C52</f>
        <v>1.02064923320351</v>
      </c>
      <c r="F52" s="114">
        <f>GI_Data_Monthly!L52</f>
        <v>7094.0617838856397</v>
      </c>
      <c r="G52" s="37">
        <f>+GI_Data_Monthly!E52</f>
        <v>226.09764599019701</v>
      </c>
      <c r="H52" s="29">
        <f>+GI_Data_Monthly!H52</f>
        <v>4079.3853797250799</v>
      </c>
      <c r="I52" s="115">
        <f>+GI_Data_Monthly!G52</f>
        <v>4261.5606200993598</v>
      </c>
      <c r="J52" s="29">
        <f>GI_Data_Monthly!I52</f>
        <v>3931.0386108303542</v>
      </c>
      <c r="K52" s="38">
        <f>+GI_Data_Monthly!K52</f>
        <v>25.026817825325299</v>
      </c>
      <c r="L52" s="74">
        <f>+H52*1000/Population_Monthly!C172</f>
        <v>0.37530186265400489</v>
      </c>
      <c r="M52" s="74">
        <f>GI_Data_Monthly!N52</f>
        <v>119.89471107175</v>
      </c>
      <c r="N52" s="74">
        <f>GI_Data_Monthly!O52*100</f>
        <v>100.705603347422</v>
      </c>
      <c r="O52" s="74">
        <f t="shared" si="6"/>
        <v>100.06129882568365</v>
      </c>
      <c r="P52" s="93">
        <f t="shared" si="1"/>
        <v>117.46906495528995</v>
      </c>
      <c r="Q52" s="116">
        <f t="shared" si="2"/>
        <v>9.3926113461470369</v>
      </c>
      <c r="R52" s="74">
        <f t="shared" si="3"/>
        <v>100.54320168920765</v>
      </c>
      <c r="S52" s="121">
        <f t="shared" si="8"/>
        <v>1.4270663380341553E-2</v>
      </c>
      <c r="T52" s="74">
        <v>0</v>
      </c>
      <c r="U52" s="74">
        <f t="shared" si="4"/>
        <v>100.50347333111699</v>
      </c>
      <c r="V52" s="38">
        <v>102.57093468837904</v>
      </c>
      <c r="W52" s="83">
        <f>AVERAGE(Q41:Q52)</f>
        <v>8.9889577235178191</v>
      </c>
      <c r="X52" s="74">
        <f>+GI_Data_Monthly!AB52*100</f>
        <v>102.98327644478</v>
      </c>
      <c r="Y52" s="74">
        <f>+GI_Data_Monthly!AC52*100</f>
        <v>102.368352451993</v>
      </c>
      <c r="Z52" s="122">
        <f t="shared" si="9"/>
        <v>1.0092672515917167E-2</v>
      </c>
      <c r="AA52" s="120">
        <f t="shared" si="10"/>
        <v>0.99950728155338153</v>
      </c>
    </row>
    <row r="53" spans="1:27" x14ac:dyDescent="0.25">
      <c r="A53" s="112">
        <v>1984</v>
      </c>
      <c r="B53" s="113">
        <v>1</v>
      </c>
      <c r="C53" s="29">
        <f>+GI_Data_Monthly!J53</f>
        <v>249222.734375</v>
      </c>
      <c r="D53" s="37">
        <f t="shared" si="0"/>
        <v>58.288212278606267</v>
      </c>
      <c r="E53" s="37">
        <f>GI_Data_Monthly!C53</f>
        <v>1.0253333333329999</v>
      </c>
      <c r="F53" s="114">
        <f>GI_Data_Monthly!L53</f>
        <v>7140.6</v>
      </c>
      <c r="G53" s="37">
        <f>+GI_Data_Monthly!E53</f>
        <v>231.66845703125</v>
      </c>
      <c r="H53" s="29">
        <f>+GI_Data_Monthly!H53</f>
        <v>4110.567</v>
      </c>
      <c r="I53" s="115">
        <f>+GI_Data_Monthly!G53</f>
        <v>4275.6970000000001</v>
      </c>
      <c r="J53" s="29">
        <f>GI_Data_Monthly!I53</f>
        <v>0</v>
      </c>
      <c r="K53" s="38">
        <f>+GI_Data_Monthly!K53</f>
        <v>25.092391967773398</v>
      </c>
      <c r="L53" s="74">
        <f>+H53*1000/Population_Monthly!C173</f>
        <v>0.37734122390955877</v>
      </c>
      <c r="M53" s="74">
        <f>GI_Data_Monthly!N53</f>
        <v>119.566666666667</v>
      </c>
      <c r="N53" s="74">
        <f>GI_Data_Monthly!O53*100</f>
        <v>101</v>
      </c>
      <c r="O53" s="74">
        <f t="shared" si="6"/>
        <v>100.30852104790866</v>
      </c>
      <c r="P53" s="93">
        <f t="shared" si="1"/>
        <v>116.61248374516178</v>
      </c>
      <c r="Q53" s="116">
        <f t="shared" si="2"/>
        <v>9.4683938959379965</v>
      </c>
      <c r="R53" s="74">
        <f t="shared" si="3"/>
        <v>100.73209057810766</v>
      </c>
      <c r="S53" s="121">
        <f t="shared" si="8"/>
        <v>3.0261815709292872E-2</v>
      </c>
      <c r="T53" s="74">
        <v>0</v>
      </c>
      <c r="U53" s="74">
        <f t="shared" si="4"/>
        <v>100.54320168920765</v>
      </c>
      <c r="V53" s="38">
        <v>103.01637817913499</v>
      </c>
      <c r="W53" s="83"/>
      <c r="X53" s="74">
        <f>+GI_Data_Monthly!AB53*100</f>
        <v>103.4</v>
      </c>
      <c r="Y53" s="74">
        <f>+GI_Data_Monthly!AC53*100</f>
        <v>102.8333333333</v>
      </c>
      <c r="Z53" s="122">
        <f t="shared" si="9"/>
        <v>1.2925014430292536E-2</v>
      </c>
      <c r="AA53" s="120">
        <f t="shared" si="10"/>
        <v>1.0032850593311315</v>
      </c>
    </row>
    <row r="54" spans="1:27" x14ac:dyDescent="0.25">
      <c r="A54" s="112">
        <v>1984</v>
      </c>
      <c r="B54" s="113">
        <v>2</v>
      </c>
      <c r="C54" s="29">
        <f>+GI_Data_Monthly!J54</f>
        <v>250730.61109932</v>
      </c>
      <c r="D54" s="37">
        <f t="shared" si="0"/>
        <v>58.45159905278377</v>
      </c>
      <c r="E54" s="37">
        <f>GI_Data_Monthly!C54</f>
        <v>1.02912822643684</v>
      </c>
      <c r="F54" s="114">
        <f>GI_Data_Monthly!L54</f>
        <v>7187.0223876339296</v>
      </c>
      <c r="G54" s="37">
        <f>+GI_Data_Monthly!E54</f>
        <v>234.09076604103501</v>
      </c>
      <c r="H54" s="29">
        <f>+GI_Data_Monthly!H54</f>
        <v>4137.2552888596801</v>
      </c>
      <c r="I54" s="115">
        <f>+GI_Data_Monthly!G54</f>
        <v>4289.5423762984101</v>
      </c>
      <c r="J54" s="29">
        <f>GI_Data_Monthly!I54</f>
        <v>0</v>
      </c>
      <c r="K54" s="38">
        <f>+GI_Data_Monthly!K54</f>
        <v>25.163090381335799</v>
      </c>
      <c r="L54" s="74">
        <f>+H54*1000/Population_Monthly!C174</f>
        <v>0.37896008443589779</v>
      </c>
      <c r="M54" s="74">
        <f>GI_Data_Monthly!N54</f>
        <v>120.207707263695</v>
      </c>
      <c r="N54" s="74">
        <f>GI_Data_Monthly!O54*100</f>
        <v>101.27290506233899</v>
      </c>
      <c r="O54" s="74">
        <f t="shared" si="6"/>
        <v>100.57510575313194</v>
      </c>
      <c r="P54" s="93">
        <f t="shared" si="1"/>
        <v>116.8053738841575</v>
      </c>
      <c r="Q54" s="116">
        <f t="shared" si="2"/>
        <v>9.5358068555791426</v>
      </c>
      <c r="R54" s="74">
        <f t="shared" si="3"/>
        <v>100.992836136587</v>
      </c>
      <c r="S54" s="121">
        <f t="shared" si="8"/>
        <v>3.2618431963454375E-2</v>
      </c>
      <c r="T54" s="74">
        <v>1</v>
      </c>
      <c r="U54" s="74">
        <f t="shared" si="4"/>
        <v>100.73209057810766</v>
      </c>
      <c r="V54" s="38">
        <v>104.44823025960099</v>
      </c>
      <c r="W54" s="83"/>
      <c r="X54" s="74">
        <f>+GI_Data_Monthly!AB54*100</f>
        <v>103.65949354268299</v>
      </c>
      <c r="Y54" s="74">
        <f>+GI_Data_Monthly!AC54*100</f>
        <v>103.270877922558</v>
      </c>
      <c r="Z54" s="122">
        <f t="shared" si="9"/>
        <v>1.4885241788844039E-2</v>
      </c>
      <c r="AA54" s="120">
        <f t="shared" si="10"/>
        <v>1.0071184105067015</v>
      </c>
    </row>
    <row r="55" spans="1:27" x14ac:dyDescent="0.25">
      <c r="A55" s="112">
        <v>1984</v>
      </c>
      <c r="B55" s="113">
        <v>3</v>
      </c>
      <c r="C55" s="29">
        <f>+GI_Data_Monthly!J55</f>
        <v>251939.69301146801</v>
      </c>
      <c r="D55" s="37">
        <f t="shared" si="0"/>
        <v>58.559615554948145</v>
      </c>
      <c r="E55" s="37">
        <f>GI_Data_Monthly!C55</f>
        <v>1.0320802868071199</v>
      </c>
      <c r="F55" s="114">
        <f>GI_Data_Monthly!L55</f>
        <v>7227.99260428054</v>
      </c>
      <c r="G55" s="37">
        <f>+GI_Data_Monthly!E55</f>
        <v>233.254432563541</v>
      </c>
      <c r="H55" s="29">
        <f>+GI_Data_Monthly!H55</f>
        <v>4158.7032884709597</v>
      </c>
      <c r="I55" s="115">
        <f>+GI_Data_Monthly!G55</f>
        <v>4302.2771004202696</v>
      </c>
      <c r="J55" s="29">
        <f>GI_Data_Monthly!I55</f>
        <v>0</v>
      </c>
      <c r="K55" s="38">
        <f>+GI_Data_Monthly!K55</f>
        <v>25.239054868936702</v>
      </c>
      <c r="L55" s="74">
        <f>+H55*1000/Population_Monthly!C175</f>
        <v>0.38009292896016916</v>
      </c>
      <c r="M55" s="74">
        <f>GI_Data_Monthly!N55</f>
        <v>121.097478633119</v>
      </c>
      <c r="N55" s="74">
        <f>GI_Data_Monthly!O55*100</f>
        <v>101.42021849372999</v>
      </c>
      <c r="O55" s="74">
        <f t="shared" si="6"/>
        <v>100.78670096730492</v>
      </c>
      <c r="P55" s="93">
        <f t="shared" si="1"/>
        <v>117.3333898351556</v>
      </c>
      <c r="Q55" s="116">
        <f t="shared" si="2"/>
        <v>9.5931862893205686</v>
      </c>
      <c r="R55" s="74">
        <f t="shared" si="3"/>
        <v>101.23104118535633</v>
      </c>
      <c r="S55" s="121">
        <f t="shared" si="8"/>
        <v>2.5678751433046099E-2</v>
      </c>
      <c r="T55" s="74">
        <v>0</v>
      </c>
      <c r="U55" s="74">
        <f t="shared" si="4"/>
        <v>100.992836136587</v>
      </c>
      <c r="V55" s="38">
        <v>106.17093462448582</v>
      </c>
      <c r="W55" s="83"/>
      <c r="X55" s="74">
        <f>+GI_Data_Monthly!AB55*100</f>
        <v>103.780237230617</v>
      </c>
      <c r="Y55" s="74">
        <f>+GI_Data_Monthly!AC55*100</f>
        <v>103.66803854137601</v>
      </c>
      <c r="Z55" s="122">
        <f t="shared" si="9"/>
        <v>1.4840926304315475E-2</v>
      </c>
      <c r="AA55" s="120">
        <f t="shared" si="10"/>
        <v>1.0108790884573751</v>
      </c>
    </row>
    <row r="56" spans="1:27" x14ac:dyDescent="0.25">
      <c r="A56" s="112">
        <v>1984</v>
      </c>
      <c r="B56" s="113">
        <v>4</v>
      </c>
      <c r="C56" s="29">
        <f>+GI_Data_Monthly!J56</f>
        <v>253261.484375</v>
      </c>
      <c r="D56" s="37">
        <f t="shared" si="0"/>
        <v>58.683238967472072</v>
      </c>
      <c r="E56" s="37">
        <f>GI_Data_Monthly!C56</f>
        <v>1.0349999999999999</v>
      </c>
      <c r="F56" s="114">
        <f>GI_Data_Monthly!L56</f>
        <v>7266</v>
      </c>
      <c r="G56" s="37">
        <f>+GI_Data_Monthly!E56</f>
        <v>229.39949999999999</v>
      </c>
      <c r="H56" s="29">
        <f>+GI_Data_Monthly!H56</f>
        <v>4179.2333984375</v>
      </c>
      <c r="I56" s="115">
        <f>+GI_Data_Monthly!G56</f>
        <v>4315.7380000000003</v>
      </c>
      <c r="J56" s="29">
        <f>GI_Data_Monthly!I56</f>
        <v>0</v>
      </c>
      <c r="K56" s="38">
        <f>+GI_Data_Monthly!K56</f>
        <v>25.333757400512699</v>
      </c>
      <c r="L56" s="74">
        <f>+H56*1000/Population_Monthly!C176</f>
        <v>0.38113712769045077</v>
      </c>
      <c r="M56" s="74">
        <f>GI_Data_Monthly!N56</f>
        <v>121.533333333333</v>
      </c>
      <c r="N56" s="74">
        <f>GI_Data_Monthly!O56*100</f>
        <v>101.3666666667</v>
      </c>
      <c r="O56" s="74">
        <f t="shared" si="6"/>
        <v>100.90336763397158</v>
      </c>
      <c r="P56" s="93">
        <f t="shared" si="1"/>
        <v>117.42351046698842</v>
      </c>
      <c r="Q56" s="116">
        <f t="shared" si="2"/>
        <v>9.6556355292381113</v>
      </c>
      <c r="R56" s="74">
        <f t="shared" si="3"/>
        <v>101.35326340758967</v>
      </c>
      <c r="S56" s="121">
        <f t="shared" si="8"/>
        <v>1.4004668222736383E-2</v>
      </c>
      <c r="T56" s="74">
        <v>0</v>
      </c>
      <c r="U56" s="74">
        <f t="shared" si="4"/>
        <v>101.23104118535633</v>
      </c>
      <c r="V56" s="38">
        <v>107.74975769490749</v>
      </c>
      <c r="W56" s="83"/>
      <c r="X56" s="74">
        <f>+GI_Data_Monthly!AB56*100</f>
        <v>103.8333333333</v>
      </c>
      <c r="Y56" s="74">
        <f>+GI_Data_Monthly!AC56*100</f>
        <v>104.1</v>
      </c>
      <c r="Z56" s="122">
        <f t="shared" si="9"/>
        <v>1.2654993204683995E-2</v>
      </c>
      <c r="AA56" s="120">
        <f t="shared" si="10"/>
        <v>1.0145179773462916</v>
      </c>
    </row>
    <row r="57" spans="1:27" x14ac:dyDescent="0.25">
      <c r="A57" s="112">
        <v>1984</v>
      </c>
      <c r="B57" s="113">
        <v>5</v>
      </c>
      <c r="C57" s="29">
        <f>+GI_Data_Monthly!J57</f>
        <v>254767.65521284801</v>
      </c>
      <c r="D57" s="37">
        <f t="shared" si="0"/>
        <v>58.856179968489982</v>
      </c>
      <c r="E57" s="37">
        <f>GI_Data_Monthly!C57</f>
        <v>1.0379085538333701</v>
      </c>
      <c r="F57" s="114">
        <f>GI_Data_Monthly!L57</f>
        <v>7294.9340099859501</v>
      </c>
      <c r="G57" s="37">
        <f>+GI_Data_Monthly!E57</f>
        <v>223.22562395248701</v>
      </c>
      <c r="H57" s="29">
        <f>+GI_Data_Monthly!H57</f>
        <v>4197.9243887815001</v>
      </c>
      <c r="I57" s="115">
        <f>+GI_Data_Monthly!G57</f>
        <v>4328.6474818658598</v>
      </c>
      <c r="J57" s="29">
        <f>GI_Data_Monthly!I57</f>
        <v>0</v>
      </c>
      <c r="K57" s="38">
        <f>+GI_Data_Monthly!K57</f>
        <v>25.440742579191799</v>
      </c>
      <c r="L57" s="74">
        <f>+H57*1000/Population_Monthly!C177</f>
        <v>0.38195010517334488</v>
      </c>
      <c r="M57" s="74">
        <f>GI_Data_Monthly!N57</f>
        <v>120.91150522957599</v>
      </c>
      <c r="N57" s="74">
        <f>GI_Data_Monthly!O57*100</f>
        <v>101.06425319133501</v>
      </c>
      <c r="O57" s="74">
        <f t="shared" si="6"/>
        <v>100.93563703515075</v>
      </c>
      <c r="P57" s="93">
        <f t="shared" si="1"/>
        <v>116.49533553125298</v>
      </c>
      <c r="Q57" s="116">
        <f t="shared" si="2"/>
        <v>9.7170943038103008</v>
      </c>
      <c r="R57" s="74">
        <f t="shared" si="3"/>
        <v>101.28371278392167</v>
      </c>
      <c r="S57" s="121">
        <f t="shared" si="8"/>
        <v>3.8462879880556411E-3</v>
      </c>
      <c r="T57" s="74">
        <v>0</v>
      </c>
      <c r="U57" s="74">
        <f t="shared" si="4"/>
        <v>101.35326340758967</v>
      </c>
      <c r="V57" s="38">
        <v>108.4567867552912</v>
      </c>
      <c r="W57" s="83"/>
      <c r="X57" s="74">
        <f>+GI_Data_Monthly!AB57*100</f>
        <v>103.85548446529799</v>
      </c>
      <c r="Y57" s="74">
        <f>+GI_Data_Monthly!AC57*100</f>
        <v>104.53749297719</v>
      </c>
      <c r="Z57" s="122">
        <f t="shared" si="9"/>
        <v>9.6152336335251776E-3</v>
      </c>
      <c r="AA57" s="120">
        <f t="shared" si="10"/>
        <v>1.0180959292148375</v>
      </c>
    </row>
    <row r="58" spans="1:27" x14ac:dyDescent="0.25">
      <c r="A58" s="112">
        <v>1984</v>
      </c>
      <c r="B58" s="113">
        <v>6</v>
      </c>
      <c r="C58" s="29">
        <f>+GI_Data_Monthly!J58</f>
        <v>256596.698445191</v>
      </c>
      <c r="D58" s="37">
        <f t="shared" si="0"/>
        <v>59.100450678620049</v>
      </c>
      <c r="E58" s="37">
        <f>GI_Data_Monthly!C58</f>
        <v>1.0410016932589801</v>
      </c>
      <c r="F58" s="114">
        <f>GI_Data_Monthly!L58</f>
        <v>7318.4090286092496</v>
      </c>
      <c r="G58" s="37">
        <f>+GI_Data_Monthly!E58</f>
        <v>215.348900499222</v>
      </c>
      <c r="H58" s="29">
        <f>+GI_Data_Monthly!H58</f>
        <v>4216.6459669108999</v>
      </c>
      <c r="I58" s="115">
        <f>+GI_Data_Monthly!G58</f>
        <v>4341.7045978300202</v>
      </c>
      <c r="J58" s="29">
        <f>GI_Data_Monthly!I58</f>
        <v>0</v>
      </c>
      <c r="K58" s="38">
        <f>+GI_Data_Monthly!K58</f>
        <v>25.565642387879599</v>
      </c>
      <c r="L58" s="74">
        <f>+H58*1000/Population_Monthly!C178</f>
        <v>0.38276208134250661</v>
      </c>
      <c r="M58" s="74">
        <f>GI_Data_Monthly!N58</f>
        <v>119.76522445198501</v>
      </c>
      <c r="N58" s="74">
        <f>GI_Data_Monthly!O58*100</f>
        <v>100.66182906758601</v>
      </c>
      <c r="O58" s="74">
        <f t="shared" si="6"/>
        <v>100.90645645708248</v>
      </c>
      <c r="P58" s="93">
        <f t="shared" si="1"/>
        <v>115.04805921789202</v>
      </c>
      <c r="Q58" s="116">
        <f t="shared" si="2"/>
        <v>9.7855584912430054</v>
      </c>
      <c r="R58" s="74">
        <f t="shared" si="3"/>
        <v>101.03091630854033</v>
      </c>
      <c r="S58" s="121">
        <f t="shared" si="8"/>
        <v>-3.4665876397861339E-3</v>
      </c>
      <c r="T58" s="74">
        <v>0</v>
      </c>
      <c r="U58" s="74">
        <f t="shared" si="4"/>
        <v>101.28371278392167</v>
      </c>
      <c r="V58" s="38">
        <v>108.13842315262976</v>
      </c>
      <c r="W58" s="83"/>
      <c r="X58" s="74">
        <f>+GI_Data_Monthly!AB58*100</f>
        <v>103.86427332472199</v>
      </c>
      <c r="Y58" s="74">
        <f>+GI_Data_Monthly!AC58*100</f>
        <v>104.98964689589101</v>
      </c>
      <c r="Z58" s="122">
        <f t="shared" si="9"/>
        <v>6.9092257724978068E-3</v>
      </c>
      <c r="AA58" s="120">
        <f t="shared" si="10"/>
        <v>1.0216648806003426</v>
      </c>
    </row>
    <row r="59" spans="1:27" x14ac:dyDescent="0.25">
      <c r="A59" s="112">
        <v>1984</v>
      </c>
      <c r="B59" s="113">
        <v>7</v>
      </c>
      <c r="C59" s="29">
        <f>+GI_Data_Monthly!J59</f>
        <v>258624.84375</v>
      </c>
      <c r="D59" s="37">
        <f t="shared" si="0"/>
        <v>59.401222396932937</v>
      </c>
      <c r="E59" s="37">
        <f>GI_Data_Monthly!C59</f>
        <v>1.044</v>
      </c>
      <c r="F59" s="114">
        <f>GI_Data_Monthly!L59</f>
        <v>7337.5</v>
      </c>
      <c r="G59" s="37">
        <f>+GI_Data_Monthly!E59</f>
        <v>207.39224243164099</v>
      </c>
      <c r="H59" s="29">
        <f>+GI_Data_Monthly!H59</f>
        <v>4234.63330078125</v>
      </c>
      <c r="I59" s="115">
        <f>+GI_Data_Monthly!G59</f>
        <v>4353.8639999999996</v>
      </c>
      <c r="J59" s="29">
        <f>GI_Data_Monthly!I59</f>
        <v>0</v>
      </c>
      <c r="K59" s="38">
        <f>+GI_Data_Monthly!K59</f>
        <v>25.698057174682599</v>
      </c>
      <c r="L59" s="74">
        <f>+H59*1000/Population_Monthly!C179</f>
        <v>0.38350379718900435</v>
      </c>
      <c r="M59" s="74">
        <f>GI_Data_Monthly!N59</f>
        <v>119</v>
      </c>
      <c r="N59" s="74">
        <f>GI_Data_Monthly!O59*100</f>
        <v>100.4</v>
      </c>
      <c r="O59" s="74">
        <f t="shared" si="6"/>
        <v>100.85367867930751</v>
      </c>
      <c r="P59" s="93">
        <f t="shared" si="1"/>
        <v>113.98467432950191</v>
      </c>
      <c r="Q59" s="116">
        <f t="shared" si="2"/>
        <v>9.8553025068709132</v>
      </c>
      <c r="R59" s="74">
        <f t="shared" si="3"/>
        <v>100.70869408630701</v>
      </c>
      <c r="S59" s="121">
        <f t="shared" si="8"/>
        <v>-6.2685582312789201E-3</v>
      </c>
      <c r="T59" s="74">
        <v>0</v>
      </c>
      <c r="U59" s="74">
        <f t="shared" si="4"/>
        <v>101.03091630854033</v>
      </c>
      <c r="V59" s="38">
        <v>106.72003883753612</v>
      </c>
      <c r="W59" s="83"/>
      <c r="X59" s="74">
        <f>+GI_Data_Monthly!AB59*100</f>
        <v>103.86666666669998</v>
      </c>
      <c r="Y59" s="74">
        <f>+GI_Data_Monthly!AC59*100</f>
        <v>105.4</v>
      </c>
      <c r="Z59" s="122">
        <f t="shared" si="9"/>
        <v>5.3570084672359131E-3</v>
      </c>
      <c r="AA59" s="120">
        <f t="shared" si="10"/>
        <v>1.0252482139336758</v>
      </c>
    </row>
    <row r="60" spans="1:27" x14ac:dyDescent="0.25">
      <c r="A60" s="112">
        <v>1984</v>
      </c>
      <c r="B60" s="113">
        <v>8</v>
      </c>
      <c r="C60" s="29">
        <f>+GI_Data_Monthly!J60</f>
        <v>260892.052331668</v>
      </c>
      <c r="D60" s="37">
        <f t="shared" si="0"/>
        <v>59.756927094159757</v>
      </c>
      <c r="E60" s="37">
        <f>GI_Data_Monthly!C60</f>
        <v>1.04704282456172</v>
      </c>
      <c r="F60" s="114">
        <f>GI_Data_Monthly!L60</f>
        <v>7356.0125191030002</v>
      </c>
      <c r="G60" s="37">
        <f>+GI_Data_Monthly!E60</f>
        <v>199.97420316474199</v>
      </c>
      <c r="H60" s="29">
        <f>+GI_Data_Monthly!H60</f>
        <v>4253.4681466273096</v>
      </c>
      <c r="I60" s="115">
        <f>+GI_Data_Monthly!G60</f>
        <v>4365.8880236692403</v>
      </c>
      <c r="J60" s="29">
        <f>GI_Data_Monthly!I60</f>
        <v>0</v>
      </c>
      <c r="K60" s="38">
        <f>+GI_Data_Monthly!K60</f>
        <v>25.840646079767801</v>
      </c>
      <c r="L60" s="74">
        <f>+H60*1000/Population_Monthly!C180</f>
        <v>0.38431865849457009</v>
      </c>
      <c r="M60" s="74">
        <f>GI_Data_Monthly!N60</f>
        <v>119.110684630241</v>
      </c>
      <c r="N60" s="74">
        <f>GI_Data_Monthly!O60*100</f>
        <v>100.41184160282299</v>
      </c>
      <c r="O60" s="74">
        <f t="shared" si="6"/>
        <v>100.81781145210716</v>
      </c>
      <c r="P60" s="93">
        <f t="shared" si="1"/>
        <v>113.75913366303746</v>
      </c>
      <c r="Q60" s="116">
        <f t="shared" si="2"/>
        <v>9.9310424360093332</v>
      </c>
      <c r="R60" s="74">
        <f t="shared" si="3"/>
        <v>100.49122355680299</v>
      </c>
      <c r="S60" s="121">
        <f t="shared" si="8"/>
        <v>-4.2681191022122533E-3</v>
      </c>
      <c r="T60" s="74">
        <v>0</v>
      </c>
      <c r="U60" s="74">
        <f t="shared" si="4"/>
        <v>100.70869408630701</v>
      </c>
      <c r="V60" s="38">
        <v>104.15514641549936</v>
      </c>
      <c r="W60" s="83"/>
      <c r="X60" s="74">
        <f>+GI_Data_Monthly!AB60*100</f>
        <v>103.86887565637599</v>
      </c>
      <c r="Y60" s="74">
        <f>+GI_Data_Monthly!AC60*100</f>
        <v>105.77721576297201</v>
      </c>
      <c r="Z60" s="122">
        <f t="shared" si="9"/>
        <v>5.442953230236071E-3</v>
      </c>
      <c r="AA60" s="120">
        <f t="shared" si="10"/>
        <v>1.0288410338540743</v>
      </c>
    </row>
    <row r="61" spans="1:27" x14ac:dyDescent="0.25">
      <c r="A61" s="112">
        <v>1984</v>
      </c>
      <c r="B61" s="113">
        <v>9</v>
      </c>
      <c r="C61" s="29">
        <f>+GI_Data_Monthly!J61</f>
        <v>262882.752732491</v>
      </c>
      <c r="D61" s="37">
        <f t="shared" si="0"/>
        <v>60.046819664942007</v>
      </c>
      <c r="E61" s="37">
        <f>GI_Data_Monthly!C61</f>
        <v>1.0500586077935099</v>
      </c>
      <c r="F61" s="114">
        <f>GI_Data_Monthly!L61</f>
        <v>7375.1810709205602</v>
      </c>
      <c r="G61" s="37">
        <f>+GI_Data_Monthly!E61</f>
        <v>194.47930213504199</v>
      </c>
      <c r="H61" s="29">
        <f>+GI_Data_Monthly!H61</f>
        <v>4272.6256591046304</v>
      </c>
      <c r="I61" s="115">
        <f>+GI_Data_Monthly!G61</f>
        <v>4377.9629662214002</v>
      </c>
      <c r="J61" s="29">
        <f>GI_Data_Monthly!I61</f>
        <v>0</v>
      </c>
      <c r="K61" s="38">
        <f>+GI_Data_Monthly!K61</f>
        <v>25.968053035520299</v>
      </c>
      <c r="L61" s="74">
        <f>+H61*1000/Population_Monthly!C181</f>
        <v>0.38515884637730208</v>
      </c>
      <c r="M61" s="74">
        <f>GI_Data_Monthly!N61</f>
        <v>119.411569663213</v>
      </c>
      <c r="N61" s="74">
        <f>GI_Data_Monthly!O61*100</f>
        <v>100.571309840468</v>
      </c>
      <c r="O61" s="74">
        <f t="shared" si="6"/>
        <v>100.81655241605034</v>
      </c>
      <c r="P61" s="93">
        <f t="shared" si="1"/>
        <v>113.71895699625067</v>
      </c>
      <c r="Q61" s="116">
        <f t="shared" si="2"/>
        <v>10.001825349825596</v>
      </c>
      <c r="R61" s="74">
        <f t="shared" si="3"/>
        <v>100.461050481097</v>
      </c>
      <c r="S61" s="121">
        <f t="shared" si="8"/>
        <v>-1.5020350601380184E-4</v>
      </c>
      <c r="T61" s="74">
        <v>0</v>
      </c>
      <c r="U61" s="74">
        <f t="shared" si="4"/>
        <v>100.49122355680299</v>
      </c>
      <c r="V61" s="38">
        <v>101.10699747028404</v>
      </c>
      <c r="W61" s="83"/>
      <c r="X61" s="74">
        <f>+GI_Data_Monthly!AB61*100</f>
        <v>103.86975126103199</v>
      </c>
      <c r="Y61" s="74">
        <f>+GI_Data_Monthly!AC61*100</f>
        <v>106.126793417198</v>
      </c>
      <c r="Z61" s="122">
        <f t="shared" si="9"/>
        <v>6.8888481311034089E-3</v>
      </c>
      <c r="AA61" s="120">
        <f t="shared" si="10"/>
        <v>1.0324129230191341</v>
      </c>
    </row>
    <row r="62" spans="1:27" x14ac:dyDescent="0.25">
      <c r="A62" s="112">
        <v>1984</v>
      </c>
      <c r="B62" s="113">
        <v>10</v>
      </c>
      <c r="C62" s="29">
        <f>+GI_Data_Monthly!J62</f>
        <v>264035.90000000002</v>
      </c>
      <c r="D62" s="37">
        <f t="shared" si="0"/>
        <v>60.139139402931427</v>
      </c>
      <c r="E62" s="37">
        <f>GI_Data_Monthly!C62</f>
        <v>1.0529999999999999</v>
      </c>
      <c r="F62" s="114">
        <f>GI_Data_Monthly!L62</f>
        <v>7396</v>
      </c>
      <c r="G62" s="37">
        <f>+GI_Data_Monthly!E62</f>
        <v>192.031814575195</v>
      </c>
      <c r="H62" s="29">
        <f>+GI_Data_Monthly!H62</f>
        <v>4291.4669999999996</v>
      </c>
      <c r="I62" s="115">
        <f>+GI_Data_Monthly!G62</f>
        <v>4390.4170000000004</v>
      </c>
      <c r="J62" s="29">
        <f>GI_Data_Monthly!I62</f>
        <v>0</v>
      </c>
      <c r="K62" s="38">
        <f>+GI_Data_Monthly!K62</f>
        <v>26.053491592407202</v>
      </c>
      <c r="L62" s="74">
        <f>+H62*1000/Population_Monthly!C182</f>
        <v>0.38596672997864834</v>
      </c>
      <c r="M62" s="74">
        <f>GI_Data_Monthly!N62</f>
        <v>118.9</v>
      </c>
      <c r="N62" s="74">
        <f>GI_Data_Monthly!O62*100</f>
        <v>100.66666666670001</v>
      </c>
      <c r="O62" s="74">
        <f t="shared" si="6"/>
        <v>100.83599686050032</v>
      </c>
      <c r="P62" s="93">
        <f t="shared" si="1"/>
        <v>112.91547958214626</v>
      </c>
      <c r="Q62" s="116">
        <f t="shared" si="2"/>
        <v>10.055780954447615</v>
      </c>
      <c r="R62" s="74">
        <f t="shared" si="3"/>
        <v>100.54993936999699</v>
      </c>
      <c r="S62" s="121">
        <f t="shared" si="8"/>
        <v>2.3232658486567193E-3</v>
      </c>
      <c r="T62" s="74">
        <v>0</v>
      </c>
      <c r="U62" s="74">
        <f t="shared" si="4"/>
        <v>100.461050481097</v>
      </c>
      <c r="V62" s="38">
        <v>98.434370559265602</v>
      </c>
      <c r="W62" s="83"/>
      <c r="X62" s="74">
        <f>+GI_Data_Monthly!AB62*100</f>
        <v>103.86666666669998</v>
      </c>
      <c r="Y62" s="74">
        <f>+GI_Data_Monthly!AC62*100</f>
        <v>106.46666666669999</v>
      </c>
      <c r="Z62" s="122">
        <f t="shared" si="9"/>
        <v>8.6296848888502697E-3</v>
      </c>
      <c r="AA62" s="120">
        <f t="shared" si="10"/>
        <v>1.035912923019134</v>
      </c>
    </row>
    <row r="63" spans="1:27" x14ac:dyDescent="0.25">
      <c r="A63" s="112">
        <v>1984</v>
      </c>
      <c r="B63" s="113">
        <v>11</v>
      </c>
      <c r="C63" s="29">
        <f>+GI_Data_Monthly!J63</f>
        <v>264136.53197671298</v>
      </c>
      <c r="D63" s="37">
        <f t="shared" si="0"/>
        <v>59.969474921228816</v>
      </c>
      <c r="E63" s="37">
        <f>GI_Data_Monthly!C63</f>
        <v>1.05611373218947</v>
      </c>
      <c r="F63" s="114">
        <f>GI_Data_Monthly!L63</f>
        <v>7420.7515908351097</v>
      </c>
      <c r="G63" s="37">
        <f>+GI_Data_Monthly!E63</f>
        <v>193.112894746461</v>
      </c>
      <c r="H63" s="29">
        <f>+GI_Data_Monthly!H63</f>
        <v>4311.15685467209</v>
      </c>
      <c r="I63" s="115">
        <f>+GI_Data_Monthly!G63</f>
        <v>4404.5163364138498</v>
      </c>
      <c r="J63" s="29">
        <f>GI_Data_Monthly!I63</f>
        <v>0</v>
      </c>
      <c r="K63" s="38">
        <f>+GI_Data_Monthly!K63</f>
        <v>26.089171928381401</v>
      </c>
      <c r="L63" s="74">
        <f>+H63*1000/Population_Monthly!C183</f>
        <v>0.38684704097991807</v>
      </c>
      <c r="M63" s="74">
        <f>GI_Data_Monthly!N63</f>
        <v>116.980279821518</v>
      </c>
      <c r="N63" s="74">
        <f>GI_Data_Monthly!O63*100</f>
        <v>100.577326259081</v>
      </c>
      <c r="O63" s="74">
        <f t="shared" si="6"/>
        <v>100.84321834984866</v>
      </c>
      <c r="P63" s="93">
        <f t="shared" si="1"/>
        <v>110.76485065581116</v>
      </c>
      <c r="Q63" s="116">
        <f t="shared" si="2"/>
        <v>10.092518962110688</v>
      </c>
      <c r="R63" s="74">
        <f t="shared" si="3"/>
        <v>100.60510092208301</v>
      </c>
      <c r="S63" s="121">
        <f t="shared" si="8"/>
        <v>8.6234745545099578E-4</v>
      </c>
      <c r="T63" s="74">
        <v>0</v>
      </c>
      <c r="U63" s="74">
        <f t="shared" si="4"/>
        <v>100.54993936999699</v>
      </c>
      <c r="V63" s="38">
        <v>96.653553092690728</v>
      </c>
      <c r="W63" s="83"/>
      <c r="X63" s="74">
        <f>+GI_Data_Monthly!AB63*100</f>
        <v>103.86664015647</v>
      </c>
      <c r="Y63" s="74">
        <f>+GI_Data_Monthly!AC63*100</f>
        <v>106.84181813407001</v>
      </c>
      <c r="Z63" s="122">
        <f t="shared" si="9"/>
        <v>9.1427302934786268E-3</v>
      </c>
      <c r="AA63" s="120">
        <f t="shared" si="10"/>
        <v>1.0392763742847932</v>
      </c>
    </row>
    <row r="64" spans="1:27" x14ac:dyDescent="0.25">
      <c r="A64" s="112">
        <v>1984</v>
      </c>
      <c r="B64" s="113">
        <v>12</v>
      </c>
      <c r="C64" s="29">
        <f>+GI_Data_Monthly!J64</f>
        <v>263775.35625719302</v>
      </c>
      <c r="D64" s="37">
        <f t="shared" si="0"/>
        <v>59.696317787222618</v>
      </c>
      <c r="E64" s="37">
        <f>GI_Data_Monthly!C64</f>
        <v>1.05924879767451</v>
      </c>
      <c r="F64" s="114">
        <f>GI_Data_Monthly!L64</f>
        <v>7445.6970435732801</v>
      </c>
      <c r="G64" s="37">
        <f>+GI_Data_Monthly!E64</f>
        <v>196.66946982672499</v>
      </c>
      <c r="H64" s="29">
        <f>+GI_Data_Monthly!H64</f>
        <v>4330.0176349947196</v>
      </c>
      <c r="I64" s="115">
        <f>+GI_Data_Monthly!G64</f>
        <v>4418.6202103348396</v>
      </c>
      <c r="J64" s="29">
        <f>GI_Data_Monthly!I64</f>
        <v>4224.4748273033774</v>
      </c>
      <c r="K64" s="38">
        <f>+GI_Data_Monthly!K64</f>
        <v>26.099746999479901</v>
      </c>
      <c r="L64" s="74">
        <f>+H64*1000/Population_Monthly!C184</f>
        <v>0.38764909373991829</v>
      </c>
      <c r="M64" s="74">
        <f>GI_Data_Monthly!N64</f>
        <v>114.934389633352</v>
      </c>
      <c r="N64" s="74">
        <f>GI_Data_Monthly!O64*100</f>
        <v>100.482803348719</v>
      </c>
      <c r="O64" s="74">
        <f t="shared" si="6"/>
        <v>100.82465168329009</v>
      </c>
      <c r="P64" s="93">
        <f t="shared" si="1"/>
        <v>108.50556534563042</v>
      </c>
      <c r="Q64" s="116">
        <f t="shared" si="2"/>
        <v>10.117543271189536</v>
      </c>
      <c r="R64" s="74">
        <f t="shared" si="3"/>
        <v>100.57559875816668</v>
      </c>
      <c r="S64" s="121">
        <f t="shared" si="8"/>
        <v>-2.2123892941127155E-3</v>
      </c>
      <c r="T64" s="74">
        <v>0</v>
      </c>
      <c r="U64" s="74">
        <f t="shared" si="4"/>
        <v>100.60510092208301</v>
      </c>
      <c r="V64" s="38">
        <v>96.292905568397316</v>
      </c>
      <c r="W64" s="83">
        <f>AVERAGE(Q53:Q64)</f>
        <v>9.8174740704652326</v>
      </c>
      <c r="X64" s="74">
        <f>+GI_Data_Monthly!AB64*100</f>
        <v>103.91375948200098</v>
      </c>
      <c r="Y64" s="74">
        <f>+GI_Data_Monthly!AC64*100</f>
        <v>107.225219754874</v>
      </c>
      <c r="Z64" s="122">
        <f t="shared" si="9"/>
        <v>7.7691425706074386E-3</v>
      </c>
      <c r="AA64" s="120">
        <f t="shared" si="10"/>
        <v>1.0424930046573768</v>
      </c>
    </row>
    <row r="65" spans="1:27" x14ac:dyDescent="0.25">
      <c r="A65" s="112">
        <v>1985</v>
      </c>
      <c r="B65" s="113">
        <v>1</v>
      </c>
      <c r="C65" s="29">
        <f>+GI_Data_Monthly!J65</f>
        <v>263774.90000000002</v>
      </c>
      <c r="D65" s="37">
        <f t="shared" si="0"/>
        <v>59.507762862095497</v>
      </c>
      <c r="E65" s="37">
        <f>GI_Data_Monthly!C65</f>
        <v>1.0626666666669999</v>
      </c>
      <c r="F65" s="114">
        <f>GI_Data_Monthly!L65</f>
        <v>7469.5</v>
      </c>
      <c r="G65" s="37">
        <f>+GI_Data_Monthly!E65</f>
        <v>201.50482177734401</v>
      </c>
      <c r="H65" s="29">
        <f>+GI_Data_Monthly!H65</f>
        <v>4348.8</v>
      </c>
      <c r="I65" s="115">
        <f>+GI_Data_Monthly!G65</f>
        <v>4432.61328125</v>
      </c>
      <c r="J65" s="29">
        <f>GI_Data_Monthly!I65</f>
        <v>0</v>
      </c>
      <c r="K65" s="38">
        <f>+GI_Data_Monthly!K65</f>
        <v>26.124210000000001</v>
      </c>
      <c r="L65" s="74">
        <f>+H65*1000/Population_Monthly!C185</f>
        <v>0.38844047486687294</v>
      </c>
      <c r="M65" s="74">
        <f>GI_Data_Monthly!N65</f>
        <v>114.26666666666701</v>
      </c>
      <c r="N65" s="74">
        <f>GI_Data_Monthly!O65*100</f>
        <v>100.6333333333</v>
      </c>
      <c r="O65" s="74">
        <f t="shared" si="6"/>
        <v>100.79409612773175</v>
      </c>
      <c r="P65" s="93">
        <f t="shared" si="1"/>
        <v>107.52823086571314</v>
      </c>
      <c r="Q65" s="116">
        <f t="shared" si="2"/>
        <v>10.147700537921912</v>
      </c>
      <c r="R65" s="74">
        <f t="shared" si="3"/>
        <v>100.56448764703333</v>
      </c>
      <c r="S65" s="121">
        <f t="shared" si="8"/>
        <v>-3.6303630366336659E-3</v>
      </c>
      <c r="T65" s="74">
        <v>0</v>
      </c>
      <c r="U65" s="74">
        <f t="shared" si="4"/>
        <v>100.57559875816668</v>
      </c>
      <c r="V65" s="38">
        <v>97.6964836561787</v>
      </c>
      <c r="W65" s="83"/>
      <c r="X65" s="74">
        <f>+GI_Data_Monthly!AB65*100</f>
        <v>104.06666666669999</v>
      </c>
      <c r="Y65" s="74">
        <f>+GI_Data_Monthly!AC65*100</f>
        <v>107.6333333333</v>
      </c>
      <c r="Z65" s="122">
        <f t="shared" si="9"/>
        <v>4.9447943417802271E-3</v>
      </c>
      <c r="AA65" s="120">
        <f t="shared" si="10"/>
        <v>1.0456041157685432</v>
      </c>
    </row>
    <row r="66" spans="1:27" x14ac:dyDescent="0.25">
      <c r="A66" s="112">
        <v>1985</v>
      </c>
      <c r="B66" s="113">
        <v>2</v>
      </c>
      <c r="C66" s="29">
        <f>+GI_Data_Monthly!J66</f>
        <v>264759.59528660699</v>
      </c>
      <c r="D66" s="37">
        <f t="shared" si="0"/>
        <v>59.560313725382407</v>
      </c>
      <c r="E66" s="37">
        <f>GI_Data_Monthly!C66</f>
        <v>1.0662463901397099</v>
      </c>
      <c r="F66" s="114">
        <f>GI_Data_Monthly!L66</f>
        <v>7489.8423150553999</v>
      </c>
      <c r="G66" s="37">
        <f>+GI_Data_Monthly!E66</f>
        <v>205.96032224799001</v>
      </c>
      <c r="H66" s="29">
        <f>+GI_Data_Monthly!H66</f>
        <v>4366.3172586194396</v>
      </c>
      <c r="I66" s="115">
        <f>+GI_Data_Monthly!G66</f>
        <v>4445.2350688975002</v>
      </c>
      <c r="J66" s="29">
        <f>GI_Data_Monthly!I66</f>
        <v>0</v>
      </c>
      <c r="K66" s="38">
        <f>+GI_Data_Monthly!K66</f>
        <v>26.189081134047001</v>
      </c>
      <c r="L66" s="74">
        <f>+H66*1000/Population_Monthly!C186</f>
        <v>0.38911550238744663</v>
      </c>
      <c r="M66" s="74">
        <f>GI_Data_Monthly!N66</f>
        <v>116.150942486224</v>
      </c>
      <c r="N66" s="74">
        <f>GI_Data_Monthly!O66*100</f>
        <v>101.18690136975601</v>
      </c>
      <c r="O66" s="74">
        <f t="shared" si="6"/>
        <v>100.78692915334983</v>
      </c>
      <c r="P66" s="93">
        <f t="shared" si="1"/>
        <v>108.93442975315</v>
      </c>
      <c r="Q66" s="116">
        <f t="shared" si="2"/>
        <v>10.190577462540299</v>
      </c>
      <c r="R66" s="74">
        <f t="shared" si="3"/>
        <v>100.76767935059168</v>
      </c>
      <c r="S66" s="121">
        <f t="shared" si="8"/>
        <v>-8.4922707144652332E-4</v>
      </c>
      <c r="T66" s="74">
        <v>0</v>
      </c>
      <c r="U66" s="74">
        <f t="shared" si="4"/>
        <v>100.56448764703333</v>
      </c>
      <c r="V66" s="38">
        <v>100.79760611627955</v>
      </c>
      <c r="W66" s="83"/>
      <c r="X66" s="74">
        <f>+GI_Data_Monthly!AB66*100</f>
        <v>104.34368619385499</v>
      </c>
      <c r="Y66" s="74">
        <f>+GI_Data_Monthly!AC66*100</f>
        <v>108.04292816985499</v>
      </c>
      <c r="Z66" s="122">
        <f t="shared" si="9"/>
        <v>2.1558227555384855E-3</v>
      </c>
      <c r="AA66" s="120">
        <f t="shared" si="10"/>
        <v>1.0486972960771157</v>
      </c>
    </row>
    <row r="67" spans="1:27" x14ac:dyDescent="0.25">
      <c r="A67" s="112">
        <v>1985</v>
      </c>
      <c r="B67" s="113">
        <v>3</v>
      </c>
      <c r="C67" s="29">
        <f>+GI_Data_Monthly!J67</f>
        <v>266169.11015533702</v>
      </c>
      <c r="D67" s="37">
        <f t="shared" si="0"/>
        <v>59.735945290914884</v>
      </c>
      <c r="E67" s="37">
        <f>GI_Data_Monthly!C67</f>
        <v>1.06936332032846</v>
      </c>
      <c r="F67" s="114">
        <f>GI_Data_Monthly!L67</f>
        <v>7509.2645908507402</v>
      </c>
      <c r="G67" s="37">
        <f>+GI_Data_Monthly!E67</f>
        <v>208.012353469288</v>
      </c>
      <c r="H67" s="29">
        <f>+GI_Data_Monthly!H67</f>
        <v>4380.4892439099904</v>
      </c>
      <c r="I67" s="115">
        <f>+GI_Data_Monthly!G67</f>
        <v>4455.7612482583099</v>
      </c>
      <c r="J67" s="29">
        <f>GI_Data_Monthly!I67</f>
        <v>0</v>
      </c>
      <c r="K67" s="38">
        <f>+GI_Data_Monthly!K67</f>
        <v>26.264457970734501</v>
      </c>
      <c r="L67" s="74">
        <f>+H67*1000/Population_Monthly!C187</f>
        <v>0.38949001324896082</v>
      </c>
      <c r="M67" s="74">
        <f>GI_Data_Monthly!N67</f>
        <v>119.028884253101</v>
      </c>
      <c r="N67" s="74">
        <f>GI_Data_Monthly!O67*100</f>
        <v>101.798217675201</v>
      </c>
      <c r="O67" s="74">
        <f t="shared" si="6"/>
        <v>100.81842908513907</v>
      </c>
      <c r="P67" s="93">
        <f t="shared" si="1"/>
        <v>111.30817935343126</v>
      </c>
      <c r="Q67" s="116">
        <f t="shared" si="2"/>
        <v>10.229744082998156</v>
      </c>
      <c r="R67" s="74">
        <f t="shared" si="3"/>
        <v>101.20615079275234</v>
      </c>
      <c r="S67" s="121">
        <f t="shared" si="8"/>
        <v>3.7270594274492197E-3</v>
      </c>
      <c r="T67" s="74">
        <v>0</v>
      </c>
      <c r="U67" s="74">
        <f t="shared" si="4"/>
        <v>100.76767935059168</v>
      </c>
      <c r="V67" s="38">
        <v>103.3812053167602</v>
      </c>
      <c r="W67" s="83"/>
      <c r="X67" s="74">
        <f>+GI_Data_Monthly!AB67*100</f>
        <v>104.59009409781099</v>
      </c>
      <c r="Y67" s="74">
        <f>+GI_Data_Monthly!AC67*100</f>
        <v>108.40060360963699</v>
      </c>
      <c r="Z67" s="122">
        <f t="shared" si="9"/>
        <v>3.2651508840541205E-4</v>
      </c>
      <c r="AA67" s="120">
        <f t="shared" si="10"/>
        <v>1.0518042155372276</v>
      </c>
    </row>
    <row r="68" spans="1:27" x14ac:dyDescent="0.25">
      <c r="A68" s="112">
        <v>1985</v>
      </c>
      <c r="B68" s="113">
        <v>4</v>
      </c>
      <c r="C68" s="29">
        <f>+GI_Data_Monthly!J68</f>
        <v>267701.9375</v>
      </c>
      <c r="D68" s="37">
        <f t="shared" si="0"/>
        <v>59.927958809620414</v>
      </c>
      <c r="E68" s="37">
        <f>GI_Data_Monthly!C68</f>
        <v>1.0723333333330001</v>
      </c>
      <c r="F68" s="114">
        <f>GI_Data_Monthly!L68</f>
        <v>7537.9</v>
      </c>
      <c r="G68" s="37">
        <f>+GI_Data_Monthly!E68</f>
        <v>206.18165588378901</v>
      </c>
      <c r="H68" s="29">
        <f>+GI_Data_Monthly!H68</f>
        <v>4393.7</v>
      </c>
      <c r="I68" s="115">
        <f>+GI_Data_Monthly!G68</f>
        <v>4467.0625</v>
      </c>
      <c r="J68" s="29">
        <f>GI_Data_Monthly!I68</f>
        <v>0</v>
      </c>
      <c r="K68" s="38">
        <f>+GI_Data_Monthly!K68</f>
        <v>26.334949999999999</v>
      </c>
      <c r="L68" s="74">
        <f>+H68*1000/Population_Monthly!C188</f>
        <v>0.38977754992380897</v>
      </c>
      <c r="M68" s="74">
        <f>GI_Data_Monthly!N68</f>
        <v>121.833333333333</v>
      </c>
      <c r="N68" s="74">
        <f>GI_Data_Monthly!O68*100</f>
        <v>102.23333333330001</v>
      </c>
      <c r="O68" s="74">
        <f t="shared" si="6"/>
        <v>100.89065130735575</v>
      </c>
      <c r="P68" s="93">
        <f t="shared" si="1"/>
        <v>113.61516941253112</v>
      </c>
      <c r="Q68" s="116">
        <f t="shared" si="2"/>
        <v>10.264772288366013</v>
      </c>
      <c r="R68" s="74">
        <f t="shared" si="3"/>
        <v>101.73948412608566</v>
      </c>
      <c r="S68" s="121">
        <f t="shared" si="8"/>
        <v>8.5498191377808563E-3</v>
      </c>
      <c r="T68" s="74">
        <v>0</v>
      </c>
      <c r="U68" s="74">
        <f t="shared" si="4"/>
        <v>101.20615079275234</v>
      </c>
      <c r="V68" s="38">
        <v>103.68616099121141</v>
      </c>
      <c r="W68" s="83"/>
      <c r="X68" s="74">
        <f>+GI_Data_Monthly!AB68*100</f>
        <v>104.69999999999999</v>
      </c>
      <c r="Y68" s="74">
        <f>+GI_Data_Monthly!AC68*100</f>
        <v>108.7666666667</v>
      </c>
      <c r="Z68" s="122">
        <f t="shared" si="9"/>
        <v>-1.2805566867421514E-4</v>
      </c>
      <c r="AA68" s="120">
        <f t="shared" si="10"/>
        <v>1.0549153266483109</v>
      </c>
    </row>
    <row r="69" spans="1:27" x14ac:dyDescent="0.25">
      <c r="A69" s="112">
        <v>1985</v>
      </c>
      <c r="B69" s="113">
        <v>5</v>
      </c>
      <c r="C69" s="29">
        <f>+GI_Data_Monthly!J69</f>
        <v>268720.82471254398</v>
      </c>
      <c r="D69" s="37">
        <f t="shared" ref="D69:D132" si="11">C69/I69</f>
        <v>60.007256873214047</v>
      </c>
      <c r="E69" s="37">
        <f>GI_Data_Monthly!C69</f>
        <v>1.0745367594489701</v>
      </c>
      <c r="F69" s="114">
        <f>GI_Data_Monthly!L69</f>
        <v>7576.1313581930199</v>
      </c>
      <c r="G69" s="37">
        <f>+GI_Data_Monthly!E69</f>
        <v>199.67738005658501</v>
      </c>
      <c r="H69" s="29">
        <f>+GI_Data_Monthly!H69</f>
        <v>4403.8321613007602</v>
      </c>
      <c r="I69" s="115">
        <f>+GI_Data_Monthly!G69</f>
        <v>4478.1387904517796</v>
      </c>
      <c r="J69" s="29">
        <f>GI_Data_Monthly!I69</f>
        <v>0</v>
      </c>
      <c r="K69" s="38">
        <f>+GI_Data_Monthly!K69</f>
        <v>26.3688113298</v>
      </c>
      <c r="L69" s="74">
        <f>+H69*1000/Population_Monthly!C189</f>
        <v>0.38976905403417139</v>
      </c>
      <c r="M69" s="74">
        <f>GI_Data_Monthly!N69</f>
        <v>122.908387997528</v>
      </c>
      <c r="N69" s="74">
        <f>GI_Data_Monthly!O69*100</f>
        <v>102.165498276682</v>
      </c>
      <c r="O69" s="74">
        <f t="shared" si="6"/>
        <v>100.98242173113466</v>
      </c>
      <c r="P69" s="93">
        <f t="shared" ref="P69:P132" si="12">M69/E69</f>
        <v>114.38267413071682</v>
      </c>
      <c r="Q69" s="116">
        <f t="shared" ref="Q69:Q132" si="13">K69*L69</f>
        <v>10.277746648021687</v>
      </c>
      <c r="R69" s="74">
        <f t="shared" si="3"/>
        <v>102.065683095061</v>
      </c>
      <c r="S69" s="121">
        <f t="shared" si="8"/>
        <v>1.0896484667651141E-2</v>
      </c>
      <c r="T69" s="74">
        <v>0</v>
      </c>
      <c r="U69" s="74">
        <f t="shared" si="4"/>
        <v>101.73948412608566</v>
      </c>
      <c r="V69" s="38">
        <v>100.12446182912343</v>
      </c>
      <c r="W69" s="83"/>
      <c r="X69" s="74">
        <f>+GI_Data_Monthly!AB69*100</f>
        <v>104.55460738951501</v>
      </c>
      <c r="Y69" s="74">
        <f>+GI_Data_Monthly!AC69*100</f>
        <v>109.083371215388</v>
      </c>
      <c r="Z69" s="122">
        <f t="shared" si="9"/>
        <v>4.5946072129207649E-4</v>
      </c>
      <c r="AA69" s="120">
        <f t="shared" si="10"/>
        <v>1.0579676771162776</v>
      </c>
    </row>
    <row r="70" spans="1:27" x14ac:dyDescent="0.25">
      <c r="A70" s="112">
        <v>1985</v>
      </c>
      <c r="B70" s="113">
        <v>6</v>
      </c>
      <c r="C70" s="29">
        <f>+GI_Data_Monthly!J70</f>
        <v>269512.33710491902</v>
      </c>
      <c r="D70" s="37">
        <f t="shared" si="11"/>
        <v>60.028242912082533</v>
      </c>
      <c r="E70" s="37">
        <f>GI_Data_Monthly!C70</f>
        <v>1.07659575533788</v>
      </c>
      <c r="F70" s="114">
        <f>GI_Data_Monthly!L70</f>
        <v>7619.3371480756996</v>
      </c>
      <c r="G70" s="37">
        <f>+GI_Data_Monthly!E70</f>
        <v>192.824416007249</v>
      </c>
      <c r="H70" s="29">
        <f>+GI_Data_Monthly!H70</f>
        <v>4413.4050080765201</v>
      </c>
      <c r="I70" s="115">
        <f>+GI_Data_Monthly!G70</f>
        <v>4489.7588873232098</v>
      </c>
      <c r="J70" s="29">
        <f>GI_Data_Monthly!I70</f>
        <v>0</v>
      </c>
      <c r="K70" s="38">
        <f>+GI_Data_Monthly!K70</f>
        <v>26.387404517789399</v>
      </c>
      <c r="L70" s="74">
        <f>+H70*1000/Population_Monthly!C190</f>
        <v>0.38971120908763401</v>
      </c>
      <c r="M70" s="74">
        <f>GI_Data_Monthly!N70</f>
        <v>122.73115541640399</v>
      </c>
      <c r="N70" s="74">
        <f>GI_Data_Monthly!O70*100</f>
        <v>101.81327401501501</v>
      </c>
      <c r="O70" s="74">
        <f t="shared" si="6"/>
        <v>101.07837547675376</v>
      </c>
      <c r="P70" s="93">
        <f t="shared" si="12"/>
        <v>113.99929342828025</v>
      </c>
      <c r="Q70" s="116">
        <f t="shared" si="13"/>
        <v>10.283467319312203</v>
      </c>
      <c r="R70" s="74">
        <f t="shared" si="3"/>
        <v>102.07070187499902</v>
      </c>
      <c r="S70" s="121">
        <f t="shared" si="8"/>
        <v>1.1438744537970891E-2</v>
      </c>
      <c r="T70" s="74">
        <v>0</v>
      </c>
      <c r="U70" s="74">
        <f t="shared" si="4"/>
        <v>102.065683095061</v>
      </c>
      <c r="V70" s="38">
        <v>95.300599355901724</v>
      </c>
      <c r="W70" s="83"/>
      <c r="X70" s="74">
        <f>+GI_Data_Monthly!AB70*100</f>
        <v>104.34098151429301</v>
      </c>
      <c r="Y70" s="74">
        <f>+GI_Data_Monthly!AC70*100</f>
        <v>109.40030738638799</v>
      </c>
      <c r="Z70" s="122">
        <f t="shared" si="9"/>
        <v>1.7015717361051619E-3</v>
      </c>
      <c r="AA70" s="120">
        <f t="shared" si="10"/>
        <v>1.0609338489561859</v>
      </c>
    </row>
    <row r="71" spans="1:27" x14ac:dyDescent="0.25">
      <c r="A71" s="112">
        <v>1985</v>
      </c>
      <c r="B71" s="113">
        <v>7</v>
      </c>
      <c r="C71" s="29">
        <f>+GI_Data_Monthly!J71</f>
        <v>270404.09999999998</v>
      </c>
      <c r="D71" s="37">
        <f t="shared" si="11"/>
        <v>60.075387382649403</v>
      </c>
      <c r="E71" s="37">
        <f>GI_Data_Monthly!C71</f>
        <v>1.079</v>
      </c>
      <c r="F71" s="114">
        <f>GI_Data_Monthly!L71</f>
        <v>7655.2</v>
      </c>
      <c r="G71" s="37">
        <f>+GI_Data_Monthly!E71</f>
        <v>191.96212768554699</v>
      </c>
      <c r="H71" s="29">
        <f>+GI_Data_Monthly!H71</f>
        <v>4424.067</v>
      </c>
      <c r="I71" s="115">
        <f>+GI_Data_Monthly!G71</f>
        <v>4501.07958984375</v>
      </c>
      <c r="J71" s="29">
        <f>GI_Data_Monthly!I71</f>
        <v>0</v>
      </c>
      <c r="K71" s="38">
        <f>+GI_Data_Monthly!K71</f>
        <v>26.418189999999999</v>
      </c>
      <c r="L71" s="74">
        <f>+H71*1000/Population_Monthly!C191</f>
        <v>0.38974958263772957</v>
      </c>
      <c r="M71" s="74">
        <f>GI_Data_Monthly!N71</f>
        <v>122.133333333333</v>
      </c>
      <c r="N71" s="74">
        <f>GI_Data_Monthly!O71*100</f>
        <v>101.53333333329999</v>
      </c>
      <c r="O71" s="74">
        <f t="shared" si="6"/>
        <v>101.17281992119543</v>
      </c>
      <c r="P71" s="93">
        <f t="shared" si="12"/>
        <v>113.19122644423818</v>
      </c>
      <c r="Q71" s="116">
        <f t="shared" si="13"/>
        <v>10.296478526544242</v>
      </c>
      <c r="R71" s="74">
        <f t="shared" si="3"/>
        <v>101.83736854166567</v>
      </c>
      <c r="S71" s="121">
        <f t="shared" si="8"/>
        <v>1.1288180610557585E-2</v>
      </c>
      <c r="T71" s="74">
        <v>0</v>
      </c>
      <c r="U71" s="74">
        <f t="shared" si="4"/>
        <v>102.07070187499902</v>
      </c>
      <c r="V71" s="38">
        <v>93.292104823673995</v>
      </c>
      <c r="W71" s="83"/>
      <c r="X71" s="74">
        <f>+GI_Data_Monthly!AB71*100</f>
        <v>104.33333333329999</v>
      </c>
      <c r="Y71" s="74">
        <f>+GI_Data_Monthly!AC71*100</f>
        <v>109.7333333333</v>
      </c>
      <c r="Z71" s="122">
        <f t="shared" si="9"/>
        <v>3.1646333062582042E-3</v>
      </c>
      <c r="AA71" s="120">
        <f t="shared" si="10"/>
        <v>1.0638505156228526</v>
      </c>
    </row>
    <row r="72" spans="1:27" x14ac:dyDescent="0.25">
      <c r="A72" s="112">
        <v>1985</v>
      </c>
      <c r="B72" s="113">
        <v>8</v>
      </c>
      <c r="C72" s="29">
        <f>+GI_Data_Monthly!J72</f>
        <v>271732.22644668701</v>
      </c>
      <c r="D72" s="37">
        <f t="shared" si="11"/>
        <v>60.21431351171006</v>
      </c>
      <c r="E72" s="37">
        <f>GI_Data_Monthly!C72</f>
        <v>1.0823566817405299</v>
      </c>
      <c r="F72" s="114">
        <f>GI_Data_Monthly!L72</f>
        <v>7679.2991146032</v>
      </c>
      <c r="G72" s="37">
        <f>+GI_Data_Monthly!E72</f>
        <v>200.85122164430601</v>
      </c>
      <c r="H72" s="29">
        <f>+GI_Data_Monthly!H72</f>
        <v>4438.2877476981903</v>
      </c>
      <c r="I72" s="115">
        <f>+GI_Data_Monthly!G72</f>
        <v>4512.75138084639</v>
      </c>
      <c r="J72" s="29">
        <f>GI_Data_Monthly!I72</f>
        <v>0</v>
      </c>
      <c r="K72" s="38">
        <f>+GI_Data_Monthly!K72</f>
        <v>26.484590413817699</v>
      </c>
      <c r="L72" s="74">
        <f>+H72*1000/Population_Monthly!C192</f>
        <v>0.39010057382712549</v>
      </c>
      <c r="M72" s="74">
        <f>GI_Data_Monthly!N72</f>
        <v>121.699482074117</v>
      </c>
      <c r="N72" s="74">
        <f>GI_Data_Monthly!O72*100</f>
        <v>101.55288752621101</v>
      </c>
      <c r="O72" s="74">
        <f t="shared" si="6"/>
        <v>101.26790708147776</v>
      </c>
      <c r="P72" s="93">
        <f t="shared" si="12"/>
        <v>112.43935028738673</v>
      </c>
      <c r="Q72" s="116">
        <f t="shared" si="13"/>
        <v>10.331653918006671</v>
      </c>
      <c r="R72" s="74">
        <f t="shared" ref="R72:R135" si="14">AVERAGE(N70:N72)</f>
        <v>101.63316495817533</v>
      </c>
      <c r="S72" s="121">
        <f t="shared" si="8"/>
        <v>1.1363658958685408E-2</v>
      </c>
      <c r="T72" s="74">
        <v>0</v>
      </c>
      <c r="U72" s="74">
        <f t="shared" si="4"/>
        <v>101.83736854166567</v>
      </c>
      <c r="V72" s="38">
        <v>96.595920611381857</v>
      </c>
      <c r="W72" s="83"/>
      <c r="X72" s="74">
        <f>+GI_Data_Monthly!AB72*100</f>
        <v>104.69801661976501</v>
      </c>
      <c r="Y72" s="74">
        <f>+GI_Data_Monthly!AC72*100</f>
        <v>110.13146917810199</v>
      </c>
      <c r="Z72" s="122">
        <f t="shared" si="9"/>
        <v>4.4672814779996755E-3</v>
      </c>
      <c r="AA72" s="120">
        <f t="shared" si="10"/>
        <v>1.06679333705442</v>
      </c>
    </row>
    <row r="73" spans="1:27" x14ac:dyDescent="0.25">
      <c r="A73" s="112">
        <v>1985</v>
      </c>
      <c r="B73" s="113">
        <v>9</v>
      </c>
      <c r="C73" s="29">
        <f>+GI_Data_Monthly!J73</f>
        <v>273282.94841924199</v>
      </c>
      <c r="D73" s="37">
        <f t="shared" si="11"/>
        <v>60.403838406111547</v>
      </c>
      <c r="E73" s="37">
        <f>GI_Data_Monthly!C73</f>
        <v>1.08624713421916</v>
      </c>
      <c r="F73" s="114">
        <f>GI_Data_Monthly!L73</f>
        <v>7695.7766953887503</v>
      </c>
      <c r="G73" s="37">
        <f>+GI_Data_Monthly!E73</f>
        <v>214.26802521076999</v>
      </c>
      <c r="H73" s="29">
        <f>+GI_Data_Monthly!H73</f>
        <v>4455.1378858631397</v>
      </c>
      <c r="I73" s="115">
        <f>+GI_Data_Monthly!G73</f>
        <v>4524.2646101707296</v>
      </c>
      <c r="J73" s="29">
        <f>GI_Data_Monthly!I73</f>
        <v>0</v>
      </c>
      <c r="K73" s="38">
        <f>+GI_Data_Monthly!K73</f>
        <v>26.573866205259598</v>
      </c>
      <c r="L73" s="74">
        <f>+H73*1000/Population_Monthly!C193</f>
        <v>0.39068052651258744</v>
      </c>
      <c r="M73" s="74">
        <f>GI_Data_Monthly!N73</f>
        <v>121.16479947342501</v>
      </c>
      <c r="N73" s="74">
        <f>GI_Data_Monthly!O73*100</f>
        <v>101.72761902051199</v>
      </c>
      <c r="O73" s="74">
        <f t="shared" si="6"/>
        <v>101.36426617981476</v>
      </c>
      <c r="P73" s="93">
        <f t="shared" si="12"/>
        <v>111.5444134732041</v>
      </c>
      <c r="Q73" s="116">
        <f t="shared" si="13"/>
        <v>10.381892040545875</v>
      </c>
      <c r="R73" s="74">
        <f t="shared" si="14"/>
        <v>101.604613293341</v>
      </c>
      <c r="S73" s="121">
        <f t="shared" si="8"/>
        <v>1.1497405988628362E-2</v>
      </c>
      <c r="T73" s="74">
        <v>0</v>
      </c>
      <c r="U73" s="74">
        <f t="shared" ref="U73:U136" si="15">AVERAGE(N70:N72)</f>
        <v>101.63316495817533</v>
      </c>
      <c r="V73" s="38">
        <v>102.86876356538187</v>
      </c>
      <c r="W73" s="83"/>
      <c r="X73" s="74">
        <f>+GI_Data_Monthly!AB73*100</f>
        <v>105.19362991119901</v>
      </c>
      <c r="Y73" s="74">
        <f>+GI_Data_Monthly!AC73*100</f>
        <v>110.567682914339</v>
      </c>
      <c r="Z73" s="122">
        <f t="shared" si="9"/>
        <v>5.4379156025531894E-3</v>
      </c>
      <c r="AA73" s="120">
        <f t="shared" si="10"/>
        <v>1.0698090475898909</v>
      </c>
    </row>
    <row r="74" spans="1:27" x14ac:dyDescent="0.25">
      <c r="A74" s="112">
        <v>1985</v>
      </c>
      <c r="B74" s="113">
        <v>10</v>
      </c>
      <c r="C74" s="29">
        <f>+GI_Data_Monthly!J74</f>
        <v>274706.2</v>
      </c>
      <c r="D74" s="37">
        <f t="shared" si="11"/>
        <v>60.573029535686352</v>
      </c>
      <c r="E74" s="37">
        <f>GI_Data_Monthly!C74</f>
        <v>1.0900000000000001</v>
      </c>
      <c r="F74" s="114">
        <f>GI_Data_Monthly!L74</f>
        <v>7712.6</v>
      </c>
      <c r="G74" s="37">
        <f>+GI_Data_Monthly!E74</f>
        <v>224.28623962402301</v>
      </c>
      <c r="H74" s="29">
        <f>+GI_Data_Monthly!H74</f>
        <v>4472.8</v>
      </c>
      <c r="I74" s="115">
        <f>+GI_Data_Monthly!G74</f>
        <v>4535.1239999999998</v>
      </c>
      <c r="J74" s="29">
        <f>GI_Data_Monthly!I74</f>
        <v>0</v>
      </c>
      <c r="K74" s="38">
        <f>+GI_Data_Monthly!K74</f>
        <v>26.662582397460898</v>
      </c>
      <c r="L74" s="74">
        <f>+H74*1000/Population_Monthly!C194</f>
        <v>0.39132885666233269</v>
      </c>
      <c r="M74" s="74">
        <f>GI_Data_Monthly!N74</f>
        <v>120.066666666667</v>
      </c>
      <c r="N74" s="74">
        <f>GI_Data_Monthly!O74*100</f>
        <v>101.8</v>
      </c>
      <c r="O74" s="74">
        <f t="shared" si="6"/>
        <v>101.45871062425643</v>
      </c>
      <c r="P74" s="93">
        <f t="shared" si="12"/>
        <v>110.15290519877706</v>
      </c>
      <c r="Q74" s="116">
        <f t="shared" si="13"/>
        <v>10.43383788526361</v>
      </c>
      <c r="R74" s="74">
        <f t="shared" si="14"/>
        <v>101.69350218224101</v>
      </c>
      <c r="S74" s="121">
        <f t="shared" si="8"/>
        <v>1.125827814536029E-2</v>
      </c>
      <c r="T74" s="74">
        <v>0</v>
      </c>
      <c r="U74" s="74">
        <f t="shared" si="15"/>
        <v>101.604613293341</v>
      </c>
      <c r="V74" s="38">
        <v>108.2057022887566</v>
      </c>
      <c r="W74" s="83"/>
      <c r="X74" s="74">
        <f>+GI_Data_Monthly!AB74*100</f>
        <v>105.46666666669999</v>
      </c>
      <c r="Y74" s="74">
        <f>+GI_Data_Monthly!AC74*100</f>
        <v>111.00000000000001</v>
      </c>
      <c r="Z74" s="122">
        <f t="shared" si="9"/>
        <v>6.1824999606118203E-3</v>
      </c>
      <c r="AA74" s="120">
        <f t="shared" si="10"/>
        <v>1.0728923809232243</v>
      </c>
    </row>
    <row r="75" spans="1:27" x14ac:dyDescent="0.25">
      <c r="A75" s="112">
        <v>1985</v>
      </c>
      <c r="B75" s="113">
        <v>11</v>
      </c>
      <c r="C75" s="29">
        <f>+GI_Data_Monthly!J75</f>
        <v>275901.62280784699</v>
      </c>
      <c r="D75" s="37">
        <f t="shared" si="11"/>
        <v>60.690973551749337</v>
      </c>
      <c r="E75" s="37">
        <f>GI_Data_Monthly!C75</f>
        <v>1.0933101870970501</v>
      </c>
      <c r="F75" s="114">
        <f>GI_Data_Monthly!L75</f>
        <v>7736.67737157996</v>
      </c>
      <c r="G75" s="37">
        <f>+GI_Data_Monthly!E75</f>
        <v>226.02892853442501</v>
      </c>
      <c r="H75" s="29">
        <f>+GI_Data_Monthly!H75</f>
        <v>4491.3545096620601</v>
      </c>
      <c r="I75" s="115">
        <f>+GI_Data_Monthly!G75</f>
        <v>4546.0075306354101</v>
      </c>
      <c r="J75" s="29">
        <f>GI_Data_Monthly!I75</f>
        <v>0</v>
      </c>
      <c r="K75" s="38">
        <f>+GI_Data_Monthly!K75</f>
        <v>26.742808386227502</v>
      </c>
      <c r="L75" s="74">
        <f>+H75*1000/Population_Monthly!C195</f>
        <v>0.39205211425737257</v>
      </c>
      <c r="M75" s="74">
        <f>GI_Data_Monthly!N75</f>
        <v>117.889933199399</v>
      </c>
      <c r="N75" s="74">
        <f>GI_Data_Monthly!O75*100</f>
        <v>101.49538927538799</v>
      </c>
      <c r="O75" s="74">
        <f t="shared" si="6"/>
        <v>101.53521587561534</v>
      </c>
      <c r="P75" s="93">
        <f t="shared" si="12"/>
        <v>107.82844117863711</v>
      </c>
      <c r="Q75" s="116">
        <f t="shared" si="13"/>
        <v>10.484574569000285</v>
      </c>
      <c r="R75" s="74">
        <f t="shared" si="14"/>
        <v>101.67433609863333</v>
      </c>
      <c r="S75" s="121">
        <f t="shared" si="8"/>
        <v>9.1279322134902863E-3</v>
      </c>
      <c r="T75" s="74">
        <v>0</v>
      </c>
      <c r="U75" s="74">
        <f t="shared" si="15"/>
        <v>101.69350218224101</v>
      </c>
      <c r="V75" s="38">
        <v>110.16178834489034</v>
      </c>
      <c r="W75" s="83"/>
      <c r="X75" s="74">
        <f>+GI_Data_Monthly!AB75*100</f>
        <v>105.287731917931</v>
      </c>
      <c r="Y75" s="74">
        <f>+GI_Data_Monthly!AC75*100</f>
        <v>111.433269879555</v>
      </c>
      <c r="Z75" s="122">
        <f t="shared" si="9"/>
        <v>6.8712986904484281E-3</v>
      </c>
      <c r="AA75" s="120">
        <f t="shared" si="10"/>
        <v>1.0759920854988558</v>
      </c>
    </row>
    <row r="76" spans="1:27" x14ac:dyDescent="0.25">
      <c r="A76" s="112">
        <v>1985</v>
      </c>
      <c r="B76" s="113">
        <v>12</v>
      </c>
      <c r="C76" s="29">
        <f>+GI_Data_Monthly!J76</f>
        <v>276991.97446797299</v>
      </c>
      <c r="D76" s="37">
        <f t="shared" si="11"/>
        <v>60.790460825953879</v>
      </c>
      <c r="E76" s="37">
        <f>GI_Data_Monthly!C76</f>
        <v>1.0953669075699899</v>
      </c>
      <c r="F76" s="114">
        <f>GI_Data_Monthly!L76</f>
        <v>7762.2377664267196</v>
      </c>
      <c r="G76" s="37">
        <f>+GI_Data_Monthly!E76</f>
        <v>221.433872853753</v>
      </c>
      <c r="H76" s="29">
        <f>+GI_Data_Monthly!H76</f>
        <v>4508.8866679923303</v>
      </c>
      <c r="I76" s="115">
        <f>+GI_Data_Monthly!G76</f>
        <v>4556.5039432916101</v>
      </c>
      <c r="J76" s="29">
        <f>GI_Data_Monthly!I76</f>
        <v>4424.7564569268689</v>
      </c>
      <c r="K76" s="38">
        <f>+GI_Data_Monthly!K76</f>
        <v>26.819456980407001</v>
      </c>
      <c r="L76" s="74">
        <f>+H76*1000/Population_Monthly!C196</f>
        <v>0.39268302855077947</v>
      </c>
      <c r="M76" s="74">
        <f>GI_Data_Monthly!N76</f>
        <v>114.571511975113</v>
      </c>
      <c r="N76" s="74">
        <f>GI_Data_Monthly!O76*100</f>
        <v>100.465857158658</v>
      </c>
      <c r="O76" s="74">
        <f t="shared" si="6"/>
        <v>101.53380369311026</v>
      </c>
      <c r="P76" s="93">
        <f t="shared" si="12"/>
        <v>104.59647008077273</v>
      </c>
      <c r="Q76" s="116">
        <f t="shared" si="13"/>
        <v>10.531545591153565</v>
      </c>
      <c r="R76" s="74">
        <f t="shared" si="14"/>
        <v>101.25374881134867</v>
      </c>
      <c r="S76" s="121">
        <f t="shared" si="8"/>
        <v>-1.6864766404056653E-4</v>
      </c>
      <c r="T76" s="74">
        <v>0</v>
      </c>
      <c r="U76" s="74">
        <f t="shared" si="15"/>
        <v>101.67433609863333</v>
      </c>
      <c r="V76" s="38">
        <v>109.20316678491886</v>
      </c>
      <c r="W76" s="83">
        <f>AVERAGE(Q65:Q76)</f>
        <v>10.321165905806209</v>
      </c>
      <c r="X76" s="74">
        <f>+GI_Data_Monthly!AB76*100</f>
        <v>104.78424012466601</v>
      </c>
      <c r="Y76" s="74">
        <f>+GI_Data_Monthly!AC76*100</f>
        <v>111.82769107914099</v>
      </c>
      <c r="Z76" s="122">
        <f t="shared" si="9"/>
        <v>7.0416104929544405E-3</v>
      </c>
      <c r="AA76" s="120">
        <f t="shared" si="10"/>
        <v>1.0790019279901457</v>
      </c>
    </row>
    <row r="77" spans="1:27" x14ac:dyDescent="0.25">
      <c r="A77" s="112">
        <v>1986</v>
      </c>
      <c r="B77" s="113">
        <v>1</v>
      </c>
      <c r="C77" s="29">
        <f>+GI_Data_Monthly!J77</f>
        <v>278357.03125</v>
      </c>
      <c r="D77" s="37">
        <f t="shared" si="11"/>
        <v>60.940278339086042</v>
      </c>
      <c r="E77" s="37">
        <f>GI_Data_Monthly!C77</f>
        <v>1.0956666666670001</v>
      </c>
      <c r="F77" s="114">
        <f>GI_Data_Monthly!L77</f>
        <v>7784.1</v>
      </c>
      <c r="G77" s="37">
        <f>+GI_Data_Monthly!E77</f>
        <v>214.20606994628901</v>
      </c>
      <c r="H77" s="29">
        <f>+GI_Data_Monthly!H77</f>
        <v>4525.8999999999996</v>
      </c>
      <c r="I77" s="115">
        <f>+GI_Data_Monthly!G77</f>
        <v>4567.7020000000002</v>
      </c>
      <c r="J77" s="29">
        <f>GI_Data_Monthly!I77</f>
        <v>0</v>
      </c>
      <c r="K77" s="38">
        <f>+GI_Data_Monthly!K77</f>
        <v>26.914108276367202</v>
      </c>
      <c r="L77" s="74">
        <f>+H77*1000/Population_Monthly!C197</f>
        <v>0.39326598366980359</v>
      </c>
      <c r="M77" s="74">
        <f>GI_Data_Monthly!N77</f>
        <v>109.73333333333299</v>
      </c>
      <c r="N77" s="74">
        <f>GI_Data_Monthly!O77*100</f>
        <v>98.233333333299996</v>
      </c>
      <c r="O77" s="74">
        <f t="shared" si="6"/>
        <v>101.33380369311023</v>
      </c>
      <c r="P77" s="93">
        <f t="shared" si="12"/>
        <v>100.15211438999052</v>
      </c>
      <c r="Q77" s="116">
        <f t="shared" si="13"/>
        <v>10.58440326590115</v>
      </c>
      <c r="R77" s="74">
        <f t="shared" si="14"/>
        <v>100.06485992244866</v>
      </c>
      <c r="S77" s="121">
        <f t="shared" si="8"/>
        <v>-2.3848956608156335E-2</v>
      </c>
      <c r="T77" s="74">
        <v>0</v>
      </c>
      <c r="U77" s="74">
        <f t="shared" si="15"/>
        <v>101.25374881134867</v>
      </c>
      <c r="V77" s="38">
        <v>106.71642929809721</v>
      </c>
      <c r="W77" s="83"/>
      <c r="X77" s="74">
        <f>+GI_Data_Monthly!AB77*100</f>
        <v>104.13333333329999</v>
      </c>
      <c r="Y77" s="74">
        <f>+GI_Data_Monthly!AC77*100</f>
        <v>112.20000000000002</v>
      </c>
      <c r="Z77" s="122">
        <f t="shared" si="9"/>
        <v>5.3567276953275511E-3</v>
      </c>
      <c r="AA77" s="120">
        <f t="shared" si="10"/>
        <v>1.0817519279901457</v>
      </c>
    </row>
    <row r="78" spans="1:27" x14ac:dyDescent="0.25">
      <c r="A78" s="112">
        <v>1986</v>
      </c>
      <c r="B78" s="113">
        <v>2</v>
      </c>
      <c r="C78" s="29">
        <f>+GI_Data_Monthly!J78</f>
        <v>280157.92897030403</v>
      </c>
      <c r="D78" s="37">
        <f t="shared" si="11"/>
        <v>61.176069453451994</v>
      </c>
      <c r="E78" s="37">
        <f>GI_Data_Monthly!C78</f>
        <v>1.0938834149751</v>
      </c>
      <c r="F78" s="114">
        <f>GI_Data_Monthly!L78</f>
        <v>7796.9348403737904</v>
      </c>
      <c r="G78" s="37">
        <f>+GI_Data_Monthly!E78</f>
        <v>207.956986671593</v>
      </c>
      <c r="H78" s="29">
        <f>+GI_Data_Monthly!H78</f>
        <v>4541.3765906226599</v>
      </c>
      <c r="I78" s="115">
        <f>+GI_Data_Monthly!G78</f>
        <v>4579.5346362268701</v>
      </c>
      <c r="J78" s="29">
        <f>GI_Data_Monthly!I78</f>
        <v>0</v>
      </c>
      <c r="K78" s="38">
        <f>+GI_Data_Monthly!K78</f>
        <v>27.033486945958298</v>
      </c>
      <c r="L78" s="74">
        <f>+H78*1000/Population_Monthly!C198</f>
        <v>0.39371305913803323</v>
      </c>
      <c r="M78" s="74">
        <f>GI_Data_Monthly!N78</f>
        <v>103.572278353831</v>
      </c>
      <c r="N78" s="74">
        <f>GI_Data_Monthly!O78*100</f>
        <v>94.665796680763208</v>
      </c>
      <c r="O78" s="74">
        <f t="shared" si="6"/>
        <v>100.79037830236085</v>
      </c>
      <c r="P78" s="93">
        <f t="shared" si="12"/>
        <v>94.683105106030524</v>
      </c>
      <c r="Q78" s="116">
        <f t="shared" si="13"/>
        <v>10.643436844661329</v>
      </c>
      <c r="R78" s="74">
        <f t="shared" si="14"/>
        <v>97.788329057573733</v>
      </c>
      <c r="S78" s="121">
        <f t="shared" si="8"/>
        <v>-6.4446134832842228E-2</v>
      </c>
      <c r="T78" s="74">
        <v>0</v>
      </c>
      <c r="U78" s="74">
        <f t="shared" si="15"/>
        <v>100.06485992244866</v>
      </c>
      <c r="V78" s="38">
        <v>104.09760864753065</v>
      </c>
      <c r="W78" s="83"/>
      <c r="X78" s="74">
        <f>+GI_Data_Monthly!AB78*100</f>
        <v>103.53318260250599</v>
      </c>
      <c r="Y78" s="74">
        <f>+GI_Data_Monthly!AC78*100</f>
        <v>112.532715940042</v>
      </c>
      <c r="Z78" s="122">
        <f t="shared" si="9"/>
        <v>5.698538187790906E-5</v>
      </c>
      <c r="AA78" s="120">
        <f t="shared" si="10"/>
        <v>1.0840550133930948</v>
      </c>
    </row>
    <row r="79" spans="1:27" x14ac:dyDescent="0.25">
      <c r="A79" s="112">
        <v>1986</v>
      </c>
      <c r="B79" s="113">
        <v>3</v>
      </c>
      <c r="C79" s="29">
        <f>+GI_Data_Monthly!J79</f>
        <v>281931.85577166203</v>
      </c>
      <c r="D79" s="37">
        <f t="shared" si="11"/>
        <v>61.414884108913782</v>
      </c>
      <c r="E79" s="37">
        <f>GI_Data_Monthly!C79</f>
        <v>1.0916846382552201</v>
      </c>
      <c r="F79" s="114">
        <f>GI_Data_Monthly!L79</f>
        <v>7805.6065990576299</v>
      </c>
      <c r="G79" s="37">
        <f>+GI_Data_Monthly!E79</f>
        <v>204.19358382044601</v>
      </c>
      <c r="H79" s="29">
        <f>+GI_Data_Monthly!H79</f>
        <v>4554.5433147057802</v>
      </c>
      <c r="I79" s="115">
        <f>+GI_Data_Monthly!G79</f>
        <v>4590.6112152174901</v>
      </c>
      <c r="J79" s="29">
        <f>GI_Data_Monthly!I79</f>
        <v>0</v>
      </c>
      <c r="K79" s="38">
        <f>+GI_Data_Monthly!K79</f>
        <v>27.1447746449705</v>
      </c>
      <c r="L79" s="74">
        <f>+H79*1000/Population_Monthly!C199</f>
        <v>0.39395830652958425</v>
      </c>
      <c r="M79" s="74">
        <f>GI_Data_Monthly!N79</f>
        <v>97.846772904948295</v>
      </c>
      <c r="N79" s="74">
        <f>GI_Data_Monthly!O79*100</f>
        <v>91.057289925258701</v>
      </c>
      <c r="O79" s="74">
        <f t="shared" si="6"/>
        <v>99.895300989865646</v>
      </c>
      <c r="P79" s="93">
        <f t="shared" si="12"/>
        <v>89.629156146532793</v>
      </c>
      <c r="Q79" s="116">
        <f t="shared" si="13"/>
        <v>10.693909450259774</v>
      </c>
      <c r="R79" s="74">
        <f t="shared" si="14"/>
        <v>94.652139979773963</v>
      </c>
      <c r="S79" s="121">
        <f t="shared" si="8"/>
        <v>-0.10551194308934242</v>
      </c>
      <c r="T79" s="74">
        <v>0</v>
      </c>
      <c r="U79" s="74">
        <f t="shared" si="15"/>
        <v>97.788329057573733</v>
      </c>
      <c r="V79" s="38">
        <v>102.50438608677418</v>
      </c>
      <c r="W79" s="83"/>
      <c r="X79" s="74">
        <f>+GI_Data_Monthly!AB79*100</f>
        <v>103.088260299273</v>
      </c>
      <c r="Y79" s="74">
        <f>+GI_Data_Monthly!AC79*100</f>
        <v>112.81565494926799</v>
      </c>
      <c r="Z79" s="122">
        <f t="shared" si="9"/>
        <v>-9.0462648278547275E-3</v>
      </c>
      <c r="AA79" s="120">
        <f t="shared" si="10"/>
        <v>1.0859151232203248</v>
      </c>
    </row>
    <row r="80" spans="1:27" x14ac:dyDescent="0.25">
      <c r="A80" s="112">
        <v>1986</v>
      </c>
      <c r="B80" s="113">
        <v>4</v>
      </c>
      <c r="C80" s="29">
        <f>+GI_Data_Monthly!J80</f>
        <v>283694.46875</v>
      </c>
      <c r="D80" s="37">
        <f t="shared" si="11"/>
        <v>61.632253963727955</v>
      </c>
      <c r="E80" s="37">
        <f>GI_Data_Monthly!C80</f>
        <v>1.0903333333330001</v>
      </c>
      <c r="F80" s="114">
        <f>GI_Data_Monthly!L80</f>
        <v>7819.8</v>
      </c>
      <c r="G80" s="37">
        <f>+GI_Data_Monthly!E80</f>
        <v>202.71034240722699</v>
      </c>
      <c r="H80" s="29">
        <f>+GI_Data_Monthly!H80</f>
        <v>4569.0330000000004</v>
      </c>
      <c r="I80" s="115">
        <f>+GI_Data_Monthly!G80</f>
        <v>4603.01953125</v>
      </c>
      <c r="J80" s="29">
        <f>GI_Data_Monthly!I80</f>
        <v>0</v>
      </c>
      <c r="K80" s="38">
        <f>+GI_Data_Monthly!K80</f>
        <v>27.244779999999999</v>
      </c>
      <c r="L80" s="74">
        <f>+H80*1000/Population_Monthly!C200</f>
        <v>0.39431661730049289</v>
      </c>
      <c r="M80" s="74">
        <f>GI_Data_Monthly!N80</f>
        <v>92.666666666666998</v>
      </c>
      <c r="N80" s="74">
        <f>GI_Data_Monthly!O80*100</f>
        <v>87.733333333299996</v>
      </c>
      <c r="O80" s="74">
        <f t="shared" si="6"/>
        <v>98.686967656532318</v>
      </c>
      <c r="P80" s="93">
        <f t="shared" si="12"/>
        <v>84.98929990831121</v>
      </c>
      <c r="Q80" s="116">
        <f t="shared" si="13"/>
        <v>10.743069488696122</v>
      </c>
      <c r="R80" s="74">
        <f t="shared" si="14"/>
        <v>91.152139979773963</v>
      </c>
      <c r="S80" s="121">
        <f t="shared" si="8"/>
        <v>-0.1418324095207506</v>
      </c>
      <c r="T80" s="74">
        <v>0</v>
      </c>
      <c r="U80" s="74">
        <f t="shared" si="15"/>
        <v>94.652139979773963</v>
      </c>
      <c r="V80" s="38">
        <v>102.4944174181349</v>
      </c>
      <c r="W80" s="83"/>
      <c r="X80" s="74">
        <f>+GI_Data_Monthly!AB80*100</f>
        <v>102.7333333333</v>
      </c>
      <c r="Y80" s="74">
        <f>+GI_Data_Monthly!AC80*100</f>
        <v>113.1333333333</v>
      </c>
      <c r="Z80" s="122">
        <f t="shared" si="9"/>
        <v>-2.1578117216065684E-2</v>
      </c>
      <c r="AA80" s="120">
        <f t="shared" si="10"/>
        <v>1.0874151232203249</v>
      </c>
    </row>
    <row r="81" spans="1:27" x14ac:dyDescent="0.25">
      <c r="A81" s="112">
        <v>1986</v>
      </c>
      <c r="B81" s="113">
        <v>5</v>
      </c>
      <c r="C81" s="29">
        <f>+GI_Data_Monthly!J81</f>
        <v>284917.856978742</v>
      </c>
      <c r="D81" s="37">
        <f t="shared" si="11"/>
        <v>61.738168842338119</v>
      </c>
      <c r="E81" s="37">
        <f>GI_Data_Monthly!C81</f>
        <v>1.0913419522046599</v>
      </c>
      <c r="F81" s="114">
        <f>GI_Data_Monthly!L81</f>
        <v>7843.3691960408596</v>
      </c>
      <c r="G81" s="37">
        <f>+GI_Data_Monthly!E81</f>
        <v>204.01679469905</v>
      </c>
      <c r="H81" s="29">
        <f>+GI_Data_Monthly!H81</f>
        <v>4583.7352935202798</v>
      </c>
      <c r="I81" s="115">
        <f>+GI_Data_Monthly!G81</f>
        <v>4614.9385756215397</v>
      </c>
      <c r="J81" s="29">
        <f>GI_Data_Monthly!I81</f>
        <v>0</v>
      </c>
      <c r="K81" s="38">
        <f>+GI_Data_Monthly!K81</f>
        <v>27.297618346065001</v>
      </c>
      <c r="L81" s="74">
        <f>+H81*1000/Population_Monthly!C201</f>
        <v>0.39465121669156622</v>
      </c>
      <c r="M81" s="74">
        <f>GI_Data_Monthly!N81</f>
        <v>89.737400006980494</v>
      </c>
      <c r="N81" s="74">
        <f>GI_Data_Monthly!O81*100</f>
        <v>85.966004496623611</v>
      </c>
      <c r="O81" s="74">
        <f t="shared" ref="O81:O144" si="16">AVERAGE(N70:N81)</f>
        <v>97.337009841527461</v>
      </c>
      <c r="P81" s="93">
        <f t="shared" si="12"/>
        <v>82.226656664026052</v>
      </c>
      <c r="Q81" s="116">
        <f t="shared" si="13"/>
        <v>10.773038293056572</v>
      </c>
      <c r="R81" s="74">
        <f t="shared" si="14"/>
        <v>88.252209251727436</v>
      </c>
      <c r="S81" s="121">
        <f t="shared" si="8"/>
        <v>-0.15856129567525168</v>
      </c>
      <c r="T81" s="74">
        <v>0</v>
      </c>
      <c r="U81" s="74">
        <f t="shared" si="15"/>
        <v>91.152139979773963</v>
      </c>
      <c r="V81" s="38">
        <v>104.65022611829362</v>
      </c>
      <c r="W81" s="83"/>
      <c r="X81" s="74">
        <f>+GI_Data_Monthly!AB81*100</f>
        <v>102.550279542841</v>
      </c>
      <c r="Y81" s="74">
        <f>+GI_Data_Monthly!AC81*100</f>
        <v>113.46401016621701</v>
      </c>
      <c r="Z81" s="122">
        <f t="shared" si="9"/>
        <v>-3.5699598911307584E-2</v>
      </c>
      <c r="AA81" s="120">
        <f t="shared" si="10"/>
        <v>1.0888155559499657</v>
      </c>
    </row>
    <row r="82" spans="1:27" x14ac:dyDescent="0.25">
      <c r="A82" s="112">
        <v>1986</v>
      </c>
      <c r="B82" s="113">
        <v>6</v>
      </c>
      <c r="C82" s="29">
        <f>+GI_Data_Monthly!J82</f>
        <v>285724.18846577301</v>
      </c>
      <c r="D82" s="37">
        <f t="shared" si="11"/>
        <v>61.749885140384436</v>
      </c>
      <c r="E82" s="37">
        <f>GI_Data_Monthly!C82</f>
        <v>1.0940305089644999</v>
      </c>
      <c r="F82" s="114">
        <f>GI_Data_Monthly!L82</f>
        <v>7872.7794856300798</v>
      </c>
      <c r="G82" s="37">
        <f>+GI_Data_Monthly!E82</f>
        <v>205.96446556484801</v>
      </c>
      <c r="H82" s="29">
        <f>+GI_Data_Monthly!H82</f>
        <v>4600.3010577315999</v>
      </c>
      <c r="I82" s="115">
        <f>+GI_Data_Monthly!G82</f>
        <v>4627.1209706090503</v>
      </c>
      <c r="J82" s="29">
        <f>GI_Data_Monthly!I82</f>
        <v>0</v>
      </c>
      <c r="K82" s="38">
        <f>+GI_Data_Monthly!K82</f>
        <v>27.310439387645001</v>
      </c>
      <c r="L82" s="74">
        <f>+H82*1000/Population_Monthly!C202</f>
        <v>0.39514430278701651</v>
      </c>
      <c r="M82" s="74">
        <f>GI_Data_Monthly!N82</f>
        <v>88.149231848111896</v>
      </c>
      <c r="N82" s="74">
        <f>GI_Data_Monthly!O82*100</f>
        <v>85.147088635636308</v>
      </c>
      <c r="O82" s="74">
        <f t="shared" si="16"/>
        <v>95.948161059912579</v>
      </c>
      <c r="P82" s="93">
        <f t="shared" si="12"/>
        <v>80.572919242942461</v>
      </c>
      <c r="Q82" s="116">
        <f t="shared" si="13"/>
        <v>10.791564530638057</v>
      </c>
      <c r="R82" s="74">
        <f t="shared" si="14"/>
        <v>86.282142155186634</v>
      </c>
      <c r="S82" s="121">
        <f t="shared" si="8"/>
        <v>-0.16369363956335248</v>
      </c>
      <c r="T82" s="74">
        <v>0</v>
      </c>
      <c r="U82" s="74">
        <f t="shared" si="15"/>
        <v>88.252209251727436</v>
      </c>
      <c r="V82" s="38">
        <v>107.5077597589539</v>
      </c>
      <c r="W82" s="83"/>
      <c r="X82" s="74">
        <f>+GI_Data_Monthly!AB82*100</f>
        <v>102.52076829252299</v>
      </c>
      <c r="Y82" s="74">
        <f>+GI_Data_Monthly!AC82*100</f>
        <v>113.82926445796299</v>
      </c>
      <c r="Z82" s="122">
        <f t="shared" si="9"/>
        <v>-5.0293964253084529E-2</v>
      </c>
      <c r="AA82" s="120">
        <f t="shared" si="10"/>
        <v>1.0902684520855175</v>
      </c>
    </row>
    <row r="83" spans="1:27" x14ac:dyDescent="0.25">
      <c r="A83" s="112">
        <v>1986</v>
      </c>
      <c r="B83" s="113">
        <v>7</v>
      </c>
      <c r="C83" s="29">
        <f>+GI_Data_Monthly!J83</f>
        <v>286184.53125</v>
      </c>
      <c r="D83" s="37">
        <f t="shared" si="11"/>
        <v>61.693762352353801</v>
      </c>
      <c r="E83" s="37">
        <f>GI_Data_Monthly!C83</f>
        <v>1.097</v>
      </c>
      <c r="F83" s="114">
        <f>GI_Data_Monthly!L83</f>
        <v>7898.6</v>
      </c>
      <c r="G83" s="37">
        <f>+GI_Data_Monthly!E83</f>
        <v>205.71998596191401</v>
      </c>
      <c r="H83" s="29">
        <f>+GI_Data_Monthly!H83</f>
        <v>4618.2666015625</v>
      </c>
      <c r="I83" s="115">
        <f>+GI_Data_Monthly!G83</f>
        <v>4638.7920000000004</v>
      </c>
      <c r="J83" s="29">
        <f>GI_Data_Monthly!I83</f>
        <v>0</v>
      </c>
      <c r="K83" s="38">
        <f>+GI_Data_Monthly!K83</f>
        <v>27.29225730896</v>
      </c>
      <c r="L83" s="74">
        <f>+H83*1000/Population_Monthly!C203</f>
        <v>0.39575502272117968</v>
      </c>
      <c r="M83" s="74">
        <f>GI_Data_Monthly!N83</f>
        <v>86.9</v>
      </c>
      <c r="N83" s="74">
        <f>GI_Data_Monthly!O83*100</f>
        <v>84.533333333299993</v>
      </c>
      <c r="O83" s="74">
        <f t="shared" si="16"/>
        <v>94.531494393245907</v>
      </c>
      <c r="P83" s="93">
        <f t="shared" si="12"/>
        <v>79.21604375569737</v>
      </c>
      <c r="Q83" s="116">
        <f t="shared" si="13"/>
        <v>10.801047911419747</v>
      </c>
      <c r="R83" s="74">
        <f t="shared" si="14"/>
        <v>85.215475488519971</v>
      </c>
      <c r="S83" s="121">
        <f t="shared" si="8"/>
        <v>-0.16743269862119747</v>
      </c>
      <c r="T83" s="74">
        <v>0</v>
      </c>
      <c r="U83" s="74">
        <f t="shared" si="15"/>
        <v>86.282142155186634</v>
      </c>
      <c r="V83" s="38">
        <v>108.837740292234</v>
      </c>
      <c r="W83" s="83"/>
      <c r="X83" s="74">
        <f>+GI_Data_Monthly!AB83*100</f>
        <v>102.6333333333</v>
      </c>
      <c r="Y83" s="74">
        <f>+GI_Data_Monthly!AC83*100</f>
        <v>114.19999999999999</v>
      </c>
      <c r="Z83" s="122">
        <f t="shared" si="9"/>
        <v>-6.5187370855730786E-2</v>
      </c>
      <c r="AA83" s="120">
        <f t="shared" si="10"/>
        <v>1.0917684520855173</v>
      </c>
    </row>
    <row r="84" spans="1:27" x14ac:dyDescent="0.25">
      <c r="A84" s="112">
        <v>1986</v>
      </c>
      <c r="B84" s="113">
        <v>8</v>
      </c>
      <c r="C84" s="29">
        <f>+GI_Data_Monthly!J84</f>
        <v>286486.38302654901</v>
      </c>
      <c r="D84" s="37">
        <f t="shared" si="11"/>
        <v>61.599869966516295</v>
      </c>
      <c r="E84" s="37">
        <f>GI_Data_Monthly!C84</f>
        <v>1.0995102232420999</v>
      </c>
      <c r="F84" s="114">
        <f>GI_Data_Monthly!L84</f>
        <v>7916.8091957926799</v>
      </c>
      <c r="G84" s="37">
        <f>+GI_Data_Monthly!E84</f>
        <v>201.45877315820201</v>
      </c>
      <c r="H84" s="29">
        <f>+GI_Data_Monthly!H84</f>
        <v>4639.1583388618901</v>
      </c>
      <c r="I84" s="115">
        <f>+GI_Data_Monthly!G84</f>
        <v>4650.7627886596802</v>
      </c>
      <c r="J84" s="29">
        <f>GI_Data_Monthly!I84</f>
        <v>0</v>
      </c>
      <c r="K84" s="38">
        <f>+GI_Data_Monthly!K84</f>
        <v>27.255782299616399</v>
      </c>
      <c r="L84" s="74">
        <f>+H84*1000/Population_Monthly!C204</f>
        <v>0.39661304579519363</v>
      </c>
      <c r="M84" s="74">
        <f>GI_Data_Monthly!N84</f>
        <v>85.123179986752703</v>
      </c>
      <c r="N84" s="74">
        <f>GI_Data_Monthly!O84*100</f>
        <v>83.517231020593997</v>
      </c>
      <c r="O84" s="74">
        <f t="shared" si="16"/>
        <v>93.028523017777829</v>
      </c>
      <c r="P84" s="93">
        <f t="shared" si="12"/>
        <v>77.419180092525181</v>
      </c>
      <c r="Q84" s="116">
        <f t="shared" si="13"/>
        <v>10.809998833381586</v>
      </c>
      <c r="R84" s="74">
        <f t="shared" si="14"/>
        <v>84.399217663176771</v>
      </c>
      <c r="S84" s="121">
        <f t="shared" si="8"/>
        <v>-0.1775986576547316</v>
      </c>
      <c r="T84" s="74">
        <v>0</v>
      </c>
      <c r="U84" s="74">
        <f t="shared" si="15"/>
        <v>85.215475488519971</v>
      </c>
      <c r="V84" s="38">
        <v>107.29724031788462</v>
      </c>
      <c r="W84" s="83"/>
      <c r="X84" s="74">
        <f>+GI_Data_Monthly!AB84*100</f>
        <v>102.873621729731</v>
      </c>
      <c r="Y84" s="74">
        <f>+GI_Data_Monthly!AC84*100</f>
        <v>114.591872673363</v>
      </c>
      <c r="Z84" s="122">
        <f t="shared" si="9"/>
        <v>-8.0934230573515537E-2</v>
      </c>
      <c r="AA84" s="120">
        <f t="shared" si="10"/>
        <v>1.0931979138773151</v>
      </c>
    </row>
    <row r="85" spans="1:27" x14ac:dyDescent="0.25">
      <c r="A85" s="112">
        <v>1986</v>
      </c>
      <c r="B85" s="113">
        <v>9</v>
      </c>
      <c r="C85" s="29">
        <f>+GI_Data_Monthly!J85</f>
        <v>286882.87509496801</v>
      </c>
      <c r="D85" s="37">
        <f t="shared" si="11"/>
        <v>61.526395345331196</v>
      </c>
      <c r="E85" s="37">
        <f>GI_Data_Monthly!C85</f>
        <v>1.1018568712581001</v>
      </c>
      <c r="F85" s="114">
        <f>GI_Data_Monthly!L85</f>
        <v>7929.0094175120403</v>
      </c>
      <c r="G85" s="37">
        <f>+GI_Data_Monthly!E85</f>
        <v>195.33360821318001</v>
      </c>
      <c r="H85" s="29">
        <f>+GI_Data_Monthly!H85</f>
        <v>4661.5460317863499</v>
      </c>
      <c r="I85" s="115">
        <f>+GI_Data_Monthly!G85</f>
        <v>4662.7609741277902</v>
      </c>
      <c r="J85" s="29">
        <f>GI_Data_Monthly!I85</f>
        <v>0</v>
      </c>
      <c r="K85" s="38">
        <f>+GI_Data_Monthly!K85</f>
        <v>27.229926394285702</v>
      </c>
      <c r="L85" s="74">
        <f>+H85*1000/Population_Monthly!C205</f>
        <v>0.39759464779001935</v>
      </c>
      <c r="M85" s="74">
        <f>GI_Data_Monthly!N85</f>
        <v>83.527194421828398</v>
      </c>
      <c r="N85" s="74">
        <f>GI_Data_Monthly!O85*100</f>
        <v>82.588694526570805</v>
      </c>
      <c r="O85" s="74">
        <f t="shared" si="16"/>
        <v>91.433612643282729</v>
      </c>
      <c r="P85" s="93">
        <f t="shared" si="12"/>
        <v>75.805847928739652</v>
      </c>
      <c r="Q85" s="116">
        <f t="shared" si="13"/>
        <v>10.826472994084176</v>
      </c>
      <c r="R85" s="74">
        <f t="shared" si="14"/>
        <v>83.546419626821603</v>
      </c>
      <c r="S85" s="121">
        <f t="shared" si="8"/>
        <v>-0.18813892115259367</v>
      </c>
      <c r="T85" s="74">
        <v>0</v>
      </c>
      <c r="U85" s="74">
        <f t="shared" si="15"/>
        <v>84.399217663176771</v>
      </c>
      <c r="V85" s="38">
        <v>104.13482855825433</v>
      </c>
      <c r="W85" s="83"/>
      <c r="X85" s="74">
        <f>+GI_Data_Monthly!AB85*100</f>
        <v>103.18639841683701</v>
      </c>
      <c r="Y85" s="74">
        <f>+GI_Data_Monthly!AC85*100</f>
        <v>114.97044292751799</v>
      </c>
      <c r="Z85" s="122">
        <f t="shared" si="9"/>
        <v>-9.7570591168617368E-2</v>
      </c>
      <c r="AA85" s="120">
        <f t="shared" si="10"/>
        <v>1.0944987252972267</v>
      </c>
    </row>
    <row r="86" spans="1:27" x14ac:dyDescent="0.25">
      <c r="A86" s="112">
        <v>1986</v>
      </c>
      <c r="B86" s="113">
        <v>10</v>
      </c>
      <c r="C86" s="29">
        <f>+GI_Data_Monthly!J86</f>
        <v>287640.59999999998</v>
      </c>
      <c r="D86" s="37">
        <f t="shared" si="11"/>
        <v>61.533587333913779</v>
      </c>
      <c r="E86" s="37">
        <f>GI_Data_Monthly!C86</f>
        <v>1.104666666667</v>
      </c>
      <c r="F86" s="114">
        <f>GI_Data_Monthly!L86</f>
        <v>7939.5</v>
      </c>
      <c r="G86" s="37">
        <f>+GI_Data_Monthly!E86</f>
        <v>190.66067504882801</v>
      </c>
      <c r="H86" s="29">
        <f>+GI_Data_Monthly!H86</f>
        <v>4683.5330000000004</v>
      </c>
      <c r="I86" s="115">
        <f>+GI_Data_Monthly!G86</f>
        <v>4674.53</v>
      </c>
      <c r="J86" s="29">
        <f>GI_Data_Monthly!I86</f>
        <v>0</v>
      </c>
      <c r="K86" s="38">
        <f>+GI_Data_Monthly!K86</f>
        <v>27.245542526245099</v>
      </c>
      <c r="L86" s="74">
        <f>+H86*1000/Population_Monthly!C206</f>
        <v>0.39853756846399152</v>
      </c>
      <c r="M86" s="74">
        <f>GI_Data_Monthly!N86</f>
        <v>83.133333333332999</v>
      </c>
      <c r="N86" s="74">
        <f>GI_Data_Monthly!O86*100</f>
        <v>82.466666666699993</v>
      </c>
      <c r="O86" s="74">
        <f t="shared" si="16"/>
        <v>89.822501532174385</v>
      </c>
      <c r="P86" s="93">
        <f t="shared" si="12"/>
        <v>75.25648762822081</v>
      </c>
      <c r="Q86" s="116">
        <f t="shared" si="13"/>
        <v>10.858372269892</v>
      </c>
      <c r="R86" s="74">
        <f t="shared" si="14"/>
        <v>82.857530737954946</v>
      </c>
      <c r="S86" s="121">
        <f t="shared" si="8"/>
        <v>-0.18991486574950889</v>
      </c>
      <c r="T86" s="74">
        <v>0</v>
      </c>
      <c r="U86" s="74">
        <f t="shared" si="15"/>
        <v>83.546419626821603</v>
      </c>
      <c r="V86" s="38">
        <v>101.44535620895071</v>
      </c>
      <c r="W86" s="83"/>
      <c r="X86" s="74">
        <f>+GI_Data_Monthly!AB86*100</f>
        <v>103.49999999999999</v>
      </c>
      <c r="Y86" s="74">
        <f>+GI_Data_Monthly!AC86*100</f>
        <v>115.3</v>
      </c>
      <c r="Z86" s="122">
        <f t="shared" si="9"/>
        <v>-0.11433501982652312</v>
      </c>
      <c r="AA86" s="120">
        <f t="shared" si="10"/>
        <v>1.0957209475194769</v>
      </c>
    </row>
    <row r="87" spans="1:27" x14ac:dyDescent="0.25">
      <c r="A87" s="112">
        <v>1986</v>
      </c>
      <c r="B87" s="113">
        <v>11</v>
      </c>
      <c r="C87" s="29">
        <f>+GI_Data_Monthly!J87</f>
        <v>288986.29933034</v>
      </c>
      <c r="D87" s="37">
        <f t="shared" si="11"/>
        <v>61.65789326286869</v>
      </c>
      <c r="E87" s="37">
        <f>GI_Data_Monthly!C87</f>
        <v>1.10862763133378</v>
      </c>
      <c r="F87" s="114">
        <f>GI_Data_Monthly!L87</f>
        <v>7953.01468066286</v>
      </c>
      <c r="G87" s="37">
        <f>+GI_Data_Monthly!E87</f>
        <v>189.31618645036201</v>
      </c>
      <c r="H87" s="29">
        <f>+GI_Data_Monthly!H87</f>
        <v>4705.7674498346296</v>
      </c>
      <c r="I87" s="115">
        <f>+GI_Data_Monthly!G87</f>
        <v>4686.9311297791601</v>
      </c>
      <c r="J87" s="29">
        <f>GI_Data_Monthly!I87</f>
        <v>0</v>
      </c>
      <c r="K87" s="38">
        <f>+GI_Data_Monthly!K87</f>
        <v>27.3222860145327</v>
      </c>
      <c r="L87" s="74">
        <f>+H87*1000/Population_Monthly!C207</f>
        <v>0.39949710765573765</v>
      </c>
      <c r="M87" s="74">
        <f>GI_Data_Monthly!N87</f>
        <v>84.579682681036502</v>
      </c>
      <c r="N87" s="74">
        <f>GI_Data_Monthly!O87*100</f>
        <v>83.586682328985091</v>
      </c>
      <c r="O87" s="74">
        <f t="shared" si="16"/>
        <v>88.33010928664082</v>
      </c>
      <c r="P87" s="93">
        <f t="shared" si="12"/>
        <v>76.292237619298234</v>
      </c>
      <c r="Q87" s="116">
        <f t="shared" si="13"/>
        <v>10.915174237348625</v>
      </c>
      <c r="R87" s="74">
        <f t="shared" si="14"/>
        <v>82.880681174085296</v>
      </c>
      <c r="S87" s="121">
        <f t="shared" si="8"/>
        <v>-0.17644847784967954</v>
      </c>
      <c r="T87" s="74">
        <v>0</v>
      </c>
      <c r="U87" s="74">
        <f t="shared" si="15"/>
        <v>82.857530737954946</v>
      </c>
      <c r="V87" s="38">
        <v>100.47723315989984</v>
      </c>
      <c r="W87" s="83"/>
      <c r="X87" s="74">
        <f>+GI_Data_Monthly!AB87*100</f>
        <v>103.790493856491</v>
      </c>
      <c r="Y87" s="74">
        <f>+GI_Data_Monthly!AC87*100</f>
        <v>115.59267042986301</v>
      </c>
      <c r="Z87" s="122">
        <f t="shared" si="9"/>
        <v>-0.1297997206651206</v>
      </c>
      <c r="AA87" s="120">
        <f t="shared" si="10"/>
        <v>1.096997401205871</v>
      </c>
    </row>
    <row r="88" spans="1:27" x14ac:dyDescent="0.25">
      <c r="A88" s="112">
        <v>1986</v>
      </c>
      <c r="B88" s="113">
        <v>12</v>
      </c>
      <c r="C88" s="29">
        <f>+GI_Data_Monthly!J88</f>
        <v>290565.29379051202</v>
      </c>
      <c r="D88" s="37">
        <f t="shared" si="11"/>
        <v>61.835350726597717</v>
      </c>
      <c r="E88" s="37">
        <f>GI_Data_Monthly!C88</f>
        <v>1.1131547161700199</v>
      </c>
      <c r="F88" s="114">
        <f>GI_Data_Monthly!L88</f>
        <v>7970.61403435387</v>
      </c>
      <c r="G88" s="37">
        <f>+GI_Data_Monthly!E88</f>
        <v>189.96847724317001</v>
      </c>
      <c r="H88" s="29">
        <f>+GI_Data_Monthly!H88</f>
        <v>4727.2324153270401</v>
      </c>
      <c r="I88" s="115">
        <f>+GI_Data_Monthly!G88</f>
        <v>4699.0158602840902</v>
      </c>
      <c r="J88" s="29">
        <f>GI_Data_Monthly!I88</f>
        <v>4617.5327578293936</v>
      </c>
      <c r="K88" s="38">
        <f>+GI_Data_Monthly!K88</f>
        <v>27.424839339701101</v>
      </c>
      <c r="L88" s="74">
        <f>+H88*1000/Population_Monthly!C208</f>
        <v>0.40038701458019504</v>
      </c>
      <c r="M88" s="74">
        <f>GI_Data_Monthly!N88</f>
        <v>87.116780197936095</v>
      </c>
      <c r="N88" s="74">
        <f>GI_Data_Monthly!O88*100</f>
        <v>85.285290102639806</v>
      </c>
      <c r="O88" s="74">
        <f t="shared" si="16"/>
        <v>87.065062031972616</v>
      </c>
      <c r="P88" s="93">
        <f t="shared" si="12"/>
        <v>78.261160764493525</v>
      </c>
      <c r="Q88" s="116">
        <f t="shared" si="13"/>
        <v>10.980549548564412</v>
      </c>
      <c r="R88" s="74">
        <f t="shared" si="14"/>
        <v>83.779546366108306</v>
      </c>
      <c r="S88" s="121">
        <f t="shared" si="8"/>
        <v>-0.15110175223055822</v>
      </c>
      <c r="T88" s="74">
        <v>0</v>
      </c>
      <c r="U88" s="74">
        <f t="shared" si="15"/>
        <v>82.880681174085296</v>
      </c>
      <c r="V88" s="38">
        <v>100.60505870530243</v>
      </c>
      <c r="W88" s="83">
        <f>AVERAGE(Q77:Q88)</f>
        <v>10.785086472325295</v>
      </c>
      <c r="X88" s="74">
        <f>+GI_Data_Monthly!AB88*100</f>
        <v>104.052863916801</v>
      </c>
      <c r="Y88" s="74">
        <f>+GI_Data_Monthly!AC88*100</f>
        <v>115.87640380138001</v>
      </c>
      <c r="Z88" s="122">
        <f t="shared" si="9"/>
        <v>-0.14237747937899708</v>
      </c>
      <c r="AA88" s="120">
        <f t="shared" si="10"/>
        <v>1.0984797185892068</v>
      </c>
    </row>
    <row r="89" spans="1:27" x14ac:dyDescent="0.25">
      <c r="A89" s="112">
        <v>1987</v>
      </c>
      <c r="B89" s="113">
        <v>1</v>
      </c>
      <c r="C89" s="29">
        <f>+GI_Data_Monthly!J89</f>
        <v>292092.09999999998</v>
      </c>
      <c r="D89" s="37">
        <f t="shared" si="11"/>
        <v>61.997163905575583</v>
      </c>
      <c r="E89" s="37">
        <f>GI_Data_Monthly!C89</f>
        <v>1.1180000000000001</v>
      </c>
      <c r="F89" s="114">
        <f>GI_Data_Monthly!L89</f>
        <v>7995</v>
      </c>
      <c r="G89" s="37">
        <f>+GI_Data_Monthly!E89</f>
        <v>190.28675842285199</v>
      </c>
      <c r="H89" s="29">
        <f>+GI_Data_Monthly!H89</f>
        <v>4750.1000000000004</v>
      </c>
      <c r="I89" s="115">
        <f>+GI_Data_Monthly!G89</f>
        <v>4711.37841796875</v>
      </c>
      <c r="J89" s="29">
        <f>GI_Data_Monthly!I89</f>
        <v>0</v>
      </c>
      <c r="K89" s="38">
        <f>+GI_Data_Monthly!K89</f>
        <v>27.5160732269287</v>
      </c>
      <c r="L89" s="74">
        <f>+H89*1000/Population_Monthly!C209</f>
        <v>0.40139131977856324</v>
      </c>
      <c r="M89" s="74">
        <f>GI_Data_Monthly!N89</f>
        <v>89.9</v>
      </c>
      <c r="N89" s="74">
        <f>GI_Data_Monthly!O89*100</f>
        <v>86.8</v>
      </c>
      <c r="O89" s="74">
        <f t="shared" si="16"/>
        <v>86.112284254197633</v>
      </c>
      <c r="P89" s="93">
        <f t="shared" si="12"/>
        <v>80.411449016100178</v>
      </c>
      <c r="Q89" s="116">
        <f t="shared" si="13"/>
        <v>11.0447129476805</v>
      </c>
      <c r="R89" s="74">
        <f t="shared" si="14"/>
        <v>85.223990810541636</v>
      </c>
      <c r="S89" s="121">
        <f t="shared" si="8"/>
        <v>-0.11638954869328688</v>
      </c>
      <c r="T89" s="74">
        <v>0</v>
      </c>
      <c r="U89" s="74">
        <f t="shared" si="15"/>
        <v>83.779546366108306</v>
      </c>
      <c r="V89" s="38">
        <v>100.59674274114478</v>
      </c>
      <c r="W89" s="83"/>
      <c r="X89" s="74">
        <f>+GI_Data_Monthly!AB89*100</f>
        <v>104.33333333329999</v>
      </c>
      <c r="Y89" s="74">
        <f>+GI_Data_Monthly!AC89*100</f>
        <v>116.2333333333</v>
      </c>
      <c r="Z89" s="122">
        <f t="shared" si="9"/>
        <v>-0.15008919538609131</v>
      </c>
      <c r="AA89" s="120">
        <f t="shared" si="10"/>
        <v>1.1003408297002901</v>
      </c>
    </row>
    <row r="90" spans="1:27" x14ac:dyDescent="0.25">
      <c r="A90" s="112">
        <v>1987</v>
      </c>
      <c r="B90" s="113">
        <v>2</v>
      </c>
      <c r="C90" s="29">
        <f>+GI_Data_Monthly!J90</f>
        <v>293227.32776900701</v>
      </c>
      <c r="D90" s="37">
        <f t="shared" si="11"/>
        <v>62.079057297873945</v>
      </c>
      <c r="E90" s="37">
        <f>GI_Data_Monthly!C90</f>
        <v>1.1225723280898601</v>
      </c>
      <c r="F90" s="114">
        <f>GI_Data_Monthly!L90</f>
        <v>8025.96416789864</v>
      </c>
      <c r="G90" s="37">
        <f>+GI_Data_Monthly!E90</f>
        <v>188.66965522900199</v>
      </c>
      <c r="H90" s="29">
        <f>+GI_Data_Monthly!H90</f>
        <v>4774.0670344862801</v>
      </c>
      <c r="I90" s="115">
        <f>+GI_Data_Monthly!G90</f>
        <v>4723.4500737022199</v>
      </c>
      <c r="J90" s="29">
        <f>GI_Data_Monthly!I90</f>
        <v>0</v>
      </c>
      <c r="K90" s="38">
        <f>+GI_Data_Monthly!K90</f>
        <v>27.560416565429598</v>
      </c>
      <c r="L90" s="74">
        <f>+H90*1000/Population_Monthly!C210</f>
        <v>0.40248367053936301</v>
      </c>
      <c r="M90" s="74">
        <f>GI_Data_Monthly!N90</f>
        <v>92.054252729842702</v>
      </c>
      <c r="N90" s="74">
        <f>GI_Data_Monthly!O90*100</f>
        <v>87.433460645308202</v>
      </c>
      <c r="O90" s="74">
        <f t="shared" si="16"/>
        <v>85.509589584576375</v>
      </c>
      <c r="P90" s="93">
        <f t="shared" si="12"/>
        <v>82.002959120219742</v>
      </c>
      <c r="Q90" s="116">
        <f t="shared" si="13"/>
        <v>11.092617620847969</v>
      </c>
      <c r="R90" s="74">
        <f t="shared" si="14"/>
        <v>86.506250249316011</v>
      </c>
      <c r="S90" s="121">
        <f t="shared" si="8"/>
        <v>-7.6398617970165672E-2</v>
      </c>
      <c r="T90" s="74">
        <v>0</v>
      </c>
      <c r="U90" s="74">
        <f t="shared" si="15"/>
        <v>85.223990810541636</v>
      </c>
      <c r="V90" s="38">
        <v>99.672622229478435</v>
      </c>
      <c r="W90" s="83"/>
      <c r="X90" s="74">
        <f>+GI_Data_Monthly!AB90*100</f>
        <v>104.644079034876</v>
      </c>
      <c r="Y90" s="74">
        <f>+GI_Data_Monthly!AC90*100</f>
        <v>116.69474636067201</v>
      </c>
      <c r="Z90" s="122">
        <f t="shared" si="9"/>
        <v>-0.15108523564753493</v>
      </c>
      <c r="AA90" s="120">
        <f t="shared" si="10"/>
        <v>1.1027315724598534</v>
      </c>
    </row>
    <row r="91" spans="1:27" x14ac:dyDescent="0.25">
      <c r="A91" s="112">
        <v>1987</v>
      </c>
      <c r="B91" s="113">
        <v>3</v>
      </c>
      <c r="C91" s="29">
        <f>+GI_Data_Monthly!J91</f>
        <v>294045.36423898401</v>
      </c>
      <c r="D91" s="37">
        <f t="shared" si="11"/>
        <v>62.111758650516983</v>
      </c>
      <c r="E91" s="37">
        <f>GI_Data_Monthly!C91</f>
        <v>1.1264759221266001</v>
      </c>
      <c r="F91" s="114">
        <f>GI_Data_Monthly!L91</f>
        <v>8055.6162572630001</v>
      </c>
      <c r="G91" s="37">
        <f>+GI_Data_Monthly!E91</f>
        <v>186.984198651783</v>
      </c>
      <c r="H91" s="29">
        <f>+GI_Data_Monthly!H91</f>
        <v>4795.8380595285898</v>
      </c>
      <c r="I91" s="115">
        <f>+GI_Data_Monthly!G91</f>
        <v>4734.1336105693499</v>
      </c>
      <c r="J91" s="29">
        <f>GI_Data_Monthly!I91</f>
        <v>0</v>
      </c>
      <c r="K91" s="38">
        <f>+GI_Data_Monthly!K91</f>
        <v>27.5753710450449</v>
      </c>
      <c r="L91" s="74">
        <f>+H91*1000/Population_Monthly!C211</f>
        <v>0.40338627065101246</v>
      </c>
      <c r="M91" s="74">
        <f>GI_Data_Monthly!N91</f>
        <v>93.573036165797603</v>
      </c>
      <c r="N91" s="74">
        <f>GI_Data_Monthly!O91*100</f>
        <v>87.546188102291794</v>
      </c>
      <c r="O91" s="74">
        <f t="shared" si="16"/>
        <v>85.216997765995799</v>
      </c>
      <c r="P91" s="93">
        <f t="shared" si="12"/>
        <v>83.067053922597125</v>
      </c>
      <c r="Q91" s="116">
        <f t="shared" si="13"/>
        <v>11.123526087678574</v>
      </c>
      <c r="R91" s="74">
        <f t="shared" si="14"/>
        <v>87.259882915866669</v>
      </c>
      <c r="S91" s="121">
        <f t="shared" si="8"/>
        <v>-3.8559261162383285E-2</v>
      </c>
      <c r="T91" s="74">
        <v>0</v>
      </c>
      <c r="U91" s="74">
        <f t="shared" si="15"/>
        <v>86.506250249316011</v>
      </c>
      <c r="V91" s="38">
        <v>99.005953045888603</v>
      </c>
      <c r="W91" s="83"/>
      <c r="X91" s="74">
        <f>+GI_Data_Monthly!AB91*100</f>
        <v>104.940489310166</v>
      </c>
      <c r="Y91" s="74">
        <f>+GI_Data_Monthly!AC91*100</f>
        <v>117.15390160144401</v>
      </c>
      <c r="Z91" s="122">
        <f t="shared" si="9"/>
        <v>-0.145505845486955</v>
      </c>
      <c r="AA91" s="120">
        <f t="shared" si="10"/>
        <v>1.1056308461158018</v>
      </c>
    </row>
    <row r="92" spans="1:27" x14ac:dyDescent="0.25">
      <c r="A92" s="112">
        <v>1987</v>
      </c>
      <c r="B92" s="113">
        <v>4</v>
      </c>
      <c r="C92" s="29">
        <f>+GI_Data_Monthly!J92</f>
        <v>294971.28125</v>
      </c>
      <c r="D92" s="37">
        <f t="shared" si="11"/>
        <v>62.15417064367869</v>
      </c>
      <c r="E92" s="37">
        <f>GI_Data_Monthly!C92</f>
        <v>1.130666666667</v>
      </c>
      <c r="F92" s="114">
        <f>GI_Data_Monthly!L92</f>
        <v>8084.7</v>
      </c>
      <c r="G92" s="37">
        <f>+GI_Data_Monthly!E92</f>
        <v>187.26079999999999</v>
      </c>
      <c r="H92" s="29">
        <f>+GI_Data_Monthly!H92</f>
        <v>4818.83349609375</v>
      </c>
      <c r="I92" s="115">
        <f>+GI_Data_Monthly!G92</f>
        <v>4745.80029296875</v>
      </c>
      <c r="J92" s="29">
        <f>GI_Data_Monthly!I92</f>
        <v>0</v>
      </c>
      <c r="K92" s="38">
        <f>+GI_Data_Monthly!K92</f>
        <v>27.593133926391602</v>
      </c>
      <c r="L92" s="74">
        <f>+H92*1000/Population_Monthly!C212</f>
        <v>0.40438746576192997</v>
      </c>
      <c r="M92" s="74">
        <f>GI_Data_Monthly!N92</f>
        <v>95.133333333332999</v>
      </c>
      <c r="N92" s="74">
        <f>GI_Data_Monthly!O92*100</f>
        <v>87.733333333299996</v>
      </c>
      <c r="O92" s="74">
        <f t="shared" si="16"/>
        <v>85.216997765995799</v>
      </c>
      <c r="P92" s="93">
        <f t="shared" si="12"/>
        <v>84.139150943371121</v>
      </c>
      <c r="Q92" s="116">
        <f t="shared" si="13"/>
        <v>11.158317500923031</v>
      </c>
      <c r="R92" s="74">
        <f t="shared" si="14"/>
        <v>87.570994026966659</v>
      </c>
      <c r="S92" s="121">
        <f t="shared" si="8"/>
        <v>0</v>
      </c>
      <c r="T92" s="74">
        <v>0</v>
      </c>
      <c r="U92" s="74">
        <f t="shared" si="15"/>
        <v>87.259882915866669</v>
      </c>
      <c r="V92" s="38">
        <v>99.9756350102151</v>
      </c>
      <c r="W92" s="83"/>
      <c r="X92" s="74">
        <f>+GI_Data_Monthly!AB92*100</f>
        <v>105.26666666669999</v>
      </c>
      <c r="Y92" s="74">
        <f>+GI_Data_Monthly!AC92*100</f>
        <v>117.63333333329999</v>
      </c>
      <c r="Z92" s="122">
        <f t="shared" si="9"/>
        <v>-0.13368647802689246</v>
      </c>
      <c r="AA92" s="120">
        <f t="shared" si="10"/>
        <v>1.1089919572269682</v>
      </c>
    </row>
    <row r="93" spans="1:27" x14ac:dyDescent="0.25">
      <c r="A93" s="112">
        <v>1987</v>
      </c>
      <c r="B93" s="113">
        <v>5</v>
      </c>
      <c r="C93" s="29">
        <f>+GI_Data_Monthly!J93</f>
        <v>296088.01705498598</v>
      </c>
      <c r="D93" s="37">
        <f t="shared" si="11"/>
        <v>62.242388333163554</v>
      </c>
      <c r="E93" s="37">
        <f>GI_Data_Monthly!C93</f>
        <v>1.1346836159459699</v>
      </c>
      <c r="F93" s="114">
        <f>GI_Data_Monthly!L93</f>
        <v>8105.96266772947</v>
      </c>
      <c r="G93" s="37">
        <f>+GI_Data_Monthly!E93</f>
        <v>191.15493046243299</v>
      </c>
      <c r="H93" s="29">
        <f>+GI_Data_Monthly!H93</f>
        <v>4839.1987590239996</v>
      </c>
      <c r="I93" s="115">
        <f>+GI_Data_Monthly!G93</f>
        <v>4757.01567668197</v>
      </c>
      <c r="J93" s="29">
        <f>GI_Data_Monthly!I93</f>
        <v>0</v>
      </c>
      <c r="K93" s="38">
        <f>+GI_Data_Monthly!K93</f>
        <v>27.635028999858498</v>
      </c>
      <c r="L93" s="74">
        <f>+H93*1000/Population_Monthly!C213</f>
        <v>0.40520417928941416</v>
      </c>
      <c r="M93" s="74">
        <f>GI_Data_Monthly!N93</f>
        <v>96.759928454174997</v>
      </c>
      <c r="N93" s="74">
        <f>GI_Data_Monthly!O93*100</f>
        <v>88.382776657376212</v>
      </c>
      <c r="O93" s="74">
        <f t="shared" si="16"/>
        <v>85.418395446058526</v>
      </c>
      <c r="P93" s="93">
        <f t="shared" si="12"/>
        <v>85.274808849255834</v>
      </c>
      <c r="Q93" s="116">
        <f t="shared" si="13"/>
        <v>11.197829245526822</v>
      </c>
      <c r="R93" s="74">
        <f t="shared" si="14"/>
        <v>87.887432697655996</v>
      </c>
      <c r="S93" s="121">
        <f t="shared" ref="S93:S156" si="17">N93/N81-1</f>
        <v>2.8113114886565649E-2</v>
      </c>
      <c r="T93" s="74">
        <v>0</v>
      </c>
      <c r="U93" s="74">
        <f t="shared" si="15"/>
        <v>87.570994026966659</v>
      </c>
      <c r="V93" s="38">
        <v>103.51658095162418</v>
      </c>
      <c r="W93" s="83"/>
      <c r="X93" s="74">
        <f>+GI_Data_Monthly!AB93*100</f>
        <v>105.558171280221</v>
      </c>
      <c r="Y93" s="74">
        <f>+GI_Data_Monthly!AC93*100</f>
        <v>118.01608319530801</v>
      </c>
      <c r="Z93" s="122">
        <f t="shared" ref="Z93:Z156" si="18">AVERAGE(S82:S93)</f>
        <v>-0.11813027714674101</v>
      </c>
      <c r="AA93" s="120">
        <f t="shared" ref="AA93:AA156" si="19">AVERAGE(E82:E93)</f>
        <v>1.1126037625387444</v>
      </c>
    </row>
    <row r="94" spans="1:27" x14ac:dyDescent="0.25">
      <c r="A94" s="112">
        <v>1987</v>
      </c>
      <c r="B94" s="113">
        <v>6</v>
      </c>
      <c r="C94" s="29">
        <f>+GI_Data_Monthly!J94</f>
        <v>297484.64757055102</v>
      </c>
      <c r="D94" s="37">
        <f t="shared" si="11"/>
        <v>62.383490085971431</v>
      </c>
      <c r="E94" s="37">
        <f>GI_Data_Monthly!C94</f>
        <v>1.1387841348721299</v>
      </c>
      <c r="F94" s="114">
        <f>GI_Data_Monthly!L94</f>
        <v>8127.79125601541</v>
      </c>
      <c r="G94" s="37">
        <f>+GI_Data_Monthly!E94</f>
        <v>196.73500544618199</v>
      </c>
      <c r="H94" s="29">
        <f>+GI_Data_Monthly!H94</f>
        <v>4859.3899516538404</v>
      </c>
      <c r="I94" s="115">
        <f>+GI_Data_Monthly!G94</f>
        <v>4768.6438697255298</v>
      </c>
      <c r="J94" s="29">
        <f>GI_Data_Monthly!I94</f>
        <v>0</v>
      </c>
      <c r="K94" s="38">
        <f>+GI_Data_Monthly!K94</f>
        <v>27.706787505794299</v>
      </c>
      <c r="L94" s="74">
        <f>+H94*1000/Population_Monthly!C214</f>
        <v>0.40600276801545676</v>
      </c>
      <c r="M94" s="74">
        <f>GI_Data_Monthly!N94</f>
        <v>98.3458912072429</v>
      </c>
      <c r="N94" s="74">
        <f>GI_Data_Monthly!O94*100</f>
        <v>89.292227289131901</v>
      </c>
      <c r="O94" s="74">
        <f t="shared" si="16"/>
        <v>85.763823667183146</v>
      </c>
      <c r="P94" s="93">
        <f t="shared" si="12"/>
        <v>86.360433198593711</v>
      </c>
      <c r="Q94" s="116">
        <f t="shared" si="13"/>
        <v>11.249032420168559</v>
      </c>
      <c r="R94" s="74">
        <f t="shared" si="14"/>
        <v>88.469445759936036</v>
      </c>
      <c r="S94" s="121">
        <f t="shared" si="17"/>
        <v>4.8682094947879895E-2</v>
      </c>
      <c r="T94" s="74">
        <v>0</v>
      </c>
      <c r="U94" s="74">
        <f t="shared" si="15"/>
        <v>87.887432697655996</v>
      </c>
      <c r="V94" s="38">
        <v>108.20590317730401</v>
      </c>
      <c r="W94" s="83"/>
      <c r="X94" s="74">
        <f>+GI_Data_Monthly!AB94*100</f>
        <v>105.79816621795</v>
      </c>
      <c r="Y94" s="74">
        <f>+GI_Data_Monthly!AC94*100</f>
        <v>118.369103440787</v>
      </c>
      <c r="Z94" s="122">
        <f t="shared" si="18"/>
        <v>-0.10043229927080498</v>
      </c>
      <c r="AA94" s="120">
        <f t="shared" si="19"/>
        <v>1.1163332313643801</v>
      </c>
    </row>
    <row r="95" spans="1:27" x14ac:dyDescent="0.25">
      <c r="A95" s="112">
        <v>1987</v>
      </c>
      <c r="B95" s="113">
        <v>7</v>
      </c>
      <c r="C95" s="29">
        <f>+GI_Data_Monthly!J95</f>
        <v>299035.75</v>
      </c>
      <c r="D95" s="37">
        <f t="shared" si="11"/>
        <v>62.559099775483617</v>
      </c>
      <c r="E95" s="37">
        <f>GI_Data_Monthly!C95</f>
        <v>1.142666666667</v>
      </c>
      <c r="F95" s="114">
        <f>GI_Data_Monthly!L95</f>
        <v>8158</v>
      </c>
      <c r="G95" s="37">
        <f>+GI_Data_Monthly!E95</f>
        <v>200.61026000976599</v>
      </c>
      <c r="H95" s="29">
        <f>+GI_Data_Monthly!H95</f>
        <v>4879.63330078125</v>
      </c>
      <c r="I95" s="115">
        <f>+GI_Data_Monthly!G95</f>
        <v>4780.0519999999997</v>
      </c>
      <c r="J95" s="29">
        <f>GI_Data_Monthly!I95</f>
        <v>0</v>
      </c>
      <c r="K95" s="38">
        <f>+GI_Data_Monthly!K95</f>
        <v>27.801113128662099</v>
      </c>
      <c r="L95" s="74">
        <f>+H95*1000/Population_Monthly!C215</f>
        <v>0.40680221082614537</v>
      </c>
      <c r="M95" s="74">
        <f>GI_Data_Monthly!N95</f>
        <v>99.466666666666995</v>
      </c>
      <c r="N95" s="74">
        <f>GI_Data_Monthly!O95*100</f>
        <v>90</v>
      </c>
      <c r="O95" s="74">
        <f t="shared" si="16"/>
        <v>86.219379222741495</v>
      </c>
      <c r="P95" s="93">
        <f t="shared" si="12"/>
        <v>87.047841306859368</v>
      </c>
      <c r="Q95" s="116">
        <f t="shared" si="13"/>
        <v>11.309554284167517</v>
      </c>
      <c r="R95" s="74">
        <f t="shared" si="14"/>
        <v>89.225001315502709</v>
      </c>
      <c r="S95" s="121">
        <f t="shared" si="17"/>
        <v>6.4668769716508256E-2</v>
      </c>
      <c r="T95" s="74">
        <v>0</v>
      </c>
      <c r="U95" s="74">
        <f t="shared" si="15"/>
        <v>88.469445759936036</v>
      </c>
      <c r="V95" s="38">
        <v>111.50686936432291</v>
      </c>
      <c r="W95" s="83"/>
      <c r="X95" s="74">
        <f>+GI_Data_Monthly!AB95*100</f>
        <v>105.9333333333</v>
      </c>
      <c r="Y95" s="74">
        <f>+GI_Data_Monthly!AC95*100</f>
        <v>118.73333333330001</v>
      </c>
      <c r="Z95" s="122">
        <f t="shared" si="18"/>
        <v>-8.1090510242662825E-2</v>
      </c>
      <c r="AA95" s="120">
        <f t="shared" si="19"/>
        <v>1.1201387869199635</v>
      </c>
    </row>
    <row r="96" spans="1:27" x14ac:dyDescent="0.25">
      <c r="A96" s="112">
        <v>1987</v>
      </c>
      <c r="B96" s="113">
        <v>8</v>
      </c>
      <c r="C96" s="29">
        <f>+GI_Data_Monthly!J96</f>
        <v>300811.082752207</v>
      </c>
      <c r="D96" s="37">
        <f t="shared" si="11"/>
        <v>62.773097744778596</v>
      </c>
      <c r="E96" s="37">
        <f>GI_Data_Monthly!C96</f>
        <v>1.1465386673159199</v>
      </c>
      <c r="F96" s="114">
        <f>GI_Data_Monthly!L96</f>
        <v>8204.0765266100698</v>
      </c>
      <c r="G96" s="37">
        <f>+GI_Data_Monthly!E96</f>
        <v>200.53426185151801</v>
      </c>
      <c r="H96" s="29">
        <f>+GI_Data_Monthly!H96</f>
        <v>4902.1603923339599</v>
      </c>
      <c r="I96" s="115">
        <f>+GI_Data_Monthly!G96</f>
        <v>4792.0382068005902</v>
      </c>
      <c r="J96" s="29">
        <f>GI_Data_Monthly!I96</f>
        <v>0</v>
      </c>
      <c r="K96" s="38">
        <f>+GI_Data_Monthly!K96</f>
        <v>27.919309226130501</v>
      </c>
      <c r="L96" s="74">
        <f>+H96*1000/Population_Monthly!C216</f>
        <v>0.40778813748021786</v>
      </c>
      <c r="M96" s="74">
        <f>GI_Data_Monthly!N96</f>
        <v>99.909763718820102</v>
      </c>
      <c r="N96" s="74">
        <f>GI_Data_Monthly!O96*100</f>
        <v>90.237177414230501</v>
      </c>
      <c r="O96" s="74">
        <f t="shared" si="16"/>
        <v>86.779374755544538</v>
      </c>
      <c r="P96" s="93">
        <f t="shared" si="12"/>
        <v>87.140335138204918</v>
      </c>
      <c r="Q96" s="116">
        <f t="shared" si="13"/>
        <v>11.38516310905802</v>
      </c>
      <c r="R96" s="74">
        <f t="shared" si="14"/>
        <v>89.843134901120791</v>
      </c>
      <c r="S96" s="121">
        <f t="shared" si="17"/>
        <v>8.0461795865567787E-2</v>
      </c>
      <c r="T96" s="74">
        <v>0</v>
      </c>
      <c r="U96" s="74">
        <f t="shared" si="15"/>
        <v>89.225001315502709</v>
      </c>
      <c r="V96" s="38">
        <v>111.78583205909288</v>
      </c>
      <c r="W96" s="83"/>
      <c r="X96" s="74">
        <f>+GI_Data_Monthly!AB96*100</f>
        <v>105.95500758889</v>
      </c>
      <c r="Y96" s="74">
        <f>+GI_Data_Monthly!AC96*100</f>
        <v>119.178730620908</v>
      </c>
      <c r="Z96" s="122">
        <f t="shared" si="18"/>
        <v>-5.9585472449304545E-2</v>
      </c>
      <c r="AA96" s="120">
        <f t="shared" si="19"/>
        <v>1.1240578239261152</v>
      </c>
    </row>
    <row r="97" spans="1:27" x14ac:dyDescent="0.25">
      <c r="A97" s="112">
        <v>1987</v>
      </c>
      <c r="B97" s="113">
        <v>9</v>
      </c>
      <c r="C97" s="29">
        <f>+GI_Data_Monthly!J97</f>
        <v>302740.45412759</v>
      </c>
      <c r="D97" s="37">
        <f t="shared" si="11"/>
        <v>63.019376239502918</v>
      </c>
      <c r="E97" s="37">
        <f>GI_Data_Monthly!C97</f>
        <v>1.1501657461063499</v>
      </c>
      <c r="F97" s="114">
        <f>GI_Data_Monthly!L97</f>
        <v>8254.3135147527501</v>
      </c>
      <c r="G97" s="37">
        <f>+GI_Data_Monthly!E97</f>
        <v>196.38908534255501</v>
      </c>
      <c r="H97" s="29">
        <f>+GI_Data_Monthly!H97</f>
        <v>4924.3820464160599</v>
      </c>
      <c r="I97" s="115">
        <f>+GI_Data_Monthly!G97</f>
        <v>4803.9265412122704</v>
      </c>
      <c r="J97" s="29">
        <f>GI_Data_Monthly!I97</f>
        <v>0</v>
      </c>
      <c r="K97" s="38">
        <f>+GI_Data_Monthly!K97</f>
        <v>28.044780309433499</v>
      </c>
      <c r="L97" s="74">
        <f>+H97*1000/Population_Monthly!C217</f>
        <v>0.40874441660624389</v>
      </c>
      <c r="M97" s="74">
        <f>GI_Data_Monthly!N97</f>
        <v>99.530264935332497</v>
      </c>
      <c r="N97" s="74">
        <f>GI_Data_Monthly!O97*100</f>
        <v>90.0670166280741</v>
      </c>
      <c r="O97" s="74">
        <f t="shared" si="16"/>
        <v>87.402568264003136</v>
      </c>
      <c r="P97" s="93">
        <f t="shared" si="12"/>
        <v>86.535584347101093</v>
      </c>
      <c r="Q97" s="116">
        <f t="shared" si="13"/>
        <v>11.463147366429672</v>
      </c>
      <c r="R97" s="74">
        <f t="shared" si="14"/>
        <v>90.101398014101548</v>
      </c>
      <c r="S97" s="121">
        <f t="shared" si="17"/>
        <v>9.0548980636778742E-2</v>
      </c>
      <c r="T97" s="74">
        <v>0</v>
      </c>
      <c r="U97" s="74">
        <f t="shared" si="15"/>
        <v>89.843134901120791</v>
      </c>
      <c r="V97" s="38">
        <v>108.90287202104126</v>
      </c>
      <c r="W97" s="83"/>
      <c r="X97" s="74">
        <f>+GI_Data_Monthly!AB97*100</f>
        <v>105.925463498263</v>
      </c>
      <c r="Y97" s="74">
        <f>+GI_Data_Monthly!AC97*100</f>
        <v>119.65784988561201</v>
      </c>
      <c r="Z97" s="122">
        <f t="shared" si="18"/>
        <v>-3.6361480633523513E-2</v>
      </c>
      <c r="AA97" s="120">
        <f t="shared" si="19"/>
        <v>1.1280835634968025</v>
      </c>
    </row>
    <row r="98" spans="1:27" x14ac:dyDescent="0.25">
      <c r="A98" s="112">
        <v>1987</v>
      </c>
      <c r="B98" s="113">
        <v>10</v>
      </c>
      <c r="C98" s="29">
        <f>+GI_Data_Monthly!J98</f>
        <v>304736.90000000002</v>
      </c>
      <c r="D98" s="37">
        <f t="shared" si="11"/>
        <v>63.289383872260544</v>
      </c>
      <c r="E98" s="37">
        <f>GI_Data_Monthly!C98</f>
        <v>1.153333333333</v>
      </c>
      <c r="F98" s="114">
        <f>GI_Data_Monthly!L98</f>
        <v>8292.7000000000007</v>
      </c>
      <c r="G98" s="37">
        <f>+GI_Data_Monthly!E98</f>
        <v>189.17707824707</v>
      </c>
      <c r="H98" s="29">
        <f>+GI_Data_Monthly!H98</f>
        <v>4943.1000000000004</v>
      </c>
      <c r="I98" s="115">
        <f>+GI_Data_Monthly!G98</f>
        <v>4814.9765625</v>
      </c>
      <c r="J98" s="29">
        <f>GI_Data_Monthly!I98</f>
        <v>0</v>
      </c>
      <c r="K98" s="38">
        <f>+GI_Data_Monthly!K98</f>
        <v>28.158006668090799</v>
      </c>
      <c r="L98" s="74">
        <f>+H98*1000/Population_Monthly!C218</f>
        <v>0.40940634919832963</v>
      </c>
      <c r="M98" s="74">
        <f>GI_Data_Monthly!N98</f>
        <v>98.333333333333002</v>
      </c>
      <c r="N98" s="74">
        <f>GI_Data_Monthly!O98*100</f>
        <v>89.7</v>
      </c>
      <c r="O98" s="74">
        <f t="shared" si="16"/>
        <v>88.005346041778139</v>
      </c>
      <c r="P98" s="93">
        <f t="shared" si="12"/>
        <v>85.260115606960767</v>
      </c>
      <c r="Q98" s="116">
        <f t="shared" si="13"/>
        <v>11.528066710685277</v>
      </c>
      <c r="R98" s="74">
        <f t="shared" si="14"/>
        <v>90.00139801410154</v>
      </c>
      <c r="S98" s="121">
        <f t="shared" si="17"/>
        <v>8.7712206951864324E-2</v>
      </c>
      <c r="T98" s="74">
        <v>0</v>
      </c>
      <c r="U98" s="74">
        <f t="shared" si="15"/>
        <v>90.101398014101548</v>
      </c>
      <c r="V98" s="38">
        <v>103.5580966075801</v>
      </c>
      <c r="W98" s="83"/>
      <c r="X98" s="74">
        <f>+GI_Data_Monthly!AB98*100</f>
        <v>105.9333333333</v>
      </c>
      <c r="Y98" s="74">
        <f>+GI_Data_Monthly!AC98*100</f>
        <v>120.10000000000001</v>
      </c>
      <c r="Z98" s="122">
        <f t="shared" si="18"/>
        <v>-1.3225891241742413E-2</v>
      </c>
      <c r="AA98" s="120">
        <f t="shared" si="19"/>
        <v>1.1321391190523025</v>
      </c>
    </row>
    <row r="99" spans="1:27" x14ac:dyDescent="0.25">
      <c r="A99" s="112">
        <v>1987</v>
      </c>
      <c r="B99" s="113">
        <v>11</v>
      </c>
      <c r="C99" s="29">
        <f>+GI_Data_Monthly!J99</f>
        <v>306861.19214518002</v>
      </c>
      <c r="D99" s="37">
        <f t="shared" si="11"/>
        <v>63.589330080319613</v>
      </c>
      <c r="E99" s="37">
        <f>GI_Data_Monthly!C99</f>
        <v>1.1562353672708201</v>
      </c>
      <c r="F99" s="114">
        <f>GI_Data_Monthly!L99</f>
        <v>8312.3482397785301</v>
      </c>
      <c r="G99" s="37">
        <f>+GI_Data_Monthly!E99</f>
        <v>179.58342922775</v>
      </c>
      <c r="H99" s="29">
        <f>+GI_Data_Monthly!H99</f>
        <v>4957.9310539272801</v>
      </c>
      <c r="I99" s="115">
        <f>+GI_Data_Monthly!G99</f>
        <v>4825.6710954115097</v>
      </c>
      <c r="J99" s="29">
        <f>GI_Data_Monthly!I99</f>
        <v>0</v>
      </c>
      <c r="K99" s="38">
        <f>+GI_Data_Monthly!K99</f>
        <v>28.252211651491901</v>
      </c>
      <c r="L99" s="74">
        <f>+H99*1000/Population_Monthly!C219</f>
        <v>0.40974418109770655</v>
      </c>
      <c r="M99" s="74">
        <f>GI_Data_Monthly!N99</f>
        <v>96.346744148261394</v>
      </c>
      <c r="N99" s="74">
        <f>GI_Data_Monthly!O99*100</f>
        <v>89.280683715917291</v>
      </c>
      <c r="O99" s="74">
        <f t="shared" si="16"/>
        <v>88.479846157355823</v>
      </c>
      <c r="P99" s="93">
        <f t="shared" si="12"/>
        <v>83.327968401172853</v>
      </c>
      <c r="Q99" s="116">
        <f t="shared" si="13"/>
        <v>11.576179327339633</v>
      </c>
      <c r="R99" s="74">
        <f t="shared" si="14"/>
        <v>89.682566781330465</v>
      </c>
      <c r="S99" s="121">
        <f t="shared" si="17"/>
        <v>6.8120916254594599E-2</v>
      </c>
      <c r="T99" s="74">
        <v>0</v>
      </c>
      <c r="U99" s="74">
        <f t="shared" si="15"/>
        <v>90.00139801410154</v>
      </c>
      <c r="V99" s="38">
        <v>96.217439265574157</v>
      </c>
      <c r="W99" s="83"/>
      <c r="X99" s="74">
        <f>+GI_Data_Monthly!AB99*100</f>
        <v>106.04360195027999</v>
      </c>
      <c r="Y99" s="74">
        <f>+GI_Data_Monthly!AC99*100</f>
        <v>120.497980972441</v>
      </c>
      <c r="Z99" s="122">
        <f t="shared" si="18"/>
        <v>7.154891600280433E-3</v>
      </c>
      <c r="AA99" s="120">
        <f t="shared" si="19"/>
        <v>1.1361064303803892</v>
      </c>
    </row>
    <row r="100" spans="1:27" x14ac:dyDescent="0.25">
      <c r="A100" s="112">
        <v>1987</v>
      </c>
      <c r="B100" s="113">
        <v>12</v>
      </c>
      <c r="C100" s="29">
        <f>+GI_Data_Monthly!J100</f>
        <v>308704.35758625099</v>
      </c>
      <c r="D100" s="37">
        <f t="shared" si="11"/>
        <v>63.840934835312787</v>
      </c>
      <c r="E100" s="37">
        <f>GI_Data_Monthly!C100</f>
        <v>1.15902473857313</v>
      </c>
      <c r="F100" s="114">
        <f>GI_Data_Monthly!L100</f>
        <v>8322.3902813325203</v>
      </c>
      <c r="G100" s="37">
        <f>+GI_Data_Monthly!E100</f>
        <v>171.09338934695899</v>
      </c>
      <c r="H100" s="29">
        <f>+GI_Data_Monthly!H100</f>
        <v>4969.8904347589396</v>
      </c>
      <c r="I100" s="115">
        <f>+GI_Data_Monthly!G100</f>
        <v>4835.5237651610196</v>
      </c>
      <c r="J100" s="29">
        <f>GI_Data_Monthly!I100</f>
        <v>4867.8770440836615</v>
      </c>
      <c r="K100" s="38">
        <f>+GI_Data_Monthly!K100</f>
        <v>28.312461054023501</v>
      </c>
      <c r="L100" s="74">
        <f>+H100*1000/Population_Monthly!C220</f>
        <v>0.4098437373569096</v>
      </c>
      <c r="M100" s="74">
        <f>GI_Data_Monthly!N100</f>
        <v>94.381361952396105</v>
      </c>
      <c r="N100" s="74">
        <f>GI_Data_Monthly!O100*100</f>
        <v>88.913494047047706</v>
      </c>
      <c r="O100" s="74">
        <f t="shared" si="16"/>
        <v>88.782196486056478</v>
      </c>
      <c r="P100" s="93">
        <f t="shared" si="12"/>
        <v>81.431706167539232</v>
      </c>
      <c r="Q100" s="116">
        <f t="shared" si="13"/>
        <v>11.60368485215294</v>
      </c>
      <c r="R100" s="74">
        <f t="shared" si="14"/>
        <v>89.298059254321672</v>
      </c>
      <c r="S100" s="121">
        <f t="shared" si="17"/>
        <v>4.2541966381792307E-2</v>
      </c>
      <c r="T100" s="74">
        <v>0</v>
      </c>
      <c r="U100" s="74">
        <f t="shared" si="15"/>
        <v>89.682566781330465</v>
      </c>
      <c r="V100" s="38">
        <v>89.450664547512019</v>
      </c>
      <c r="W100" s="83">
        <f>AVERAGE(Q89:Q100)</f>
        <v>11.310985956054877</v>
      </c>
      <c r="X100" s="74">
        <f>+GI_Data_Monthly!AB100*100</f>
        <v>106.22288392626899</v>
      </c>
      <c r="Y100" s="74">
        <f>+GI_Data_Monthly!AC100*100</f>
        <v>120.860812730753</v>
      </c>
      <c r="Z100" s="122">
        <f t="shared" si="18"/>
        <v>2.3291868151309642E-2</v>
      </c>
      <c r="AA100" s="120">
        <f t="shared" si="19"/>
        <v>1.139928932247315</v>
      </c>
    </row>
    <row r="101" spans="1:27" x14ac:dyDescent="0.25">
      <c r="A101" s="112">
        <v>1988</v>
      </c>
      <c r="B101" s="113">
        <v>1</v>
      </c>
      <c r="C101" s="29">
        <f>+GI_Data_Monthly!J101</f>
        <v>310053.7</v>
      </c>
      <c r="D101" s="37">
        <f t="shared" si="11"/>
        <v>63.987736088241995</v>
      </c>
      <c r="E101" s="37">
        <f>GI_Data_Monthly!C101</f>
        <v>1.1623333333329999</v>
      </c>
      <c r="F101" s="114">
        <f>GI_Data_Monthly!L101</f>
        <v>8339.2999999999993</v>
      </c>
      <c r="G101" s="37">
        <f>+GI_Data_Monthly!E101</f>
        <v>166.58004760742199</v>
      </c>
      <c r="H101" s="29">
        <f>+GI_Data_Monthly!H101</f>
        <v>4982.7333984375</v>
      </c>
      <c r="I101" s="115">
        <f>+GI_Data_Monthly!G101</f>
        <v>4845.517578125</v>
      </c>
      <c r="J101" s="29">
        <f>GI_Data_Monthly!I101</f>
        <v>0</v>
      </c>
      <c r="K101" s="38">
        <f>+GI_Data_Monthly!K101</f>
        <v>28.334753036498999</v>
      </c>
      <c r="L101" s="74">
        <f>+H101*1000/Population_Monthly!C221</f>
        <v>0.41001557129887178</v>
      </c>
      <c r="M101" s="74">
        <f>GI_Data_Monthly!N101</f>
        <v>93.166666666666998</v>
      </c>
      <c r="N101" s="74">
        <f>GI_Data_Monthly!O101*100</f>
        <v>88.633333333300001</v>
      </c>
      <c r="O101" s="74">
        <f t="shared" si="16"/>
        <v>88.934974263831464</v>
      </c>
      <c r="P101" s="93">
        <f t="shared" si="12"/>
        <v>80.154860911981984</v>
      </c>
      <c r="Q101" s="116">
        <f t="shared" si="13"/>
        <v>11.61768995387258</v>
      </c>
      <c r="R101" s="74">
        <f t="shared" si="14"/>
        <v>88.942503698755004</v>
      </c>
      <c r="S101" s="121">
        <f t="shared" si="17"/>
        <v>2.112135176612906E-2</v>
      </c>
      <c r="T101" s="74">
        <v>0</v>
      </c>
      <c r="U101" s="74">
        <f t="shared" si="15"/>
        <v>89.298059254321672</v>
      </c>
      <c r="V101" s="38">
        <v>85.329121753651108</v>
      </c>
      <c r="W101" s="83"/>
      <c r="X101" s="74">
        <f>+GI_Data_Monthly!AB101*100</f>
        <v>106.43333333330001</v>
      </c>
      <c r="Y101" s="74">
        <f>+GI_Data_Monthly!AC101*100</f>
        <v>121.2666666667</v>
      </c>
      <c r="Z101" s="122">
        <f t="shared" si="18"/>
        <v>3.4751109856260974E-2</v>
      </c>
      <c r="AA101" s="120">
        <f t="shared" si="19"/>
        <v>1.1436233766917316</v>
      </c>
    </row>
    <row r="102" spans="1:27" x14ac:dyDescent="0.25">
      <c r="A102" s="112">
        <v>1988</v>
      </c>
      <c r="B102" s="113">
        <v>2</v>
      </c>
      <c r="C102" s="29">
        <f>+GI_Data_Monthly!J102</f>
        <v>310672.41769135598</v>
      </c>
      <c r="D102" s="37">
        <f t="shared" si="11"/>
        <v>63.982241183547195</v>
      </c>
      <c r="E102" s="37">
        <f>GI_Data_Monthly!C102</f>
        <v>1.16640161973171</v>
      </c>
      <c r="F102" s="114">
        <f>GI_Data_Monthly!L102</f>
        <v>8373.7307232727198</v>
      </c>
      <c r="G102" s="37">
        <f>+GI_Data_Monthly!E102</f>
        <v>168.58937519729801</v>
      </c>
      <c r="H102" s="29">
        <f>+GI_Data_Monthly!H102</f>
        <v>4998.2703119370499</v>
      </c>
      <c r="I102" s="115">
        <f>+GI_Data_Monthly!G102</f>
        <v>4855.6038667061302</v>
      </c>
      <c r="J102" s="29">
        <f>GI_Data_Monthly!I102</f>
        <v>0</v>
      </c>
      <c r="K102" s="38">
        <f>+GI_Data_Monthly!K102</f>
        <v>28.317804089639999</v>
      </c>
      <c r="L102" s="74">
        <f>+H102*1000/Population_Monthly!C222</f>
        <v>0.41040786491548736</v>
      </c>
      <c r="M102" s="74">
        <f>GI_Data_Monthly!N102</f>
        <v>93.398950026676403</v>
      </c>
      <c r="N102" s="74">
        <f>GI_Data_Monthly!O102*100</f>
        <v>88.505078505528701</v>
      </c>
      <c r="O102" s="74">
        <f t="shared" si="16"/>
        <v>89.0242757521832</v>
      </c>
      <c r="P102" s="93">
        <f t="shared" si="12"/>
        <v>80.074434437222038</v>
      </c>
      <c r="Q102" s="116">
        <f t="shared" si="13"/>
        <v>11.621849515524209</v>
      </c>
      <c r="R102" s="74">
        <f t="shared" si="14"/>
        <v>88.683968628625465</v>
      </c>
      <c r="S102" s="121">
        <f t="shared" si="17"/>
        <v>1.2256381622222756E-2</v>
      </c>
      <c r="T102" s="74">
        <v>1</v>
      </c>
      <c r="U102" s="74">
        <f t="shared" si="15"/>
        <v>88.942503698755004</v>
      </c>
      <c r="V102" s="38">
        <v>85.824387026606246</v>
      </c>
      <c r="W102" s="83"/>
      <c r="X102" s="74">
        <f>+GI_Data_Monthly!AB102*100</f>
        <v>106.639225727522</v>
      </c>
      <c r="Y102" s="74">
        <f>+GI_Data_Monthly!AC102*100</f>
        <v>121.74182726295999</v>
      </c>
      <c r="Z102" s="122">
        <f t="shared" si="18"/>
        <v>4.2139026488960007E-2</v>
      </c>
      <c r="AA102" s="120">
        <f t="shared" si="19"/>
        <v>1.147275817661886</v>
      </c>
    </row>
    <row r="103" spans="1:27" x14ac:dyDescent="0.25">
      <c r="A103" s="112">
        <v>1988</v>
      </c>
      <c r="B103" s="113">
        <v>3</v>
      </c>
      <c r="C103" s="29">
        <f>+GI_Data_Monthly!J103</f>
        <v>311055.24251116498</v>
      </c>
      <c r="D103" s="37">
        <f t="shared" si="11"/>
        <v>63.934658893025649</v>
      </c>
      <c r="E103" s="37">
        <f>GI_Data_Monthly!C103</f>
        <v>1.1707419913146799</v>
      </c>
      <c r="F103" s="114">
        <f>GI_Data_Monthly!L103</f>
        <v>8413.3328108163696</v>
      </c>
      <c r="G103" s="37">
        <f>+GI_Data_Monthly!E103</f>
        <v>173.76124528427499</v>
      </c>
      <c r="H103" s="29">
        <f>+GI_Data_Monthly!H103</f>
        <v>5014.38432233404</v>
      </c>
      <c r="I103" s="115">
        <f>+GI_Data_Monthly!G103</f>
        <v>4865.2053189431599</v>
      </c>
      <c r="J103" s="29">
        <f>GI_Data_Monthly!I103</f>
        <v>0</v>
      </c>
      <c r="K103" s="38">
        <f>+GI_Data_Monthly!K103</f>
        <v>28.301149742492701</v>
      </c>
      <c r="L103" s="74">
        <f>+H103*1000/Population_Monthly!C223</f>
        <v>0.41084575518593058</v>
      </c>
      <c r="M103" s="74">
        <f>GI_Data_Monthly!N103</f>
        <v>94.575153921800407</v>
      </c>
      <c r="N103" s="74">
        <f>GI_Data_Monthly!O103*100</f>
        <v>88.535455912954603</v>
      </c>
      <c r="O103" s="74">
        <f t="shared" si="16"/>
        <v>89.106714736405095</v>
      </c>
      <c r="P103" s="93">
        <f t="shared" si="12"/>
        <v>80.782234363694116</v>
      </c>
      <c r="Q103" s="116">
        <f t="shared" si="13"/>
        <v>11.627407238584519</v>
      </c>
      <c r="R103" s="74">
        <f t="shared" si="14"/>
        <v>88.557955917261097</v>
      </c>
      <c r="S103" s="121">
        <f t="shared" si="17"/>
        <v>1.1299952997461338E-2</v>
      </c>
      <c r="T103" s="74">
        <v>0</v>
      </c>
      <c r="U103" s="74">
        <f t="shared" si="15"/>
        <v>88.683968628625465</v>
      </c>
      <c r="V103" s="38">
        <v>88.949331096761924</v>
      </c>
      <c r="W103" s="83"/>
      <c r="X103" s="74">
        <f>+GI_Data_Monthly!AB103*100</f>
        <v>106.872578051815</v>
      </c>
      <c r="Y103" s="74">
        <f>+GI_Data_Monthly!AC103*100</f>
        <v>122.22326189247701</v>
      </c>
      <c r="Z103" s="122">
        <f t="shared" si="18"/>
        <v>4.6293961002280393E-2</v>
      </c>
      <c r="AA103" s="120">
        <f t="shared" si="19"/>
        <v>1.1509646567608927</v>
      </c>
    </row>
    <row r="104" spans="1:27" x14ac:dyDescent="0.25">
      <c r="A104" s="112">
        <v>1988</v>
      </c>
      <c r="B104" s="113">
        <v>4</v>
      </c>
      <c r="C104" s="29">
        <f>+GI_Data_Monthly!J104</f>
        <v>311921.71875</v>
      </c>
      <c r="D104" s="37">
        <f t="shared" si="11"/>
        <v>63.974926764166774</v>
      </c>
      <c r="E104" s="37">
        <f>GI_Data_Monthly!C104</f>
        <v>1.1756666666669999</v>
      </c>
      <c r="F104" s="114">
        <f>GI_Data_Monthly!L104</f>
        <v>8449.5</v>
      </c>
      <c r="G104" s="37">
        <f>+GI_Data_Monthly!E104</f>
        <v>178.75566101074199</v>
      </c>
      <c r="H104" s="29">
        <f>+GI_Data_Monthly!H104</f>
        <v>5031.6000000000004</v>
      </c>
      <c r="I104" s="115">
        <f>+GI_Data_Monthly!G104</f>
        <v>4875.6869999999999</v>
      </c>
      <c r="J104" s="29">
        <f>GI_Data_Monthly!I104</f>
        <v>0</v>
      </c>
      <c r="K104" s="38">
        <f>+GI_Data_Monthly!K104</f>
        <v>28.32883644104</v>
      </c>
      <c r="L104" s="74">
        <f>+H104*1000/Population_Monthly!C224</f>
        <v>0.41137183628519358</v>
      </c>
      <c r="M104" s="74">
        <f>GI_Data_Monthly!N104</f>
        <v>96.233333333332993</v>
      </c>
      <c r="N104" s="74">
        <f>GI_Data_Monthly!O104*100</f>
        <v>88.733333333299996</v>
      </c>
      <c r="O104" s="74">
        <f t="shared" si="16"/>
        <v>89.19004806973841</v>
      </c>
      <c r="P104" s="93">
        <f t="shared" si="12"/>
        <v>81.854267082482892</v>
      </c>
      <c r="Q104" s="116">
        <f t="shared" si="13"/>
        <v>11.653685466573533</v>
      </c>
      <c r="R104" s="74">
        <f t="shared" si="14"/>
        <v>88.591289250594443</v>
      </c>
      <c r="S104" s="121">
        <f t="shared" si="17"/>
        <v>1.1398176291797624E-2</v>
      </c>
      <c r="T104" s="74">
        <v>0</v>
      </c>
      <c r="U104" s="74">
        <f t="shared" si="15"/>
        <v>88.557955917261097</v>
      </c>
      <c r="V104" s="38">
        <v>92.675328295713499</v>
      </c>
      <c r="W104" s="83"/>
      <c r="X104" s="74">
        <f>+GI_Data_Monthly!AB104*100</f>
        <v>107.23333333330001</v>
      </c>
      <c r="Y104" s="74">
        <f>+GI_Data_Monthly!AC104*100</f>
        <v>122.73333333330001</v>
      </c>
      <c r="Z104" s="122">
        <f t="shared" si="18"/>
        <v>4.7243809026596861E-2</v>
      </c>
      <c r="AA104" s="120">
        <f t="shared" si="19"/>
        <v>1.1547146567608926</v>
      </c>
    </row>
    <row r="105" spans="1:27" x14ac:dyDescent="0.25">
      <c r="A105" s="112">
        <v>1988</v>
      </c>
      <c r="B105" s="113">
        <v>5</v>
      </c>
      <c r="C105" s="29">
        <f>+GI_Data_Monthly!J105</f>
        <v>313646.43126726203</v>
      </c>
      <c r="D105" s="37">
        <f t="shared" si="11"/>
        <v>64.192116156193478</v>
      </c>
      <c r="E105" s="37">
        <f>GI_Data_Monthly!C105</f>
        <v>1.1804704203437399</v>
      </c>
      <c r="F105" s="114">
        <f>GI_Data_Monthly!L105</f>
        <v>8468.9999492228199</v>
      </c>
      <c r="G105" s="37">
        <f>+GI_Data_Monthly!E105</f>
        <v>180.151859476505</v>
      </c>
      <c r="H105" s="29">
        <f>+GI_Data_Monthly!H105</f>
        <v>5047.3236997864396</v>
      </c>
      <c r="I105" s="115">
        <f>+GI_Data_Monthly!G105</f>
        <v>4886.0584453095698</v>
      </c>
      <c r="J105" s="29">
        <f>GI_Data_Monthly!I105</f>
        <v>0</v>
      </c>
      <c r="K105" s="38">
        <f>+GI_Data_Monthly!K105</f>
        <v>28.429066459808102</v>
      </c>
      <c r="L105" s="74">
        <f>+H105*1000/Population_Monthly!C225</f>
        <v>0.41176955870003051</v>
      </c>
      <c r="M105" s="74">
        <f>GI_Data_Monthly!N105</f>
        <v>97.697493550049202</v>
      </c>
      <c r="N105" s="74">
        <f>GI_Data_Monthly!O105*100</f>
        <v>89.071294846064404</v>
      </c>
      <c r="O105" s="74">
        <f t="shared" si="16"/>
        <v>89.24742458546244</v>
      </c>
      <c r="P105" s="93">
        <f t="shared" si="12"/>
        <v>82.761492254588447</v>
      </c>
      <c r="Q105" s="116">
        <f t="shared" si="13"/>
        <v>11.706224150409021</v>
      </c>
      <c r="R105" s="74">
        <f t="shared" si="14"/>
        <v>88.780028030772996</v>
      </c>
      <c r="S105" s="121">
        <f t="shared" si="17"/>
        <v>7.7901850872743594E-3</v>
      </c>
      <c r="T105" s="74">
        <v>0</v>
      </c>
      <c r="U105" s="74">
        <f t="shared" si="15"/>
        <v>88.591289250594443</v>
      </c>
      <c r="V105" s="38">
        <v>94.827472720943163</v>
      </c>
      <c r="W105" s="83"/>
      <c r="X105" s="74">
        <f>+GI_Data_Monthly!AB105*100</f>
        <v>107.72584886500501</v>
      </c>
      <c r="Y105" s="74">
        <f>+GI_Data_Monthly!AC105*100</f>
        <v>123.191528062777</v>
      </c>
      <c r="Z105" s="122">
        <f t="shared" si="18"/>
        <v>4.5550231543322585E-2</v>
      </c>
      <c r="AA105" s="120">
        <f t="shared" si="19"/>
        <v>1.15853022379404</v>
      </c>
    </row>
    <row r="106" spans="1:27" x14ac:dyDescent="0.25">
      <c r="A106" s="112">
        <v>1988</v>
      </c>
      <c r="B106" s="113">
        <v>6</v>
      </c>
      <c r="C106" s="29">
        <f>+GI_Data_Monthly!J106</f>
        <v>315895.087160289</v>
      </c>
      <c r="D106" s="37">
        <f t="shared" si="11"/>
        <v>64.509031626127637</v>
      </c>
      <c r="E106" s="37">
        <f>GI_Data_Monthly!C106</f>
        <v>1.1853729359449201</v>
      </c>
      <c r="F106" s="114">
        <f>GI_Data_Monthly!L106</f>
        <v>8481.3978020111699</v>
      </c>
      <c r="G106" s="37">
        <f>+GI_Data_Monthly!E106</f>
        <v>179.39068592232601</v>
      </c>
      <c r="H106" s="29">
        <f>+GI_Data_Monthly!H106</f>
        <v>5064.7307244083904</v>
      </c>
      <c r="I106" s="115">
        <f>+GI_Data_Monthly!G106</f>
        <v>4896.9125593313702</v>
      </c>
      <c r="J106" s="29">
        <f>GI_Data_Monthly!I106</f>
        <v>0</v>
      </c>
      <c r="K106" s="38">
        <f>+GI_Data_Monthly!K106</f>
        <v>28.568501286908202</v>
      </c>
      <c r="L106" s="74">
        <f>+H106*1000/Population_Monthly!C226</f>
        <v>0.41230260721591455</v>
      </c>
      <c r="M106" s="74">
        <f>GI_Data_Monthly!N106</f>
        <v>98.810531936266898</v>
      </c>
      <c r="N106" s="74">
        <f>GI_Data_Monthly!O106*100</f>
        <v>89.46549043226149</v>
      </c>
      <c r="O106" s="74">
        <f t="shared" si="16"/>
        <v>89.261863180723239</v>
      </c>
      <c r="P106" s="93">
        <f t="shared" si="12"/>
        <v>83.358181159670295</v>
      </c>
      <c r="Q106" s="116">
        <f t="shared" si="13"/>
        <v>11.778867564843461</v>
      </c>
      <c r="R106" s="74">
        <f t="shared" si="14"/>
        <v>89.090039537208625</v>
      </c>
      <c r="S106" s="121">
        <f t="shared" si="17"/>
        <v>1.940405658922062E-3</v>
      </c>
      <c r="T106" s="74">
        <v>0</v>
      </c>
      <c r="U106" s="74">
        <f t="shared" si="15"/>
        <v>88.780028030772996</v>
      </c>
      <c r="V106" s="38">
        <v>96.013707202508513</v>
      </c>
      <c r="W106" s="83"/>
      <c r="X106" s="74">
        <f>+GI_Data_Monthly!AB106*100</f>
        <v>108.281464570558</v>
      </c>
      <c r="Y106" s="74">
        <f>+GI_Data_Monthly!AC106*100</f>
        <v>123.64680221346001</v>
      </c>
      <c r="Z106" s="122">
        <f t="shared" si="18"/>
        <v>4.1655090769242765E-2</v>
      </c>
      <c r="AA106" s="120">
        <f t="shared" si="19"/>
        <v>1.1624126238834394</v>
      </c>
    </row>
    <row r="107" spans="1:27" x14ac:dyDescent="0.25">
      <c r="A107" s="112">
        <v>1988</v>
      </c>
      <c r="B107" s="113">
        <v>7</v>
      </c>
      <c r="C107" s="29">
        <f>+GI_Data_Monthly!J107</f>
        <v>317868.15625</v>
      </c>
      <c r="D107" s="37">
        <f t="shared" si="11"/>
        <v>64.772875123766497</v>
      </c>
      <c r="E107" s="37">
        <f>GI_Data_Monthly!C107</f>
        <v>1.19</v>
      </c>
      <c r="F107" s="114">
        <f>GI_Data_Monthly!L107</f>
        <v>8498.2999999999993</v>
      </c>
      <c r="G107" s="37">
        <f>+GI_Data_Monthly!E107</f>
        <v>178.901931762695</v>
      </c>
      <c r="H107" s="29">
        <f>+GI_Data_Monthly!H107</f>
        <v>5085.5</v>
      </c>
      <c r="I107" s="115">
        <f>+GI_Data_Monthly!G107</f>
        <v>4907.4269999999997</v>
      </c>
      <c r="J107" s="29">
        <f>GI_Data_Monthly!I107</f>
        <v>0</v>
      </c>
      <c r="K107" s="38">
        <f>+GI_Data_Monthly!K107</f>
        <v>28.682500000000001</v>
      </c>
      <c r="L107" s="74">
        <f>+H107*1000/Population_Monthly!C227</f>
        <v>0.41310649504463109</v>
      </c>
      <c r="M107" s="74">
        <f>GI_Data_Monthly!N107</f>
        <v>99.333333333333002</v>
      </c>
      <c r="N107" s="74">
        <f>GI_Data_Monthly!O107*100</f>
        <v>89.766666666700004</v>
      </c>
      <c r="O107" s="74">
        <f t="shared" si="16"/>
        <v>89.242418736281579</v>
      </c>
      <c r="P107" s="93">
        <f t="shared" si="12"/>
        <v>83.473389355742029</v>
      </c>
      <c r="Q107" s="116">
        <f t="shared" si="13"/>
        <v>11.848927044117632</v>
      </c>
      <c r="R107" s="74">
        <f t="shared" si="14"/>
        <v>89.434483981675314</v>
      </c>
      <c r="S107" s="121">
        <f t="shared" si="17"/>
        <v>-2.5925925922222204E-3</v>
      </c>
      <c r="T107" s="74">
        <v>0</v>
      </c>
      <c r="U107" s="74">
        <f t="shared" si="15"/>
        <v>89.090039537208625</v>
      </c>
      <c r="V107" s="38">
        <v>97.193984172970886</v>
      </c>
      <c r="W107" s="83"/>
      <c r="X107" s="74">
        <f>+GI_Data_Monthly!AB107*100</f>
        <v>108.7333333333</v>
      </c>
      <c r="Y107" s="74">
        <f>+GI_Data_Monthly!AC107*100</f>
        <v>124.10000000000001</v>
      </c>
      <c r="Z107" s="122">
        <f t="shared" si="18"/>
        <v>3.6049977243515226E-2</v>
      </c>
      <c r="AA107" s="120">
        <f t="shared" si="19"/>
        <v>1.1663570683278557</v>
      </c>
    </row>
    <row r="108" spans="1:27" x14ac:dyDescent="0.25">
      <c r="A108" s="112">
        <v>1988</v>
      </c>
      <c r="B108" s="113">
        <v>8</v>
      </c>
      <c r="C108" s="29">
        <f>+GI_Data_Monthly!J108</f>
        <v>319267.13854558801</v>
      </c>
      <c r="D108" s="37">
        <f t="shared" si="11"/>
        <v>64.915319297414655</v>
      </c>
      <c r="E108" s="37">
        <f>GI_Data_Monthly!C108</f>
        <v>1.19460443585486</v>
      </c>
      <c r="F108" s="114">
        <f>GI_Data_Monthly!L108</f>
        <v>8530.0735776296497</v>
      </c>
      <c r="G108" s="37">
        <f>+GI_Data_Monthly!E108</f>
        <v>180.43328176223599</v>
      </c>
      <c r="H108" s="29">
        <f>+GI_Data_Monthly!H108</f>
        <v>5112.5168626758204</v>
      </c>
      <c r="I108" s="115">
        <f>+GI_Data_Monthly!G108</f>
        <v>4918.20947660814</v>
      </c>
      <c r="J108" s="29">
        <f>GI_Data_Monthly!I108</f>
        <v>0</v>
      </c>
      <c r="K108" s="38">
        <f>+GI_Data_Monthly!K108</f>
        <v>28.742841098521001</v>
      </c>
      <c r="L108" s="74">
        <f>+H108*1000/Population_Monthly!C228</f>
        <v>0.41441336656088879</v>
      </c>
      <c r="M108" s="74">
        <f>GI_Data_Monthly!N108</f>
        <v>99.159963940150007</v>
      </c>
      <c r="N108" s="74">
        <f>GI_Data_Monthly!O108*100</f>
        <v>89.896629556405202</v>
      </c>
      <c r="O108" s="74">
        <f t="shared" si="16"/>
        <v>89.214039748129451</v>
      </c>
      <c r="P108" s="93">
        <f t="shared" si="12"/>
        <v>83.006525812195775</v>
      </c>
      <c r="Q108" s="116">
        <f t="shared" si="13"/>
        <v>11.911417544162763</v>
      </c>
      <c r="R108" s="74">
        <f t="shared" si="14"/>
        <v>89.709595551788894</v>
      </c>
      <c r="S108" s="121">
        <f t="shared" si="17"/>
        <v>-3.7739196591004553E-3</v>
      </c>
      <c r="T108" s="74">
        <v>0</v>
      </c>
      <c r="U108" s="74">
        <f t="shared" si="15"/>
        <v>89.434483981675314</v>
      </c>
      <c r="V108" s="38">
        <v>99.199241097284641</v>
      </c>
      <c r="W108" s="83"/>
      <c r="X108" s="74">
        <f>+GI_Data_Monthly!AB108*100</f>
        <v>109.02668706385299</v>
      </c>
      <c r="Y108" s="74">
        <f>+GI_Data_Monthly!AC108*100</f>
        <v>124.602237486131</v>
      </c>
      <c r="Z108" s="122">
        <f t="shared" si="18"/>
        <v>2.9030334283126208E-2</v>
      </c>
      <c r="AA108" s="120">
        <f t="shared" si="19"/>
        <v>1.170362549039434</v>
      </c>
    </row>
    <row r="109" spans="1:27" x14ac:dyDescent="0.25">
      <c r="A109" s="112">
        <v>1988</v>
      </c>
      <c r="B109" s="113">
        <v>9</v>
      </c>
      <c r="C109" s="29">
        <f>+GI_Data_Monthly!J109</f>
        <v>320585.02867743</v>
      </c>
      <c r="D109" s="37">
        <f t="shared" si="11"/>
        <v>65.041250162541928</v>
      </c>
      <c r="E109" s="37">
        <f>GI_Data_Monthly!C109</f>
        <v>1.19899184139613</v>
      </c>
      <c r="F109" s="114">
        <f>GI_Data_Monthly!L109</f>
        <v>8571.0213582678698</v>
      </c>
      <c r="G109" s="37">
        <f>+GI_Data_Monthly!E109</f>
        <v>183.039819952203</v>
      </c>
      <c r="H109" s="29">
        <f>+GI_Data_Monthly!H109</f>
        <v>5141.0463300346601</v>
      </c>
      <c r="I109" s="115">
        <f>+GI_Data_Monthly!G109</f>
        <v>4928.9493648456801</v>
      </c>
      <c r="J109" s="29">
        <f>GI_Data_Monthly!I109</f>
        <v>0</v>
      </c>
      <c r="K109" s="38">
        <f>+GI_Data_Monthly!K109</f>
        <v>28.796884228129599</v>
      </c>
      <c r="L109" s="74">
        <f>+H109*1000/Population_Monthly!C229</f>
        <v>0.41583701078095481</v>
      </c>
      <c r="M109" s="74">
        <f>GI_Data_Monthly!N109</f>
        <v>98.253071662529706</v>
      </c>
      <c r="N109" s="74">
        <f>GI_Data_Monthly!O109*100</f>
        <v>89.865795836232593</v>
      </c>
      <c r="O109" s="74">
        <f t="shared" si="16"/>
        <v>89.197271348809338</v>
      </c>
      <c r="P109" s="93">
        <f t="shared" si="12"/>
        <v>81.946405530267725</v>
      </c>
      <c r="Q109" s="116">
        <f t="shared" si="13"/>
        <v>11.974810257230635</v>
      </c>
      <c r="R109" s="74">
        <f t="shared" si="14"/>
        <v>89.843030686445942</v>
      </c>
      <c r="S109" s="121">
        <f t="shared" si="17"/>
        <v>-2.2341229828055642E-3</v>
      </c>
      <c r="T109" s="74">
        <v>0</v>
      </c>
      <c r="U109" s="74">
        <f t="shared" si="15"/>
        <v>89.709595551788894</v>
      </c>
      <c r="V109" s="38">
        <v>101.45623513986617</v>
      </c>
      <c r="W109" s="83"/>
      <c r="X109" s="74">
        <f>+GI_Data_Monthly!AB109*100</f>
        <v>109.263479986604</v>
      </c>
      <c r="Y109" s="74">
        <f>+GI_Data_Monthly!AC109*100</f>
        <v>125.11790272278699</v>
      </c>
      <c r="Z109" s="122">
        <f t="shared" si="18"/>
        <v>2.1298408981494182E-2</v>
      </c>
      <c r="AA109" s="120">
        <f t="shared" si="19"/>
        <v>1.1744313903135826</v>
      </c>
    </row>
    <row r="110" spans="1:27" x14ac:dyDescent="0.25">
      <c r="A110" s="112">
        <v>1988</v>
      </c>
      <c r="B110" s="113">
        <v>10</v>
      </c>
      <c r="C110" s="29">
        <f>+GI_Data_Monthly!J110</f>
        <v>322555.09999999998</v>
      </c>
      <c r="D110" s="37">
        <f t="shared" si="11"/>
        <v>65.302848929425991</v>
      </c>
      <c r="E110" s="37">
        <f>GI_Data_Monthly!C110</f>
        <v>1.2030000000000001</v>
      </c>
      <c r="F110" s="114">
        <f>GI_Data_Monthly!L110</f>
        <v>8610.9</v>
      </c>
      <c r="G110" s="37">
        <f>+GI_Data_Monthly!E110</f>
        <v>184.99842834472699</v>
      </c>
      <c r="H110" s="29">
        <f>+GI_Data_Monthly!H110</f>
        <v>5164.8670000000002</v>
      </c>
      <c r="I110" s="115">
        <f>+GI_Data_Monthly!G110</f>
        <v>4939.37255859375</v>
      </c>
      <c r="J110" s="29">
        <f>GI_Data_Monthly!I110</f>
        <v>0</v>
      </c>
      <c r="K110" s="38">
        <f>+GI_Data_Monthly!K110</f>
        <v>28.9130153656006</v>
      </c>
      <c r="L110" s="74">
        <f>+H110*1000/Population_Monthly!C230</f>
        <v>0.41687453085273835</v>
      </c>
      <c r="M110" s="74">
        <f>GI_Data_Monthly!N110</f>
        <v>96.7</v>
      </c>
      <c r="N110" s="74">
        <f>GI_Data_Monthly!O110*100</f>
        <v>89.73333333330001</v>
      </c>
      <c r="O110" s="74">
        <f t="shared" si="16"/>
        <v>89.200049126584318</v>
      </c>
      <c r="P110" s="93">
        <f t="shared" si="12"/>
        <v>80.382377389858689</v>
      </c>
      <c r="Q110" s="116">
        <f t="shared" si="13"/>
        <v>12.053099716072765</v>
      </c>
      <c r="R110" s="74">
        <f t="shared" si="14"/>
        <v>89.831919575312597</v>
      </c>
      <c r="S110" s="121">
        <f t="shared" si="17"/>
        <v>3.7160906688971096E-4</v>
      </c>
      <c r="T110" s="74">
        <v>0</v>
      </c>
      <c r="U110" s="74">
        <f t="shared" si="15"/>
        <v>89.843030686445942</v>
      </c>
      <c r="V110" s="38">
        <v>103.05992075204681</v>
      </c>
      <c r="W110" s="83"/>
      <c r="X110" s="74">
        <f>+GI_Data_Monthly!AB110*100</f>
        <v>109.60000000000001</v>
      </c>
      <c r="Y110" s="74">
        <f>+GI_Data_Monthly!AC110*100</f>
        <v>125.6</v>
      </c>
      <c r="Z110" s="122">
        <f t="shared" si="18"/>
        <v>1.4020025824412965E-2</v>
      </c>
      <c r="AA110" s="120">
        <f t="shared" si="19"/>
        <v>1.178570279202499</v>
      </c>
    </row>
    <row r="111" spans="1:27" x14ac:dyDescent="0.25">
      <c r="A111" s="112">
        <v>1988</v>
      </c>
      <c r="B111" s="113">
        <v>11</v>
      </c>
      <c r="C111" s="29">
        <f>+GI_Data_Monthly!J111</f>
        <v>325782.05712584901</v>
      </c>
      <c r="D111" s="37">
        <f t="shared" si="11"/>
        <v>65.811639849707845</v>
      </c>
      <c r="E111" s="37">
        <f>GI_Data_Monthly!C111</f>
        <v>1.20698452129009</v>
      </c>
      <c r="F111" s="114">
        <f>GI_Data_Monthly!L111</f>
        <v>8645.4954240391799</v>
      </c>
      <c r="G111" s="37">
        <f>+GI_Data_Monthly!E111</f>
        <v>185.218810155396</v>
      </c>
      <c r="H111" s="29">
        <f>+GI_Data_Monthly!H111</f>
        <v>5181.6949674099396</v>
      </c>
      <c r="I111" s="115">
        <f>+GI_Data_Monthly!G111</f>
        <v>4950.21941209531</v>
      </c>
      <c r="J111" s="29">
        <f>GI_Data_Monthly!I111</f>
        <v>0</v>
      </c>
      <c r="K111" s="38">
        <f>+GI_Data_Monthly!K111</f>
        <v>29.141643275169901</v>
      </c>
      <c r="L111" s="74">
        <f>+H111*1000/Population_Monthly!C231</f>
        <v>0.41734443674393179</v>
      </c>
      <c r="M111" s="74">
        <f>GI_Data_Monthly!N111</f>
        <v>94.716983160924698</v>
      </c>
      <c r="N111" s="74">
        <f>GI_Data_Monthly!O111*100</f>
        <v>89.609679010693995</v>
      </c>
      <c r="O111" s="74">
        <f t="shared" si="16"/>
        <v>89.227465401149061</v>
      </c>
      <c r="P111" s="93">
        <f t="shared" si="12"/>
        <v>78.474066146006649</v>
      </c>
      <c r="Q111" s="116">
        <f t="shared" si="13"/>
        <v>12.16210269846837</v>
      </c>
      <c r="R111" s="74">
        <f t="shared" si="14"/>
        <v>89.736269393408861</v>
      </c>
      <c r="S111" s="121">
        <f t="shared" si="17"/>
        <v>3.6849549206359189E-3</v>
      </c>
      <c r="T111" s="74">
        <v>0</v>
      </c>
      <c r="U111" s="74">
        <f t="shared" si="15"/>
        <v>89.831919575312597</v>
      </c>
      <c r="V111" s="38">
        <v>103.45705273939798</v>
      </c>
      <c r="W111" s="83"/>
      <c r="X111" s="74">
        <f>+GI_Data_Monthly!AB111*100</f>
        <v>110.180579103311</v>
      </c>
      <c r="Y111" s="74">
        <f>+GI_Data_Monthly!AC111*100</f>
        <v>126.05997931653701</v>
      </c>
      <c r="Z111" s="122">
        <f t="shared" si="18"/>
        <v>8.6503623799164073E-3</v>
      </c>
      <c r="AA111" s="120">
        <f t="shared" si="19"/>
        <v>1.1827993753707715</v>
      </c>
    </row>
    <row r="112" spans="1:27" x14ac:dyDescent="0.25">
      <c r="A112" s="112">
        <v>1988</v>
      </c>
      <c r="B112" s="113">
        <v>12</v>
      </c>
      <c r="C112" s="29">
        <f>+GI_Data_Monthly!J112</f>
        <v>329302.47252372903</v>
      </c>
      <c r="D112" s="37">
        <f t="shared" si="11"/>
        <v>66.381825452876583</v>
      </c>
      <c r="E112" s="37">
        <f>GI_Data_Monthly!C112</f>
        <v>1.2112220294662099</v>
      </c>
      <c r="F112" s="114">
        <f>GI_Data_Monthly!L112</f>
        <v>8673.0526859560905</v>
      </c>
      <c r="G112" s="37">
        <f>+GI_Data_Monthly!E112</f>
        <v>184.08177116774399</v>
      </c>
      <c r="H112" s="29">
        <f>+GI_Data_Monthly!H112</f>
        <v>5192.4434887584603</v>
      </c>
      <c r="I112" s="115">
        <f>+GI_Data_Monthly!G112</f>
        <v>4960.7324034421999</v>
      </c>
      <c r="J112" s="29">
        <f>GI_Data_Monthly!I112</f>
        <v>5084.759258815192</v>
      </c>
      <c r="K112" s="38">
        <f>+GI_Data_Monthly!K112</f>
        <v>29.398972255768001</v>
      </c>
      <c r="L112" s="74">
        <f>+H112*1000/Population_Monthly!C232</f>
        <v>0.41732373733984701</v>
      </c>
      <c r="M112" s="74">
        <f>GI_Data_Monthly!N112</f>
        <v>93.8411750478394</v>
      </c>
      <c r="N112" s="74">
        <f>GI_Data_Monthly!O112*100</f>
        <v>89.867051396832693</v>
      </c>
      <c r="O112" s="74">
        <f t="shared" si="16"/>
        <v>89.306928513631135</v>
      </c>
      <c r="P112" s="93">
        <f t="shared" si="12"/>
        <v>77.476443430603354</v>
      </c>
      <c r="Q112" s="116">
        <f t="shared" si="13"/>
        <v>12.268888975727576</v>
      </c>
      <c r="R112" s="74">
        <f t="shared" si="14"/>
        <v>89.736687913608918</v>
      </c>
      <c r="S112" s="121">
        <f t="shared" si="17"/>
        <v>1.0724551543103367E-2</v>
      </c>
      <c r="T112" s="74">
        <v>0</v>
      </c>
      <c r="U112" s="74">
        <f t="shared" si="15"/>
        <v>89.736269393408861</v>
      </c>
      <c r="V112" s="38">
        <v>102.68831407202534</v>
      </c>
      <c r="W112" s="83">
        <f>AVERAGE(Q101:Q112)</f>
        <v>11.852080843798921</v>
      </c>
      <c r="X112" s="74">
        <f>+GI_Data_Monthly!AB112*100</f>
        <v>110.917889435631</v>
      </c>
      <c r="Y112" s="74">
        <f>+GI_Data_Monthly!AC112*100</f>
        <v>126.485696187619</v>
      </c>
      <c r="Z112" s="122">
        <f t="shared" si="18"/>
        <v>5.9989111433589965E-3</v>
      </c>
      <c r="AA112" s="120">
        <f t="shared" si="19"/>
        <v>1.1871491496118616</v>
      </c>
    </row>
    <row r="113" spans="1:27" x14ac:dyDescent="0.25">
      <c r="A113" s="112">
        <v>1989</v>
      </c>
      <c r="B113" s="113">
        <v>1</v>
      </c>
      <c r="C113" s="29">
        <f>+GI_Data_Monthly!J113</f>
        <v>332255.03125</v>
      </c>
      <c r="D113" s="37">
        <f t="shared" si="11"/>
        <v>66.831593903013712</v>
      </c>
      <c r="E113" s="37">
        <f>GI_Data_Monthly!C113</f>
        <v>1.2166666666670001</v>
      </c>
      <c r="F113" s="114">
        <f>GI_Data_Monthly!L113</f>
        <v>8697.7000000000007</v>
      </c>
      <c r="G113" s="37">
        <f>+GI_Data_Monthly!E113</f>
        <v>182.32148742675801</v>
      </c>
      <c r="H113" s="29">
        <f>+GI_Data_Monthly!H113</f>
        <v>5201.3670000000002</v>
      </c>
      <c r="I113" s="115">
        <f>+GI_Data_Monthly!G113</f>
        <v>4971.5263671875</v>
      </c>
      <c r="J113" s="29">
        <f>GI_Data_Monthly!I113</f>
        <v>0</v>
      </c>
      <c r="K113" s="38">
        <f>+GI_Data_Monthly!K113</f>
        <v>29.602106094360401</v>
      </c>
      <c r="L113" s="74">
        <f>+H113*1000/Population_Monthly!C233</f>
        <v>0.41715675718594264</v>
      </c>
      <c r="M113" s="74">
        <f>GI_Data_Monthly!N113</f>
        <v>95.766666666667007</v>
      </c>
      <c r="N113" s="74">
        <f>GI_Data_Monthly!O113*100</f>
        <v>90.966666666700007</v>
      </c>
      <c r="O113" s="74">
        <f t="shared" si="16"/>
        <v>89.501372958081149</v>
      </c>
      <c r="P113" s="93">
        <f t="shared" si="12"/>
        <v>78.712328767101994</v>
      </c>
      <c r="Q113" s="116">
        <f t="shared" si="13"/>
        <v>12.348718584197615</v>
      </c>
      <c r="R113" s="74">
        <f t="shared" si="14"/>
        <v>90.147799024742241</v>
      </c>
      <c r="S113" s="121">
        <f t="shared" si="17"/>
        <v>2.6325686349013333E-2</v>
      </c>
      <c r="T113" s="74">
        <v>0</v>
      </c>
      <c r="U113" s="74">
        <f t="shared" si="15"/>
        <v>89.736687913608918</v>
      </c>
      <c r="V113" s="38">
        <v>100.9491292846222</v>
      </c>
      <c r="W113" s="83"/>
      <c r="X113" s="74">
        <f>+GI_Data_Monthly!AB113*100</f>
        <v>111.7666666667</v>
      </c>
      <c r="Y113" s="74">
        <f>+GI_Data_Monthly!AC113*100</f>
        <v>126.9333333333</v>
      </c>
      <c r="Z113" s="122">
        <f t="shared" si="18"/>
        <v>6.4326056919326857E-3</v>
      </c>
      <c r="AA113" s="120">
        <f t="shared" si="19"/>
        <v>1.191676927389695</v>
      </c>
    </row>
    <row r="114" spans="1:27" x14ac:dyDescent="0.25">
      <c r="A114" s="112">
        <v>1989</v>
      </c>
      <c r="B114" s="113">
        <v>2</v>
      </c>
      <c r="C114" s="29">
        <f>+GI_Data_Monthly!J114</f>
        <v>333739.70107750298</v>
      </c>
      <c r="D114" s="37">
        <f t="shared" si="11"/>
        <v>66.985688580939353</v>
      </c>
      <c r="E114" s="37">
        <f>GI_Data_Monthly!C114</f>
        <v>1.2235247620844001</v>
      </c>
      <c r="F114" s="114">
        <f>GI_Data_Monthly!L114</f>
        <v>8720.6716968522796</v>
      </c>
      <c r="G114" s="37">
        <f>+GI_Data_Monthly!E114</f>
        <v>180.58239323245499</v>
      </c>
      <c r="H114" s="29">
        <f>+GI_Data_Monthly!H114</f>
        <v>5211.1452845113699</v>
      </c>
      <c r="I114" s="115">
        <f>+GI_Data_Monthly!G114</f>
        <v>4982.2537940211296</v>
      </c>
      <c r="J114" s="29">
        <f>GI_Data_Monthly!I114</f>
        <v>0</v>
      </c>
      <c r="K114" s="38">
        <f>+GI_Data_Monthly!K114</f>
        <v>29.6705216108817</v>
      </c>
      <c r="L114" s="74">
        <f>+H114*1000/Population_Monthly!C234</f>
        <v>0.41705889118019912</v>
      </c>
      <c r="M114" s="74">
        <f>GI_Data_Monthly!N114</f>
        <v>101.49664538912999</v>
      </c>
      <c r="N114" s="74">
        <f>GI_Data_Monthly!O114*100</f>
        <v>93.111966150010602</v>
      </c>
      <c r="O114" s="74">
        <f t="shared" si="16"/>
        <v>89.885280261787969</v>
      </c>
      <c r="P114" s="93">
        <f t="shared" si="12"/>
        <v>82.954304264525092</v>
      </c>
      <c r="Q114" s="116">
        <f t="shared" si="13"/>
        <v>12.374354843772457</v>
      </c>
      <c r="R114" s="74">
        <f t="shared" si="14"/>
        <v>91.315228071181096</v>
      </c>
      <c r="S114" s="121">
        <f t="shared" si="17"/>
        <v>5.2052240642824987E-2</v>
      </c>
      <c r="T114" s="74">
        <v>0</v>
      </c>
      <c r="U114" s="74">
        <f t="shared" si="15"/>
        <v>90.147799024742241</v>
      </c>
      <c r="V114" s="38">
        <v>98.574848321670999</v>
      </c>
      <c r="W114" s="83"/>
      <c r="X114" s="74">
        <f>+GI_Data_Monthly!AB114*100</f>
        <v>112.60211990515401</v>
      </c>
      <c r="Y114" s="74">
        <f>+GI_Data_Monthly!AC114*100</f>
        <v>127.407267494877</v>
      </c>
      <c r="Z114" s="122">
        <f t="shared" si="18"/>
        <v>9.7489272769828716E-3</v>
      </c>
      <c r="AA114" s="120">
        <f t="shared" si="19"/>
        <v>1.1964371892524193</v>
      </c>
    </row>
    <row r="115" spans="1:27" x14ac:dyDescent="0.25">
      <c r="A115" s="112">
        <v>1989</v>
      </c>
      <c r="B115" s="113">
        <v>3</v>
      </c>
      <c r="C115" s="29">
        <f>+GI_Data_Monthly!J115</f>
        <v>334297.39301060798</v>
      </c>
      <c r="D115" s="37">
        <f t="shared" si="11"/>
        <v>66.964071182991447</v>
      </c>
      <c r="E115" s="37">
        <f>GI_Data_Monthly!C115</f>
        <v>1.2300516117320801</v>
      </c>
      <c r="F115" s="114">
        <f>GI_Data_Monthly!L115</f>
        <v>8741.4714495427997</v>
      </c>
      <c r="G115" s="37">
        <f>+GI_Data_Monthly!E115</f>
        <v>178.866337674373</v>
      </c>
      <c r="H115" s="29">
        <f>+GI_Data_Monthly!H115</f>
        <v>5221.5789744881504</v>
      </c>
      <c r="I115" s="115">
        <f>+GI_Data_Monthly!G115</f>
        <v>4992.19039560901</v>
      </c>
      <c r="J115" s="29">
        <f>GI_Data_Monthly!I115</f>
        <v>0</v>
      </c>
      <c r="K115" s="38">
        <f>+GI_Data_Monthly!K115</f>
        <v>29.658156872291499</v>
      </c>
      <c r="L115" s="74">
        <f>+H115*1000/Population_Monthly!C235</f>
        <v>0.41701378041292003</v>
      </c>
      <c r="M115" s="74">
        <f>GI_Data_Monthly!N115</f>
        <v>107.913355770354</v>
      </c>
      <c r="N115" s="74">
        <f>GI_Data_Monthly!O115*100</f>
        <v>95.282805868788103</v>
      </c>
      <c r="O115" s="74">
        <f t="shared" si="16"/>
        <v>90.447559424774099</v>
      </c>
      <c r="P115" s="93">
        <f t="shared" si="12"/>
        <v>87.730754336720324</v>
      </c>
      <c r="Q115" s="116">
        <f t="shared" si="13"/>
        <v>12.367860117393702</v>
      </c>
      <c r="R115" s="74">
        <f t="shared" si="14"/>
        <v>93.120479561832894</v>
      </c>
      <c r="S115" s="121">
        <f t="shared" si="17"/>
        <v>7.6210710006026083E-2</v>
      </c>
      <c r="T115" s="74">
        <v>0</v>
      </c>
      <c r="U115" s="74">
        <f t="shared" si="15"/>
        <v>91.315228071181096</v>
      </c>
      <c r="V115" s="38">
        <v>96.40303404428289</v>
      </c>
      <c r="W115" s="83"/>
      <c r="X115" s="74">
        <f>+GI_Data_Monthly!AB115*100</f>
        <v>113.24114584212801</v>
      </c>
      <c r="Y115" s="74">
        <f>+GI_Data_Monthly!AC115*100</f>
        <v>127.84114419651101</v>
      </c>
      <c r="Z115" s="122">
        <f t="shared" si="18"/>
        <v>1.51581570276966E-2</v>
      </c>
      <c r="AA115" s="120">
        <f t="shared" si="19"/>
        <v>1.201379657620536</v>
      </c>
    </row>
    <row r="116" spans="1:27" x14ac:dyDescent="0.25">
      <c r="A116" s="112">
        <v>1989</v>
      </c>
      <c r="B116" s="113">
        <v>4</v>
      </c>
      <c r="C116" s="29">
        <f>+GI_Data_Monthly!J116</f>
        <v>334903.2</v>
      </c>
      <c r="D116" s="37">
        <f t="shared" si="11"/>
        <v>66.928574275129336</v>
      </c>
      <c r="E116" s="37">
        <f>GI_Data_Monthly!C116</f>
        <v>1.236333333333</v>
      </c>
      <c r="F116" s="114">
        <f>GI_Data_Monthly!L116</f>
        <v>8766.1</v>
      </c>
      <c r="G116" s="37">
        <f>+GI_Data_Monthly!E116</f>
        <v>176.42750000000001</v>
      </c>
      <c r="H116" s="29">
        <f>+GI_Data_Monthly!H116</f>
        <v>5235.3670000000002</v>
      </c>
      <c r="I116" s="115">
        <f>+GI_Data_Monthly!G116</f>
        <v>5003.8896484375</v>
      </c>
      <c r="J116" s="29">
        <f>GI_Data_Monthly!I116</f>
        <v>0</v>
      </c>
      <c r="K116" s="38">
        <f>+GI_Data_Monthly!K116</f>
        <v>29.637742996215799</v>
      </c>
      <c r="L116" s="74">
        <f>+H116*1000/Population_Monthly!C236</f>
        <v>0.41723618534986007</v>
      </c>
      <c r="M116" s="74">
        <f>GI_Data_Monthly!N116</f>
        <v>113.333333333333</v>
      </c>
      <c r="N116" s="74">
        <f>GI_Data_Monthly!O116*100</f>
        <v>96.966666666699993</v>
      </c>
      <c r="O116" s="74">
        <f t="shared" si="16"/>
        <v>91.133670535890758</v>
      </c>
      <c r="P116" s="93">
        <f t="shared" si="12"/>
        <v>91.668913453785564</v>
      </c>
      <c r="Q116" s="116">
        <f t="shared" si="13"/>
        <v>12.365938830120612</v>
      </c>
      <c r="R116" s="74">
        <f t="shared" si="14"/>
        <v>95.120479561832894</v>
      </c>
      <c r="S116" s="121">
        <f t="shared" si="17"/>
        <v>9.2787377912131097E-2</v>
      </c>
      <c r="T116" s="74">
        <v>0</v>
      </c>
      <c r="U116" s="74">
        <f t="shared" si="15"/>
        <v>93.120479561832894</v>
      </c>
      <c r="V116" s="38">
        <v>94.613327606896917</v>
      </c>
      <c r="W116" s="83"/>
      <c r="X116" s="74">
        <f>+GI_Data_Monthly!AB116*100</f>
        <v>113.7</v>
      </c>
      <c r="Y116" s="74">
        <f>+GI_Data_Monthly!AC116*100</f>
        <v>128.29999999999998</v>
      </c>
      <c r="Z116" s="122">
        <f t="shared" si="18"/>
        <v>2.1940590496057722E-2</v>
      </c>
      <c r="AA116" s="120">
        <f t="shared" si="19"/>
        <v>1.2064352131760361</v>
      </c>
    </row>
    <row r="117" spans="1:27" x14ac:dyDescent="0.25">
      <c r="A117" s="112">
        <v>1989</v>
      </c>
      <c r="B117" s="113">
        <v>5</v>
      </c>
      <c r="C117" s="29">
        <f>+GI_Data_Monthly!J117</f>
        <v>336119.80120336701</v>
      </c>
      <c r="D117" s="37">
        <f t="shared" si="11"/>
        <v>67.007488972904895</v>
      </c>
      <c r="E117" s="37">
        <f>GI_Data_Monthly!C117</f>
        <v>1.24053565278217</v>
      </c>
      <c r="F117" s="114">
        <f>GI_Data_Monthly!L117</f>
        <v>8791.9078770728192</v>
      </c>
      <c r="G117" s="37">
        <f>+GI_Data_Monthly!E117</f>
        <v>173.25507256607801</v>
      </c>
      <c r="H117" s="29">
        <f>+GI_Data_Monthly!H117</f>
        <v>5251.0406222093297</v>
      </c>
      <c r="I117" s="115">
        <f>+GI_Data_Monthly!G117</f>
        <v>5016.1527667344799</v>
      </c>
      <c r="J117" s="29">
        <f>GI_Data_Monthly!I117</f>
        <v>0</v>
      </c>
      <c r="K117" s="38">
        <f>+GI_Data_Monthly!K117</f>
        <v>29.668582793609801</v>
      </c>
      <c r="L117" s="74">
        <f>+H117*1000/Population_Monthly!C237</f>
        <v>0.41740323992491363</v>
      </c>
      <c r="M117" s="74">
        <f>GI_Data_Monthly!N117</f>
        <v>114.65378728460701</v>
      </c>
      <c r="N117" s="74">
        <f>GI_Data_Monthly!O117*100</f>
        <v>97.176976942239904</v>
      </c>
      <c r="O117" s="74">
        <f t="shared" si="16"/>
        <v>91.809144043905405</v>
      </c>
      <c r="P117" s="93">
        <f t="shared" si="12"/>
        <v>92.422807057153932</v>
      </c>
      <c r="Q117" s="116">
        <f t="shared" si="13"/>
        <v>12.383762582033276</v>
      </c>
      <c r="R117" s="74">
        <f t="shared" si="14"/>
        <v>96.475483159242671</v>
      </c>
      <c r="S117" s="121">
        <f t="shared" si="17"/>
        <v>9.1002181007741934E-2</v>
      </c>
      <c r="T117" s="74">
        <v>0</v>
      </c>
      <c r="U117" s="74">
        <f t="shared" si="15"/>
        <v>95.120479561832894</v>
      </c>
      <c r="V117" s="38">
        <v>93.872211353633702</v>
      </c>
      <c r="W117" s="83"/>
      <c r="X117" s="74">
        <f>+GI_Data_Monthly!AB117*100</f>
        <v>113.82662591967801</v>
      </c>
      <c r="Y117" s="74">
        <f>+GI_Data_Monthly!AC117*100</f>
        <v>128.70562552822099</v>
      </c>
      <c r="Z117" s="122">
        <f t="shared" si="18"/>
        <v>2.8874923489430021E-2</v>
      </c>
      <c r="AA117" s="120">
        <f t="shared" si="19"/>
        <v>1.211440649212572</v>
      </c>
    </row>
    <row r="118" spans="1:27" x14ac:dyDescent="0.25">
      <c r="A118" s="112">
        <v>1989</v>
      </c>
      <c r="B118" s="113">
        <v>6</v>
      </c>
      <c r="C118" s="29">
        <f>+GI_Data_Monthly!J118</f>
        <v>337840.17631075397</v>
      </c>
      <c r="D118" s="37">
        <f t="shared" si="11"/>
        <v>67.174377291208032</v>
      </c>
      <c r="E118" s="37">
        <f>GI_Data_Monthly!C118</f>
        <v>1.2435103271778001</v>
      </c>
      <c r="F118" s="114">
        <f>GI_Data_Monthly!L118</f>
        <v>8816.0810880458394</v>
      </c>
      <c r="G118" s="37">
        <f>+GI_Data_Monthly!E118</f>
        <v>169.27757092675401</v>
      </c>
      <c r="H118" s="29">
        <f>+GI_Data_Monthly!H118</f>
        <v>5268.1822586542703</v>
      </c>
      <c r="I118" s="115">
        <f>+GI_Data_Monthly!G118</f>
        <v>5029.3011998634702</v>
      </c>
      <c r="J118" s="29">
        <f>GI_Data_Monthly!I118</f>
        <v>0</v>
      </c>
      <c r="K118" s="38">
        <f>+GI_Data_Monthly!K118</f>
        <v>29.740227284783899</v>
      </c>
      <c r="L118" s="74">
        <f>+H118*1000/Population_Monthly!C238</f>
        <v>0.41768582378094349</v>
      </c>
      <c r="M118" s="74">
        <f>GI_Data_Monthly!N118</f>
        <v>112.930891712823</v>
      </c>
      <c r="N118" s="74">
        <f>GI_Data_Monthly!O118*100</f>
        <v>96.326086118780097</v>
      </c>
      <c r="O118" s="74">
        <f t="shared" si="16"/>
        <v>92.380860351115288</v>
      </c>
      <c r="P118" s="93">
        <f t="shared" si="12"/>
        <v>90.816207348373609</v>
      </c>
      <c r="Q118" s="116">
        <f t="shared" si="13"/>
        <v>12.422071332877454</v>
      </c>
      <c r="R118" s="74">
        <f t="shared" si="14"/>
        <v>96.823243242573326</v>
      </c>
      <c r="S118" s="121">
        <f t="shared" si="17"/>
        <v>7.6684268463414806E-2</v>
      </c>
      <c r="T118" s="74">
        <v>0</v>
      </c>
      <c r="U118" s="74">
        <f t="shared" si="15"/>
        <v>96.475483159242671</v>
      </c>
      <c r="V118" s="38">
        <v>93.410274026054182</v>
      </c>
      <c r="W118" s="83"/>
      <c r="X118" s="74">
        <f>+GI_Data_Monthly!AB118*100</f>
        <v>113.772936963077</v>
      </c>
      <c r="Y118" s="74">
        <f>+GI_Data_Monthly!AC118*100</f>
        <v>129.11284950189602</v>
      </c>
      <c r="Z118" s="122">
        <f t="shared" si="18"/>
        <v>3.5103578723137747E-2</v>
      </c>
      <c r="AA118" s="120">
        <f t="shared" si="19"/>
        <v>1.2162854318153118</v>
      </c>
    </row>
    <row r="119" spans="1:27" x14ac:dyDescent="0.25">
      <c r="A119" s="112">
        <v>1989</v>
      </c>
      <c r="B119" s="113">
        <v>7</v>
      </c>
      <c r="C119" s="29">
        <f>+GI_Data_Monthly!J119</f>
        <v>339557.2</v>
      </c>
      <c r="D119" s="37">
        <f t="shared" si="11"/>
        <v>67.348073366290976</v>
      </c>
      <c r="E119" s="37">
        <f>GI_Data_Monthly!C119</f>
        <v>1.246</v>
      </c>
      <c r="F119" s="114">
        <f>GI_Data_Monthly!L119</f>
        <v>8831.5</v>
      </c>
      <c r="G119" s="37">
        <f>+GI_Data_Monthly!E119</f>
        <v>164.99235534668</v>
      </c>
      <c r="H119" s="29">
        <f>+GI_Data_Monthly!H119</f>
        <v>5283.9</v>
      </c>
      <c r="I119" s="115">
        <f>+GI_Data_Monthly!G119</f>
        <v>5041.8249999999998</v>
      </c>
      <c r="J119" s="29">
        <f>GI_Data_Monthly!I119</f>
        <v>0</v>
      </c>
      <c r="K119" s="38">
        <f>+GI_Data_Monthly!K119</f>
        <v>29.817853927612301</v>
      </c>
      <c r="L119" s="74">
        <f>+H119*1000/Population_Monthly!C239</f>
        <v>0.4178543512388907</v>
      </c>
      <c r="M119" s="74">
        <f>GI_Data_Monthly!N119</f>
        <v>110.033333333333</v>
      </c>
      <c r="N119" s="74">
        <f>GI_Data_Monthly!O119*100</f>
        <v>95.133333333300001</v>
      </c>
      <c r="O119" s="74">
        <f t="shared" si="16"/>
        <v>92.82808257333194</v>
      </c>
      <c r="P119" s="93">
        <f t="shared" si="12"/>
        <v>88.30925628678412</v>
      </c>
      <c r="Q119" s="116">
        <f t="shared" si="13"/>
        <v>12.459520008258448</v>
      </c>
      <c r="R119" s="74">
        <f t="shared" si="14"/>
        <v>96.212132131440001</v>
      </c>
      <c r="S119" s="121">
        <f t="shared" si="17"/>
        <v>5.9784626809483932E-2</v>
      </c>
      <c r="T119" s="74">
        <v>0</v>
      </c>
      <c r="U119" s="74">
        <f t="shared" si="15"/>
        <v>96.823243242573326</v>
      </c>
      <c r="V119" s="38">
        <v>92.290877197887511</v>
      </c>
      <c r="W119" s="83"/>
      <c r="X119" s="74">
        <f>+GI_Data_Monthly!AB119*100</f>
        <v>113.7333333333</v>
      </c>
      <c r="Y119" s="74">
        <f>+GI_Data_Monthly!AC119*100</f>
        <v>129.53333333329999</v>
      </c>
      <c r="Z119" s="122">
        <f t="shared" si="18"/>
        <v>4.0301680339946598E-2</v>
      </c>
      <c r="AA119" s="120">
        <f t="shared" si="19"/>
        <v>1.2209520984819784</v>
      </c>
    </row>
    <row r="120" spans="1:27" x14ac:dyDescent="0.25">
      <c r="A120" s="112">
        <v>1989</v>
      </c>
      <c r="B120" s="113">
        <v>8</v>
      </c>
      <c r="C120" s="29">
        <f>+GI_Data_Monthly!J120</f>
        <v>341058.64996210299</v>
      </c>
      <c r="D120" s="37">
        <f t="shared" si="11"/>
        <v>67.48065902536031</v>
      </c>
      <c r="E120" s="37">
        <f>GI_Data_Monthly!C120</f>
        <v>1.2490620604999001</v>
      </c>
      <c r="F120" s="114">
        <f>GI_Data_Monthly!L120</f>
        <v>8836.3551724644894</v>
      </c>
      <c r="G120" s="37">
        <f>+GI_Data_Monthly!E120</f>
        <v>160.480003026519</v>
      </c>
      <c r="H120" s="29">
        <f>+GI_Data_Monthly!H120</f>
        <v>5297.92136811215</v>
      </c>
      <c r="I120" s="115">
        <f>+GI_Data_Monthly!G120</f>
        <v>5054.1689261500496</v>
      </c>
      <c r="J120" s="29">
        <f>GI_Data_Monthly!I120</f>
        <v>0</v>
      </c>
      <c r="K120" s="38">
        <f>+GI_Data_Monthly!K120</f>
        <v>29.879815026487101</v>
      </c>
      <c r="L120" s="74">
        <f>+H120*1000/Population_Monthly!C240</f>
        <v>0.41788820775900226</v>
      </c>
      <c r="M120" s="74">
        <f>GI_Data_Monthly!N120</f>
        <v>107.342872843127</v>
      </c>
      <c r="N120" s="74">
        <f>GI_Data_Monthly!O120*100</f>
        <v>94.140816602953208</v>
      </c>
      <c r="O120" s="74">
        <f t="shared" si="16"/>
        <v>93.181764827210941</v>
      </c>
      <c r="P120" s="93">
        <f t="shared" si="12"/>
        <v>85.938782577517557</v>
      </c>
      <c r="Q120" s="116">
        <f t="shared" si="13"/>
        <v>12.486422349589199</v>
      </c>
      <c r="R120" s="74">
        <f t="shared" si="14"/>
        <v>95.200078685011093</v>
      </c>
      <c r="S120" s="121">
        <f t="shared" si="17"/>
        <v>4.7211859526780309E-2</v>
      </c>
      <c r="T120" s="74">
        <v>0</v>
      </c>
      <c r="U120" s="74">
        <f t="shared" si="15"/>
        <v>96.212132131440001</v>
      </c>
      <c r="V120" s="38">
        <v>89.820268923636121</v>
      </c>
      <c r="W120" s="83"/>
      <c r="X120" s="74">
        <f>+GI_Data_Monthly!AB120*100</f>
        <v>113.878248339995</v>
      </c>
      <c r="Y120" s="74">
        <f>+GI_Data_Monthly!AC120*100</f>
        <v>130.02418338933398</v>
      </c>
      <c r="Z120" s="122">
        <f t="shared" si="18"/>
        <v>4.4550495272103328E-2</v>
      </c>
      <c r="AA120" s="120">
        <f t="shared" si="19"/>
        <v>1.225490233869065</v>
      </c>
    </row>
    <row r="121" spans="1:27" x14ac:dyDescent="0.25">
      <c r="A121" s="112">
        <v>1989</v>
      </c>
      <c r="B121" s="113">
        <v>9</v>
      </c>
      <c r="C121" s="29">
        <f>+GI_Data_Monthly!J121</f>
        <v>342296.49840190099</v>
      </c>
      <c r="D121" s="37">
        <f t="shared" si="11"/>
        <v>67.558027278166435</v>
      </c>
      <c r="E121" s="37">
        <f>GI_Data_Monthly!C121</f>
        <v>1.25319070674712</v>
      </c>
      <c r="F121" s="114">
        <f>GI_Data_Monthly!L121</f>
        <v>8838.8544423589901</v>
      </c>
      <c r="G121" s="37">
        <f>+GI_Data_Monthly!E121</f>
        <v>156.70948194254399</v>
      </c>
      <c r="H121" s="29">
        <f>+GI_Data_Monthly!H121</f>
        <v>5310.5081171652701</v>
      </c>
      <c r="I121" s="115">
        <f>+GI_Data_Monthly!G121</f>
        <v>5066.7035760608296</v>
      </c>
      <c r="J121" s="29">
        <f>GI_Data_Monthly!I121</f>
        <v>0</v>
      </c>
      <c r="K121" s="38">
        <f>+GI_Data_Monthly!K121</f>
        <v>29.914714776596099</v>
      </c>
      <c r="L121" s="74">
        <f>+H121*1000/Population_Monthly!C241</f>
        <v>0.417809021037925</v>
      </c>
      <c r="M121" s="74">
        <f>GI_Data_Monthly!N121</f>
        <v>105.525815240434</v>
      </c>
      <c r="N121" s="74">
        <f>GI_Data_Monthly!O121*100</f>
        <v>93.736327147502791</v>
      </c>
      <c r="O121" s="74">
        <f t="shared" si="16"/>
        <v>93.504309103150135</v>
      </c>
      <c r="P121" s="93">
        <f t="shared" si="12"/>
        <v>84.2057116066118</v>
      </c>
      <c r="Q121" s="116">
        <f t="shared" si="13"/>
        <v>12.498637695438365</v>
      </c>
      <c r="R121" s="74">
        <f t="shared" si="14"/>
        <v>94.336825694585329</v>
      </c>
      <c r="S121" s="121">
        <f t="shared" si="17"/>
        <v>4.307012779727315E-2</v>
      </c>
      <c r="T121" s="74">
        <v>0</v>
      </c>
      <c r="U121" s="74">
        <f t="shared" si="15"/>
        <v>95.200078685011093</v>
      </c>
      <c r="V121" s="38">
        <v>86.934161709624576</v>
      </c>
      <c r="W121" s="83"/>
      <c r="X121" s="74">
        <f>+GI_Data_Monthly!AB121*100</f>
        <v>114.283242744639</v>
      </c>
      <c r="Y121" s="74">
        <f>+GI_Data_Monthly!AC121*100</f>
        <v>130.55998399321501</v>
      </c>
      <c r="Z121" s="122">
        <f t="shared" si="18"/>
        <v>4.8325849503776552E-2</v>
      </c>
      <c r="AA121" s="120">
        <f t="shared" si="19"/>
        <v>1.2300068059816476</v>
      </c>
    </row>
    <row r="122" spans="1:27" x14ac:dyDescent="0.25">
      <c r="A122" s="112">
        <v>1989</v>
      </c>
      <c r="B122" s="113">
        <v>10</v>
      </c>
      <c r="C122" s="29">
        <f>+GI_Data_Monthly!J122</f>
        <v>343335.4375</v>
      </c>
      <c r="D122" s="37">
        <f t="shared" si="11"/>
        <v>67.58507744415013</v>
      </c>
      <c r="E122" s="37">
        <f>GI_Data_Monthly!C122</f>
        <v>1.2586666666669999</v>
      </c>
      <c r="F122" s="114">
        <f>GI_Data_Monthly!L122</f>
        <v>8850.2000000000007</v>
      </c>
      <c r="G122" s="37">
        <f>+GI_Data_Monthly!E122</f>
        <v>154.65881347656301</v>
      </c>
      <c r="H122" s="29">
        <f>+GI_Data_Monthly!H122</f>
        <v>5322.6</v>
      </c>
      <c r="I122" s="115">
        <f>+GI_Data_Monthly!G122</f>
        <v>5080.0479999999998</v>
      </c>
      <c r="J122" s="29">
        <f>GI_Data_Monthly!I122</f>
        <v>0</v>
      </c>
      <c r="K122" s="38">
        <f>+GI_Data_Monthly!K122</f>
        <v>29.9189052581787</v>
      </c>
      <c r="L122" s="74">
        <f>+H122*1000/Population_Monthly!C242</f>
        <v>0.41769140393115378</v>
      </c>
      <c r="M122" s="74">
        <f>GI_Data_Monthly!N122</f>
        <v>104.9</v>
      </c>
      <c r="N122" s="74">
        <f>GI_Data_Monthly!O122*100</f>
        <v>94.16666666670001</v>
      </c>
      <c r="O122" s="74">
        <f t="shared" si="16"/>
        <v>93.873753547600117</v>
      </c>
      <c r="P122" s="93">
        <f t="shared" si="12"/>
        <v>83.342161016927093</v>
      </c>
      <c r="Q122" s="116">
        <f t="shared" si="13"/>
        <v>12.49686954137184</v>
      </c>
      <c r="R122" s="74">
        <f t="shared" si="14"/>
        <v>94.014603472385332</v>
      </c>
      <c r="S122" s="121">
        <f t="shared" si="17"/>
        <v>4.9405646360345168E-2</v>
      </c>
      <c r="T122" s="74">
        <v>0</v>
      </c>
      <c r="U122" s="74">
        <f t="shared" si="15"/>
        <v>94.336825694585329</v>
      </c>
      <c r="V122" s="38">
        <v>84.975367954422794</v>
      </c>
      <c r="W122" s="83"/>
      <c r="X122" s="74">
        <f>+GI_Data_Monthly!AB122*100</f>
        <v>114.96666666669999</v>
      </c>
      <c r="Y122" s="74">
        <f>+GI_Data_Monthly!AC122*100</f>
        <v>131.1</v>
      </c>
      <c r="Z122" s="122">
        <f t="shared" si="18"/>
        <v>5.2412019278231171E-2</v>
      </c>
      <c r="AA122" s="120">
        <f t="shared" si="19"/>
        <v>1.2346456948705644</v>
      </c>
    </row>
    <row r="123" spans="1:27" x14ac:dyDescent="0.25">
      <c r="A123" s="112">
        <v>1989</v>
      </c>
      <c r="B123" s="113">
        <v>11</v>
      </c>
      <c r="C123" s="29">
        <f>+GI_Data_Monthly!J123</f>
        <v>344318.98369321</v>
      </c>
      <c r="D123" s="37">
        <f t="shared" si="11"/>
        <v>67.574757993774341</v>
      </c>
      <c r="E123" s="37">
        <f>GI_Data_Monthly!C123</f>
        <v>1.2659930859365101</v>
      </c>
      <c r="F123" s="114">
        <f>GI_Data_Monthly!L123</f>
        <v>8878.6130927471804</v>
      </c>
      <c r="G123" s="37">
        <f>+GI_Data_Monthly!E123</f>
        <v>154.70437613642801</v>
      </c>
      <c r="H123" s="29">
        <f>+GI_Data_Monthly!H123</f>
        <v>5335.8906432011399</v>
      </c>
      <c r="I123" s="115">
        <f>+GI_Data_Monthly!G123</f>
        <v>5095.3787170785299</v>
      </c>
      <c r="J123" s="29">
        <f>GI_Data_Monthly!I123</f>
        <v>0</v>
      </c>
      <c r="K123" s="38">
        <f>+GI_Data_Monthly!K123</f>
        <v>29.892077393113102</v>
      </c>
      <c r="L123" s="74">
        <f>+H123*1000/Population_Monthly!C243</f>
        <v>0.41766821904820783</v>
      </c>
      <c r="M123" s="74">
        <f>GI_Data_Monthly!N123</f>
        <v>105.558856866658</v>
      </c>
      <c r="N123" s="74">
        <f>GI_Data_Monthly!O123*100</f>
        <v>95.541216529831701</v>
      </c>
      <c r="O123" s="74">
        <f t="shared" si="16"/>
        <v>94.368048340861591</v>
      </c>
      <c r="P123" s="93">
        <f t="shared" si="12"/>
        <v>83.380279117852794</v>
      </c>
      <c r="Q123" s="116">
        <f t="shared" si="13"/>
        <v>12.484970728432744</v>
      </c>
      <c r="R123" s="74">
        <f t="shared" si="14"/>
        <v>94.481403448011505</v>
      </c>
      <c r="S123" s="121">
        <f t="shared" si="17"/>
        <v>6.619304504404977E-2</v>
      </c>
      <c r="T123" s="74">
        <v>0</v>
      </c>
      <c r="U123" s="74">
        <f t="shared" si="15"/>
        <v>94.014603472385332</v>
      </c>
      <c r="V123" s="38">
        <v>84.60827319001848</v>
      </c>
      <c r="W123" s="83"/>
      <c r="X123" s="74">
        <f>+GI_Data_Monthly!AB123*100</f>
        <v>115.954455486865</v>
      </c>
      <c r="Y123" s="74">
        <f>+GI_Data_Monthly!AC123*100</f>
        <v>131.661896069862</v>
      </c>
      <c r="Z123" s="122">
        <f t="shared" si="18"/>
        <v>5.7621026788515661E-2</v>
      </c>
      <c r="AA123" s="120">
        <f t="shared" si="19"/>
        <v>1.239563075257766</v>
      </c>
    </row>
    <row r="124" spans="1:27" x14ac:dyDescent="0.25">
      <c r="A124" s="112">
        <v>1989</v>
      </c>
      <c r="B124" s="113">
        <v>12</v>
      </c>
      <c r="C124" s="29">
        <f>+GI_Data_Monthly!J124</f>
        <v>345177.18347651901</v>
      </c>
      <c r="D124" s="37">
        <f t="shared" si="11"/>
        <v>67.561587619668757</v>
      </c>
      <c r="E124" s="37">
        <f>GI_Data_Monthly!C124</f>
        <v>1.27355361571725</v>
      </c>
      <c r="F124" s="114">
        <f>GI_Data_Monthly!L124</f>
        <v>8914.2117469593704</v>
      </c>
      <c r="G124" s="37">
        <f>+GI_Data_Monthly!E124</f>
        <v>155.81198177022699</v>
      </c>
      <c r="H124" s="29">
        <f>+GI_Data_Monthly!H124</f>
        <v>5348.7616607664904</v>
      </c>
      <c r="I124" s="115">
        <f>+GI_Data_Monthly!G124</f>
        <v>5109.0744850411102</v>
      </c>
      <c r="J124" s="29">
        <f>GI_Data_Monthly!I124</f>
        <v>5274.0219107590137</v>
      </c>
      <c r="K124" s="38">
        <f>+GI_Data_Monthly!K124</f>
        <v>29.8479055535588</v>
      </c>
      <c r="L124" s="74">
        <f>+H124*1000/Population_Monthly!C244</f>
        <v>0.41761238904552561</v>
      </c>
      <c r="M124" s="74">
        <f>GI_Data_Monthly!N124</f>
        <v>106.93371630022099</v>
      </c>
      <c r="N124" s="74">
        <f>GI_Data_Monthly!O124*100</f>
        <v>97.140748036825201</v>
      </c>
      <c r="O124" s="74">
        <f t="shared" si="16"/>
        <v>94.974189727527644</v>
      </c>
      <c r="P124" s="93">
        <f t="shared" si="12"/>
        <v>83.964832717307488</v>
      </c>
      <c r="Q124" s="116">
        <f t="shared" si="13"/>
        <v>12.464855146226903</v>
      </c>
      <c r="R124" s="74">
        <f t="shared" si="14"/>
        <v>95.616210411118971</v>
      </c>
      <c r="S124" s="121">
        <f t="shared" si="17"/>
        <v>8.0938414323548979E-2</v>
      </c>
      <c r="T124" s="74">
        <v>0</v>
      </c>
      <c r="U124" s="74">
        <f t="shared" si="15"/>
        <v>94.481403448011505</v>
      </c>
      <c r="V124" s="38">
        <v>84.844331091465264</v>
      </c>
      <c r="W124" s="83">
        <f>AVERAGE(Q113:Q124)</f>
        <v>12.429498479976052</v>
      </c>
      <c r="X124" s="74">
        <f>+GI_Data_Monthly!AB124*100</f>
        <v>116.922056838816</v>
      </c>
      <c r="Y124" s="74">
        <f>+GI_Data_Monthly!AC124*100</f>
        <v>132.20555663212801</v>
      </c>
      <c r="Z124" s="122">
        <f t="shared" si="18"/>
        <v>6.3472182020219467E-2</v>
      </c>
      <c r="AA124" s="120">
        <f t="shared" si="19"/>
        <v>1.2447573741120193</v>
      </c>
    </row>
    <row r="125" spans="1:27" x14ac:dyDescent="0.25">
      <c r="A125" s="112">
        <v>1990</v>
      </c>
      <c r="B125" s="113">
        <v>1</v>
      </c>
      <c r="C125" s="29">
        <f>+GI_Data_Monthly!J125</f>
        <v>345940.75</v>
      </c>
      <c r="D125" s="37">
        <f t="shared" si="11"/>
        <v>67.585561173455034</v>
      </c>
      <c r="E125" s="37">
        <f>GI_Data_Monthly!C125</f>
        <v>1.280333333333</v>
      </c>
      <c r="F125" s="114">
        <f>GI_Data_Monthly!L125</f>
        <v>8947.1</v>
      </c>
      <c r="G125" s="37">
        <f>+GI_Data_Monthly!E125</f>
        <v>156.59132385253901</v>
      </c>
      <c r="H125" s="29">
        <f>+GI_Data_Monthly!H125</f>
        <v>5360.8670000000002</v>
      </c>
      <c r="I125" s="115">
        <f>+GI_Data_Monthly!G125</f>
        <v>5118.5600000000004</v>
      </c>
      <c r="J125" s="29">
        <f>GI_Data_Monthly!I125</f>
        <v>0</v>
      </c>
      <c r="K125" s="38">
        <f>+GI_Data_Monthly!K125</f>
        <v>29.799099999999999</v>
      </c>
      <c r="L125" s="74">
        <f>+H125*1000/Population_Monthly!C245</f>
        <v>0.41749721189480721</v>
      </c>
      <c r="M125" s="74">
        <f>GI_Data_Monthly!N125</f>
        <v>108.4</v>
      </c>
      <c r="N125" s="74">
        <f>GI_Data_Monthly!O125*100</f>
        <v>98.233333333299996</v>
      </c>
      <c r="O125" s="74">
        <f t="shared" si="16"/>
        <v>95.579745283077628</v>
      </c>
      <c r="P125" s="93">
        <f t="shared" si="12"/>
        <v>84.66545170530712</v>
      </c>
      <c r="Q125" s="116">
        <f t="shared" si="13"/>
        <v>12.44104116697455</v>
      </c>
      <c r="R125" s="74">
        <f t="shared" si="14"/>
        <v>96.971765966652299</v>
      </c>
      <c r="S125" s="121">
        <f t="shared" si="17"/>
        <v>7.9882740929981599E-2</v>
      </c>
      <c r="T125" s="74">
        <v>0</v>
      </c>
      <c r="U125" s="74">
        <f t="shared" si="15"/>
        <v>95.616210411118971</v>
      </c>
      <c r="V125" s="38">
        <v>84.1912753391546</v>
      </c>
      <c r="W125" s="83"/>
      <c r="X125" s="74">
        <f>+GI_Data_Monthly!AB125*100</f>
        <v>117.6</v>
      </c>
      <c r="Y125" s="74">
        <f>+GI_Data_Monthly!AC125*100</f>
        <v>132.76666666670002</v>
      </c>
      <c r="Z125" s="122">
        <f t="shared" si="18"/>
        <v>6.7935269901966813E-2</v>
      </c>
      <c r="AA125" s="120">
        <f t="shared" si="19"/>
        <v>1.250062929667519</v>
      </c>
    </row>
    <row r="126" spans="1:27" x14ac:dyDescent="0.25">
      <c r="A126" s="112">
        <v>1990</v>
      </c>
      <c r="B126" s="113">
        <v>2</v>
      </c>
      <c r="C126" s="29">
        <f>+GI_Data_Monthly!J126</f>
        <v>346562.20508488099</v>
      </c>
      <c r="D126" s="37">
        <f t="shared" si="11"/>
        <v>67.671334933737697</v>
      </c>
      <c r="E126" s="37">
        <f>GI_Data_Monthly!C126</f>
        <v>1.2850624842915901</v>
      </c>
      <c r="F126" s="114">
        <f>GI_Data_Monthly!L126</f>
        <v>8966.7252860277895</v>
      </c>
      <c r="G126" s="37">
        <f>+GI_Data_Monthly!E126</f>
        <v>155.770276546459</v>
      </c>
      <c r="H126" s="29">
        <f>+GI_Data_Monthly!H126</f>
        <v>5370.60569762042</v>
      </c>
      <c r="I126" s="115">
        <f>+GI_Data_Monthly!G126</f>
        <v>5121.2556309732499</v>
      </c>
      <c r="J126" s="29">
        <f>GI_Data_Monthly!I126</f>
        <v>0</v>
      </c>
      <c r="K126" s="38">
        <f>+GI_Data_Monthly!K126</f>
        <v>29.7592487661368</v>
      </c>
      <c r="L126" s="74">
        <f>+H126*1000/Population_Monthly!C246</f>
        <v>0.41719877163866159</v>
      </c>
      <c r="M126" s="74">
        <f>GI_Data_Monthly!N126</f>
        <v>109.41010585101</v>
      </c>
      <c r="N126" s="74">
        <f>GI_Data_Monthly!O126*100</f>
        <v>98.186701262541405</v>
      </c>
      <c r="O126" s="74">
        <f t="shared" si="16"/>
        <v>96.002639875788546</v>
      </c>
      <c r="P126" s="93">
        <f t="shared" si="12"/>
        <v>85.139911240443652</v>
      </c>
      <c r="Q126" s="116">
        <f t="shared" si="13"/>
        <v>12.415522030121629</v>
      </c>
      <c r="R126" s="74">
        <f t="shared" si="14"/>
        <v>97.853594210888858</v>
      </c>
      <c r="S126" s="121">
        <f t="shared" si="17"/>
        <v>5.4501427929843249E-2</v>
      </c>
      <c r="T126" s="74">
        <v>0</v>
      </c>
      <c r="U126" s="74">
        <f t="shared" si="15"/>
        <v>96.971765966652299</v>
      </c>
      <c r="V126" s="38">
        <v>81.560928744449427</v>
      </c>
      <c r="W126" s="83"/>
      <c r="X126" s="74">
        <f>+GI_Data_Monthly!AB126*100</f>
        <v>117.731544225113</v>
      </c>
      <c r="Y126" s="74">
        <f>+GI_Data_Monthly!AC126*100</f>
        <v>133.33116157718601</v>
      </c>
      <c r="Z126" s="122">
        <f t="shared" si="18"/>
        <v>6.8139368842551673E-2</v>
      </c>
      <c r="AA126" s="120">
        <f t="shared" si="19"/>
        <v>1.2551910731847851</v>
      </c>
    </row>
    <row r="127" spans="1:27" x14ac:dyDescent="0.25">
      <c r="A127" s="112">
        <v>1990</v>
      </c>
      <c r="B127" s="113">
        <v>3</v>
      </c>
      <c r="C127" s="29">
        <f>+GI_Data_Monthly!J127</f>
        <v>347020.38100405899</v>
      </c>
      <c r="D127" s="37">
        <f t="shared" si="11"/>
        <v>67.763314667742236</v>
      </c>
      <c r="E127" s="37">
        <f>GI_Data_Monthly!C127</f>
        <v>1.28851682693175</v>
      </c>
      <c r="F127" s="114">
        <f>GI_Data_Monthly!L127</f>
        <v>8975.6549944478702</v>
      </c>
      <c r="G127" s="37">
        <f>+GI_Data_Monthly!E127</f>
        <v>153.47153208929601</v>
      </c>
      <c r="H127" s="29">
        <f>+GI_Data_Monthly!H127</f>
        <v>5376.6341473936</v>
      </c>
      <c r="I127" s="115">
        <f>+GI_Data_Monthly!G127</f>
        <v>5121.0656194369003</v>
      </c>
      <c r="J127" s="29">
        <f>GI_Data_Monthly!I127</f>
        <v>0</v>
      </c>
      <c r="K127" s="38">
        <f>+GI_Data_Monthly!K127</f>
        <v>29.728861330185101</v>
      </c>
      <c r="L127" s="74">
        <f>+H127*1000/Population_Monthly!C247</f>
        <v>0.41661434323088248</v>
      </c>
      <c r="M127" s="74">
        <f>GI_Data_Monthly!N127</f>
        <v>110.249670979965</v>
      </c>
      <c r="N127" s="74">
        <f>GI_Data_Monthly!O127*100</f>
        <v>97.615995829188591</v>
      </c>
      <c r="O127" s="74">
        <f t="shared" si="16"/>
        <v>96.197072372488563</v>
      </c>
      <c r="P127" s="93">
        <f t="shared" si="12"/>
        <v>85.563237262872548</v>
      </c>
      <c r="Q127" s="116">
        <f t="shared" si="13"/>
        <v>12.385470038077045</v>
      </c>
      <c r="R127" s="74">
        <f t="shared" si="14"/>
        <v>98.012010141676669</v>
      </c>
      <c r="S127" s="121">
        <f t="shared" si="17"/>
        <v>2.4486998877987221E-2</v>
      </c>
      <c r="T127" s="74">
        <v>0</v>
      </c>
      <c r="U127" s="74">
        <f t="shared" si="15"/>
        <v>97.853594210888858</v>
      </c>
      <c r="V127" s="38">
        <v>78.126629982881695</v>
      </c>
      <c r="W127" s="83"/>
      <c r="X127" s="74">
        <f>+GI_Data_Monthly!AB127*100</f>
        <v>117.59204399863098</v>
      </c>
      <c r="Y127" s="74">
        <f>+GI_Data_Monthly!AC127*100</f>
        <v>133.86261477195001</v>
      </c>
      <c r="Z127" s="122">
        <f t="shared" si="18"/>
        <v>6.3829059581881772E-2</v>
      </c>
      <c r="AA127" s="120">
        <f t="shared" si="19"/>
        <v>1.2600631744514241</v>
      </c>
    </row>
    <row r="128" spans="1:27" x14ac:dyDescent="0.25">
      <c r="A128" s="112">
        <v>1990</v>
      </c>
      <c r="B128" s="113">
        <v>4</v>
      </c>
      <c r="C128" s="29">
        <f>+GI_Data_Monthly!J128</f>
        <v>347444.1</v>
      </c>
      <c r="D128" s="37">
        <f t="shared" si="11"/>
        <v>67.821350707241621</v>
      </c>
      <c r="E128" s="37">
        <f>GI_Data_Monthly!C128</f>
        <v>1.2929999999999999</v>
      </c>
      <c r="F128" s="114">
        <f>GI_Data_Monthly!L128</f>
        <v>8981.7000000000007</v>
      </c>
      <c r="G128" s="37">
        <f>+GI_Data_Monthly!E128</f>
        <v>149.24786376953099</v>
      </c>
      <c r="H128" s="29">
        <f>+GI_Data_Monthly!H128</f>
        <v>5379.5</v>
      </c>
      <c r="I128" s="115">
        <f>+GI_Data_Monthly!G128</f>
        <v>5122.9309999999996</v>
      </c>
      <c r="J128" s="29">
        <f>GI_Data_Monthly!I128</f>
        <v>0</v>
      </c>
      <c r="K128" s="38">
        <f>+GI_Data_Monthly!K128</f>
        <v>29.695550000000001</v>
      </c>
      <c r="L128" s="74">
        <f>+H128*1000/Population_Monthly!C248</f>
        <v>0.41578841235296976</v>
      </c>
      <c r="M128" s="74">
        <f>GI_Data_Monthly!N128</f>
        <v>111.666666666667</v>
      </c>
      <c r="N128" s="74">
        <f>GI_Data_Monthly!O128*100</f>
        <v>97.166666666699996</v>
      </c>
      <c r="O128" s="74">
        <f t="shared" si="16"/>
        <v>96.213739039155243</v>
      </c>
      <c r="P128" s="93">
        <f t="shared" si="12"/>
        <v>86.362464552720041</v>
      </c>
      <c r="Q128" s="116">
        <f t="shared" si="13"/>
        <v>12.347065588448231</v>
      </c>
      <c r="R128" s="74">
        <f t="shared" si="14"/>
        <v>97.65645458614334</v>
      </c>
      <c r="S128" s="121">
        <f t="shared" si="17"/>
        <v>2.062564455138638E-3</v>
      </c>
      <c r="T128" s="74">
        <v>0</v>
      </c>
      <c r="U128" s="74">
        <f t="shared" si="15"/>
        <v>98.012010141676669</v>
      </c>
      <c r="V128" s="38">
        <v>74.306678914064207</v>
      </c>
      <c r="W128" s="83"/>
      <c r="X128" s="74">
        <f>+GI_Data_Monthly!AB128*100</f>
        <v>117.5</v>
      </c>
      <c r="Y128" s="74">
        <f>+GI_Data_Monthly!AC128*100</f>
        <v>134.5</v>
      </c>
      <c r="Z128" s="122">
        <f t="shared" si="18"/>
        <v>5.6268658460465727E-2</v>
      </c>
      <c r="AA128" s="120">
        <f t="shared" si="19"/>
        <v>1.264785396673674</v>
      </c>
    </row>
    <row r="129" spans="1:27" x14ac:dyDescent="0.25">
      <c r="A129" s="112">
        <v>1990</v>
      </c>
      <c r="B129" s="113">
        <v>5</v>
      </c>
      <c r="C129" s="29">
        <f>+GI_Data_Monthly!J129</f>
        <v>347750.18591141398</v>
      </c>
      <c r="D129" s="37">
        <f t="shared" si="11"/>
        <v>67.781365971540382</v>
      </c>
      <c r="E129" s="37">
        <f>GI_Data_Monthly!C129</f>
        <v>1.29916323821307</v>
      </c>
      <c r="F129" s="114">
        <f>GI_Data_Monthly!L129</f>
        <v>8987.6823253927705</v>
      </c>
      <c r="G129" s="37">
        <f>+GI_Data_Monthly!E129</f>
        <v>143.74744805708499</v>
      </c>
      <c r="H129" s="29">
        <f>+GI_Data_Monthly!H129</f>
        <v>5378.1278264980001</v>
      </c>
      <c r="I129" s="115">
        <f>+GI_Data_Monthly!G129</f>
        <v>5130.4688379609397</v>
      </c>
      <c r="J129" s="29">
        <f>GI_Data_Monthly!I129</f>
        <v>0</v>
      </c>
      <c r="K129" s="38">
        <f>+GI_Data_Monthly!K129</f>
        <v>29.6555059969204</v>
      </c>
      <c r="L129" s="74">
        <f>+H129*1000/Population_Monthly!C249</f>
        <v>0.41482559190913404</v>
      </c>
      <c r="M129" s="74">
        <f>GI_Data_Monthly!N129</f>
        <v>114.083022620538</v>
      </c>
      <c r="N129" s="74">
        <f>GI_Data_Monthly!O129*100</f>
        <v>97.566980869804695</v>
      </c>
      <c r="O129" s="74">
        <f t="shared" si="16"/>
        <v>96.246239366452301</v>
      </c>
      <c r="P129" s="93">
        <f t="shared" si="12"/>
        <v>87.812693020357585</v>
      </c>
      <c r="Q129" s="116">
        <f t="shared" si="13"/>
        <v>12.301862828537379</v>
      </c>
      <c r="R129" s="74">
        <f t="shared" si="14"/>
        <v>97.449881121897761</v>
      </c>
      <c r="S129" s="121">
        <f t="shared" si="17"/>
        <v>4.0133366959604899E-3</v>
      </c>
      <c r="T129" s="74">
        <v>0</v>
      </c>
      <c r="U129" s="74">
        <f t="shared" si="15"/>
        <v>97.65645458614334</v>
      </c>
      <c r="V129" s="38">
        <v>71.511305098154068</v>
      </c>
      <c r="W129" s="83"/>
      <c r="X129" s="74">
        <f>+GI_Data_Monthly!AB129*100</f>
        <v>117.75119746426701</v>
      </c>
      <c r="Y129" s="74">
        <f>+GI_Data_Monthly!AC129*100</f>
        <v>135.17553883524201</v>
      </c>
      <c r="Z129" s="122">
        <f t="shared" si="18"/>
        <v>4.9019588101150612E-2</v>
      </c>
      <c r="AA129" s="120">
        <f t="shared" si="19"/>
        <v>1.2696710287929156</v>
      </c>
    </row>
    <row r="130" spans="1:27" x14ac:dyDescent="0.25">
      <c r="A130" s="112">
        <v>1990</v>
      </c>
      <c r="B130" s="113">
        <v>6</v>
      </c>
      <c r="C130" s="29">
        <f>+GI_Data_Monthly!J130</f>
        <v>347720.74429513398</v>
      </c>
      <c r="D130" s="37">
        <f t="shared" si="11"/>
        <v>67.615129498963654</v>
      </c>
      <c r="E130" s="37">
        <f>GI_Data_Monthly!C130</f>
        <v>1.3070336338229001</v>
      </c>
      <c r="F130" s="114">
        <f>GI_Data_Monthly!L130</f>
        <v>8990.3056319635507</v>
      </c>
      <c r="G130" s="37">
        <f>+GI_Data_Monthly!E130</f>
        <v>137.835262887726</v>
      </c>
      <c r="H130" s="29">
        <f>+GI_Data_Monthly!H130</f>
        <v>5373.7826192305301</v>
      </c>
      <c r="I130" s="115">
        <f>+GI_Data_Monthly!G130</f>
        <v>5142.6470210408097</v>
      </c>
      <c r="J130" s="29">
        <f>GI_Data_Monthly!I130</f>
        <v>0</v>
      </c>
      <c r="K130" s="38">
        <f>+GI_Data_Monthly!K130</f>
        <v>29.587432076996599</v>
      </c>
      <c r="L130" s="74">
        <f>+H130*1000/Population_Monthly!C250</f>
        <v>0.41363788796375744</v>
      </c>
      <c r="M130" s="74">
        <f>GI_Data_Monthly!N130</f>
        <v>118.234923848492</v>
      </c>
      <c r="N130" s="74">
        <f>GI_Data_Monthly!O130*100</f>
        <v>99.083103086422298</v>
      </c>
      <c r="O130" s="74">
        <f t="shared" si="16"/>
        <v>96.475990780422492</v>
      </c>
      <c r="P130" s="93">
        <f t="shared" si="12"/>
        <v>90.46050597999573</v>
      </c>
      <c r="Q130" s="116">
        <f t="shared" si="13"/>
        <v>12.238482914600002</v>
      </c>
      <c r="R130" s="74">
        <f t="shared" si="14"/>
        <v>97.938916874308987</v>
      </c>
      <c r="S130" s="121">
        <f t="shared" si="17"/>
        <v>2.8621706525504553E-2</v>
      </c>
      <c r="T130" s="74">
        <v>0</v>
      </c>
      <c r="U130" s="74">
        <f t="shared" si="15"/>
        <v>97.449881121897761</v>
      </c>
      <c r="V130" s="38">
        <v>69.583369694737911</v>
      </c>
      <c r="W130" s="83"/>
      <c r="X130" s="74">
        <f>+GI_Data_Monthly!AB130*100</f>
        <v>118.373473786156</v>
      </c>
      <c r="Y130" s="74">
        <f>+GI_Data_Monthly!AC130*100</f>
        <v>135.87999740785901</v>
      </c>
      <c r="Z130" s="122">
        <f t="shared" si="18"/>
        <v>4.5014374606324757E-2</v>
      </c>
      <c r="AA130" s="120">
        <f t="shared" si="19"/>
        <v>1.2749646376800075</v>
      </c>
    </row>
    <row r="131" spans="1:27" x14ac:dyDescent="0.25">
      <c r="A131" s="112">
        <v>1990</v>
      </c>
      <c r="B131" s="113">
        <v>7</v>
      </c>
      <c r="C131" s="29">
        <f>+GI_Data_Monthly!J131</f>
        <v>347076.03125</v>
      </c>
      <c r="D131" s="37">
        <f t="shared" si="11"/>
        <v>67.316728411871068</v>
      </c>
      <c r="E131" s="37">
        <f>GI_Data_Monthly!C131</f>
        <v>1.315333333333</v>
      </c>
      <c r="F131" s="114">
        <f>GI_Data_Monthly!L131</f>
        <v>8983.9</v>
      </c>
      <c r="G131" s="37">
        <f>+GI_Data_Monthly!E131</f>
        <v>133.30584716796901</v>
      </c>
      <c r="H131" s="29">
        <f>+GI_Data_Monthly!H131</f>
        <v>5368.4669999999996</v>
      </c>
      <c r="I131" s="115">
        <f>+GI_Data_Monthly!G131</f>
        <v>5155.866</v>
      </c>
      <c r="J131" s="29">
        <f>GI_Data_Monthly!I131</f>
        <v>0</v>
      </c>
      <c r="K131" s="38">
        <f>+GI_Data_Monthly!K131</f>
        <v>29.4754333496094</v>
      </c>
      <c r="L131" s="74">
        <f>+H131*1000/Population_Monthly!C251</f>
        <v>0.41238051736847225</v>
      </c>
      <c r="M131" s="74">
        <f>GI_Data_Monthly!N131</f>
        <v>124.4</v>
      </c>
      <c r="N131" s="74">
        <f>GI_Data_Monthly!O131*100</f>
        <v>101.7333333333</v>
      </c>
      <c r="O131" s="74">
        <f t="shared" si="16"/>
        <v>97.025990780422489</v>
      </c>
      <c r="P131" s="93">
        <f t="shared" si="12"/>
        <v>94.576786619385359</v>
      </c>
      <c r="Q131" s="116">
        <f t="shared" si="13"/>
        <v>12.155094454371845</v>
      </c>
      <c r="R131" s="74">
        <f t="shared" si="14"/>
        <v>99.461139096508987</v>
      </c>
      <c r="S131" s="121">
        <f t="shared" si="17"/>
        <v>6.9376313945364032E-2</v>
      </c>
      <c r="T131" s="74">
        <v>0</v>
      </c>
      <c r="U131" s="74">
        <f t="shared" si="15"/>
        <v>97.938916874308987</v>
      </c>
      <c r="V131" s="38">
        <v>68.439734819216</v>
      </c>
      <c r="W131" s="83"/>
      <c r="X131" s="74">
        <f>+GI_Data_Monthly!AB131*100</f>
        <v>119.2666666667</v>
      </c>
      <c r="Y131" s="74">
        <f>+GI_Data_Monthly!AC131*100</f>
        <v>136.5</v>
      </c>
      <c r="Z131" s="122">
        <f t="shared" si="18"/>
        <v>4.5813681867648094E-2</v>
      </c>
      <c r="AA131" s="120">
        <f t="shared" si="19"/>
        <v>1.2807424154577574</v>
      </c>
    </row>
    <row r="132" spans="1:27" x14ac:dyDescent="0.25">
      <c r="A132" s="112">
        <v>1990</v>
      </c>
      <c r="B132" s="113">
        <v>8</v>
      </c>
      <c r="C132" s="29">
        <f>+GI_Data_Monthly!J132</f>
        <v>345684.763850216</v>
      </c>
      <c r="D132" s="37">
        <f t="shared" si="11"/>
        <v>66.880191333166209</v>
      </c>
      <c r="E132" s="37">
        <f>GI_Data_Monthly!C132</f>
        <v>1.32383532505853</v>
      </c>
      <c r="F132" s="114">
        <f>GI_Data_Monthly!L132</f>
        <v>8964.3855936789805</v>
      </c>
      <c r="G132" s="37">
        <f>+GI_Data_Monthly!E132</f>
        <v>130.72439841554399</v>
      </c>
      <c r="H132" s="29">
        <f>+GI_Data_Monthly!H132</f>
        <v>5362.9570376313304</v>
      </c>
      <c r="I132" s="115">
        <f>+GI_Data_Monthly!G132</f>
        <v>5168.7167300131396</v>
      </c>
      <c r="J132" s="29">
        <f>GI_Data_Monthly!I132</f>
        <v>0</v>
      </c>
      <c r="K132" s="38">
        <f>+GI_Data_Monthly!K132</f>
        <v>29.304692984975102</v>
      </c>
      <c r="L132" s="74">
        <f>+H132*1000/Population_Monthly!C252</f>
        <v>0.4111134001068712</v>
      </c>
      <c r="M132" s="74">
        <f>GI_Data_Monthly!N132</f>
        <v>132.806708510405</v>
      </c>
      <c r="N132" s="74">
        <f>GI_Data_Monthly!O132*100</f>
        <v>105.53584167655099</v>
      </c>
      <c r="O132" s="74">
        <f t="shared" si="16"/>
        <v>97.975576203222303</v>
      </c>
      <c r="P132" s="93">
        <f t="shared" si="12"/>
        <v>100.31965909697514</v>
      </c>
      <c r="Q132" s="116">
        <f t="shared" si="13"/>
        <v>12.04755197214109</v>
      </c>
      <c r="R132" s="74">
        <f t="shared" si="14"/>
        <v>102.11742603209109</v>
      </c>
      <c r="S132" s="121">
        <f t="shared" si="17"/>
        <v>0.12104234363780009</v>
      </c>
      <c r="T132" s="74">
        <v>0</v>
      </c>
      <c r="U132" s="74">
        <f t="shared" si="15"/>
        <v>99.461139096508987</v>
      </c>
      <c r="V132" s="38">
        <v>67.674260096909478</v>
      </c>
      <c r="W132" s="83"/>
      <c r="X132" s="74">
        <f>+GI_Data_Monthly!AB132*100</f>
        <v>120.389176424197</v>
      </c>
      <c r="Y132" s="74">
        <f>+GI_Data_Monthly!AC132*100</f>
        <v>137.03439746361298</v>
      </c>
      <c r="Z132" s="122">
        <f t="shared" si="18"/>
        <v>5.196622221023308E-2</v>
      </c>
      <c r="AA132" s="120">
        <f t="shared" si="19"/>
        <v>1.2869735208376434</v>
      </c>
    </row>
    <row r="133" spans="1:27" x14ac:dyDescent="0.25">
      <c r="A133" s="112">
        <v>1990</v>
      </c>
      <c r="B133" s="113">
        <v>9</v>
      </c>
      <c r="C133" s="29">
        <f>+GI_Data_Monthly!J133</f>
        <v>344283.75513946899</v>
      </c>
      <c r="D133" s="37">
        <f t="shared" ref="D133:D196" si="20">C133/I133</f>
        <v>66.451302092516599</v>
      </c>
      <c r="E133" s="37">
        <f>GI_Data_Monthly!C133</f>
        <v>1.33156452404806</v>
      </c>
      <c r="F133" s="114">
        <f>GI_Data_Monthly!L133</f>
        <v>8936.3580075014306</v>
      </c>
      <c r="G133" s="37">
        <f>+GI_Data_Monthly!E133</f>
        <v>128.741255252537</v>
      </c>
      <c r="H133" s="29">
        <f>+GI_Data_Monthly!H133</f>
        <v>5355.92530553504</v>
      </c>
      <c r="I133" s="115">
        <f>+GI_Data_Monthly!G133</f>
        <v>5180.99336353321</v>
      </c>
      <c r="J133" s="29">
        <f>GI_Data_Monthly!I133</f>
        <v>0</v>
      </c>
      <c r="K133" s="38">
        <f>+GI_Data_Monthly!K133</f>
        <v>29.125490266457501</v>
      </c>
      <c r="L133" s="74">
        <f>+H133*1000/Population_Monthly!C253</f>
        <v>0.40973504614317374</v>
      </c>
      <c r="M133" s="74">
        <f>GI_Data_Monthly!N133</f>
        <v>140.11237813882801</v>
      </c>
      <c r="N133" s="74">
        <f>GI_Data_Monthly!O133*100</f>
        <v>109.148531277762</v>
      </c>
      <c r="O133" s="74">
        <f t="shared" si="16"/>
        <v>99.259926547410558</v>
      </c>
      <c r="P133" s="93">
        <f t="shared" ref="P133:P196" si="21">M133/E133</f>
        <v>105.22387432857963</v>
      </c>
      <c r="Q133" s="116">
        <f t="shared" ref="Q133:Q196" si="22">K133*L133</f>
        <v>11.933734098269522</v>
      </c>
      <c r="R133" s="74">
        <f t="shared" si="14"/>
        <v>105.47256876253766</v>
      </c>
      <c r="S133" s="121">
        <f t="shared" si="17"/>
        <v>0.16442082380725975</v>
      </c>
      <c r="T133" s="74">
        <v>0</v>
      </c>
      <c r="U133" s="74">
        <f t="shared" si="15"/>
        <v>102.11742603209109</v>
      </c>
      <c r="V133" s="38">
        <v>66.547879420890098</v>
      </c>
      <c r="W133" s="83"/>
      <c r="X133" s="74">
        <f>+GI_Data_Monthly!AB133*100</f>
        <v>121.459164071055</v>
      </c>
      <c r="Y133" s="74">
        <f>+GI_Data_Monthly!AC133*100</f>
        <v>137.53058674898699</v>
      </c>
      <c r="Z133" s="122">
        <f t="shared" si="18"/>
        <v>6.2078780211065297E-2</v>
      </c>
      <c r="AA133" s="120">
        <f t="shared" si="19"/>
        <v>1.2935046722793884</v>
      </c>
    </row>
    <row r="134" spans="1:27" x14ac:dyDescent="0.25">
      <c r="A134" s="112">
        <v>1990</v>
      </c>
      <c r="B134" s="113">
        <v>10</v>
      </c>
      <c r="C134" s="29">
        <f>+GI_Data_Monthly!J134</f>
        <v>343797.7</v>
      </c>
      <c r="D134" s="37">
        <f t="shared" si="20"/>
        <v>66.202125414391872</v>
      </c>
      <c r="E134" s="37">
        <f>GI_Data_Monthly!C134</f>
        <v>1.3376666666670001</v>
      </c>
      <c r="F134" s="114">
        <f>GI_Data_Monthly!L134</f>
        <v>8907.4</v>
      </c>
      <c r="G134" s="37">
        <f>+GI_Data_Monthly!E134</f>
        <v>125.378143310547</v>
      </c>
      <c r="H134" s="29">
        <f>+GI_Data_Monthly!H134</f>
        <v>5345.6329999999998</v>
      </c>
      <c r="I134" s="115">
        <f>+GI_Data_Monthly!G134</f>
        <v>5193.152</v>
      </c>
      <c r="J134" s="29">
        <f>GI_Data_Monthly!I134</f>
        <v>0</v>
      </c>
      <c r="K134" s="38">
        <f>+GI_Data_Monthly!K134</f>
        <v>29.001733779907202</v>
      </c>
      <c r="L134" s="74">
        <f>+H134*1000/Population_Monthly!C254</f>
        <v>0.40811338696557742</v>
      </c>
      <c r="M134" s="74">
        <f>GI_Data_Monthly!N134</f>
        <v>142.433333333333</v>
      </c>
      <c r="N134" s="74">
        <f>GI_Data_Monthly!O134*100</f>
        <v>111.00000000000001</v>
      </c>
      <c r="O134" s="74">
        <f t="shared" si="16"/>
        <v>100.66270432518557</v>
      </c>
      <c r="P134" s="93">
        <f t="shared" si="21"/>
        <v>106.47894343381323</v>
      </c>
      <c r="Q134" s="116">
        <f t="shared" si="22"/>
        <v>11.835995800791926</v>
      </c>
      <c r="R134" s="74">
        <f t="shared" si="14"/>
        <v>108.56145765143766</v>
      </c>
      <c r="S134" s="121">
        <f t="shared" si="17"/>
        <v>0.17876106194648544</v>
      </c>
      <c r="T134" s="74">
        <v>0</v>
      </c>
      <c r="U134" s="74">
        <f t="shared" si="15"/>
        <v>105.47256876253766</v>
      </c>
      <c r="V134" s="38">
        <v>64.265212437674194</v>
      </c>
      <c r="W134" s="83"/>
      <c r="X134" s="74">
        <f>+GI_Data_Monthly!AB134*100</f>
        <v>122.1666666667</v>
      </c>
      <c r="Y134" s="74">
        <f>+GI_Data_Monthly!AC134*100</f>
        <v>138.0666666667</v>
      </c>
      <c r="Z134" s="122">
        <f t="shared" si="18"/>
        <v>7.285839817657698E-2</v>
      </c>
      <c r="AA134" s="120">
        <f t="shared" si="19"/>
        <v>1.3000880056127218</v>
      </c>
    </row>
    <row r="135" spans="1:27" x14ac:dyDescent="0.25">
      <c r="A135" s="112">
        <v>1990</v>
      </c>
      <c r="B135" s="113">
        <v>11</v>
      </c>
      <c r="C135" s="29">
        <f>+GI_Data_Monthly!J135</f>
        <v>344794.54710026499</v>
      </c>
      <c r="D135" s="37">
        <f t="shared" si="20"/>
        <v>66.22233878057088</v>
      </c>
      <c r="E135" s="37">
        <f>GI_Data_Monthly!C135</f>
        <v>1.3421256698972801</v>
      </c>
      <c r="F135" s="114">
        <f>GI_Data_Monthly!L135</f>
        <v>8881.8427940450601</v>
      </c>
      <c r="G135" s="37">
        <f>+GI_Data_Monthly!E135</f>
        <v>119.077302169164</v>
      </c>
      <c r="H135" s="29">
        <f>+GI_Data_Monthly!H135</f>
        <v>5330.2227739256396</v>
      </c>
      <c r="I135" s="115">
        <f>+GI_Data_Monthly!G135</f>
        <v>5206.61990273024</v>
      </c>
      <c r="J135" s="29">
        <f>GI_Data_Monthly!I135</f>
        <v>0</v>
      </c>
      <c r="K135" s="38">
        <f>+GI_Data_Monthly!K135</f>
        <v>28.9663551073074</v>
      </c>
      <c r="L135" s="74">
        <f>+H135*1000/Population_Monthly!C255</f>
        <v>0.40610839779547514</v>
      </c>
      <c r="M135" s="74">
        <f>GI_Data_Monthly!N135</f>
        <v>137.57917869575101</v>
      </c>
      <c r="N135" s="74">
        <f>GI_Data_Monthly!O135*100</f>
        <v>110.21008691722301</v>
      </c>
      <c r="O135" s="74">
        <f t="shared" si="16"/>
        <v>101.88511019080151</v>
      </c>
      <c r="P135" s="93">
        <f t="shared" si="21"/>
        <v>102.50841764041415</v>
      </c>
      <c r="Q135" s="116">
        <f t="shared" si="22"/>
        <v>11.763480062603387</v>
      </c>
      <c r="R135" s="74">
        <f t="shared" si="14"/>
        <v>110.11953939832834</v>
      </c>
      <c r="S135" s="121">
        <f t="shared" si="17"/>
        <v>0.15353447360397721</v>
      </c>
      <c r="T135" s="74">
        <v>0</v>
      </c>
      <c r="U135" s="74">
        <f t="shared" si="15"/>
        <v>108.56145765143766</v>
      </c>
      <c r="V135" s="38">
        <v>60.168865005078892</v>
      </c>
      <c r="W135" s="83"/>
      <c r="X135" s="74">
        <f>+GI_Data_Monthly!AB135*100</f>
        <v>122.36384168158601</v>
      </c>
      <c r="Y135" s="74">
        <f>+GI_Data_Monthly!AC135*100</f>
        <v>138.73822335249699</v>
      </c>
      <c r="Z135" s="122">
        <f t="shared" si="18"/>
        <v>8.0136850556570938E-2</v>
      </c>
      <c r="AA135" s="120">
        <f t="shared" si="19"/>
        <v>1.3064323876094524</v>
      </c>
    </row>
    <row r="136" spans="1:27" x14ac:dyDescent="0.25">
      <c r="A136" s="112">
        <v>1990</v>
      </c>
      <c r="B136" s="113">
        <v>12</v>
      </c>
      <c r="C136" s="29">
        <f>+GI_Data_Monthly!J136</f>
        <v>346636.982842536</v>
      </c>
      <c r="D136" s="37">
        <f t="shared" si="20"/>
        <v>66.402484822011616</v>
      </c>
      <c r="E136" s="37">
        <f>GI_Data_Monthly!C136</f>
        <v>1.3451449963289099</v>
      </c>
      <c r="F136" s="114">
        <f>GI_Data_Monthly!L136</f>
        <v>8866.5151968021692</v>
      </c>
      <c r="G136" s="37">
        <f>+GI_Data_Monthly!E136</f>
        <v>111.75300795199099</v>
      </c>
      <c r="H136" s="29">
        <f>+GI_Data_Monthly!H136</f>
        <v>5313.0527959794399</v>
      </c>
      <c r="I136" s="115">
        <f>+GI_Data_Monthly!G136</f>
        <v>5220.2411366333399</v>
      </c>
      <c r="J136" s="29">
        <f>GI_Data_Monthly!I136</f>
        <v>5359.6479336511666</v>
      </c>
      <c r="K136" s="38">
        <f>+GI_Data_Monthly!K136</f>
        <v>28.9922495238057</v>
      </c>
      <c r="L136" s="74">
        <f>+H136*1000/Population_Monthly!C256</f>
        <v>0.4039777533858892</v>
      </c>
      <c r="M136" s="74">
        <f>GI_Data_Monthly!N136</f>
        <v>129.12942089072101</v>
      </c>
      <c r="N136" s="74">
        <f>GI_Data_Monthly!O136*100</f>
        <v>107.76641451179501</v>
      </c>
      <c r="O136" s="74">
        <f t="shared" si="16"/>
        <v>102.770582397049</v>
      </c>
      <c r="P136" s="93">
        <f t="shared" si="21"/>
        <v>95.996655559908689</v>
      </c>
      <c r="Q136" s="116">
        <f t="shared" si="22"/>
        <v>11.712223828230142</v>
      </c>
      <c r="R136" s="74">
        <f t="shared" ref="R136:R199" si="23">AVERAGE(N134:N136)</f>
        <v>109.65883380967267</v>
      </c>
      <c r="S136" s="121">
        <f t="shared" si="17"/>
        <v>0.10938423565506938</v>
      </c>
      <c r="T136" s="74">
        <v>0</v>
      </c>
      <c r="U136" s="74">
        <f t="shared" si="15"/>
        <v>110.11953939832834</v>
      </c>
      <c r="V136" s="38">
        <v>55.426011690178171</v>
      </c>
      <c r="W136" s="83">
        <f>AVERAGE(Q125:Q136)</f>
        <v>12.131460398597229</v>
      </c>
      <c r="X136" s="74">
        <f>+GI_Data_Monthly!AB136*100</f>
        <v>122.194939753322</v>
      </c>
      <c r="Y136" s="74">
        <f>+GI_Data_Monthly!AC136*100</f>
        <v>139.426914107491</v>
      </c>
      <c r="Z136" s="122">
        <f t="shared" si="18"/>
        <v>8.2507335667530976E-2</v>
      </c>
      <c r="AA136" s="120">
        <f t="shared" si="19"/>
        <v>1.3123983359937574</v>
      </c>
    </row>
    <row r="137" spans="1:27" x14ac:dyDescent="0.25">
      <c r="A137" s="112">
        <v>1991</v>
      </c>
      <c r="B137" s="113">
        <v>1</v>
      </c>
      <c r="C137" s="29">
        <f>+GI_Data_Monthly!J137</f>
        <v>348557.625</v>
      </c>
      <c r="D137" s="37">
        <f t="shared" si="20"/>
        <v>66.589782670452649</v>
      </c>
      <c r="E137" s="37">
        <f>GI_Data_Monthly!C137</f>
        <v>1.3476666666670001</v>
      </c>
      <c r="F137" s="114">
        <f>GI_Data_Monthly!L137</f>
        <v>8865.6</v>
      </c>
      <c r="G137" s="37">
        <f>+GI_Data_Monthly!E137</f>
        <v>105.19956207275401</v>
      </c>
      <c r="H137" s="29">
        <f>+GI_Data_Monthly!H137</f>
        <v>5296.33349609375</v>
      </c>
      <c r="I137" s="115">
        <f>+GI_Data_Monthly!G137</f>
        <v>5234.4009999999998</v>
      </c>
      <c r="J137" s="29">
        <f>GI_Data_Monthly!I137</f>
        <v>0</v>
      </c>
      <c r="K137" s="38">
        <f>+GI_Data_Monthly!K137</f>
        <v>29.032959999999999</v>
      </c>
      <c r="L137" s="74">
        <f>+H137*1000/Population_Monthly!C257</f>
        <v>0.40188994725801652</v>
      </c>
      <c r="M137" s="74">
        <f>GI_Data_Monthly!N137</f>
        <v>121.333333333333</v>
      </c>
      <c r="N137" s="74">
        <f>GI_Data_Monthly!O137*100</f>
        <v>104.96666666670001</v>
      </c>
      <c r="O137" s="74">
        <f t="shared" si="16"/>
        <v>103.33169350816566</v>
      </c>
      <c r="P137" s="93">
        <f t="shared" si="21"/>
        <v>90.032154340813491</v>
      </c>
      <c r="Q137" s="116">
        <f t="shared" si="22"/>
        <v>11.668054763144102</v>
      </c>
      <c r="R137" s="74">
        <f t="shared" si="23"/>
        <v>107.64772269857268</v>
      </c>
      <c r="S137" s="121">
        <f t="shared" si="17"/>
        <v>6.8544282321706396E-2</v>
      </c>
      <c r="T137" s="74">
        <v>0</v>
      </c>
      <c r="U137" s="74">
        <f t="shared" ref="U137:U200" si="24">AVERAGE(N134:N136)</f>
        <v>109.65883380967267</v>
      </c>
      <c r="V137" s="38">
        <v>51.015991038195537</v>
      </c>
      <c r="W137" s="83"/>
      <c r="X137" s="74">
        <f>+GI_Data_Monthly!AB137*100</f>
        <v>121.9</v>
      </c>
      <c r="Y137" s="74">
        <f>+GI_Data_Monthly!AC137*100</f>
        <v>140.0666666667</v>
      </c>
      <c r="Z137" s="122">
        <f t="shared" si="18"/>
        <v>8.1562464116841371E-2</v>
      </c>
      <c r="AA137" s="120">
        <f t="shared" si="19"/>
        <v>1.318009447104924</v>
      </c>
    </row>
    <row r="138" spans="1:27" x14ac:dyDescent="0.25">
      <c r="A138" s="112">
        <v>1991</v>
      </c>
      <c r="B138" s="113">
        <v>2</v>
      </c>
      <c r="C138" s="29">
        <f>+GI_Data_Monthly!J138</f>
        <v>349778.02273933898</v>
      </c>
      <c r="D138" s="37">
        <f t="shared" si="20"/>
        <v>66.648002363095912</v>
      </c>
      <c r="E138" s="37">
        <f>GI_Data_Monthly!C138</f>
        <v>1.3502155385091399</v>
      </c>
      <c r="F138" s="114">
        <f>GI_Data_Monthly!L138</f>
        <v>8882.5404579476599</v>
      </c>
      <c r="G138" s="37">
        <f>+GI_Data_Monthly!E138</f>
        <v>101.491630157221</v>
      </c>
      <c r="H138" s="29">
        <f>+GI_Data_Monthly!H138</f>
        <v>5283.4525433072604</v>
      </c>
      <c r="I138" s="115">
        <f>+GI_Data_Monthly!G138</f>
        <v>5248.1396341597901</v>
      </c>
      <c r="J138" s="29">
        <f>GI_Data_Monthly!I138</f>
        <v>0</v>
      </c>
      <c r="K138" s="38">
        <f>+GI_Data_Monthly!K138</f>
        <v>29.047703967540301</v>
      </c>
      <c r="L138" s="74">
        <f>+H138*1000/Population_Monthly!C258</f>
        <v>0.40010125816692765</v>
      </c>
      <c r="M138" s="74">
        <f>GI_Data_Monthly!N138</f>
        <v>118.146285193506</v>
      </c>
      <c r="N138" s="74">
        <f>GI_Data_Monthly!O138*100</f>
        <v>103.061929734654</v>
      </c>
      <c r="O138" s="74">
        <f t="shared" si="16"/>
        <v>103.73796254750836</v>
      </c>
      <c r="P138" s="93">
        <f t="shared" si="21"/>
        <v>87.501796434633647</v>
      </c>
      <c r="Q138" s="116">
        <f t="shared" si="22"/>
        <v>11.622022904273331</v>
      </c>
      <c r="R138" s="74">
        <f t="shared" si="23"/>
        <v>105.26500363771633</v>
      </c>
      <c r="S138" s="121">
        <f t="shared" si="17"/>
        <v>4.9652635330692307E-2</v>
      </c>
      <c r="T138" s="74">
        <v>0</v>
      </c>
      <c r="U138" s="74">
        <f t="shared" si="24"/>
        <v>107.64772269857268</v>
      </c>
      <c r="V138" s="38">
        <v>48.153164079042178</v>
      </c>
      <c r="W138" s="83"/>
      <c r="X138" s="74">
        <f>+GI_Data_Monthly!AB138*100</f>
        <v>121.68528819071101</v>
      </c>
      <c r="Y138" s="74">
        <f>+GI_Data_Monthly!AC138*100</f>
        <v>140.55556205723002</v>
      </c>
      <c r="Z138" s="122">
        <f t="shared" si="18"/>
        <v>8.1158398066912121E-2</v>
      </c>
      <c r="AA138" s="120">
        <f t="shared" si="19"/>
        <v>1.3234388682897198</v>
      </c>
    </row>
    <row r="139" spans="1:27" x14ac:dyDescent="0.25">
      <c r="A139" s="112">
        <v>1991</v>
      </c>
      <c r="B139" s="113">
        <v>3</v>
      </c>
      <c r="C139" s="29">
        <f>+GI_Data_Monthly!J139</f>
        <v>350292.23118174198</v>
      </c>
      <c r="D139" s="37">
        <f t="shared" si="20"/>
        <v>66.597511357501631</v>
      </c>
      <c r="E139" s="37">
        <f>GI_Data_Monthly!C139</f>
        <v>1.35268847858748</v>
      </c>
      <c r="F139" s="114">
        <f>GI_Data_Monthly!L139</f>
        <v>8906.8862212186305</v>
      </c>
      <c r="G139" s="37">
        <f>+GI_Data_Monthly!E139</f>
        <v>100.448132927667</v>
      </c>
      <c r="H139" s="29">
        <f>+GI_Data_Monthly!H139</f>
        <v>5275.4582222225099</v>
      </c>
      <c r="I139" s="115">
        <f>+GI_Data_Monthly!G139</f>
        <v>5259.8396552889299</v>
      </c>
      <c r="J139" s="29">
        <f>GI_Data_Monthly!I139</f>
        <v>0</v>
      </c>
      <c r="K139" s="38">
        <f>+GI_Data_Monthly!K139</f>
        <v>29.033982381830501</v>
      </c>
      <c r="L139" s="74">
        <f>+H139*1000/Population_Monthly!C259</f>
        <v>0.39868909731403129</v>
      </c>
      <c r="M139" s="74">
        <f>GI_Data_Monthly!N139</f>
        <v>118.24789085182699</v>
      </c>
      <c r="N139" s="74">
        <f>GI_Data_Monthly!O139*100</f>
        <v>102.07668940811401</v>
      </c>
      <c r="O139" s="74">
        <f t="shared" si="16"/>
        <v>104.10968701241883</v>
      </c>
      <c r="P139" s="93">
        <f t="shared" si="21"/>
        <v>87.416942425136327</v>
      </c>
      <c r="Q139" s="116">
        <f t="shared" si="22"/>
        <v>11.575532227243491</v>
      </c>
      <c r="R139" s="74">
        <f t="shared" si="23"/>
        <v>103.368428603156</v>
      </c>
      <c r="S139" s="121">
        <f t="shared" si="17"/>
        <v>4.5696338402682279E-2</v>
      </c>
      <c r="T139" s="74">
        <v>0</v>
      </c>
      <c r="U139" s="74">
        <f t="shared" si="24"/>
        <v>105.26500363771633</v>
      </c>
      <c r="V139" s="38">
        <v>46.894973518113495</v>
      </c>
      <c r="W139" s="83"/>
      <c r="X139" s="74">
        <f>+GI_Data_Monthly!AB139*100</f>
        <v>121.556909691545</v>
      </c>
      <c r="Y139" s="74">
        <f>+GI_Data_Monthly!AC139*100</f>
        <v>140.92065228886199</v>
      </c>
      <c r="Z139" s="122">
        <f t="shared" si="18"/>
        <v>8.2925843027303381E-2</v>
      </c>
      <c r="AA139" s="120">
        <f t="shared" si="19"/>
        <v>1.3287865059276975</v>
      </c>
    </row>
    <row r="140" spans="1:27" x14ac:dyDescent="0.25">
      <c r="A140" s="112">
        <v>1991</v>
      </c>
      <c r="B140" s="113">
        <v>4</v>
      </c>
      <c r="C140" s="29">
        <f>+GI_Data_Monthly!J140</f>
        <v>350404.125</v>
      </c>
      <c r="D140" s="37">
        <f t="shared" si="20"/>
        <v>66.469572981650714</v>
      </c>
      <c r="E140" s="37">
        <f>GI_Data_Monthly!C140</f>
        <v>1.3556666666670001</v>
      </c>
      <c r="F140" s="114">
        <f>GI_Data_Monthly!L140</f>
        <v>8934.4</v>
      </c>
      <c r="G140" s="37">
        <f>+GI_Data_Monthly!E140</f>
        <v>101.208633422852</v>
      </c>
      <c r="H140" s="29">
        <f>+GI_Data_Monthly!H140</f>
        <v>5270.433</v>
      </c>
      <c r="I140" s="115">
        <f>+GI_Data_Monthly!G140</f>
        <v>5271.6469999999999</v>
      </c>
      <c r="J140" s="29">
        <f>GI_Data_Monthly!I140</f>
        <v>0</v>
      </c>
      <c r="K140" s="38">
        <f>+GI_Data_Monthly!K140</f>
        <v>28.992027282714801</v>
      </c>
      <c r="L140" s="74">
        <f>+H140*1000/Population_Monthly!C260</f>
        <v>0.39750656397610268</v>
      </c>
      <c r="M140" s="74">
        <f>GI_Data_Monthly!N140</f>
        <v>119.4</v>
      </c>
      <c r="N140" s="74">
        <f>GI_Data_Monthly!O140*100</f>
        <v>101.46666666669999</v>
      </c>
      <c r="O140" s="74">
        <f t="shared" si="16"/>
        <v>104.46802034575215</v>
      </c>
      <c r="P140" s="93">
        <f t="shared" si="21"/>
        <v>88.074747971456091</v>
      </c>
      <c r="Q140" s="116">
        <f t="shared" si="22"/>
        <v>11.524521147853385</v>
      </c>
      <c r="R140" s="74">
        <f t="shared" si="23"/>
        <v>102.20176193648933</v>
      </c>
      <c r="S140" s="121">
        <f t="shared" si="17"/>
        <v>4.4253859348183822E-2</v>
      </c>
      <c r="T140" s="74">
        <v>0</v>
      </c>
      <c r="U140" s="74">
        <f t="shared" si="24"/>
        <v>103.368428603156</v>
      </c>
      <c r="V140" s="38">
        <v>46.713753164979998</v>
      </c>
      <c r="W140" s="83"/>
      <c r="X140" s="74">
        <f>+GI_Data_Monthly!AB140*100</f>
        <v>121.4333333333</v>
      </c>
      <c r="Y140" s="74">
        <f>+GI_Data_Monthly!AC140*100</f>
        <v>141.3333333333</v>
      </c>
      <c r="Z140" s="122">
        <f t="shared" si="18"/>
        <v>8.6441784268390484E-2</v>
      </c>
      <c r="AA140" s="120">
        <f t="shared" si="19"/>
        <v>1.3340087281499475</v>
      </c>
    </row>
    <row r="141" spans="1:27" x14ac:dyDescent="0.25">
      <c r="A141" s="112">
        <v>1991</v>
      </c>
      <c r="B141" s="113">
        <v>5</v>
      </c>
      <c r="C141" s="29">
        <f>+GI_Data_Monthly!J141</f>
        <v>350261.89084865199</v>
      </c>
      <c r="D141" s="37">
        <f t="shared" si="20"/>
        <v>66.315899072271009</v>
      </c>
      <c r="E141" s="37">
        <f>GI_Data_Monthly!C141</f>
        <v>1.3588260881229901</v>
      </c>
      <c r="F141" s="114">
        <f>GI_Data_Monthly!L141</f>
        <v>8954.1802721795502</v>
      </c>
      <c r="G141" s="37">
        <f>+GI_Data_Monthly!E141</f>
        <v>103.16768067747699</v>
      </c>
      <c r="H141" s="29">
        <f>+GI_Data_Monthly!H141</f>
        <v>5268.8763654433396</v>
      </c>
      <c r="I141" s="115">
        <f>+GI_Data_Monthly!G141</f>
        <v>5281.7181965208201</v>
      </c>
      <c r="J141" s="29">
        <f>GI_Data_Monthly!I141</f>
        <v>0</v>
      </c>
      <c r="K141" s="38">
        <f>+GI_Data_Monthly!K141</f>
        <v>28.931145825570699</v>
      </c>
      <c r="L141" s="74">
        <f>+H141*1000/Population_Monthly!C261</f>
        <v>0.39679359047288504</v>
      </c>
      <c r="M141" s="74">
        <f>GI_Data_Monthly!N141</f>
        <v>119.78859316935301</v>
      </c>
      <c r="N141" s="74">
        <f>GI_Data_Monthly!O141*100</f>
        <v>101.094950638622</v>
      </c>
      <c r="O141" s="74">
        <f t="shared" si="16"/>
        <v>104.76201782648694</v>
      </c>
      <c r="P141" s="93">
        <f t="shared" si="21"/>
        <v>88.155941526573557</v>
      </c>
      <c r="Q141" s="116">
        <f t="shared" si="22"/>
        <v>11.479693228622818</v>
      </c>
      <c r="R141" s="74">
        <f t="shared" si="23"/>
        <v>101.54610223781201</v>
      </c>
      <c r="S141" s="121">
        <f t="shared" si="17"/>
        <v>3.6159464373762829E-2</v>
      </c>
      <c r="T141" s="74">
        <v>0</v>
      </c>
      <c r="U141" s="74">
        <f t="shared" si="24"/>
        <v>102.20176193648933</v>
      </c>
      <c r="V141" s="38">
        <v>47.436946310619156</v>
      </c>
      <c r="W141" s="83"/>
      <c r="X141" s="74">
        <f>+GI_Data_Monthly!AB141*100</f>
        <v>121.302625563551</v>
      </c>
      <c r="Y141" s="74">
        <f>+GI_Data_Monthly!AC141*100</f>
        <v>141.80928050929799</v>
      </c>
      <c r="Z141" s="122">
        <f t="shared" si="18"/>
        <v>8.912062824154067E-2</v>
      </c>
      <c r="AA141" s="120">
        <f t="shared" si="19"/>
        <v>1.3389806323091074</v>
      </c>
    </row>
    <row r="142" spans="1:27" x14ac:dyDescent="0.25">
      <c r="A142" s="112">
        <v>1991</v>
      </c>
      <c r="B142" s="113">
        <v>6</v>
      </c>
      <c r="C142" s="29">
        <f>+GI_Data_Monthly!J142</f>
        <v>350143.52091582603</v>
      </c>
      <c r="D142" s="37">
        <f t="shared" si="20"/>
        <v>66.175458297858199</v>
      </c>
      <c r="E142" s="37">
        <f>GI_Data_Monthly!C142</f>
        <v>1.36235764613384</v>
      </c>
      <c r="F142" s="114">
        <f>GI_Data_Monthly!L142</f>
        <v>8967.9588013979701</v>
      </c>
      <c r="G142" s="37">
        <f>+GI_Data_Monthly!E142</f>
        <v>105.44282514547599</v>
      </c>
      <c r="H142" s="29">
        <f>+GI_Data_Monthly!H142</f>
        <v>5268.7653071836603</v>
      </c>
      <c r="I142" s="115">
        <f>+GI_Data_Monthly!G142</f>
        <v>5291.1385870546901</v>
      </c>
      <c r="J142" s="29">
        <f>GI_Data_Monthly!I142</f>
        <v>0</v>
      </c>
      <c r="K142" s="38">
        <f>+GI_Data_Monthly!K142</f>
        <v>28.868571274641699</v>
      </c>
      <c r="L142" s="74">
        <f>+H142*1000/Population_Monthly!C262</f>
        <v>0.39619145277813228</v>
      </c>
      <c r="M142" s="74">
        <f>GI_Data_Monthly!N142</f>
        <v>119.55825894830301</v>
      </c>
      <c r="N142" s="74">
        <f>GI_Data_Monthly!O142*100</f>
        <v>100.943619648241</v>
      </c>
      <c r="O142" s="74">
        <f t="shared" si="16"/>
        <v>104.91706087330518</v>
      </c>
      <c r="P142" s="93">
        <f t="shared" si="21"/>
        <v>87.758349863261543</v>
      </c>
      <c r="Q142" s="116">
        <f t="shared" si="22"/>
        <v>11.437481192929353</v>
      </c>
      <c r="R142" s="74">
        <f t="shared" si="23"/>
        <v>101.16841231785433</v>
      </c>
      <c r="S142" s="121">
        <f t="shared" si="17"/>
        <v>1.8777334417916958E-2</v>
      </c>
      <c r="T142" s="74">
        <v>0</v>
      </c>
      <c r="U142" s="74">
        <f t="shared" si="24"/>
        <v>101.54610223781201</v>
      </c>
      <c r="V142" s="38">
        <v>48.527402872767524</v>
      </c>
      <c r="W142" s="83"/>
      <c r="X142" s="74">
        <f>+GI_Data_Monthly!AB142*100</f>
        <v>121.225887752647</v>
      </c>
      <c r="Y142" s="74">
        <f>+GI_Data_Monthly!AC142*100</f>
        <v>142.350108157081</v>
      </c>
      <c r="Z142" s="122">
        <f t="shared" si="18"/>
        <v>8.8300263899241713E-2</v>
      </c>
      <c r="AA142" s="120">
        <f t="shared" si="19"/>
        <v>1.3435909666683523</v>
      </c>
    </row>
    <row r="143" spans="1:27" x14ac:dyDescent="0.25">
      <c r="A143" s="112">
        <v>1991</v>
      </c>
      <c r="B143" s="113">
        <v>7</v>
      </c>
      <c r="C143" s="29">
        <f>+GI_Data_Monthly!J143</f>
        <v>350348.2</v>
      </c>
      <c r="D143" s="37">
        <f t="shared" si="20"/>
        <v>66.105254974948366</v>
      </c>
      <c r="E143" s="37">
        <f>GI_Data_Monthly!C143</f>
        <v>1.3660000000000001</v>
      </c>
      <c r="F143" s="114">
        <f>GI_Data_Monthly!L143</f>
        <v>8977.2999999999993</v>
      </c>
      <c r="G143" s="37">
        <f>+GI_Data_Monthly!E143</f>
        <v>106.85031890869099</v>
      </c>
      <c r="H143" s="29">
        <f>+GI_Data_Monthly!H143</f>
        <v>5267.933</v>
      </c>
      <c r="I143" s="115">
        <f>+GI_Data_Monthly!G143</f>
        <v>5299.8540000000003</v>
      </c>
      <c r="J143" s="29">
        <f>GI_Data_Monthly!I143</f>
        <v>0</v>
      </c>
      <c r="K143" s="38">
        <f>+GI_Data_Monthly!K143</f>
        <v>28.832270000000001</v>
      </c>
      <c r="L143" s="74">
        <f>+H143*1000/Population_Monthly!C263</f>
        <v>0.39553696036003633</v>
      </c>
      <c r="M143" s="74">
        <f>GI_Data_Monthly!N143</f>
        <v>119.333333333333</v>
      </c>
      <c r="N143" s="74">
        <f>GI_Data_Monthly!O143*100</f>
        <v>101.1</v>
      </c>
      <c r="O143" s="74">
        <f t="shared" si="16"/>
        <v>104.86428309553018</v>
      </c>
      <c r="P143" s="93">
        <f t="shared" si="21"/>
        <v>87.359687652513173</v>
      </c>
      <c r="Q143" s="116">
        <f t="shared" si="22"/>
        <v>11.404228436079865</v>
      </c>
      <c r="R143" s="74">
        <f t="shared" si="23"/>
        <v>101.046190095621</v>
      </c>
      <c r="S143" s="121">
        <f t="shared" si="17"/>
        <v>-6.2254259498709663E-3</v>
      </c>
      <c r="T143" s="74">
        <v>0</v>
      </c>
      <c r="U143" s="74">
        <f t="shared" si="24"/>
        <v>101.16841231785433</v>
      </c>
      <c r="V143" s="38">
        <v>49.292614356852702</v>
      </c>
      <c r="W143" s="83"/>
      <c r="X143" s="74">
        <f>+GI_Data_Monthly!AB143*100</f>
        <v>121.30000000000001</v>
      </c>
      <c r="Y143" s="74">
        <f>+GI_Data_Monthly!AC143*100</f>
        <v>142.86666666670001</v>
      </c>
      <c r="Z143" s="122">
        <f t="shared" si="18"/>
        <v>8.2000118907972125E-2</v>
      </c>
      <c r="AA143" s="120">
        <f t="shared" si="19"/>
        <v>1.3478131888906024</v>
      </c>
    </row>
    <row r="144" spans="1:27" x14ac:dyDescent="0.25">
      <c r="A144" s="112">
        <v>1991</v>
      </c>
      <c r="B144" s="113">
        <v>8</v>
      </c>
      <c r="C144" s="29">
        <f>+GI_Data_Monthly!J144</f>
        <v>351094.75905215403</v>
      </c>
      <c r="D144" s="37">
        <f t="shared" si="20"/>
        <v>66.132311421471115</v>
      </c>
      <c r="E144" s="37">
        <f>GI_Data_Monthly!C144</f>
        <v>1.3699277173943001</v>
      </c>
      <c r="F144" s="114">
        <f>GI_Data_Monthly!L144</f>
        <v>8985.7585627578301</v>
      </c>
      <c r="G144" s="37">
        <f>+GI_Data_Monthly!E144</f>
        <v>106.83152886782401</v>
      </c>
      <c r="H144" s="29">
        <f>+GI_Data_Monthly!H144</f>
        <v>5265.0366863489899</v>
      </c>
      <c r="I144" s="115">
        <f>+GI_Data_Monthly!G144</f>
        <v>5308.9745618382303</v>
      </c>
      <c r="J144" s="29">
        <f>GI_Data_Monthly!I144</f>
        <v>0</v>
      </c>
      <c r="K144" s="38">
        <f>+GI_Data_Monthly!K144</f>
        <v>28.837101208217799</v>
      </c>
      <c r="L144" s="74">
        <f>+H144*1000/Population_Monthly!C264</f>
        <v>0.39472967850552482</v>
      </c>
      <c r="M144" s="74">
        <f>GI_Data_Monthly!N144</f>
        <v>119.49006572594899</v>
      </c>
      <c r="N144" s="74">
        <f>GI_Data_Monthly!O144*100</f>
        <v>101.58400038676101</v>
      </c>
      <c r="O144" s="74">
        <f t="shared" si="16"/>
        <v>104.53496298804767</v>
      </c>
      <c r="P144" s="93">
        <f t="shared" si="21"/>
        <v>87.223628085449349</v>
      </c>
      <c r="Q144" s="116">
        <f t="shared" si="22"/>
        <v>11.382859688951093</v>
      </c>
      <c r="R144" s="74">
        <f t="shared" si="23"/>
        <v>101.209206678334</v>
      </c>
      <c r="S144" s="121">
        <f t="shared" si="17"/>
        <v>-3.7445489864018744E-2</v>
      </c>
      <c r="T144" s="74">
        <v>0</v>
      </c>
      <c r="U144" s="74">
        <f t="shared" si="24"/>
        <v>101.046190095621</v>
      </c>
      <c r="V144" s="38">
        <v>49.341780138073752</v>
      </c>
      <c r="W144" s="83"/>
      <c r="X144" s="74">
        <f>+GI_Data_Monthly!AB144*100</f>
        <v>121.580593778264</v>
      </c>
      <c r="Y144" s="74">
        <f>+GI_Data_Monthly!AC144*100</f>
        <v>143.35012342751702</v>
      </c>
      <c r="Z144" s="122">
        <f t="shared" si="18"/>
        <v>6.8792799449487227E-2</v>
      </c>
      <c r="AA144" s="120">
        <f t="shared" si="19"/>
        <v>1.3516542215852498</v>
      </c>
    </row>
    <row r="145" spans="1:27" x14ac:dyDescent="0.25">
      <c r="A145" s="112">
        <v>1991</v>
      </c>
      <c r="B145" s="113">
        <v>9</v>
      </c>
      <c r="C145" s="29">
        <f>+GI_Data_Monthly!J145</f>
        <v>352199.39003051299</v>
      </c>
      <c r="D145" s="37">
        <f t="shared" si="20"/>
        <v>66.220890991260688</v>
      </c>
      <c r="E145" s="37">
        <f>GI_Data_Monthly!C145</f>
        <v>1.3738207471817601</v>
      </c>
      <c r="F145" s="114">
        <f>GI_Data_Monthly!L145</f>
        <v>8997.4473047313004</v>
      </c>
      <c r="G145" s="37">
        <f>+GI_Data_Monthly!E145</f>
        <v>106.36145537703101</v>
      </c>
      <c r="H145" s="29">
        <f>+GI_Data_Monthly!H145</f>
        <v>5262.6655873405898</v>
      </c>
      <c r="I145" s="115">
        <f>+GI_Data_Monthly!G145</f>
        <v>5318.5540810224602</v>
      </c>
      <c r="J145" s="29">
        <f>GI_Data_Monthly!I145</f>
        <v>0</v>
      </c>
      <c r="K145" s="38">
        <f>+GI_Data_Monthly!K145</f>
        <v>28.871907219317801</v>
      </c>
      <c r="L145" s="74">
        <f>+H145*1000/Population_Monthly!C265</f>
        <v>0.39396411965109912</v>
      </c>
      <c r="M145" s="74">
        <f>GI_Data_Monthly!N145</f>
        <v>119.466167957061</v>
      </c>
      <c r="N145" s="74">
        <f>GI_Data_Monthly!O145*100</f>
        <v>102.12149460461499</v>
      </c>
      <c r="O145" s="74">
        <f t="shared" ref="O145:O208" si="25">AVERAGE(N134:N145)</f>
        <v>103.94937659861876</v>
      </c>
      <c r="P145" s="93">
        <f t="shared" si="21"/>
        <v>86.959065221669206</v>
      </c>
      <c r="Q145" s="116">
        <f t="shared" si="22"/>
        <v>11.374495510306751</v>
      </c>
      <c r="R145" s="74">
        <f t="shared" si="23"/>
        <v>101.601831663792</v>
      </c>
      <c r="S145" s="121">
        <f t="shared" si="17"/>
        <v>-6.4380496841176527E-2</v>
      </c>
      <c r="T145" s="74">
        <v>0</v>
      </c>
      <c r="U145" s="74">
        <f t="shared" si="24"/>
        <v>101.209206678334</v>
      </c>
      <c r="V145" s="38">
        <v>49.013934801972653</v>
      </c>
      <c r="W145" s="83"/>
      <c r="X145" s="74">
        <f>+GI_Data_Monthly!AB145*100</f>
        <v>121.940164309647</v>
      </c>
      <c r="Y145" s="74">
        <f>+GI_Data_Monthly!AC145*100</f>
        <v>143.791665376233</v>
      </c>
      <c r="Z145" s="122">
        <f t="shared" si="18"/>
        <v>4.9726022728784201E-2</v>
      </c>
      <c r="AA145" s="120">
        <f t="shared" si="19"/>
        <v>1.3551755735130584</v>
      </c>
    </row>
    <row r="146" spans="1:27" x14ac:dyDescent="0.25">
      <c r="A146" s="112">
        <v>1991</v>
      </c>
      <c r="B146" s="113">
        <v>10</v>
      </c>
      <c r="C146" s="29">
        <f>+GI_Data_Monthly!J146</f>
        <v>353342.375</v>
      </c>
      <c r="D146" s="37">
        <f t="shared" si="20"/>
        <v>66.311255253077633</v>
      </c>
      <c r="E146" s="37">
        <f>GI_Data_Monthly!C146</f>
        <v>1.377333333333</v>
      </c>
      <c r="F146" s="114">
        <f>GI_Data_Monthly!L146</f>
        <v>9016.4</v>
      </c>
      <c r="G146" s="37">
        <f>+GI_Data_Monthly!E146</f>
        <v>106.863334655762</v>
      </c>
      <c r="H146" s="29">
        <f>+GI_Data_Monthly!H146</f>
        <v>5264.2333984375</v>
      </c>
      <c r="I146" s="115">
        <f>+GI_Data_Monthly!G146</f>
        <v>5328.5429999999997</v>
      </c>
      <c r="J146" s="29">
        <f>GI_Data_Monthly!I146</f>
        <v>0</v>
      </c>
      <c r="K146" s="38">
        <f>+GI_Data_Monthly!K146</f>
        <v>28.914697647094702</v>
      </c>
      <c r="L146" s="74">
        <f>+H146*1000/Population_Monthly!C266</f>
        <v>0.39349526732945955</v>
      </c>
      <c r="M146" s="74">
        <f>GI_Data_Monthly!N146</f>
        <v>118.5</v>
      </c>
      <c r="N146" s="74">
        <f>GI_Data_Monthly!O146*100</f>
        <v>102.3666666667</v>
      </c>
      <c r="O146" s="74">
        <f t="shared" si="25"/>
        <v>103.22993215417709</v>
      </c>
      <c r="P146" s="93">
        <f t="shared" si="21"/>
        <v>86.035818005829142</v>
      </c>
      <c r="Q146" s="116">
        <f t="shared" si="22"/>
        <v>11.377796680394026</v>
      </c>
      <c r="R146" s="74">
        <f t="shared" si="23"/>
        <v>102.02405388602533</v>
      </c>
      <c r="S146" s="121">
        <f t="shared" si="17"/>
        <v>-7.777777777747763E-2</v>
      </c>
      <c r="T146" s="74">
        <v>0</v>
      </c>
      <c r="U146" s="74">
        <f t="shared" si="24"/>
        <v>101.601831663792</v>
      </c>
      <c r="V146" s="38">
        <v>48.885012001059799</v>
      </c>
      <c r="W146" s="83"/>
      <c r="X146" s="74">
        <f>+GI_Data_Monthly!AB146*100</f>
        <v>122.2</v>
      </c>
      <c r="Y146" s="74">
        <f>+GI_Data_Monthly!AC146*100</f>
        <v>144.19999999999999</v>
      </c>
      <c r="Z146" s="122">
        <f t="shared" si="18"/>
        <v>2.8347786085120608E-2</v>
      </c>
      <c r="AA146" s="120">
        <f t="shared" si="19"/>
        <v>1.3584811290685581</v>
      </c>
    </row>
    <row r="147" spans="1:27" x14ac:dyDescent="0.25">
      <c r="A147" s="112">
        <v>1991</v>
      </c>
      <c r="B147" s="113">
        <v>11</v>
      </c>
      <c r="C147" s="29">
        <f>+GI_Data_Monthly!J147</f>
        <v>354399.628911109</v>
      </c>
      <c r="D147" s="37">
        <f t="shared" si="20"/>
        <v>66.370236850255395</v>
      </c>
      <c r="E147" s="37">
        <f>GI_Data_Monthly!C147</f>
        <v>1.3805617510421</v>
      </c>
      <c r="F147" s="114">
        <f>GI_Data_Monthly!L147</f>
        <v>9046.8779430651302</v>
      </c>
      <c r="G147" s="37">
        <f>+GI_Data_Monthly!E147</f>
        <v>109.23247682011799</v>
      </c>
      <c r="H147" s="29">
        <f>+GI_Data_Monthly!H147</f>
        <v>5272.0363996204496</v>
      </c>
      <c r="I147" s="115">
        <f>+GI_Data_Monthly!G147</f>
        <v>5339.7372938521503</v>
      </c>
      <c r="J147" s="29">
        <f>GI_Data_Monthly!I147</f>
        <v>0</v>
      </c>
      <c r="K147" s="38">
        <f>+GI_Data_Monthly!K147</f>
        <v>28.953349464513899</v>
      </c>
      <c r="L147" s="74">
        <f>+H147*1000/Population_Monthly!C267</f>
        <v>0.39349318868481642</v>
      </c>
      <c r="M147" s="74">
        <f>GI_Data_Monthly!N147</f>
        <v>116.135097522927</v>
      </c>
      <c r="N147" s="74">
        <f>GI_Data_Monthly!O147*100</f>
        <v>102.121214898633</v>
      </c>
      <c r="O147" s="74">
        <f t="shared" si="25"/>
        <v>102.55585948596125</v>
      </c>
      <c r="P147" s="93">
        <f t="shared" si="21"/>
        <v>84.121624719259287</v>
      </c>
      <c r="Q147" s="116">
        <f t="shared" si="22"/>
        <v>11.392945803897396</v>
      </c>
      <c r="R147" s="74">
        <f t="shared" si="23"/>
        <v>102.20312538998267</v>
      </c>
      <c r="S147" s="121">
        <f t="shared" si="17"/>
        <v>-7.3395024401581632E-2</v>
      </c>
      <c r="T147" s="74">
        <v>0</v>
      </c>
      <c r="U147" s="74">
        <f t="shared" si="24"/>
        <v>102.02405388602533</v>
      </c>
      <c r="V147" s="38">
        <v>49.334166802618668</v>
      </c>
      <c r="W147" s="83"/>
      <c r="X147" s="74">
        <f>+GI_Data_Monthly!AB147*100</f>
        <v>122.263855083161</v>
      </c>
      <c r="Y147" s="74">
        <f>+GI_Data_Monthly!AC147*100</f>
        <v>144.62082138008202</v>
      </c>
      <c r="Z147" s="122">
        <f t="shared" si="18"/>
        <v>9.4369945846573735E-3</v>
      </c>
      <c r="AA147" s="120">
        <f t="shared" si="19"/>
        <v>1.3616841358306269</v>
      </c>
    </row>
    <row r="148" spans="1:27" x14ac:dyDescent="0.25">
      <c r="A148" s="112">
        <v>1991</v>
      </c>
      <c r="B148" s="113">
        <v>12</v>
      </c>
      <c r="C148" s="29">
        <f>+GI_Data_Monthly!J148</f>
        <v>355392.788999682</v>
      </c>
      <c r="D148" s="37">
        <f t="shared" si="20"/>
        <v>66.416887066898212</v>
      </c>
      <c r="E148" s="37">
        <f>GI_Data_Monthly!C148</f>
        <v>1.3835060573672</v>
      </c>
      <c r="F148" s="114">
        <f>GI_Data_Monthly!L148</f>
        <v>9083.3755051463304</v>
      </c>
      <c r="G148" s="37">
        <f>+GI_Data_Monthly!E148</f>
        <v>112.01385394453899</v>
      </c>
      <c r="H148" s="29">
        <f>+GI_Data_Monthly!H148</f>
        <v>5282.88943248531</v>
      </c>
      <c r="I148" s="115">
        <f>+GI_Data_Monthly!G148</f>
        <v>5350.9401704074699</v>
      </c>
      <c r="J148" s="29">
        <f>GI_Data_Monthly!I148</f>
        <v>5273.1761198736131</v>
      </c>
      <c r="K148" s="38">
        <f>+GI_Data_Monthly!K148</f>
        <v>28.990056652095401</v>
      </c>
      <c r="L148" s="74">
        <f>+H148*1000/Population_Monthly!C268</f>
        <v>0.39371842622057951</v>
      </c>
      <c r="M148" s="74">
        <f>GI_Data_Monthly!N148</f>
        <v>113.656851135607</v>
      </c>
      <c r="N148" s="74">
        <f>GI_Data_Monthly!O148*100</f>
        <v>101.650632384274</v>
      </c>
      <c r="O148" s="74">
        <f t="shared" si="25"/>
        <v>102.04621097533452</v>
      </c>
      <c r="P148" s="93">
        <f t="shared" si="21"/>
        <v>82.151321658753702</v>
      </c>
      <c r="Q148" s="116">
        <f t="shared" si="22"/>
        <v>11.413919481108444</v>
      </c>
      <c r="R148" s="74">
        <f t="shared" si="23"/>
        <v>102.04617131653566</v>
      </c>
      <c r="S148" s="121">
        <f t="shared" si="17"/>
        <v>-5.6750353579330004E-2</v>
      </c>
      <c r="T148" s="74">
        <v>0</v>
      </c>
      <c r="U148" s="74">
        <f t="shared" si="24"/>
        <v>102.20312538998267</v>
      </c>
      <c r="V148" s="38">
        <v>50.041009160156818</v>
      </c>
      <c r="W148" s="83">
        <f>AVERAGE(Q137:Q148)</f>
        <v>11.47112925540034</v>
      </c>
      <c r="X148" s="74">
        <f>+GI_Data_Monthly!AB148*100</f>
        <v>122.22462891421999</v>
      </c>
      <c r="Y148" s="74">
        <f>+GI_Data_Monthly!AC148*100</f>
        <v>145.03284558161201</v>
      </c>
      <c r="Z148" s="122">
        <f t="shared" si="18"/>
        <v>-4.407554518209243E-3</v>
      </c>
      <c r="AA148" s="120">
        <f t="shared" si="19"/>
        <v>1.364880890917151</v>
      </c>
    </row>
    <row r="149" spans="1:27" x14ac:dyDescent="0.25">
      <c r="A149" s="112">
        <v>1992</v>
      </c>
      <c r="B149" s="113">
        <v>1</v>
      </c>
      <c r="C149" s="29">
        <f>+GI_Data_Monthly!J149</f>
        <v>356553.46875</v>
      </c>
      <c r="D149" s="37">
        <f t="shared" si="20"/>
        <v>66.493251206600249</v>
      </c>
      <c r="E149" s="37">
        <f>GI_Data_Monthly!C149</f>
        <v>1.386666666667</v>
      </c>
      <c r="F149" s="114">
        <f>GI_Data_Monthly!L149</f>
        <v>9123</v>
      </c>
      <c r="G149" s="37">
        <f>+GI_Data_Monthly!E149</f>
        <v>113.49204254150401</v>
      </c>
      <c r="H149" s="29">
        <f>+GI_Data_Monthly!H149</f>
        <v>5293.5</v>
      </c>
      <c r="I149" s="115">
        <f>+GI_Data_Monthly!G149</f>
        <v>5362.25048828125</v>
      </c>
      <c r="J149" s="29">
        <f>GI_Data_Monthly!I149</f>
        <v>0</v>
      </c>
      <c r="K149" s="38">
        <f>+GI_Data_Monthly!K149</f>
        <v>29.0369968414307</v>
      </c>
      <c r="L149" s="74">
        <f>+H149*1000/Population_Monthly!C269</f>
        <v>0.39392495314769277</v>
      </c>
      <c r="M149" s="74">
        <f>GI_Data_Monthly!N149</f>
        <v>112.466666666667</v>
      </c>
      <c r="N149" s="74">
        <f>GI_Data_Monthly!O149*100</f>
        <v>101.29999999999998</v>
      </c>
      <c r="O149" s="74">
        <f t="shared" si="25"/>
        <v>101.74065541977616</v>
      </c>
      <c r="P149" s="93">
        <f t="shared" si="21"/>
        <v>81.105769230749971</v>
      </c>
      <c r="Q149" s="116">
        <f t="shared" si="22"/>
        <v>11.43839762031029</v>
      </c>
      <c r="R149" s="74">
        <f t="shared" si="23"/>
        <v>101.69061576096901</v>
      </c>
      <c r="S149" s="121">
        <f t="shared" si="17"/>
        <v>-3.4931724357245453E-2</v>
      </c>
      <c r="T149" s="74">
        <v>0</v>
      </c>
      <c r="U149" s="74">
        <f t="shared" si="24"/>
        <v>102.04617131653566</v>
      </c>
      <c r="V149" s="38">
        <v>50.579877696894577</v>
      </c>
      <c r="W149" s="83"/>
      <c r="X149" s="74">
        <f>+GI_Data_Monthly!AB149*100</f>
        <v>122.2333333333</v>
      </c>
      <c r="Y149" s="74">
        <f>+GI_Data_Monthly!AC149*100</f>
        <v>145.46666666670001</v>
      </c>
      <c r="Z149" s="122">
        <f t="shared" si="18"/>
        <v>-1.3030555074788563E-2</v>
      </c>
      <c r="AA149" s="120">
        <f t="shared" si="19"/>
        <v>1.3681308909171508</v>
      </c>
    </row>
    <row r="150" spans="1:27" x14ac:dyDescent="0.25">
      <c r="A150" s="112">
        <v>1992</v>
      </c>
      <c r="B150" s="113">
        <v>2</v>
      </c>
      <c r="C150" s="29">
        <f>+GI_Data_Monthly!J150</f>
        <v>357954.92197578697</v>
      </c>
      <c r="D150" s="37">
        <f t="shared" si="20"/>
        <v>66.623969725436027</v>
      </c>
      <c r="E150" s="37">
        <f>GI_Data_Monthly!C150</f>
        <v>1.3901673401103101</v>
      </c>
      <c r="F150" s="114">
        <f>GI_Data_Monthly!L150</f>
        <v>9160.1265912998297</v>
      </c>
      <c r="G150" s="37">
        <f>+GI_Data_Monthly!E150</f>
        <v>112.272727737767</v>
      </c>
      <c r="H150" s="29">
        <f>+GI_Data_Monthly!H150</f>
        <v>5300.5105057927003</v>
      </c>
      <c r="I150" s="115">
        <f>+GI_Data_Monthly!G150</f>
        <v>5372.7648390054601</v>
      </c>
      <c r="J150" s="29">
        <f>GI_Data_Monthly!I150</f>
        <v>0</v>
      </c>
      <c r="K150" s="38">
        <f>+GI_Data_Monthly!K150</f>
        <v>29.098918021736999</v>
      </c>
      <c r="L150" s="74">
        <f>+H150*1000/Population_Monthly!C270</f>
        <v>0.39386336061808158</v>
      </c>
      <c r="M150" s="74">
        <f>GI_Data_Monthly!N150</f>
        <v>113.75131437178</v>
      </c>
      <c r="N150" s="74">
        <f>GI_Data_Monthly!O150*100</f>
        <v>101.37160219369702</v>
      </c>
      <c r="O150" s="74">
        <f t="shared" si="25"/>
        <v>101.59979479136308</v>
      </c>
      <c r="P150" s="93">
        <f t="shared" si="21"/>
        <v>81.825627095191152</v>
      </c>
      <c r="Q150" s="116">
        <f t="shared" si="22"/>
        <v>11.460997642391392</v>
      </c>
      <c r="R150" s="74">
        <f t="shared" si="23"/>
        <v>101.44074485932367</v>
      </c>
      <c r="S150" s="121">
        <f t="shared" si="17"/>
        <v>-1.6401085690020967E-2</v>
      </c>
      <c r="T150" s="74">
        <v>1</v>
      </c>
      <c r="U150" s="74">
        <f t="shared" si="24"/>
        <v>101.69061576096901</v>
      </c>
      <c r="V150" s="38">
        <v>50.634605726020816</v>
      </c>
      <c r="W150" s="83"/>
      <c r="X150" s="74">
        <f>+GI_Data_Monthly!AB150*100</f>
        <v>122.40455280761</v>
      </c>
      <c r="Y150" s="74">
        <f>+GI_Data_Monthly!AC150*100</f>
        <v>145.90852057626401</v>
      </c>
      <c r="Z150" s="122">
        <f t="shared" si="18"/>
        <v>-1.853503182651467E-2</v>
      </c>
      <c r="AA150" s="120">
        <f t="shared" si="19"/>
        <v>1.3714602077172484</v>
      </c>
    </row>
    <row r="151" spans="1:27" x14ac:dyDescent="0.25">
      <c r="A151" s="112">
        <v>1992</v>
      </c>
      <c r="B151" s="113">
        <v>3</v>
      </c>
      <c r="C151" s="29">
        <f>+GI_Data_Monthly!J151</f>
        <v>359352.43353969703</v>
      </c>
      <c r="D151" s="37">
        <f t="shared" si="20"/>
        <v>66.7708374792999</v>
      </c>
      <c r="E151" s="37">
        <f>GI_Data_Monthly!C151</f>
        <v>1.3936337205875899</v>
      </c>
      <c r="F151" s="114">
        <f>GI_Data_Monthly!L151</f>
        <v>9192.0425350210407</v>
      </c>
      <c r="G151" s="37">
        <f>+GI_Data_Monthly!E151</f>
        <v>109.840791966358</v>
      </c>
      <c r="H151" s="29">
        <f>+GI_Data_Monthly!H151</f>
        <v>5304.9871982783498</v>
      </c>
      <c r="I151" s="115">
        <f>+GI_Data_Monthly!G151</f>
        <v>5381.8769856092104</v>
      </c>
      <c r="J151" s="29">
        <f>GI_Data_Monthly!I151</f>
        <v>0</v>
      </c>
      <c r="K151" s="38">
        <f>+GI_Data_Monthly!K151</f>
        <v>29.161332327453199</v>
      </c>
      <c r="L151" s="74">
        <f>+H151*1000/Population_Monthly!C271</f>
        <v>0.39361394872357941</v>
      </c>
      <c r="M151" s="74">
        <f>GI_Data_Monthly!N151</f>
        <v>116.367761188476</v>
      </c>
      <c r="N151" s="74">
        <f>GI_Data_Monthly!O151*100</f>
        <v>101.730210935432</v>
      </c>
      <c r="O151" s="74">
        <f t="shared" si="25"/>
        <v>101.57092158530624</v>
      </c>
      <c r="P151" s="93">
        <f t="shared" si="21"/>
        <v>83.499530378335351</v>
      </c>
      <c r="Q151" s="116">
        <f t="shared" si="22"/>
        <v>11.478307167449422</v>
      </c>
      <c r="R151" s="74">
        <f t="shared" si="23"/>
        <v>101.467271043043</v>
      </c>
      <c r="S151" s="121">
        <f t="shared" si="17"/>
        <v>-3.3942957465710188E-3</v>
      </c>
      <c r="T151" s="74">
        <v>0</v>
      </c>
      <c r="U151" s="74">
        <f t="shared" si="24"/>
        <v>101.44074485932367</v>
      </c>
      <c r="V151" s="38">
        <v>50.659767048934718</v>
      </c>
      <c r="W151" s="83"/>
      <c r="X151" s="74">
        <f>+GI_Data_Monthly!AB151*100</f>
        <v>122.65907745534801</v>
      </c>
      <c r="Y151" s="74">
        <f>+GI_Data_Monthly!AC151*100</f>
        <v>146.31726028783299</v>
      </c>
      <c r="Z151" s="122">
        <f t="shared" si="18"/>
        <v>-2.2625918005619111E-2</v>
      </c>
      <c r="AA151" s="120">
        <f t="shared" si="19"/>
        <v>1.3748723112172574</v>
      </c>
    </row>
    <row r="152" spans="1:27" x14ac:dyDescent="0.25">
      <c r="A152" s="112">
        <v>1992</v>
      </c>
      <c r="B152" s="113">
        <v>4</v>
      </c>
      <c r="C152" s="29">
        <f>+GI_Data_Monthly!J152</f>
        <v>360736.3</v>
      </c>
      <c r="D152" s="37">
        <f t="shared" si="20"/>
        <v>66.914927539000871</v>
      </c>
      <c r="E152" s="37">
        <f>GI_Data_Monthly!C152</f>
        <v>1.397333333333</v>
      </c>
      <c r="F152" s="114">
        <f>GI_Data_Monthly!L152</f>
        <v>9223.5</v>
      </c>
      <c r="G152" s="37">
        <f>+GI_Data_Monthly!E152</f>
        <v>107.72315979003901</v>
      </c>
      <c r="H152" s="29">
        <f>+GI_Data_Monthly!H152</f>
        <v>5309.8670000000002</v>
      </c>
      <c r="I152" s="115">
        <f>+GI_Data_Monthly!G152</f>
        <v>5390.9690000000001</v>
      </c>
      <c r="J152" s="29">
        <f>GI_Data_Monthly!I152</f>
        <v>0</v>
      </c>
      <c r="K152" s="38">
        <f>+GI_Data_Monthly!K152</f>
        <v>29.219213485717798</v>
      </c>
      <c r="L152" s="74">
        <f>+H152*1000/Population_Monthly!C272</f>
        <v>0.39339513767729989</v>
      </c>
      <c r="M152" s="74">
        <f>GI_Data_Monthly!N152</f>
        <v>119.3</v>
      </c>
      <c r="N152" s="74">
        <f>GI_Data_Monthly!O152*100</f>
        <v>102.23333333330001</v>
      </c>
      <c r="O152" s="74">
        <f t="shared" si="25"/>
        <v>101.63481047418958</v>
      </c>
      <c r="P152" s="93">
        <f t="shared" si="21"/>
        <v>85.376908396966925</v>
      </c>
      <c r="Q152" s="116">
        <f t="shared" si="22"/>
        <v>11.49469651203637</v>
      </c>
      <c r="R152" s="74">
        <f t="shared" si="23"/>
        <v>101.77838215414302</v>
      </c>
      <c r="S152" s="121">
        <f t="shared" si="17"/>
        <v>7.5558475683288329E-3</v>
      </c>
      <c r="T152" s="74">
        <v>0</v>
      </c>
      <c r="U152" s="74">
        <f t="shared" si="24"/>
        <v>101.467271043043</v>
      </c>
      <c r="V152" s="38">
        <v>51.284429704300457</v>
      </c>
      <c r="W152" s="83"/>
      <c r="X152" s="74">
        <f>+GI_Data_Monthly!AB152*100</f>
        <v>122.93333333330001</v>
      </c>
      <c r="Y152" s="74">
        <f>+GI_Data_Monthly!AC152*100</f>
        <v>146.73333333330001</v>
      </c>
      <c r="Z152" s="122">
        <f t="shared" si="18"/>
        <v>-2.5684085653940359E-2</v>
      </c>
      <c r="AA152" s="120">
        <f t="shared" si="19"/>
        <v>1.3783445334394244</v>
      </c>
    </row>
    <row r="153" spans="1:27" x14ac:dyDescent="0.25">
      <c r="A153" s="112">
        <v>1992</v>
      </c>
      <c r="B153" s="113">
        <v>5</v>
      </c>
      <c r="C153" s="29">
        <f>+GI_Data_Monthly!J153</f>
        <v>361827.02551355201</v>
      </c>
      <c r="D153" s="37">
        <f t="shared" si="20"/>
        <v>67.014433824458735</v>
      </c>
      <c r="E153" s="37">
        <f>GI_Data_Monthly!C153</f>
        <v>1.4007719939212799</v>
      </c>
      <c r="F153" s="114">
        <f>GI_Data_Monthly!L153</f>
        <v>9252.0164576677507</v>
      </c>
      <c r="G153" s="37">
        <f>+GI_Data_Monthly!E153</f>
        <v>107.60289914912499</v>
      </c>
      <c r="H153" s="29">
        <f>+GI_Data_Monthly!H153</f>
        <v>5316.6886083505997</v>
      </c>
      <c r="I153" s="115">
        <f>+GI_Data_Monthly!G153</f>
        <v>5399.2402063910804</v>
      </c>
      <c r="J153" s="29">
        <f>GI_Data_Monthly!I153</f>
        <v>0</v>
      </c>
      <c r="K153" s="38">
        <f>+GI_Data_Monthly!K153</f>
        <v>29.257216070314101</v>
      </c>
      <c r="L153" s="74">
        <f>+H153*1000/Population_Monthly!C273</f>
        <v>0.39333574187930087</v>
      </c>
      <c r="M153" s="74">
        <f>GI_Data_Monthly!N153</f>
        <v>121.202903148025</v>
      </c>
      <c r="N153" s="74">
        <f>GI_Data_Monthly!O153*100</f>
        <v>102.68984352580399</v>
      </c>
      <c r="O153" s="74">
        <f t="shared" si="25"/>
        <v>101.76771821478808</v>
      </c>
      <c r="P153" s="93">
        <f t="shared" si="21"/>
        <v>86.525789831600761</v>
      </c>
      <c r="Q153" s="116">
        <f t="shared" si="22"/>
        <v>11.50790878834</v>
      </c>
      <c r="R153" s="74">
        <f t="shared" si="23"/>
        <v>102.217795931512</v>
      </c>
      <c r="S153" s="121">
        <f t="shared" si="17"/>
        <v>1.577618740705633E-2</v>
      </c>
      <c r="T153" s="74">
        <v>0</v>
      </c>
      <c r="U153" s="74">
        <f t="shared" si="24"/>
        <v>101.77838215414302</v>
      </c>
      <c r="V153" s="38">
        <v>52.888971961412118</v>
      </c>
      <c r="W153" s="83"/>
      <c r="X153" s="74">
        <f>+GI_Data_Monthly!AB153*100</f>
        <v>123.12967901607601</v>
      </c>
      <c r="Y153" s="74">
        <f>+GI_Data_Monthly!AC153*100</f>
        <v>147.10692304194001</v>
      </c>
      <c r="Z153" s="122">
        <f t="shared" si="18"/>
        <v>-2.738269206783257E-2</v>
      </c>
      <c r="AA153" s="120">
        <f t="shared" si="19"/>
        <v>1.3818400255892815</v>
      </c>
    </row>
    <row r="154" spans="1:27" x14ac:dyDescent="0.25">
      <c r="A154" s="112">
        <v>1992</v>
      </c>
      <c r="B154" s="113">
        <v>6</v>
      </c>
      <c r="C154" s="29">
        <f>+GI_Data_Monthly!J154</f>
        <v>362792.32369882899</v>
      </c>
      <c r="D154" s="37">
        <f t="shared" si="20"/>
        <v>67.092933047781401</v>
      </c>
      <c r="E154" s="37">
        <f>GI_Data_Monthly!C154</f>
        <v>1.40433120212475</v>
      </c>
      <c r="F154" s="114">
        <f>GI_Data_Monthly!L154</f>
        <v>9281.7211446528108</v>
      </c>
      <c r="G154" s="37">
        <f>+GI_Data_Monthly!E154</f>
        <v>109.477789234083</v>
      </c>
      <c r="H154" s="29">
        <f>+GI_Data_Monthly!H154</f>
        <v>5326.9526555110997</v>
      </c>
      <c r="I154" s="115">
        <f>+GI_Data_Monthly!G154</f>
        <v>5407.3105350821397</v>
      </c>
      <c r="J154" s="29">
        <f>GI_Data_Monthly!I154</f>
        <v>0</v>
      </c>
      <c r="K154" s="38">
        <f>+GI_Data_Monthly!K154</f>
        <v>29.284959491425202</v>
      </c>
      <c r="L154" s="74">
        <f>+H154*1000/Population_Monthly!C274</f>
        <v>0.39353082775512321</v>
      </c>
      <c r="M154" s="74">
        <f>GI_Data_Monthly!N154</f>
        <v>122.240005804226</v>
      </c>
      <c r="N154" s="74">
        <f>GI_Data_Monthly!O154*100</f>
        <v>103.138745766512</v>
      </c>
      <c r="O154" s="74">
        <f t="shared" si="25"/>
        <v>101.95064539131067</v>
      </c>
      <c r="P154" s="93">
        <f t="shared" si="21"/>
        <v>87.044997376172475</v>
      </c>
      <c r="Q154" s="116">
        <f t="shared" si="22"/>
        <v>11.524534349435811</v>
      </c>
      <c r="R154" s="74">
        <f t="shared" si="23"/>
        <v>102.68730754187199</v>
      </c>
      <c r="S154" s="121">
        <f t="shared" si="17"/>
        <v>2.1746061077662748E-2</v>
      </c>
      <c r="T154" s="74">
        <v>0</v>
      </c>
      <c r="U154" s="74">
        <f t="shared" si="24"/>
        <v>102.217795931512</v>
      </c>
      <c r="V154" s="38">
        <v>55.172254058883233</v>
      </c>
      <c r="W154" s="83"/>
      <c r="X154" s="74">
        <f>+GI_Data_Monthly!AB154*100</f>
        <v>123.29229644137101</v>
      </c>
      <c r="Y154" s="74">
        <f>+GI_Data_Monthly!AC154*100</f>
        <v>147.48372173768502</v>
      </c>
      <c r="Z154" s="122">
        <f t="shared" si="18"/>
        <v>-2.7135298179520418E-2</v>
      </c>
      <c r="AA154" s="120">
        <f t="shared" si="19"/>
        <v>1.3853378219218575</v>
      </c>
    </row>
    <row r="155" spans="1:27" x14ac:dyDescent="0.25">
      <c r="A155" s="112">
        <v>1992</v>
      </c>
      <c r="B155" s="113">
        <v>7</v>
      </c>
      <c r="C155" s="29">
        <f>+GI_Data_Monthly!J155</f>
        <v>363720.8</v>
      </c>
      <c r="D155" s="37">
        <f t="shared" si="20"/>
        <v>67.172683021242307</v>
      </c>
      <c r="E155" s="37">
        <f>GI_Data_Monthly!C155</f>
        <v>1.4079999999999999</v>
      </c>
      <c r="F155" s="114">
        <f>GI_Data_Monthly!L155</f>
        <v>9313.2000000000007</v>
      </c>
      <c r="G155" s="37">
        <f>+GI_Data_Monthly!E155</f>
        <v>112.85496520996099</v>
      </c>
      <c r="H155" s="29">
        <f>+GI_Data_Monthly!H155</f>
        <v>5340.7333984375</v>
      </c>
      <c r="I155" s="115">
        <f>+GI_Data_Monthly!G155</f>
        <v>5414.7129999999997</v>
      </c>
      <c r="J155" s="29">
        <f>GI_Data_Monthly!I155</f>
        <v>0</v>
      </c>
      <c r="K155" s="38">
        <f>+GI_Data_Monthly!K155</f>
        <v>29.311610000000002</v>
      </c>
      <c r="L155" s="74">
        <f>+H155*1000/Population_Monthly!C275</f>
        <v>0.3939847816934291</v>
      </c>
      <c r="M155" s="74">
        <f>GI_Data_Monthly!N155</f>
        <v>122.666666666667</v>
      </c>
      <c r="N155" s="74">
        <f>GI_Data_Monthly!O155*100</f>
        <v>103.60000000000001</v>
      </c>
      <c r="O155" s="74">
        <f t="shared" si="25"/>
        <v>102.158978724644</v>
      </c>
      <c r="P155" s="93">
        <f t="shared" si="21"/>
        <v>87.121212121212366</v>
      </c>
      <c r="Q155" s="116">
        <f t="shared" si="22"/>
        <v>11.548328266932934</v>
      </c>
      <c r="R155" s="74">
        <f t="shared" si="23"/>
        <v>103.14286309743868</v>
      </c>
      <c r="S155" s="121">
        <f t="shared" si="17"/>
        <v>2.4727992087042683E-2</v>
      </c>
      <c r="T155" s="74">
        <v>0</v>
      </c>
      <c r="U155" s="74">
        <f t="shared" si="24"/>
        <v>102.68730754187199</v>
      </c>
      <c r="V155" s="38">
        <v>57.388421143926507</v>
      </c>
      <c r="W155" s="83"/>
      <c r="X155" s="74">
        <f>+GI_Data_Monthly!AB155*100</f>
        <v>123.46666666670001</v>
      </c>
      <c r="Y155" s="74">
        <f>+GI_Data_Monthly!AC155*100</f>
        <v>147.86666666670001</v>
      </c>
      <c r="Z155" s="122">
        <f t="shared" si="18"/>
        <v>-2.4555846676444282E-2</v>
      </c>
      <c r="AA155" s="120">
        <f t="shared" si="19"/>
        <v>1.3888378219218573</v>
      </c>
    </row>
    <row r="156" spans="1:27" x14ac:dyDescent="0.25">
      <c r="A156" s="112">
        <v>1992</v>
      </c>
      <c r="B156" s="113">
        <v>8</v>
      </c>
      <c r="C156" s="29">
        <f>+GI_Data_Monthly!J156</f>
        <v>364815.723053522</v>
      </c>
      <c r="D156" s="37">
        <f t="shared" si="20"/>
        <v>67.285137113847966</v>
      </c>
      <c r="E156" s="37">
        <f>GI_Data_Monthly!C156</f>
        <v>1.4121538983352</v>
      </c>
      <c r="F156" s="114">
        <f>GI_Data_Monthly!L156</f>
        <v>9349.4136579210899</v>
      </c>
      <c r="G156" s="37">
        <f>+GI_Data_Monthly!E156</f>
        <v>117.306726363716</v>
      </c>
      <c r="H156" s="29">
        <f>+GI_Data_Monthly!H156</f>
        <v>5359.2245519552398</v>
      </c>
      <c r="I156" s="115">
        <f>+GI_Data_Monthly!G156</f>
        <v>5421.9362358769604</v>
      </c>
      <c r="J156" s="29">
        <f>GI_Data_Monthly!I156</f>
        <v>0</v>
      </c>
      <c r="K156" s="38">
        <f>+GI_Data_Monthly!K156</f>
        <v>29.349644611933002</v>
      </c>
      <c r="L156" s="74">
        <f>+H156*1000/Population_Monthly!C276</f>
        <v>0.3947844293022259</v>
      </c>
      <c r="M156" s="74">
        <f>GI_Data_Monthly!N156</f>
        <v>122.759005655571</v>
      </c>
      <c r="N156" s="74">
        <f>GI_Data_Monthly!O156*100</f>
        <v>104.125486400047</v>
      </c>
      <c r="O156" s="74">
        <f t="shared" si="25"/>
        <v>102.37076922575118</v>
      </c>
      <c r="P156" s="93">
        <f t="shared" si="21"/>
        <v>86.930330894028344</v>
      </c>
      <c r="Q156" s="116">
        <f t="shared" si="22"/>
        <v>11.58678269834512</v>
      </c>
      <c r="R156" s="74">
        <f t="shared" si="23"/>
        <v>103.62141072218634</v>
      </c>
      <c r="S156" s="121">
        <f t="shared" si="17"/>
        <v>2.5018565951427263E-2</v>
      </c>
      <c r="T156" s="74">
        <v>0</v>
      </c>
      <c r="U156" s="74">
        <f t="shared" si="24"/>
        <v>103.14286309743868</v>
      </c>
      <c r="V156" s="38">
        <v>59.079420890630168</v>
      </c>
      <c r="W156" s="83"/>
      <c r="X156" s="74">
        <f>+GI_Data_Monthly!AB156*100</f>
        <v>123.703139986084</v>
      </c>
      <c r="Y156" s="74">
        <f>+GI_Data_Monthly!AC156*100</f>
        <v>148.300790061101</v>
      </c>
      <c r="Z156" s="122">
        <f t="shared" si="18"/>
        <v>-1.9350508691823781E-2</v>
      </c>
      <c r="AA156" s="120">
        <f t="shared" si="19"/>
        <v>1.392356670333599</v>
      </c>
    </row>
    <row r="157" spans="1:27" x14ac:dyDescent="0.25">
      <c r="A157" s="112">
        <v>1992</v>
      </c>
      <c r="B157" s="113">
        <v>9</v>
      </c>
      <c r="C157" s="29">
        <f>+GI_Data_Monthly!J157</f>
        <v>366127.56453926902</v>
      </c>
      <c r="D157" s="37">
        <f t="shared" si="20"/>
        <v>67.445689804536997</v>
      </c>
      <c r="E157" s="37">
        <f>GI_Data_Monthly!C157</f>
        <v>1.41642275484625</v>
      </c>
      <c r="F157" s="114">
        <f>GI_Data_Monthly!L157</f>
        <v>9383.2982481809795</v>
      </c>
      <c r="G157" s="37">
        <f>+GI_Data_Monthly!E157</f>
        <v>121.024102179878</v>
      </c>
      <c r="H157" s="29">
        <f>+GI_Data_Monthly!H157</f>
        <v>5380.3546987684604</v>
      </c>
      <c r="I157" s="115">
        <f>+GI_Data_Monthly!G157</f>
        <v>5428.47979760213</v>
      </c>
      <c r="J157" s="29">
        <f>GI_Data_Monthly!I157</f>
        <v>0</v>
      </c>
      <c r="K157" s="38">
        <f>+GI_Data_Monthly!K157</f>
        <v>29.406265412886398</v>
      </c>
      <c r="L157" s="74">
        <f>+H157*1000/Population_Monthly!C277</f>
        <v>0.39577591973628018</v>
      </c>
      <c r="M157" s="74">
        <f>GI_Data_Monthly!N157</f>
        <v>122.395763165788</v>
      </c>
      <c r="N157" s="74">
        <f>GI_Data_Monthly!O157*100</f>
        <v>104.60317904737499</v>
      </c>
      <c r="O157" s="74">
        <f t="shared" si="25"/>
        <v>102.57757626264784</v>
      </c>
      <c r="P157" s="93">
        <f t="shared" si="21"/>
        <v>86.411887091628813</v>
      </c>
      <c r="Q157" s="116">
        <f t="shared" si="22"/>
        <v>11.63829173979428</v>
      </c>
      <c r="R157" s="74">
        <f t="shared" si="23"/>
        <v>104.10955514914066</v>
      </c>
      <c r="S157" s="121">
        <f t="shared" ref="S157:S220" si="26">N157/N145-1</f>
        <v>2.4301293790972789E-2</v>
      </c>
      <c r="T157" s="74">
        <v>0</v>
      </c>
      <c r="U157" s="74">
        <f t="shared" si="24"/>
        <v>103.62141072218634</v>
      </c>
      <c r="V157" s="38">
        <v>59.623184603566315</v>
      </c>
      <c r="W157" s="83"/>
      <c r="X157" s="74">
        <f>+GI_Data_Monthly!AB157*100</f>
        <v>123.957841889873</v>
      </c>
      <c r="Y157" s="74">
        <f>+GI_Data_Monthly!AC157*100</f>
        <v>148.75822536431599</v>
      </c>
      <c r="Z157" s="122">
        <f t="shared" ref="Z157:Z220" si="27">AVERAGE(S146:S157)</f>
        <v>-1.1960359472478005E-2</v>
      </c>
      <c r="AA157" s="120">
        <f t="shared" ref="AA157:AA220" si="28">AVERAGE(E146:E157)</f>
        <v>1.3959068376389734</v>
      </c>
    </row>
    <row r="158" spans="1:27" x14ac:dyDescent="0.25">
      <c r="A158" s="112">
        <v>1992</v>
      </c>
      <c r="B158" s="113">
        <v>10</v>
      </c>
      <c r="C158" s="29">
        <f>+GI_Data_Monthly!J158</f>
        <v>367664.3</v>
      </c>
      <c r="D158" s="37">
        <f t="shared" si="20"/>
        <v>67.661530675622828</v>
      </c>
      <c r="E158" s="37">
        <f>GI_Data_Monthly!C158</f>
        <v>1.4203333333329999</v>
      </c>
      <c r="F158" s="114">
        <f>GI_Data_Monthly!L158</f>
        <v>9406.5</v>
      </c>
      <c r="G158" s="37">
        <f>+GI_Data_Monthly!E158</f>
        <v>122.05255889892599</v>
      </c>
      <c r="H158" s="29">
        <f>+GI_Data_Monthly!H158</f>
        <v>5401.2666015625</v>
      </c>
      <c r="I158" s="115">
        <f>+GI_Data_Monthly!G158</f>
        <v>5433.875</v>
      </c>
      <c r="J158" s="29">
        <f>GI_Data_Monthly!I158</f>
        <v>0</v>
      </c>
      <c r="K158" s="38">
        <f>+GI_Data_Monthly!K158</f>
        <v>29.485620000000001</v>
      </c>
      <c r="L158" s="74">
        <f>+H158*1000/Population_Monthly!C278</f>
        <v>0.39674855606832271</v>
      </c>
      <c r="M158" s="74">
        <f>GI_Data_Monthly!N158</f>
        <v>121.433333333333</v>
      </c>
      <c r="N158" s="74">
        <f>GI_Data_Monthly!O158*100</f>
        <v>104.89999999999999</v>
      </c>
      <c r="O158" s="74">
        <f t="shared" si="25"/>
        <v>102.78868737375619</v>
      </c>
      <c r="P158" s="93">
        <f t="shared" si="21"/>
        <v>85.496362356274233</v>
      </c>
      <c r="Q158" s="116">
        <f t="shared" si="22"/>
        <v>11.698377159779257</v>
      </c>
      <c r="R158" s="74">
        <f t="shared" si="23"/>
        <v>104.54288848247398</v>
      </c>
      <c r="S158" s="121">
        <f t="shared" si="26"/>
        <v>2.4747639205136673E-2</v>
      </c>
      <c r="T158" s="74">
        <v>0</v>
      </c>
      <c r="U158" s="74">
        <f t="shared" si="24"/>
        <v>104.10955514914066</v>
      </c>
      <c r="V158" s="38">
        <v>58.562151338634777</v>
      </c>
      <c r="W158" s="83"/>
      <c r="X158" s="74">
        <f>+GI_Data_Monthly!AB158*100</f>
        <v>124.1666666667</v>
      </c>
      <c r="Y158" s="74">
        <f>+GI_Data_Monthly!AC158*100</f>
        <v>149.19999999999999</v>
      </c>
      <c r="Z158" s="122">
        <f t="shared" si="27"/>
        <v>-3.4165747239268129E-3</v>
      </c>
      <c r="AA158" s="120">
        <f t="shared" si="28"/>
        <v>1.3994901709723067</v>
      </c>
    </row>
    <row r="159" spans="1:27" x14ac:dyDescent="0.25">
      <c r="A159" s="112">
        <v>1992</v>
      </c>
      <c r="B159" s="113">
        <v>11</v>
      </c>
      <c r="C159" s="29">
        <f>+GI_Data_Monthly!J159</f>
        <v>369522.647159988</v>
      </c>
      <c r="D159" s="37">
        <f t="shared" si="20"/>
        <v>67.947185781712307</v>
      </c>
      <c r="E159" s="37">
        <f>GI_Data_Monthly!C159</f>
        <v>1.4239223800809999</v>
      </c>
      <c r="F159" s="114">
        <f>GI_Data_Monthly!L159</f>
        <v>9416.0260553300304</v>
      </c>
      <c r="G159" s="37">
        <f>+GI_Data_Monthly!E159</f>
        <v>119.4789884802</v>
      </c>
      <c r="H159" s="29">
        <f>+GI_Data_Monthly!H159</f>
        <v>5421.8755856034904</v>
      </c>
      <c r="I159" s="115">
        <f>+GI_Data_Monthly!G159</f>
        <v>5438.3804554778699</v>
      </c>
      <c r="J159" s="29">
        <f>GI_Data_Monthly!I159</f>
        <v>0</v>
      </c>
      <c r="K159" s="38">
        <f>+GI_Data_Monthly!K159</f>
        <v>29.593630187648198</v>
      </c>
      <c r="L159" s="74">
        <f>+H159*1000/Population_Monthly!C279</f>
        <v>0.3976962077909017</v>
      </c>
      <c r="M159" s="74">
        <f>GI_Data_Monthly!N159</f>
        <v>119.78922220804</v>
      </c>
      <c r="N159" s="74">
        <f>GI_Data_Monthly!O159*100</f>
        <v>104.95621804075199</v>
      </c>
      <c r="O159" s="74">
        <f t="shared" si="25"/>
        <v>103.02493763559943</v>
      </c>
      <c r="P159" s="93">
        <f t="shared" si="21"/>
        <v>84.126230392716906</v>
      </c>
      <c r="Q159" s="116">
        <f t="shared" si="22"/>
        <v>11.769274500394038</v>
      </c>
      <c r="R159" s="74">
        <f t="shared" si="23"/>
        <v>104.81979902937566</v>
      </c>
      <c r="S159" s="121">
        <f t="shared" si="26"/>
        <v>2.7761157609935028E-2</v>
      </c>
      <c r="T159" s="74">
        <v>0</v>
      </c>
      <c r="U159" s="74">
        <f t="shared" si="24"/>
        <v>104.54288848247398</v>
      </c>
      <c r="V159" s="38">
        <v>55.78717979312286</v>
      </c>
      <c r="W159" s="83"/>
      <c r="X159" s="74">
        <f>+GI_Data_Monthly!AB159*100</f>
        <v>124.312895515942</v>
      </c>
      <c r="Y159" s="74">
        <f>+GI_Data_Monthly!AC159*100</f>
        <v>149.638826160403</v>
      </c>
      <c r="Z159" s="122">
        <f t="shared" si="27"/>
        <v>5.0131071103662423E-3</v>
      </c>
      <c r="AA159" s="120">
        <f t="shared" si="28"/>
        <v>1.4031035567255481</v>
      </c>
    </row>
    <row r="160" spans="1:27" x14ac:dyDescent="0.25">
      <c r="A160" s="112">
        <v>1992</v>
      </c>
      <c r="B160" s="113">
        <v>12</v>
      </c>
      <c r="C160" s="29">
        <f>+GI_Data_Monthly!J160</f>
        <v>371322.22835139401</v>
      </c>
      <c r="D160" s="37">
        <f t="shared" si="20"/>
        <v>68.228297340849011</v>
      </c>
      <c r="E160" s="37">
        <f>GI_Data_Monthly!C160</f>
        <v>1.4271802171775001</v>
      </c>
      <c r="F160" s="114">
        <f>GI_Data_Monthly!L160</f>
        <v>9418.3873889161005</v>
      </c>
      <c r="G160" s="37">
        <f>+GI_Data_Monthly!E160</f>
        <v>116.07141846303</v>
      </c>
      <c r="H160" s="29">
        <f>+GI_Data_Monthly!H160</f>
        <v>5441.8169538717602</v>
      </c>
      <c r="I160" s="115">
        <f>+GI_Data_Monthly!G160</f>
        <v>5442.3493304599797</v>
      </c>
      <c r="J160" s="29">
        <f>GI_Data_Monthly!I160</f>
        <v>5349.8148131776425</v>
      </c>
      <c r="K160" s="38">
        <f>+GI_Data_Monthly!K160</f>
        <v>29.699855690406899</v>
      </c>
      <c r="L160" s="74">
        <f>+H160*1000/Population_Monthly!C280</f>
        <v>0.39859226864702396</v>
      </c>
      <c r="M160" s="74">
        <f>GI_Data_Monthly!N160</f>
        <v>118.165703940027</v>
      </c>
      <c r="N160" s="74">
        <f>GI_Data_Monthly!O160*100</f>
        <v>104.85767322817401</v>
      </c>
      <c r="O160" s="74">
        <f t="shared" si="25"/>
        <v>103.29219103925776</v>
      </c>
      <c r="P160" s="93">
        <f t="shared" si="21"/>
        <v>82.796624082780838</v>
      </c>
      <c r="Q160" s="116">
        <f t="shared" si="22"/>
        <v>11.83813285812851</v>
      </c>
      <c r="R160" s="74">
        <f t="shared" si="23"/>
        <v>104.90463042297533</v>
      </c>
      <c r="S160" s="121">
        <f t="shared" si="26"/>
        <v>3.1549639866246038E-2</v>
      </c>
      <c r="T160" s="74">
        <v>0</v>
      </c>
      <c r="U160" s="74">
        <f t="shared" si="24"/>
        <v>104.81979902937566</v>
      </c>
      <c r="V160" s="38">
        <v>53.203227466135516</v>
      </c>
      <c r="W160" s="83">
        <f>AVERAGE(Q149:Q160)</f>
        <v>11.582002441944786</v>
      </c>
      <c r="X160" s="74">
        <f>+GI_Data_Monthly!AB160*100</f>
        <v>124.45543525977899</v>
      </c>
      <c r="Y160" s="74">
        <f>+GI_Data_Monthly!AC160*100</f>
        <v>150.05694323898399</v>
      </c>
      <c r="Z160" s="122">
        <f t="shared" si="27"/>
        <v>1.2371439897497579E-2</v>
      </c>
      <c r="AA160" s="120">
        <f t="shared" si="28"/>
        <v>1.4067430700430734</v>
      </c>
    </row>
    <row r="161" spans="1:27" x14ac:dyDescent="0.25">
      <c r="A161" s="112">
        <v>1993</v>
      </c>
      <c r="B161" s="113">
        <v>1</v>
      </c>
      <c r="C161" s="29">
        <f>+GI_Data_Monthly!J161</f>
        <v>372846.1</v>
      </c>
      <c r="D161" s="37">
        <f t="shared" si="20"/>
        <v>68.450975939188965</v>
      </c>
      <c r="E161" s="37">
        <f>GI_Data_Monthly!C161</f>
        <v>1.430666666667</v>
      </c>
      <c r="F161" s="114">
        <f>GI_Data_Monthly!L161</f>
        <v>9424.1</v>
      </c>
      <c r="G161" s="37">
        <f>+GI_Data_Monthly!E161</f>
        <v>115.220825195313</v>
      </c>
      <c r="H161" s="29">
        <f>+GI_Data_Monthly!H161</f>
        <v>5464.0330000000004</v>
      </c>
      <c r="I161" s="115">
        <f>+GI_Data_Monthly!G161</f>
        <v>5446.9070000000002</v>
      </c>
      <c r="J161" s="29">
        <f>GI_Data_Monthly!I161</f>
        <v>0</v>
      </c>
      <c r="K161" s="38">
        <f>+GI_Data_Monthly!K161</f>
        <v>29.780740000000002</v>
      </c>
      <c r="L161" s="74">
        <f>+H161*1000/Population_Monthly!C281</f>
        <v>0.39965216428369543</v>
      </c>
      <c r="M161" s="74">
        <f>GI_Data_Monthly!N161</f>
        <v>117.23333333333299</v>
      </c>
      <c r="N161" s="74">
        <f>GI_Data_Monthly!O161*100</f>
        <v>104.7333333333</v>
      </c>
      <c r="O161" s="74">
        <f t="shared" si="25"/>
        <v>103.57830215036608</v>
      </c>
      <c r="P161" s="93">
        <f t="shared" si="21"/>
        <v>81.943150046578992</v>
      </c>
      <c r="Q161" s="116">
        <f t="shared" si="22"/>
        <v>11.901937194970021</v>
      </c>
      <c r="R161" s="74">
        <f t="shared" si="23"/>
        <v>104.84907486740866</v>
      </c>
      <c r="S161" s="121">
        <f t="shared" si="26"/>
        <v>3.3892727870681316E-2</v>
      </c>
      <c r="T161" s="74">
        <v>0</v>
      </c>
      <c r="U161" s="74">
        <f t="shared" si="24"/>
        <v>104.90463042297533</v>
      </c>
      <c r="V161" s="38">
        <v>52.8889565742559</v>
      </c>
      <c r="W161" s="83"/>
      <c r="X161" s="74">
        <f>+GI_Data_Monthly!AB161*100</f>
        <v>124.70000000000002</v>
      </c>
      <c r="Y161" s="74">
        <f>+GI_Data_Monthly!AC161*100</f>
        <v>150.5</v>
      </c>
      <c r="Z161" s="122">
        <f t="shared" si="27"/>
        <v>1.8106810916491477E-2</v>
      </c>
      <c r="AA161" s="120">
        <f t="shared" si="28"/>
        <v>1.4104097367097401</v>
      </c>
    </row>
    <row r="162" spans="1:27" x14ac:dyDescent="0.25">
      <c r="A162" s="112">
        <v>1993</v>
      </c>
      <c r="B162" s="113">
        <v>2</v>
      </c>
      <c r="C162" s="29">
        <f>+GI_Data_Monthly!J162</f>
        <v>373783.10573083401</v>
      </c>
      <c r="D162" s="37">
        <f t="shared" si="20"/>
        <v>68.551306529178831</v>
      </c>
      <c r="E162" s="37">
        <f>GI_Data_Monthly!C162</f>
        <v>1.43447139835517</v>
      </c>
      <c r="F162" s="114">
        <f>GI_Data_Monthly!L162</f>
        <v>9440.5066355042509</v>
      </c>
      <c r="G162" s="37">
        <f>+GI_Data_Monthly!E162</f>
        <v>119.421279436769</v>
      </c>
      <c r="H162" s="29">
        <f>+GI_Data_Monthly!H162</f>
        <v>5488.6741274409997</v>
      </c>
      <c r="I162" s="115">
        <f>+GI_Data_Monthly!G162</f>
        <v>5452.6036724293999</v>
      </c>
      <c r="J162" s="29">
        <f>GI_Data_Monthly!I162</f>
        <v>0</v>
      </c>
      <c r="K162" s="38">
        <f>+GI_Data_Monthly!K162</f>
        <v>29.809695020395701</v>
      </c>
      <c r="L162" s="74">
        <f>+H162*1000/Population_Monthly!C282</f>
        <v>0.40088618422662314</v>
      </c>
      <c r="M162" s="74">
        <f>GI_Data_Monthly!N162</f>
        <v>117.545710800932</v>
      </c>
      <c r="N162" s="74">
        <f>GI_Data_Monthly!O162*100</f>
        <v>104.676585860271</v>
      </c>
      <c r="O162" s="74">
        <f t="shared" si="25"/>
        <v>103.85371745591391</v>
      </c>
      <c r="P162" s="93">
        <f t="shared" si="21"/>
        <v>81.94357234010748</v>
      </c>
      <c r="Q162" s="116">
        <f t="shared" si="22"/>
        <v>11.950294889685802</v>
      </c>
      <c r="R162" s="74">
        <f t="shared" si="23"/>
        <v>104.75586414058166</v>
      </c>
      <c r="S162" s="121">
        <f t="shared" si="26"/>
        <v>3.2602657894850617E-2</v>
      </c>
      <c r="T162" s="74">
        <v>0</v>
      </c>
      <c r="U162" s="74">
        <f t="shared" si="24"/>
        <v>104.84907486740866</v>
      </c>
      <c r="V162" s="38">
        <v>56.383958286749653</v>
      </c>
      <c r="W162" s="83"/>
      <c r="X162" s="74">
        <f>+GI_Data_Monthly!AB162*100</f>
        <v>125.086205542984</v>
      </c>
      <c r="Y162" s="74">
        <f>+GI_Data_Monthly!AC162*100</f>
        <v>150.962048319887</v>
      </c>
      <c r="Z162" s="122">
        <f t="shared" si="27"/>
        <v>2.2190456215230775E-2</v>
      </c>
      <c r="AA162" s="120">
        <f t="shared" si="28"/>
        <v>1.4141017415634785</v>
      </c>
    </row>
    <row r="163" spans="1:27" x14ac:dyDescent="0.25">
      <c r="A163" s="112">
        <v>1993</v>
      </c>
      <c r="B163" s="113">
        <v>3</v>
      </c>
      <c r="C163" s="29">
        <f>+GI_Data_Monthly!J163</f>
        <v>374236.86275577999</v>
      </c>
      <c r="D163" s="37">
        <f t="shared" si="20"/>
        <v>68.55865238639069</v>
      </c>
      <c r="E163" s="37">
        <f>GI_Data_Monthly!C163</f>
        <v>1.4378465662265401</v>
      </c>
      <c r="F163" s="114">
        <f>GI_Data_Monthly!L163</f>
        <v>9460.3127840351608</v>
      </c>
      <c r="G163" s="37">
        <f>+GI_Data_Monthly!E163</f>
        <v>125.10986763895799</v>
      </c>
      <c r="H163" s="29">
        <f>+GI_Data_Monthly!H163</f>
        <v>5510.8794450224204</v>
      </c>
      <c r="I163" s="115">
        <f>+GI_Data_Monthly!G163</f>
        <v>5458.6379651486304</v>
      </c>
      <c r="J163" s="29">
        <f>GI_Data_Monthly!I163</f>
        <v>0</v>
      </c>
      <c r="K163" s="38">
        <f>+GI_Data_Monthly!K163</f>
        <v>29.800420753399699</v>
      </c>
      <c r="L163" s="74">
        <f>+H163*1000/Population_Monthly!C283</f>
        <v>0.40193905825991999</v>
      </c>
      <c r="M163" s="74">
        <f>GI_Data_Monthly!N163</f>
        <v>118.306214581627</v>
      </c>
      <c r="N163" s="74">
        <f>GI_Data_Monthly!O163*100</f>
        <v>104.603903233845</v>
      </c>
      <c r="O163" s="74">
        <f t="shared" si="25"/>
        <v>104.09319181411497</v>
      </c>
      <c r="P163" s="93">
        <f t="shared" si="21"/>
        <v>82.280138479662554</v>
      </c>
      <c r="Q163" s="116">
        <f t="shared" si="22"/>
        <v>11.97795305337085</v>
      </c>
      <c r="R163" s="74">
        <f t="shared" si="23"/>
        <v>104.671274142472</v>
      </c>
      <c r="S163" s="121">
        <f t="shared" si="26"/>
        <v>2.8248170056748734E-2</v>
      </c>
      <c r="T163" s="74">
        <v>0</v>
      </c>
      <c r="U163" s="74">
        <f t="shared" si="24"/>
        <v>104.75586414058166</v>
      </c>
      <c r="V163" s="38">
        <v>61.132048020772004</v>
      </c>
      <c r="W163" s="83"/>
      <c r="X163" s="74">
        <f>+GI_Data_Monthly!AB163*100</f>
        <v>125.411718322444</v>
      </c>
      <c r="Y163" s="74">
        <f>+GI_Data_Monthly!AC163*100</f>
        <v>151.36852228949101</v>
      </c>
      <c r="Z163" s="122">
        <f t="shared" si="27"/>
        <v>2.4827328365507422E-2</v>
      </c>
      <c r="AA163" s="120">
        <f t="shared" si="28"/>
        <v>1.4177861453667242</v>
      </c>
    </row>
    <row r="164" spans="1:27" x14ac:dyDescent="0.25">
      <c r="A164" s="112">
        <v>1993</v>
      </c>
      <c r="B164" s="113">
        <v>4</v>
      </c>
      <c r="C164" s="29">
        <f>+GI_Data_Monthly!J164</f>
        <v>374520.53125</v>
      </c>
      <c r="D164" s="37">
        <f t="shared" si="20"/>
        <v>68.518046197475201</v>
      </c>
      <c r="E164" s="37">
        <f>GI_Data_Monthly!C164</f>
        <v>1.4410000000000001</v>
      </c>
      <c r="F164" s="114">
        <f>GI_Data_Monthly!L164</f>
        <v>9480.1</v>
      </c>
      <c r="G164" s="37">
        <f>+GI_Data_Monthly!E164</f>
        <v>129.52067565918</v>
      </c>
      <c r="H164" s="29">
        <f>+GI_Data_Monthly!H164</f>
        <v>5532.2333984375</v>
      </c>
      <c r="I164" s="115">
        <f>+GI_Data_Monthly!G164</f>
        <v>5466.0129999999999</v>
      </c>
      <c r="J164" s="29">
        <f>GI_Data_Monthly!I164</f>
        <v>0</v>
      </c>
      <c r="K164" s="38">
        <f>+GI_Data_Monthly!K164</f>
        <v>29.7692756652832</v>
      </c>
      <c r="L164" s="74">
        <f>+H164*1000/Population_Monthly!C284</f>
        <v>0.40292695279227447</v>
      </c>
      <c r="M164" s="74">
        <f>GI_Data_Monthly!N164</f>
        <v>118.73333333333299</v>
      </c>
      <c r="N164" s="74">
        <f>GI_Data_Monthly!O164*100</f>
        <v>104.3666666667</v>
      </c>
      <c r="O164" s="74">
        <f t="shared" si="25"/>
        <v>104.27096959189834</v>
      </c>
      <c r="P164" s="93">
        <f t="shared" si="21"/>
        <v>82.396483923201245</v>
      </c>
      <c r="Q164" s="116">
        <f t="shared" si="22"/>
        <v>11.994843530645769</v>
      </c>
      <c r="R164" s="74">
        <f t="shared" si="23"/>
        <v>104.54905192027201</v>
      </c>
      <c r="S164" s="121">
        <f t="shared" si="26"/>
        <v>2.0867297033589916E-2</v>
      </c>
      <c r="T164" s="74">
        <v>0</v>
      </c>
      <c r="U164" s="74">
        <f t="shared" si="24"/>
        <v>104.671274142472</v>
      </c>
      <c r="V164" s="38">
        <v>65.456787232843396</v>
      </c>
      <c r="W164" s="83"/>
      <c r="X164" s="74">
        <f>+GI_Data_Monthly!AB164*100</f>
        <v>125.53333333329999</v>
      </c>
      <c r="Y164" s="74">
        <f>+GI_Data_Monthly!AC164*100</f>
        <v>151.76666666669999</v>
      </c>
      <c r="Z164" s="122">
        <f t="shared" si="27"/>
        <v>2.5936615820945846E-2</v>
      </c>
      <c r="AA164" s="120">
        <f t="shared" si="28"/>
        <v>1.4214250342556409</v>
      </c>
    </row>
    <row r="165" spans="1:27" x14ac:dyDescent="0.25">
      <c r="A165" s="112">
        <v>1993</v>
      </c>
      <c r="B165" s="113">
        <v>5</v>
      </c>
      <c r="C165" s="29">
        <f>+GI_Data_Monthly!J165</f>
        <v>374761.85335056297</v>
      </c>
      <c r="D165" s="37">
        <f t="shared" si="20"/>
        <v>68.467167440147421</v>
      </c>
      <c r="E165" s="37">
        <f>GI_Data_Monthly!C165</f>
        <v>1.44317895208974</v>
      </c>
      <c r="F165" s="114">
        <f>GI_Data_Monthly!L165</f>
        <v>9492.3424023151292</v>
      </c>
      <c r="G165" s="37">
        <f>+GI_Data_Monthly!E165</f>
        <v>129.21432375537699</v>
      </c>
      <c r="H165" s="29">
        <f>+GI_Data_Monthly!H165</f>
        <v>5547.6080065038004</v>
      </c>
      <c r="I165" s="115">
        <f>+GI_Data_Monthly!G165</f>
        <v>5473.5994983021901</v>
      </c>
      <c r="J165" s="29">
        <f>GI_Data_Monthly!I165</f>
        <v>0</v>
      </c>
      <c r="K165" s="38">
        <f>+GI_Data_Monthly!K165</f>
        <v>29.7340077733821</v>
      </c>
      <c r="L165" s="74">
        <f>+H165*1000/Population_Monthly!C285</f>
        <v>0.40327903804880672</v>
      </c>
      <c r="M165" s="74">
        <f>GI_Data_Monthly!N165</f>
        <v>118.096359013848</v>
      </c>
      <c r="N165" s="74">
        <f>GI_Data_Monthly!O165*100</f>
        <v>103.91645150773302</v>
      </c>
      <c r="O165" s="74">
        <f t="shared" si="25"/>
        <v>104.37318692372575</v>
      </c>
      <c r="P165" s="93">
        <f t="shared" si="21"/>
        <v>81.830710490090709</v>
      </c>
      <c r="Q165" s="116">
        <f t="shared" si="22"/>
        <v>11.991102052185274</v>
      </c>
      <c r="R165" s="74">
        <f t="shared" si="23"/>
        <v>104.29567380275934</v>
      </c>
      <c r="S165" s="121">
        <f t="shared" si="26"/>
        <v>1.1944783824904714E-2</v>
      </c>
      <c r="T165" s="74">
        <v>0</v>
      </c>
      <c r="U165" s="74">
        <f t="shared" si="24"/>
        <v>104.54905192027201</v>
      </c>
      <c r="V165" s="38">
        <v>66.750331178940584</v>
      </c>
      <c r="W165" s="83"/>
      <c r="X165" s="74">
        <f>+GI_Data_Monthly!AB165*100</f>
        <v>125.275942872266</v>
      </c>
      <c r="Y165" s="74">
        <f>+GI_Data_Monthly!AC165*100</f>
        <v>152.07672457908501</v>
      </c>
      <c r="Z165" s="122">
        <f t="shared" si="27"/>
        <v>2.5617332189099878E-2</v>
      </c>
      <c r="AA165" s="120">
        <f t="shared" si="28"/>
        <v>1.4249589474363458</v>
      </c>
    </row>
    <row r="166" spans="1:27" x14ac:dyDescent="0.25">
      <c r="A166" s="112">
        <v>1993</v>
      </c>
      <c r="B166" s="113">
        <v>6</v>
      </c>
      <c r="C166" s="29">
        <f>+GI_Data_Monthly!J166</f>
        <v>375055.52339688397</v>
      </c>
      <c r="D166" s="37">
        <f t="shared" si="20"/>
        <v>68.418075797837091</v>
      </c>
      <c r="E166" s="37">
        <f>GI_Data_Monthly!C166</f>
        <v>1.44516352552213</v>
      </c>
      <c r="F166" s="114">
        <f>GI_Data_Monthly!L166</f>
        <v>9504.8021995266408</v>
      </c>
      <c r="G166" s="37">
        <f>+GI_Data_Monthly!E166</f>
        <v>126.667025630206</v>
      </c>
      <c r="H166" s="29">
        <f>+GI_Data_Monthly!H166</f>
        <v>5560.4520920319001</v>
      </c>
      <c r="I166" s="115">
        <f>+GI_Data_Monthly!G166</f>
        <v>5481.8192272039996</v>
      </c>
      <c r="J166" s="29">
        <f>GI_Data_Monthly!I166</f>
        <v>0</v>
      </c>
      <c r="K166" s="38">
        <f>+GI_Data_Monthly!K166</f>
        <v>29.698888098824401</v>
      </c>
      <c r="L166" s="74">
        <f>+H166*1000/Population_Monthly!C286</f>
        <v>0.40344618240814129</v>
      </c>
      <c r="M166" s="74">
        <f>GI_Data_Monthly!N166</f>
        <v>116.952759222438</v>
      </c>
      <c r="N166" s="74">
        <f>GI_Data_Monthly!O166*100</f>
        <v>103.44499939134799</v>
      </c>
      <c r="O166" s="74">
        <f t="shared" si="25"/>
        <v>104.39870805912874</v>
      </c>
      <c r="P166" s="93">
        <f t="shared" si="21"/>
        <v>80.927007329626306</v>
      </c>
      <c r="Q166" s="116">
        <f t="shared" si="22"/>
        <v>11.981903025237285</v>
      </c>
      <c r="R166" s="74">
        <f t="shared" si="23"/>
        <v>103.90937252192701</v>
      </c>
      <c r="S166" s="121">
        <f t="shared" si="26"/>
        <v>2.9693363300082876E-3</v>
      </c>
      <c r="T166" s="74">
        <v>0</v>
      </c>
      <c r="U166" s="74">
        <f t="shared" si="24"/>
        <v>104.29567380275934</v>
      </c>
      <c r="V166" s="38">
        <v>66.023525107943229</v>
      </c>
      <c r="W166" s="83"/>
      <c r="X166" s="74">
        <f>+GI_Data_Monthly!AB166*100</f>
        <v>124.795305552005</v>
      </c>
      <c r="Y166" s="74">
        <f>+GI_Data_Monthly!AC166*100</f>
        <v>152.36322365163198</v>
      </c>
      <c r="Z166" s="122">
        <f t="shared" si="27"/>
        <v>2.4052605126795339E-2</v>
      </c>
      <c r="AA166" s="120">
        <f t="shared" si="28"/>
        <v>1.428361641052794</v>
      </c>
    </row>
    <row r="167" spans="1:27" x14ac:dyDescent="0.25">
      <c r="A167" s="112">
        <v>1993</v>
      </c>
      <c r="B167" s="113">
        <v>7</v>
      </c>
      <c r="C167" s="29">
        <f>+GI_Data_Monthly!J167</f>
        <v>375428.25</v>
      </c>
      <c r="D167" s="37">
        <f t="shared" si="20"/>
        <v>68.382702688857151</v>
      </c>
      <c r="E167" s="37">
        <f>GI_Data_Monthly!C167</f>
        <v>1.4476666666669999</v>
      </c>
      <c r="F167" s="114">
        <f>GI_Data_Monthly!L167</f>
        <v>9526.2999999999993</v>
      </c>
      <c r="G167" s="37">
        <f>+GI_Data_Monthly!E167</f>
        <v>125.759727478027</v>
      </c>
      <c r="H167" s="29">
        <f>+GI_Data_Monthly!H167</f>
        <v>5573.4</v>
      </c>
      <c r="I167" s="115">
        <f>+GI_Data_Monthly!G167</f>
        <v>5490.10546875</v>
      </c>
      <c r="J167" s="29">
        <f>GI_Data_Monthly!I167</f>
        <v>0</v>
      </c>
      <c r="K167" s="38">
        <f>+GI_Data_Monthly!K167</f>
        <v>29.669996261596701</v>
      </c>
      <c r="L167" s="74">
        <f>+H167*1000/Population_Monthly!C287</f>
        <v>0.40362021274465543</v>
      </c>
      <c r="M167" s="74">
        <f>GI_Data_Monthly!N167</f>
        <v>116.26666666666701</v>
      </c>
      <c r="N167" s="74">
        <f>GI_Data_Monthly!O167*100</f>
        <v>103.26666666669999</v>
      </c>
      <c r="O167" s="74">
        <f t="shared" si="25"/>
        <v>104.37093028135375</v>
      </c>
      <c r="P167" s="93">
        <f t="shared" si="21"/>
        <v>80.313147593810896</v>
      </c>
      <c r="Q167" s="116">
        <f t="shared" si="22"/>
        <v>11.975410203238791</v>
      </c>
      <c r="R167" s="74">
        <f t="shared" si="23"/>
        <v>103.54270585526034</v>
      </c>
      <c r="S167" s="121">
        <f t="shared" si="26"/>
        <v>-3.2175032171816165E-3</v>
      </c>
      <c r="T167" s="74">
        <v>0</v>
      </c>
      <c r="U167" s="74">
        <f t="shared" si="24"/>
        <v>103.90937252192701</v>
      </c>
      <c r="V167" s="38">
        <v>64.954298322444501</v>
      </c>
      <c r="W167" s="83"/>
      <c r="X167" s="74">
        <f>+GI_Data_Monthly!AB167*100</f>
        <v>124.3666666667</v>
      </c>
      <c r="Y167" s="74">
        <f>+GI_Data_Monthly!AC167*100</f>
        <v>152.6666666667</v>
      </c>
      <c r="Z167" s="122">
        <f t="shared" si="27"/>
        <v>2.1723813851443313E-2</v>
      </c>
      <c r="AA167" s="120">
        <f t="shared" si="28"/>
        <v>1.4316671966083774</v>
      </c>
    </row>
    <row r="168" spans="1:27" x14ac:dyDescent="0.25">
      <c r="A168" s="112">
        <v>1993</v>
      </c>
      <c r="B168" s="113">
        <v>8</v>
      </c>
      <c r="C168" s="29">
        <f>+GI_Data_Monthly!J168</f>
        <v>375930.82379887498</v>
      </c>
      <c r="D168" s="37">
        <f t="shared" si="20"/>
        <v>68.364532865446392</v>
      </c>
      <c r="E168" s="37">
        <f>GI_Data_Monthly!C168</f>
        <v>1.4514307460196101</v>
      </c>
      <c r="F168" s="114">
        <f>GI_Data_Monthly!L168</f>
        <v>9564.6556504780692</v>
      </c>
      <c r="G168" s="37">
        <f>+GI_Data_Monthly!E168</f>
        <v>129.14665566403099</v>
      </c>
      <c r="H168" s="29">
        <f>+GI_Data_Monthly!H168</f>
        <v>5590.0082839055103</v>
      </c>
      <c r="I168" s="115">
        <f>+GI_Data_Monthly!G168</f>
        <v>5498.9160028164597</v>
      </c>
      <c r="J168" s="29">
        <f>GI_Data_Monthly!I168</f>
        <v>0</v>
      </c>
      <c r="K168" s="38">
        <f>+GI_Data_Monthly!K168</f>
        <v>29.6486133958214</v>
      </c>
      <c r="L168" s="74">
        <f>+H168*1000/Population_Monthly!C288</f>
        <v>0.40405816558579122</v>
      </c>
      <c r="M168" s="74">
        <f>GI_Data_Monthly!N168</f>
        <v>116.57724968577701</v>
      </c>
      <c r="N168" s="74">
        <f>GI_Data_Monthly!O168*100</f>
        <v>103.55579441953</v>
      </c>
      <c r="O168" s="74">
        <f t="shared" si="25"/>
        <v>104.32345594964399</v>
      </c>
      <c r="P168" s="93">
        <f t="shared" si="21"/>
        <v>80.318850903136337</v>
      </c>
      <c r="Q168" s="116">
        <f t="shared" si="22"/>
        <v>11.97976434087791</v>
      </c>
      <c r="R168" s="74">
        <f t="shared" si="23"/>
        <v>103.42248682585932</v>
      </c>
      <c r="S168" s="121">
        <f t="shared" si="26"/>
        <v>-5.4712059478718711E-3</v>
      </c>
      <c r="T168" s="74">
        <v>0</v>
      </c>
      <c r="U168" s="74">
        <f t="shared" si="24"/>
        <v>103.54270585526034</v>
      </c>
      <c r="V168" s="38">
        <v>64.798001317332876</v>
      </c>
      <c r="W168" s="83"/>
      <c r="X168" s="74">
        <f>+GI_Data_Monthly!AB168*100</f>
        <v>124.16069658845701</v>
      </c>
      <c r="Y168" s="74">
        <f>+GI_Data_Monthly!AC168*100</f>
        <v>153.04979823470399</v>
      </c>
      <c r="Z168" s="122">
        <f t="shared" si="27"/>
        <v>1.918299952650172E-2</v>
      </c>
      <c r="AA168" s="120">
        <f t="shared" si="28"/>
        <v>1.434940267248745</v>
      </c>
    </row>
    <row r="169" spans="1:27" x14ac:dyDescent="0.25">
      <c r="A169" s="112">
        <v>1993</v>
      </c>
      <c r="B169" s="113">
        <v>9</v>
      </c>
      <c r="C169" s="29">
        <f>+GI_Data_Monthly!J169</f>
        <v>376492.81371872302</v>
      </c>
      <c r="D169" s="37">
        <f t="shared" si="20"/>
        <v>68.358059931544346</v>
      </c>
      <c r="E169" s="37">
        <f>GI_Data_Monthly!C169</f>
        <v>1.4557742089294099</v>
      </c>
      <c r="F169" s="114">
        <f>GI_Data_Monthly!L169</f>
        <v>9611.3571448966395</v>
      </c>
      <c r="G169" s="37">
        <f>+GI_Data_Monthly!E169</f>
        <v>135.05453134326299</v>
      </c>
      <c r="H169" s="29">
        <f>+GI_Data_Monthly!H169</f>
        <v>5608.9685282152004</v>
      </c>
      <c r="I169" s="115">
        <f>+GI_Data_Monthly!G169</f>
        <v>5507.6579717995701</v>
      </c>
      <c r="J169" s="29">
        <f>GI_Data_Monthly!I169</f>
        <v>0</v>
      </c>
      <c r="K169" s="38">
        <f>+GI_Data_Monthly!K169</f>
        <v>29.636018706845899</v>
      </c>
      <c r="L169" s="74">
        <f>+H169*1000/Population_Monthly!C289</f>
        <v>0.40466415109050885</v>
      </c>
      <c r="M169" s="74">
        <f>GI_Data_Monthly!N169</f>
        <v>117.14897605388499</v>
      </c>
      <c r="N169" s="74">
        <f>GI_Data_Monthly!O169*100</f>
        <v>104.077394146603</v>
      </c>
      <c r="O169" s="74">
        <f t="shared" si="25"/>
        <v>104.27964054124634</v>
      </c>
      <c r="P169" s="93">
        <f t="shared" si="21"/>
        <v>80.471940865086111</v>
      </c>
      <c r="Q169" s="116">
        <f t="shared" si="22"/>
        <v>11.992634351708235</v>
      </c>
      <c r="R169" s="74">
        <f t="shared" si="23"/>
        <v>103.63328507761099</v>
      </c>
      <c r="S169" s="121">
        <f t="shared" si="26"/>
        <v>-5.0264715237179347E-3</v>
      </c>
      <c r="T169" s="74">
        <v>0</v>
      </c>
      <c r="U169" s="74">
        <f t="shared" si="24"/>
        <v>103.42248682585932</v>
      </c>
      <c r="V169" s="38">
        <v>65.457395163155908</v>
      </c>
      <c r="W169" s="83"/>
      <c r="X169" s="74">
        <f>+GI_Data_Monthly!AB169*100</f>
        <v>124.176294460818</v>
      </c>
      <c r="Y169" s="74">
        <f>+GI_Data_Monthly!AC169*100</f>
        <v>153.47105247055001</v>
      </c>
      <c r="Z169" s="122">
        <f t="shared" si="27"/>
        <v>1.6739019083610824E-2</v>
      </c>
      <c r="AA169" s="120">
        <f t="shared" si="28"/>
        <v>1.4382195550890085</v>
      </c>
    </row>
    <row r="170" spans="1:27" x14ac:dyDescent="0.25">
      <c r="A170" s="112">
        <v>1993</v>
      </c>
      <c r="B170" s="113">
        <v>10</v>
      </c>
      <c r="C170" s="29">
        <f>+GI_Data_Monthly!J170</f>
        <v>377016.46875</v>
      </c>
      <c r="D170" s="37">
        <f t="shared" si="20"/>
        <v>68.353380742883587</v>
      </c>
      <c r="E170" s="37">
        <f>GI_Data_Monthly!C170</f>
        <v>1.459666666667</v>
      </c>
      <c r="F170" s="114">
        <f>GI_Data_Monthly!L170</f>
        <v>9653.5</v>
      </c>
      <c r="G170" s="37">
        <f>+GI_Data_Monthly!E170</f>
        <v>140.328857421875</v>
      </c>
      <c r="H170" s="29">
        <f>+GI_Data_Monthly!H170</f>
        <v>5627.83349609375</v>
      </c>
      <c r="I170" s="115">
        <f>+GI_Data_Monthly!G170</f>
        <v>5515.6959999999999</v>
      </c>
      <c r="J170" s="29">
        <f>GI_Data_Monthly!I170</f>
        <v>0</v>
      </c>
      <c r="K170" s="38">
        <f>+GI_Data_Monthly!K170</f>
        <v>29.6316623687744</v>
      </c>
      <c r="L170" s="74">
        <f>+H170*1000/Population_Monthly!C290</f>
        <v>0.40526099465668658</v>
      </c>
      <c r="M170" s="74">
        <f>GI_Data_Monthly!N170</f>
        <v>116.9</v>
      </c>
      <c r="N170" s="74">
        <f>GI_Data_Monthly!O170*100</f>
        <v>104.46666666669999</v>
      </c>
      <c r="O170" s="74">
        <f t="shared" si="25"/>
        <v>104.24352943013798</v>
      </c>
      <c r="P170" s="93">
        <f t="shared" si="21"/>
        <v>80.086777803133117</v>
      </c>
      <c r="Q170" s="116">
        <f t="shared" si="22"/>
        <v>12.008556964900622</v>
      </c>
      <c r="R170" s="74">
        <f t="shared" si="23"/>
        <v>104.03328507761101</v>
      </c>
      <c r="S170" s="121">
        <f t="shared" si="26"/>
        <v>-4.1309183346043277E-3</v>
      </c>
      <c r="T170" s="74">
        <v>0</v>
      </c>
      <c r="U170" s="74">
        <f t="shared" si="24"/>
        <v>103.63328507761099</v>
      </c>
      <c r="V170" s="38">
        <v>66.388891364136384</v>
      </c>
      <c r="W170" s="83"/>
      <c r="X170" s="74">
        <f>+GI_Data_Monthly!AB170*100</f>
        <v>124.33333333329999</v>
      </c>
      <c r="Y170" s="74">
        <f>+GI_Data_Monthly!AC170*100</f>
        <v>153.86666666669998</v>
      </c>
      <c r="Z170" s="122">
        <f t="shared" si="27"/>
        <v>1.4332472621965742E-2</v>
      </c>
      <c r="AA170" s="120">
        <f t="shared" si="28"/>
        <v>1.4414973328668419</v>
      </c>
    </row>
    <row r="171" spans="1:27" x14ac:dyDescent="0.25">
      <c r="A171" s="112">
        <v>1993</v>
      </c>
      <c r="B171" s="113">
        <v>11</v>
      </c>
      <c r="C171" s="29">
        <f>+GI_Data_Monthly!J171</f>
        <v>377524.76933991199</v>
      </c>
      <c r="D171" s="37">
        <f t="shared" si="20"/>
        <v>68.350682498610936</v>
      </c>
      <c r="E171" s="37">
        <f>GI_Data_Monthly!C171</f>
        <v>1.4627097413972201</v>
      </c>
      <c r="F171" s="114">
        <f>GI_Data_Monthly!L171</f>
        <v>9686.2154063981397</v>
      </c>
      <c r="G171" s="37">
        <f>+GI_Data_Monthly!E171</f>
        <v>143.020882665747</v>
      </c>
      <c r="H171" s="29">
        <f>+GI_Data_Monthly!H171</f>
        <v>5646.6027938790103</v>
      </c>
      <c r="I171" s="115">
        <f>+GI_Data_Monthly!G171</f>
        <v>5523.3503973802199</v>
      </c>
      <c r="J171" s="29">
        <f>GI_Data_Monthly!I171</f>
        <v>0</v>
      </c>
      <c r="K171" s="38">
        <f>+GI_Data_Monthly!K171</f>
        <v>29.637161872739899</v>
      </c>
      <c r="L171" s="74">
        <f>+H171*1000/Population_Monthly!C291</f>
        <v>0.40584871951153151</v>
      </c>
      <c r="M171" s="74">
        <f>GI_Data_Monthly!N171</f>
        <v>115.13217384209101</v>
      </c>
      <c r="N171" s="74">
        <f>GI_Data_Monthly!O171*100</f>
        <v>104.48631251715</v>
      </c>
      <c r="O171" s="74">
        <f t="shared" si="25"/>
        <v>104.20437063650449</v>
      </c>
      <c r="P171" s="93">
        <f t="shared" si="21"/>
        <v>78.711565653561337</v>
      </c>
      <c r="Q171" s="116">
        <f t="shared" si="22"/>
        <v>12.02820419600747</v>
      </c>
      <c r="R171" s="74">
        <f t="shared" si="23"/>
        <v>104.34345777681767</v>
      </c>
      <c r="S171" s="121">
        <f t="shared" si="26"/>
        <v>-4.4771575460116342E-3</v>
      </c>
      <c r="T171" s="74">
        <v>0</v>
      </c>
      <c r="U171" s="74">
        <f t="shared" si="24"/>
        <v>104.03328507761101</v>
      </c>
      <c r="V171" s="38">
        <v>67.18207752000589</v>
      </c>
      <c r="W171" s="83"/>
      <c r="X171" s="74">
        <f>+GI_Data_Monthly!AB171*100</f>
        <v>124.57039533185099</v>
      </c>
      <c r="Y171" s="74">
        <f>+GI_Data_Monthly!AC171*100</f>
        <v>154.22659227411799</v>
      </c>
      <c r="Z171" s="122">
        <f t="shared" si="27"/>
        <v>1.1645946358970186E-2</v>
      </c>
      <c r="AA171" s="120">
        <f t="shared" si="28"/>
        <v>1.4447296129765268</v>
      </c>
    </row>
    <row r="172" spans="1:27" x14ac:dyDescent="0.25">
      <c r="A172" s="112">
        <v>1993</v>
      </c>
      <c r="B172" s="113">
        <v>12</v>
      </c>
      <c r="C172" s="29">
        <f>+GI_Data_Monthly!J172</f>
        <v>378224.69055114698</v>
      </c>
      <c r="D172" s="37">
        <f t="shared" si="20"/>
        <v>68.388988289333611</v>
      </c>
      <c r="E172" s="37">
        <f>GI_Data_Monthly!C172</f>
        <v>1.4649471912098899</v>
      </c>
      <c r="F172" s="114">
        <f>GI_Data_Monthly!L172</f>
        <v>9713.7812482767895</v>
      </c>
      <c r="G172" s="37">
        <f>+GI_Data_Monthly!E172</f>
        <v>143.13111153706001</v>
      </c>
      <c r="H172" s="29">
        <f>+GI_Data_Monthly!H172</f>
        <v>5664.8079745442101</v>
      </c>
      <c r="I172" s="115">
        <f>+GI_Data_Monthly!G172</f>
        <v>5530.4910923815696</v>
      </c>
      <c r="J172" s="29">
        <f>GI_Data_Monthly!I172</f>
        <v>5567.9584288395245</v>
      </c>
      <c r="K172" s="38">
        <f>+GI_Data_Monthly!K172</f>
        <v>29.663160164568101</v>
      </c>
      <c r="L172" s="74">
        <f>+H172*1000/Population_Monthly!C292</f>
        <v>0.40639377052277703</v>
      </c>
      <c r="M172" s="74">
        <f>GI_Data_Monthly!N172</f>
        <v>112.814054213082</v>
      </c>
      <c r="N172" s="74">
        <f>GI_Data_Monthly!O172*100</f>
        <v>104.19915900249902</v>
      </c>
      <c r="O172" s="74">
        <f t="shared" si="25"/>
        <v>104.14949445103157</v>
      </c>
      <c r="P172" s="93">
        <f t="shared" si="21"/>
        <v>77.008956288662972</v>
      </c>
      <c r="Q172" s="116">
        <f t="shared" si="22"/>
        <v>12.05492350489987</v>
      </c>
      <c r="R172" s="74">
        <f t="shared" si="23"/>
        <v>104.38404606211634</v>
      </c>
      <c r="S172" s="121">
        <f t="shared" si="26"/>
        <v>-6.280076654400335E-3</v>
      </c>
      <c r="T172" s="74">
        <v>0</v>
      </c>
      <c r="U172" s="74">
        <f t="shared" si="24"/>
        <v>104.34345777681767</v>
      </c>
      <c r="V172" s="38">
        <v>67.43361001021718</v>
      </c>
      <c r="W172" s="83">
        <f>AVERAGE(Q161:Q172)</f>
        <v>11.986460608977325</v>
      </c>
      <c r="X172" s="74">
        <f>+GI_Data_Monthly!AB172*100</f>
        <v>124.80125570234799</v>
      </c>
      <c r="Y172" s="74">
        <f>+GI_Data_Monthly!AC172*100</f>
        <v>154.54319107231299</v>
      </c>
      <c r="Z172" s="122">
        <f t="shared" si="27"/>
        <v>8.4934699822496549E-3</v>
      </c>
      <c r="AA172" s="120">
        <f t="shared" si="28"/>
        <v>1.4478768608125592</v>
      </c>
    </row>
    <row r="173" spans="1:27" x14ac:dyDescent="0.25">
      <c r="A173" s="112">
        <v>1994</v>
      </c>
      <c r="B173" s="113">
        <v>1</v>
      </c>
      <c r="C173" s="29">
        <f>+GI_Data_Monthly!J173</f>
        <v>379477.2</v>
      </c>
      <c r="D173" s="37">
        <f t="shared" si="20"/>
        <v>68.520954497366347</v>
      </c>
      <c r="E173" s="37">
        <f>GI_Data_Monthly!C173</f>
        <v>1.4670000000000001</v>
      </c>
      <c r="F173" s="114">
        <f>GI_Data_Monthly!L173</f>
        <v>9748.2000000000007</v>
      </c>
      <c r="G173" s="37">
        <f>+GI_Data_Monthly!E173</f>
        <v>141.45259999999999</v>
      </c>
      <c r="H173" s="29">
        <f>+GI_Data_Monthly!H173</f>
        <v>5684.933</v>
      </c>
      <c r="I173" s="115">
        <f>+GI_Data_Monthly!G173</f>
        <v>5538.1189999999997</v>
      </c>
      <c r="J173" s="29">
        <f>GI_Data_Monthly!I173</f>
        <v>0</v>
      </c>
      <c r="K173" s="38">
        <f>+GI_Data_Monthly!K173</f>
        <v>29.725210000000001</v>
      </c>
      <c r="L173" s="74">
        <f>+H173*1000/Population_Monthly!C293</f>
        <v>0.40707425340287817</v>
      </c>
      <c r="M173" s="74">
        <f>GI_Data_Monthly!N173</f>
        <v>111.066666666667</v>
      </c>
      <c r="N173" s="74">
        <f>GI_Data_Monthly!O173*100</f>
        <v>103.7333333333</v>
      </c>
      <c r="O173" s="74">
        <f t="shared" si="25"/>
        <v>104.06616111769824</v>
      </c>
      <c r="P173" s="93">
        <f t="shared" si="21"/>
        <v>75.710065894115203</v>
      </c>
      <c r="Q173" s="116">
        <f t="shared" si="22"/>
        <v>12.100367667993769</v>
      </c>
      <c r="R173" s="74">
        <f t="shared" si="23"/>
        <v>104.13960161764966</v>
      </c>
      <c r="S173" s="121">
        <f t="shared" si="26"/>
        <v>-9.5480585614289293E-3</v>
      </c>
      <c r="T173" s="74">
        <v>0</v>
      </c>
      <c r="U173" s="74">
        <f t="shared" si="24"/>
        <v>104.38404606211634</v>
      </c>
      <c r="V173" s="38">
        <v>66.817790439295692</v>
      </c>
      <c r="W173" s="83"/>
      <c r="X173" s="74">
        <f>+GI_Data_Monthly!AB173*100</f>
        <v>124.96666666669999</v>
      </c>
      <c r="Y173" s="74">
        <f>+GI_Data_Monthly!AC173*100</f>
        <v>154.86666666669998</v>
      </c>
      <c r="Z173" s="122">
        <f t="shared" si="27"/>
        <v>4.8734044462404686E-3</v>
      </c>
      <c r="AA173" s="120">
        <f t="shared" si="28"/>
        <v>1.450904638590309</v>
      </c>
    </row>
    <row r="174" spans="1:27" x14ac:dyDescent="0.25">
      <c r="A174" s="112">
        <v>1994</v>
      </c>
      <c r="B174" s="113">
        <v>2</v>
      </c>
      <c r="C174" s="29">
        <f>+GI_Data_Monthly!J174</f>
        <v>381421.64804738201</v>
      </c>
      <c r="D174" s="37">
        <f t="shared" si="20"/>
        <v>68.769085790625965</v>
      </c>
      <c r="E174" s="37">
        <f>GI_Data_Monthly!C174</f>
        <v>1.4692446474257701</v>
      </c>
      <c r="F174" s="114">
        <f>GI_Data_Monthly!L174</f>
        <v>9795.0184719379104</v>
      </c>
      <c r="G174" s="37">
        <f>+GI_Data_Monthly!E174</f>
        <v>138.84341058802201</v>
      </c>
      <c r="H174" s="29">
        <f>+GI_Data_Monthly!H174</f>
        <v>5707.16758528831</v>
      </c>
      <c r="I174" s="115">
        <f>+GI_Data_Monthly!G174</f>
        <v>5546.4114967102596</v>
      </c>
      <c r="J174" s="29">
        <f>GI_Data_Monthly!I174</f>
        <v>0</v>
      </c>
      <c r="K174" s="38">
        <f>+GI_Data_Monthly!K174</f>
        <v>29.8273796983324</v>
      </c>
      <c r="L174" s="74">
        <f>+H174*1000/Population_Monthly!C294</f>
        <v>0.40790296849309338</v>
      </c>
      <c r="M174" s="74">
        <f>GI_Data_Monthly!N174</f>
        <v>110.983607704284</v>
      </c>
      <c r="N174" s="74">
        <f>GI_Data_Monthly!O174*100</f>
        <v>103.26170238740301</v>
      </c>
      <c r="O174" s="74">
        <f t="shared" si="25"/>
        <v>103.94825416162591</v>
      </c>
      <c r="P174" s="93">
        <f t="shared" si="21"/>
        <v>75.537867637452919</v>
      </c>
      <c r="Q174" s="116">
        <f t="shared" si="22"/>
        <v>12.166676721320414</v>
      </c>
      <c r="R174" s="74">
        <f t="shared" si="23"/>
        <v>103.73139824106734</v>
      </c>
      <c r="S174" s="121">
        <f t="shared" si="26"/>
        <v>-1.3516713993296237E-2</v>
      </c>
      <c r="T174" s="74">
        <v>0</v>
      </c>
      <c r="U174" s="74">
        <f t="shared" si="24"/>
        <v>104.13960161764966</v>
      </c>
      <c r="V174" s="38">
        <v>65.337462248986014</v>
      </c>
      <c r="W174" s="83"/>
      <c r="X174" s="74">
        <f>+GI_Data_Monthly!AB174*100</f>
        <v>125.01510186490601</v>
      </c>
      <c r="Y174" s="74">
        <f>+GI_Data_Monthly!AC174*100</f>
        <v>155.21081779336302</v>
      </c>
      <c r="Z174" s="122">
        <f t="shared" si="27"/>
        <v>1.0301234555615639E-3</v>
      </c>
      <c r="AA174" s="120">
        <f t="shared" si="28"/>
        <v>1.4538024093461923</v>
      </c>
    </row>
    <row r="175" spans="1:27" x14ac:dyDescent="0.25">
      <c r="A175" s="112">
        <v>1994</v>
      </c>
      <c r="B175" s="113">
        <v>3</v>
      </c>
      <c r="C175" s="29">
        <f>+GI_Data_Monthly!J175</f>
        <v>383357.74049102003</v>
      </c>
      <c r="D175" s="37">
        <f t="shared" si="20"/>
        <v>69.018542686393772</v>
      </c>
      <c r="E175" s="37">
        <f>GI_Data_Monthly!C175</f>
        <v>1.4717400278419901</v>
      </c>
      <c r="F175" s="114">
        <f>GI_Data_Monthly!L175</f>
        <v>9840.27883878578</v>
      </c>
      <c r="G175" s="37">
        <f>+GI_Data_Monthly!E175</f>
        <v>136.74054349318499</v>
      </c>
      <c r="H175" s="29">
        <f>+GI_Data_Monthly!H175</f>
        <v>5728.0172127774003</v>
      </c>
      <c r="I175" s="115">
        <f>+GI_Data_Monthly!G175</f>
        <v>5554.4166186313096</v>
      </c>
      <c r="J175" s="29">
        <f>GI_Data_Monthly!I175</f>
        <v>0</v>
      </c>
      <c r="K175" s="38">
        <f>+GI_Data_Monthly!K175</f>
        <v>29.925932981307099</v>
      </c>
      <c r="L175" s="74">
        <f>+H175*1000/Population_Monthly!C295</f>
        <v>0.40862979198126587</v>
      </c>
      <c r="M175" s="74">
        <f>GI_Data_Monthly!N175</f>
        <v>112.227974628834</v>
      </c>
      <c r="N175" s="74">
        <f>GI_Data_Monthly!O175*100</f>
        <v>103.02426281610799</v>
      </c>
      <c r="O175" s="74">
        <f t="shared" si="25"/>
        <v>103.81661746014782</v>
      </c>
      <c r="P175" s="93">
        <f t="shared" si="21"/>
        <v>76.255298154385116</v>
      </c>
      <c r="Q175" s="116">
        <f t="shared" si="22"/>
        <v>12.228627768996823</v>
      </c>
      <c r="R175" s="74">
        <f t="shared" si="23"/>
        <v>103.339766178937</v>
      </c>
      <c r="S175" s="121">
        <f t="shared" si="26"/>
        <v>-1.5101161322877976E-2</v>
      </c>
      <c r="T175" s="74">
        <v>0</v>
      </c>
      <c r="U175" s="74">
        <f t="shared" si="24"/>
        <v>103.73139824106734</v>
      </c>
      <c r="V175" s="38">
        <v>64.508353893706754</v>
      </c>
      <c r="W175" s="83"/>
      <c r="X175" s="74">
        <f>+GI_Data_Monthly!AB175*100</f>
        <v>125.031800971195</v>
      </c>
      <c r="Y175" s="74">
        <f>+GI_Data_Monthly!AC175*100</f>
        <v>155.54297759459399</v>
      </c>
      <c r="Z175" s="122">
        <f t="shared" si="27"/>
        <v>-2.5823208260739952E-3</v>
      </c>
      <c r="AA175" s="120">
        <f t="shared" si="28"/>
        <v>1.4566268644808131</v>
      </c>
    </row>
    <row r="176" spans="1:27" x14ac:dyDescent="0.25">
      <c r="A176" s="112">
        <v>1994</v>
      </c>
      <c r="B176" s="113">
        <v>4</v>
      </c>
      <c r="C176" s="29">
        <f>+GI_Data_Monthly!J176</f>
        <v>385083.53125</v>
      </c>
      <c r="D176" s="37">
        <f t="shared" si="20"/>
        <v>69.213924490444825</v>
      </c>
      <c r="E176" s="37">
        <f>GI_Data_Monthly!C176</f>
        <v>1.4753333333330001</v>
      </c>
      <c r="F176" s="114">
        <f>GI_Data_Monthly!L176</f>
        <v>9881.4</v>
      </c>
      <c r="G176" s="37">
        <f>+GI_Data_Monthly!E176</f>
        <v>135.94810000000001</v>
      </c>
      <c r="H176" s="29">
        <f>+GI_Data_Monthly!H176</f>
        <v>5750.3</v>
      </c>
      <c r="I176" s="115">
        <f>+GI_Data_Monthly!G176</f>
        <v>5563.67138671875</v>
      </c>
      <c r="J176" s="29">
        <f>GI_Data_Monthly!I176</f>
        <v>0</v>
      </c>
      <c r="K176" s="38">
        <f>+GI_Data_Monthly!K176</f>
        <v>30.001533508300799</v>
      </c>
      <c r="L176" s="74">
        <f>+H176*1000/Population_Monthly!C296</f>
        <v>0.40945595968372284</v>
      </c>
      <c r="M176" s="74">
        <f>GI_Data_Monthly!N176</f>
        <v>114.666666666667</v>
      </c>
      <c r="N176" s="74">
        <f>GI_Data_Monthly!O176*100</f>
        <v>103.2</v>
      </c>
      <c r="O176" s="74">
        <f t="shared" si="25"/>
        <v>103.71939523792285</v>
      </c>
      <c r="P176" s="93">
        <f t="shared" si="21"/>
        <v>77.722548576610635</v>
      </c>
      <c r="Q176" s="116">
        <f t="shared" si="22"/>
        <v>12.284306694624672</v>
      </c>
      <c r="R176" s="74">
        <f t="shared" si="23"/>
        <v>103.16198840117033</v>
      </c>
      <c r="S176" s="121">
        <f t="shared" si="26"/>
        <v>-1.1178537208875294E-2</v>
      </c>
      <c r="T176" s="74">
        <v>0</v>
      </c>
      <c r="U176" s="74">
        <f t="shared" si="24"/>
        <v>103.339766178937</v>
      </c>
      <c r="V176" s="38">
        <v>65.89344869481701</v>
      </c>
      <c r="W176" s="83"/>
      <c r="X176" s="74">
        <f>+GI_Data_Monthly!AB176*100</f>
        <v>125.13333333329999</v>
      </c>
      <c r="Y176" s="74">
        <f>+GI_Data_Monthly!AC176*100</f>
        <v>155.9333333333</v>
      </c>
      <c r="Z176" s="122">
        <f t="shared" si="27"/>
        <v>-5.2528070129460964E-3</v>
      </c>
      <c r="AA176" s="120">
        <f t="shared" si="28"/>
        <v>1.4594879755918966</v>
      </c>
    </row>
    <row r="177" spans="1:27" x14ac:dyDescent="0.25">
      <c r="A177" s="112">
        <v>1994</v>
      </c>
      <c r="B177" s="113">
        <v>5</v>
      </c>
      <c r="C177" s="29">
        <f>+GI_Data_Monthly!J177</f>
        <v>385923.458754091</v>
      </c>
      <c r="D177" s="37">
        <f t="shared" si="20"/>
        <v>69.250208180160996</v>
      </c>
      <c r="E177" s="37">
        <f>GI_Data_Monthly!C177</f>
        <v>1.47976874904915</v>
      </c>
      <c r="F177" s="114">
        <f>GI_Data_Monthly!L177</f>
        <v>9904.2210882506806</v>
      </c>
      <c r="G177" s="37">
        <f>+GI_Data_Monthly!E177</f>
        <v>137.50116413268699</v>
      </c>
      <c r="H177" s="29">
        <f>+GI_Data_Monthly!H177</f>
        <v>5769.8834344860597</v>
      </c>
      <c r="I177" s="115">
        <f>+GI_Data_Monthly!G177</f>
        <v>5572.8851781943304</v>
      </c>
      <c r="J177" s="29">
        <f>GI_Data_Monthly!I177</f>
        <v>0</v>
      </c>
      <c r="K177" s="38">
        <f>+GI_Data_Monthly!K177</f>
        <v>30.0146076502032</v>
      </c>
      <c r="L177" s="74">
        <f>+H177*1000/Population_Monthly!C297</f>
        <v>0.41013920623767708</v>
      </c>
      <c r="M177" s="74">
        <f>GI_Data_Monthly!N177</f>
        <v>117.635842120451</v>
      </c>
      <c r="N177" s="74">
        <f>GI_Data_Monthly!O177*100</f>
        <v>103.931126898564</v>
      </c>
      <c r="O177" s="74">
        <f t="shared" si="25"/>
        <v>103.72061818715876</v>
      </c>
      <c r="P177" s="93">
        <f t="shared" si="21"/>
        <v>79.496098424865281</v>
      </c>
      <c r="Q177" s="116">
        <f t="shared" si="22"/>
        <v>12.31016735718965</v>
      </c>
      <c r="R177" s="74">
        <f t="shared" si="23"/>
        <v>103.38512990489066</v>
      </c>
      <c r="S177" s="121">
        <f t="shared" si="26"/>
        <v>1.4122297882646073E-4</v>
      </c>
      <c r="T177" s="74">
        <v>0</v>
      </c>
      <c r="U177" s="74">
        <f t="shared" si="24"/>
        <v>103.16198840117033</v>
      </c>
      <c r="V177" s="38">
        <v>70.485862772094066</v>
      </c>
      <c r="W177" s="83"/>
      <c r="X177" s="74">
        <f>+GI_Data_Monthly!AB177*100</f>
        <v>125.385444282206</v>
      </c>
      <c r="Y177" s="74">
        <f>+GI_Data_Monthly!AC177*100</f>
        <v>156.32892403901201</v>
      </c>
      <c r="Z177" s="122">
        <f t="shared" si="27"/>
        <v>-6.2364370834526173E-3</v>
      </c>
      <c r="AA177" s="120">
        <f t="shared" si="28"/>
        <v>1.4625371253385142</v>
      </c>
    </row>
    <row r="178" spans="1:27" x14ac:dyDescent="0.25">
      <c r="A178" s="112">
        <v>1994</v>
      </c>
      <c r="B178" s="113">
        <v>6</v>
      </c>
      <c r="C178" s="29">
        <f>+GI_Data_Monthly!J178</f>
        <v>386339.36280282697</v>
      </c>
      <c r="D178" s="37">
        <f t="shared" si="20"/>
        <v>69.202868662749268</v>
      </c>
      <c r="E178" s="37">
        <f>GI_Data_Monthly!C178</f>
        <v>1.48469947529524</v>
      </c>
      <c r="F178" s="114">
        <f>GI_Data_Monthly!L178</f>
        <v>9919.5522993095692</v>
      </c>
      <c r="G178" s="37">
        <f>+GI_Data_Monthly!E178</f>
        <v>140.38319465661101</v>
      </c>
      <c r="H178" s="29">
        <f>+GI_Data_Monthly!H178</f>
        <v>5788.7477558659903</v>
      </c>
      <c r="I178" s="115">
        <f>+GI_Data_Monthly!G178</f>
        <v>5582.7073395699699</v>
      </c>
      <c r="J178" s="29">
        <f>GI_Data_Monthly!I178</f>
        <v>0</v>
      </c>
      <c r="K178" s="38">
        <f>+GI_Data_Monthly!K178</f>
        <v>29.995201459297199</v>
      </c>
      <c r="L178" s="74">
        <f>+H178*1000/Population_Monthly!C298</f>
        <v>0.41076906317423018</v>
      </c>
      <c r="M178" s="74">
        <f>GI_Data_Monthly!N178</f>
        <v>120.607090387455</v>
      </c>
      <c r="N178" s="74">
        <f>GI_Data_Monthly!O178*100</f>
        <v>104.947373780082</v>
      </c>
      <c r="O178" s="74">
        <f t="shared" si="25"/>
        <v>103.84581605288658</v>
      </c>
      <c r="P178" s="93">
        <f t="shared" si="21"/>
        <v>81.233335361334099</v>
      </c>
      <c r="Q178" s="116">
        <f t="shared" si="22"/>
        <v>12.321100803157812</v>
      </c>
      <c r="R178" s="74">
        <f t="shared" si="23"/>
        <v>104.02616689288199</v>
      </c>
      <c r="S178" s="121">
        <f t="shared" si="26"/>
        <v>1.4523412417939197E-2</v>
      </c>
      <c r="T178" s="74">
        <v>0</v>
      </c>
      <c r="U178" s="74">
        <f t="shared" si="24"/>
        <v>103.38512990489066</v>
      </c>
      <c r="V178" s="38">
        <v>76.295301723280787</v>
      </c>
      <c r="W178" s="83"/>
      <c r="X178" s="74">
        <f>+GI_Data_Monthly!AB178*100</f>
        <v>125.70524467962301</v>
      </c>
      <c r="Y178" s="74">
        <f>+GI_Data_Monthly!AC178*100</f>
        <v>156.734713204249</v>
      </c>
      <c r="Z178" s="122">
        <f t="shared" si="27"/>
        <v>-5.2735974094583749E-3</v>
      </c>
      <c r="AA178" s="120">
        <f t="shared" si="28"/>
        <v>1.4658317878196068</v>
      </c>
    </row>
    <row r="179" spans="1:27" x14ac:dyDescent="0.25">
      <c r="A179" s="112">
        <v>1994</v>
      </c>
      <c r="B179" s="113">
        <v>7</v>
      </c>
      <c r="C179" s="29">
        <f>+GI_Data_Monthly!J179</f>
        <v>386902.1</v>
      </c>
      <c r="D179" s="37">
        <f t="shared" si="20"/>
        <v>69.181301230808941</v>
      </c>
      <c r="E179" s="37">
        <f>GI_Data_Monthly!C179</f>
        <v>1.4890000000000001</v>
      </c>
      <c r="F179" s="114">
        <f>GI_Data_Monthly!L179</f>
        <v>9939.7000000000007</v>
      </c>
      <c r="G179" s="37">
        <f>+GI_Data_Monthly!E179</f>
        <v>142.85227966308599</v>
      </c>
      <c r="H179" s="29">
        <f>+GI_Data_Monthly!H179</f>
        <v>5806.8</v>
      </c>
      <c r="I179" s="115">
        <f>+GI_Data_Monthly!G179</f>
        <v>5592.5820000000003</v>
      </c>
      <c r="J179" s="29">
        <f>GI_Data_Monthly!I179</f>
        <v>0</v>
      </c>
      <c r="K179" s="38">
        <f>+GI_Data_Monthly!K179</f>
        <v>29.986719999999998</v>
      </c>
      <c r="L179" s="74">
        <f>+H179*1000/Population_Monthly!C299</f>
        <v>0.41133922145296831</v>
      </c>
      <c r="M179" s="74">
        <f>GI_Data_Monthly!N179</f>
        <v>122.633333333333</v>
      </c>
      <c r="N179" s="74">
        <f>GI_Data_Monthly!O179*100</f>
        <v>105.7666666667</v>
      </c>
      <c r="O179" s="74">
        <f t="shared" si="25"/>
        <v>104.05414938621993</v>
      </c>
      <c r="P179" s="93">
        <f t="shared" si="21"/>
        <v>82.359525408551377</v>
      </c>
      <c r="Q179" s="116">
        <f t="shared" si="22"/>
        <v>12.334714058728153</v>
      </c>
      <c r="R179" s="74">
        <f t="shared" si="23"/>
        <v>104.88172244844867</v>
      </c>
      <c r="S179" s="121">
        <f t="shared" si="26"/>
        <v>2.4209167204640503E-2</v>
      </c>
      <c r="T179" s="74">
        <v>0</v>
      </c>
      <c r="U179" s="74">
        <f t="shared" si="24"/>
        <v>104.02616689288199</v>
      </c>
      <c r="V179" s="38">
        <v>79.930690188485983</v>
      </c>
      <c r="W179" s="83"/>
      <c r="X179" s="74">
        <f>+GI_Data_Monthly!AB179*100</f>
        <v>125.93333333329998</v>
      </c>
      <c r="Y179" s="74">
        <f>+GI_Data_Monthly!AC179*100</f>
        <v>157.1</v>
      </c>
      <c r="Z179" s="122">
        <f t="shared" si="27"/>
        <v>-2.9880415409731984E-3</v>
      </c>
      <c r="AA179" s="120">
        <f t="shared" si="28"/>
        <v>1.4692762322640232</v>
      </c>
    </row>
    <row r="180" spans="1:27" x14ac:dyDescent="0.25">
      <c r="A180" s="112">
        <v>1994</v>
      </c>
      <c r="B180" s="113">
        <v>8</v>
      </c>
      <c r="C180" s="29">
        <f>+GI_Data_Monthly!J180</f>
        <v>388143.421372034</v>
      </c>
      <c r="D180" s="37">
        <f t="shared" si="20"/>
        <v>69.271003753295119</v>
      </c>
      <c r="E180" s="37">
        <f>GI_Data_Monthly!C180</f>
        <v>1.49236964390112</v>
      </c>
      <c r="F180" s="114">
        <f>GI_Data_Monthly!L180</f>
        <v>9975.3571326804395</v>
      </c>
      <c r="G180" s="37">
        <f>+GI_Data_Monthly!E180</f>
        <v>143.741536501436</v>
      </c>
      <c r="H180" s="29">
        <f>+GI_Data_Monthly!H180</f>
        <v>5826.0633186881396</v>
      </c>
      <c r="I180" s="115">
        <f>+GI_Data_Monthly!G180</f>
        <v>5603.2596662578399</v>
      </c>
      <c r="J180" s="29">
        <f>GI_Data_Monthly!I180</f>
        <v>0</v>
      </c>
      <c r="K180" s="38">
        <f>+GI_Data_Monthly!K180</f>
        <v>30.0245314646466</v>
      </c>
      <c r="L180" s="74">
        <f>+H180*1000/Population_Monthly!C300</f>
        <v>0.41199305771815325</v>
      </c>
      <c r="M180" s="74">
        <f>GI_Data_Monthly!N180</f>
        <v>123.26649102066899</v>
      </c>
      <c r="N180" s="74">
        <f>GI_Data_Monthly!O180*100</f>
        <v>106.12032401127101</v>
      </c>
      <c r="O180" s="74">
        <f t="shared" si="25"/>
        <v>104.26786018553169</v>
      </c>
      <c r="P180" s="93">
        <f t="shared" si="21"/>
        <v>82.597827907062594</v>
      </c>
      <c r="Q180" s="116">
        <f t="shared" si="22"/>
        <v>12.369898524674655</v>
      </c>
      <c r="R180" s="74">
        <f t="shared" si="23"/>
        <v>105.61145481935101</v>
      </c>
      <c r="S180" s="121">
        <f t="shared" si="26"/>
        <v>2.4764713612755118E-2</v>
      </c>
      <c r="T180" s="74">
        <v>0</v>
      </c>
      <c r="U180" s="74">
        <f t="shared" si="24"/>
        <v>104.88172244844867</v>
      </c>
      <c r="V180" s="38">
        <v>79.407833369506008</v>
      </c>
      <c r="W180" s="83"/>
      <c r="X180" s="74">
        <f>+GI_Data_Monthly!AB180*100</f>
        <v>125.992132934886</v>
      </c>
      <c r="Y180" s="74">
        <f>+GI_Data_Monthly!AC180*100</f>
        <v>157.435027339501</v>
      </c>
      <c r="Z180" s="122">
        <f t="shared" si="27"/>
        <v>-4.6838157758761584E-4</v>
      </c>
      <c r="AA180" s="120">
        <f t="shared" si="28"/>
        <v>1.4726878070874827</v>
      </c>
    </row>
    <row r="181" spans="1:27" x14ac:dyDescent="0.25">
      <c r="A181" s="112">
        <v>1994</v>
      </c>
      <c r="B181" s="113">
        <v>9</v>
      </c>
      <c r="C181" s="29">
        <f>+GI_Data_Monthly!J181</f>
        <v>390041.33562619297</v>
      </c>
      <c r="D181" s="37">
        <f t="shared" si="20"/>
        <v>69.469668138340865</v>
      </c>
      <c r="E181" s="37">
        <f>GI_Data_Monthly!C181</f>
        <v>1.4950664446847599</v>
      </c>
      <c r="F181" s="114">
        <f>GI_Data_Monthly!L181</f>
        <v>10017.5877489619</v>
      </c>
      <c r="G181" s="37">
        <f>+GI_Data_Monthly!E181</f>
        <v>142.75454038587</v>
      </c>
      <c r="H181" s="29">
        <f>+GI_Data_Monthly!H181</f>
        <v>5845.3720775704096</v>
      </c>
      <c r="I181" s="115">
        <f>+GI_Data_Monthly!G181</f>
        <v>5614.5559073273598</v>
      </c>
      <c r="J181" s="29">
        <f>GI_Data_Monthly!I181</f>
        <v>0</v>
      </c>
      <c r="K181" s="38">
        <f>+GI_Data_Monthly!K181</f>
        <v>30.114057713124399</v>
      </c>
      <c r="L181" s="74">
        <f>+H181*1000/Population_Monthly!C301</f>
        <v>0.4126478536764841</v>
      </c>
      <c r="M181" s="74">
        <f>GI_Data_Monthly!N181</f>
        <v>122.639517123969</v>
      </c>
      <c r="N181" s="74">
        <f>GI_Data_Monthly!O181*100</f>
        <v>106.087974969247</v>
      </c>
      <c r="O181" s="74">
        <f t="shared" si="25"/>
        <v>104.43540858741868</v>
      </c>
      <c r="P181" s="93">
        <f t="shared" si="21"/>
        <v>82.029476054375621</v>
      </c>
      <c r="Q181" s="116">
        <f t="shared" si="22"/>
        <v>12.426501280810555</v>
      </c>
      <c r="R181" s="74">
        <f t="shared" si="23"/>
        <v>105.99165521573934</v>
      </c>
      <c r="S181" s="121">
        <f t="shared" si="26"/>
        <v>1.931813184918818E-2</v>
      </c>
      <c r="T181" s="74">
        <v>0</v>
      </c>
      <c r="U181" s="74">
        <f t="shared" si="24"/>
        <v>105.61145481935101</v>
      </c>
      <c r="V181" s="38">
        <v>75.940078214624108</v>
      </c>
      <c r="W181" s="83"/>
      <c r="X181" s="74">
        <f>+GI_Data_Monthly!AB181*100</f>
        <v>125.98387369097499</v>
      </c>
      <c r="Y181" s="74">
        <f>+GI_Data_Monthly!AC181*100</f>
        <v>157.75823379429099</v>
      </c>
      <c r="Z181" s="122">
        <f t="shared" si="27"/>
        <v>1.5603353701545604E-3</v>
      </c>
      <c r="AA181" s="120">
        <f t="shared" si="28"/>
        <v>1.4759621600670949</v>
      </c>
    </row>
    <row r="182" spans="1:27" x14ac:dyDescent="0.25">
      <c r="A182" s="112">
        <v>1994</v>
      </c>
      <c r="B182" s="113">
        <v>10</v>
      </c>
      <c r="C182" s="29">
        <f>+GI_Data_Monthly!J182</f>
        <v>392371.84375</v>
      </c>
      <c r="D182" s="37">
        <f t="shared" si="20"/>
        <v>69.73990582837456</v>
      </c>
      <c r="E182" s="37">
        <f>GI_Data_Monthly!C182</f>
        <v>1.497666666667</v>
      </c>
      <c r="F182" s="114">
        <f>GI_Data_Monthly!L182</f>
        <v>10052.5</v>
      </c>
      <c r="G182" s="37">
        <f>+GI_Data_Monthly!E182</f>
        <v>140.101486206055</v>
      </c>
      <c r="H182" s="29">
        <f>+GI_Data_Monthly!H182</f>
        <v>5863.2333984375</v>
      </c>
      <c r="I182" s="115">
        <f>+GI_Data_Monthly!G182</f>
        <v>5626.2169999999996</v>
      </c>
      <c r="J182" s="29">
        <f>GI_Data_Monthly!I182</f>
        <v>0</v>
      </c>
      <c r="K182" s="38">
        <f>+GI_Data_Monthly!K182</f>
        <v>30.246757507324201</v>
      </c>
      <c r="L182" s="74">
        <f>+H182*1000/Population_Monthly!C302</f>
        <v>0.41319839709910766</v>
      </c>
      <c r="M182" s="74">
        <f>GI_Data_Monthly!N182</f>
        <v>121.23333333333299</v>
      </c>
      <c r="N182" s="74">
        <f>GI_Data_Monthly!O182*100</f>
        <v>105.89999999999999</v>
      </c>
      <c r="O182" s="74">
        <f t="shared" si="25"/>
        <v>104.55485303186033</v>
      </c>
      <c r="P182" s="93">
        <f t="shared" si="21"/>
        <v>80.948141553509473</v>
      </c>
      <c r="Q182" s="116">
        <f t="shared" si="22"/>
        <v>12.497911719471761</v>
      </c>
      <c r="R182" s="74">
        <f t="shared" si="23"/>
        <v>106.03609966017267</v>
      </c>
      <c r="S182" s="121">
        <f t="shared" si="26"/>
        <v>1.3720485002867377E-2</v>
      </c>
      <c r="T182" s="74">
        <v>0</v>
      </c>
      <c r="U182" s="74">
        <f t="shared" si="24"/>
        <v>105.99165521573934</v>
      </c>
      <c r="V182" s="38">
        <v>71.955592267675087</v>
      </c>
      <c r="W182" s="83"/>
      <c r="X182" s="74">
        <f>+GI_Data_Monthly!AB182*100</f>
        <v>126.06666666669999</v>
      </c>
      <c r="Y182" s="74">
        <f>+GI_Data_Monthly!AC182*100</f>
        <v>158.1</v>
      </c>
      <c r="Z182" s="122">
        <f t="shared" si="27"/>
        <v>3.0479523149438692E-3</v>
      </c>
      <c r="AA182" s="120">
        <f t="shared" si="28"/>
        <v>1.4791288267337619</v>
      </c>
    </row>
    <row r="183" spans="1:27" x14ac:dyDescent="0.25">
      <c r="A183" s="112">
        <v>1994</v>
      </c>
      <c r="B183" s="113">
        <v>11</v>
      </c>
      <c r="C183" s="29">
        <f>+GI_Data_Monthly!J183</f>
        <v>395104.642392212</v>
      </c>
      <c r="D183" s="37">
        <f t="shared" si="20"/>
        <v>70.066041945644756</v>
      </c>
      <c r="E183" s="37">
        <f>GI_Data_Monthly!C183</f>
        <v>1.5008675055270999</v>
      </c>
      <c r="F183" s="114">
        <f>GI_Data_Monthly!L183</f>
        <v>10073.1835302578</v>
      </c>
      <c r="G183" s="37">
        <f>+GI_Data_Monthly!E183</f>
        <v>135.80739069815399</v>
      </c>
      <c r="H183" s="29">
        <f>+GI_Data_Monthly!H183</f>
        <v>5880.2282502244998</v>
      </c>
      <c r="I183" s="115">
        <f>+GI_Data_Monthly!G183</f>
        <v>5639.0318536720397</v>
      </c>
      <c r="J183" s="29">
        <f>GI_Data_Monthly!I183</f>
        <v>0</v>
      </c>
      <c r="K183" s="38">
        <f>+GI_Data_Monthly!K183</f>
        <v>30.421304984327499</v>
      </c>
      <c r="L183" s="74">
        <f>+H183*1000/Population_Monthly!C303</f>
        <v>0.41368609618062913</v>
      </c>
      <c r="M183" s="74">
        <f>GI_Data_Monthly!N183</f>
        <v>119.445644592468</v>
      </c>
      <c r="N183" s="74">
        <f>GI_Data_Monthly!O183*100</f>
        <v>105.72936149944201</v>
      </c>
      <c r="O183" s="74">
        <f t="shared" si="25"/>
        <v>104.65844044705132</v>
      </c>
      <c r="P183" s="93">
        <f t="shared" si="21"/>
        <v>79.58440312192586</v>
      </c>
      <c r="Q183" s="116">
        <f t="shared" si="22"/>
        <v>12.584870899686758</v>
      </c>
      <c r="R183" s="74">
        <f t="shared" si="23"/>
        <v>105.90577882289632</v>
      </c>
      <c r="S183" s="121">
        <f t="shared" si="26"/>
        <v>1.189676381859095E-2</v>
      </c>
      <c r="T183" s="74">
        <v>0</v>
      </c>
      <c r="U183" s="74">
        <f t="shared" si="24"/>
        <v>106.03609966017267</v>
      </c>
      <c r="V183" s="38">
        <v>68.898308166592841</v>
      </c>
      <c r="W183" s="83"/>
      <c r="X183" s="74">
        <f>+GI_Data_Monthly!AB183*100</f>
        <v>126.35654469301801</v>
      </c>
      <c r="Y183" s="74">
        <f>+GI_Data_Monthly!AC183*100</f>
        <v>158.513100953856</v>
      </c>
      <c r="Z183" s="122">
        <f t="shared" si="27"/>
        <v>4.4124457619940842E-3</v>
      </c>
      <c r="AA183" s="120">
        <f t="shared" si="28"/>
        <v>1.482308640411252</v>
      </c>
    </row>
    <row r="184" spans="1:27" x14ac:dyDescent="0.25">
      <c r="A184" s="112">
        <v>1994</v>
      </c>
      <c r="B184" s="113">
        <v>12</v>
      </c>
      <c r="C184" s="29">
        <f>+GI_Data_Monthly!J184</f>
        <v>397699.57713351201</v>
      </c>
      <c r="D184" s="37">
        <f t="shared" si="20"/>
        <v>70.368289704168788</v>
      </c>
      <c r="E184" s="37">
        <f>GI_Data_Monthly!C184</f>
        <v>1.50448602560185</v>
      </c>
      <c r="F184" s="114">
        <f>GI_Data_Monthly!L184</f>
        <v>10082.072315637901</v>
      </c>
      <c r="G184" s="37">
        <f>+GI_Data_Monthly!E184</f>
        <v>130.753898963154</v>
      </c>
      <c r="H184" s="29">
        <f>+GI_Data_Monthly!H184</f>
        <v>5895.7459019887701</v>
      </c>
      <c r="I184" s="115">
        <f>+GI_Data_Monthly!G184</f>
        <v>5651.6874121206802</v>
      </c>
      <c r="J184" s="29">
        <f>GI_Data_Monthly!I184</f>
        <v>5795.5409946105901</v>
      </c>
      <c r="K184" s="38">
        <f>+GI_Data_Monthly!K184</f>
        <v>30.591031504609699</v>
      </c>
      <c r="L184" s="74">
        <f>+H184*1000/Population_Monthly!C304</f>
        <v>0.41406838069287655</v>
      </c>
      <c r="M184" s="74">
        <f>GI_Data_Monthly!N184</f>
        <v>118.151853315438</v>
      </c>
      <c r="N184" s="74">
        <f>GI_Data_Monthly!O184*100</f>
        <v>105.643911930805</v>
      </c>
      <c r="O184" s="74">
        <f t="shared" si="25"/>
        <v>104.77883652441015</v>
      </c>
      <c r="P184" s="93">
        <f t="shared" si="21"/>
        <v>78.533034740666935</v>
      </c>
      <c r="Q184" s="116">
        <f t="shared" si="22"/>
        <v>12.666778878838509</v>
      </c>
      <c r="R184" s="74">
        <f t="shared" si="23"/>
        <v>105.75775781008234</v>
      </c>
      <c r="S184" s="121">
        <f t="shared" si="26"/>
        <v>1.3865303157306164E-2</v>
      </c>
      <c r="T184" s="74">
        <v>0</v>
      </c>
      <c r="U184" s="74">
        <f t="shared" si="24"/>
        <v>105.90577882289632</v>
      </c>
      <c r="V184" s="38">
        <v>66.596025417975781</v>
      </c>
      <c r="W184" s="83">
        <f>AVERAGE(Q173:Q184)</f>
        <v>12.357660197957793</v>
      </c>
      <c r="X184" s="74">
        <f>+GI_Data_Monthly!AB184*100</f>
        <v>126.75696967082</v>
      </c>
      <c r="Y184" s="74">
        <f>+GI_Data_Monthly!AC184*100</f>
        <v>158.956397648425</v>
      </c>
      <c r="Z184" s="122">
        <f t="shared" si="27"/>
        <v>6.0912274129696258E-3</v>
      </c>
      <c r="AA184" s="120">
        <f t="shared" si="28"/>
        <v>1.4856035432772483</v>
      </c>
    </row>
    <row r="185" spans="1:27" x14ac:dyDescent="0.25">
      <c r="A185" s="112">
        <v>1995</v>
      </c>
      <c r="B185" s="113">
        <v>1</v>
      </c>
      <c r="C185" s="29">
        <f>+GI_Data_Monthly!J185</f>
        <v>399902.25</v>
      </c>
      <c r="D185" s="37">
        <f t="shared" si="20"/>
        <v>70.59931222992472</v>
      </c>
      <c r="E185" s="37">
        <f>GI_Data_Monthly!C185</f>
        <v>1.5086666666669999</v>
      </c>
      <c r="F185" s="114">
        <f>GI_Data_Monthly!L185</f>
        <v>10086.9</v>
      </c>
      <c r="G185" s="37">
        <f>+GI_Data_Monthly!E185</f>
        <v>125.340255737305</v>
      </c>
      <c r="H185" s="29">
        <f>+GI_Data_Monthly!H185</f>
        <v>5911.6</v>
      </c>
      <c r="I185" s="115">
        <f>+GI_Data_Monthly!G185</f>
        <v>5664.393</v>
      </c>
      <c r="J185" s="29">
        <f>GI_Data_Monthly!I185</f>
        <v>0</v>
      </c>
      <c r="K185" s="38">
        <f>+GI_Data_Monthly!K185</f>
        <v>30.723739999999999</v>
      </c>
      <c r="L185" s="74">
        <f>+H185*1000/Population_Monthly!C305</f>
        <v>0.41447294861314748</v>
      </c>
      <c r="M185" s="74">
        <f>GI_Data_Monthly!N185</f>
        <v>118.133333333333</v>
      </c>
      <c r="N185" s="74">
        <f>GI_Data_Monthly!O185*100</f>
        <v>105.6666666667</v>
      </c>
      <c r="O185" s="74">
        <f t="shared" si="25"/>
        <v>104.93994763552682</v>
      </c>
      <c r="P185" s="93">
        <f t="shared" si="21"/>
        <v>78.303137428175148</v>
      </c>
      <c r="Q185" s="116">
        <f t="shared" si="22"/>
        <v>12.734159110223704</v>
      </c>
      <c r="R185" s="74">
        <f t="shared" si="23"/>
        <v>105.67998003231567</v>
      </c>
      <c r="S185" s="121">
        <f t="shared" si="26"/>
        <v>1.8637532134324841E-2</v>
      </c>
      <c r="T185" s="74">
        <v>0</v>
      </c>
      <c r="U185" s="74">
        <f t="shared" si="24"/>
        <v>105.75775781008234</v>
      </c>
      <c r="V185" s="38">
        <v>63.999644289001608</v>
      </c>
      <c r="W185" s="83"/>
      <c r="X185" s="74">
        <f>+GI_Data_Monthly!AB185*100</f>
        <v>127.1666666667</v>
      </c>
      <c r="Y185" s="74">
        <f>+GI_Data_Monthly!AC185*100</f>
        <v>159.4333333333</v>
      </c>
      <c r="Z185" s="122">
        <f t="shared" si="27"/>
        <v>8.4400266376157742E-3</v>
      </c>
      <c r="AA185" s="120">
        <f t="shared" si="28"/>
        <v>1.4890757654994984</v>
      </c>
    </row>
    <row r="186" spans="1:27" x14ac:dyDescent="0.25">
      <c r="A186" s="112">
        <v>1995</v>
      </c>
      <c r="B186" s="113">
        <v>2</v>
      </c>
      <c r="C186" s="29">
        <f>+GI_Data_Monthly!J186</f>
        <v>401331.32253042603</v>
      </c>
      <c r="D186" s="37">
        <f t="shared" si="20"/>
        <v>70.703260880603963</v>
      </c>
      <c r="E186" s="37">
        <f>GI_Data_Monthly!C186</f>
        <v>1.5131391618786301</v>
      </c>
      <c r="F186" s="114">
        <f>GI_Data_Monthly!L186</f>
        <v>10093.689823241701</v>
      </c>
      <c r="G186" s="37">
        <f>+GI_Data_Monthly!E186</f>
        <v>120.633097784932</v>
      </c>
      <c r="H186" s="29">
        <f>+GI_Data_Monthly!H186</f>
        <v>5927.6542240215304</v>
      </c>
      <c r="I186" s="115">
        <f>+GI_Data_Monthly!G186</f>
        <v>5676.2774097244401</v>
      </c>
      <c r="J186" s="29">
        <f>GI_Data_Monthly!I186</f>
        <v>0</v>
      </c>
      <c r="K186" s="38">
        <f>+GI_Data_Monthly!K186</f>
        <v>30.783465799218401</v>
      </c>
      <c r="L186" s="74">
        <f>+H186*1000/Population_Monthly!C306</f>
        <v>0.41489014462741042</v>
      </c>
      <c r="M186" s="74">
        <f>GI_Data_Monthly!N186</f>
        <v>119.95228421666199</v>
      </c>
      <c r="N186" s="74">
        <f>GI_Data_Monthly!O186*100</f>
        <v>105.806536236835</v>
      </c>
      <c r="O186" s="74">
        <f t="shared" si="25"/>
        <v>105.15201712297949</v>
      </c>
      <c r="P186" s="93">
        <f t="shared" si="21"/>
        <v>79.273795324770958</v>
      </c>
      <c r="Q186" s="116">
        <f t="shared" si="22"/>
        <v>12.771756577570665</v>
      </c>
      <c r="R186" s="74">
        <f t="shared" si="23"/>
        <v>105.70570494478</v>
      </c>
      <c r="S186" s="121">
        <f t="shared" si="26"/>
        <v>2.4644507988882847E-2</v>
      </c>
      <c r="T186" s="74">
        <v>0</v>
      </c>
      <c r="U186" s="74">
        <f t="shared" si="24"/>
        <v>105.67998003231567</v>
      </c>
      <c r="V186" s="38">
        <v>60.719294638245906</v>
      </c>
      <c r="W186" s="83"/>
      <c r="X186" s="74">
        <f>+GI_Data_Monthly!AB186*100</f>
        <v>127.46845481105001</v>
      </c>
      <c r="Y186" s="74">
        <f>+GI_Data_Monthly!AC186*100</f>
        <v>159.90508963246299</v>
      </c>
      <c r="Z186" s="122">
        <f t="shared" si="27"/>
        <v>1.1620128469464031E-2</v>
      </c>
      <c r="AA186" s="120">
        <f t="shared" si="28"/>
        <v>1.4927336417039034</v>
      </c>
    </row>
    <row r="187" spans="1:27" x14ac:dyDescent="0.25">
      <c r="A187" s="112">
        <v>1995</v>
      </c>
      <c r="B187" s="113">
        <v>3</v>
      </c>
      <c r="C187" s="29">
        <f>+GI_Data_Monthly!J187</f>
        <v>402200.89125995198</v>
      </c>
      <c r="D187" s="37">
        <f t="shared" si="20"/>
        <v>70.727878766398618</v>
      </c>
      <c r="E187" s="37">
        <f>GI_Data_Monthly!C187</f>
        <v>1.51710526593277</v>
      </c>
      <c r="F187" s="114">
        <f>GI_Data_Monthly!L187</f>
        <v>10104.0295104827</v>
      </c>
      <c r="G187" s="37">
        <f>+GI_Data_Monthly!E187</f>
        <v>118.25040076667101</v>
      </c>
      <c r="H187" s="29">
        <f>+GI_Data_Monthly!H187</f>
        <v>5941.3071013274302</v>
      </c>
      <c r="I187" s="115">
        <f>+GI_Data_Monthly!G187</f>
        <v>5686.5962655030098</v>
      </c>
      <c r="J187" s="29">
        <f>GI_Data_Monthly!I187</f>
        <v>0</v>
      </c>
      <c r="K187" s="38">
        <f>+GI_Data_Monthly!K187</f>
        <v>30.797885540469501</v>
      </c>
      <c r="L187" s="74">
        <f>+H187*1000/Population_Monthly!C307</f>
        <v>0.41513813105071956</v>
      </c>
      <c r="M187" s="74">
        <f>GI_Data_Monthly!N187</f>
        <v>122.32803459048699</v>
      </c>
      <c r="N187" s="74">
        <f>GI_Data_Monthly!O187*100</f>
        <v>105.955033062159</v>
      </c>
      <c r="O187" s="74">
        <f t="shared" si="25"/>
        <v>105.39624797681707</v>
      </c>
      <c r="P187" s="93">
        <f t="shared" si="21"/>
        <v>80.632529157609497</v>
      </c>
      <c r="Q187" s="116">
        <f t="shared" si="22"/>
        <v>12.785376643584488</v>
      </c>
      <c r="R187" s="74">
        <f t="shared" si="23"/>
        <v>105.80941198856466</v>
      </c>
      <c r="S187" s="121">
        <f t="shared" si="26"/>
        <v>2.8447378956569347E-2</v>
      </c>
      <c r="T187" s="74">
        <v>0</v>
      </c>
      <c r="U187" s="74">
        <f t="shared" si="24"/>
        <v>105.70570494478</v>
      </c>
      <c r="V187" s="38">
        <v>58.250789564293079</v>
      </c>
      <c r="W187" s="83"/>
      <c r="X187" s="74">
        <f>+GI_Data_Monthly!AB187*100</f>
        <v>127.64757893083001</v>
      </c>
      <c r="Y187" s="74">
        <f>+GI_Data_Monthly!AC187*100</f>
        <v>160.31346072111401</v>
      </c>
      <c r="Z187" s="122">
        <f t="shared" si="27"/>
        <v>1.5249173492751308E-2</v>
      </c>
      <c r="AA187" s="120">
        <f t="shared" si="28"/>
        <v>1.4965140782114681</v>
      </c>
    </row>
    <row r="188" spans="1:27" x14ac:dyDescent="0.25">
      <c r="A188" s="112">
        <v>1995</v>
      </c>
      <c r="B188" s="113">
        <v>4</v>
      </c>
      <c r="C188" s="29">
        <f>+GI_Data_Monthly!J188</f>
        <v>403107.4</v>
      </c>
      <c r="D188" s="37">
        <f t="shared" si="20"/>
        <v>70.744500685670289</v>
      </c>
      <c r="E188" s="37">
        <f>GI_Data_Monthly!C188</f>
        <v>1.5209999999999999</v>
      </c>
      <c r="F188" s="114">
        <f>GI_Data_Monthly!L188</f>
        <v>10122.1</v>
      </c>
      <c r="G188" s="37">
        <f>+GI_Data_Monthly!E188</f>
        <v>119.224166870117</v>
      </c>
      <c r="H188" s="29">
        <f>+GI_Data_Monthly!H188</f>
        <v>5953.9669999999996</v>
      </c>
      <c r="I188" s="115">
        <f>+GI_Data_Monthly!G188</f>
        <v>5698.0739999999996</v>
      </c>
      <c r="J188" s="29">
        <f>GI_Data_Monthly!I188</f>
        <v>0</v>
      </c>
      <c r="K188" s="38">
        <f>+GI_Data_Monthly!K188</f>
        <v>30.80969</v>
      </c>
      <c r="L188" s="74">
        <f>+H188*1000/Population_Monthly!C308</f>
        <v>0.41531601022098785</v>
      </c>
      <c r="M188" s="74">
        <f>GI_Data_Monthly!N188</f>
        <v>124.466666666667</v>
      </c>
      <c r="N188" s="74">
        <f>GI_Data_Monthly!O188*100</f>
        <v>106.03333333330001</v>
      </c>
      <c r="O188" s="74">
        <f t="shared" si="25"/>
        <v>105.63235908792541</v>
      </c>
      <c r="P188" s="93">
        <f t="shared" si="21"/>
        <v>81.832127985974367</v>
      </c>
      <c r="Q188" s="116">
        <f t="shared" si="22"/>
        <v>12.795757526945467</v>
      </c>
      <c r="R188" s="74">
        <f t="shared" si="23"/>
        <v>105.93163421076467</v>
      </c>
      <c r="S188" s="121">
        <f t="shared" si="26"/>
        <v>2.7454780361434228E-2</v>
      </c>
      <c r="T188" s="74">
        <v>0</v>
      </c>
      <c r="U188" s="74">
        <f t="shared" si="24"/>
        <v>105.80941198856466</v>
      </c>
      <c r="V188" s="38">
        <v>57.68900460840711</v>
      </c>
      <c r="W188" s="83"/>
      <c r="X188" s="74">
        <f>+GI_Data_Monthly!AB188*100</f>
        <v>127.7666666667</v>
      </c>
      <c r="Y188" s="74">
        <f>+GI_Data_Monthly!AC188*100</f>
        <v>160.73333333330001</v>
      </c>
      <c r="Z188" s="122">
        <f t="shared" si="27"/>
        <v>1.8468616623610434E-2</v>
      </c>
      <c r="AA188" s="120">
        <f t="shared" si="28"/>
        <v>1.5003196337670517</v>
      </c>
    </row>
    <row r="189" spans="1:27" x14ac:dyDescent="0.25">
      <c r="A189" s="112">
        <v>1995</v>
      </c>
      <c r="B189" s="113">
        <v>5</v>
      </c>
      <c r="C189" s="29">
        <f>+GI_Data_Monthly!J189</f>
        <v>404253.19337100699</v>
      </c>
      <c r="D189" s="37">
        <f t="shared" si="20"/>
        <v>70.802192986541939</v>
      </c>
      <c r="E189" s="37">
        <f>GI_Data_Monthly!C189</f>
        <v>1.5239854148060801</v>
      </c>
      <c r="F189" s="114">
        <f>GI_Data_Monthly!L189</f>
        <v>10147.2117468243</v>
      </c>
      <c r="G189" s="37">
        <f>+GI_Data_Monthly!E189</f>
        <v>124.488953176436</v>
      </c>
      <c r="H189" s="29">
        <f>+GI_Data_Monthly!H189</f>
        <v>5963.0816037270997</v>
      </c>
      <c r="I189" s="115">
        <f>+GI_Data_Monthly!G189</f>
        <v>5709.6140150326601</v>
      </c>
      <c r="J189" s="29">
        <f>GI_Data_Monthly!I189</f>
        <v>0</v>
      </c>
      <c r="K189" s="38">
        <f>+GI_Data_Monthly!K189</f>
        <v>30.847090757402299</v>
      </c>
      <c r="L189" s="74">
        <f>+H189*1000/Population_Monthly!C309</f>
        <v>0.41525798643107092</v>
      </c>
      <c r="M189" s="74">
        <f>GI_Data_Monthly!N189</f>
        <v>125.044951861158</v>
      </c>
      <c r="N189" s="74">
        <f>GI_Data_Monthly!O189*100</f>
        <v>105.93302382922801</v>
      </c>
      <c r="O189" s="74">
        <f t="shared" si="25"/>
        <v>105.79918383214742</v>
      </c>
      <c r="P189" s="93">
        <f t="shared" si="21"/>
        <v>82.051278605621945</v>
      </c>
      <c r="Q189" s="116">
        <f t="shared" si="22"/>
        <v>12.809500795175378</v>
      </c>
      <c r="R189" s="74">
        <f t="shared" si="23"/>
        <v>105.97379674156234</v>
      </c>
      <c r="S189" s="121">
        <f t="shared" si="26"/>
        <v>1.9261764886065791E-2</v>
      </c>
      <c r="T189" s="74">
        <v>0</v>
      </c>
      <c r="U189" s="74">
        <f t="shared" si="24"/>
        <v>105.93163421076467</v>
      </c>
      <c r="V189" s="38">
        <v>60.280828915015974</v>
      </c>
      <c r="W189" s="83"/>
      <c r="X189" s="74">
        <f>+GI_Data_Monthly!AB189*100</f>
        <v>127.830906975687</v>
      </c>
      <c r="Y189" s="74">
        <f>+GI_Data_Monthly!AC189*100</f>
        <v>161.100550117285</v>
      </c>
      <c r="Z189" s="122">
        <f t="shared" si="27"/>
        <v>2.0061995115880377E-2</v>
      </c>
      <c r="AA189" s="120">
        <f t="shared" si="28"/>
        <v>1.5040043559134626</v>
      </c>
    </row>
    <row r="190" spans="1:27" x14ac:dyDescent="0.25">
      <c r="A190" s="112">
        <v>1995</v>
      </c>
      <c r="B190" s="113">
        <v>6</v>
      </c>
      <c r="C190" s="29">
        <f>+GI_Data_Monthly!J190</f>
        <v>405715.61617820797</v>
      </c>
      <c r="D190" s="37">
        <f t="shared" si="20"/>
        <v>70.90647831379701</v>
      </c>
      <c r="E190" s="37">
        <f>GI_Data_Monthly!C190</f>
        <v>1.5264808931107701</v>
      </c>
      <c r="F190" s="114">
        <f>GI_Data_Monthly!L190</f>
        <v>10178.059235045101</v>
      </c>
      <c r="G190" s="37">
        <f>+GI_Data_Monthly!E190</f>
        <v>131.66020839305401</v>
      </c>
      <c r="H190" s="29">
        <f>+GI_Data_Monthly!H190</f>
        <v>5972.04147379798</v>
      </c>
      <c r="I190" s="115">
        <f>+GI_Data_Monthly!G190</f>
        <v>5721.8413017596404</v>
      </c>
      <c r="J190" s="29">
        <f>GI_Data_Monthly!I190</f>
        <v>0</v>
      </c>
      <c r="K190" s="38">
        <f>+GI_Data_Monthly!K190</f>
        <v>30.906146363768698</v>
      </c>
      <c r="L190" s="74">
        <f>+H190*1000/Population_Monthly!C310</f>
        <v>0.41518939846386643</v>
      </c>
      <c r="M190" s="74">
        <f>GI_Data_Monthly!N190</f>
        <v>124.271907635715</v>
      </c>
      <c r="N190" s="74">
        <f>GI_Data_Monthly!O190*100</f>
        <v>105.63485116701801</v>
      </c>
      <c r="O190" s="74">
        <f t="shared" si="25"/>
        <v>105.85647361439209</v>
      </c>
      <c r="P190" s="93">
        <f t="shared" si="21"/>
        <v>81.410719385071999</v>
      </c>
      <c r="Q190" s="116">
        <f t="shared" si="22"/>
        <v>12.831904317609339</v>
      </c>
      <c r="R190" s="74">
        <f t="shared" si="23"/>
        <v>105.867069443182</v>
      </c>
      <c r="S190" s="121">
        <f t="shared" si="26"/>
        <v>6.5506869031008996E-3</v>
      </c>
      <c r="T190" s="74">
        <v>0</v>
      </c>
      <c r="U190" s="74">
        <f t="shared" si="24"/>
        <v>105.97379674156234</v>
      </c>
      <c r="V190" s="38">
        <v>64.478510359438445</v>
      </c>
      <c r="W190" s="83"/>
      <c r="X190" s="74">
        <f>+GI_Data_Monthly!AB190*100</f>
        <v>127.89305024861399</v>
      </c>
      <c r="Y190" s="74">
        <f>+GI_Data_Monthly!AC190*100</f>
        <v>161.45640578817199</v>
      </c>
      <c r="Z190" s="122">
        <f t="shared" si="27"/>
        <v>1.9397601322977187E-2</v>
      </c>
      <c r="AA190" s="120">
        <f t="shared" si="28"/>
        <v>1.5074861407314233</v>
      </c>
    </row>
    <row r="191" spans="1:27" x14ac:dyDescent="0.25">
      <c r="A191" s="112">
        <v>1995</v>
      </c>
      <c r="B191" s="113">
        <v>7</v>
      </c>
      <c r="C191" s="29">
        <f>+GI_Data_Monthly!J191</f>
        <v>407315.7</v>
      </c>
      <c r="D191" s="37">
        <f t="shared" si="20"/>
        <v>71.038979589594348</v>
      </c>
      <c r="E191" s="37">
        <f>GI_Data_Monthly!C191</f>
        <v>1.5286666666669999</v>
      </c>
      <c r="F191" s="114">
        <f>GI_Data_Monthly!L191</f>
        <v>10208.799999999999</v>
      </c>
      <c r="G191" s="37">
        <f>+GI_Data_Monthly!E191</f>
        <v>136.79325866699199</v>
      </c>
      <c r="H191" s="29">
        <f>+GI_Data_Monthly!H191</f>
        <v>5983.8</v>
      </c>
      <c r="I191" s="115">
        <f>+GI_Data_Monthly!G191</f>
        <v>5733.6930000000002</v>
      </c>
      <c r="J191" s="29">
        <f>GI_Data_Monthly!I191</f>
        <v>0</v>
      </c>
      <c r="K191" s="38">
        <f>+GI_Data_Monthly!K191</f>
        <v>30.9673366546631</v>
      </c>
      <c r="L191" s="74">
        <f>+H191*1000/Population_Monthly!C311</f>
        <v>0.41531528378532978</v>
      </c>
      <c r="M191" s="74">
        <f>GI_Data_Monthly!N191</f>
        <v>122.666666666667</v>
      </c>
      <c r="N191" s="74">
        <f>GI_Data_Monthly!O191*100</f>
        <v>105.16666666670001</v>
      </c>
      <c r="O191" s="74">
        <f t="shared" si="25"/>
        <v>105.80647361439208</v>
      </c>
      <c r="P191" s="93">
        <f t="shared" si="21"/>
        <v>80.244221543811776</v>
      </c>
      <c r="Q191" s="116">
        <f t="shared" si="22"/>
        <v>12.86120821080725</v>
      </c>
      <c r="R191" s="74">
        <f t="shared" si="23"/>
        <v>105.57818055431534</v>
      </c>
      <c r="S191" s="121">
        <f t="shared" si="26"/>
        <v>-5.6728647967204671E-3</v>
      </c>
      <c r="T191" s="74">
        <v>0</v>
      </c>
      <c r="U191" s="74">
        <f t="shared" si="24"/>
        <v>105.867069443182</v>
      </c>
      <c r="V191" s="38">
        <v>67.684560195893397</v>
      </c>
      <c r="W191" s="83"/>
      <c r="X191" s="74">
        <f>+GI_Data_Monthly!AB191*100</f>
        <v>128</v>
      </c>
      <c r="Y191" s="74">
        <f>+GI_Data_Monthly!AC191*100</f>
        <v>161.80000000000001</v>
      </c>
      <c r="Z191" s="122">
        <f t="shared" si="27"/>
        <v>1.6907431989530441E-2</v>
      </c>
      <c r="AA191" s="120">
        <f t="shared" si="28"/>
        <v>1.5107916962870067</v>
      </c>
    </row>
    <row r="192" spans="1:27" x14ac:dyDescent="0.25">
      <c r="A192" s="112">
        <v>1995</v>
      </c>
      <c r="B192" s="113">
        <v>8</v>
      </c>
      <c r="C192" s="29">
        <f>+GI_Data_Monthly!J192</f>
        <v>409034.76694098703</v>
      </c>
      <c r="D192" s="37">
        <f t="shared" si="20"/>
        <v>71.188985247412177</v>
      </c>
      <c r="E192" s="37">
        <f>GI_Data_Monthly!C192</f>
        <v>1.5310264657130701</v>
      </c>
      <c r="F192" s="114">
        <f>GI_Data_Monthly!L192</f>
        <v>10237.9335585525</v>
      </c>
      <c r="G192" s="37">
        <f>+GI_Data_Monthly!E192</f>
        <v>137.63393755881299</v>
      </c>
      <c r="H192" s="29">
        <f>+GI_Data_Monthly!H192</f>
        <v>6001.6336043123301</v>
      </c>
      <c r="I192" s="115">
        <f>+GI_Data_Monthly!G192</f>
        <v>5745.7592002388601</v>
      </c>
      <c r="J192" s="29">
        <f>GI_Data_Monthly!I192</f>
        <v>0</v>
      </c>
      <c r="K192" s="38">
        <f>+GI_Data_Monthly!K192</f>
        <v>31.022567683947599</v>
      </c>
      <c r="L192" s="74">
        <f>+H192*1000/Population_Monthly!C312</f>
        <v>0.41586170201981004</v>
      </c>
      <c r="M192" s="74">
        <f>GI_Data_Monthly!N192</f>
        <v>120.59487373575701</v>
      </c>
      <c r="N192" s="74">
        <f>GI_Data_Monthly!O192*100</f>
        <v>104.557854559425</v>
      </c>
      <c r="O192" s="74">
        <f t="shared" si="25"/>
        <v>105.67626782673825</v>
      </c>
      <c r="P192" s="93">
        <f t="shared" si="21"/>
        <v>78.76733448862386</v>
      </c>
      <c r="Q192" s="116">
        <f t="shared" si="22"/>
        <v>12.901097798071206</v>
      </c>
      <c r="R192" s="74">
        <f t="shared" si="23"/>
        <v>105.11979079771434</v>
      </c>
      <c r="S192" s="121">
        <f t="shared" si="26"/>
        <v>-1.4723564655532595E-2</v>
      </c>
      <c r="T192" s="74">
        <v>0</v>
      </c>
      <c r="U192" s="74">
        <f t="shared" si="24"/>
        <v>105.57818055431534</v>
      </c>
      <c r="V192" s="38">
        <v>68.325871486949353</v>
      </c>
      <c r="W192" s="83"/>
      <c r="X192" s="74">
        <f>+GI_Data_Monthly!AB192*100</f>
        <v>128.199062508493</v>
      </c>
      <c r="Y192" s="74">
        <f>+GI_Data_Monthly!AC192*100</f>
        <v>162.17181110877098</v>
      </c>
      <c r="Z192" s="122">
        <f t="shared" si="27"/>
        <v>1.3616742133839796E-2</v>
      </c>
      <c r="AA192" s="120">
        <f t="shared" si="28"/>
        <v>1.5140130981046689</v>
      </c>
    </row>
    <row r="193" spans="1:27" x14ac:dyDescent="0.25">
      <c r="A193" s="112">
        <v>1995</v>
      </c>
      <c r="B193" s="113">
        <v>9</v>
      </c>
      <c r="C193" s="29">
        <f>+GI_Data_Monthly!J193</f>
        <v>410546.56306909601</v>
      </c>
      <c r="D193" s="37">
        <f t="shared" si="20"/>
        <v>71.302918172793255</v>
      </c>
      <c r="E193" s="37">
        <f>GI_Data_Monthly!C193</f>
        <v>1.5337593783718999</v>
      </c>
      <c r="F193" s="114">
        <f>GI_Data_Monthly!L193</f>
        <v>10262.6668139505</v>
      </c>
      <c r="G193" s="37">
        <f>+GI_Data_Monthly!E193</f>
        <v>135.42989453566699</v>
      </c>
      <c r="H193" s="29">
        <f>+GI_Data_Monthly!H193</f>
        <v>6023.0291556362599</v>
      </c>
      <c r="I193" s="115">
        <f>+GI_Data_Monthly!G193</f>
        <v>5757.7806573665102</v>
      </c>
      <c r="J193" s="29">
        <f>GI_Data_Monthly!I193</f>
        <v>0</v>
      </c>
      <c r="K193" s="38">
        <f>+GI_Data_Monthly!K193</f>
        <v>31.0741123666063</v>
      </c>
      <c r="L193" s="74">
        <f>+H193*1000/Population_Monthly!C313</f>
        <v>0.41665271288617683</v>
      </c>
      <c r="M193" s="74">
        <f>GI_Data_Monthly!N193</f>
        <v>118.513976861247</v>
      </c>
      <c r="N193" s="74">
        <f>GI_Data_Monthly!O193*100</f>
        <v>104.088258438401</v>
      </c>
      <c r="O193" s="74">
        <f t="shared" si="25"/>
        <v>105.50962478250109</v>
      </c>
      <c r="P193" s="93">
        <f t="shared" si="21"/>
        <v>77.270254077957588</v>
      </c>
      <c r="Q193" s="116">
        <f t="shared" si="22"/>
        <v>12.947113218076412</v>
      </c>
      <c r="R193" s="74">
        <f t="shared" si="23"/>
        <v>104.60425988817535</v>
      </c>
      <c r="S193" s="121">
        <f t="shared" si="26"/>
        <v>-1.8849606012610653E-2</v>
      </c>
      <c r="T193" s="74">
        <v>0</v>
      </c>
      <c r="U193" s="74">
        <f t="shared" si="24"/>
        <v>105.11979079771434</v>
      </c>
      <c r="V193" s="38">
        <v>66.989745673130784</v>
      </c>
      <c r="W193" s="83"/>
      <c r="X193" s="74">
        <f>+GI_Data_Monthly!AB193*100</f>
        <v>128.47733918129001</v>
      </c>
      <c r="Y193" s="74">
        <f>+GI_Data_Monthly!AC193*100</f>
        <v>162.55681331317899</v>
      </c>
      <c r="Z193" s="122">
        <f t="shared" si="27"/>
        <v>1.0436097312023227E-2</v>
      </c>
      <c r="AA193" s="120">
        <f t="shared" si="28"/>
        <v>1.5172375092452643</v>
      </c>
    </row>
    <row r="194" spans="1:27" x14ac:dyDescent="0.25">
      <c r="A194" s="112">
        <v>1995</v>
      </c>
      <c r="B194" s="113">
        <v>10</v>
      </c>
      <c r="C194" s="29">
        <f>+GI_Data_Monthly!J194</f>
        <v>411517.875</v>
      </c>
      <c r="D194" s="37">
        <f t="shared" si="20"/>
        <v>71.325422708265521</v>
      </c>
      <c r="E194" s="37">
        <f>GI_Data_Monthly!C194</f>
        <v>1.5369999999999999</v>
      </c>
      <c r="F194" s="114">
        <f>GI_Data_Monthly!L194</f>
        <v>10281.200000000001</v>
      </c>
      <c r="G194" s="37">
        <f>+GI_Data_Monthly!E194</f>
        <v>132.76217651367199</v>
      </c>
      <c r="H194" s="29">
        <f>+GI_Data_Monthly!H194</f>
        <v>6043.933</v>
      </c>
      <c r="I194" s="115">
        <f>+GI_Data_Monthly!G194</f>
        <v>5769.5820000000003</v>
      </c>
      <c r="J194" s="29">
        <f>GI_Data_Monthly!I194</f>
        <v>0</v>
      </c>
      <c r="K194" s="38">
        <f>+GI_Data_Monthly!K194</f>
        <v>31.128557205200199</v>
      </c>
      <c r="L194" s="74">
        <f>+H194*1000/Population_Monthly!C314</f>
        <v>0.41740714841146825</v>
      </c>
      <c r="M194" s="74">
        <f>GI_Data_Monthly!N194</f>
        <v>116.866666666667</v>
      </c>
      <c r="N194" s="74">
        <f>GI_Data_Monthly!O194*100</f>
        <v>104.06666666669999</v>
      </c>
      <c r="O194" s="74">
        <f t="shared" si="25"/>
        <v>105.35684700472609</v>
      </c>
      <c r="P194" s="93">
        <f t="shared" si="21"/>
        <v>76.03556712209955</v>
      </c>
      <c r="Q194" s="116">
        <f t="shared" si="22"/>
        <v>12.993282297185878</v>
      </c>
      <c r="R194" s="74">
        <f t="shared" si="23"/>
        <v>104.23759322150865</v>
      </c>
      <c r="S194" s="121">
        <f t="shared" si="26"/>
        <v>-1.7311929492917932E-2</v>
      </c>
      <c r="T194" s="74">
        <v>0</v>
      </c>
      <c r="U194" s="74">
        <f t="shared" si="24"/>
        <v>104.60425988817535</v>
      </c>
      <c r="V194" s="38">
        <v>65.100067120462725</v>
      </c>
      <c r="W194" s="83"/>
      <c r="X194" s="74">
        <f>+GI_Data_Monthly!AB194*100</f>
        <v>128.80000000000001</v>
      </c>
      <c r="Y194" s="74">
        <f>+GI_Data_Monthly!AC194*100</f>
        <v>162.9333333333</v>
      </c>
      <c r="Z194" s="122">
        <f t="shared" si="27"/>
        <v>7.8500627707077855E-3</v>
      </c>
      <c r="AA194" s="120">
        <f t="shared" si="28"/>
        <v>1.5205152870230141</v>
      </c>
    </row>
    <row r="195" spans="1:27" x14ac:dyDescent="0.25">
      <c r="A195" s="112">
        <v>1995</v>
      </c>
      <c r="B195" s="113">
        <v>11</v>
      </c>
      <c r="C195" s="29">
        <f>+GI_Data_Monthly!J195</f>
        <v>411862.14632080198</v>
      </c>
      <c r="D195" s="37">
        <f t="shared" si="20"/>
        <v>71.230676741295269</v>
      </c>
      <c r="E195" s="37">
        <f>GI_Data_Monthly!C195</f>
        <v>1.54112194636656</v>
      </c>
      <c r="F195" s="114">
        <f>GI_Data_Monthly!L195</f>
        <v>10295.664511667201</v>
      </c>
      <c r="G195" s="37">
        <f>+GI_Data_Monthly!E195</f>
        <v>131.347669871123</v>
      </c>
      <c r="H195" s="29">
        <f>+GI_Data_Monthly!H195</f>
        <v>6063.1208048735598</v>
      </c>
      <c r="I195" s="115">
        <f>+GI_Data_Monthly!G195</f>
        <v>5782.0894755311101</v>
      </c>
      <c r="J195" s="29">
        <f>GI_Data_Monthly!I195</f>
        <v>0</v>
      </c>
      <c r="K195" s="38">
        <f>+GI_Data_Monthly!K195</f>
        <v>31.195396793686001</v>
      </c>
      <c r="L195" s="74">
        <f>+H195*1000/Population_Monthly!C315</f>
        <v>0.41804077438047132</v>
      </c>
      <c r="M195" s="74">
        <f>GI_Data_Monthly!N195</f>
        <v>115.99367008479</v>
      </c>
      <c r="N195" s="74">
        <f>GI_Data_Monthly!O195*100</f>
        <v>104.714531802476</v>
      </c>
      <c r="O195" s="74">
        <f t="shared" si="25"/>
        <v>105.27227786331224</v>
      </c>
      <c r="P195" s="93">
        <f t="shared" si="21"/>
        <v>75.265731150129625</v>
      </c>
      <c r="Q195" s="116">
        <f t="shared" si="22"/>
        <v>13.040947832738569</v>
      </c>
      <c r="R195" s="74">
        <f t="shared" si="23"/>
        <v>104.28981896919232</v>
      </c>
      <c r="S195" s="121">
        <f t="shared" si="26"/>
        <v>-9.5983715646609236E-3</v>
      </c>
      <c r="T195" s="74">
        <v>0</v>
      </c>
      <c r="U195" s="74">
        <f t="shared" si="24"/>
        <v>104.23759322150865</v>
      </c>
      <c r="V195" s="38">
        <v>63.64470650033973</v>
      </c>
      <c r="W195" s="83"/>
      <c r="X195" s="74">
        <f>+GI_Data_Monthly!AB195*100</f>
        <v>129.16862505223702</v>
      </c>
      <c r="Y195" s="74">
        <f>+GI_Data_Monthly!AC195*100</f>
        <v>163.31791229248401</v>
      </c>
      <c r="Z195" s="122">
        <f t="shared" si="27"/>
        <v>6.0588014887701285E-3</v>
      </c>
      <c r="AA195" s="120">
        <f t="shared" si="28"/>
        <v>1.5238698237596358</v>
      </c>
    </row>
    <row r="196" spans="1:27" x14ac:dyDescent="0.25">
      <c r="A196" s="112">
        <v>1995</v>
      </c>
      <c r="B196" s="113">
        <v>12</v>
      </c>
      <c r="C196" s="29">
        <f>+GI_Data_Monthly!J196</f>
        <v>411981.97951303801</v>
      </c>
      <c r="D196" s="37">
        <f t="shared" si="20"/>
        <v>71.10076297769875</v>
      </c>
      <c r="E196" s="37">
        <f>GI_Data_Monthly!C196</f>
        <v>1.545670793737</v>
      </c>
      <c r="F196" s="114">
        <f>GI_Data_Monthly!L196</f>
        <v>10313.9920405513</v>
      </c>
      <c r="G196" s="37">
        <f>+GI_Data_Monthly!E196</f>
        <v>131.04820108302499</v>
      </c>
      <c r="H196" s="29">
        <f>+GI_Data_Monthly!H196</f>
        <v>6079.3882066927999</v>
      </c>
      <c r="I196" s="115">
        <f>+GI_Data_Monthly!G196</f>
        <v>5794.3397828551997</v>
      </c>
      <c r="J196" s="29">
        <f>GI_Data_Monthly!I196</f>
        <v>5988.7130145324163</v>
      </c>
      <c r="K196" s="38">
        <f>+GI_Data_Monthly!K196</f>
        <v>31.266702887038001</v>
      </c>
      <c r="L196" s="74">
        <f>+H196*1000/Population_Monthly!C316</f>
        <v>0.41847128665562239</v>
      </c>
      <c r="M196" s="74">
        <f>GI_Data_Monthly!N196</f>
        <v>116.61702775888401</v>
      </c>
      <c r="N196" s="74">
        <f>GI_Data_Monthly!O196*100</f>
        <v>105.87764338871499</v>
      </c>
      <c r="O196" s="74">
        <f t="shared" si="25"/>
        <v>105.29175548480474</v>
      </c>
      <c r="P196" s="93">
        <f t="shared" si="21"/>
        <v>75.447519763853876</v>
      </c>
      <c r="Q196" s="116">
        <f t="shared" si="22"/>
        <v>13.084217386617855</v>
      </c>
      <c r="R196" s="74">
        <f t="shared" si="23"/>
        <v>104.886280619297</v>
      </c>
      <c r="S196" s="121">
        <f t="shared" si="26"/>
        <v>2.2124460713179861E-3</v>
      </c>
      <c r="T196" s="74">
        <v>0</v>
      </c>
      <c r="U196" s="74">
        <f t="shared" si="24"/>
        <v>104.28981896919232</v>
      </c>
      <c r="V196" s="38">
        <v>62.98201754176052</v>
      </c>
      <c r="W196" s="83">
        <f>AVERAGE(Q185:Q196)</f>
        <v>12.879693476217184</v>
      </c>
      <c r="X196" s="74">
        <f>+GI_Data_Monthly!AB196*100</f>
        <v>129.55103529836001</v>
      </c>
      <c r="Y196" s="74">
        <f>+GI_Data_Monthly!AC196*100</f>
        <v>163.678847520651</v>
      </c>
      <c r="Z196" s="122">
        <f t="shared" si="27"/>
        <v>5.0877300649377804E-3</v>
      </c>
      <c r="AA196" s="120">
        <f t="shared" si="28"/>
        <v>1.5273018877708981</v>
      </c>
    </row>
    <row r="197" spans="1:27" x14ac:dyDescent="0.25">
      <c r="A197" s="112">
        <v>1996</v>
      </c>
      <c r="B197" s="113">
        <v>1</v>
      </c>
      <c r="C197" s="29">
        <f>+GI_Data_Monthly!J197</f>
        <v>412473.9</v>
      </c>
      <c r="D197" s="37">
        <f t="shared" ref="D197:D260" si="29">C197/I197</f>
        <v>71.031532344137602</v>
      </c>
      <c r="E197" s="37">
        <f>GI_Data_Monthly!C197</f>
        <v>1.5506666666669999</v>
      </c>
      <c r="F197" s="114">
        <f>GI_Data_Monthly!L197</f>
        <v>10348.700000000001</v>
      </c>
      <c r="G197" s="37">
        <f>+GI_Data_Monthly!E197</f>
        <v>131.08500000000001</v>
      </c>
      <c r="H197" s="29">
        <f>+GI_Data_Monthly!H197</f>
        <v>6094.5</v>
      </c>
      <c r="I197" s="115">
        <f>+GI_Data_Monthly!G197</f>
        <v>5806.91259765625</v>
      </c>
      <c r="J197" s="29">
        <f>GI_Data_Monthly!I197</f>
        <v>0</v>
      </c>
      <c r="K197" s="38">
        <f>+GI_Data_Monthly!K197</f>
        <v>31.341106414794901</v>
      </c>
      <c r="L197" s="74">
        <f>+H197*1000/Population_Monthly!C317</f>
        <v>0.41882096692185417</v>
      </c>
      <c r="M197" s="74">
        <f>GI_Data_Monthly!N197</f>
        <v>119.533333333333</v>
      </c>
      <c r="N197" s="74">
        <f>GI_Data_Monthly!O197*100</f>
        <v>107.43333333330001</v>
      </c>
      <c r="O197" s="74">
        <f t="shared" si="25"/>
        <v>105.43897770702141</v>
      </c>
      <c r="P197" s="93">
        <f t="shared" ref="P197:P260" si="30">M197/E197</f>
        <v>77.085124677541259</v>
      </c>
      <c r="Q197" s="116">
        <f t="shared" ref="Q197:Q260" si="31">K197*L197</f>
        <v>13.126312493045127</v>
      </c>
      <c r="R197" s="74">
        <f t="shared" si="23"/>
        <v>106.00850284149699</v>
      </c>
      <c r="S197" s="121">
        <f t="shared" si="26"/>
        <v>1.6719242901572118E-2</v>
      </c>
      <c r="T197" s="74">
        <v>0</v>
      </c>
      <c r="U197" s="74">
        <f t="shared" si="24"/>
        <v>104.886280619297</v>
      </c>
      <c r="V197" s="38">
        <v>63.140389762592996</v>
      </c>
      <c r="W197" s="83"/>
      <c r="X197" s="74">
        <f>+GI_Data_Monthly!AB197*100</f>
        <v>129.96666666670001</v>
      </c>
      <c r="Y197" s="74">
        <f>+GI_Data_Monthly!AC197*100</f>
        <v>164.03333333329999</v>
      </c>
      <c r="Z197" s="122">
        <f t="shared" si="27"/>
        <v>4.9278726288750534E-3</v>
      </c>
      <c r="AA197" s="120">
        <f t="shared" si="28"/>
        <v>1.5308018877708982</v>
      </c>
    </row>
    <row r="198" spans="1:27" x14ac:dyDescent="0.25">
      <c r="A198" s="112">
        <v>1996</v>
      </c>
      <c r="B198" s="113">
        <v>2</v>
      </c>
      <c r="C198" s="29">
        <f>+GI_Data_Monthly!J198</f>
        <v>413752.35015752597</v>
      </c>
      <c r="D198" s="37">
        <f t="shared" si="29"/>
        <v>71.100888300673731</v>
      </c>
      <c r="E198" s="37">
        <f>GI_Data_Monthly!C198</f>
        <v>1.5556623594418399</v>
      </c>
      <c r="F198" s="114">
        <f>GI_Data_Monthly!L198</f>
        <v>10406.0410248894</v>
      </c>
      <c r="G198" s="37">
        <f>+GI_Data_Monthly!E198</f>
        <v>130.961081339815</v>
      </c>
      <c r="H198" s="29">
        <f>+GI_Data_Monthly!H198</f>
        <v>6108.4474466957299</v>
      </c>
      <c r="I198" s="115">
        <f>+GI_Data_Monthly!G198</f>
        <v>5819.2289863923597</v>
      </c>
      <c r="J198" s="29">
        <f>GI_Data_Monthly!I198</f>
        <v>0</v>
      </c>
      <c r="K198" s="38">
        <f>+GI_Data_Monthly!K198</f>
        <v>31.410615560772801</v>
      </c>
      <c r="L198" s="74">
        <f>+H198*1000/Population_Monthly!C318</f>
        <v>0.41908961417540647</v>
      </c>
      <c r="M198" s="74">
        <f>GI_Data_Monthly!N198</f>
        <v>124.965456144276</v>
      </c>
      <c r="N198" s="74">
        <f>GI_Data_Monthly!O198*100</f>
        <v>109.10684995616</v>
      </c>
      <c r="O198" s="74">
        <f t="shared" si="25"/>
        <v>105.71400385029851</v>
      </c>
      <c r="P198" s="93">
        <f t="shared" si="30"/>
        <v>80.32942070354693</v>
      </c>
      <c r="Q198" s="116">
        <f t="shared" si="31"/>
        <v>13.163862756376291</v>
      </c>
      <c r="R198" s="74">
        <f t="shared" si="23"/>
        <v>107.47260889272501</v>
      </c>
      <c r="S198" s="121">
        <f t="shared" si="26"/>
        <v>3.1191964473136657E-2</v>
      </c>
      <c r="T198" s="74">
        <v>1</v>
      </c>
      <c r="U198" s="74">
        <f t="shared" si="24"/>
        <v>106.00850284149699</v>
      </c>
      <c r="V198" s="38">
        <v>64.146585103528395</v>
      </c>
      <c r="W198" s="83"/>
      <c r="X198" s="74">
        <f>+GI_Data_Monthly!AB198*100</f>
        <v>130.388456592555</v>
      </c>
      <c r="Y198" s="74">
        <f>+GI_Data_Monthly!AC198*100</f>
        <v>164.36605561065102</v>
      </c>
      <c r="Z198" s="122">
        <f t="shared" si="27"/>
        <v>5.4734940025628715E-3</v>
      </c>
      <c r="AA198" s="120">
        <f t="shared" si="28"/>
        <v>1.5343454875678324</v>
      </c>
    </row>
    <row r="199" spans="1:27" x14ac:dyDescent="0.25">
      <c r="A199" s="112">
        <v>1996</v>
      </c>
      <c r="B199" s="113">
        <v>3</v>
      </c>
      <c r="C199" s="29">
        <f>+GI_Data_Monthly!J199</f>
        <v>415376.77733824099</v>
      </c>
      <c r="D199" s="37">
        <f t="shared" si="29"/>
        <v>71.24059498972197</v>
      </c>
      <c r="E199" s="37">
        <f>GI_Data_Monthly!C199</f>
        <v>1.56002212683515</v>
      </c>
      <c r="F199" s="114">
        <f>GI_Data_Monthly!L199</f>
        <v>10468.9525851541</v>
      </c>
      <c r="G199" s="37">
        <f>+GI_Data_Monthly!E199</f>
        <v>131.14939364032401</v>
      </c>
      <c r="H199" s="29">
        <f>+GI_Data_Monthly!H199</f>
        <v>6120.4863863605897</v>
      </c>
      <c r="I199" s="115">
        <f>+GI_Data_Monthly!G199</f>
        <v>5830.6191490703904</v>
      </c>
      <c r="J199" s="29">
        <f>GI_Data_Monthly!I199</f>
        <v>0</v>
      </c>
      <c r="K199" s="38">
        <f>+GI_Data_Monthly!K199</f>
        <v>31.468266742826501</v>
      </c>
      <c r="L199" s="74">
        <f>+H199*1000/Population_Monthly!C319</f>
        <v>0.41922665550633148</v>
      </c>
      <c r="M199" s="74">
        <f>GI_Data_Monthly!N199</f>
        <v>130.537980998981</v>
      </c>
      <c r="N199" s="74">
        <f>GI_Data_Monthly!O199*100</f>
        <v>110.427997499561</v>
      </c>
      <c r="O199" s="74">
        <f t="shared" si="25"/>
        <v>106.08675088674867</v>
      </c>
      <c r="P199" s="93">
        <f t="shared" si="30"/>
        <v>83.677006084398414</v>
      </c>
      <c r="Q199" s="116">
        <f t="shared" si="31"/>
        <v>13.192336221176273</v>
      </c>
      <c r="R199" s="74">
        <f t="shared" si="23"/>
        <v>108.98939359634034</v>
      </c>
      <c r="S199" s="121">
        <f t="shared" si="26"/>
        <v>4.2215686297581767E-2</v>
      </c>
      <c r="T199" s="74">
        <v>0</v>
      </c>
      <c r="U199" s="74">
        <f t="shared" si="24"/>
        <v>107.47260889272501</v>
      </c>
      <c r="V199" s="38">
        <v>65.555850684511753</v>
      </c>
      <c r="W199" s="83"/>
      <c r="X199" s="74">
        <f>+GI_Data_Monthly!AB199*100</f>
        <v>130.74564062867299</v>
      </c>
      <c r="Y199" s="74">
        <f>+GI_Data_Monthly!AC199*100</f>
        <v>164.66900003933401</v>
      </c>
      <c r="Z199" s="122">
        <f t="shared" si="27"/>
        <v>6.6208529476472393E-3</v>
      </c>
      <c r="AA199" s="120">
        <f t="shared" si="28"/>
        <v>1.5379218926430311</v>
      </c>
    </row>
    <row r="200" spans="1:27" x14ac:dyDescent="0.25">
      <c r="A200" s="112">
        <v>1996</v>
      </c>
      <c r="B200" s="113">
        <v>4</v>
      </c>
      <c r="C200" s="29">
        <f>+GI_Data_Monthly!J200</f>
        <v>417088.3</v>
      </c>
      <c r="D200" s="37">
        <f t="shared" si="29"/>
        <v>71.384625021671852</v>
      </c>
      <c r="E200" s="37">
        <f>GI_Data_Monthly!C200</f>
        <v>1.5640000000000001</v>
      </c>
      <c r="F200" s="114">
        <f>GI_Data_Monthly!L200</f>
        <v>10529.4</v>
      </c>
      <c r="G200" s="37">
        <f>+GI_Data_Monthly!E200</f>
        <v>132.40692138671901</v>
      </c>
      <c r="H200" s="29">
        <f>+GI_Data_Monthly!H200</f>
        <v>6132.2</v>
      </c>
      <c r="I200" s="115">
        <f>+GI_Data_Monthly!G200</f>
        <v>5842.8310000000001</v>
      </c>
      <c r="J200" s="29">
        <f>GI_Data_Monthly!I200</f>
        <v>0</v>
      </c>
      <c r="K200" s="38">
        <f>+GI_Data_Monthly!K200</f>
        <v>31.519443511962901</v>
      </c>
      <c r="L200" s="74">
        <f>+H200*1000/Population_Monthly!C320</f>
        <v>0.41934100098738863</v>
      </c>
      <c r="M200" s="74">
        <f>GI_Data_Monthly!N200</f>
        <v>134.566666666667</v>
      </c>
      <c r="N200" s="74">
        <f>GI_Data_Monthly!O200*100</f>
        <v>111.16666666670001</v>
      </c>
      <c r="O200" s="74">
        <f t="shared" si="25"/>
        <v>106.51452866453199</v>
      </c>
      <c r="P200" s="93">
        <f t="shared" si="30"/>
        <v>86.040068201193733</v>
      </c>
      <c r="Q200" s="116">
        <f t="shared" si="31"/>
        <v>13.217394992871975</v>
      </c>
      <c r="R200" s="74">
        <f t="shared" ref="R200:R263" si="32">AVERAGE(N198:N200)</f>
        <v>110.23383804080702</v>
      </c>
      <c r="S200" s="121">
        <f t="shared" si="26"/>
        <v>4.841244891607932E-2</v>
      </c>
      <c r="T200" s="74">
        <v>0</v>
      </c>
      <c r="U200" s="74">
        <f t="shared" si="24"/>
        <v>108.98939359634034</v>
      </c>
      <c r="V200" s="38">
        <v>67.162121139024009</v>
      </c>
      <c r="W200" s="83"/>
      <c r="X200" s="74">
        <f>+GI_Data_Monthly!AB200*100</f>
        <v>131.03333333329999</v>
      </c>
      <c r="Y200" s="74">
        <f>+GI_Data_Monthly!AC200*100</f>
        <v>165</v>
      </c>
      <c r="Z200" s="122">
        <f t="shared" si="27"/>
        <v>8.3673253272009973E-3</v>
      </c>
      <c r="AA200" s="120">
        <f t="shared" si="28"/>
        <v>1.541505225976364</v>
      </c>
    </row>
    <row r="201" spans="1:27" x14ac:dyDescent="0.25">
      <c r="A201" s="112">
        <v>1996</v>
      </c>
      <c r="B201" s="113">
        <v>5</v>
      </c>
      <c r="C201" s="29">
        <f>+GI_Data_Monthly!J201</f>
        <v>418356.05593444098</v>
      </c>
      <c r="D201" s="37">
        <f t="shared" si="29"/>
        <v>71.455125542111119</v>
      </c>
      <c r="E201" s="37">
        <f>GI_Data_Monthly!C201</f>
        <v>1.5670133459823301</v>
      </c>
      <c r="F201" s="114">
        <f>GI_Data_Monthly!L201</f>
        <v>10569.459990351899</v>
      </c>
      <c r="G201" s="37">
        <f>+GI_Data_Monthly!E201</f>
        <v>134.97843066723999</v>
      </c>
      <c r="H201" s="29">
        <f>+GI_Data_Monthly!H201</f>
        <v>6142.7395563254704</v>
      </c>
      <c r="I201" s="115">
        <f>+GI_Data_Monthly!G201</f>
        <v>5854.8082136933399</v>
      </c>
      <c r="J201" s="29">
        <f>GI_Data_Monthly!I201</f>
        <v>0</v>
      </c>
      <c r="K201" s="38">
        <f>+GI_Data_Monthly!K201</f>
        <v>31.5562106619251</v>
      </c>
      <c r="L201" s="74">
        <f>+H201*1000/Population_Monthly!C321</f>
        <v>0.41930930019976081</v>
      </c>
      <c r="M201" s="74">
        <f>GI_Data_Monthly!N201</f>
        <v>134.899696288039</v>
      </c>
      <c r="N201" s="74">
        <f>GI_Data_Monthly!O201*100</f>
        <v>110.98366106618501</v>
      </c>
      <c r="O201" s="74">
        <f t="shared" si="25"/>
        <v>106.93541510094508</v>
      </c>
      <c r="P201" s="93">
        <f t="shared" si="30"/>
        <v>86.087139355838104</v>
      </c>
      <c r="Q201" s="116">
        <f t="shared" si="31"/>
        <v>13.231812609608044</v>
      </c>
      <c r="R201" s="74">
        <f t="shared" si="32"/>
        <v>110.85944174414867</v>
      </c>
      <c r="S201" s="121">
        <f t="shared" si="26"/>
        <v>4.767764625598736E-2</v>
      </c>
      <c r="T201" s="74">
        <v>0</v>
      </c>
      <c r="U201" s="74">
        <f t="shared" ref="U201:U264" si="33">AVERAGE(N198:N200)</f>
        <v>110.23383804080702</v>
      </c>
      <c r="V201" s="38">
        <v>68.435319359270352</v>
      </c>
      <c r="W201" s="83"/>
      <c r="X201" s="74">
        <f>+GI_Data_Monthly!AB201*100</f>
        <v>131.19225375702499</v>
      </c>
      <c r="Y201" s="74">
        <f>+GI_Data_Monthly!AC201*100</f>
        <v>165.33916330247399</v>
      </c>
      <c r="Z201" s="122">
        <f t="shared" si="27"/>
        <v>1.0735315441361129E-2</v>
      </c>
      <c r="AA201" s="120">
        <f t="shared" si="28"/>
        <v>1.5450908869077182</v>
      </c>
    </row>
    <row r="202" spans="1:27" x14ac:dyDescent="0.25">
      <c r="A202" s="112">
        <v>1996</v>
      </c>
      <c r="B202" s="113">
        <v>6</v>
      </c>
      <c r="C202" s="29">
        <f>+GI_Data_Monthly!J202</f>
        <v>419333.71472325397</v>
      </c>
      <c r="D202" s="37">
        <f t="shared" si="29"/>
        <v>71.469954526953302</v>
      </c>
      <c r="E202" s="37">
        <f>GI_Data_Monthly!C202</f>
        <v>1.5698315465280599</v>
      </c>
      <c r="F202" s="114">
        <f>GI_Data_Monthly!L202</f>
        <v>10598.7496751659</v>
      </c>
      <c r="G202" s="37">
        <f>+GI_Data_Monthly!E202</f>
        <v>137.67226521232001</v>
      </c>
      <c r="H202" s="29">
        <f>+GI_Data_Monthly!H202</f>
        <v>6154.94983700592</v>
      </c>
      <c r="I202" s="115">
        <f>+GI_Data_Monthly!G202</f>
        <v>5867.2727231848403</v>
      </c>
      <c r="J202" s="29">
        <f>GI_Data_Monthly!I202</f>
        <v>0</v>
      </c>
      <c r="K202" s="38">
        <f>+GI_Data_Monthly!K202</f>
        <v>31.5784979950508</v>
      </c>
      <c r="L202" s="74">
        <f>+H202*1000/Population_Monthly!C322</f>
        <v>0.41939155410793644</v>
      </c>
      <c r="M202" s="74">
        <f>GI_Data_Monthly!N202</f>
        <v>132.872998592111</v>
      </c>
      <c r="N202" s="74">
        <f>GI_Data_Monthly!O202*100</f>
        <v>110.32999169253598</v>
      </c>
      <c r="O202" s="74">
        <f t="shared" si="25"/>
        <v>107.32667681140491</v>
      </c>
      <c r="P202" s="93">
        <f t="shared" si="30"/>
        <v>84.64156481374161</v>
      </c>
      <c r="Q202" s="116">
        <f t="shared" si="31"/>
        <v>13.243755350538709</v>
      </c>
      <c r="R202" s="74">
        <f t="shared" si="32"/>
        <v>110.826773141807</v>
      </c>
      <c r="S202" s="121">
        <f t="shared" si="26"/>
        <v>4.4446889200369544E-2</v>
      </c>
      <c r="T202" s="74">
        <v>0</v>
      </c>
      <c r="U202" s="74">
        <f t="shared" si="33"/>
        <v>110.85944174414867</v>
      </c>
      <c r="V202" s="38">
        <v>69.103183701668982</v>
      </c>
      <c r="W202" s="83"/>
      <c r="X202" s="74">
        <f>+GI_Data_Monthly!AB202*100</f>
        <v>131.315152548632</v>
      </c>
      <c r="Y202" s="74">
        <f>+GI_Data_Monthly!AC202*100</f>
        <v>165.70518526174001</v>
      </c>
      <c r="Z202" s="122">
        <f t="shared" si="27"/>
        <v>1.3893332299466848E-2</v>
      </c>
      <c r="AA202" s="120">
        <f t="shared" si="28"/>
        <v>1.5487034413591594</v>
      </c>
    </row>
    <row r="203" spans="1:27" x14ac:dyDescent="0.25">
      <c r="A203" s="112">
        <v>1996</v>
      </c>
      <c r="B203" s="113">
        <v>7</v>
      </c>
      <c r="C203" s="29">
        <f>+GI_Data_Monthly!J203</f>
        <v>420136.25</v>
      </c>
      <c r="D203" s="37">
        <f t="shared" si="29"/>
        <v>71.460298988178167</v>
      </c>
      <c r="E203" s="37">
        <f>GI_Data_Monthly!C203</f>
        <v>1.573</v>
      </c>
      <c r="F203" s="114">
        <f>GI_Data_Monthly!L203</f>
        <v>10626.8</v>
      </c>
      <c r="G203" s="37">
        <f>+GI_Data_Monthly!E203</f>
        <v>138.59164428710901</v>
      </c>
      <c r="H203" s="29">
        <f>+GI_Data_Monthly!H203</f>
        <v>6170.5330000000004</v>
      </c>
      <c r="I203" s="115">
        <f>+GI_Data_Monthly!G203</f>
        <v>5879.2960000000003</v>
      </c>
      <c r="J203" s="29">
        <f>GI_Data_Monthly!I203</f>
        <v>0</v>
      </c>
      <c r="K203" s="38">
        <f>+GI_Data_Monthly!K203</f>
        <v>31.582477569580099</v>
      </c>
      <c r="L203" s="74">
        <f>+H203*1000/Population_Monthly!C323</f>
        <v>0.41970292870715092</v>
      </c>
      <c r="M203" s="74">
        <f>GI_Data_Monthly!N203</f>
        <v>130.63333333333301</v>
      </c>
      <c r="N203" s="74">
        <f>GI_Data_Monthly!O203*100</f>
        <v>109.8666666667</v>
      </c>
      <c r="O203" s="74">
        <f t="shared" si="25"/>
        <v>107.71834347807157</v>
      </c>
      <c r="P203" s="93">
        <f t="shared" si="30"/>
        <v>83.047255774528296</v>
      </c>
      <c r="Q203" s="116">
        <f t="shared" si="31"/>
        <v>13.25525833178067</v>
      </c>
      <c r="R203" s="74">
        <f t="shared" si="32"/>
        <v>110.39343980847366</v>
      </c>
      <c r="S203" s="121">
        <f t="shared" si="26"/>
        <v>4.4690966719478586E-2</v>
      </c>
      <c r="T203" s="74">
        <v>0</v>
      </c>
      <c r="U203" s="74">
        <f t="shared" si="33"/>
        <v>110.826773141807</v>
      </c>
      <c r="V203" s="38">
        <v>68.791532023167292</v>
      </c>
      <c r="W203" s="83"/>
      <c r="X203" s="74">
        <f>+GI_Data_Monthly!AB203*100</f>
        <v>131.5</v>
      </c>
      <c r="Y203" s="74">
        <f>+GI_Data_Monthly!AC203*100</f>
        <v>166.0666666667</v>
      </c>
      <c r="Z203" s="122">
        <f t="shared" si="27"/>
        <v>1.8090318259150102E-2</v>
      </c>
      <c r="AA203" s="120">
        <f t="shared" si="28"/>
        <v>1.5523978858035761</v>
      </c>
    </row>
    <row r="204" spans="1:27" x14ac:dyDescent="0.25">
      <c r="A204" s="112">
        <v>1996</v>
      </c>
      <c r="B204" s="113">
        <v>8</v>
      </c>
      <c r="C204" s="29">
        <f>+GI_Data_Monthly!J204</f>
        <v>420960.44599590602</v>
      </c>
      <c r="D204" s="37">
        <f t="shared" si="29"/>
        <v>71.451591163871399</v>
      </c>
      <c r="E204" s="37">
        <f>GI_Data_Monthly!C204</f>
        <v>1.57725035488923</v>
      </c>
      <c r="F204" s="114">
        <f>GI_Data_Monthly!L204</f>
        <v>10663.980804754799</v>
      </c>
      <c r="G204" s="37">
        <f>+GI_Data_Monthly!E204</f>
        <v>136.597198065507</v>
      </c>
      <c r="H204" s="29">
        <f>+GI_Data_Monthly!H204</f>
        <v>6192.0680880041</v>
      </c>
      <c r="I204" s="115">
        <f>+GI_Data_Monthly!G204</f>
        <v>5891.5475378350902</v>
      </c>
      <c r="J204" s="29">
        <f>GI_Data_Monthly!I204</f>
        <v>0</v>
      </c>
      <c r="K204" s="38">
        <f>+GI_Data_Monthly!K204</f>
        <v>31.570595548309299</v>
      </c>
      <c r="L204" s="74">
        <f>+H204*1000/Population_Monthly!C324</f>
        <v>0.42041730630106405</v>
      </c>
      <c r="M204" s="74">
        <f>GI_Data_Monthly!N204</f>
        <v>129.66256323799499</v>
      </c>
      <c r="N204" s="74">
        <f>GI_Data_Monthly!O204*100</f>
        <v>110.06395636781301</v>
      </c>
      <c r="O204" s="74">
        <f t="shared" si="25"/>
        <v>108.17718529543725</v>
      </c>
      <c r="P204" s="93">
        <f t="shared" si="30"/>
        <v>82.20797848360678</v>
      </c>
      <c r="Q204" s="116">
        <f t="shared" si="31"/>
        <v>13.27282473874056</v>
      </c>
      <c r="R204" s="74">
        <f t="shared" si="32"/>
        <v>110.08687157568299</v>
      </c>
      <c r="S204" s="121">
        <f t="shared" si="26"/>
        <v>5.2660814738300088E-2</v>
      </c>
      <c r="T204" s="74">
        <v>0</v>
      </c>
      <c r="U204" s="74">
        <f t="shared" si="33"/>
        <v>110.39343980847366</v>
      </c>
      <c r="V204" s="38">
        <v>67.307849053742615</v>
      </c>
      <c r="W204" s="83"/>
      <c r="X204" s="74">
        <f>+GI_Data_Monthly!AB204*100</f>
        <v>131.83290191806699</v>
      </c>
      <c r="Y204" s="74">
        <f>+GI_Data_Monthly!AC204*100</f>
        <v>166.43933757877201</v>
      </c>
      <c r="Z204" s="122">
        <f t="shared" si="27"/>
        <v>2.3705683208636159E-2</v>
      </c>
      <c r="AA204" s="120">
        <f t="shared" si="28"/>
        <v>1.5562498765682558</v>
      </c>
    </row>
    <row r="205" spans="1:27" x14ac:dyDescent="0.25">
      <c r="A205" s="112">
        <v>1996</v>
      </c>
      <c r="B205" s="113">
        <v>9</v>
      </c>
      <c r="C205" s="29">
        <f>+GI_Data_Monthly!J205</f>
        <v>421755.606585756</v>
      </c>
      <c r="D205" s="37">
        <f t="shared" si="29"/>
        <v>71.441849883777508</v>
      </c>
      <c r="E205" s="37">
        <f>GI_Data_Monthly!C205</f>
        <v>1.5820726048356999</v>
      </c>
      <c r="F205" s="114">
        <f>GI_Data_Monthly!L205</f>
        <v>10704.5184643834</v>
      </c>
      <c r="G205" s="37">
        <f>+GI_Data_Monthly!E205</f>
        <v>132.76730016639499</v>
      </c>
      <c r="H205" s="29">
        <f>+GI_Data_Monthly!H205</f>
        <v>6216.4808252447401</v>
      </c>
      <c r="I205" s="115">
        <f>+GI_Data_Monthly!G205</f>
        <v>5903.4810446800202</v>
      </c>
      <c r="J205" s="29">
        <f>GI_Data_Monthly!I205</f>
        <v>0</v>
      </c>
      <c r="K205" s="38">
        <f>+GI_Data_Monthly!K205</f>
        <v>31.563231180615698</v>
      </c>
      <c r="L205" s="74">
        <f>+H205*1000/Population_Monthly!C325</f>
        <v>0.42132417654591842</v>
      </c>
      <c r="M205" s="74">
        <f>GI_Data_Monthly!N205</f>
        <v>129.83115938678</v>
      </c>
      <c r="N205" s="74">
        <f>GI_Data_Monthly!O205*100</f>
        <v>110.881198807085</v>
      </c>
      <c r="O205" s="74">
        <f t="shared" si="25"/>
        <v>108.74326365949425</v>
      </c>
      <c r="P205" s="93">
        <f t="shared" si="30"/>
        <v>82.063970382865662</v>
      </c>
      <c r="Q205" s="116">
        <f t="shared" si="31"/>
        <v>13.298352386301366</v>
      </c>
      <c r="R205" s="74">
        <f t="shared" si="32"/>
        <v>110.27060728053267</v>
      </c>
      <c r="S205" s="121">
        <f t="shared" si="26"/>
        <v>6.5261350997663614E-2</v>
      </c>
      <c r="T205" s="74">
        <v>0</v>
      </c>
      <c r="U205" s="74">
        <f t="shared" si="33"/>
        <v>110.08687157568299</v>
      </c>
      <c r="V205" s="38">
        <v>65.159823193673432</v>
      </c>
      <c r="W205" s="83"/>
      <c r="X205" s="74">
        <f>+GI_Data_Monthly!AB205*100</f>
        <v>132.238826810343</v>
      </c>
      <c r="Y205" s="74">
        <f>+GI_Data_Monthly!AC205*100</f>
        <v>166.80169271948401</v>
      </c>
      <c r="Z205" s="122">
        <f t="shared" si="27"/>
        <v>3.0714929626159015E-2</v>
      </c>
      <c r="AA205" s="120">
        <f t="shared" si="28"/>
        <v>1.5602759787735725</v>
      </c>
    </row>
    <row r="206" spans="1:27" x14ac:dyDescent="0.25">
      <c r="A206" s="112">
        <v>1996</v>
      </c>
      <c r="B206" s="113">
        <v>10</v>
      </c>
      <c r="C206" s="29">
        <f>+GI_Data_Monthly!J206</f>
        <v>422436.03125</v>
      </c>
      <c r="D206" s="37">
        <f t="shared" si="29"/>
        <v>71.422719524551923</v>
      </c>
      <c r="E206" s="37">
        <f>GI_Data_Monthly!C206</f>
        <v>1.586666666667</v>
      </c>
      <c r="F206" s="114">
        <f>GI_Data_Monthly!L206</f>
        <v>10739.1</v>
      </c>
      <c r="G206" s="37">
        <f>+GI_Data_Monthly!E206</f>
        <v>128.958419799805</v>
      </c>
      <c r="H206" s="29">
        <f>+GI_Data_Monthly!H206</f>
        <v>6239.3670000000002</v>
      </c>
      <c r="I206" s="115">
        <f>+GI_Data_Monthly!G206</f>
        <v>5914.5889999999999</v>
      </c>
      <c r="J206" s="29">
        <f>GI_Data_Monthly!I206</f>
        <v>0</v>
      </c>
      <c r="K206" s="38">
        <f>+GI_Data_Monthly!K206</f>
        <v>31.584424972534201</v>
      </c>
      <c r="L206" s="74">
        <f>+H206*1000/Population_Monthly!C326</f>
        <v>0.42212454715530051</v>
      </c>
      <c r="M206" s="74">
        <f>GI_Data_Monthly!N206</f>
        <v>130.433333333333</v>
      </c>
      <c r="N206" s="74">
        <f>GI_Data_Monthly!O206*100</f>
        <v>112.0666666667</v>
      </c>
      <c r="O206" s="74">
        <f t="shared" si="25"/>
        <v>109.40993032616092</v>
      </c>
      <c r="P206" s="93">
        <f t="shared" si="30"/>
        <v>82.205882352923695</v>
      </c>
      <c r="Q206" s="116">
        <f t="shared" si="31"/>
        <v>13.332561088691564</v>
      </c>
      <c r="R206" s="74">
        <f t="shared" si="32"/>
        <v>111.00394061386601</v>
      </c>
      <c r="S206" s="121">
        <f t="shared" si="26"/>
        <v>7.6873798846868624E-2</v>
      </c>
      <c r="T206" s="74">
        <v>0</v>
      </c>
      <c r="U206" s="74">
        <f t="shared" si="33"/>
        <v>110.27060728053267</v>
      </c>
      <c r="V206" s="38">
        <v>63.098009394277305</v>
      </c>
      <c r="W206" s="83"/>
      <c r="X206" s="74">
        <f>+GI_Data_Monthly!AB206*100</f>
        <v>132.6</v>
      </c>
      <c r="Y206" s="74">
        <f>+GI_Data_Monthly!AC206*100</f>
        <v>167.13333333330002</v>
      </c>
      <c r="Z206" s="122">
        <f t="shared" si="27"/>
        <v>3.8563740321141231E-2</v>
      </c>
      <c r="AA206" s="120">
        <f t="shared" si="28"/>
        <v>1.5644148676624894</v>
      </c>
    </row>
    <row r="207" spans="1:27" x14ac:dyDescent="0.25">
      <c r="A207" s="112">
        <v>1996</v>
      </c>
      <c r="B207" s="113">
        <v>11</v>
      </c>
      <c r="C207" s="29">
        <f>+GI_Data_Monthly!J207</f>
        <v>423018.21252788202</v>
      </c>
      <c r="D207" s="37">
        <f t="shared" si="29"/>
        <v>71.388515361346691</v>
      </c>
      <c r="E207" s="37">
        <f>GI_Data_Monthly!C207</f>
        <v>1.5907897936838</v>
      </c>
      <c r="F207" s="114">
        <f>GI_Data_Monthly!L207</f>
        <v>10765.148945000699</v>
      </c>
      <c r="G207" s="37">
        <f>+GI_Data_Monthly!E207</f>
        <v>126.46012270072001</v>
      </c>
      <c r="H207" s="29">
        <f>+GI_Data_Monthly!H207</f>
        <v>6259.8447284634804</v>
      </c>
      <c r="I207" s="115">
        <f>+GI_Data_Monthly!G207</f>
        <v>5925.5779502724499</v>
      </c>
      <c r="J207" s="29">
        <f>GI_Data_Monthly!I207</f>
        <v>0</v>
      </c>
      <c r="K207" s="38">
        <f>+GI_Data_Monthly!K207</f>
        <v>31.6504068716673</v>
      </c>
      <c r="L207" s="74">
        <f>+H207*1000/Population_Monthly!C327</f>
        <v>0.42275942620623913</v>
      </c>
      <c r="M207" s="74">
        <f>GI_Data_Monthly!N207</f>
        <v>130.932995131658</v>
      </c>
      <c r="N207" s="74">
        <f>GI_Data_Monthly!O207*100</f>
        <v>113.431137459268</v>
      </c>
      <c r="O207" s="74">
        <f t="shared" si="25"/>
        <v>110.1363141308936</v>
      </c>
      <c r="P207" s="93">
        <f t="shared" si="30"/>
        <v>82.30691173121987</v>
      </c>
      <c r="Q207" s="116">
        <f t="shared" si="31"/>
        <v>13.380507848260075</v>
      </c>
      <c r="R207" s="74">
        <f t="shared" si="32"/>
        <v>112.12633431101767</v>
      </c>
      <c r="S207" s="121">
        <f t="shared" si="26"/>
        <v>8.3241604644083367E-2</v>
      </c>
      <c r="T207" s="74">
        <v>0</v>
      </c>
      <c r="U207" s="74">
        <f t="shared" si="33"/>
        <v>111.00394061386601</v>
      </c>
      <c r="V207" s="38">
        <v>61.653932335006346</v>
      </c>
      <c r="W207" s="83"/>
      <c r="X207" s="74">
        <f>+GI_Data_Monthly!AB207*100</f>
        <v>132.846857692268</v>
      </c>
      <c r="Y207" s="74">
        <f>+GI_Data_Monthly!AC207*100</f>
        <v>167.452987397877</v>
      </c>
      <c r="Z207" s="122">
        <f t="shared" si="27"/>
        <v>4.630040500520325E-2</v>
      </c>
      <c r="AA207" s="120">
        <f t="shared" si="28"/>
        <v>1.5685538549389262</v>
      </c>
    </row>
    <row r="208" spans="1:27" x14ac:dyDescent="0.25">
      <c r="A208" s="112">
        <v>1996</v>
      </c>
      <c r="B208" s="113">
        <v>12</v>
      </c>
      <c r="C208" s="29">
        <f>+GI_Data_Monthly!J208</f>
        <v>423565.96027204802</v>
      </c>
      <c r="D208" s="37">
        <f t="shared" si="29"/>
        <v>71.354125093736371</v>
      </c>
      <c r="E208" s="37">
        <f>GI_Data_Monthly!C208</f>
        <v>1.5939810007757</v>
      </c>
      <c r="F208" s="114">
        <f>GI_Data_Monthly!L208</f>
        <v>10788.3263914913</v>
      </c>
      <c r="G208" s="37">
        <f>+GI_Data_Monthly!E208</f>
        <v>126.328202157945</v>
      </c>
      <c r="H208" s="29">
        <f>+GI_Data_Monthly!H208</f>
        <v>6278.7125792475699</v>
      </c>
      <c r="I208" s="115">
        <f>+GI_Data_Monthly!G208</f>
        <v>5936.1103470278504</v>
      </c>
      <c r="J208" s="29">
        <f>GI_Data_Monthly!I208</f>
        <v>6175.8607872789662</v>
      </c>
      <c r="K208" s="38">
        <f>+GI_Data_Monthly!K208</f>
        <v>31.733828673484901</v>
      </c>
      <c r="L208" s="74">
        <f>+H208*1000/Population_Monthly!C328</f>
        <v>0.4232835280190973</v>
      </c>
      <c r="M208" s="74">
        <f>GI_Data_Monthly!N208</f>
        <v>131.08581463743499</v>
      </c>
      <c r="N208" s="74">
        <f>GI_Data_Monthly!O208*100</f>
        <v>114.383705902815</v>
      </c>
      <c r="O208" s="74">
        <f t="shared" si="25"/>
        <v>110.84515267373524</v>
      </c>
      <c r="P208" s="93">
        <f t="shared" si="30"/>
        <v>82.238003196802836</v>
      </c>
      <c r="Q208" s="116">
        <f t="shared" si="31"/>
        <v>13.432406958466279</v>
      </c>
      <c r="R208" s="74">
        <f t="shared" si="32"/>
        <v>113.29383667626099</v>
      </c>
      <c r="S208" s="121">
        <f t="shared" si="26"/>
        <v>8.0338608244907572E-2</v>
      </c>
      <c r="T208" s="74">
        <v>0</v>
      </c>
      <c r="U208" s="74">
        <f t="shared" si="33"/>
        <v>112.12633431101767</v>
      </c>
      <c r="V208" s="38">
        <v>61.553169326117974</v>
      </c>
      <c r="W208" s="83">
        <f>AVERAGE(Q197:Q208)</f>
        <v>13.262282147988076</v>
      </c>
      <c r="X208" s="74">
        <f>+GI_Data_Monthly!AB208*100</f>
        <v>132.91451390682499</v>
      </c>
      <c r="Y208" s="74">
        <f>+GI_Data_Monthly!AC208*100</f>
        <v>167.759634669625</v>
      </c>
      <c r="Z208" s="122">
        <f t="shared" si="27"/>
        <v>5.2810918519669049E-2</v>
      </c>
      <c r="AA208" s="120">
        <f t="shared" si="28"/>
        <v>1.5725797055254842</v>
      </c>
    </row>
    <row r="209" spans="1:27" x14ac:dyDescent="0.25">
      <c r="A209" s="112">
        <v>1997</v>
      </c>
      <c r="B209" s="113">
        <v>1</v>
      </c>
      <c r="C209" s="29">
        <f>+GI_Data_Monthly!J209</f>
        <v>424254.46875</v>
      </c>
      <c r="D209" s="37">
        <f t="shared" si="29"/>
        <v>71.334695291825184</v>
      </c>
      <c r="E209" s="37">
        <f>GI_Data_Monthly!C209</f>
        <v>1.5963333333330001</v>
      </c>
      <c r="F209" s="114">
        <f>GI_Data_Monthly!L209</f>
        <v>10820.9</v>
      </c>
      <c r="G209" s="37">
        <f>+GI_Data_Monthly!E209</f>
        <v>129.34036254882801</v>
      </c>
      <c r="H209" s="29">
        <f>+GI_Data_Monthly!H209</f>
        <v>6300.567</v>
      </c>
      <c r="I209" s="115">
        <f>+GI_Data_Monthly!G209</f>
        <v>5947.3789999999999</v>
      </c>
      <c r="J209" s="29">
        <f>GI_Data_Monthly!I209</f>
        <v>0</v>
      </c>
      <c r="K209" s="38">
        <f>+GI_Data_Monthly!K209</f>
        <v>31.806657791137699</v>
      </c>
      <c r="L209" s="74">
        <f>+H209*1000/Population_Monthly!C329</f>
        <v>0.42400676478926563</v>
      </c>
      <c r="M209" s="74">
        <f>GI_Data_Monthly!N209</f>
        <v>130.76666666666699</v>
      </c>
      <c r="N209" s="74">
        <f>GI_Data_Monthly!O209*100</f>
        <v>114.39999999999999</v>
      </c>
      <c r="O209" s="74">
        <f t="shared" ref="O209:O272" si="34">AVERAGE(N198:N209)</f>
        <v>111.4257082292936</v>
      </c>
      <c r="P209" s="93">
        <f t="shared" si="30"/>
        <v>81.916892879532867</v>
      </c>
      <c r="Q209" s="116">
        <f t="shared" si="31"/>
        <v>13.486238068779585</v>
      </c>
      <c r="R209" s="74">
        <f t="shared" si="32"/>
        <v>114.07161445402767</v>
      </c>
      <c r="S209" s="121">
        <f t="shared" si="26"/>
        <v>6.4846416382582817E-2</v>
      </c>
      <c r="T209" s="74">
        <v>0</v>
      </c>
      <c r="U209" s="74">
        <f t="shared" si="33"/>
        <v>113.29383667626099</v>
      </c>
      <c r="V209" s="38">
        <v>63.447655268677892</v>
      </c>
      <c r="W209" s="83"/>
      <c r="X209" s="74">
        <f>+GI_Data_Monthly!AB209*100</f>
        <v>132.76666666670002</v>
      </c>
      <c r="Y209" s="74">
        <f>+GI_Data_Monthly!AC209*100</f>
        <v>168.1</v>
      </c>
      <c r="Z209" s="122">
        <f t="shared" si="27"/>
        <v>5.6821516309753274E-2</v>
      </c>
      <c r="AA209" s="120">
        <f t="shared" si="28"/>
        <v>1.5763852610809843</v>
      </c>
    </row>
    <row r="210" spans="1:27" x14ac:dyDescent="0.25">
      <c r="A210" s="112">
        <v>1997</v>
      </c>
      <c r="B210" s="113">
        <v>2</v>
      </c>
      <c r="C210" s="29">
        <f>+GI_Data_Monthly!J210</f>
        <v>425198.070437502</v>
      </c>
      <c r="D210" s="37">
        <f t="shared" si="29"/>
        <v>71.349585605353496</v>
      </c>
      <c r="E210" s="37">
        <f>GI_Data_Monthly!C210</f>
        <v>1.5977427029734901</v>
      </c>
      <c r="F210" s="114">
        <f>GI_Data_Monthly!L210</f>
        <v>10869.7744174121</v>
      </c>
      <c r="G210" s="37">
        <f>+GI_Data_Monthly!E210</f>
        <v>135.62598324975599</v>
      </c>
      <c r="H210" s="29">
        <f>+GI_Data_Monthly!H210</f>
        <v>6326.8768088615898</v>
      </c>
      <c r="I210" s="115">
        <f>+GI_Data_Monthly!G210</f>
        <v>5959.36285866247</v>
      </c>
      <c r="J210" s="29">
        <f>GI_Data_Monthly!I210</f>
        <v>0</v>
      </c>
      <c r="K210" s="38">
        <f>+GI_Data_Monthly!K210</f>
        <v>31.843733350459701</v>
      </c>
      <c r="L210" s="74">
        <f>+H210*1000/Population_Monthly!C330</f>
        <v>0.42502675562235148</v>
      </c>
      <c r="M210" s="74">
        <f>GI_Data_Monthly!N210</f>
        <v>129.93896505609899</v>
      </c>
      <c r="N210" s="74">
        <f>GI_Data_Monthly!O210*100</f>
        <v>113.105307597538</v>
      </c>
      <c r="O210" s="74">
        <f t="shared" si="34"/>
        <v>111.75891303274176</v>
      </c>
      <c r="P210" s="93">
        <f t="shared" si="30"/>
        <v>81.326589578081112</v>
      </c>
      <c r="Q210" s="116">
        <f t="shared" si="31"/>
        <v>13.534438672849159</v>
      </c>
      <c r="R210" s="74">
        <f t="shared" si="32"/>
        <v>113.96300450011766</v>
      </c>
      <c r="S210" s="121">
        <f t="shared" si="26"/>
        <v>3.6647173325823346E-2</v>
      </c>
      <c r="T210" s="74">
        <v>0</v>
      </c>
      <c r="U210" s="74">
        <f t="shared" si="33"/>
        <v>114.07161445402767</v>
      </c>
      <c r="V210" s="38">
        <v>67.469949585685868</v>
      </c>
      <c r="W210" s="83"/>
      <c r="X210" s="74">
        <f>+GI_Data_Monthly!AB210*100</f>
        <v>132.390160942943</v>
      </c>
      <c r="Y210" s="74">
        <f>+GI_Data_Monthly!AC210*100</f>
        <v>168.47848658941399</v>
      </c>
      <c r="Z210" s="122">
        <f t="shared" si="27"/>
        <v>5.7276117047477169E-2</v>
      </c>
      <c r="AA210" s="120">
        <f t="shared" si="28"/>
        <v>1.5798919563752885</v>
      </c>
    </row>
    <row r="211" spans="1:27" x14ac:dyDescent="0.25">
      <c r="A211" s="112">
        <v>1997</v>
      </c>
      <c r="B211" s="113">
        <v>3</v>
      </c>
      <c r="C211" s="29">
        <f>+GI_Data_Monthly!J211</f>
        <v>426345.29520271602</v>
      </c>
      <c r="D211" s="37">
        <f t="shared" si="29"/>
        <v>71.408663648558104</v>
      </c>
      <c r="E211" s="37">
        <f>GI_Data_Monthly!C211</f>
        <v>1.5986789680941</v>
      </c>
      <c r="F211" s="114">
        <f>GI_Data_Monthly!L211</f>
        <v>10923.202628444</v>
      </c>
      <c r="G211" s="37">
        <f>+GI_Data_Monthly!E211</f>
        <v>141.789696495492</v>
      </c>
      <c r="H211" s="29">
        <f>+GI_Data_Monthly!H211</f>
        <v>6351.8112206876003</v>
      </c>
      <c r="I211" s="115">
        <f>+GI_Data_Monthly!G211</f>
        <v>5970.4981639342705</v>
      </c>
      <c r="J211" s="29">
        <f>GI_Data_Monthly!I211</f>
        <v>0</v>
      </c>
      <c r="K211" s="38">
        <f>+GI_Data_Monthly!K211</f>
        <v>31.867288115218301</v>
      </c>
      <c r="L211" s="74">
        <f>+H211*1000/Population_Monthly!C331</f>
        <v>0.42595092286521857</v>
      </c>
      <c r="M211" s="74">
        <f>GI_Data_Monthly!N211</f>
        <v>129.10899298251999</v>
      </c>
      <c r="N211" s="74">
        <f>GI_Data_Monthly!O211*100</f>
        <v>111.42386153917201</v>
      </c>
      <c r="O211" s="74">
        <f t="shared" si="34"/>
        <v>111.84190170270934</v>
      </c>
      <c r="P211" s="93">
        <f t="shared" si="30"/>
        <v>80.759799534011563</v>
      </c>
      <c r="Q211" s="116">
        <f t="shared" si="31"/>
        <v>13.573900781889048</v>
      </c>
      <c r="R211" s="74">
        <f t="shared" si="32"/>
        <v>112.97638971223667</v>
      </c>
      <c r="S211" s="121">
        <f t="shared" si="26"/>
        <v>9.0182205795679149E-3</v>
      </c>
      <c r="T211" s="74">
        <v>0</v>
      </c>
      <c r="U211" s="74">
        <f t="shared" si="33"/>
        <v>113.96300450011766</v>
      </c>
      <c r="V211" s="38">
        <v>71.127523660581062</v>
      </c>
      <c r="W211" s="83"/>
      <c r="X211" s="74">
        <f>+GI_Data_Monthly!AB211*100</f>
        <v>131.959763369531</v>
      </c>
      <c r="Y211" s="74">
        <f>+GI_Data_Monthly!AC211*100</f>
        <v>168.82404346783301</v>
      </c>
      <c r="Z211" s="122">
        <f t="shared" si="27"/>
        <v>5.450966157097601E-2</v>
      </c>
      <c r="AA211" s="120">
        <f t="shared" si="28"/>
        <v>1.5831133598135343</v>
      </c>
    </row>
    <row r="212" spans="1:27" x14ac:dyDescent="0.25">
      <c r="A212" s="112">
        <v>1997</v>
      </c>
      <c r="B212" s="113">
        <v>4</v>
      </c>
      <c r="C212" s="29">
        <f>+GI_Data_Monthly!J212</f>
        <v>428015.9</v>
      </c>
      <c r="D212" s="37">
        <f t="shared" si="29"/>
        <v>71.54264072530475</v>
      </c>
      <c r="E212" s="37">
        <f>GI_Data_Monthly!C212</f>
        <v>1.6</v>
      </c>
      <c r="F212" s="114">
        <f>GI_Data_Monthly!L212</f>
        <v>10984.2</v>
      </c>
      <c r="G212" s="37">
        <f>+GI_Data_Monthly!E212</f>
        <v>145.88482666015599</v>
      </c>
      <c r="H212" s="29">
        <f>+GI_Data_Monthly!H212</f>
        <v>6376.5</v>
      </c>
      <c r="I212" s="115">
        <f>+GI_Data_Monthly!G212</f>
        <v>5982.66845703125</v>
      </c>
      <c r="J212" s="29">
        <f>GI_Data_Monthly!I212</f>
        <v>0</v>
      </c>
      <c r="K212" s="38">
        <f>+GI_Data_Monthly!K212</f>
        <v>31.916799999999999</v>
      </c>
      <c r="L212" s="74">
        <f>+H212*1000/Population_Monthly!C332</f>
        <v>0.42685540014756684</v>
      </c>
      <c r="M212" s="74">
        <f>GI_Data_Monthly!N212</f>
        <v>128.6</v>
      </c>
      <c r="N212" s="74">
        <f>GI_Data_Monthly!O212*100</f>
        <v>109.9333333333</v>
      </c>
      <c r="O212" s="74">
        <f t="shared" si="34"/>
        <v>111.73912392492601</v>
      </c>
      <c r="P212" s="93">
        <f t="shared" si="30"/>
        <v>80.374999999999986</v>
      </c>
      <c r="Q212" s="116">
        <f t="shared" si="31"/>
        <v>13.623858435429861</v>
      </c>
      <c r="R212" s="74">
        <f t="shared" si="32"/>
        <v>111.48750082333667</v>
      </c>
      <c r="S212" s="121">
        <f t="shared" si="26"/>
        <v>-1.1094452774209618E-2</v>
      </c>
      <c r="T212" s="74">
        <v>0</v>
      </c>
      <c r="U212" s="74">
        <f t="shared" si="33"/>
        <v>112.97638971223667</v>
      </c>
      <c r="V212" s="38">
        <v>72.661169191353508</v>
      </c>
      <c r="W212" s="83"/>
      <c r="X212" s="74">
        <f>+GI_Data_Monthly!AB212*100</f>
        <v>131.53333333329999</v>
      </c>
      <c r="Y212" s="74">
        <f>+GI_Data_Monthly!AC212*100</f>
        <v>169.1666666667</v>
      </c>
      <c r="Z212" s="122">
        <f t="shared" si="27"/>
        <v>4.955075309678527E-2</v>
      </c>
      <c r="AA212" s="120">
        <f t="shared" si="28"/>
        <v>1.5861133598135344</v>
      </c>
    </row>
    <row r="213" spans="1:27" x14ac:dyDescent="0.25">
      <c r="A213" s="112">
        <v>1997</v>
      </c>
      <c r="B213" s="113">
        <v>5</v>
      </c>
      <c r="C213" s="29">
        <f>+GI_Data_Monthly!J213</f>
        <v>430033.11550567398</v>
      </c>
      <c r="D213" s="37">
        <f t="shared" si="29"/>
        <v>71.744838735480201</v>
      </c>
      <c r="E213" s="37">
        <f>GI_Data_Monthly!C213</f>
        <v>1.60206091857376</v>
      </c>
      <c r="F213" s="114">
        <f>GI_Data_Monthly!L213</f>
        <v>11037.9802309597</v>
      </c>
      <c r="G213" s="37">
        <f>+GI_Data_Monthly!E213</f>
        <v>144.969622772327</v>
      </c>
      <c r="H213" s="29">
        <f>+GI_Data_Monthly!H213</f>
        <v>6394.5238996646103</v>
      </c>
      <c r="I213" s="115">
        <f>+GI_Data_Monthly!G213</f>
        <v>5993.9240659691995</v>
      </c>
      <c r="J213" s="29">
        <f>GI_Data_Monthly!I213</f>
        <v>0</v>
      </c>
      <c r="K213" s="38">
        <f>+GI_Data_Monthly!K213</f>
        <v>32.010178906791303</v>
      </c>
      <c r="L213" s="74">
        <f>+H213*1000/Population_Monthly!C333</f>
        <v>0.42736555547512567</v>
      </c>
      <c r="M213" s="74">
        <f>GI_Data_Monthly!N213</f>
        <v>128.854631095858</v>
      </c>
      <c r="N213" s="74">
        <f>GI_Data_Monthly!O213*100</f>
        <v>109.55735432196101</v>
      </c>
      <c r="O213" s="74">
        <f t="shared" si="34"/>
        <v>111.620265029574</v>
      </c>
      <c r="P213" s="93">
        <f t="shared" si="30"/>
        <v>80.430543933729595</v>
      </c>
      <c r="Q213" s="116">
        <f t="shared" si="31"/>
        <v>13.680047889359017</v>
      </c>
      <c r="R213" s="74">
        <f t="shared" si="32"/>
        <v>110.30484973147766</v>
      </c>
      <c r="S213" s="121">
        <f t="shared" si="26"/>
        <v>-1.2851502018602634E-2</v>
      </c>
      <c r="T213" s="74">
        <v>0</v>
      </c>
      <c r="U213" s="74">
        <f t="shared" si="33"/>
        <v>111.48750082333667</v>
      </c>
      <c r="V213" s="38">
        <v>70.002383475147511</v>
      </c>
      <c r="W213" s="83"/>
      <c r="X213" s="74">
        <f>+GI_Data_Monthly!AB213*100</f>
        <v>131.29046467952702</v>
      </c>
      <c r="Y213" s="74">
        <f>+GI_Data_Monthly!AC213*100</f>
        <v>169.429568505692</v>
      </c>
      <c r="Z213" s="122">
        <f t="shared" si="27"/>
        <v>4.4506657407236104E-2</v>
      </c>
      <c r="AA213" s="120">
        <f t="shared" si="28"/>
        <v>1.5890339908628199</v>
      </c>
    </row>
    <row r="214" spans="1:27" x14ac:dyDescent="0.25">
      <c r="A214" s="112">
        <v>1997</v>
      </c>
      <c r="B214" s="113">
        <v>6</v>
      </c>
      <c r="C214" s="29">
        <f>+GI_Data_Monthly!J214</f>
        <v>432218.00506029802</v>
      </c>
      <c r="D214" s="37">
        <f t="shared" si="29"/>
        <v>71.97400097118566</v>
      </c>
      <c r="E214" s="37">
        <f>GI_Data_Monthly!C214</f>
        <v>1.6048799020809501</v>
      </c>
      <c r="F214" s="114">
        <f>GI_Data_Monthly!L214</f>
        <v>11085.8861968696</v>
      </c>
      <c r="G214" s="37">
        <f>+GI_Data_Monthly!E214</f>
        <v>141.32462834446201</v>
      </c>
      <c r="H214" s="29">
        <f>+GI_Data_Monthly!H214</f>
        <v>6409.1415537428402</v>
      </c>
      <c r="I214" s="115">
        <f>+GI_Data_Monthly!G214</f>
        <v>6005.1963101694701</v>
      </c>
      <c r="J214" s="29">
        <f>GI_Data_Monthly!I214</f>
        <v>0</v>
      </c>
      <c r="K214" s="38">
        <f>+GI_Data_Monthly!K214</f>
        <v>32.125699062585902</v>
      </c>
      <c r="L214" s="74">
        <f>+H214*1000/Population_Monthly!C334</f>
        <v>0.42764677355127778</v>
      </c>
      <c r="M214" s="74">
        <f>GI_Data_Monthly!N214</f>
        <v>129.571850145025</v>
      </c>
      <c r="N214" s="74">
        <f>GI_Data_Monthly!O214*100</f>
        <v>110.018628568252</v>
      </c>
      <c r="O214" s="74">
        <f t="shared" si="34"/>
        <v>111.59431810255035</v>
      </c>
      <c r="P214" s="93">
        <f t="shared" si="30"/>
        <v>80.736165975421002</v>
      </c>
      <c r="Q214" s="116">
        <f t="shared" si="31"/>
        <v>13.738451552194171</v>
      </c>
      <c r="R214" s="74">
        <f t="shared" si="32"/>
        <v>109.83643874117099</v>
      </c>
      <c r="S214" s="121">
        <f t="shared" si="26"/>
        <v>-2.8221077470184097E-3</v>
      </c>
      <c r="T214" s="74">
        <v>0</v>
      </c>
      <c r="U214" s="74">
        <f t="shared" si="33"/>
        <v>110.30484973147766</v>
      </c>
      <c r="V214" s="38">
        <v>65.040663766078893</v>
      </c>
      <c r="W214" s="83"/>
      <c r="X214" s="74">
        <f>+GI_Data_Monthly!AB214*100</f>
        <v>131.21977352359801</v>
      </c>
      <c r="Y214" s="74">
        <f>+GI_Data_Monthly!AC214*100</f>
        <v>169.66326744695399</v>
      </c>
      <c r="Z214" s="122">
        <f t="shared" si="27"/>
        <v>4.0567574328287108E-2</v>
      </c>
      <c r="AA214" s="120">
        <f t="shared" si="28"/>
        <v>1.5919546871588939</v>
      </c>
    </row>
    <row r="215" spans="1:27" x14ac:dyDescent="0.25">
      <c r="A215" s="112">
        <v>1997</v>
      </c>
      <c r="B215" s="113">
        <v>7</v>
      </c>
      <c r="C215" s="29">
        <f>+GI_Data_Monthly!J215</f>
        <v>434052.15625</v>
      </c>
      <c r="D215" s="37">
        <f t="shared" si="29"/>
        <v>72.148763553694167</v>
      </c>
      <c r="E215" s="37">
        <f>GI_Data_Monthly!C215</f>
        <v>1.6080000000000001</v>
      </c>
      <c r="F215" s="114">
        <f>GI_Data_Monthly!L215</f>
        <v>11124</v>
      </c>
      <c r="G215" s="37">
        <f>+GI_Data_Monthly!E215</f>
        <v>138.57252502441401</v>
      </c>
      <c r="H215" s="29">
        <f>+GI_Data_Monthly!H215</f>
        <v>6422.66650390625</v>
      </c>
      <c r="I215" s="115">
        <f>+GI_Data_Monthly!G215</f>
        <v>6016.0720000000001</v>
      </c>
      <c r="J215" s="29">
        <f>GI_Data_Monthly!I215</f>
        <v>0</v>
      </c>
      <c r="K215" s="38">
        <f>+GI_Data_Monthly!K215</f>
        <v>32.216426849365199</v>
      </c>
      <c r="L215" s="74">
        <f>+H215*1000/Population_Monthly!C335</f>
        <v>0.42785428769287315</v>
      </c>
      <c r="M215" s="74">
        <f>GI_Data_Monthly!N215</f>
        <v>130.23333333333301</v>
      </c>
      <c r="N215" s="74">
        <f>GI_Data_Monthly!O215*100</f>
        <v>110.80000000000001</v>
      </c>
      <c r="O215" s="74">
        <f t="shared" si="34"/>
        <v>111.67209588032534</v>
      </c>
      <c r="P215" s="93">
        <f t="shared" si="30"/>
        <v>80.990878938639923</v>
      </c>
      <c r="Q215" s="116">
        <f t="shared" si="31"/>
        <v>13.783936361644701</v>
      </c>
      <c r="R215" s="74">
        <f t="shared" si="32"/>
        <v>110.12532763007101</v>
      </c>
      <c r="S215" s="121">
        <f t="shared" si="26"/>
        <v>8.4951456307620354E-3</v>
      </c>
      <c r="T215" s="74">
        <v>0</v>
      </c>
      <c r="U215" s="74">
        <f t="shared" si="33"/>
        <v>109.83643874117099</v>
      </c>
      <c r="V215" s="38">
        <v>61.014794025817409</v>
      </c>
      <c r="W215" s="83"/>
      <c r="X215" s="74">
        <f>+GI_Data_Monthly!AB215*100</f>
        <v>131.29999999999998</v>
      </c>
      <c r="Y215" s="74">
        <f>+GI_Data_Monthly!AC215*100</f>
        <v>169.9</v>
      </c>
      <c r="Z215" s="122">
        <f t="shared" si="27"/>
        <v>3.7551255904227393E-2</v>
      </c>
      <c r="AA215" s="120">
        <f t="shared" si="28"/>
        <v>1.594871353825561</v>
      </c>
    </row>
    <row r="216" spans="1:27" x14ac:dyDescent="0.25">
      <c r="A216" s="112">
        <v>1997</v>
      </c>
      <c r="B216" s="113">
        <v>8</v>
      </c>
      <c r="C216" s="29">
        <f>+GI_Data_Monthly!J216</f>
        <v>435466.41364981199</v>
      </c>
      <c r="D216" s="37">
        <f t="shared" si="29"/>
        <v>72.246112247570466</v>
      </c>
      <c r="E216" s="37">
        <f>GI_Data_Monthly!C216</f>
        <v>1.6113238813388799</v>
      </c>
      <c r="F216" s="114">
        <f>GI_Data_Monthly!L216</f>
        <v>11155.0898328899</v>
      </c>
      <c r="G216" s="37">
        <f>+GI_Data_Monthly!E216</f>
        <v>139.025068730794</v>
      </c>
      <c r="H216" s="29">
        <f>+GI_Data_Monthly!H216</f>
        <v>6438.7987494983099</v>
      </c>
      <c r="I216" s="115">
        <f>+GI_Data_Monthly!G216</f>
        <v>6027.5411382355196</v>
      </c>
      <c r="J216" s="29">
        <f>GI_Data_Monthly!I216</f>
        <v>0</v>
      </c>
      <c r="K216" s="38">
        <f>+GI_Data_Monthly!K216</f>
        <v>32.266359598744103</v>
      </c>
      <c r="L216" s="74">
        <f>+H216*1000/Population_Monthly!C336</f>
        <v>0.42823453710072962</v>
      </c>
      <c r="M216" s="74">
        <f>GI_Data_Monthly!N216</f>
        <v>130.37878096125399</v>
      </c>
      <c r="N216" s="74">
        <f>GI_Data_Monthly!O216*100</f>
        <v>111.474045568143</v>
      </c>
      <c r="O216" s="74">
        <f t="shared" si="34"/>
        <v>111.78960331368619</v>
      </c>
      <c r="P216" s="93">
        <f t="shared" si="30"/>
        <v>80.914074737674568</v>
      </c>
      <c r="Q216" s="116">
        <f t="shared" si="31"/>
        <v>13.817569566693864</v>
      </c>
      <c r="R216" s="74">
        <f t="shared" si="32"/>
        <v>110.76422471213168</v>
      </c>
      <c r="S216" s="121">
        <f t="shared" si="26"/>
        <v>1.2811543822918159E-2</v>
      </c>
      <c r="T216" s="74">
        <v>0</v>
      </c>
      <c r="U216" s="74">
        <f t="shared" si="33"/>
        <v>110.12532763007101</v>
      </c>
      <c r="V216" s="38">
        <v>59.89435569434665</v>
      </c>
      <c r="W216" s="83"/>
      <c r="X216" s="74">
        <f>+GI_Data_Monthly!AB216*100</f>
        <v>131.488167370063</v>
      </c>
      <c r="Y216" s="74">
        <f>+GI_Data_Monthly!AC216*100</f>
        <v>170.19303776819402</v>
      </c>
      <c r="Z216" s="122">
        <f t="shared" si="27"/>
        <v>3.4230483327945566E-2</v>
      </c>
      <c r="AA216" s="120">
        <f t="shared" si="28"/>
        <v>1.5977108143630316</v>
      </c>
    </row>
    <row r="217" spans="1:27" x14ac:dyDescent="0.25">
      <c r="A217" s="112">
        <v>1997</v>
      </c>
      <c r="B217" s="113">
        <v>9</v>
      </c>
      <c r="C217" s="29">
        <f>+GI_Data_Monthly!J217</f>
        <v>437002.08040630701</v>
      </c>
      <c r="D217" s="37">
        <f t="shared" si="29"/>
        <v>72.360157142044173</v>
      </c>
      <c r="E217" s="37">
        <f>GI_Data_Monthly!C217</f>
        <v>1.61436756881324</v>
      </c>
      <c r="F217" s="114">
        <f>GI_Data_Monthly!L217</f>
        <v>11182.310189101599</v>
      </c>
      <c r="G217" s="37">
        <f>+GI_Data_Monthly!E217</f>
        <v>141.22368923134701</v>
      </c>
      <c r="H217" s="29">
        <f>+GI_Data_Monthly!H217</f>
        <v>6457.5715626881902</v>
      </c>
      <c r="I217" s="115">
        <f>+GI_Data_Monthly!G217</f>
        <v>6039.2638389171098</v>
      </c>
      <c r="J217" s="29">
        <f>GI_Data_Monthly!I217</f>
        <v>0</v>
      </c>
      <c r="K217" s="38">
        <f>+GI_Data_Monthly!K217</f>
        <v>32.325488138580504</v>
      </c>
      <c r="L217" s="74">
        <f>+H217*1000/Population_Monthly!C337</f>
        <v>0.42878889347733268</v>
      </c>
      <c r="M217" s="74">
        <f>GI_Data_Monthly!N217</f>
        <v>129.42001756389499</v>
      </c>
      <c r="N217" s="74">
        <f>GI_Data_Monthly!O217*100</f>
        <v>111.642837417039</v>
      </c>
      <c r="O217" s="74">
        <f t="shared" si="34"/>
        <v>111.85307319784901</v>
      </c>
      <c r="P217" s="93">
        <f t="shared" si="30"/>
        <v>80.167627288892291</v>
      </c>
      <c r="Q217" s="116">
        <f t="shared" si="31"/>
        <v>13.860810290056577</v>
      </c>
      <c r="R217" s="74">
        <f t="shared" si="32"/>
        <v>111.30562766172734</v>
      </c>
      <c r="S217" s="121">
        <f t="shared" si="26"/>
        <v>6.8689608170555694E-3</v>
      </c>
      <c r="T217" s="74">
        <v>0</v>
      </c>
      <c r="U217" s="74">
        <f t="shared" si="33"/>
        <v>110.76422471213168</v>
      </c>
      <c r="V217" s="38">
        <v>60.920102509042501</v>
      </c>
      <c r="W217" s="83"/>
      <c r="X217" s="74">
        <f>+GI_Data_Monthly!AB217*100</f>
        <v>131.649506944813</v>
      </c>
      <c r="Y217" s="74">
        <f>+GI_Data_Monthly!AC217*100</f>
        <v>170.526023512629</v>
      </c>
      <c r="Z217" s="122">
        <f t="shared" si="27"/>
        <v>2.9364450812894894E-2</v>
      </c>
      <c r="AA217" s="120">
        <f t="shared" si="28"/>
        <v>1.6004020613611603</v>
      </c>
    </row>
    <row r="218" spans="1:27" x14ac:dyDescent="0.25">
      <c r="A218" s="112">
        <v>1997</v>
      </c>
      <c r="B218" s="113">
        <v>10</v>
      </c>
      <c r="C218" s="29">
        <f>+GI_Data_Monthly!J218</f>
        <v>439368.8</v>
      </c>
      <c r="D218" s="37">
        <f t="shared" si="29"/>
        <v>72.613213815943439</v>
      </c>
      <c r="E218" s="37">
        <f>GI_Data_Monthly!C218</f>
        <v>1.616666666667</v>
      </c>
      <c r="F218" s="114">
        <f>GI_Data_Monthly!L218</f>
        <v>11210.3</v>
      </c>
      <c r="G218" s="37">
        <f>+GI_Data_Monthly!E218</f>
        <v>142.54043579101599</v>
      </c>
      <c r="H218" s="29">
        <f>+GI_Data_Monthly!H218</f>
        <v>6478.1329999999998</v>
      </c>
      <c r="I218" s="115">
        <f>+GI_Data_Monthly!G218</f>
        <v>6050.810546875</v>
      </c>
      <c r="J218" s="29">
        <f>GI_Data_Monthly!I218</f>
        <v>0</v>
      </c>
      <c r="K218" s="38">
        <f>+GI_Data_Monthly!K218</f>
        <v>32.4600219726563</v>
      </c>
      <c r="L218" s="74">
        <f>+H218*1000/Population_Monthly!C338</f>
        <v>0.42946003536442612</v>
      </c>
      <c r="M218" s="74">
        <f>GI_Data_Monthly!N218</f>
        <v>126.9</v>
      </c>
      <c r="N218" s="74">
        <f>GI_Data_Monthly!O218*100</f>
        <v>111.00000000000001</v>
      </c>
      <c r="O218" s="74">
        <f t="shared" si="34"/>
        <v>111.76418430895735</v>
      </c>
      <c r="P218" s="93">
        <f t="shared" si="30"/>
        <v>78.494845360808569</v>
      </c>
      <c r="Q218" s="116">
        <f t="shared" si="31"/>
        <v>13.940282184307023</v>
      </c>
      <c r="R218" s="74">
        <f t="shared" si="32"/>
        <v>111.37229432839401</v>
      </c>
      <c r="S218" s="121">
        <f t="shared" si="26"/>
        <v>-9.5181439622219477E-3</v>
      </c>
      <c r="T218" s="74">
        <v>0</v>
      </c>
      <c r="U218" s="74">
        <f t="shared" si="33"/>
        <v>111.30562766172734</v>
      </c>
      <c r="V218" s="38">
        <v>62.322954280716601</v>
      </c>
      <c r="W218" s="83"/>
      <c r="X218" s="74">
        <f>+GI_Data_Monthly!AB218*100</f>
        <v>131.63333333330002</v>
      </c>
      <c r="Y218" s="74">
        <f>+GI_Data_Monthly!AC218*100</f>
        <v>170.86666666670001</v>
      </c>
      <c r="Z218" s="122">
        <f t="shared" si="27"/>
        <v>2.2165122245470681E-2</v>
      </c>
      <c r="AA218" s="120">
        <f t="shared" si="28"/>
        <v>1.6029020613611602</v>
      </c>
    </row>
    <row r="219" spans="1:27" x14ac:dyDescent="0.25">
      <c r="A219" s="112">
        <v>1997</v>
      </c>
      <c r="B219" s="113">
        <v>11</v>
      </c>
      <c r="C219" s="29">
        <f>+GI_Data_Monthly!J219</f>
        <v>443212.46867861401</v>
      </c>
      <c r="D219" s="37">
        <f t="shared" si="29"/>
        <v>73.102300083150737</v>
      </c>
      <c r="E219" s="37">
        <f>GI_Data_Monthly!C219</f>
        <v>1.61813977550532</v>
      </c>
      <c r="F219" s="114">
        <f>GI_Data_Monthly!L219</f>
        <v>11244.926466471499</v>
      </c>
      <c r="G219" s="37">
        <f>+GI_Data_Monthly!E219</f>
        <v>141.28284650687601</v>
      </c>
      <c r="H219" s="29">
        <f>+GI_Data_Monthly!H219</f>
        <v>6501.2994968763096</v>
      </c>
      <c r="I219" s="115">
        <f>+GI_Data_Monthly!G219</f>
        <v>6062.9072980532601</v>
      </c>
      <c r="J219" s="29">
        <f>GI_Data_Monthly!I219</f>
        <v>0</v>
      </c>
      <c r="K219" s="38">
        <f>+GI_Data_Monthly!K219</f>
        <v>32.722386559167497</v>
      </c>
      <c r="L219" s="74">
        <f>+H219*1000/Population_Monthly!C339</f>
        <v>0.43030143569184059</v>
      </c>
      <c r="M219" s="74">
        <f>GI_Data_Monthly!N219</f>
        <v>122.47865604873201</v>
      </c>
      <c r="N219" s="74">
        <f>GI_Data_Monthly!O219*100</f>
        <v>109.340115273008</v>
      </c>
      <c r="O219" s="74">
        <f t="shared" si="34"/>
        <v>111.42326579343568</v>
      </c>
      <c r="P219" s="93">
        <f t="shared" si="30"/>
        <v>75.691023669746841</v>
      </c>
      <c r="Q219" s="116">
        <f t="shared" si="31"/>
        <v>14.080489915673162</v>
      </c>
      <c r="R219" s="74">
        <f t="shared" si="32"/>
        <v>110.66098423001567</v>
      </c>
      <c r="S219" s="121">
        <f t="shared" si="26"/>
        <v>-3.6066130322717216E-2</v>
      </c>
      <c r="T219" s="74">
        <v>0</v>
      </c>
      <c r="U219" s="74">
        <f t="shared" si="33"/>
        <v>111.37229432839401</v>
      </c>
      <c r="V219" s="38">
        <v>62.930505421960021</v>
      </c>
      <c r="W219" s="83"/>
      <c r="X219" s="74">
        <f>+GI_Data_Monthly!AB219*100</f>
        <v>131.34697971194899</v>
      </c>
      <c r="Y219" s="74">
        <f>+GI_Data_Monthly!AC219*100</f>
        <v>171.22029842569</v>
      </c>
      <c r="Z219" s="122">
        <f t="shared" si="27"/>
        <v>1.2222810998237299E-2</v>
      </c>
      <c r="AA219" s="120">
        <f t="shared" si="28"/>
        <v>1.6051812265129535</v>
      </c>
    </row>
    <row r="220" spans="1:27" x14ac:dyDescent="0.25">
      <c r="A220" s="112">
        <v>1997</v>
      </c>
      <c r="B220" s="113">
        <v>12</v>
      </c>
      <c r="C220" s="29">
        <f>+GI_Data_Monthly!J220</f>
        <v>447625.561595654</v>
      </c>
      <c r="D220" s="37">
        <f t="shared" si="29"/>
        <v>73.686616597607838</v>
      </c>
      <c r="E220" s="37">
        <f>GI_Data_Monthly!C220</f>
        <v>1.61905452541382</v>
      </c>
      <c r="F220" s="114">
        <f>GI_Data_Monthly!L220</f>
        <v>11282.165135490701</v>
      </c>
      <c r="G220" s="37">
        <f>+GI_Data_Monthly!E220</f>
        <v>138.718357874063</v>
      </c>
      <c r="H220" s="29">
        <f>+GI_Data_Monthly!H220</f>
        <v>6523.4421498851398</v>
      </c>
      <c r="I220" s="115">
        <f>+GI_Data_Monthly!G220</f>
        <v>6074.7199731000501</v>
      </c>
      <c r="J220" s="29">
        <f>GI_Data_Monthly!I220</f>
        <v>6415.1109954842368</v>
      </c>
      <c r="K220" s="38">
        <f>+GI_Data_Monthly!K220</f>
        <v>33.035202322221402</v>
      </c>
      <c r="L220" s="74">
        <f>+H220*1000/Population_Monthly!C340</f>
        <v>0.4310724730137146</v>
      </c>
      <c r="M220" s="74">
        <f>GI_Data_Monthly!N220</f>
        <v>117.717832197566</v>
      </c>
      <c r="N220" s="74">
        <f>GI_Data_Monthly!O220*100</f>
        <v>107.26078772154</v>
      </c>
      <c r="O220" s="74">
        <f t="shared" si="34"/>
        <v>110.82968927832941</v>
      </c>
      <c r="P220" s="93">
        <f t="shared" si="30"/>
        <v>72.707762678639909</v>
      </c>
      <c r="Q220" s="116">
        <f t="shared" si="31"/>
        <v>14.240566361548387</v>
      </c>
      <c r="R220" s="74">
        <f t="shared" si="32"/>
        <v>109.20030099818267</v>
      </c>
      <c r="S220" s="121">
        <f t="shared" si="26"/>
        <v>-6.2272140293539002E-2</v>
      </c>
      <c r="T220" s="74">
        <v>0</v>
      </c>
      <c r="U220" s="74">
        <f t="shared" si="33"/>
        <v>110.66098423001567</v>
      </c>
      <c r="V220" s="38">
        <v>63.063482242065049</v>
      </c>
      <c r="W220" s="83">
        <f>AVERAGE(Q209:Q220)</f>
        <v>13.780049173368715</v>
      </c>
      <c r="X220" s="74">
        <f>+GI_Data_Monthly!AB220*100</f>
        <v>130.945089948294</v>
      </c>
      <c r="Y220" s="74">
        <f>+GI_Data_Monthly!AC220*100</f>
        <v>171.558324367301</v>
      </c>
      <c r="Z220" s="122">
        <f t="shared" si="27"/>
        <v>3.3858195336675112E-4</v>
      </c>
      <c r="AA220" s="120">
        <f t="shared" si="28"/>
        <v>1.6072706868994633</v>
      </c>
    </row>
    <row r="221" spans="1:27" x14ac:dyDescent="0.25">
      <c r="A221" s="112">
        <v>1998</v>
      </c>
      <c r="B221" s="113">
        <v>1</v>
      </c>
      <c r="C221" s="29">
        <f>+GI_Data_Monthly!J221</f>
        <v>451926.96875</v>
      </c>
      <c r="D221" s="37">
        <f t="shared" si="29"/>
        <v>74.244895085031544</v>
      </c>
      <c r="E221" s="37">
        <f>GI_Data_Monthly!C221</f>
        <v>1.62</v>
      </c>
      <c r="F221" s="114">
        <f>GI_Data_Monthly!L221</f>
        <v>11321.2</v>
      </c>
      <c r="G221" s="37">
        <f>+GI_Data_Monthly!E221</f>
        <v>136.64971923828099</v>
      </c>
      <c r="H221" s="29">
        <f>+GI_Data_Monthly!H221</f>
        <v>6543.4</v>
      </c>
      <c r="I221" s="115">
        <f>+GI_Data_Monthly!G221</f>
        <v>6086.9769999999999</v>
      </c>
      <c r="J221" s="29">
        <f>GI_Data_Monthly!I221</f>
        <v>0</v>
      </c>
      <c r="K221" s="38">
        <f>+GI_Data_Monthly!K221</f>
        <v>33.330240000000003</v>
      </c>
      <c r="L221" s="74">
        <f>+H221*1000/Population_Monthly!C341</f>
        <v>0.43169689275582446</v>
      </c>
      <c r="M221" s="74">
        <f>GI_Data_Monthly!N221</f>
        <v>114</v>
      </c>
      <c r="N221" s="74">
        <f>GI_Data_Monthly!O221*100</f>
        <v>105.3</v>
      </c>
      <c r="O221" s="74">
        <f t="shared" si="34"/>
        <v>110.07135594499609</v>
      </c>
      <c r="P221" s="93">
        <f t="shared" si="30"/>
        <v>70.370370370370367</v>
      </c>
      <c r="Q221" s="116">
        <f t="shared" si="31"/>
        <v>14.388561042805891</v>
      </c>
      <c r="R221" s="74">
        <f t="shared" si="32"/>
        <v>107.30030099818266</v>
      </c>
      <c r="S221" s="121">
        <f t="shared" ref="S221:S284" si="35">N221/N209-1</f>
        <v>-7.9545454545454475E-2</v>
      </c>
      <c r="T221" s="74">
        <v>0</v>
      </c>
      <c r="U221" s="74">
        <f t="shared" si="33"/>
        <v>109.20030099818267</v>
      </c>
      <c r="V221" s="38">
        <v>63.506099400018996</v>
      </c>
      <c r="W221" s="83"/>
      <c r="X221" s="74">
        <f>+GI_Data_Monthly!AB221*100</f>
        <v>130.6</v>
      </c>
      <c r="Y221" s="74">
        <f>+GI_Data_Monthly!AC221*100</f>
        <v>171.9</v>
      </c>
      <c r="Z221" s="122">
        <f t="shared" ref="Z221:Z284" si="36">AVERAGE(S210:S221)</f>
        <v>-1.1694073957303023E-2</v>
      </c>
      <c r="AA221" s="120">
        <f t="shared" ref="AA221:AA284" si="37">AVERAGE(E210:E221)</f>
        <v>1.6092429091217133</v>
      </c>
    </row>
    <row r="222" spans="1:27" x14ac:dyDescent="0.25">
      <c r="A222" s="112">
        <v>1998</v>
      </c>
      <c r="B222" s="113">
        <v>2</v>
      </c>
      <c r="C222" s="29">
        <f>+GI_Data_Monthly!J222</f>
        <v>455206.80113416701</v>
      </c>
      <c r="D222" s="37">
        <f t="shared" si="29"/>
        <v>74.633818126745467</v>
      </c>
      <c r="E222" s="37">
        <f>GI_Data_Monthly!C222</f>
        <v>1.6213842054165</v>
      </c>
      <c r="F222" s="114">
        <f>GI_Data_Monthly!L222</f>
        <v>11358.445603717601</v>
      </c>
      <c r="G222" s="37">
        <f>+GI_Data_Monthly!E222</f>
        <v>136.74793326823999</v>
      </c>
      <c r="H222" s="29">
        <f>+GI_Data_Monthly!H222</f>
        <v>6558.4715426580397</v>
      </c>
      <c r="I222" s="115">
        <f>+GI_Data_Monthly!G222</f>
        <v>6099.20291577634</v>
      </c>
      <c r="J222" s="29">
        <f>GI_Data_Monthly!I222</f>
        <v>0</v>
      </c>
      <c r="K222" s="38">
        <f>+GI_Data_Monthly!K222</f>
        <v>33.528317435855897</v>
      </c>
      <c r="L222" s="74">
        <f>+H222*1000/Population_Monthly!C342</f>
        <v>0.43199745580211063</v>
      </c>
      <c r="M222" s="74">
        <f>GI_Data_Monthly!N222</f>
        <v>112.70573060717</v>
      </c>
      <c r="N222" s="74">
        <f>GI_Data_Monthly!O222*100</f>
        <v>104.0536483691</v>
      </c>
      <c r="O222" s="74">
        <f t="shared" si="34"/>
        <v>109.31705100929292</v>
      </c>
      <c r="P222" s="93">
        <f t="shared" si="30"/>
        <v>69.512044233968737</v>
      </c>
      <c r="Q222" s="116">
        <f t="shared" si="31"/>
        <v>14.484147829615292</v>
      </c>
      <c r="R222" s="74">
        <f t="shared" si="32"/>
        <v>105.53814536354668</v>
      </c>
      <c r="S222" s="121">
        <f t="shared" si="35"/>
        <v>-8.0028598309873078E-2</v>
      </c>
      <c r="T222" s="74">
        <v>0</v>
      </c>
      <c r="U222" s="74">
        <f t="shared" si="33"/>
        <v>107.30030099818266</v>
      </c>
      <c r="V222" s="38">
        <v>64.853880695472355</v>
      </c>
      <c r="W222" s="83"/>
      <c r="X222" s="74">
        <f>+GI_Data_Monthly!AB222*100</f>
        <v>130.47343185451601</v>
      </c>
      <c r="Y222" s="74">
        <f>+GI_Data_Monthly!AC222*100</f>
        <v>172.232625449088</v>
      </c>
      <c r="Z222" s="122">
        <f t="shared" si="36"/>
        <v>-2.1417054926944391E-2</v>
      </c>
      <c r="AA222" s="120">
        <f t="shared" si="37"/>
        <v>1.6112130343252975</v>
      </c>
    </row>
    <row r="223" spans="1:27" x14ac:dyDescent="0.25">
      <c r="A223" s="112">
        <v>1998</v>
      </c>
      <c r="B223" s="113">
        <v>3</v>
      </c>
      <c r="C223" s="29">
        <f>+GI_Data_Monthly!J223</f>
        <v>457419.23554826202</v>
      </c>
      <c r="D223" s="37">
        <f t="shared" si="29"/>
        <v>74.863106258605072</v>
      </c>
      <c r="E223" s="37">
        <f>GI_Data_Monthly!C223</f>
        <v>1.62305692764742</v>
      </c>
      <c r="F223" s="114">
        <f>GI_Data_Monthly!L223</f>
        <v>11391.858601186401</v>
      </c>
      <c r="G223" s="37">
        <f>+GI_Data_Monthly!E223</f>
        <v>138.60910237474201</v>
      </c>
      <c r="H223" s="29">
        <f>+GI_Data_Monthly!H223</f>
        <v>6568.7907717449198</v>
      </c>
      <c r="I223" s="115">
        <f>+GI_Data_Monthly!G223</f>
        <v>6110.0755553498602</v>
      </c>
      <c r="J223" s="29">
        <f>GI_Data_Monthly!I223</f>
        <v>0</v>
      </c>
      <c r="K223" s="38">
        <f>+GI_Data_Monthly!K223</f>
        <v>33.639680254879003</v>
      </c>
      <c r="L223" s="74">
        <f>+H223*1000/Population_Monthly!C343</f>
        <v>0.43198452932810966</v>
      </c>
      <c r="M223" s="74">
        <f>GI_Data_Monthly!N223</f>
        <v>112.90137815204299</v>
      </c>
      <c r="N223" s="74">
        <f>GI_Data_Monthly!O223*100</f>
        <v>103.44191257947399</v>
      </c>
      <c r="O223" s="74">
        <f t="shared" si="34"/>
        <v>108.65188859598476</v>
      </c>
      <c r="P223" s="93">
        <f t="shared" si="30"/>
        <v>69.560947757815669</v>
      </c>
      <c r="Q223" s="116">
        <f t="shared" si="31"/>
        <v>14.53182144165201</v>
      </c>
      <c r="R223" s="74">
        <f t="shared" si="32"/>
        <v>104.265186982858</v>
      </c>
      <c r="S223" s="121">
        <f t="shared" si="35"/>
        <v>-7.1635903202761364E-2</v>
      </c>
      <c r="T223" s="74">
        <v>0</v>
      </c>
      <c r="U223" s="74">
        <f t="shared" si="33"/>
        <v>105.53814536354668</v>
      </c>
      <c r="V223" s="38">
        <v>66.714095064736313</v>
      </c>
      <c r="W223" s="83"/>
      <c r="X223" s="74">
        <f>+GI_Data_Monthly!AB223*100</f>
        <v>130.488996063537</v>
      </c>
      <c r="Y223" s="74">
        <f>+GI_Data_Monthly!AC223*100</f>
        <v>172.53084905535701</v>
      </c>
      <c r="Z223" s="122">
        <f t="shared" si="36"/>
        <v>-2.8138231908805166E-2</v>
      </c>
      <c r="AA223" s="120">
        <f t="shared" si="37"/>
        <v>1.6132445309547405</v>
      </c>
    </row>
    <row r="224" spans="1:27" x14ac:dyDescent="0.25">
      <c r="A224" s="112">
        <v>1998</v>
      </c>
      <c r="B224" s="113">
        <v>4</v>
      </c>
      <c r="C224" s="29">
        <f>+GI_Data_Monthly!J224</f>
        <v>459401.65625</v>
      </c>
      <c r="D224" s="37">
        <f t="shared" si="29"/>
        <v>75.044237239291647</v>
      </c>
      <c r="E224" s="37">
        <f>GI_Data_Monthly!C224</f>
        <v>1.625333333333</v>
      </c>
      <c r="F224" s="114">
        <f>GI_Data_Monthly!L224</f>
        <v>11431</v>
      </c>
      <c r="G224" s="37">
        <f>+GI_Data_Monthly!E224</f>
        <v>142.12313842773401</v>
      </c>
      <c r="H224" s="29">
        <f>+GI_Data_Monthly!H224</f>
        <v>6578.3</v>
      </c>
      <c r="I224" s="115">
        <f>+GI_Data_Monthly!G224</f>
        <v>6121.74462890625</v>
      </c>
      <c r="J224" s="29">
        <f>GI_Data_Monthly!I224</f>
        <v>0</v>
      </c>
      <c r="K224" s="38">
        <f>+GI_Data_Monthly!K224</f>
        <v>33.726852416992202</v>
      </c>
      <c r="L224" s="74">
        <f>+H224*1000/Population_Monthly!C344</f>
        <v>0.43191846108521886</v>
      </c>
      <c r="M224" s="74">
        <f>GI_Data_Monthly!N224</f>
        <v>113.333333333333</v>
      </c>
      <c r="N224" s="74">
        <f>GI_Data_Monthly!O224*100</f>
        <v>103.06666666669999</v>
      </c>
      <c r="O224" s="74">
        <f t="shared" si="34"/>
        <v>108.07966637376809</v>
      </c>
      <c r="P224" s="93">
        <f t="shared" si="30"/>
        <v>69.729286300260199</v>
      </c>
      <c r="Q224" s="116">
        <f t="shared" si="31"/>
        <v>14.567250193195566</v>
      </c>
      <c r="R224" s="74">
        <f t="shared" si="32"/>
        <v>103.52074253842466</v>
      </c>
      <c r="S224" s="121">
        <f t="shared" si="35"/>
        <v>-6.246209824077098E-2</v>
      </c>
      <c r="T224" s="74">
        <v>0</v>
      </c>
      <c r="U224" s="74">
        <f t="shared" si="33"/>
        <v>104.265186982858</v>
      </c>
      <c r="V224" s="38">
        <v>69.151972422742688</v>
      </c>
      <c r="W224" s="83"/>
      <c r="X224" s="74">
        <f>+GI_Data_Monthly!AB224*100</f>
        <v>130.53333333329999</v>
      </c>
      <c r="Y224" s="74">
        <f>+GI_Data_Monthly!AC224*100</f>
        <v>172.86666666670001</v>
      </c>
      <c r="Z224" s="122">
        <f t="shared" si="36"/>
        <v>-3.2418869031018614E-2</v>
      </c>
      <c r="AA224" s="120">
        <f t="shared" si="37"/>
        <v>1.6153556420658239</v>
      </c>
    </row>
    <row r="225" spans="1:27" x14ac:dyDescent="0.25">
      <c r="A225" s="112">
        <v>1998</v>
      </c>
      <c r="B225" s="113">
        <v>5</v>
      </c>
      <c r="C225" s="29">
        <f>+GI_Data_Monthly!J225</f>
        <v>461135.60063112102</v>
      </c>
      <c r="D225" s="37">
        <f t="shared" si="29"/>
        <v>75.194694740079697</v>
      </c>
      <c r="E225" s="37">
        <f>GI_Data_Monthly!C225</f>
        <v>1.62790071081457</v>
      </c>
      <c r="F225" s="114">
        <f>GI_Data_Monthly!L225</f>
        <v>11473.309824838099</v>
      </c>
      <c r="G225" s="37">
        <f>+GI_Data_Monthly!E225</f>
        <v>146.38811854871699</v>
      </c>
      <c r="H225" s="29">
        <f>+GI_Data_Monthly!H225</f>
        <v>6587.5171553420796</v>
      </c>
      <c r="I225" s="115">
        <f>+GI_Data_Monthly!G225</f>
        <v>6132.5549924113202</v>
      </c>
      <c r="J225" s="29">
        <f>GI_Data_Monthly!I225</f>
        <v>0</v>
      </c>
      <c r="K225" s="38">
        <f>+GI_Data_Monthly!K225</f>
        <v>33.804910866333302</v>
      </c>
      <c r="L225" s="74">
        <f>+H225*1000/Population_Monthly!C345</f>
        <v>0.43169734771194834</v>
      </c>
      <c r="M225" s="74">
        <f>GI_Data_Monthly!N225</f>
        <v>112.98228966979801</v>
      </c>
      <c r="N225" s="74">
        <f>GI_Data_Monthly!O225*100</f>
        <v>102.78222328330399</v>
      </c>
      <c r="O225" s="74">
        <f t="shared" si="34"/>
        <v>107.51507212054666</v>
      </c>
      <c r="P225" s="93">
        <f t="shared" si="30"/>
        <v>69.403673651118353</v>
      </c>
      <c r="Q225" s="116">
        <f t="shared" si="31"/>
        <v>14.593490360634908</v>
      </c>
      <c r="R225" s="74">
        <f t="shared" si="32"/>
        <v>103.09693417649265</v>
      </c>
      <c r="S225" s="121">
        <f t="shared" si="35"/>
        <v>-6.1840951532533772E-2</v>
      </c>
      <c r="T225" s="74">
        <v>0</v>
      </c>
      <c r="U225" s="74">
        <f t="shared" si="33"/>
        <v>103.52074253842466</v>
      </c>
      <c r="V225" s="38">
        <v>71.536116303783359</v>
      </c>
      <c r="W225" s="83"/>
      <c r="X225" s="74">
        <f>+GI_Data_Monthly!AB225*100</f>
        <v>130.518445742268</v>
      </c>
      <c r="Y225" s="74">
        <f>+GI_Data_Monthly!AC225*100</f>
        <v>173.20284520450798</v>
      </c>
      <c r="Z225" s="122">
        <f t="shared" si="36"/>
        <v>-3.6501323157179542E-2</v>
      </c>
      <c r="AA225" s="120">
        <f t="shared" si="37"/>
        <v>1.6175089580858915</v>
      </c>
    </row>
    <row r="226" spans="1:27" x14ac:dyDescent="0.25">
      <c r="A226" s="112">
        <v>1998</v>
      </c>
      <c r="B226" s="113">
        <v>6</v>
      </c>
      <c r="C226" s="29">
        <f>+GI_Data_Monthly!J226</f>
        <v>462711.236429026</v>
      </c>
      <c r="D226" s="37">
        <f t="shared" si="29"/>
        <v>75.318647918355083</v>
      </c>
      <c r="E226" s="37">
        <f>GI_Data_Monthly!C226</f>
        <v>1.63079116839169</v>
      </c>
      <c r="F226" s="114">
        <f>GI_Data_Monthly!L226</f>
        <v>11523.643020740399</v>
      </c>
      <c r="G226" s="37">
        <f>+GI_Data_Monthly!E226</f>
        <v>150.68903556125301</v>
      </c>
      <c r="H226" s="29">
        <f>+GI_Data_Monthly!H226</f>
        <v>6600.0535736002503</v>
      </c>
      <c r="I226" s="115">
        <f>+GI_Data_Monthly!G226</f>
        <v>6143.3821399794897</v>
      </c>
      <c r="J226" s="29">
        <f>GI_Data_Monthly!I226</f>
        <v>0</v>
      </c>
      <c r="K226" s="38">
        <f>+GI_Data_Monthly!K226</f>
        <v>33.875001525128297</v>
      </c>
      <c r="L226" s="74">
        <f>+H226*1000/Population_Monthly!C346</f>
        <v>0.43169418284057576</v>
      </c>
      <c r="M226" s="74">
        <f>GI_Data_Monthly!N226</f>
        <v>112.04328277039301</v>
      </c>
      <c r="N226" s="74">
        <f>GI_Data_Monthly!O226*100</f>
        <v>102.50482085653101</v>
      </c>
      <c r="O226" s="74">
        <f t="shared" si="34"/>
        <v>106.88892147790324</v>
      </c>
      <c r="P226" s="93">
        <f t="shared" si="30"/>
        <v>68.704862364990433</v>
      </c>
      <c r="Q226" s="116">
        <f t="shared" si="31"/>
        <v>14.623641102113519</v>
      </c>
      <c r="R226" s="74">
        <f t="shared" si="32"/>
        <v>102.784570268845</v>
      </c>
      <c r="S226" s="121">
        <f t="shared" si="35"/>
        <v>-6.8295776901633243E-2</v>
      </c>
      <c r="T226" s="74">
        <v>0</v>
      </c>
      <c r="U226" s="74">
        <f t="shared" si="33"/>
        <v>103.09693417649265</v>
      </c>
      <c r="V226" s="38">
        <v>73.546081448026598</v>
      </c>
      <c r="W226" s="83"/>
      <c r="X226" s="74">
        <f>+GI_Data_Monthly!AB226*100</f>
        <v>130.48312651448799</v>
      </c>
      <c r="Y226" s="74">
        <f>+GI_Data_Monthly!AC226*100</f>
        <v>173.55723198944199</v>
      </c>
      <c r="Z226" s="122">
        <f t="shared" si="36"/>
        <v>-4.1957462253397443E-2</v>
      </c>
      <c r="AA226" s="120">
        <f t="shared" si="37"/>
        <v>1.6196682302784533</v>
      </c>
    </row>
    <row r="227" spans="1:27" x14ac:dyDescent="0.25">
      <c r="A227" s="112">
        <v>1998</v>
      </c>
      <c r="B227" s="113">
        <v>7</v>
      </c>
      <c r="C227" s="29">
        <f>+GI_Data_Monthly!J227</f>
        <v>463921.6</v>
      </c>
      <c r="D227" s="37">
        <f t="shared" si="29"/>
        <v>75.388511449290064</v>
      </c>
      <c r="E227" s="37">
        <f>GI_Data_Monthly!C227</f>
        <v>1.6336666666669999</v>
      </c>
      <c r="F227" s="114">
        <f>GI_Data_Monthly!L227</f>
        <v>11580.6</v>
      </c>
      <c r="G227" s="37">
        <f>+GI_Data_Monthly!E227</f>
        <v>153.70054626464801</v>
      </c>
      <c r="H227" s="29">
        <f>+GI_Data_Monthly!H227</f>
        <v>6618.2</v>
      </c>
      <c r="I227" s="115">
        <f>+GI_Data_Monthly!G227</f>
        <v>6153.7439999999997</v>
      </c>
      <c r="J227" s="29">
        <f>GI_Data_Monthly!I227</f>
        <v>0</v>
      </c>
      <c r="K227" s="38">
        <f>+GI_Data_Monthly!K227</f>
        <v>33.919834136962898</v>
      </c>
      <c r="L227" s="74">
        <f>+H227*1000/Population_Monthly!C347</f>
        <v>0.43205726929484539</v>
      </c>
      <c r="M227" s="74">
        <f>GI_Data_Monthly!N227</f>
        <v>111.1</v>
      </c>
      <c r="N227" s="74">
        <f>GI_Data_Monthly!O227*100</f>
        <v>102.23333333330001</v>
      </c>
      <c r="O227" s="74">
        <f t="shared" si="34"/>
        <v>106.17503258901156</v>
      </c>
      <c r="P227" s="93">
        <f t="shared" si="30"/>
        <v>68.006529279724958</v>
      </c>
      <c r="Q227" s="116">
        <f t="shared" si="31"/>
        <v>14.655310912150268</v>
      </c>
      <c r="R227" s="74">
        <f t="shared" si="32"/>
        <v>102.506792491045</v>
      </c>
      <c r="S227" s="121">
        <f t="shared" si="35"/>
        <v>-7.73164861615524E-2</v>
      </c>
      <c r="T227" s="74">
        <v>0</v>
      </c>
      <c r="U227" s="74">
        <f t="shared" si="33"/>
        <v>102.784570268845</v>
      </c>
      <c r="V227" s="38">
        <v>74.568184920882402</v>
      </c>
      <c r="W227" s="83"/>
      <c r="X227" s="74">
        <f>+GI_Data_Monthly!AB227*100</f>
        <v>130.5</v>
      </c>
      <c r="Y227" s="74">
        <f>+GI_Data_Monthly!AC227*100</f>
        <v>173.9</v>
      </c>
      <c r="Z227" s="122">
        <f t="shared" si="36"/>
        <v>-4.9108431569423648E-2</v>
      </c>
      <c r="AA227" s="120">
        <f t="shared" si="37"/>
        <v>1.62180711916737</v>
      </c>
    </row>
    <row r="228" spans="1:27" x14ac:dyDescent="0.25">
      <c r="A228" s="112">
        <v>1998</v>
      </c>
      <c r="B228" s="113">
        <v>8</v>
      </c>
      <c r="C228" s="29">
        <f>+GI_Data_Monthly!J228</f>
        <v>464813.639242334</v>
      </c>
      <c r="D228" s="37">
        <f t="shared" si="29"/>
        <v>75.401612713340128</v>
      </c>
      <c r="E228" s="37">
        <f>GI_Data_Monthly!C228</f>
        <v>1.6365579432917801</v>
      </c>
      <c r="F228" s="114">
        <f>GI_Data_Monthly!L228</f>
        <v>11647.8343664192</v>
      </c>
      <c r="G228" s="37">
        <f>+GI_Data_Monthly!E228</f>
        <v>155.15577588596301</v>
      </c>
      <c r="H228" s="29">
        <f>+GI_Data_Monthly!H228</f>
        <v>6644.6367323171598</v>
      </c>
      <c r="I228" s="115">
        <f>+GI_Data_Monthly!G228</f>
        <v>6164.5052740377096</v>
      </c>
      <c r="J228" s="29">
        <f>GI_Data_Monthly!I228</f>
        <v>0</v>
      </c>
      <c r="K228" s="38">
        <f>+GI_Data_Monthly!K228</f>
        <v>33.9361642579264</v>
      </c>
      <c r="L228" s="74">
        <f>+H228*1000/Population_Monthly!C348</f>
        <v>0.43295916601427437</v>
      </c>
      <c r="M228" s="74">
        <f>GI_Data_Monthly!N228</f>
        <v>110.41836753235501</v>
      </c>
      <c r="N228" s="74">
        <f>GI_Data_Monthly!O228*100</f>
        <v>101.918846714567</v>
      </c>
      <c r="O228" s="74">
        <f t="shared" si="34"/>
        <v>105.37876601788025</v>
      </c>
      <c r="P228" s="93">
        <f t="shared" si="30"/>
        <v>67.469879685566767</v>
      </c>
      <c r="Q228" s="116">
        <f t="shared" si="31"/>
        <v>14.69297337483524</v>
      </c>
      <c r="R228" s="74">
        <f t="shared" si="32"/>
        <v>102.21900030146601</v>
      </c>
      <c r="S228" s="121">
        <f t="shared" si="35"/>
        <v>-8.5716803448521173E-2</v>
      </c>
      <c r="T228" s="74">
        <v>0</v>
      </c>
      <c r="U228" s="74">
        <f t="shared" si="33"/>
        <v>102.506792491045</v>
      </c>
      <c r="V228" s="38">
        <v>74.459612057020593</v>
      </c>
      <c r="W228" s="83"/>
      <c r="X228" s="74">
        <f>+GI_Data_Monthly!AB228*100</f>
        <v>130.62109740170499</v>
      </c>
      <c r="Y228" s="74">
        <f>+GI_Data_Monthly!AC228*100</f>
        <v>174.246284581937</v>
      </c>
      <c r="Z228" s="122">
        <f t="shared" si="36"/>
        <v>-5.7319127175376926E-2</v>
      </c>
      <c r="AA228" s="120">
        <f t="shared" si="37"/>
        <v>1.623909957663445</v>
      </c>
    </row>
    <row r="229" spans="1:27" x14ac:dyDescent="0.25">
      <c r="A229" s="112">
        <v>1998</v>
      </c>
      <c r="B229" s="113">
        <v>9</v>
      </c>
      <c r="C229" s="29">
        <f>+GI_Data_Monthly!J229</f>
        <v>465609.42340526602</v>
      </c>
      <c r="D229" s="37">
        <f t="shared" si="29"/>
        <v>75.398781817528416</v>
      </c>
      <c r="E229" s="37">
        <f>GI_Data_Monthly!C229</f>
        <v>1.6391937968310899</v>
      </c>
      <c r="F229" s="114">
        <f>GI_Data_Monthly!L229</f>
        <v>11715.2117634476</v>
      </c>
      <c r="G229" s="37">
        <f>+GI_Data_Monthly!E229</f>
        <v>156.93951558833501</v>
      </c>
      <c r="H229" s="29">
        <f>+GI_Data_Monthly!H229</f>
        <v>6673.3673753843104</v>
      </c>
      <c r="I229" s="115">
        <f>+GI_Data_Monthly!G229</f>
        <v>6175.2910614932898</v>
      </c>
      <c r="J229" s="29">
        <f>GI_Data_Monthly!I229</f>
        <v>0</v>
      </c>
      <c r="K229" s="38">
        <f>+GI_Data_Monthly!K229</f>
        <v>33.943859638239999</v>
      </c>
      <c r="L229" s="74">
        <f>+H229*1000/Population_Monthly!C349</f>
        <v>0.43400682888816738</v>
      </c>
      <c r="M229" s="74">
        <f>GI_Data_Monthly!N229</f>
        <v>109.50528577531</v>
      </c>
      <c r="N229" s="74">
        <f>GI_Data_Monthly!O229*100</f>
        <v>101.49512584603299</v>
      </c>
      <c r="O229" s="74">
        <f t="shared" si="34"/>
        <v>104.53312338696308</v>
      </c>
      <c r="P229" s="93">
        <f t="shared" si="30"/>
        <v>66.804355889466521</v>
      </c>
      <c r="Q229" s="116">
        <f t="shared" si="31"/>
        <v>14.731866881817599</v>
      </c>
      <c r="R229" s="74">
        <f t="shared" si="32"/>
        <v>101.88243529796667</v>
      </c>
      <c r="S229" s="121">
        <f t="shared" si="35"/>
        <v>-9.0894425525029354E-2</v>
      </c>
      <c r="T229" s="74">
        <v>0</v>
      </c>
      <c r="U229" s="74">
        <f t="shared" si="33"/>
        <v>102.21900030146601</v>
      </c>
      <c r="V229" s="38">
        <v>74.121853713307445</v>
      </c>
      <c r="W229" s="83"/>
      <c r="X229" s="74">
        <f>+GI_Data_Monthly!AB229*100</f>
        <v>130.809704739875</v>
      </c>
      <c r="Y229" s="74">
        <f>+GI_Data_Monthly!AC229*100</f>
        <v>174.57493734777501</v>
      </c>
      <c r="Z229" s="122">
        <f t="shared" si="36"/>
        <v>-6.5466076037217338E-2</v>
      </c>
      <c r="AA229" s="120">
        <f t="shared" si="37"/>
        <v>1.6259788099982659</v>
      </c>
    </row>
    <row r="230" spans="1:27" x14ac:dyDescent="0.25">
      <c r="A230" s="112">
        <v>1998</v>
      </c>
      <c r="B230" s="113">
        <v>10</v>
      </c>
      <c r="C230" s="29">
        <f>+GI_Data_Monthly!J230</f>
        <v>466612.46875</v>
      </c>
      <c r="D230" s="37">
        <f t="shared" si="29"/>
        <v>75.434353294611611</v>
      </c>
      <c r="E230" s="37">
        <f>GI_Data_Monthly!C230</f>
        <v>1.641333333333</v>
      </c>
      <c r="F230" s="114">
        <f>GI_Data_Monthly!L230</f>
        <v>11770.7</v>
      </c>
      <c r="G230" s="37">
        <f>+GI_Data_Monthly!E230</f>
        <v>161.462814331055</v>
      </c>
      <c r="H230" s="29">
        <f>+GI_Data_Monthly!H230</f>
        <v>6696.5</v>
      </c>
      <c r="I230" s="115">
        <f>+GI_Data_Monthly!G230</f>
        <v>6185.6760000000004</v>
      </c>
      <c r="J230" s="29">
        <f>GI_Data_Monthly!I230</f>
        <v>0</v>
      </c>
      <c r="K230" s="38">
        <f>+GI_Data_Monthly!K230</f>
        <v>33.970333099365199</v>
      </c>
      <c r="L230" s="74">
        <f>+H230*1000/Population_Monthly!C350</f>
        <v>0.43468714485714616</v>
      </c>
      <c r="M230" s="74">
        <f>GI_Data_Monthly!N230</f>
        <v>107.7</v>
      </c>
      <c r="N230" s="74">
        <f>GI_Data_Monthly!O230*100</f>
        <v>100.89999999999999</v>
      </c>
      <c r="O230" s="74">
        <f t="shared" si="34"/>
        <v>103.69145672029644</v>
      </c>
      <c r="P230" s="93">
        <f t="shared" si="30"/>
        <v>65.61738424046824</v>
      </c>
      <c r="Q230" s="116">
        <f t="shared" si="31"/>
        <v>14.766467104809267</v>
      </c>
      <c r="R230" s="74">
        <f t="shared" si="32"/>
        <v>101.43799085353332</v>
      </c>
      <c r="S230" s="121">
        <f t="shared" si="35"/>
        <v>-9.0990990990991172E-2</v>
      </c>
      <c r="T230" s="74">
        <v>0</v>
      </c>
      <c r="U230" s="74">
        <f t="shared" si="33"/>
        <v>101.88243529796667</v>
      </c>
      <c r="V230" s="38">
        <v>74.752809468177205</v>
      </c>
      <c r="W230" s="83"/>
      <c r="X230" s="74">
        <f>+GI_Data_Monthly!AB230*100</f>
        <v>131</v>
      </c>
      <c r="Y230" s="74">
        <f>+GI_Data_Monthly!AC230*100</f>
        <v>174.86666666670001</v>
      </c>
      <c r="Z230" s="122">
        <f t="shared" si="36"/>
        <v>-7.225547995628144E-2</v>
      </c>
      <c r="AA230" s="120">
        <f t="shared" si="37"/>
        <v>1.6280343655537661</v>
      </c>
    </row>
    <row r="231" spans="1:27" x14ac:dyDescent="0.25">
      <c r="A231" s="112">
        <v>1998</v>
      </c>
      <c r="B231" s="113">
        <v>11</v>
      </c>
      <c r="C231" s="29">
        <f>+GI_Data_Monthly!J231</f>
        <v>468100.09004767903</v>
      </c>
      <c r="D231" s="37">
        <f t="shared" si="29"/>
        <v>75.544958113190631</v>
      </c>
      <c r="E231" s="37">
        <f>GI_Data_Monthly!C231</f>
        <v>1.6430861242157899</v>
      </c>
      <c r="F231" s="114">
        <f>GI_Data_Monthly!L231</f>
        <v>11811.0284252319</v>
      </c>
      <c r="G231" s="37">
        <f>+GI_Data_Monthly!E231</f>
        <v>170.09906830300801</v>
      </c>
      <c r="H231" s="29">
        <f>+GI_Data_Monthly!H231</f>
        <v>6710.9618954713096</v>
      </c>
      <c r="I231" s="115">
        <f>+GI_Data_Monthly!G231</f>
        <v>6196.3114645760297</v>
      </c>
      <c r="J231" s="29">
        <f>GI_Data_Monthly!I231</f>
        <v>0</v>
      </c>
      <c r="K231" s="38">
        <f>+GI_Data_Monthly!K231</f>
        <v>34.035143371365997</v>
      </c>
      <c r="L231" s="74">
        <f>+H231*1000/Population_Monthly!C351</f>
        <v>0.43480311452610576</v>
      </c>
      <c r="M231" s="74">
        <f>GI_Data_Monthly!N231</f>
        <v>104.683241435475</v>
      </c>
      <c r="N231" s="74">
        <f>GI_Data_Monthly!O231*100</f>
        <v>100.11155019258</v>
      </c>
      <c r="O231" s="74">
        <f t="shared" si="34"/>
        <v>102.92240963026074</v>
      </c>
      <c r="P231" s="93">
        <f t="shared" si="30"/>
        <v>63.711353831460343</v>
      </c>
      <c r="Q231" s="116">
        <f t="shared" si="31"/>
        <v>14.798586341212479</v>
      </c>
      <c r="R231" s="74">
        <f t="shared" si="32"/>
        <v>100.83555867953766</v>
      </c>
      <c r="S231" s="121">
        <f t="shared" si="35"/>
        <v>-8.4402371969203416E-2</v>
      </c>
      <c r="T231" s="74">
        <v>0</v>
      </c>
      <c r="U231" s="74">
        <f t="shared" si="33"/>
        <v>101.43799085353332</v>
      </c>
      <c r="V231" s="38">
        <v>77.015261446428468</v>
      </c>
      <c r="W231" s="83"/>
      <c r="X231" s="74">
        <f>+GI_Data_Monthly!AB231*100</f>
        <v>131.162033862106</v>
      </c>
      <c r="Y231" s="74">
        <f>+GI_Data_Monthly!AC231*100</f>
        <v>175.136070379937</v>
      </c>
      <c r="Z231" s="122">
        <f t="shared" si="36"/>
        <v>-7.6283500093488624E-2</v>
      </c>
      <c r="AA231" s="120">
        <f t="shared" si="37"/>
        <v>1.6301132279463051</v>
      </c>
    </row>
    <row r="232" spans="1:27" x14ac:dyDescent="0.25">
      <c r="A232" s="112">
        <v>1998</v>
      </c>
      <c r="B232" s="113">
        <v>12</v>
      </c>
      <c r="C232" s="29">
        <f>+GI_Data_Monthly!J232</f>
        <v>469712.12700915302</v>
      </c>
      <c r="D232" s="37">
        <f t="shared" si="29"/>
        <v>75.679298363978887</v>
      </c>
      <c r="E232" s="37">
        <f>GI_Data_Monthly!C232</f>
        <v>1.6448314861501401</v>
      </c>
      <c r="F232" s="114">
        <f>GI_Data_Monthly!L232</f>
        <v>11838.886779271499</v>
      </c>
      <c r="G232" s="37">
        <f>+GI_Data_Monthly!E232</f>
        <v>177.74506730704701</v>
      </c>
      <c r="H232" s="29">
        <f>+GI_Data_Monthly!H232</f>
        <v>6720.6029002635996</v>
      </c>
      <c r="I232" s="115">
        <f>+GI_Data_Monthly!G232</f>
        <v>6206.6131315076</v>
      </c>
      <c r="J232" s="29">
        <f>GI_Data_Monthly!I232</f>
        <v>6625.0668288984716</v>
      </c>
      <c r="K232" s="38">
        <f>+GI_Data_Monthly!K232</f>
        <v>34.112528166201798</v>
      </c>
      <c r="L232" s="74">
        <f>+H232*1000/Population_Monthly!C352</f>
        <v>0.43460689034549432</v>
      </c>
      <c r="M232" s="74">
        <f>GI_Data_Monthly!N232</f>
        <v>102.418381443426</v>
      </c>
      <c r="N232" s="74">
        <f>GI_Data_Monthly!O232*100</f>
        <v>99.575968436358096</v>
      </c>
      <c r="O232" s="74">
        <f t="shared" si="34"/>
        <v>102.28200802316225</v>
      </c>
      <c r="P232" s="93">
        <f t="shared" si="30"/>
        <v>62.266792863471039</v>
      </c>
      <c r="Q232" s="116">
        <f t="shared" si="31"/>
        <v>14.825539788136052</v>
      </c>
      <c r="R232" s="74">
        <f t="shared" si="32"/>
        <v>100.19583954297936</v>
      </c>
      <c r="S232" s="121">
        <f t="shared" si="35"/>
        <v>-7.1646120156533599E-2</v>
      </c>
      <c r="T232" s="74">
        <v>0</v>
      </c>
      <c r="U232" s="74">
        <f t="shared" si="33"/>
        <v>100.83555867953766</v>
      </c>
      <c r="V232" s="38">
        <v>79.142000961461349</v>
      </c>
      <c r="W232" s="83">
        <f>AVERAGE(Q221:Q232)</f>
        <v>14.638304697748175</v>
      </c>
      <c r="X232" s="74">
        <f>+GI_Data_Monthly!AB232*100</f>
        <v>131.30324760123898</v>
      </c>
      <c r="Y232" s="74">
        <f>+GI_Data_Monthly!AC232*100</f>
        <v>175.379759800177</v>
      </c>
      <c r="Z232" s="122">
        <f t="shared" si="36"/>
        <v>-7.7064665082071507E-2</v>
      </c>
      <c r="AA232" s="120">
        <f t="shared" si="37"/>
        <v>1.6322613080076653</v>
      </c>
    </row>
    <row r="233" spans="1:27" x14ac:dyDescent="0.25">
      <c r="A233" s="112">
        <v>1999</v>
      </c>
      <c r="B233" s="113">
        <v>1</v>
      </c>
      <c r="C233" s="29">
        <f>+GI_Data_Monthly!J233</f>
        <v>471161.75</v>
      </c>
      <c r="D233" s="37">
        <f t="shared" si="29"/>
        <v>75.781032616475358</v>
      </c>
      <c r="E233" s="37">
        <f>GI_Data_Monthly!C233</f>
        <v>1.647333333333</v>
      </c>
      <c r="F233" s="114">
        <f>GI_Data_Monthly!L233</f>
        <v>11864.7</v>
      </c>
      <c r="G233" s="37">
        <f>+GI_Data_Monthly!E233</f>
        <v>178.7456</v>
      </c>
      <c r="H233" s="29">
        <f>+GI_Data_Monthly!H233</f>
        <v>6733.4</v>
      </c>
      <c r="I233" s="115">
        <f>+GI_Data_Monthly!G233</f>
        <v>6217.41</v>
      </c>
      <c r="J233" s="29">
        <f>GI_Data_Monthly!I233</f>
        <v>0</v>
      </c>
      <c r="K233" s="38">
        <f>+GI_Data_Monthly!K233</f>
        <v>34.175289999999997</v>
      </c>
      <c r="L233" s="74">
        <f>+H233*1000/Population_Monthly!C353</f>
        <v>0.43461511842453554</v>
      </c>
      <c r="M233" s="74">
        <f>GI_Data_Monthly!N233</f>
        <v>103.1</v>
      </c>
      <c r="N233" s="74">
        <f>GI_Data_Monthly!O233*100</f>
        <v>99.766666666700004</v>
      </c>
      <c r="O233" s="74">
        <f t="shared" si="34"/>
        <v>101.82089691205393</v>
      </c>
      <c r="P233" s="93">
        <f t="shared" si="30"/>
        <v>62.585997571845922</v>
      </c>
      <c r="Q233" s="116">
        <f t="shared" si="31"/>
        <v>14.853097710542844</v>
      </c>
      <c r="R233" s="74">
        <f t="shared" si="32"/>
        <v>99.818061765212704</v>
      </c>
      <c r="S233" s="121">
        <f t="shared" si="35"/>
        <v>-5.2548274770180314E-2</v>
      </c>
      <c r="T233" s="74">
        <v>0</v>
      </c>
      <c r="U233" s="74">
        <f t="shared" si="33"/>
        <v>100.19583954297936</v>
      </c>
      <c r="V233" s="38">
        <v>79.018217722517193</v>
      </c>
      <c r="W233" s="83"/>
      <c r="X233" s="74">
        <f>+GI_Data_Monthly!AB233*100</f>
        <v>131.46666666670001</v>
      </c>
      <c r="Y233" s="74">
        <f>+GI_Data_Monthly!AC233*100</f>
        <v>175.63333333330002</v>
      </c>
      <c r="Z233" s="122">
        <f t="shared" si="36"/>
        <v>-7.4814900100798651E-2</v>
      </c>
      <c r="AA233" s="120">
        <f t="shared" si="37"/>
        <v>1.6345390857854152</v>
      </c>
    </row>
    <row r="234" spans="1:27" x14ac:dyDescent="0.25">
      <c r="A234" s="112">
        <v>1999</v>
      </c>
      <c r="B234" s="113">
        <v>2</v>
      </c>
      <c r="C234" s="29">
        <f>+GI_Data_Monthly!J234</f>
        <v>472126.07434375701</v>
      </c>
      <c r="D234" s="37">
        <f t="shared" si="29"/>
        <v>75.801661782397005</v>
      </c>
      <c r="E234" s="37">
        <f>GI_Data_Monthly!C234</f>
        <v>1.6509958257803401</v>
      </c>
      <c r="F234" s="114">
        <f>GI_Data_Monthly!L234</f>
        <v>11894.523463316</v>
      </c>
      <c r="G234" s="37">
        <f>+GI_Data_Monthly!E234</f>
        <v>169.00364794755399</v>
      </c>
      <c r="H234" s="29">
        <f>+GI_Data_Monthly!H234</f>
        <v>6753.7402644923995</v>
      </c>
      <c r="I234" s="115">
        <f>+GI_Data_Monthly!G234</f>
        <v>6228.4396310345301</v>
      </c>
      <c r="J234" s="29">
        <f>GI_Data_Monthly!I234</f>
        <v>0</v>
      </c>
      <c r="K234" s="38">
        <f>+GI_Data_Monthly!K234</f>
        <v>34.198439526709997</v>
      </c>
      <c r="L234" s="74">
        <f>+H234*1000/Population_Monthly!C354</f>
        <v>0.4351092835028475</v>
      </c>
      <c r="M234" s="74">
        <f>GI_Data_Monthly!N234</f>
        <v>108.32371068454199</v>
      </c>
      <c r="N234" s="74">
        <f>GI_Data_Monthly!O234*100</f>
        <v>101.049259605023</v>
      </c>
      <c r="O234" s="74">
        <f t="shared" si="34"/>
        <v>101.5705311817142</v>
      </c>
      <c r="P234" s="93">
        <f t="shared" si="30"/>
        <v>65.611135408742172</v>
      </c>
      <c r="Q234" s="116">
        <f t="shared" si="31"/>
        <v>14.880058519382246</v>
      </c>
      <c r="R234" s="74">
        <f t="shared" si="32"/>
        <v>100.13063156936038</v>
      </c>
      <c r="S234" s="121">
        <f t="shared" si="35"/>
        <v>-2.8873459135424162E-2</v>
      </c>
      <c r="T234" s="74">
        <v>0</v>
      </c>
      <c r="U234" s="74">
        <f t="shared" si="33"/>
        <v>99.818061765212704</v>
      </c>
      <c r="V234" s="38">
        <v>75.177368867086827</v>
      </c>
      <c r="W234" s="83"/>
      <c r="X234" s="74">
        <f>+GI_Data_Monthly!AB234*100</f>
        <v>131.67823631791001</v>
      </c>
      <c r="Y234" s="74">
        <f>+GI_Data_Monthly!AC234*100</f>
        <v>175.90444714867098</v>
      </c>
      <c r="Z234" s="122">
        <f t="shared" si="36"/>
        <v>-7.0551971836261246E-2</v>
      </c>
      <c r="AA234" s="120">
        <f t="shared" si="37"/>
        <v>1.6370067208157355</v>
      </c>
    </row>
    <row r="235" spans="1:27" x14ac:dyDescent="0.25">
      <c r="A235" s="112">
        <v>1999</v>
      </c>
      <c r="B235" s="113">
        <v>3</v>
      </c>
      <c r="C235" s="29">
        <f>+GI_Data_Monthly!J235</f>
        <v>472801.33957374701</v>
      </c>
      <c r="D235" s="37">
        <f t="shared" si="29"/>
        <v>75.788265630490088</v>
      </c>
      <c r="E235" s="37">
        <f>GI_Data_Monthly!C235</f>
        <v>1.65499856748564</v>
      </c>
      <c r="F235" s="114">
        <f>GI_Data_Monthly!L235</f>
        <v>11925.308196063101</v>
      </c>
      <c r="G235" s="37">
        <f>+GI_Data_Monthly!E235</f>
        <v>156.18326715553701</v>
      </c>
      <c r="H235" s="29">
        <f>+GI_Data_Monthly!H235</f>
        <v>6773.3270363198499</v>
      </c>
      <c r="I235" s="115">
        <f>+GI_Data_Monthly!G235</f>
        <v>6238.4504466551098</v>
      </c>
      <c r="J235" s="29">
        <f>GI_Data_Monthly!I235</f>
        <v>0</v>
      </c>
      <c r="K235" s="38">
        <f>+GI_Data_Monthly!K235</f>
        <v>34.202096994332599</v>
      </c>
      <c r="L235" s="74">
        <f>+H235*1000/Population_Monthly!C355</f>
        <v>0.43555314315057475</v>
      </c>
      <c r="M235" s="74">
        <f>GI_Data_Monthly!N235</f>
        <v>115.176831048016</v>
      </c>
      <c r="N235" s="74">
        <f>GI_Data_Monthly!O235*100</f>
        <v>102.82986357464901</v>
      </c>
      <c r="O235" s="74">
        <f t="shared" si="34"/>
        <v>101.51952709797875</v>
      </c>
      <c r="P235" s="93">
        <f t="shared" si="30"/>
        <v>69.593311626244272</v>
      </c>
      <c r="Q235" s="116">
        <f t="shared" si="31"/>
        <v>14.89683084822239</v>
      </c>
      <c r="R235" s="74">
        <f t="shared" si="32"/>
        <v>101.21526328212401</v>
      </c>
      <c r="S235" s="121">
        <f t="shared" si="35"/>
        <v>-5.9168376682395829E-3</v>
      </c>
      <c r="T235" s="74">
        <v>0</v>
      </c>
      <c r="U235" s="74">
        <f t="shared" si="33"/>
        <v>100.13063156936038</v>
      </c>
      <c r="V235" s="38">
        <v>70.451597101806499</v>
      </c>
      <c r="W235" s="83"/>
      <c r="X235" s="74">
        <f>+GI_Data_Monthly!AB235*100</f>
        <v>131.92375775076499</v>
      </c>
      <c r="Y235" s="74">
        <f>+GI_Data_Monthly!AC235*100</f>
        <v>176.16474729213002</v>
      </c>
      <c r="Z235" s="122">
        <f t="shared" si="36"/>
        <v>-6.5075383041717769E-2</v>
      </c>
      <c r="AA235" s="120">
        <f t="shared" si="37"/>
        <v>1.6396685241355868</v>
      </c>
    </row>
    <row r="236" spans="1:27" x14ac:dyDescent="0.25">
      <c r="A236" s="112">
        <v>1999</v>
      </c>
      <c r="B236" s="113">
        <v>4</v>
      </c>
      <c r="C236" s="29">
        <f>+GI_Data_Monthly!J236</f>
        <v>473705.96875</v>
      </c>
      <c r="D236" s="37">
        <f t="shared" si="29"/>
        <v>75.800753381507889</v>
      </c>
      <c r="E236" s="37">
        <f>GI_Data_Monthly!C236</f>
        <v>1.6596666666669999</v>
      </c>
      <c r="F236" s="114">
        <f>GI_Data_Monthly!L236</f>
        <v>11962.5</v>
      </c>
      <c r="G236" s="37">
        <f>+GI_Data_Monthly!E236</f>
        <v>145.72210000000001</v>
      </c>
      <c r="H236" s="29">
        <f>+GI_Data_Monthly!H236</f>
        <v>6787.8670000000002</v>
      </c>
      <c r="I236" s="115">
        <f>+GI_Data_Monthly!G236</f>
        <v>6249.357</v>
      </c>
      <c r="J236" s="29">
        <f>GI_Data_Monthly!I236</f>
        <v>0</v>
      </c>
      <c r="K236" s="38">
        <f>+GI_Data_Monthly!K236</f>
        <v>34.215879999999999</v>
      </c>
      <c r="L236" s="74">
        <f>+H236*1000/Population_Monthly!C356</f>
        <v>0.43567141823966299</v>
      </c>
      <c r="M236" s="74">
        <f>GI_Data_Monthly!N236</f>
        <v>122.3</v>
      </c>
      <c r="N236" s="74">
        <f>GI_Data_Monthly!O236*100</f>
        <v>104.96666666670001</v>
      </c>
      <c r="O236" s="74">
        <f t="shared" si="34"/>
        <v>101.67786043131207</v>
      </c>
      <c r="P236" s="93">
        <f t="shared" si="30"/>
        <v>73.689495882692569</v>
      </c>
      <c r="Q236" s="116">
        <f t="shared" si="31"/>
        <v>14.90688096591812</v>
      </c>
      <c r="R236" s="74">
        <f t="shared" si="32"/>
        <v>102.94859661545733</v>
      </c>
      <c r="S236" s="121">
        <f t="shared" si="35"/>
        <v>1.8434670116423746E-2</v>
      </c>
      <c r="T236" s="74">
        <v>0</v>
      </c>
      <c r="U236" s="74">
        <f t="shared" si="33"/>
        <v>101.21526328212401</v>
      </c>
      <c r="V236" s="38">
        <v>66.864889855613086</v>
      </c>
      <c r="W236" s="83"/>
      <c r="X236" s="74">
        <f>+GI_Data_Monthly!AB236*100</f>
        <v>132.26666666669999</v>
      </c>
      <c r="Y236" s="74">
        <f>+GI_Data_Monthly!AC236*100</f>
        <v>176.46666666669998</v>
      </c>
      <c r="Z236" s="122">
        <f t="shared" si="36"/>
        <v>-5.8333985678618201E-2</v>
      </c>
      <c r="AA236" s="120">
        <f t="shared" si="37"/>
        <v>1.6425296352467535</v>
      </c>
    </row>
    <row r="237" spans="1:27" x14ac:dyDescent="0.25">
      <c r="A237" s="112">
        <v>1999</v>
      </c>
      <c r="B237" s="113">
        <v>5</v>
      </c>
      <c r="C237" s="29">
        <f>+GI_Data_Monthly!J237</f>
        <v>474975.50221502199</v>
      </c>
      <c r="D237" s="37">
        <f t="shared" si="29"/>
        <v>75.879815295158707</v>
      </c>
      <c r="E237" s="37">
        <f>GI_Data_Monthly!C237</f>
        <v>1.6639863604755301</v>
      </c>
      <c r="F237" s="114">
        <f>GI_Data_Monthly!L237</f>
        <v>12001.688999783401</v>
      </c>
      <c r="G237" s="37">
        <f>+GI_Data_Monthly!E237</f>
        <v>145.189564723442</v>
      </c>
      <c r="H237" s="29">
        <f>+GI_Data_Monthly!H237</f>
        <v>6789.7016101279796</v>
      </c>
      <c r="I237" s="115">
        <f>+GI_Data_Monthly!G237</f>
        <v>6259.5764152489501</v>
      </c>
      <c r="J237" s="29">
        <f>GI_Data_Monthly!I237</f>
        <v>0</v>
      </c>
      <c r="K237" s="38">
        <f>+GI_Data_Monthly!K237</f>
        <v>34.257178877491803</v>
      </c>
      <c r="L237" s="74">
        <f>+H237*1000/Population_Monthly!C357</f>
        <v>0.43485281891657324</v>
      </c>
      <c r="M237" s="74">
        <f>GI_Data_Monthly!N237</f>
        <v>126.56808792161</v>
      </c>
      <c r="N237" s="74">
        <f>GI_Data_Monthly!O237*100</f>
        <v>106.76765817112299</v>
      </c>
      <c r="O237" s="74">
        <f t="shared" si="34"/>
        <v>102.009980005297</v>
      </c>
      <c r="P237" s="93">
        <f t="shared" si="30"/>
        <v>76.063176314401801</v>
      </c>
      <c r="Q237" s="116">
        <f t="shared" si="31"/>
        <v>14.896830803006601</v>
      </c>
      <c r="R237" s="74">
        <f t="shared" si="32"/>
        <v>104.854729470824</v>
      </c>
      <c r="S237" s="121">
        <f t="shared" si="35"/>
        <v>3.8775527134042864E-2</v>
      </c>
      <c r="T237" s="74">
        <v>0</v>
      </c>
      <c r="U237" s="74">
        <f t="shared" si="33"/>
        <v>102.94859661545733</v>
      </c>
      <c r="V237" s="38">
        <v>67.170188107946203</v>
      </c>
      <c r="W237" s="83"/>
      <c r="X237" s="74">
        <f>+GI_Data_Monthly!AB237*100</f>
        <v>132.67147375015301</v>
      </c>
      <c r="Y237" s="74">
        <f>+GI_Data_Monthly!AC237*100</f>
        <v>176.769186409707</v>
      </c>
      <c r="Z237" s="122">
        <f t="shared" si="36"/>
        <v>-4.994927912307015E-2</v>
      </c>
      <c r="AA237" s="120">
        <f t="shared" si="37"/>
        <v>1.6455367727185</v>
      </c>
    </row>
    <row r="238" spans="1:27" x14ac:dyDescent="0.25">
      <c r="A238" s="112">
        <v>1999</v>
      </c>
      <c r="B238" s="113">
        <v>6</v>
      </c>
      <c r="C238" s="29">
        <f>+GI_Data_Monthly!J238</f>
        <v>476380.46637391899</v>
      </c>
      <c r="D238" s="37">
        <f t="shared" si="29"/>
        <v>75.97872651513002</v>
      </c>
      <c r="E238" s="37">
        <f>GI_Data_Monthly!C238</f>
        <v>1.66817692904382</v>
      </c>
      <c r="F238" s="114">
        <f>GI_Data_Monthly!L238</f>
        <v>12050.8144821362</v>
      </c>
      <c r="G238" s="37">
        <f>+GI_Data_Monthly!E238</f>
        <v>151.22794798612099</v>
      </c>
      <c r="H238" s="29">
        <f>+GI_Data_Monthly!H238</f>
        <v>6787.6751297640503</v>
      </c>
      <c r="I238" s="115">
        <f>+GI_Data_Monthly!G238</f>
        <v>6269.9190710843905</v>
      </c>
      <c r="J238" s="29">
        <f>GI_Data_Monthly!I238</f>
        <v>0</v>
      </c>
      <c r="K238" s="38">
        <f>+GI_Data_Monthly!K238</f>
        <v>34.304177819864798</v>
      </c>
      <c r="L238" s="74">
        <f>+H238*1000/Population_Monthly!C358</f>
        <v>0.43379097281519208</v>
      </c>
      <c r="M238" s="74">
        <f>GI_Data_Monthly!N238</f>
        <v>128.67938095480099</v>
      </c>
      <c r="N238" s="74">
        <f>GI_Data_Monthly!O238*100</f>
        <v>108.25604571888201</v>
      </c>
      <c r="O238" s="74">
        <f t="shared" si="34"/>
        <v>102.48924874382625</v>
      </c>
      <c r="P238" s="93">
        <f t="shared" si="30"/>
        <v>77.137729646314284</v>
      </c>
      <c r="Q238" s="116">
        <f t="shared" si="31"/>
        <v>14.880842668104485</v>
      </c>
      <c r="R238" s="74">
        <f t="shared" si="32"/>
        <v>106.663456852235</v>
      </c>
      <c r="S238" s="121">
        <f t="shared" si="35"/>
        <v>5.6106871991909335E-2</v>
      </c>
      <c r="T238" s="74">
        <v>0</v>
      </c>
      <c r="U238" s="74">
        <f t="shared" si="33"/>
        <v>104.854729470824</v>
      </c>
      <c r="V238" s="38">
        <v>69.927097975827721</v>
      </c>
      <c r="W238" s="83"/>
      <c r="X238" s="74">
        <f>+GI_Data_Monthly!AB238*100</f>
        <v>133.12923805454301</v>
      </c>
      <c r="Y238" s="74">
        <f>+GI_Data_Monthly!AC238*100</f>
        <v>177.08847180248898</v>
      </c>
      <c r="Z238" s="122">
        <f t="shared" si="36"/>
        <v>-3.9582391715274938E-2</v>
      </c>
      <c r="AA238" s="120">
        <f t="shared" si="37"/>
        <v>1.648652252772844</v>
      </c>
    </row>
    <row r="239" spans="1:27" x14ac:dyDescent="0.25">
      <c r="A239" s="112">
        <v>1999</v>
      </c>
      <c r="B239" s="113">
        <v>7</v>
      </c>
      <c r="C239" s="29">
        <f>+GI_Data_Monthly!J239</f>
        <v>477389.3</v>
      </c>
      <c r="D239" s="37">
        <f t="shared" si="29"/>
        <v>76.018433370515368</v>
      </c>
      <c r="E239" s="37">
        <f>GI_Data_Monthly!C239</f>
        <v>1.6719999999999999</v>
      </c>
      <c r="F239" s="114">
        <f>GI_Data_Monthly!L239</f>
        <v>12113.1</v>
      </c>
      <c r="G239" s="37">
        <f>+GI_Data_Monthly!E239</f>
        <v>157.89959999999999</v>
      </c>
      <c r="H239" s="29">
        <f>+GI_Data_Monthly!H239</f>
        <v>6793.7669999999998</v>
      </c>
      <c r="I239" s="115">
        <f>+GI_Data_Monthly!G239</f>
        <v>6279.915</v>
      </c>
      <c r="J239" s="29">
        <f>GI_Data_Monthly!I239</f>
        <v>0</v>
      </c>
      <c r="K239" s="38">
        <f>+GI_Data_Monthly!K239</f>
        <v>34.31944</v>
      </c>
      <c r="L239" s="74">
        <f>+H239*1000/Population_Monthly!C359</f>
        <v>0.43325139282600617</v>
      </c>
      <c r="M239" s="74">
        <f>GI_Data_Monthly!N239</f>
        <v>129.566666666667</v>
      </c>
      <c r="N239" s="74">
        <f>GI_Data_Monthly!O239*100</f>
        <v>109.3333333333</v>
      </c>
      <c r="O239" s="74">
        <f t="shared" si="34"/>
        <v>103.08091541049293</v>
      </c>
      <c r="P239" s="93">
        <f t="shared" si="30"/>
        <v>77.492025518341507</v>
      </c>
      <c r="Q239" s="116">
        <f t="shared" si="31"/>
        <v>14.868945181008549</v>
      </c>
      <c r="R239" s="74">
        <f t="shared" si="32"/>
        <v>108.11901240776832</v>
      </c>
      <c r="S239" s="121">
        <f t="shared" si="35"/>
        <v>6.9448972937746767E-2</v>
      </c>
      <c r="T239" s="74">
        <v>0</v>
      </c>
      <c r="U239" s="74">
        <f t="shared" si="33"/>
        <v>106.663456852235</v>
      </c>
      <c r="V239" s="38">
        <v>72.635823434093993</v>
      </c>
      <c r="W239" s="83"/>
      <c r="X239" s="74">
        <f>+GI_Data_Monthly!AB239*100</f>
        <v>133.5666666667</v>
      </c>
      <c r="Y239" s="74">
        <f>+GI_Data_Monthly!AC239*100</f>
        <v>177.4</v>
      </c>
      <c r="Z239" s="122">
        <f t="shared" si="36"/>
        <v>-2.7351936790333337E-2</v>
      </c>
      <c r="AA239" s="120">
        <f t="shared" si="37"/>
        <v>1.651846697217261</v>
      </c>
    </row>
    <row r="240" spans="1:27" x14ac:dyDescent="0.25">
      <c r="A240" s="112">
        <v>1999</v>
      </c>
      <c r="B240" s="113">
        <v>8</v>
      </c>
      <c r="C240" s="29">
        <f>+GI_Data_Monthly!J240</f>
        <v>477876.88799397001</v>
      </c>
      <c r="D240" s="37">
        <f t="shared" si="29"/>
        <v>75.969800530018489</v>
      </c>
      <c r="E240" s="37">
        <f>GI_Data_Monthly!C240</f>
        <v>1.67580906336756</v>
      </c>
      <c r="F240" s="114">
        <f>GI_Data_Monthly!L240</f>
        <v>12194.1287940723</v>
      </c>
      <c r="G240" s="37">
        <f>+GI_Data_Monthly!E240</f>
        <v>161.22980649745901</v>
      </c>
      <c r="H240" s="29">
        <f>+GI_Data_Monthly!H240</f>
        <v>6817.0074805926697</v>
      </c>
      <c r="I240" s="115">
        <f>+GI_Data_Monthly!G240</f>
        <v>6290.3533332977904</v>
      </c>
      <c r="J240" s="29">
        <f>GI_Data_Monthly!I240</f>
        <v>0</v>
      </c>
      <c r="K240" s="38">
        <f>+GI_Data_Monthly!K240</f>
        <v>34.290100552969299</v>
      </c>
      <c r="L240" s="74">
        <f>+H240*1000/Population_Monthly!C360</f>
        <v>0.43380538138215674</v>
      </c>
      <c r="M240" s="74">
        <f>GI_Data_Monthly!N240</f>
        <v>130.296639180829</v>
      </c>
      <c r="N240" s="74">
        <f>GI_Data_Monthly!O240*100</f>
        <v>110.14713917940999</v>
      </c>
      <c r="O240" s="74">
        <f t="shared" si="34"/>
        <v>103.76660644922985</v>
      </c>
      <c r="P240" s="93">
        <f t="shared" si="30"/>
        <v>77.751482569855682</v>
      </c>
      <c r="Q240" s="116">
        <f t="shared" si="31"/>
        <v>14.875230148013351</v>
      </c>
      <c r="R240" s="74">
        <f t="shared" si="32"/>
        <v>109.24550607719733</v>
      </c>
      <c r="S240" s="121">
        <f t="shared" si="35"/>
        <v>8.0733767405032353E-2</v>
      </c>
      <c r="T240" s="74">
        <v>0</v>
      </c>
      <c r="U240" s="74">
        <f t="shared" si="33"/>
        <v>108.11901240776832</v>
      </c>
      <c r="V240" s="38">
        <v>73.692532839165182</v>
      </c>
      <c r="W240" s="83"/>
      <c r="X240" s="74">
        <f>+GI_Data_Monthly!AB240*100</f>
        <v>133.98291606822099</v>
      </c>
      <c r="Y240" s="74">
        <f>+GI_Data_Monthly!AC240*100</f>
        <v>177.723099963978</v>
      </c>
      <c r="Z240" s="122">
        <f t="shared" si="36"/>
        <v>-1.3481055885870544E-2</v>
      </c>
      <c r="AA240" s="120">
        <f t="shared" si="37"/>
        <v>1.6551176238902425</v>
      </c>
    </row>
    <row r="241" spans="1:27" x14ac:dyDescent="0.25">
      <c r="A241" s="112">
        <v>1999</v>
      </c>
      <c r="B241" s="113">
        <v>9</v>
      </c>
      <c r="C241" s="29">
        <f>+GI_Data_Monthly!J241</f>
        <v>478669.19384379301</v>
      </c>
      <c r="D241" s="37">
        <f t="shared" si="29"/>
        <v>75.970836686427532</v>
      </c>
      <c r="E241" s="37">
        <f>GI_Data_Monthly!C241</f>
        <v>1.67983327139104</v>
      </c>
      <c r="F241" s="114">
        <f>GI_Data_Monthly!L241</f>
        <v>12272.7332675097</v>
      </c>
      <c r="G241" s="37">
        <f>+GI_Data_Monthly!E241</f>
        <v>161.90676850448199</v>
      </c>
      <c r="H241" s="29">
        <f>+GI_Data_Monthly!H241</f>
        <v>6851.3436327473601</v>
      </c>
      <c r="I241" s="115">
        <f>+GI_Data_Monthly!G241</f>
        <v>6300.6966188817696</v>
      </c>
      <c r="J241" s="29">
        <f>GI_Data_Monthly!I241</f>
        <v>0</v>
      </c>
      <c r="K241" s="38">
        <f>+GI_Data_Monthly!K241</f>
        <v>34.2883171915947</v>
      </c>
      <c r="L241" s="74">
        <f>+H241*1000/Population_Monthly!C361</f>
        <v>0.43506158678118512</v>
      </c>
      <c r="M241" s="74">
        <f>GI_Data_Monthly!N241</f>
        <v>131.42737693241801</v>
      </c>
      <c r="N241" s="74">
        <f>GI_Data_Monthly!O241*100</f>
        <v>111.04463891858001</v>
      </c>
      <c r="O241" s="74">
        <f t="shared" si="34"/>
        <v>104.56239920527543</v>
      </c>
      <c r="P241" s="93">
        <f t="shared" si="30"/>
        <v>78.23834613275956</v>
      </c>
      <c r="Q241" s="116">
        <f t="shared" si="31"/>
        <v>14.917529685431779</v>
      </c>
      <c r="R241" s="74">
        <f t="shared" si="32"/>
        <v>110.17503714376333</v>
      </c>
      <c r="S241" s="121">
        <f t="shared" si="35"/>
        <v>9.4088390875375794E-2</v>
      </c>
      <c r="T241" s="74">
        <v>0</v>
      </c>
      <c r="U241" s="74">
        <f t="shared" si="33"/>
        <v>109.24550607719733</v>
      </c>
      <c r="V241" s="38">
        <v>73.708807194937876</v>
      </c>
      <c r="W241" s="83"/>
      <c r="X241" s="74">
        <f>+GI_Data_Monthly!AB241*100</f>
        <v>134.39464615532199</v>
      </c>
      <c r="Y241" s="74">
        <f>+GI_Data_Monthly!AC241*100</f>
        <v>178.056494711059</v>
      </c>
      <c r="Z241" s="122">
        <f t="shared" si="36"/>
        <v>1.9341788141632177E-3</v>
      </c>
      <c r="AA241" s="120">
        <f t="shared" si="37"/>
        <v>1.6585042467702384</v>
      </c>
    </row>
    <row r="242" spans="1:27" x14ac:dyDescent="0.25">
      <c r="A242" s="112">
        <v>1999</v>
      </c>
      <c r="B242" s="113">
        <v>10</v>
      </c>
      <c r="C242" s="29">
        <f>+GI_Data_Monthly!J242</f>
        <v>480796.3</v>
      </c>
      <c r="D242" s="37">
        <f t="shared" si="29"/>
        <v>76.191773380341857</v>
      </c>
      <c r="E242" s="37">
        <f>GI_Data_Monthly!C242</f>
        <v>1.6843333333329999</v>
      </c>
      <c r="F242" s="114">
        <f>GI_Data_Monthly!L242</f>
        <v>12323.3</v>
      </c>
      <c r="G242" s="37">
        <f>+GI_Data_Monthly!E242</f>
        <v>162.20584106445301</v>
      </c>
      <c r="H242" s="29">
        <f>+GI_Data_Monthly!H242</f>
        <v>6885.9</v>
      </c>
      <c r="I242" s="115">
        <f>+GI_Data_Monthly!G242</f>
        <v>6310.3440000000001</v>
      </c>
      <c r="J242" s="29">
        <f>GI_Data_Monthly!I242</f>
        <v>0</v>
      </c>
      <c r="K242" s="38">
        <f>+GI_Data_Monthly!K242</f>
        <v>34.402713775634801</v>
      </c>
      <c r="L242" s="74">
        <f>+H242*1000/Population_Monthly!C362</f>
        <v>0.43632640527847283</v>
      </c>
      <c r="M242" s="74">
        <f>GI_Data_Monthly!N242</f>
        <v>133.36666666666699</v>
      </c>
      <c r="N242" s="74">
        <f>GI_Data_Monthly!O242*100</f>
        <v>112.43333333329998</v>
      </c>
      <c r="O242" s="74">
        <f t="shared" si="34"/>
        <v>105.52351031638375</v>
      </c>
      <c r="P242" s="93">
        <f t="shared" si="30"/>
        <v>79.180684741753439</v>
      </c>
      <c r="Q242" s="116">
        <f t="shared" si="31"/>
        <v>15.01081243354693</v>
      </c>
      <c r="R242" s="74">
        <f t="shared" si="32"/>
        <v>111.20837047709665</v>
      </c>
      <c r="S242" s="121">
        <f t="shared" si="35"/>
        <v>0.11430459200495524</v>
      </c>
      <c r="T242" s="74">
        <v>0</v>
      </c>
      <c r="U242" s="74">
        <f t="shared" si="33"/>
        <v>110.17503714376333</v>
      </c>
      <c r="V242" s="38">
        <v>74.010596901346403</v>
      </c>
      <c r="W242" s="83"/>
      <c r="X242" s="74">
        <f>+GI_Data_Monthly!AB242*100</f>
        <v>134.8333333333</v>
      </c>
      <c r="Y242" s="74">
        <f>+GI_Data_Monthly!AC242*100</f>
        <v>178.4</v>
      </c>
      <c r="Z242" s="122">
        <f t="shared" si="36"/>
        <v>1.9042144063825418E-2</v>
      </c>
      <c r="AA242" s="120">
        <f t="shared" si="37"/>
        <v>1.6620875801035719</v>
      </c>
    </row>
    <row r="243" spans="1:27" x14ac:dyDescent="0.25">
      <c r="A243" s="112">
        <v>1999</v>
      </c>
      <c r="B243" s="113">
        <v>11</v>
      </c>
      <c r="C243" s="29">
        <f>+GI_Data_Monthly!J243</f>
        <v>485019.94783812499</v>
      </c>
      <c r="D243" s="37">
        <f t="shared" si="29"/>
        <v>76.745166705341049</v>
      </c>
      <c r="E243" s="37">
        <f>GI_Data_Monthly!C243</f>
        <v>1.6898345685568701</v>
      </c>
      <c r="F243" s="114">
        <f>GI_Data_Monthly!L243</f>
        <v>12335.7050595818</v>
      </c>
      <c r="G243" s="37">
        <f>+GI_Data_Monthly!E243</f>
        <v>163.76328807963401</v>
      </c>
      <c r="H243" s="29">
        <f>+GI_Data_Monthly!H243</f>
        <v>6915.5053911833002</v>
      </c>
      <c r="I243" s="115">
        <f>+GI_Data_Monthly!G243</f>
        <v>6319.8761389148203</v>
      </c>
      <c r="J243" s="29">
        <f>GI_Data_Monthly!I243</f>
        <v>0</v>
      </c>
      <c r="K243" s="38">
        <f>+GI_Data_Monthly!K243</f>
        <v>34.692931095675</v>
      </c>
      <c r="L243" s="74">
        <f>+H243*1000/Population_Monthly!C363</f>
        <v>0.4372728036077016</v>
      </c>
      <c r="M243" s="74">
        <f>GI_Data_Monthly!N243</f>
        <v>136.589149960421</v>
      </c>
      <c r="N243" s="74">
        <f>GI_Data_Monthly!O243*100</f>
        <v>114.66933770182901</v>
      </c>
      <c r="O243" s="74">
        <f t="shared" si="34"/>
        <v>106.73665927548784</v>
      </c>
      <c r="P243" s="93">
        <f t="shared" si="30"/>
        <v>80.829894536403671</v>
      </c>
      <c r="Q243" s="116">
        <f t="shared" si="31"/>
        <v>15.170275245574619</v>
      </c>
      <c r="R243" s="74">
        <f t="shared" si="32"/>
        <v>112.71576998456966</v>
      </c>
      <c r="S243" s="121">
        <f t="shared" si="35"/>
        <v>0.14541566363965863</v>
      </c>
      <c r="T243" s="74">
        <v>0</v>
      </c>
      <c r="U243" s="74">
        <f t="shared" si="33"/>
        <v>111.20837047709665</v>
      </c>
      <c r="V243" s="38">
        <v>75.516862901179692</v>
      </c>
      <c r="W243" s="83"/>
      <c r="X243" s="74">
        <f>+GI_Data_Monthly!AB243*100</f>
        <v>135.354619809111</v>
      </c>
      <c r="Y243" s="74">
        <f>+GI_Data_Monthly!AC243*100</f>
        <v>178.78306769135901</v>
      </c>
      <c r="Z243" s="122">
        <f t="shared" si="36"/>
        <v>3.8193647031230592E-2</v>
      </c>
      <c r="AA243" s="120">
        <f t="shared" si="37"/>
        <v>1.6659832837986617</v>
      </c>
    </row>
    <row r="244" spans="1:27" x14ac:dyDescent="0.25">
      <c r="A244" s="112">
        <v>1999</v>
      </c>
      <c r="B244" s="113">
        <v>12</v>
      </c>
      <c r="C244" s="29">
        <f>+GI_Data_Monthly!J244</f>
        <v>489850.150719942</v>
      </c>
      <c r="D244" s="37">
        <f t="shared" si="29"/>
        <v>77.392437286560707</v>
      </c>
      <c r="E244" s="37">
        <f>GI_Data_Monthly!C244</f>
        <v>1.69549394350923</v>
      </c>
      <c r="F244" s="114">
        <f>GI_Data_Monthly!L244</f>
        <v>12335.2529674744</v>
      </c>
      <c r="G244" s="37">
        <f>+GI_Data_Monthly!E244</f>
        <v>165.692322256989</v>
      </c>
      <c r="H244" s="29">
        <f>+GI_Data_Monthly!H244</f>
        <v>6938.8070048162199</v>
      </c>
      <c r="I244" s="115">
        <f>+GI_Data_Monthly!G244</f>
        <v>6329.4317622557301</v>
      </c>
      <c r="J244" s="29">
        <f>GI_Data_Monthly!I244</f>
        <v>6819.0034625036524</v>
      </c>
      <c r="K244" s="38">
        <f>+GI_Data_Monthly!K244</f>
        <v>35.0377470690145</v>
      </c>
      <c r="L244" s="74">
        <f>+H244*1000/Population_Monthly!C364</f>
        <v>0.43781744623591567</v>
      </c>
      <c r="M244" s="74">
        <f>GI_Data_Monthly!N244</f>
        <v>140.71988977989099</v>
      </c>
      <c r="N244" s="74">
        <f>GI_Data_Monthly!O244*100</f>
        <v>117.146658557875</v>
      </c>
      <c r="O244" s="74">
        <f t="shared" si="34"/>
        <v>108.20088345228091</v>
      </c>
      <c r="P244" s="93">
        <f t="shared" si="30"/>
        <v>82.996397786380498</v>
      </c>
      <c r="Q244" s="116">
        <f t="shared" si="31"/>
        <v>15.340136943615867</v>
      </c>
      <c r="R244" s="74">
        <f t="shared" si="32"/>
        <v>114.74977653100133</v>
      </c>
      <c r="S244" s="121">
        <f t="shared" si="35"/>
        <v>0.17645512664782004</v>
      </c>
      <c r="T244" s="74">
        <v>0</v>
      </c>
      <c r="U244" s="74">
        <f t="shared" si="33"/>
        <v>112.71576998456966</v>
      </c>
      <c r="V244" s="38">
        <v>77.424285057033757</v>
      </c>
      <c r="W244" s="83">
        <f>AVERAGE(Q233:Q244)</f>
        <v>14.95812259603065</v>
      </c>
      <c r="X244" s="74">
        <f>+GI_Data_Monthly!AB244*100</f>
        <v>135.87699198909101</v>
      </c>
      <c r="Y244" s="74">
        <f>+GI_Data_Monthly!AC244*100</f>
        <v>179.16906837319101</v>
      </c>
      <c r="Z244" s="122">
        <f t="shared" si="36"/>
        <v>5.886875093159339E-2</v>
      </c>
      <c r="AA244" s="120">
        <f t="shared" si="37"/>
        <v>1.6702051552452524</v>
      </c>
    </row>
    <row r="245" spans="1:27" x14ac:dyDescent="0.25">
      <c r="A245" s="112">
        <v>2000</v>
      </c>
      <c r="B245" s="113">
        <v>1</v>
      </c>
      <c r="C245" s="29">
        <f>+GI_Data_Monthly!J245</f>
        <v>493876.9</v>
      </c>
      <c r="D245" s="37">
        <f t="shared" si="29"/>
        <v>77.890677316271763</v>
      </c>
      <c r="E245" s="37">
        <f>GI_Data_Monthly!C245</f>
        <v>1.7010000000000001</v>
      </c>
      <c r="F245" s="114">
        <f>GI_Data_Monthly!L245</f>
        <v>12359.1</v>
      </c>
      <c r="G245" s="37">
        <f>+GI_Data_Monthly!E245</f>
        <v>166.7072</v>
      </c>
      <c r="H245" s="29">
        <f>+GI_Data_Monthly!H245</f>
        <v>6959.9</v>
      </c>
      <c r="I245" s="115">
        <f>+GI_Data_Monthly!G245</f>
        <v>6340.6419999999998</v>
      </c>
      <c r="J245" s="29">
        <f>GI_Data_Monthly!I245</f>
        <v>0</v>
      </c>
      <c r="K245" s="38">
        <f>+GI_Data_Monthly!K245</f>
        <v>35.314376831054702</v>
      </c>
      <c r="L245" s="74">
        <f>+H245*1000/Population_Monthly!C365</f>
        <v>0.43822072525438716</v>
      </c>
      <c r="M245" s="74">
        <f>GI_Data_Monthly!N245</f>
        <v>145.73333333333301</v>
      </c>
      <c r="N245" s="74">
        <f>GI_Data_Monthly!O245*100</f>
        <v>119.3666666667</v>
      </c>
      <c r="O245" s="74">
        <f t="shared" si="34"/>
        <v>109.83421678561423</v>
      </c>
      <c r="P245" s="93">
        <f t="shared" si="30"/>
        <v>85.675093082500297</v>
      </c>
      <c r="Q245" s="116">
        <f t="shared" si="31"/>
        <v>15.475491826811517</v>
      </c>
      <c r="R245" s="74">
        <f t="shared" si="32"/>
        <v>117.06088764213467</v>
      </c>
      <c r="S245" s="121">
        <f t="shared" si="35"/>
        <v>0.19645840294012817</v>
      </c>
      <c r="T245" s="74">
        <v>0</v>
      </c>
      <c r="U245" s="74">
        <f t="shared" si="33"/>
        <v>114.74977653100133</v>
      </c>
      <c r="V245" s="38">
        <v>78.724297330637995</v>
      </c>
      <c r="W245" s="83"/>
      <c r="X245" s="74">
        <f>+GI_Data_Monthly!AB245*100</f>
        <v>136.36666666670001</v>
      </c>
      <c r="Y245" s="74">
        <f>+GI_Data_Monthly!AC245*100</f>
        <v>179.5666666667</v>
      </c>
      <c r="Z245" s="122">
        <f t="shared" si="36"/>
        <v>7.9619307407452433E-2</v>
      </c>
      <c r="AA245" s="120">
        <f t="shared" si="37"/>
        <v>1.6746773774675026</v>
      </c>
    </row>
    <row r="246" spans="1:27" x14ac:dyDescent="0.25">
      <c r="A246" s="112">
        <v>2000</v>
      </c>
      <c r="B246" s="113">
        <v>2</v>
      </c>
      <c r="C246" s="29">
        <f>+GI_Data_Monthly!J246</f>
        <v>495689.76958172902</v>
      </c>
      <c r="D246" s="37">
        <f t="shared" si="29"/>
        <v>78.013673792977414</v>
      </c>
      <c r="E246" s="37">
        <f>GI_Data_Monthly!C246</f>
        <v>1.70569006318475</v>
      </c>
      <c r="F246" s="114">
        <f>GI_Data_Monthly!L246</f>
        <v>12432.012481429199</v>
      </c>
      <c r="G246" s="37">
        <f>+GI_Data_Monthly!E246</f>
        <v>165.59141162211</v>
      </c>
      <c r="H246" s="29">
        <f>+GI_Data_Monthly!H246</f>
        <v>6980.41246801954</v>
      </c>
      <c r="I246" s="115">
        <f>+GI_Data_Monthly!G246</f>
        <v>6353.8831781865101</v>
      </c>
      <c r="J246" s="29">
        <f>GI_Data_Monthly!I246</f>
        <v>0</v>
      </c>
      <c r="K246" s="38">
        <f>+GI_Data_Monthly!K246</f>
        <v>35.405360353785198</v>
      </c>
      <c r="L246" s="74">
        <f>+H246*1000/Population_Monthly!C366</f>
        <v>0.43858582908743415</v>
      </c>
      <c r="M246" s="74">
        <f>GI_Data_Monthly!N246</f>
        <v>151.09514499909301</v>
      </c>
      <c r="N246" s="74">
        <f>GI_Data_Monthly!O246*100</f>
        <v>120.768849670039</v>
      </c>
      <c r="O246" s="74">
        <f t="shared" si="34"/>
        <v>111.47751595769891</v>
      </c>
      <c r="P246" s="93">
        <f t="shared" si="30"/>
        <v>88.583001249933005</v>
      </c>
      <c r="Q246" s="116">
        <f t="shared" si="31"/>
        <v>15.528289324904252</v>
      </c>
      <c r="R246" s="74">
        <f t="shared" si="32"/>
        <v>119.09405829820467</v>
      </c>
      <c r="S246" s="121">
        <f t="shared" si="35"/>
        <v>0.19514828848914978</v>
      </c>
      <c r="T246" s="74">
        <v>1</v>
      </c>
      <c r="U246" s="74">
        <f t="shared" si="33"/>
        <v>117.06088764213467</v>
      </c>
      <c r="V246" s="38">
        <v>78.47839733426521</v>
      </c>
      <c r="W246" s="83"/>
      <c r="X246" s="74">
        <f>+GI_Data_Monthly!AB246*100</f>
        <v>136.755005603016</v>
      </c>
      <c r="Y246" s="74">
        <f>+GI_Data_Monthly!AC246*100</f>
        <v>179.95112971918402</v>
      </c>
      <c r="Z246" s="122">
        <f t="shared" si="36"/>
        <v>9.8287786376166933E-2</v>
      </c>
      <c r="AA246" s="120">
        <f t="shared" si="37"/>
        <v>1.6792352305845366</v>
      </c>
    </row>
    <row r="247" spans="1:27" x14ac:dyDescent="0.25">
      <c r="A247" s="112">
        <v>2000</v>
      </c>
      <c r="B247" s="113">
        <v>3</v>
      </c>
      <c r="C247" s="29">
        <f>+GI_Data_Monthly!J247</f>
        <v>496128.11924292601</v>
      </c>
      <c r="D247" s="37">
        <f t="shared" si="29"/>
        <v>77.915372733235429</v>
      </c>
      <c r="E247" s="37">
        <f>GI_Data_Monthly!C247</f>
        <v>1.7097333238436601</v>
      </c>
      <c r="F247" s="114">
        <f>GI_Data_Monthly!L247</f>
        <v>12519.203806518</v>
      </c>
      <c r="G247" s="37">
        <f>+GI_Data_Monthly!E247</f>
        <v>162.66037027037399</v>
      </c>
      <c r="H247" s="29">
        <f>+GI_Data_Monthly!H247</f>
        <v>7000.8176818460497</v>
      </c>
      <c r="I247" s="115">
        <f>+GI_Data_Monthly!G247</f>
        <v>6367.5254553624</v>
      </c>
      <c r="J247" s="29">
        <f>GI_Data_Monthly!I247</f>
        <v>0</v>
      </c>
      <c r="K247" s="38">
        <f>+GI_Data_Monthly!K247</f>
        <v>35.381566082916898</v>
      </c>
      <c r="L247" s="74">
        <f>+H247*1000/Population_Monthly!C367</f>
        <v>0.43894267226677064</v>
      </c>
      <c r="M247" s="74">
        <f>GI_Data_Monthly!N247</f>
        <v>155.69836618716701</v>
      </c>
      <c r="N247" s="74">
        <f>GI_Data_Monthly!O247*100</f>
        <v>121.62814406045499</v>
      </c>
      <c r="O247" s="74">
        <f t="shared" si="34"/>
        <v>113.04403933151606</v>
      </c>
      <c r="P247" s="93">
        <f t="shared" si="30"/>
        <v>91.065877944719901</v>
      </c>
      <c r="Q247" s="116">
        <f t="shared" si="31"/>
        <v>15.53047916541888</v>
      </c>
      <c r="R247" s="74">
        <f t="shared" si="32"/>
        <v>120.58788679906466</v>
      </c>
      <c r="S247" s="121">
        <f t="shared" si="35"/>
        <v>0.18280954415697948</v>
      </c>
      <c r="T247" s="74">
        <v>0</v>
      </c>
      <c r="U247" s="74">
        <f t="shared" si="33"/>
        <v>119.09405829820467</v>
      </c>
      <c r="V247" s="38">
        <v>77.095848013351684</v>
      </c>
      <c r="W247" s="83"/>
      <c r="X247" s="74">
        <f>+GI_Data_Monthly!AB247*100</f>
        <v>137.04933988400001</v>
      </c>
      <c r="Y247" s="74">
        <f>+GI_Data_Monthly!AC247*100</f>
        <v>180.30762984994598</v>
      </c>
      <c r="Z247" s="122">
        <f t="shared" si="36"/>
        <v>0.11401498486160185</v>
      </c>
      <c r="AA247" s="120">
        <f t="shared" si="37"/>
        <v>1.6837964602810385</v>
      </c>
    </row>
    <row r="248" spans="1:27" x14ac:dyDescent="0.25">
      <c r="A248" s="112">
        <v>2000</v>
      </c>
      <c r="B248" s="113">
        <v>4</v>
      </c>
      <c r="C248" s="29">
        <f>+GI_Data_Monthly!J248</f>
        <v>496560.4</v>
      </c>
      <c r="D248" s="37">
        <f t="shared" si="29"/>
        <v>77.800291737027237</v>
      </c>
      <c r="E248" s="37">
        <f>GI_Data_Monthly!C248</f>
        <v>1.714333333333</v>
      </c>
      <c r="F248" s="114">
        <f>GI_Data_Monthly!L248</f>
        <v>12592.5</v>
      </c>
      <c r="G248" s="37">
        <f>+GI_Data_Monthly!E248</f>
        <v>157.84597778320301</v>
      </c>
      <c r="H248" s="29">
        <f>+GI_Data_Monthly!H248</f>
        <v>7025.66650390625</v>
      </c>
      <c r="I248" s="115">
        <f>+GI_Data_Monthly!G248</f>
        <v>6382.50048828125</v>
      </c>
      <c r="J248" s="29">
        <f>GI_Data_Monthly!I248</f>
        <v>0</v>
      </c>
      <c r="K248" s="38">
        <f>+GI_Data_Monthly!K248</f>
        <v>35.345050000000001</v>
      </c>
      <c r="L248" s="74">
        <f>+H248*1000/Population_Monthly!C368</f>
        <v>0.43957604137455619</v>
      </c>
      <c r="M248" s="74">
        <f>GI_Data_Monthly!N248</f>
        <v>159.30000000000001</v>
      </c>
      <c r="N248" s="74">
        <f>GI_Data_Monthly!O248*100</f>
        <v>122.5666666667</v>
      </c>
      <c r="O248" s="74">
        <f t="shared" si="34"/>
        <v>114.51070599818274</v>
      </c>
      <c r="P248" s="93">
        <f t="shared" si="30"/>
        <v>92.922418821717471</v>
      </c>
      <c r="Q248" s="116">
        <f t="shared" si="31"/>
        <v>15.536837161185758</v>
      </c>
      <c r="R248" s="74">
        <f t="shared" si="32"/>
        <v>121.65455346573133</v>
      </c>
      <c r="S248" s="121">
        <f t="shared" si="35"/>
        <v>0.16767227691325259</v>
      </c>
      <c r="T248" s="74">
        <v>0</v>
      </c>
      <c r="U248" s="74">
        <f t="shared" si="33"/>
        <v>120.58788679906466</v>
      </c>
      <c r="V248" s="38">
        <v>74.931055163195609</v>
      </c>
      <c r="W248" s="83"/>
      <c r="X248" s="74">
        <f>+GI_Data_Monthly!AB248*100</f>
        <v>137.3333333333</v>
      </c>
      <c r="Y248" s="74">
        <f>+GI_Data_Monthly!AC248*100</f>
        <v>180.7</v>
      </c>
      <c r="Z248" s="122">
        <f t="shared" si="36"/>
        <v>0.12645145209467093</v>
      </c>
      <c r="AA248" s="120">
        <f t="shared" si="37"/>
        <v>1.6883520158365384</v>
      </c>
    </row>
    <row r="249" spans="1:27" x14ac:dyDescent="0.25">
      <c r="A249" s="112">
        <v>2000</v>
      </c>
      <c r="B249" s="113">
        <v>5</v>
      </c>
      <c r="C249" s="29">
        <f>+GI_Data_Monthly!J249</f>
        <v>497895.59548850899</v>
      </c>
      <c r="D249" s="37">
        <f t="shared" si="29"/>
        <v>77.837038611950348</v>
      </c>
      <c r="E249" s="37">
        <f>GI_Data_Monthly!C249</f>
        <v>1.71947572492909</v>
      </c>
      <c r="F249" s="114">
        <f>GI_Data_Monthly!L249</f>
        <v>12616.0860894501</v>
      </c>
      <c r="G249" s="37">
        <f>+GI_Data_Monthly!E249</f>
        <v>152.143917668168</v>
      </c>
      <c r="H249" s="29">
        <f>+GI_Data_Monthly!H249</f>
        <v>7053.3350385284502</v>
      </c>
      <c r="I249" s="115">
        <f>+GI_Data_Monthly!G249</f>
        <v>6396.6410383458096</v>
      </c>
      <c r="J249" s="29">
        <f>GI_Data_Monthly!I249</f>
        <v>0</v>
      </c>
      <c r="K249" s="38">
        <f>+GI_Data_Monthly!K249</f>
        <v>35.377092109505298</v>
      </c>
      <c r="L249" s="74">
        <f>+H249*1000/Population_Monthly!C369</f>
        <v>0.44056688776245501</v>
      </c>
      <c r="M249" s="74">
        <f>GI_Data_Monthly!N249</f>
        <v>160.91630812598501</v>
      </c>
      <c r="N249" s="74">
        <f>GI_Data_Monthly!O249*100</f>
        <v>123.853380116045</v>
      </c>
      <c r="O249" s="74">
        <f t="shared" si="34"/>
        <v>115.93451616025958</v>
      </c>
      <c r="P249" s="93">
        <f t="shared" si="30"/>
        <v>93.584518695441943</v>
      </c>
      <c r="Q249" s="116">
        <f t="shared" si="31"/>
        <v>15.585975368770454</v>
      </c>
      <c r="R249" s="74">
        <f t="shared" si="32"/>
        <v>122.68273028106667</v>
      </c>
      <c r="S249" s="121">
        <f t="shared" si="35"/>
        <v>0.16002713029012683</v>
      </c>
      <c r="T249" s="74">
        <v>0</v>
      </c>
      <c r="U249" s="74">
        <f t="shared" si="33"/>
        <v>121.65455346573133</v>
      </c>
      <c r="V249" s="38">
        <v>72.701913559027531</v>
      </c>
      <c r="W249" s="83"/>
      <c r="X249" s="74">
        <f>+GI_Data_Monthly!AB249*100</f>
        <v>137.61835011508902</v>
      </c>
      <c r="Y249" s="74">
        <f>+GI_Data_Monthly!AC249*100</f>
        <v>181.09919186067302</v>
      </c>
      <c r="Z249" s="122">
        <f t="shared" si="36"/>
        <v>0.13655575235767792</v>
      </c>
      <c r="AA249" s="120">
        <f t="shared" si="37"/>
        <v>1.6929761295410017</v>
      </c>
    </row>
    <row r="250" spans="1:27" x14ac:dyDescent="0.25">
      <c r="A250" s="112">
        <v>2000</v>
      </c>
      <c r="B250" s="113">
        <v>6</v>
      </c>
      <c r="C250" s="29">
        <f>+GI_Data_Monthly!J250</f>
        <v>499857.36348066898</v>
      </c>
      <c r="D250" s="37">
        <f t="shared" si="29"/>
        <v>77.969747295776301</v>
      </c>
      <c r="E250" s="37">
        <f>GI_Data_Monthly!C250</f>
        <v>1.7250398207378901</v>
      </c>
      <c r="F250" s="114">
        <f>GI_Data_Monthly!L250</f>
        <v>12610.8716571033</v>
      </c>
      <c r="G250" s="37">
        <f>+GI_Data_Monthly!E250</f>
        <v>147.03614992625799</v>
      </c>
      <c r="H250" s="29">
        <f>+GI_Data_Monthly!H250</f>
        <v>7081.8152647417701</v>
      </c>
      <c r="I250" s="115">
        <f>+GI_Data_Monthly!G250</f>
        <v>6410.9142432445296</v>
      </c>
      <c r="J250" s="29">
        <f>GI_Data_Monthly!I250</f>
        <v>0</v>
      </c>
      <c r="K250" s="38">
        <f>+GI_Data_Monthly!K250</f>
        <v>35.458775560898502</v>
      </c>
      <c r="L250" s="74">
        <f>+H250*1000/Population_Monthly!C370</f>
        <v>0.44160503055886979</v>
      </c>
      <c r="M250" s="74">
        <f>GI_Data_Monthly!N250</f>
        <v>161.263397535661</v>
      </c>
      <c r="N250" s="74">
        <f>GI_Data_Monthly!O250*100</f>
        <v>125.39103876792601</v>
      </c>
      <c r="O250" s="74">
        <f t="shared" si="34"/>
        <v>117.36243224767991</v>
      </c>
      <c r="P250" s="93">
        <f t="shared" si="30"/>
        <v>93.48386952985247</v>
      </c>
      <c r="Q250" s="116">
        <f t="shared" si="31"/>
        <v>15.658773665150688</v>
      </c>
      <c r="R250" s="74">
        <f t="shared" si="32"/>
        <v>123.93702851689034</v>
      </c>
      <c r="S250" s="121">
        <f t="shared" si="35"/>
        <v>0.15828208886864337</v>
      </c>
      <c r="T250" s="74">
        <v>0</v>
      </c>
      <c r="U250" s="74">
        <f t="shared" si="33"/>
        <v>122.68273028106667</v>
      </c>
      <c r="V250" s="38">
        <v>70.879999831210526</v>
      </c>
      <c r="W250" s="83"/>
      <c r="X250" s="74">
        <f>+GI_Data_Monthly!AB250*100</f>
        <v>137.959241470611</v>
      </c>
      <c r="Y250" s="74">
        <f>+GI_Data_Monthly!AC250*100</f>
        <v>181.51544185417799</v>
      </c>
      <c r="Z250" s="122">
        <f t="shared" si="36"/>
        <v>0.14507035376407243</v>
      </c>
      <c r="AA250" s="120">
        <f t="shared" si="37"/>
        <v>1.6977147038488409</v>
      </c>
    </row>
    <row r="251" spans="1:27" x14ac:dyDescent="0.25">
      <c r="A251" s="112">
        <v>2000</v>
      </c>
      <c r="B251" s="113">
        <v>7</v>
      </c>
      <c r="C251" s="29">
        <f>+GI_Data_Monthly!J251</f>
        <v>501631.25</v>
      </c>
      <c r="D251" s="37">
        <f t="shared" si="29"/>
        <v>78.079513298108637</v>
      </c>
      <c r="E251" s="37">
        <f>GI_Data_Monthly!C251</f>
        <v>1.73</v>
      </c>
      <c r="F251" s="114">
        <f>GI_Data_Monthly!L251</f>
        <v>12607.7</v>
      </c>
      <c r="G251" s="37">
        <f>+GI_Data_Monthly!E251</f>
        <v>144.93459999999999</v>
      </c>
      <c r="H251" s="29">
        <f>+GI_Data_Monthly!H251</f>
        <v>7104.4669999999996</v>
      </c>
      <c r="I251" s="115">
        <f>+GI_Data_Monthly!G251</f>
        <v>6424.62060546875</v>
      </c>
      <c r="J251" s="29">
        <f>GI_Data_Monthly!I251</f>
        <v>0</v>
      </c>
      <c r="K251" s="38">
        <f>+GI_Data_Monthly!K251</f>
        <v>35.539099999999998</v>
      </c>
      <c r="L251" s="74">
        <f>+H251*1000/Population_Monthly!C371</f>
        <v>0.4422768589425658</v>
      </c>
      <c r="M251" s="74">
        <f>GI_Data_Monthly!N251</f>
        <v>161.19999999999999</v>
      </c>
      <c r="N251" s="74">
        <f>GI_Data_Monthly!O251*100</f>
        <v>126.7666666667</v>
      </c>
      <c r="O251" s="74">
        <f t="shared" si="34"/>
        <v>118.81521002546323</v>
      </c>
      <c r="P251" s="93">
        <f t="shared" si="30"/>
        <v>93.179190751445077</v>
      </c>
      <c r="Q251" s="116">
        <f t="shared" si="31"/>
        <v>15.71812151764574</v>
      </c>
      <c r="R251" s="74">
        <f t="shared" si="32"/>
        <v>125.33702851689033</v>
      </c>
      <c r="S251" s="121">
        <f t="shared" si="35"/>
        <v>0.15945121951285346</v>
      </c>
      <c r="T251" s="74">
        <v>0</v>
      </c>
      <c r="U251" s="74">
        <f t="shared" si="33"/>
        <v>123.93702851689034</v>
      </c>
      <c r="V251" s="38">
        <v>70.188362150051688</v>
      </c>
      <c r="W251" s="83"/>
      <c r="X251" s="74">
        <f>+GI_Data_Monthly!AB251*100</f>
        <v>138.36666666669998</v>
      </c>
      <c r="Y251" s="74">
        <f>+GI_Data_Monthly!AC251*100</f>
        <v>181.9</v>
      </c>
      <c r="Z251" s="122">
        <f t="shared" si="36"/>
        <v>0.15257054097866465</v>
      </c>
      <c r="AA251" s="120">
        <f t="shared" si="37"/>
        <v>1.7025480371821742</v>
      </c>
    </row>
    <row r="252" spans="1:27" x14ac:dyDescent="0.25">
      <c r="A252" s="112">
        <v>2000</v>
      </c>
      <c r="B252" s="113">
        <v>8</v>
      </c>
      <c r="C252" s="29">
        <f>+GI_Data_Monthly!J252</f>
        <v>502891.08238491998</v>
      </c>
      <c r="D252" s="37">
        <f t="shared" si="29"/>
        <v>78.102549760232819</v>
      </c>
      <c r="E252" s="37">
        <f>GI_Data_Monthly!C252</f>
        <v>1.73424299793896</v>
      </c>
      <c r="F252" s="114">
        <f>GI_Data_Monthly!L252</f>
        <v>12628.8658315008</v>
      </c>
      <c r="G252" s="37">
        <f>+GI_Data_Monthly!E252</f>
        <v>147.06827428823601</v>
      </c>
      <c r="H252" s="29">
        <f>+GI_Data_Monthly!H252</f>
        <v>7119.1835039539001</v>
      </c>
      <c r="I252" s="115">
        <f>+GI_Data_Monthly!G252</f>
        <v>6438.8561439894902</v>
      </c>
      <c r="J252" s="29">
        <f>GI_Data_Monthly!I252</f>
        <v>0</v>
      </c>
      <c r="K252" s="38">
        <f>+GI_Data_Monthly!K252</f>
        <v>35.5903615483953</v>
      </c>
      <c r="L252" s="74">
        <f>+H252*1000/Population_Monthly!C372</f>
        <v>0.44245327443158117</v>
      </c>
      <c r="M252" s="74">
        <f>GI_Data_Monthly!N252</f>
        <v>161.305356564927</v>
      </c>
      <c r="N252" s="74">
        <f>GI_Data_Monthly!O252*100</f>
        <v>127.842626676252</v>
      </c>
      <c r="O252" s="74">
        <f t="shared" si="34"/>
        <v>120.28983398353341</v>
      </c>
      <c r="P252" s="93">
        <f t="shared" si="30"/>
        <v>93.011969347218582</v>
      </c>
      <c r="Q252" s="116">
        <f t="shared" si="31"/>
        <v>15.74707200529134</v>
      </c>
      <c r="R252" s="74">
        <f t="shared" si="32"/>
        <v>126.66677737029266</v>
      </c>
      <c r="S252" s="121">
        <f t="shared" si="35"/>
        <v>0.1606531738243262</v>
      </c>
      <c r="T252" s="74">
        <v>0</v>
      </c>
      <c r="U252" s="74">
        <f t="shared" si="33"/>
        <v>125.33702851689033</v>
      </c>
      <c r="V252" s="38">
        <v>70.981527974688404</v>
      </c>
      <c r="W252" s="83"/>
      <c r="X252" s="74">
        <f>+GI_Data_Monthly!AB252*100</f>
        <v>138.888062090879</v>
      </c>
      <c r="Y252" s="74">
        <f>+GI_Data_Monthly!AC252*100</f>
        <v>182.26551938084401</v>
      </c>
      <c r="Z252" s="122">
        <f t="shared" si="36"/>
        <v>0.1592304915136058</v>
      </c>
      <c r="AA252" s="120">
        <f t="shared" si="37"/>
        <v>1.707417531729791</v>
      </c>
    </row>
    <row r="253" spans="1:27" x14ac:dyDescent="0.25">
      <c r="A253" s="112">
        <v>2000</v>
      </c>
      <c r="B253" s="113">
        <v>9</v>
      </c>
      <c r="C253" s="29">
        <f>+GI_Data_Monthly!J253</f>
        <v>504204.41635498399</v>
      </c>
      <c r="D253" s="37">
        <f t="shared" si="29"/>
        <v>78.132995705615514</v>
      </c>
      <c r="E253" s="37">
        <f>GI_Data_Monthly!C253</f>
        <v>1.73813948795955</v>
      </c>
      <c r="F253" s="114">
        <f>GI_Data_Monthly!L253</f>
        <v>12660.6015656366</v>
      </c>
      <c r="G253" s="37">
        <f>+GI_Data_Monthly!E253</f>
        <v>151.77042796433199</v>
      </c>
      <c r="H253" s="29">
        <f>+GI_Data_Monthly!H253</f>
        <v>7126.9472710899799</v>
      </c>
      <c r="I253" s="115">
        <f>+GI_Data_Monthly!G253</f>
        <v>6453.15608087898</v>
      </c>
      <c r="J253" s="29">
        <f>GI_Data_Monthly!I253</f>
        <v>0</v>
      </c>
      <c r="K253" s="38">
        <f>+GI_Data_Monthly!K253</f>
        <v>35.634140114857303</v>
      </c>
      <c r="L253" s="74">
        <f>+H253*1000/Population_Monthly!C373</f>
        <v>0.44219771331709407</v>
      </c>
      <c r="M253" s="74">
        <f>GI_Data_Monthly!N253</f>
        <v>160.84033103532499</v>
      </c>
      <c r="N253" s="74">
        <f>GI_Data_Monthly!O253*100</f>
        <v>128.72486123451301</v>
      </c>
      <c r="O253" s="74">
        <f t="shared" si="34"/>
        <v>121.76318584319449</v>
      </c>
      <c r="P253" s="93">
        <f t="shared" si="30"/>
        <v>92.535916794652607</v>
      </c>
      <c r="Q253" s="116">
        <f t="shared" si="31"/>
        <v>15.757335274810831</v>
      </c>
      <c r="R253" s="74">
        <f t="shared" si="32"/>
        <v>127.77805152582168</v>
      </c>
      <c r="S253" s="121">
        <f t="shared" si="35"/>
        <v>0.15921725252217245</v>
      </c>
      <c r="T253" s="74">
        <v>0</v>
      </c>
      <c r="U253" s="74">
        <f t="shared" si="33"/>
        <v>126.66677737029266</v>
      </c>
      <c r="V253" s="38">
        <v>72.794367826801277</v>
      </c>
      <c r="W253" s="83"/>
      <c r="X253" s="74">
        <f>+GI_Data_Monthly!AB253*100</f>
        <v>139.477206434973</v>
      </c>
      <c r="Y253" s="74">
        <f>+GI_Data_Monthly!AC253*100</f>
        <v>182.62469583083899</v>
      </c>
      <c r="Z253" s="122">
        <f t="shared" si="36"/>
        <v>0.16465789665083885</v>
      </c>
      <c r="AA253" s="120">
        <f t="shared" si="37"/>
        <v>1.7122763831105001</v>
      </c>
    </row>
    <row r="254" spans="1:27" x14ac:dyDescent="0.25">
      <c r="A254" s="112">
        <v>2000</v>
      </c>
      <c r="B254" s="113">
        <v>10</v>
      </c>
      <c r="C254" s="29">
        <f>+GI_Data_Monthly!J254</f>
        <v>506380.46875</v>
      </c>
      <c r="D254" s="37">
        <f t="shared" si="29"/>
        <v>78.302185533236965</v>
      </c>
      <c r="E254" s="37">
        <f>GI_Data_Monthly!C254</f>
        <v>1.742333333333</v>
      </c>
      <c r="F254" s="114">
        <f>GI_Data_Monthly!L254</f>
        <v>12679.3</v>
      </c>
      <c r="G254" s="37">
        <f>+GI_Data_Monthly!E254</f>
        <v>156.31477355957</v>
      </c>
      <c r="H254" s="29">
        <f>+GI_Data_Monthly!H254</f>
        <v>7130.9</v>
      </c>
      <c r="I254" s="115">
        <f>+GI_Data_Monthly!G254</f>
        <v>6467.0029999999997</v>
      </c>
      <c r="J254" s="29">
        <f>GI_Data_Monthly!I254</f>
        <v>0</v>
      </c>
      <c r="K254" s="38">
        <f>+GI_Data_Monthly!K254</f>
        <v>35.706310000000002</v>
      </c>
      <c r="L254" s="74">
        <f>+H254*1000/Population_Monthly!C374</f>
        <v>0.44170693662435517</v>
      </c>
      <c r="M254" s="74">
        <f>GI_Data_Monthly!N254</f>
        <v>158.833333333333</v>
      </c>
      <c r="N254" s="74">
        <f>GI_Data_Monthly!O254*100</f>
        <v>129.63333333330002</v>
      </c>
      <c r="O254" s="74">
        <f t="shared" si="34"/>
        <v>123.19651917652784</v>
      </c>
      <c r="P254" s="93">
        <f t="shared" si="30"/>
        <v>91.161277979737932</v>
      </c>
      <c r="Q254" s="116">
        <f t="shared" si="31"/>
        <v>15.771724808259581</v>
      </c>
      <c r="R254" s="74">
        <f t="shared" si="32"/>
        <v>128.73360708135502</v>
      </c>
      <c r="S254" s="121">
        <f t="shared" si="35"/>
        <v>0.15297954343319131</v>
      </c>
      <c r="T254" s="74">
        <v>0</v>
      </c>
      <c r="U254" s="74">
        <f t="shared" si="33"/>
        <v>127.77805152582168</v>
      </c>
      <c r="V254" s="38">
        <v>74.821042918777479</v>
      </c>
      <c r="W254" s="83"/>
      <c r="X254" s="74">
        <f>+GI_Data_Monthly!AB254*100</f>
        <v>140.0666666667</v>
      </c>
      <c r="Y254" s="74">
        <f>+GI_Data_Monthly!AC254*100</f>
        <v>183</v>
      </c>
      <c r="Z254" s="122">
        <f t="shared" si="36"/>
        <v>0.16788080926985852</v>
      </c>
      <c r="AA254" s="120">
        <f t="shared" si="37"/>
        <v>1.7171097164438336</v>
      </c>
    </row>
    <row r="255" spans="1:27" x14ac:dyDescent="0.25">
      <c r="A255" s="112">
        <v>2000</v>
      </c>
      <c r="B255" s="113">
        <v>11</v>
      </c>
      <c r="C255" s="29">
        <f>+GI_Data_Monthly!J255</f>
        <v>510071.92249647999</v>
      </c>
      <c r="D255" s="37">
        <f t="shared" si="29"/>
        <v>78.699123989127273</v>
      </c>
      <c r="E255" s="37">
        <f>GI_Data_Monthly!C255</f>
        <v>1.7476346850428499</v>
      </c>
      <c r="F255" s="114">
        <f>GI_Data_Monthly!L255</f>
        <v>12671.257491538499</v>
      </c>
      <c r="G255" s="37">
        <f>+GI_Data_Monthly!E255</f>
        <v>159.10275040831701</v>
      </c>
      <c r="H255" s="29">
        <f>+GI_Data_Monthly!H255</f>
        <v>7133.9275191613997</v>
      </c>
      <c r="I255" s="115">
        <f>+GI_Data_Monthly!G255</f>
        <v>6481.2909806588104</v>
      </c>
      <c r="J255" s="29">
        <f>GI_Data_Monthly!I255</f>
        <v>0</v>
      </c>
      <c r="K255" s="38">
        <f>+GI_Data_Monthly!K255</f>
        <v>35.834178670031001</v>
      </c>
      <c r="L255" s="74">
        <f>+H255*1000/Population_Monthly!C375</f>
        <v>0.44116057530966413</v>
      </c>
      <c r="M255" s="74">
        <f>GI_Data_Monthly!N255</f>
        <v>154.84556022075</v>
      </c>
      <c r="N255" s="74">
        <f>GI_Data_Monthly!O255*100</f>
        <v>130.81474124098301</v>
      </c>
      <c r="O255" s="74">
        <f t="shared" si="34"/>
        <v>124.54196947145734</v>
      </c>
      <c r="P255" s="93">
        <f t="shared" si="30"/>
        <v>88.602933751542807</v>
      </c>
      <c r="Q255" s="116">
        <f t="shared" si="31"/>
        <v>15.808626877820171</v>
      </c>
      <c r="R255" s="74">
        <f t="shared" si="32"/>
        <v>129.72431193626537</v>
      </c>
      <c r="S255" s="121">
        <f t="shared" si="35"/>
        <v>0.14079965806671324</v>
      </c>
      <c r="T255" s="74">
        <v>0</v>
      </c>
      <c r="U255" s="74">
        <f t="shared" si="33"/>
        <v>128.73360708135502</v>
      </c>
      <c r="V255" s="38">
        <v>76.593949439267305</v>
      </c>
      <c r="W255" s="83"/>
      <c r="X255" s="74">
        <f>+GI_Data_Monthly!AB255*100</f>
        <v>140.651651861049</v>
      </c>
      <c r="Y255" s="74">
        <f>+GI_Data_Monthly!AC255*100</f>
        <v>183.43863423996299</v>
      </c>
      <c r="Z255" s="122">
        <f t="shared" si="36"/>
        <v>0.16749614213877972</v>
      </c>
      <c r="AA255" s="120">
        <f t="shared" si="37"/>
        <v>1.7219263928176651</v>
      </c>
    </row>
    <row r="256" spans="1:27" x14ac:dyDescent="0.25">
      <c r="A256" s="112">
        <v>2000</v>
      </c>
      <c r="B256" s="113">
        <v>12</v>
      </c>
      <c r="C256" s="29">
        <f>+GI_Data_Monthly!J256</f>
        <v>514129.10779161198</v>
      </c>
      <c r="D256" s="37">
        <f t="shared" si="29"/>
        <v>79.155648122642305</v>
      </c>
      <c r="E256" s="37">
        <f>GI_Data_Monthly!C256</f>
        <v>1.7532870705502499</v>
      </c>
      <c r="F256" s="114">
        <f>GI_Data_Monthly!L256</f>
        <v>12651.983834492799</v>
      </c>
      <c r="G256" s="37">
        <f>+GI_Data_Monthly!E256</f>
        <v>160.48889947906099</v>
      </c>
      <c r="H256" s="29">
        <f>+GI_Data_Monthly!H256</f>
        <v>7136.3361025146896</v>
      </c>
      <c r="I256" s="115">
        <f>+GI_Data_Monthly!G256</f>
        <v>6495.1664219213999</v>
      </c>
      <c r="J256" s="29">
        <f>GI_Data_Monthly!I256</f>
        <v>7071.1423628135017</v>
      </c>
      <c r="K256" s="38">
        <f>+GI_Data_Monthly!K256</f>
        <v>35.972663171709897</v>
      </c>
      <c r="L256" s="74">
        <f>+H256*1000/Population_Monthly!C376</f>
        <v>0.44057781436989935</v>
      </c>
      <c r="M256" s="74">
        <f>GI_Data_Monthly!N256</f>
        <v>151.60988209330799</v>
      </c>
      <c r="N256" s="74">
        <f>GI_Data_Monthly!O256*100</f>
        <v>132.143772756521</v>
      </c>
      <c r="O256" s="74">
        <f t="shared" si="34"/>
        <v>125.79172898801117</v>
      </c>
      <c r="P256" s="93">
        <f t="shared" si="30"/>
        <v>86.471796113643208</v>
      </c>
      <c r="Q256" s="116">
        <f t="shared" si="31"/>
        <v>15.848757317256517</v>
      </c>
      <c r="R256" s="74">
        <f t="shared" si="32"/>
        <v>130.86394911026801</v>
      </c>
      <c r="S256" s="121">
        <f t="shared" si="35"/>
        <v>0.12801999120817298</v>
      </c>
      <c r="T256" s="74">
        <v>0</v>
      </c>
      <c r="U256" s="74">
        <f t="shared" si="33"/>
        <v>129.72431193626537</v>
      </c>
      <c r="V256" s="38">
        <v>77.865666857048211</v>
      </c>
      <c r="W256" s="83">
        <f>AVERAGE(Q245:Q256)</f>
        <v>15.663957026110479</v>
      </c>
      <c r="X256" s="74">
        <f>+GI_Data_Monthly!AB256*100</f>
        <v>141.16191990350001</v>
      </c>
      <c r="Y256" s="74">
        <f>+GI_Data_Monthly!AC256*100</f>
        <v>183.886220776817</v>
      </c>
      <c r="Z256" s="122">
        <f t="shared" si="36"/>
        <v>0.1634598808521425</v>
      </c>
      <c r="AA256" s="120">
        <f t="shared" si="37"/>
        <v>1.7267424867377503</v>
      </c>
    </row>
    <row r="257" spans="1:27" x14ac:dyDescent="0.25">
      <c r="A257" s="112">
        <v>2001</v>
      </c>
      <c r="B257" s="113">
        <v>1</v>
      </c>
      <c r="C257" s="29">
        <f>+GI_Data_Monthly!J257</f>
        <v>517515.2</v>
      </c>
      <c r="D257" s="37">
        <f t="shared" si="29"/>
        <v>79.499696604272131</v>
      </c>
      <c r="E257" s="37">
        <f>GI_Data_Monthly!C257</f>
        <v>1.7589999999999999</v>
      </c>
      <c r="F257" s="114">
        <f>GI_Data_Monthly!L257</f>
        <v>12643.3</v>
      </c>
      <c r="G257" s="37">
        <f>+GI_Data_Monthly!E257</f>
        <v>161.72218322753901</v>
      </c>
      <c r="H257" s="29">
        <f>+GI_Data_Monthly!H257</f>
        <v>7138.3</v>
      </c>
      <c r="I257" s="115">
        <f>+GI_Data_Monthly!G257</f>
        <v>6509.65</v>
      </c>
      <c r="J257" s="29">
        <f>GI_Data_Monthly!I257</f>
        <v>0</v>
      </c>
      <c r="K257" s="38">
        <f>+GI_Data_Monthly!K257</f>
        <v>36.077686309814503</v>
      </c>
      <c r="L257" s="74">
        <f>+H257*1000/Population_Monthly!C377</f>
        <v>0.4399695744672063</v>
      </c>
      <c r="M257" s="74">
        <f>GI_Data_Monthly!N257</f>
        <v>152.19999999999999</v>
      </c>
      <c r="N257" s="74">
        <f>GI_Data_Monthly!O257*100</f>
        <v>133.6</v>
      </c>
      <c r="O257" s="74">
        <f t="shared" si="34"/>
        <v>126.97784009911949</v>
      </c>
      <c r="P257" s="93">
        <f t="shared" si="30"/>
        <v>86.526435474701529</v>
      </c>
      <c r="Q257" s="116">
        <f t="shared" si="31"/>
        <v>15.873084293490441</v>
      </c>
      <c r="R257" s="74">
        <f t="shared" si="32"/>
        <v>132.18617133250135</v>
      </c>
      <c r="S257" s="121">
        <f t="shared" si="35"/>
        <v>0.11924043563219233</v>
      </c>
      <c r="T257" s="74">
        <v>0</v>
      </c>
      <c r="U257" s="74">
        <f t="shared" si="33"/>
        <v>130.86394911026801</v>
      </c>
      <c r="V257" s="38">
        <v>78.694777280903594</v>
      </c>
      <c r="W257" s="83"/>
      <c r="X257" s="74">
        <f>+GI_Data_Monthly!AB257*100</f>
        <v>141.6</v>
      </c>
      <c r="Y257" s="74">
        <f>+GI_Data_Monthly!AC257*100</f>
        <v>184.3333333333</v>
      </c>
      <c r="Z257" s="122">
        <f t="shared" si="36"/>
        <v>0.15702505024314783</v>
      </c>
      <c r="AA257" s="120">
        <f t="shared" si="37"/>
        <v>1.7315758200710836</v>
      </c>
    </row>
    <row r="258" spans="1:27" x14ac:dyDescent="0.25">
      <c r="A258" s="112">
        <v>2001</v>
      </c>
      <c r="B258" s="113">
        <v>2</v>
      </c>
      <c r="C258" s="29">
        <f>+GI_Data_Monthly!J258</f>
        <v>519124.11657595402</v>
      </c>
      <c r="D258" s="37">
        <f t="shared" si="29"/>
        <v>79.567264764985978</v>
      </c>
      <c r="E258" s="37">
        <f>GI_Data_Monthly!C258</f>
        <v>1.76401877642713</v>
      </c>
      <c r="F258" s="114">
        <f>GI_Data_Monthly!L258</f>
        <v>12661.717167545101</v>
      </c>
      <c r="G258" s="37">
        <f>+GI_Data_Monthly!E258</f>
        <v>163.642963803589</v>
      </c>
      <c r="H258" s="29">
        <f>+GI_Data_Monthly!H258</f>
        <v>7140.0354015576404</v>
      </c>
      <c r="I258" s="115">
        <f>+GI_Data_Monthly!G258</f>
        <v>6524.34287026538</v>
      </c>
      <c r="J258" s="29">
        <f>GI_Data_Monthly!I258</f>
        <v>0</v>
      </c>
      <c r="K258" s="38">
        <f>+GI_Data_Monthly!K258</f>
        <v>36.104722822642003</v>
      </c>
      <c r="L258" s="74">
        <f>+H258*1000/Population_Monthly!C378</f>
        <v>0.43934928477845464</v>
      </c>
      <c r="M258" s="74">
        <f>GI_Data_Monthly!N258</f>
        <v>158.67439924268299</v>
      </c>
      <c r="N258" s="74">
        <f>GI_Data_Monthly!O258*100</f>
        <v>134.97212832813901</v>
      </c>
      <c r="O258" s="74">
        <f t="shared" si="34"/>
        <v>128.16144665396115</v>
      </c>
      <c r="P258" s="93">
        <f t="shared" si="30"/>
        <v>89.950516039327255</v>
      </c>
      <c r="Q258" s="116">
        <f t="shared" si="31"/>
        <v>15.862584149252113</v>
      </c>
      <c r="R258" s="74">
        <f t="shared" si="32"/>
        <v>133.57196702822</v>
      </c>
      <c r="S258" s="121">
        <f t="shared" si="35"/>
        <v>0.11760713707968384</v>
      </c>
      <c r="T258" s="74">
        <v>0</v>
      </c>
      <c r="U258" s="74">
        <f t="shared" si="33"/>
        <v>132.18617133250135</v>
      </c>
      <c r="V258" s="38">
        <v>79.064622547597111</v>
      </c>
      <c r="W258" s="83"/>
      <c r="X258" s="74">
        <f>+GI_Data_Monthly!AB258*100</f>
        <v>141.91430423405399</v>
      </c>
      <c r="Y258" s="74">
        <f>+GI_Data_Monthly!AC258*100</f>
        <v>184.73694838442501</v>
      </c>
      <c r="Z258" s="122">
        <f t="shared" si="36"/>
        <v>0.15056328762569235</v>
      </c>
      <c r="AA258" s="120">
        <f t="shared" si="37"/>
        <v>1.736436546174615</v>
      </c>
    </row>
    <row r="259" spans="1:27" x14ac:dyDescent="0.25">
      <c r="A259" s="112">
        <v>2001</v>
      </c>
      <c r="B259" s="113">
        <v>3</v>
      </c>
      <c r="C259" s="29">
        <f>+GI_Data_Monthly!J259</f>
        <v>519465.71191859001</v>
      </c>
      <c r="D259" s="37">
        <f t="shared" si="29"/>
        <v>79.456622894821933</v>
      </c>
      <c r="E259" s="37">
        <f>GI_Data_Monthly!C259</f>
        <v>1.76785616414376</v>
      </c>
      <c r="F259" s="114">
        <f>GI_Data_Monthly!L259</f>
        <v>12689.1686187695</v>
      </c>
      <c r="G259" s="37">
        <f>+GI_Data_Monthly!E259</f>
        <v>165.776971422336</v>
      </c>
      <c r="H259" s="29">
        <f>+GI_Data_Monthly!H259</f>
        <v>7142.6210907241002</v>
      </c>
      <c r="I259" s="115">
        <f>+GI_Data_Monthly!G259</f>
        <v>6537.72703889285</v>
      </c>
      <c r="J259" s="29">
        <f>GI_Data_Monthly!I259</f>
        <v>0</v>
      </c>
      <c r="K259" s="38">
        <f>+GI_Data_Monthly!K259</f>
        <v>36.078101878045999</v>
      </c>
      <c r="L259" s="74">
        <f>+H259*1000/Population_Monthly!C379</f>
        <v>0.43878327643848991</v>
      </c>
      <c r="M259" s="74">
        <f>GI_Data_Monthly!N259</f>
        <v>166.37107680866001</v>
      </c>
      <c r="N259" s="74">
        <f>GI_Data_Monthly!O259*100</f>
        <v>135.80831398452099</v>
      </c>
      <c r="O259" s="74">
        <f t="shared" si="34"/>
        <v>129.34312748096667</v>
      </c>
      <c r="P259" s="93">
        <f t="shared" si="30"/>
        <v>94.108944032355623</v>
      </c>
      <c r="Q259" s="116">
        <f t="shared" si="31"/>
        <v>15.83046774973066</v>
      </c>
      <c r="R259" s="74">
        <f t="shared" si="32"/>
        <v>134.79348077088665</v>
      </c>
      <c r="S259" s="121">
        <f t="shared" si="35"/>
        <v>0.11658625586704496</v>
      </c>
      <c r="T259" s="74">
        <v>0</v>
      </c>
      <c r="U259" s="74">
        <f t="shared" si="33"/>
        <v>133.57196702822</v>
      </c>
      <c r="V259" s="38">
        <v>79.230700641992428</v>
      </c>
      <c r="W259" s="83"/>
      <c r="X259" s="74">
        <f>+GI_Data_Monthly!AB259*100</f>
        <v>142.06029968805001</v>
      </c>
      <c r="Y259" s="74">
        <f>+GI_Data_Monthly!AC259*100</f>
        <v>185.080372218495</v>
      </c>
      <c r="Z259" s="122">
        <f t="shared" si="36"/>
        <v>0.14504468026819781</v>
      </c>
      <c r="AA259" s="120">
        <f t="shared" si="37"/>
        <v>1.7412801161996232</v>
      </c>
    </row>
    <row r="260" spans="1:27" x14ac:dyDescent="0.25">
      <c r="A260" s="112">
        <v>2001</v>
      </c>
      <c r="B260" s="113">
        <v>4</v>
      </c>
      <c r="C260" s="29">
        <f>+GI_Data_Monthly!J260</f>
        <v>519426.8</v>
      </c>
      <c r="D260" s="37">
        <f t="shared" si="29"/>
        <v>79.270789099684279</v>
      </c>
      <c r="E260" s="37">
        <f>GI_Data_Monthly!C260</f>
        <v>1.7713333333329999</v>
      </c>
      <c r="F260" s="114">
        <f>GI_Data_Monthly!L260</f>
        <v>12710.3</v>
      </c>
      <c r="G260" s="37">
        <f>+GI_Data_Monthly!E260</f>
        <v>168.09727478027301</v>
      </c>
      <c r="H260" s="29">
        <f>+GI_Data_Monthly!H260</f>
        <v>7148.2330000000002</v>
      </c>
      <c r="I260" s="115">
        <f>+GI_Data_Monthly!G260</f>
        <v>6552.5625</v>
      </c>
      <c r="J260" s="29">
        <f>GI_Data_Monthly!I260</f>
        <v>0</v>
      </c>
      <c r="K260" s="38">
        <f>+GI_Data_Monthly!K260</f>
        <v>36.024000000000001</v>
      </c>
      <c r="L260" s="74">
        <f>+H260*1000/Population_Monthly!C380</f>
        <v>0.43840473226168497</v>
      </c>
      <c r="M260" s="74">
        <f>GI_Data_Monthly!N260</f>
        <v>172</v>
      </c>
      <c r="N260" s="74">
        <f>GI_Data_Monthly!O260*100</f>
        <v>135.86666666669998</v>
      </c>
      <c r="O260" s="74">
        <f t="shared" si="34"/>
        <v>130.45146081429999</v>
      </c>
      <c r="P260" s="93">
        <f t="shared" si="30"/>
        <v>97.101994730917795</v>
      </c>
      <c r="Q260" s="116">
        <f t="shared" si="31"/>
        <v>15.79309207499494</v>
      </c>
      <c r="R260" s="74">
        <f t="shared" si="32"/>
        <v>135.54903632645332</v>
      </c>
      <c r="S260" s="121">
        <f t="shared" si="35"/>
        <v>0.10851237421808291</v>
      </c>
      <c r="T260" s="74">
        <v>0</v>
      </c>
      <c r="U260" s="74">
        <f t="shared" si="33"/>
        <v>134.79348077088665</v>
      </c>
      <c r="V260" s="38">
        <v>79.537062718194875</v>
      </c>
      <c r="W260" s="83"/>
      <c r="X260" s="74">
        <f>+GI_Data_Monthly!AB260*100</f>
        <v>142.03333333329999</v>
      </c>
      <c r="Y260" s="74">
        <f>+GI_Data_Monthly!AC260*100</f>
        <v>185.46666666670001</v>
      </c>
      <c r="Z260" s="122">
        <f t="shared" si="36"/>
        <v>0.14011468837693367</v>
      </c>
      <c r="AA260" s="120">
        <f t="shared" si="37"/>
        <v>1.7460301161996237</v>
      </c>
    </row>
    <row r="261" spans="1:27" x14ac:dyDescent="0.25">
      <c r="A261" s="112">
        <v>2001</v>
      </c>
      <c r="B261" s="113">
        <v>5</v>
      </c>
      <c r="C261" s="29">
        <f>+GI_Data_Monthly!J261</f>
        <v>519586.685092072</v>
      </c>
      <c r="D261" s="37">
        <f t="shared" ref="D261:D324" si="38">C261/I261</f>
        <v>79.122643099602996</v>
      </c>
      <c r="E261" s="37">
        <f>GI_Data_Monthly!C261</f>
        <v>1.7739070301262301</v>
      </c>
      <c r="F261" s="114">
        <f>GI_Data_Monthly!L261</f>
        <v>12706.520124127501</v>
      </c>
      <c r="G261" s="37">
        <f>+GI_Data_Monthly!E261</f>
        <v>169.73049864281799</v>
      </c>
      <c r="H261" s="29">
        <f>+GI_Data_Monthly!H261</f>
        <v>7156.8404223117996</v>
      </c>
      <c r="I261" s="115">
        <f>+GI_Data_Monthly!G261</f>
        <v>6566.8519748258896</v>
      </c>
      <c r="J261" s="29">
        <f>GI_Data_Monthly!I261</f>
        <v>0</v>
      </c>
      <c r="K261" s="38">
        <f>+GI_Data_Monthly!K261</f>
        <v>35.972739032691301</v>
      </c>
      <c r="L261" s="74">
        <f>+H261*1000/Population_Monthly!C381</f>
        <v>0.43819546441224688</v>
      </c>
      <c r="M261" s="74">
        <f>GI_Data_Monthly!N261</f>
        <v>170.92395778466101</v>
      </c>
      <c r="N261" s="74">
        <f>GI_Data_Monthly!O261*100</f>
        <v>134.73728347965701</v>
      </c>
      <c r="O261" s="74">
        <f t="shared" si="34"/>
        <v>131.35845276126767</v>
      </c>
      <c r="P261" s="93">
        <f t="shared" ref="P261:P324" si="39">M261/E261</f>
        <v>96.354518518649854</v>
      </c>
      <c r="Q261" s="116">
        <f t="shared" ref="Q261:Q324" si="40">K261*L261</f>
        <v>15.763091086610725</v>
      </c>
      <c r="R261" s="74">
        <f t="shared" si="32"/>
        <v>135.47075471029265</v>
      </c>
      <c r="S261" s="121">
        <f t="shared" si="35"/>
        <v>8.7877321986806312E-2</v>
      </c>
      <c r="T261" s="74">
        <v>0</v>
      </c>
      <c r="U261" s="74">
        <f t="shared" si="33"/>
        <v>135.54903632645332</v>
      </c>
      <c r="V261" s="38">
        <v>80.137423919498403</v>
      </c>
      <c r="W261" s="83"/>
      <c r="X261" s="74">
        <f>+GI_Data_Monthly!AB261*100</f>
        <v>141.79208021238702</v>
      </c>
      <c r="Y261" s="74">
        <f>+GI_Data_Monthly!AC261*100</f>
        <v>185.868489068418</v>
      </c>
      <c r="Z261" s="122">
        <f t="shared" si="36"/>
        <v>0.13410220435165696</v>
      </c>
      <c r="AA261" s="120">
        <f t="shared" si="37"/>
        <v>1.7505660582993856</v>
      </c>
    </row>
    <row r="262" spans="1:27" x14ac:dyDescent="0.25">
      <c r="A262" s="112">
        <v>2001</v>
      </c>
      <c r="B262" s="113">
        <v>6</v>
      </c>
      <c r="C262" s="29">
        <f>+GI_Data_Monthly!J262</f>
        <v>519800.57006336498</v>
      </c>
      <c r="D262" s="37">
        <f t="shared" si="38"/>
        <v>78.978413735816758</v>
      </c>
      <c r="E262" s="37">
        <f>GI_Data_Monthly!C262</f>
        <v>1.7756493787310901</v>
      </c>
      <c r="F262" s="114">
        <f>GI_Data_Monthly!L262</f>
        <v>12687.4347166397</v>
      </c>
      <c r="G262" s="37">
        <f>+GI_Data_Monthly!E262</f>
        <v>169.78910660907599</v>
      </c>
      <c r="H262" s="29">
        <f>+GI_Data_Monthly!H262</f>
        <v>7164.4361525791401</v>
      </c>
      <c r="I262" s="115">
        <f>+GI_Data_Monthly!G262</f>
        <v>6581.5524201600301</v>
      </c>
      <c r="J262" s="29">
        <f>GI_Data_Monthly!I262</f>
        <v>0</v>
      </c>
      <c r="K262" s="38">
        <f>+GI_Data_Monthly!K262</f>
        <v>35.923590612497797</v>
      </c>
      <c r="L262" s="74">
        <f>+H262*1000/Population_Monthly!C382</f>
        <v>0.43792505877332094</v>
      </c>
      <c r="M262" s="74">
        <f>GI_Data_Monthly!N262</f>
        <v>164.567153295027</v>
      </c>
      <c r="N262" s="74">
        <f>GI_Data_Monthly!O262*100</f>
        <v>132.42673693336698</v>
      </c>
      <c r="O262" s="74">
        <f t="shared" si="34"/>
        <v>131.94476094172109</v>
      </c>
      <c r="P262" s="93">
        <f t="shared" si="39"/>
        <v>92.679982470767712</v>
      </c>
      <c r="Q262" s="116">
        <f t="shared" si="40"/>
        <v>15.731840530326819</v>
      </c>
      <c r="R262" s="74">
        <f t="shared" si="32"/>
        <v>134.34356235990799</v>
      </c>
      <c r="S262" s="121">
        <f t="shared" si="35"/>
        <v>5.6110055667236702E-2</v>
      </c>
      <c r="T262" s="74">
        <v>0</v>
      </c>
      <c r="U262" s="74">
        <f t="shared" si="33"/>
        <v>135.47075471029265</v>
      </c>
      <c r="V262" s="38">
        <v>80.736304347251632</v>
      </c>
      <c r="W262" s="83"/>
      <c r="X262" s="74">
        <f>+GI_Data_Monthly!AB262*100</f>
        <v>141.33111503674002</v>
      </c>
      <c r="Y262" s="74">
        <f>+GI_Data_Monthly!AC262*100</f>
        <v>186.30506507004901</v>
      </c>
      <c r="Z262" s="122">
        <f t="shared" si="36"/>
        <v>0.12558786825153972</v>
      </c>
      <c r="AA262" s="120">
        <f t="shared" si="37"/>
        <v>1.754783521465485</v>
      </c>
    </row>
    <row r="263" spans="1:27" x14ac:dyDescent="0.25">
      <c r="A263" s="112">
        <v>2001</v>
      </c>
      <c r="B263" s="113">
        <v>7</v>
      </c>
      <c r="C263" s="29">
        <f>+GI_Data_Monthly!J263</f>
        <v>519705.03125</v>
      </c>
      <c r="D263" s="37">
        <f t="shared" si="38"/>
        <v>78.794008688634463</v>
      </c>
      <c r="E263" s="37">
        <f>GI_Data_Monthly!C263</f>
        <v>1.776333333333</v>
      </c>
      <c r="F263" s="114">
        <f>GI_Data_Monthly!L263</f>
        <v>12670.1</v>
      </c>
      <c r="G263" s="37">
        <f>+GI_Data_Monthly!E263</f>
        <v>167.21966552734401</v>
      </c>
      <c r="H263" s="29">
        <f>+GI_Data_Monthly!H263</f>
        <v>7164.9</v>
      </c>
      <c r="I263" s="115">
        <f>+GI_Data_Monthly!G263</f>
        <v>6595.7430000000004</v>
      </c>
      <c r="J263" s="29">
        <f>GI_Data_Monthly!I263</f>
        <v>0</v>
      </c>
      <c r="K263" s="38">
        <f>+GI_Data_Monthly!K263</f>
        <v>35.876167297363303</v>
      </c>
      <c r="L263" s="74">
        <f>+H263*1000/Population_Monthly!C383</f>
        <v>0.43722035279689769</v>
      </c>
      <c r="M263" s="74">
        <f>GI_Data_Monthly!N263</f>
        <v>156.1</v>
      </c>
      <c r="N263" s="74">
        <f>GI_Data_Monthly!O263*100</f>
        <v>129.26666666669999</v>
      </c>
      <c r="O263" s="74">
        <f t="shared" si="34"/>
        <v>132.15309427505443</v>
      </c>
      <c r="P263" s="93">
        <f t="shared" si="39"/>
        <v>87.877650591121764</v>
      </c>
      <c r="Q263" s="116">
        <f t="shared" si="40"/>
        <v>15.685790522753706</v>
      </c>
      <c r="R263" s="74">
        <f t="shared" si="32"/>
        <v>132.14356235990797</v>
      </c>
      <c r="S263" s="121">
        <f t="shared" si="35"/>
        <v>1.9721272679458224E-2</v>
      </c>
      <c r="T263" s="74">
        <v>0</v>
      </c>
      <c r="U263" s="74">
        <f t="shared" si="33"/>
        <v>134.34356235990799</v>
      </c>
      <c r="V263" s="38">
        <v>80.843078544053185</v>
      </c>
      <c r="W263" s="83"/>
      <c r="X263" s="74">
        <f>+GI_Data_Monthly!AB263*100</f>
        <v>140.69999999999999</v>
      </c>
      <c r="Y263" s="74">
        <f>+GI_Data_Monthly!AC263*100</f>
        <v>186.73333333330001</v>
      </c>
      <c r="Z263" s="122">
        <f t="shared" si="36"/>
        <v>0.11394370601542346</v>
      </c>
      <c r="AA263" s="120">
        <f t="shared" si="37"/>
        <v>1.7586446325765683</v>
      </c>
    </row>
    <row r="264" spans="1:27" x14ac:dyDescent="0.25">
      <c r="A264" s="112">
        <v>2001</v>
      </c>
      <c r="B264" s="113">
        <v>8</v>
      </c>
      <c r="C264" s="29">
        <f>+GI_Data_Monthly!J264</f>
        <v>519251.95953653997</v>
      </c>
      <c r="D264" s="37">
        <f t="shared" si="38"/>
        <v>78.550840551424201</v>
      </c>
      <c r="E264" s="37">
        <f>GI_Data_Monthly!C264</f>
        <v>1.7760338652225001</v>
      </c>
      <c r="F264" s="114">
        <f>GI_Data_Monthly!L264</f>
        <v>12666.763325840901</v>
      </c>
      <c r="G264" s="37">
        <f>+GI_Data_Monthly!E264</f>
        <v>161.821072216678</v>
      </c>
      <c r="H264" s="29">
        <f>+GI_Data_Monthly!H264</f>
        <v>7154.6335950346802</v>
      </c>
      <c r="I264" s="115">
        <f>+GI_Data_Monthly!G264</f>
        <v>6610.3934202538003</v>
      </c>
      <c r="J264" s="29">
        <f>GI_Data_Monthly!I264</f>
        <v>0</v>
      </c>
      <c r="K264" s="38">
        <f>+GI_Data_Monthly!K264</f>
        <v>35.829355437163997</v>
      </c>
      <c r="L264" s="74">
        <f>+H264*1000/Population_Monthly!C384</f>
        <v>0.43586430897122802</v>
      </c>
      <c r="M264" s="74">
        <f>GI_Data_Monthly!N264</f>
        <v>147.37502741031901</v>
      </c>
      <c r="N264" s="74">
        <f>GI_Data_Monthly!O264*100</f>
        <v>125.31782095985101</v>
      </c>
      <c r="O264" s="74">
        <f t="shared" si="34"/>
        <v>131.94269379868766</v>
      </c>
      <c r="P264" s="93">
        <f t="shared" si="39"/>
        <v>82.979852071602238</v>
      </c>
      <c r="Q264" s="116">
        <f t="shared" si="40"/>
        <v>15.616737248503997</v>
      </c>
      <c r="R264" s="74">
        <f t="shared" ref="R264:R327" si="41">AVERAGE(N262:N264)</f>
        <v>129.00374151997266</v>
      </c>
      <c r="S264" s="121">
        <f t="shared" si="35"/>
        <v>-1.9749326042829196E-2</v>
      </c>
      <c r="T264" s="74">
        <v>0</v>
      </c>
      <c r="U264" s="74">
        <f t="shared" si="33"/>
        <v>132.14356235990797</v>
      </c>
      <c r="V264" s="38">
        <v>80.376124862266749</v>
      </c>
      <c r="W264" s="83"/>
      <c r="X264" s="74">
        <f>+GI_Data_Monthly!AB264*100</f>
        <v>139.90284107977499</v>
      </c>
      <c r="Y264" s="74">
        <f>+GI_Data_Monthly!AC264*100</f>
        <v>187.16774402546801</v>
      </c>
      <c r="Z264" s="122">
        <f t="shared" si="36"/>
        <v>9.8910164359827177E-2</v>
      </c>
      <c r="AA264" s="120">
        <f t="shared" si="37"/>
        <v>1.7621272048501968</v>
      </c>
    </row>
    <row r="265" spans="1:27" x14ac:dyDescent="0.25">
      <c r="A265" s="112">
        <v>2001</v>
      </c>
      <c r="B265" s="113">
        <v>9</v>
      </c>
      <c r="C265" s="29">
        <f>+GI_Data_Monthly!J265</f>
        <v>519679.735680688</v>
      </c>
      <c r="D265" s="37">
        <f t="shared" si="38"/>
        <v>78.441820628641153</v>
      </c>
      <c r="E265" s="37">
        <f>GI_Data_Monthly!C265</f>
        <v>1.7753331806516499</v>
      </c>
      <c r="F265" s="114">
        <f>GI_Data_Monthly!L265</f>
        <v>12679.4503806844</v>
      </c>
      <c r="G265" s="37">
        <f>+GI_Data_Monthly!E265</f>
        <v>157.83573763061699</v>
      </c>
      <c r="H265" s="29">
        <f>+GI_Data_Monthly!H265</f>
        <v>7138.6924944987204</v>
      </c>
      <c r="I265" s="115">
        <f>+GI_Data_Monthly!G265</f>
        <v>6625.0340891621199</v>
      </c>
      <c r="J265" s="29">
        <f>GI_Data_Monthly!I265</f>
        <v>0</v>
      </c>
      <c r="K265" s="38">
        <f>+GI_Data_Monthly!K265</f>
        <v>35.809725112049797</v>
      </c>
      <c r="L265" s="74">
        <f>+H265*1000/Population_Monthly!C385</f>
        <v>0.43416766063716883</v>
      </c>
      <c r="M265" s="74">
        <f>GI_Data_Monthly!N265</f>
        <v>139.28022520933399</v>
      </c>
      <c r="N265" s="74">
        <f>GI_Data_Monthly!O265*100</f>
        <v>121.27030960689599</v>
      </c>
      <c r="O265" s="74">
        <f t="shared" si="34"/>
        <v>131.32148116305294</v>
      </c>
      <c r="P265" s="93">
        <f t="shared" si="39"/>
        <v>78.453006301729857</v>
      </c>
      <c r="Q265" s="116">
        <f t="shared" si="40"/>
        <v>15.547424579958738</v>
      </c>
      <c r="R265" s="74">
        <f t="shared" si="41"/>
        <v>125.28493241114899</v>
      </c>
      <c r="S265" s="121">
        <f t="shared" si="35"/>
        <v>-5.7910737336404616E-2</v>
      </c>
      <c r="T265" s="74">
        <v>0</v>
      </c>
      <c r="U265" s="74">
        <f t="shared" ref="U265:U328" si="42">AVERAGE(N262:N264)</f>
        <v>129.00374151997266</v>
      </c>
      <c r="V265" s="38">
        <v>80.75344099185638</v>
      </c>
      <c r="W265" s="83"/>
      <c r="X265" s="74">
        <f>+GI_Data_Monthly!AB265*100</f>
        <v>139.10628837638902</v>
      </c>
      <c r="Y265" s="74">
        <f>+GI_Data_Monthly!AC265*100</f>
        <v>187.58534708451899</v>
      </c>
      <c r="Z265" s="122">
        <f t="shared" si="36"/>
        <v>8.081616520494575E-2</v>
      </c>
      <c r="AA265" s="120">
        <f t="shared" si="37"/>
        <v>1.7652266792412055</v>
      </c>
    </row>
    <row r="266" spans="1:27" x14ac:dyDescent="0.25">
      <c r="A266" s="112">
        <v>2001</v>
      </c>
      <c r="B266" s="113">
        <v>10</v>
      </c>
      <c r="C266" s="29">
        <f>+GI_Data_Monthly!J266</f>
        <v>522407.2</v>
      </c>
      <c r="D266" s="37">
        <f t="shared" si="38"/>
        <v>78.68535809779263</v>
      </c>
      <c r="E266" s="37">
        <f>GI_Data_Monthly!C266</f>
        <v>1.7749999999999999</v>
      </c>
      <c r="F266" s="114">
        <f>GI_Data_Monthly!L266</f>
        <v>12705.3</v>
      </c>
      <c r="G266" s="37">
        <f>+GI_Data_Monthly!E266</f>
        <v>160.292</v>
      </c>
      <c r="H266" s="29">
        <f>+GI_Data_Monthly!H266</f>
        <v>7124.9</v>
      </c>
      <c r="I266" s="115">
        <f>+GI_Data_Monthly!G266</f>
        <v>6639.192</v>
      </c>
      <c r="J266" s="29">
        <f>GI_Data_Monthly!I266</f>
        <v>0</v>
      </c>
      <c r="K266" s="38">
        <f>+GI_Data_Monthly!K266</f>
        <v>35.845592498779297</v>
      </c>
      <c r="L266" s="74">
        <f>+H266*1000/Population_Monthly!C386</f>
        <v>0.43260712200930712</v>
      </c>
      <c r="M266" s="74">
        <f>GI_Data_Monthly!N266</f>
        <v>132.19999999999999</v>
      </c>
      <c r="N266" s="74">
        <f>GI_Data_Monthly!O266*100</f>
        <v>117.9</v>
      </c>
      <c r="O266" s="74">
        <f t="shared" si="34"/>
        <v>130.34370338527791</v>
      </c>
      <c r="P266" s="93">
        <f t="shared" si="39"/>
        <v>74.478873239436624</v>
      </c>
      <c r="Q266" s="116">
        <f t="shared" si="40"/>
        <v>15.507058607615319</v>
      </c>
      <c r="R266" s="74">
        <f t="shared" si="41"/>
        <v>121.49604352224901</v>
      </c>
      <c r="S266" s="121">
        <f t="shared" si="35"/>
        <v>-9.0511699665489997E-2</v>
      </c>
      <c r="T266" s="74">
        <v>0</v>
      </c>
      <c r="U266" s="74">
        <f t="shared" si="42"/>
        <v>125.28493241114899</v>
      </c>
      <c r="V266" s="38">
        <v>83.632488326730396</v>
      </c>
      <c r="W266" s="83"/>
      <c r="X266" s="74">
        <f>+GI_Data_Monthly!AB266*100</f>
        <v>138.5</v>
      </c>
      <c r="Y266" s="74">
        <f>+GI_Data_Monthly!AC266*100</f>
        <v>187.96666666670001</v>
      </c>
      <c r="Z266" s="122">
        <f t="shared" si="36"/>
        <v>6.0525228280055639E-2</v>
      </c>
      <c r="AA266" s="120">
        <f t="shared" si="37"/>
        <v>1.7679489014634548</v>
      </c>
    </row>
    <row r="267" spans="1:27" x14ac:dyDescent="0.25">
      <c r="A267" s="112">
        <v>2001</v>
      </c>
      <c r="B267" s="113">
        <v>11</v>
      </c>
      <c r="C267" s="29">
        <f>+GI_Data_Monthly!J267</f>
        <v>528417.98179126601</v>
      </c>
      <c r="D267" s="37">
        <f t="shared" si="38"/>
        <v>79.415680372170613</v>
      </c>
      <c r="E267" s="37">
        <f>GI_Data_Monthly!C267</f>
        <v>1.7756545450635499</v>
      </c>
      <c r="F267" s="114">
        <f>GI_Data_Monthly!L267</f>
        <v>12743.210706871399</v>
      </c>
      <c r="G267" s="37">
        <f>+GI_Data_Monthly!E267</f>
        <v>172.11253734734601</v>
      </c>
      <c r="H267" s="29">
        <f>+GI_Data_Monthly!H267</f>
        <v>7117.9453297034697</v>
      </c>
      <c r="I267" s="115">
        <f>+GI_Data_Monthly!G267</f>
        <v>6653.8242739331599</v>
      </c>
      <c r="J267" s="29">
        <f>GI_Data_Monthly!I267</f>
        <v>0</v>
      </c>
      <c r="K267" s="38">
        <f>+GI_Data_Monthly!K267</f>
        <v>35.953628118503701</v>
      </c>
      <c r="L267" s="74">
        <f>+H267*1000/Population_Monthly!C387</f>
        <v>0.43146625902707059</v>
      </c>
      <c r="M267" s="74">
        <f>GI_Data_Monthly!N267</f>
        <v>126.13052138966501</v>
      </c>
      <c r="N267" s="74">
        <f>GI_Data_Monthly!O267*100</f>
        <v>115.554192657112</v>
      </c>
      <c r="O267" s="74">
        <f t="shared" si="34"/>
        <v>129.07199100328867</v>
      </c>
      <c r="P267" s="93">
        <f t="shared" si="39"/>
        <v>71.033254604797492</v>
      </c>
      <c r="Q267" s="116">
        <f t="shared" si="40"/>
        <v>15.512777422741287</v>
      </c>
      <c r="R267" s="74">
        <f t="shared" si="41"/>
        <v>118.24150075466935</v>
      </c>
      <c r="S267" s="121">
        <f t="shared" si="35"/>
        <v>-0.11665771333643882</v>
      </c>
      <c r="T267" s="74">
        <v>0</v>
      </c>
      <c r="U267" s="74">
        <f t="shared" si="42"/>
        <v>121.49604352224901</v>
      </c>
      <c r="V267" s="38">
        <v>89.999990497685019</v>
      </c>
      <c r="W267" s="83"/>
      <c r="X267" s="74">
        <f>+GI_Data_Monthly!AB267*100</f>
        <v>138.168784108408</v>
      </c>
      <c r="Y267" s="74">
        <f>+GI_Data_Monthly!AC267*100</f>
        <v>188.332893032789</v>
      </c>
      <c r="Z267" s="122">
        <f t="shared" si="36"/>
        <v>3.9070447329792972E-2</v>
      </c>
      <c r="AA267" s="120">
        <f t="shared" si="37"/>
        <v>1.7702838897985131</v>
      </c>
    </row>
    <row r="268" spans="1:27" x14ac:dyDescent="0.25">
      <c r="A268" s="112">
        <v>2001</v>
      </c>
      <c r="B268" s="113">
        <v>12</v>
      </c>
      <c r="C268" s="29">
        <f>+GI_Data_Monthly!J268</f>
        <v>535400.70950997202</v>
      </c>
      <c r="D268" s="37">
        <f t="shared" si="38"/>
        <v>80.293402219071623</v>
      </c>
      <c r="E268" s="37">
        <f>GI_Data_Monthly!C268</f>
        <v>1.77746444461319</v>
      </c>
      <c r="F268" s="114">
        <f>GI_Data_Monthly!L268</f>
        <v>12783.9943133619</v>
      </c>
      <c r="G268" s="37">
        <f>+GI_Data_Monthly!E268</f>
        <v>186.328852799656</v>
      </c>
      <c r="H268" s="29">
        <f>+GI_Data_Monthly!H268</f>
        <v>7117.4478093677299</v>
      </c>
      <c r="I268" s="115">
        <f>+GI_Data_Monthly!G268</f>
        <v>6668.0535973452797</v>
      </c>
      <c r="J268" s="29">
        <f>GI_Data_Monthly!I268</f>
        <v>7142.4154413147735</v>
      </c>
      <c r="K268" s="38">
        <f>+GI_Data_Monthly!K268</f>
        <v>36.082134674586399</v>
      </c>
      <c r="L268" s="74">
        <f>+H268*1000/Population_Monthly!C388</f>
        <v>0.43071994487920706</v>
      </c>
      <c r="M268" s="74">
        <f>GI_Data_Monthly!N268</f>
        <v>123.065301185563</v>
      </c>
      <c r="N268" s="74">
        <f>GI_Data_Monthly!O268*100</f>
        <v>114.59658002050099</v>
      </c>
      <c r="O268" s="74">
        <f t="shared" si="34"/>
        <v>127.60972494195367</v>
      </c>
      <c r="P268" s="93">
        <f t="shared" si="39"/>
        <v>69.23643483194644</v>
      </c>
      <c r="Q268" s="116">
        <f t="shared" si="40"/>
        <v>15.54129505816198</v>
      </c>
      <c r="R268" s="74">
        <f t="shared" si="41"/>
        <v>116.01692422587099</v>
      </c>
      <c r="S268" s="121">
        <f t="shared" si="35"/>
        <v>-0.132788646562644</v>
      </c>
      <c r="T268" s="74">
        <v>0</v>
      </c>
      <c r="U268" s="74">
        <f t="shared" si="42"/>
        <v>118.24150075466935</v>
      </c>
      <c r="V268" s="38">
        <v>96.582894599630734</v>
      </c>
      <c r="W268" s="83">
        <f>AVERAGE(Q257:Q268)</f>
        <v>15.688770277011727</v>
      </c>
      <c r="X268" s="74">
        <f>+GI_Data_Monthly!AB268*100</f>
        <v>138.08905772477101</v>
      </c>
      <c r="Y268" s="74">
        <f>+GI_Data_Monthly!AC268*100</f>
        <v>188.66680207540099</v>
      </c>
      <c r="Z268" s="122">
        <f t="shared" si="36"/>
        <v>1.7336394182224889E-2</v>
      </c>
      <c r="AA268" s="120">
        <f t="shared" si="37"/>
        <v>1.7722986709704249</v>
      </c>
    </row>
    <row r="269" spans="1:27" x14ac:dyDescent="0.25">
      <c r="A269" s="112">
        <v>2002</v>
      </c>
      <c r="B269" s="113">
        <v>1</v>
      </c>
      <c r="C269" s="29">
        <f>+GI_Data_Monthly!J269</f>
        <v>541127.6</v>
      </c>
      <c r="D269" s="37">
        <f t="shared" si="38"/>
        <v>80.971827849895362</v>
      </c>
      <c r="E269" s="37">
        <f>GI_Data_Monthly!C269</f>
        <v>1.7806666666669999</v>
      </c>
      <c r="F269" s="114">
        <f>GI_Data_Monthly!L269</f>
        <v>12822.3</v>
      </c>
      <c r="G269" s="37">
        <f>+GI_Data_Monthly!E269</f>
        <v>195.15766906738301</v>
      </c>
      <c r="H269" s="29">
        <f>+GI_Data_Monthly!H269</f>
        <v>7120.933</v>
      </c>
      <c r="I269" s="115">
        <f>+GI_Data_Monthly!G269</f>
        <v>6682.9120000000003</v>
      </c>
      <c r="J269" s="29">
        <f>GI_Data_Monthly!I269</f>
        <v>0</v>
      </c>
      <c r="K269" s="38">
        <f>+GI_Data_Monthly!K269</f>
        <v>36.178115844726598</v>
      </c>
      <c r="L269" s="74">
        <f>+H269*1000/Population_Monthly!C389</f>
        <v>0.43021672288254337</v>
      </c>
      <c r="M269" s="74">
        <f>GI_Data_Monthly!N269</f>
        <v>124.76666666666701</v>
      </c>
      <c r="N269" s="74">
        <f>GI_Data_Monthly!O269*100</f>
        <v>115.10000000000001</v>
      </c>
      <c r="O269" s="74">
        <f t="shared" si="34"/>
        <v>126.068058275287</v>
      </c>
      <c r="P269" s="93">
        <f t="shared" si="39"/>
        <v>70.06739049044009</v>
      </c>
      <c r="Q269" s="116">
        <f t="shared" si="40"/>
        <v>15.564430438783294</v>
      </c>
      <c r="R269" s="74">
        <f t="shared" si="41"/>
        <v>115.08359089253766</v>
      </c>
      <c r="S269" s="121">
        <f t="shared" si="35"/>
        <v>-0.13847305389221543</v>
      </c>
      <c r="T269" s="74">
        <v>0</v>
      </c>
      <c r="U269" s="74">
        <f t="shared" si="42"/>
        <v>116.01692422587099</v>
      </c>
      <c r="V269" s="38">
        <v>99.909353661997002</v>
      </c>
      <c r="W269" s="83"/>
      <c r="X269" s="74">
        <f>+GI_Data_Monthly!AB269*100</f>
        <v>138.16666666670002</v>
      </c>
      <c r="Y269" s="74">
        <f>+GI_Data_Monthly!AC269*100</f>
        <v>189</v>
      </c>
      <c r="Z269" s="122">
        <f t="shared" si="36"/>
        <v>-4.1397299448090912E-3</v>
      </c>
      <c r="AA269" s="120">
        <f t="shared" si="37"/>
        <v>1.7741042265260083</v>
      </c>
    </row>
    <row r="270" spans="1:27" x14ac:dyDescent="0.25">
      <c r="A270" s="112">
        <v>2002</v>
      </c>
      <c r="B270" s="113">
        <v>2</v>
      </c>
      <c r="C270" s="29">
        <f>+GI_Data_Monthly!J270</f>
        <v>543364.03743540903</v>
      </c>
      <c r="D270" s="37">
        <f t="shared" si="38"/>
        <v>81.123582603413993</v>
      </c>
      <c r="E270" s="37">
        <f>GI_Data_Monthly!C270</f>
        <v>1.7851747366658499</v>
      </c>
      <c r="F270" s="114">
        <f>GI_Data_Monthly!L270</f>
        <v>12850.868041527399</v>
      </c>
      <c r="G270" s="37">
        <f>+GI_Data_Monthly!E270</f>
        <v>192.00911497410601</v>
      </c>
      <c r="H270" s="29">
        <f>+GI_Data_Monthly!H270</f>
        <v>7126.3106719478501</v>
      </c>
      <c r="I270" s="115">
        <f>+GI_Data_Monthly!G270</f>
        <v>6697.9788120518997</v>
      </c>
      <c r="J270" s="29">
        <f>GI_Data_Monthly!I270</f>
        <v>0</v>
      </c>
      <c r="K270" s="38">
        <f>+GI_Data_Monthly!K270</f>
        <v>36.190947232411098</v>
      </c>
      <c r="L270" s="74">
        <f>+H270*1000/Population_Monthly!C390</f>
        <v>0.42982931256331519</v>
      </c>
      <c r="M270" s="74">
        <f>GI_Data_Monthly!N270</f>
        <v>132.32575996938601</v>
      </c>
      <c r="N270" s="74">
        <f>GI_Data_Monthly!O270*100</f>
        <v>117.06424686543599</v>
      </c>
      <c r="O270" s="74">
        <f t="shared" si="34"/>
        <v>124.57573482006175</v>
      </c>
      <c r="P270" s="93">
        <f t="shared" si="39"/>
        <v>74.124822210137978</v>
      </c>
      <c r="Q270" s="116">
        <f t="shared" si="40"/>
        <v>15.555929969922477</v>
      </c>
      <c r="R270" s="74">
        <f t="shared" si="41"/>
        <v>115.58694229531234</v>
      </c>
      <c r="S270" s="121">
        <f t="shared" si="35"/>
        <v>-0.13267836615249984</v>
      </c>
      <c r="T270" s="74">
        <v>0</v>
      </c>
      <c r="U270" s="74">
        <f t="shared" si="42"/>
        <v>115.08359089253766</v>
      </c>
      <c r="V270" s="38">
        <v>97.075462783989778</v>
      </c>
      <c r="W270" s="83"/>
      <c r="X270" s="74">
        <f>+GI_Data_Monthly!AB270*100</f>
        <v>138.32312145071199</v>
      </c>
      <c r="Y270" s="74">
        <f>+GI_Data_Monthly!AC270*100</f>
        <v>189.329810204458</v>
      </c>
      <c r="Z270" s="122">
        <f t="shared" si="36"/>
        <v>-2.4996855214157732E-2</v>
      </c>
      <c r="AA270" s="120">
        <f t="shared" si="37"/>
        <v>1.7758672232125683</v>
      </c>
    </row>
    <row r="271" spans="1:27" x14ac:dyDescent="0.25">
      <c r="A271" s="112">
        <v>2002</v>
      </c>
      <c r="B271" s="113">
        <v>3</v>
      </c>
      <c r="C271" s="29">
        <f>+GI_Data_Monthly!J271</f>
        <v>543221.90978940704</v>
      </c>
      <c r="D271" s="37">
        <f t="shared" si="38"/>
        <v>80.936573829766687</v>
      </c>
      <c r="E271" s="37">
        <f>GI_Data_Monthly!C271</f>
        <v>1.7897817514464001</v>
      </c>
      <c r="F271" s="114">
        <f>GI_Data_Monthly!L271</f>
        <v>12871.174136334899</v>
      </c>
      <c r="G271" s="37">
        <f>+GI_Data_Monthly!E271</f>
        <v>183.200382142428</v>
      </c>
      <c r="H271" s="29">
        <f>+GI_Data_Monthly!H271</f>
        <v>7131.9844006227504</v>
      </c>
      <c r="I271" s="115">
        <f>+GI_Data_Monthly!G271</f>
        <v>6711.69885362286</v>
      </c>
      <c r="J271" s="29">
        <f>GI_Data_Monthly!I271</f>
        <v>0</v>
      </c>
      <c r="K271" s="38">
        <f>+GI_Data_Monthly!K271</f>
        <v>36.148005067702996</v>
      </c>
      <c r="L271" s="74">
        <f>+H271*1000/Population_Monthly!C391</f>
        <v>0.42946100943486032</v>
      </c>
      <c r="M271" s="74">
        <f>GI_Data_Monthly!N271</f>
        <v>141.366847891834</v>
      </c>
      <c r="N271" s="74">
        <f>GI_Data_Monthly!O271*100</f>
        <v>119.403083341431</v>
      </c>
      <c r="O271" s="74">
        <f t="shared" si="34"/>
        <v>123.2086322664709</v>
      </c>
      <c r="P271" s="93">
        <f t="shared" si="39"/>
        <v>78.985523110619127</v>
      </c>
      <c r="Q271" s="116">
        <f t="shared" si="40"/>
        <v>15.524158745432175</v>
      </c>
      <c r="R271" s="74">
        <f t="shared" si="41"/>
        <v>117.18911006895566</v>
      </c>
      <c r="S271" s="121">
        <f t="shared" si="35"/>
        <v>-0.12079695389606127</v>
      </c>
      <c r="T271" s="74">
        <v>0</v>
      </c>
      <c r="U271" s="74">
        <f t="shared" si="42"/>
        <v>115.58694229531234</v>
      </c>
      <c r="V271" s="38">
        <v>91.444826635152452</v>
      </c>
      <c r="W271" s="83"/>
      <c r="X271" s="74">
        <f>+GI_Data_Monthly!AB271*100</f>
        <v>138.48324033497602</v>
      </c>
      <c r="Y271" s="74">
        <f>+GI_Data_Monthly!AC271*100</f>
        <v>189.62926277275</v>
      </c>
      <c r="Z271" s="122">
        <f t="shared" si="36"/>
        <v>-4.4778789361083253E-2</v>
      </c>
      <c r="AA271" s="120">
        <f t="shared" si="37"/>
        <v>1.7776943554877886</v>
      </c>
    </row>
    <row r="272" spans="1:27" x14ac:dyDescent="0.25">
      <c r="A272" s="112">
        <v>2002</v>
      </c>
      <c r="B272" s="113">
        <v>4</v>
      </c>
      <c r="C272" s="29">
        <f>+GI_Data_Monthly!J272</f>
        <v>542321.75</v>
      </c>
      <c r="D272" s="37">
        <f t="shared" si="38"/>
        <v>80.6198021229674</v>
      </c>
      <c r="E272" s="37">
        <f>GI_Data_Monthly!C272</f>
        <v>1.7946666666669999</v>
      </c>
      <c r="F272" s="114">
        <f>GI_Data_Monthly!L272</f>
        <v>12893</v>
      </c>
      <c r="G272" s="37">
        <f>+GI_Data_Monthly!E272</f>
        <v>174.35388183593801</v>
      </c>
      <c r="H272" s="29">
        <f>+GI_Data_Monthly!H272</f>
        <v>7138.567</v>
      </c>
      <c r="I272" s="115">
        <f>+GI_Data_Monthly!G272</f>
        <v>6726.9049999999997</v>
      </c>
      <c r="J272" s="29">
        <f>GI_Data_Monthly!I272</f>
        <v>0</v>
      </c>
      <c r="K272" s="38">
        <f>+GI_Data_Monthly!K272</f>
        <v>36.074860000000001</v>
      </c>
      <c r="L272" s="74">
        <f>+H272*1000/Population_Monthly!C392</f>
        <v>0.42914855945465791</v>
      </c>
      <c r="M272" s="74">
        <f>GI_Data_Monthly!N272</f>
        <v>149.666666666667</v>
      </c>
      <c r="N272" s="74">
        <f>GI_Data_Monthly!O272*100</f>
        <v>121.66666666670001</v>
      </c>
      <c r="O272" s="74">
        <f t="shared" si="34"/>
        <v>122.02529893313756</v>
      </c>
      <c r="P272" s="93">
        <f t="shared" si="39"/>
        <v>83.395245170861372</v>
      </c>
      <c r="Q272" s="116">
        <f t="shared" si="40"/>
        <v>15.48147420152846</v>
      </c>
      <c r="R272" s="74">
        <f t="shared" si="41"/>
        <v>119.37799895785567</v>
      </c>
      <c r="S272" s="121">
        <f t="shared" si="35"/>
        <v>-0.10451422963687307</v>
      </c>
      <c r="T272" s="74">
        <v>0</v>
      </c>
      <c r="U272" s="74">
        <f t="shared" si="42"/>
        <v>117.18911006895566</v>
      </c>
      <c r="V272" s="38">
        <v>85.555252001268698</v>
      </c>
      <c r="W272" s="83"/>
      <c r="X272" s="74">
        <f>+GI_Data_Monthly!AB272*100</f>
        <v>138.63333333329999</v>
      </c>
      <c r="Y272" s="74">
        <f>+GI_Data_Monthly!AC272*100</f>
        <v>189.96666666669998</v>
      </c>
      <c r="Z272" s="122">
        <f t="shared" si="36"/>
        <v>-6.2531006348996249E-2</v>
      </c>
      <c r="AA272" s="120">
        <f t="shared" si="37"/>
        <v>1.7796387999322885</v>
      </c>
    </row>
    <row r="273" spans="1:27" x14ac:dyDescent="0.25">
      <c r="A273" s="112">
        <v>2002</v>
      </c>
      <c r="B273" s="113">
        <v>5</v>
      </c>
      <c r="C273" s="29">
        <f>+GI_Data_Monthly!J273</f>
        <v>542030.06293493102</v>
      </c>
      <c r="D273" s="37">
        <f t="shared" si="38"/>
        <v>80.401367813553762</v>
      </c>
      <c r="E273" s="37">
        <f>GI_Data_Monthly!C273</f>
        <v>1.79855091787265</v>
      </c>
      <c r="F273" s="114">
        <f>GI_Data_Monthly!L273</f>
        <v>12916.9673506708</v>
      </c>
      <c r="G273" s="37">
        <f>+GI_Data_Monthly!E273</f>
        <v>172.273065045951</v>
      </c>
      <c r="H273" s="29">
        <f>+GI_Data_Monthly!H273</f>
        <v>7144.88123627605</v>
      </c>
      <c r="I273" s="115">
        <f>+GI_Data_Monthly!G273</f>
        <v>6741.5527580559101</v>
      </c>
      <c r="J273" s="29">
        <f>GI_Data_Monthly!I273</f>
        <v>0</v>
      </c>
      <c r="K273" s="38">
        <f>+GI_Data_Monthly!K273</f>
        <v>36.009538665901403</v>
      </c>
      <c r="L273" s="74">
        <f>+H273*1000/Population_Monthly!C393</f>
        <v>0.4287860879842299</v>
      </c>
      <c r="M273" s="74">
        <f>GI_Data_Monthly!N273</f>
        <v>152.90333926379199</v>
      </c>
      <c r="N273" s="74">
        <f>GI_Data_Monthly!O273*100</f>
        <v>122.817911551734</v>
      </c>
      <c r="O273" s="74">
        <f t="shared" ref="O273:O336" si="43">AVERAGE(N262:N273)</f>
        <v>121.032017939144</v>
      </c>
      <c r="P273" s="93">
        <f t="shared" si="39"/>
        <v>85.01474033587445</v>
      </c>
      <c r="Q273" s="116">
        <f t="shared" si="40"/>
        <v>15.440389214668727</v>
      </c>
      <c r="R273" s="74">
        <f t="shared" si="41"/>
        <v>121.29588718662167</v>
      </c>
      <c r="S273" s="121">
        <f t="shared" si="35"/>
        <v>-8.8463798735578858E-2</v>
      </c>
      <c r="T273" s="74">
        <v>0</v>
      </c>
      <c r="U273" s="74">
        <f t="shared" si="42"/>
        <v>119.37799895785567</v>
      </c>
      <c r="V273" s="38">
        <v>83.052655126935349</v>
      </c>
      <c r="W273" s="83"/>
      <c r="X273" s="74">
        <f>+GI_Data_Monthly!AB273*100</f>
        <v>138.71858477378402</v>
      </c>
      <c r="Y273" s="74">
        <f>+GI_Data_Monthly!AC273*100</f>
        <v>190.30071923326298</v>
      </c>
      <c r="Z273" s="122">
        <f t="shared" si="36"/>
        <v>-7.7226099742528351E-2</v>
      </c>
      <c r="AA273" s="120">
        <f t="shared" si="37"/>
        <v>1.7816924572444897</v>
      </c>
    </row>
    <row r="274" spans="1:27" x14ac:dyDescent="0.25">
      <c r="A274" s="112">
        <v>2002</v>
      </c>
      <c r="B274" s="113">
        <v>6</v>
      </c>
      <c r="C274" s="29">
        <f>+GI_Data_Monthly!J274</f>
        <v>542412.11722459097</v>
      </c>
      <c r="D274" s="37">
        <f t="shared" si="38"/>
        <v>80.278582185629318</v>
      </c>
      <c r="E274" s="37">
        <f>GI_Data_Monthly!C274</f>
        <v>1.8017601577576301</v>
      </c>
      <c r="F274" s="114">
        <f>GI_Data_Monthly!L274</f>
        <v>12940.4208968034</v>
      </c>
      <c r="G274" s="37">
        <f>+GI_Data_Monthly!E274</f>
        <v>174.840836518527</v>
      </c>
      <c r="H274" s="29">
        <f>+GI_Data_Monthly!H274</f>
        <v>7151.9894741033504</v>
      </c>
      <c r="I274" s="115">
        <f>+GI_Data_Monthly!G274</f>
        <v>6756.6230301671703</v>
      </c>
      <c r="J274" s="29">
        <f>GI_Data_Monthly!I274</f>
        <v>0</v>
      </c>
      <c r="K274" s="38">
        <f>+GI_Data_Monthly!K274</f>
        <v>35.966681885473001</v>
      </c>
      <c r="L274" s="74">
        <f>+H274*1000/Population_Monthly!C394</f>
        <v>0.42847243505540827</v>
      </c>
      <c r="M274" s="74">
        <f>GI_Data_Monthly!N274</f>
        <v>152.407048728897</v>
      </c>
      <c r="N274" s="74">
        <f>GI_Data_Monthly!O274*100</f>
        <v>123.144226770759</v>
      </c>
      <c r="O274" s="74">
        <f t="shared" si="43"/>
        <v>120.2584754255933</v>
      </c>
      <c r="P274" s="93">
        <f t="shared" si="39"/>
        <v>84.587867076922322</v>
      </c>
      <c r="Q274" s="116">
        <f t="shared" si="40"/>
        <v>15.410731768331859</v>
      </c>
      <c r="R274" s="74">
        <f t="shared" si="41"/>
        <v>122.54293499639768</v>
      </c>
      <c r="S274" s="121">
        <f t="shared" si="35"/>
        <v>-7.0095438259410114E-2</v>
      </c>
      <c r="T274" s="74">
        <v>0</v>
      </c>
      <c r="U274" s="74">
        <f t="shared" si="42"/>
        <v>121.29588718662167</v>
      </c>
      <c r="V274" s="38">
        <v>83.176036072659926</v>
      </c>
      <c r="W274" s="83"/>
      <c r="X274" s="74">
        <f>+GI_Data_Monthly!AB274*100</f>
        <v>138.77239351779599</v>
      </c>
      <c r="Y274" s="74">
        <f>+GI_Data_Monthly!AC274*100</f>
        <v>190.645066647715</v>
      </c>
      <c r="Z274" s="122">
        <f t="shared" si="36"/>
        <v>-8.7743224236415576E-2</v>
      </c>
      <c r="AA274" s="120">
        <f t="shared" si="37"/>
        <v>1.7838683554967014</v>
      </c>
    </row>
    <row r="275" spans="1:27" x14ac:dyDescent="0.25">
      <c r="A275" s="112">
        <v>2002</v>
      </c>
      <c r="B275" s="113">
        <v>7</v>
      </c>
      <c r="C275" s="29">
        <f>+GI_Data_Monthly!J275</f>
        <v>543196</v>
      </c>
      <c r="D275" s="37">
        <f t="shared" si="38"/>
        <v>80.221870042862591</v>
      </c>
      <c r="E275" s="37">
        <f>GI_Data_Monthly!C275</f>
        <v>1.8043333333330001</v>
      </c>
      <c r="F275" s="114">
        <f>GI_Data_Monthly!L275</f>
        <v>12955.8</v>
      </c>
      <c r="G275" s="37">
        <f>+GI_Data_Monthly!E275</f>
        <v>178.03666687011699</v>
      </c>
      <c r="H275" s="29">
        <f>+GI_Data_Monthly!H275</f>
        <v>7160.3</v>
      </c>
      <c r="I275" s="115">
        <f>+GI_Data_Monthly!G275</f>
        <v>6771.1710000000003</v>
      </c>
      <c r="J275" s="29">
        <f>GI_Data_Monthly!I275</f>
        <v>0</v>
      </c>
      <c r="K275" s="38">
        <f>+GI_Data_Monthly!K275</f>
        <v>35.9637260437012</v>
      </c>
      <c r="L275" s="74">
        <f>+H275*1000/Population_Monthly!C395</f>
        <v>0.42823176666580842</v>
      </c>
      <c r="M275" s="74">
        <f>GI_Data_Monthly!N275</f>
        <v>150.36666666666699</v>
      </c>
      <c r="N275" s="74">
        <f>GI_Data_Monthly!O275*100</f>
        <v>123.0666666667</v>
      </c>
      <c r="O275" s="74">
        <f t="shared" si="43"/>
        <v>119.74180875892665</v>
      </c>
      <c r="P275" s="93">
        <f t="shared" si="39"/>
        <v>83.336412340676944</v>
      </c>
      <c r="Q275" s="116">
        <f t="shared" si="40"/>
        <v>15.400809939579309</v>
      </c>
      <c r="R275" s="74">
        <f t="shared" si="41"/>
        <v>123.00960166306432</v>
      </c>
      <c r="S275" s="121">
        <f t="shared" si="35"/>
        <v>-4.7962867457439828E-2</v>
      </c>
      <c r="T275" s="74">
        <v>0</v>
      </c>
      <c r="U275" s="74">
        <f t="shared" si="42"/>
        <v>122.54293499639768</v>
      </c>
      <c r="V275" s="38">
        <v>84.448481440267216</v>
      </c>
      <c r="W275" s="83"/>
      <c r="X275" s="74">
        <f>+GI_Data_Monthly!AB275*100</f>
        <v>138.8333333333</v>
      </c>
      <c r="Y275" s="74">
        <f>+GI_Data_Monthly!AC275*100</f>
        <v>190.96666666669998</v>
      </c>
      <c r="Z275" s="122">
        <f t="shared" si="36"/>
        <v>-9.3383569247823761E-2</v>
      </c>
      <c r="AA275" s="120">
        <f t="shared" si="37"/>
        <v>1.7862016888300349</v>
      </c>
    </row>
    <row r="276" spans="1:27" x14ac:dyDescent="0.25">
      <c r="A276" s="112">
        <v>2002</v>
      </c>
      <c r="B276" s="113">
        <v>8</v>
      </c>
      <c r="C276" s="29">
        <f>+GI_Data_Monthly!J276</f>
        <v>544244.92978506896</v>
      </c>
      <c r="D276" s="37">
        <f t="shared" si="38"/>
        <v>80.198892121675456</v>
      </c>
      <c r="E276" s="37">
        <f>GI_Data_Monthly!C276</f>
        <v>1.80683307636476</v>
      </c>
      <c r="F276" s="114">
        <f>GI_Data_Monthly!L276</f>
        <v>12960.4245324197</v>
      </c>
      <c r="G276" s="37">
        <f>+GI_Data_Monthly!E276</f>
        <v>179.09154462044799</v>
      </c>
      <c r="H276" s="29">
        <f>+GI_Data_Monthly!H276</f>
        <v>7170.7966046788997</v>
      </c>
      <c r="I276" s="115">
        <f>+GI_Data_Monthly!G276</f>
        <v>6786.1901254116601</v>
      </c>
      <c r="J276" s="29">
        <f>GI_Data_Monthly!I276</f>
        <v>0</v>
      </c>
      <c r="K276" s="38">
        <f>+GI_Data_Monthly!K276</f>
        <v>36.005362440101699</v>
      </c>
      <c r="L276" s="74">
        <f>+H276*1000/Population_Monthly!C396</f>
        <v>0.42812244235281538</v>
      </c>
      <c r="M276" s="74">
        <f>GI_Data_Monthly!N276</f>
        <v>148.69858374408099</v>
      </c>
      <c r="N276" s="74">
        <f>GI_Data_Monthly!O276*100</f>
        <v>123.115558935593</v>
      </c>
      <c r="O276" s="74">
        <f t="shared" si="43"/>
        <v>119.55828692357183</v>
      </c>
      <c r="P276" s="93">
        <f t="shared" si="39"/>
        <v>82.297908804754471</v>
      </c>
      <c r="Q276" s="116">
        <f t="shared" si="40"/>
        <v>15.414703705654663</v>
      </c>
      <c r="R276" s="74">
        <f t="shared" si="41"/>
        <v>123.108817457684</v>
      </c>
      <c r="S276" s="121">
        <f t="shared" si="35"/>
        <v>-1.7573414598100578E-2</v>
      </c>
      <c r="T276" s="74">
        <v>0</v>
      </c>
      <c r="U276" s="74">
        <f t="shared" si="42"/>
        <v>123.00960166306432</v>
      </c>
      <c r="V276" s="38">
        <v>85.689662142896438</v>
      </c>
      <c r="W276" s="83"/>
      <c r="X276" s="74">
        <f>+GI_Data_Monthly!AB276*100</f>
        <v>138.96438159607999</v>
      </c>
      <c r="Y276" s="74">
        <f>+GI_Data_Monthly!AC276*100</f>
        <v>191.278076916619</v>
      </c>
      <c r="Z276" s="122">
        <f t="shared" si="36"/>
        <v>-9.3202243294096376E-2</v>
      </c>
      <c r="AA276" s="120">
        <f t="shared" si="37"/>
        <v>1.7887682897585566</v>
      </c>
    </row>
    <row r="277" spans="1:27" x14ac:dyDescent="0.25">
      <c r="A277" s="112">
        <v>2002</v>
      </c>
      <c r="B277" s="113">
        <v>9</v>
      </c>
      <c r="C277" s="29">
        <f>+GI_Data_Monthly!J277</f>
        <v>545619.37833285704</v>
      </c>
      <c r="D277" s="37">
        <f t="shared" si="38"/>
        <v>80.223998229928554</v>
      </c>
      <c r="E277" s="37">
        <f>GI_Data_Monthly!C277</f>
        <v>1.8101005009590101</v>
      </c>
      <c r="F277" s="114">
        <f>GI_Data_Monthly!L277</f>
        <v>12960.1947916181</v>
      </c>
      <c r="G277" s="37">
        <f>+GI_Data_Monthly!E277</f>
        <v>178.977154985857</v>
      </c>
      <c r="H277" s="29">
        <f>+GI_Data_Monthly!H277</f>
        <v>7181.78250307702</v>
      </c>
      <c r="I277" s="115">
        <f>+GI_Data_Monthly!G277</f>
        <v>6801.1990223806497</v>
      </c>
      <c r="J277" s="29">
        <f>GI_Data_Monthly!I277</f>
        <v>0</v>
      </c>
      <c r="K277" s="38">
        <f>+GI_Data_Monthly!K277</f>
        <v>36.055978095393399</v>
      </c>
      <c r="L277" s="74">
        <f>+H277*1000/Population_Monthly!C397</f>
        <v>0.42804265566951649</v>
      </c>
      <c r="M277" s="74">
        <f>GI_Data_Monthly!N277</f>
        <v>148.767383391474</v>
      </c>
      <c r="N277" s="74">
        <f>GI_Data_Monthly!O277*100</f>
        <v>124.13200416788399</v>
      </c>
      <c r="O277" s="74">
        <f t="shared" si="43"/>
        <v>119.79676147032085</v>
      </c>
      <c r="P277" s="93">
        <f t="shared" si="39"/>
        <v>82.187361040260186</v>
      </c>
      <c r="Q277" s="116">
        <f t="shared" si="40"/>
        <v>15.433496616714105</v>
      </c>
      <c r="R277" s="74">
        <f t="shared" si="41"/>
        <v>123.438076590059</v>
      </c>
      <c r="S277" s="121">
        <f t="shared" si="35"/>
        <v>2.3597651974867739E-2</v>
      </c>
      <c r="T277" s="74">
        <v>0</v>
      </c>
      <c r="U277" s="74">
        <f t="shared" si="42"/>
        <v>123.108817457684</v>
      </c>
      <c r="V277" s="38">
        <v>86.638982658353683</v>
      </c>
      <c r="W277" s="83"/>
      <c r="X277" s="74">
        <f>+GI_Data_Monthly!AB277*100</f>
        <v>139.283973939361</v>
      </c>
      <c r="Y277" s="74">
        <f>+GI_Data_Monthly!AC277*100</f>
        <v>191.568837901249</v>
      </c>
      <c r="Z277" s="122">
        <f t="shared" si="36"/>
        <v>-8.6409877518156999E-2</v>
      </c>
      <c r="AA277" s="120">
        <f t="shared" si="37"/>
        <v>1.7916655664508365</v>
      </c>
    </row>
    <row r="278" spans="1:27" x14ac:dyDescent="0.25">
      <c r="A278" s="112">
        <v>2002</v>
      </c>
      <c r="B278" s="113">
        <v>10</v>
      </c>
      <c r="C278" s="29">
        <f>+GI_Data_Monthly!J278</f>
        <v>547400.9375</v>
      </c>
      <c r="D278" s="37">
        <f t="shared" si="38"/>
        <v>80.314552197253619</v>
      </c>
      <c r="E278" s="37">
        <f>GI_Data_Monthly!C278</f>
        <v>1.8149999999999999</v>
      </c>
      <c r="F278" s="114">
        <f>GI_Data_Monthly!L278</f>
        <v>12964</v>
      </c>
      <c r="G278" s="37">
        <f>+GI_Data_Monthly!E278</f>
        <v>179.762</v>
      </c>
      <c r="H278" s="29">
        <f>+GI_Data_Monthly!H278</f>
        <v>7191.067</v>
      </c>
      <c r="I278" s="115">
        <f>+GI_Data_Monthly!G278</f>
        <v>6815.7129999999997</v>
      </c>
      <c r="J278" s="29">
        <f>GI_Data_Monthly!I278</f>
        <v>0</v>
      </c>
      <c r="K278" s="38">
        <f>+GI_Data_Monthly!K278</f>
        <v>36.06935</v>
      </c>
      <c r="L278" s="74">
        <f>+H278*1000/Population_Monthly!C398</f>
        <v>0.42786191047636696</v>
      </c>
      <c r="M278" s="74">
        <f>GI_Data_Monthly!N278</f>
        <v>151.53333333333299</v>
      </c>
      <c r="N278" s="74">
        <f>GI_Data_Monthly!O278*100</f>
        <v>126.89999999999999</v>
      </c>
      <c r="O278" s="74">
        <f t="shared" si="43"/>
        <v>120.54676147032085</v>
      </c>
      <c r="P278" s="93">
        <f t="shared" si="39"/>
        <v>83.489439853076036</v>
      </c>
      <c r="Q278" s="116">
        <f t="shared" si="40"/>
        <v>15.432701000640746</v>
      </c>
      <c r="R278" s="74">
        <f t="shared" si="41"/>
        <v>124.71585436782566</v>
      </c>
      <c r="S278" s="121">
        <f t="shared" si="35"/>
        <v>7.6335877862595325E-2</v>
      </c>
      <c r="T278" s="74">
        <v>0</v>
      </c>
      <c r="U278" s="74">
        <f t="shared" si="42"/>
        <v>123.438076590059</v>
      </c>
      <c r="V278" s="38">
        <v>87.317400463716197</v>
      </c>
      <c r="W278" s="83"/>
      <c r="X278" s="74">
        <f>+GI_Data_Monthly!AB278*100</f>
        <v>139.9</v>
      </c>
      <c r="Y278" s="74">
        <f>+GI_Data_Monthly!AC278*100</f>
        <v>191.8333333333</v>
      </c>
      <c r="Z278" s="122">
        <f t="shared" si="36"/>
        <v>-7.2505912724149899E-2</v>
      </c>
      <c r="AA278" s="120">
        <f t="shared" si="37"/>
        <v>1.7949988997841702</v>
      </c>
    </row>
    <row r="279" spans="1:27" x14ac:dyDescent="0.25">
      <c r="A279" s="112">
        <v>2002</v>
      </c>
      <c r="B279" s="113">
        <v>11</v>
      </c>
      <c r="C279" s="29">
        <f>+GI_Data_Monthly!J279</f>
        <v>549775.18488901597</v>
      </c>
      <c r="D279" s="37">
        <f t="shared" si="38"/>
        <v>80.485764164852412</v>
      </c>
      <c r="E279" s="37">
        <f>GI_Data_Monthly!C279</f>
        <v>1.82223713642809</v>
      </c>
      <c r="F279" s="114">
        <f>GI_Data_Monthly!L279</f>
        <v>12978.835754829601</v>
      </c>
      <c r="G279" s="37">
        <f>+GI_Data_Monthly!E279</f>
        <v>182.91476731334501</v>
      </c>
      <c r="H279" s="29">
        <f>+GI_Data_Monthly!H279</f>
        <v>7197.8132787633103</v>
      </c>
      <c r="I279" s="115">
        <f>+GI_Data_Monthly!G279</f>
        <v>6830.7133639553504</v>
      </c>
      <c r="J279" s="29">
        <f>GI_Data_Monthly!I279</f>
        <v>0</v>
      </c>
      <c r="K279" s="38">
        <f>+GI_Data_Monthly!K279</f>
        <v>36.018837504515702</v>
      </c>
      <c r="L279" s="74">
        <f>+H279*1000/Population_Monthly!C399</f>
        <v>0.42753101996878312</v>
      </c>
      <c r="M279" s="74">
        <f>GI_Data_Monthly!N279</f>
        <v>157.517687098924</v>
      </c>
      <c r="N279" s="74">
        <f>GI_Data_Monthly!O279*100</f>
        <v>131.89391908732699</v>
      </c>
      <c r="O279" s="74">
        <f t="shared" si="43"/>
        <v>121.90840533950542</v>
      </c>
      <c r="P279" s="93">
        <f t="shared" si="39"/>
        <v>86.441925669282966</v>
      </c>
      <c r="Q279" s="116">
        <f t="shared" si="40"/>
        <v>15.399170336395457</v>
      </c>
      <c r="R279" s="74">
        <f t="shared" si="41"/>
        <v>127.64197441840366</v>
      </c>
      <c r="S279" s="121">
        <f t="shared" si="35"/>
        <v>0.14140314647604724</v>
      </c>
      <c r="T279" s="74">
        <v>0</v>
      </c>
      <c r="U279" s="74">
        <f t="shared" si="42"/>
        <v>124.71585436782566</v>
      </c>
      <c r="V279" s="38">
        <v>87.813717954140003</v>
      </c>
      <c r="W279" s="83"/>
      <c r="X279" s="74">
        <f>+GI_Data_Monthly!AB279*100</f>
        <v>140.89439097701199</v>
      </c>
      <c r="Y279" s="74">
        <f>+GI_Data_Monthly!AC279*100</f>
        <v>192.08814123888502</v>
      </c>
      <c r="Z279" s="122">
        <f t="shared" si="36"/>
        <v>-5.1000841073109392E-2</v>
      </c>
      <c r="AA279" s="120">
        <f t="shared" si="37"/>
        <v>1.7988807823978819</v>
      </c>
    </row>
    <row r="280" spans="1:27" x14ac:dyDescent="0.25">
      <c r="A280" s="112">
        <v>2002</v>
      </c>
      <c r="B280" s="113">
        <v>12</v>
      </c>
      <c r="C280" s="29">
        <f>+GI_Data_Monthly!J280</f>
        <v>552356.93948653003</v>
      </c>
      <c r="D280" s="37">
        <f t="shared" si="38"/>
        <v>80.691408748089344</v>
      </c>
      <c r="E280" s="37">
        <f>GI_Data_Monthly!C280</f>
        <v>1.82924396089492</v>
      </c>
      <c r="F280" s="114">
        <f>GI_Data_Monthly!L280</f>
        <v>13002.015794487001</v>
      </c>
      <c r="G280" s="37">
        <f>+GI_Data_Monthly!E280</f>
        <v>187.13048903907199</v>
      </c>
      <c r="H280" s="29">
        <f>+GI_Data_Monthly!H280</f>
        <v>7201.74849890108</v>
      </c>
      <c r="I280" s="115">
        <f>+GI_Data_Monthly!G280</f>
        <v>6845.3004855936297</v>
      </c>
      <c r="J280" s="29">
        <f>GI_Data_Monthly!I280</f>
        <v>7159.8478056975255</v>
      </c>
      <c r="K280" s="38">
        <f>+GI_Data_Monthly!K280</f>
        <v>35.948794342622399</v>
      </c>
      <c r="L280" s="74">
        <f>+H280*1000/Population_Monthly!C400</f>
        <v>0.42703457469624934</v>
      </c>
      <c r="M280" s="74">
        <f>GI_Data_Monthly!N280</f>
        <v>163.88576148868401</v>
      </c>
      <c r="N280" s="74">
        <f>GI_Data_Monthly!O280*100</f>
        <v>136.82560490060399</v>
      </c>
      <c r="O280" s="74">
        <f t="shared" si="43"/>
        <v>123.76082407951401</v>
      </c>
      <c r="P280" s="93">
        <f t="shared" si="39"/>
        <v>89.592074645148074</v>
      </c>
      <c r="Q280" s="116">
        <f t="shared" si="40"/>
        <v>15.35137810294469</v>
      </c>
      <c r="R280" s="74">
        <f t="shared" si="41"/>
        <v>131.87317466264366</v>
      </c>
      <c r="S280" s="121">
        <f t="shared" si="35"/>
        <v>0.19397633747993437</v>
      </c>
      <c r="T280" s="74">
        <v>0</v>
      </c>
      <c r="U280" s="74">
        <f t="shared" si="42"/>
        <v>127.64197441840366</v>
      </c>
      <c r="V280" s="38">
        <v>88.15517865980253</v>
      </c>
      <c r="W280" s="83">
        <f>AVERAGE(Q269:Q280)</f>
        <v>15.450781170049664</v>
      </c>
      <c r="X280" s="74">
        <f>+GI_Data_Monthly!AB280*100</f>
        <v>141.90448727038302</v>
      </c>
      <c r="Y280" s="74">
        <f>+GI_Data_Monthly!AC280*100</f>
        <v>192.301196899937</v>
      </c>
      <c r="Z280" s="122">
        <f t="shared" si="36"/>
        <v>-2.3770425736227858E-2</v>
      </c>
      <c r="AA280" s="120">
        <f t="shared" si="37"/>
        <v>1.803195742088026</v>
      </c>
    </row>
    <row r="281" spans="1:27" x14ac:dyDescent="0.25">
      <c r="A281" s="112">
        <v>2003</v>
      </c>
      <c r="B281" s="113">
        <v>1</v>
      </c>
      <c r="C281" s="29">
        <f>+GI_Data_Monthly!J281</f>
        <v>555000.75</v>
      </c>
      <c r="D281" s="37">
        <f t="shared" si="38"/>
        <v>80.897625723486172</v>
      </c>
      <c r="E281" s="37">
        <f>GI_Data_Monthly!C281</f>
        <v>1.8336666666670001</v>
      </c>
      <c r="F281" s="114">
        <f>GI_Data_Monthly!L281</f>
        <v>13031.2</v>
      </c>
      <c r="G281" s="37">
        <f>+GI_Data_Monthly!E281</f>
        <v>190.91505432128901</v>
      </c>
      <c r="H281" s="29">
        <f>+GI_Data_Monthly!H281</f>
        <v>7203.7</v>
      </c>
      <c r="I281" s="115">
        <f>+GI_Data_Monthly!G281</f>
        <v>6860.5320000000002</v>
      </c>
      <c r="J281" s="29">
        <f>GI_Data_Monthly!I281</f>
        <v>0</v>
      </c>
      <c r="K281" s="38">
        <f>+GI_Data_Monthly!K281</f>
        <v>35.914619999999999</v>
      </c>
      <c r="L281" s="74">
        <f>+H281*1000/Population_Monthly!C401</f>
        <v>0.42642239530617487</v>
      </c>
      <c r="M281" s="74">
        <f>GI_Data_Monthly!N281</f>
        <v>167.8</v>
      </c>
      <c r="N281" s="74">
        <f>GI_Data_Monthly!O281*100</f>
        <v>139.39999999999998</v>
      </c>
      <c r="O281" s="74">
        <f t="shared" si="43"/>
        <v>125.78582407951403</v>
      </c>
      <c r="P281" s="93">
        <f t="shared" si="39"/>
        <v>91.510634430086981</v>
      </c>
      <c r="Q281" s="116">
        <f t="shared" si="40"/>
        <v>15.314798286911055</v>
      </c>
      <c r="R281" s="74">
        <f t="shared" si="41"/>
        <v>136.03984132931032</v>
      </c>
      <c r="S281" s="121">
        <f t="shared" si="35"/>
        <v>0.21112076455256279</v>
      </c>
      <c r="T281" s="74">
        <v>0</v>
      </c>
      <c r="U281" s="74">
        <f t="shared" si="42"/>
        <v>131.87317466264366</v>
      </c>
      <c r="V281" s="38">
        <v>88.430919102790298</v>
      </c>
      <c r="W281" s="83"/>
      <c r="X281" s="74">
        <f>+GI_Data_Monthly!AB281*100</f>
        <v>142.6</v>
      </c>
      <c r="Y281" s="74">
        <f>+GI_Data_Monthly!AC281*100</f>
        <v>192.46666666670001</v>
      </c>
      <c r="Z281" s="122">
        <f t="shared" si="36"/>
        <v>5.3623924675036587E-3</v>
      </c>
      <c r="AA281" s="120">
        <f t="shared" si="37"/>
        <v>1.8076124087546928</v>
      </c>
    </row>
    <row r="282" spans="1:27" x14ac:dyDescent="0.25">
      <c r="A282" s="112">
        <v>2003</v>
      </c>
      <c r="B282" s="113">
        <v>2</v>
      </c>
      <c r="C282" s="29">
        <f>+GI_Data_Monthly!J282</f>
        <v>557368.670573254</v>
      </c>
      <c r="D282" s="37">
        <f t="shared" si="38"/>
        <v>81.060292377273043</v>
      </c>
      <c r="E282" s="37">
        <f>GI_Data_Monthly!C282</f>
        <v>1.8334637430306999</v>
      </c>
      <c r="F282" s="114">
        <f>GI_Data_Monthly!L282</f>
        <v>13063.5001219563</v>
      </c>
      <c r="G282" s="37">
        <f>+GI_Data_Monthly!E282</f>
        <v>192.87194694179399</v>
      </c>
      <c r="H282" s="29">
        <f>+GI_Data_Monthly!H282</f>
        <v>7204.3475347765498</v>
      </c>
      <c r="I282" s="115">
        <f>+GI_Data_Monthly!G282</f>
        <v>6875.9765629654203</v>
      </c>
      <c r="J282" s="29">
        <f>GI_Data_Monthly!I282</f>
        <v>0</v>
      </c>
      <c r="K282" s="38">
        <f>+GI_Data_Monthly!K282</f>
        <v>35.961878174360798</v>
      </c>
      <c r="L282" s="74">
        <f>+H282*1000/Population_Monthly!C402</f>
        <v>0.42573524190165823</v>
      </c>
      <c r="M282" s="74">
        <f>GI_Data_Monthly!N282</f>
        <v>166.85992252076201</v>
      </c>
      <c r="N282" s="74">
        <f>GI_Data_Monthly!O282*100</f>
        <v>137.739543005309</v>
      </c>
      <c r="O282" s="74">
        <f t="shared" si="43"/>
        <v>127.50876542450341</v>
      </c>
      <c r="P282" s="93">
        <f t="shared" si="39"/>
        <v>91.008029558819629</v>
      </c>
      <c r="Q282" s="116">
        <f t="shared" si="40"/>
        <v>15.310238903799458</v>
      </c>
      <c r="R282" s="74">
        <f t="shared" si="41"/>
        <v>137.98838263530433</v>
      </c>
      <c r="S282" s="121">
        <f t="shared" si="35"/>
        <v>0.17661495028143848</v>
      </c>
      <c r="T282" s="74">
        <v>0</v>
      </c>
      <c r="U282" s="74">
        <f t="shared" si="42"/>
        <v>136.03984132931032</v>
      </c>
      <c r="V282" s="38">
        <v>88.773984008959843</v>
      </c>
      <c r="W282" s="83"/>
      <c r="X282" s="74">
        <f>+GI_Data_Monthly!AB282*100</f>
        <v>142.67681103590598</v>
      </c>
      <c r="Y282" s="74">
        <f>+GI_Data_Monthly!AC282*100</f>
        <v>192.570786367734</v>
      </c>
      <c r="Z282" s="122">
        <f t="shared" si="36"/>
        <v>3.1136835503665184E-2</v>
      </c>
      <c r="AA282" s="120">
        <f t="shared" si="37"/>
        <v>1.8116364926184299</v>
      </c>
    </row>
    <row r="283" spans="1:27" x14ac:dyDescent="0.25">
      <c r="A283" s="112">
        <v>2003</v>
      </c>
      <c r="B283" s="113">
        <v>3</v>
      </c>
      <c r="C283" s="29">
        <f>+GI_Data_Monthly!J283</f>
        <v>559293.38103490905</v>
      </c>
      <c r="D283" s="37">
        <f t="shared" si="38"/>
        <v>81.174174657930877</v>
      </c>
      <c r="E283" s="37">
        <f>GI_Data_Monthly!C283</f>
        <v>1.8314605491843201</v>
      </c>
      <c r="F283" s="114">
        <f>GI_Data_Monthly!L283</f>
        <v>13099.2526583608</v>
      </c>
      <c r="G283" s="37">
        <f>+GI_Data_Monthly!E283</f>
        <v>193.855199616199</v>
      </c>
      <c r="H283" s="29">
        <f>+GI_Data_Monthly!H283</f>
        <v>7205.4154579371598</v>
      </c>
      <c r="I283" s="115">
        <f>+GI_Data_Monthly!G283</f>
        <v>6890.0408706559601</v>
      </c>
      <c r="J283" s="29">
        <f>GI_Data_Monthly!I283</f>
        <v>0</v>
      </c>
      <c r="K283" s="38">
        <f>+GI_Data_Monthly!K283</f>
        <v>36.049665982507499</v>
      </c>
      <c r="L283" s="74">
        <f>+H283*1000/Population_Monthly!C403</f>
        <v>0.42507522279321674</v>
      </c>
      <c r="M283" s="74">
        <f>GI_Data_Monthly!N283</f>
        <v>163.88854938651099</v>
      </c>
      <c r="N283" s="74">
        <f>GI_Data_Monthly!O283*100</f>
        <v>134.46810902709302</v>
      </c>
      <c r="O283" s="74">
        <f t="shared" si="43"/>
        <v>128.76418423164193</v>
      </c>
      <c r="P283" s="93">
        <f t="shared" si="39"/>
        <v>89.485164973661185</v>
      </c>
      <c r="Q283" s="116">
        <f t="shared" si="40"/>
        <v>15.323819799135421</v>
      </c>
      <c r="R283" s="74">
        <f t="shared" si="41"/>
        <v>137.20255067746731</v>
      </c>
      <c r="S283" s="121">
        <f t="shared" si="35"/>
        <v>0.12616948628188984</v>
      </c>
      <c r="T283" s="74">
        <v>0</v>
      </c>
      <c r="U283" s="74">
        <f t="shared" si="42"/>
        <v>137.98838263530433</v>
      </c>
      <c r="V283" s="38">
        <v>89.521627382391628</v>
      </c>
      <c r="W283" s="83"/>
      <c r="X283" s="74">
        <f>+GI_Data_Monthly!AB283*100</f>
        <v>142.45050873691</v>
      </c>
      <c r="Y283" s="74">
        <f>+GI_Data_Monthly!AC283*100</f>
        <v>192.655290351026</v>
      </c>
      <c r="Z283" s="122">
        <f t="shared" si="36"/>
        <v>5.1717372185161113E-2</v>
      </c>
      <c r="AA283" s="120">
        <f t="shared" si="37"/>
        <v>1.8151097257632565</v>
      </c>
    </row>
    <row r="284" spans="1:27" x14ac:dyDescent="0.25">
      <c r="A284" s="112">
        <v>2003</v>
      </c>
      <c r="B284" s="113">
        <v>4</v>
      </c>
      <c r="C284" s="29">
        <f>+GI_Data_Monthly!J284</f>
        <v>561280.69999999995</v>
      </c>
      <c r="D284" s="37">
        <f t="shared" si="38"/>
        <v>81.278710269736422</v>
      </c>
      <c r="E284" s="37">
        <f>GI_Data_Monthly!C284</f>
        <v>1.830666666667</v>
      </c>
      <c r="F284" s="114">
        <f>GI_Data_Monthly!L284</f>
        <v>13152.1</v>
      </c>
      <c r="G284" s="37">
        <f>+GI_Data_Monthly!E284</f>
        <v>195.47711181640599</v>
      </c>
      <c r="H284" s="29">
        <f>+GI_Data_Monthly!H284</f>
        <v>7209.16650390625</v>
      </c>
      <c r="I284" s="115">
        <f>+GI_Data_Monthly!G284</f>
        <v>6905.63</v>
      </c>
      <c r="J284" s="29">
        <f>GI_Data_Monthly!I284</f>
        <v>0</v>
      </c>
      <c r="K284" s="38">
        <f>+GI_Data_Monthly!K284</f>
        <v>36.151679999999999</v>
      </c>
      <c r="L284" s="74">
        <f>+H284*1000/Population_Monthly!C404</f>
        <v>0.42457546107725597</v>
      </c>
      <c r="M284" s="74">
        <f>GI_Data_Monthly!N284</f>
        <v>161.63333333333301</v>
      </c>
      <c r="N284" s="74">
        <f>GI_Data_Monthly!O284*100</f>
        <v>131.9</v>
      </c>
      <c r="O284" s="74">
        <f t="shared" si="43"/>
        <v>129.61696200941694</v>
      </c>
      <c r="P284" s="93">
        <f t="shared" si="39"/>
        <v>88.292061179881784</v>
      </c>
      <c r="Q284" s="116">
        <f t="shared" si="40"/>
        <v>15.349116204717413</v>
      </c>
      <c r="R284" s="74">
        <f t="shared" si="41"/>
        <v>134.70255067746734</v>
      </c>
      <c r="S284" s="121">
        <f t="shared" si="35"/>
        <v>8.4109589040798793E-2</v>
      </c>
      <c r="T284" s="74">
        <v>0</v>
      </c>
      <c r="U284" s="74">
        <f t="shared" si="42"/>
        <v>137.20255067746731</v>
      </c>
      <c r="V284" s="38">
        <v>91.329119645875807</v>
      </c>
      <c r="W284" s="83"/>
      <c r="X284" s="74">
        <f>+GI_Data_Monthly!AB284*100</f>
        <v>142.26666666669999</v>
      </c>
      <c r="Y284" s="74">
        <f>+GI_Data_Monthly!AC284*100</f>
        <v>192.79999999999998</v>
      </c>
      <c r="Z284" s="122">
        <f t="shared" si="36"/>
        <v>6.7436023741633766E-2</v>
      </c>
      <c r="AA284" s="120">
        <f t="shared" si="37"/>
        <v>1.8181097257632566</v>
      </c>
    </row>
    <row r="285" spans="1:27" x14ac:dyDescent="0.25">
      <c r="A285" s="112">
        <v>2003</v>
      </c>
      <c r="B285" s="113">
        <v>5</v>
      </c>
      <c r="C285" s="29">
        <f>+GI_Data_Monthly!J285</f>
        <v>563192.97865753795</v>
      </c>
      <c r="D285" s="37">
        <f t="shared" si="38"/>
        <v>81.378643062559192</v>
      </c>
      <c r="E285" s="37">
        <f>GI_Data_Monthly!C285</f>
        <v>1.8337425946989601</v>
      </c>
      <c r="F285" s="114">
        <f>GI_Data_Monthly!L285</f>
        <v>13219.714094044</v>
      </c>
      <c r="G285" s="37">
        <f>+GI_Data_Monthly!E285</f>
        <v>198.72356754193899</v>
      </c>
      <c r="H285" s="29">
        <f>+GI_Data_Monthly!H285</f>
        <v>7216.7145652754498</v>
      </c>
      <c r="I285" s="115">
        <f>+GI_Data_Monthly!G285</f>
        <v>6920.6484338229602</v>
      </c>
      <c r="J285" s="29">
        <f>GI_Data_Monthly!I285</f>
        <v>0</v>
      </c>
      <c r="K285" s="38">
        <f>+GI_Data_Monthly!K285</f>
        <v>36.223663232049397</v>
      </c>
      <c r="L285" s="74">
        <f>+H285*1000/Population_Monthly!C405</f>
        <v>0.42419740538540701</v>
      </c>
      <c r="M285" s="74">
        <f>GI_Data_Monthly!N285</f>
        <v>162.81097590257801</v>
      </c>
      <c r="N285" s="74">
        <f>GI_Data_Monthly!O285*100</f>
        <v>132.60595617475099</v>
      </c>
      <c r="O285" s="74">
        <f t="shared" si="43"/>
        <v>130.43263239466839</v>
      </c>
      <c r="P285" s="93">
        <f t="shared" si="39"/>
        <v>88.786166811654496</v>
      </c>
      <c r="Q285" s="116">
        <f t="shared" si="40"/>
        <v>15.365983956590121</v>
      </c>
      <c r="R285" s="74">
        <f t="shared" si="41"/>
        <v>132.99135506728135</v>
      </c>
      <c r="S285" s="121">
        <f t="shared" ref="S285:S348" si="44">N285/N273-1</f>
        <v>7.9695579409799766E-2</v>
      </c>
      <c r="T285" s="74">
        <v>0</v>
      </c>
      <c r="U285" s="74">
        <f t="shared" si="42"/>
        <v>134.70255067746734</v>
      </c>
      <c r="V285" s="38">
        <v>94.346455205216188</v>
      </c>
      <c r="W285" s="83"/>
      <c r="X285" s="74">
        <f>+GI_Data_Monthly!AB285*100</f>
        <v>142.45157894713302</v>
      </c>
      <c r="Y285" s="74">
        <f>+GI_Data_Monthly!AC285*100</f>
        <v>193.03103730482999</v>
      </c>
      <c r="Z285" s="122">
        <f t="shared" ref="Z285:Z348" si="45">AVERAGE(S274:S285)</f>
        <v>8.1449305253748647E-2</v>
      </c>
      <c r="AA285" s="120">
        <f t="shared" ref="AA285:AA348" si="46">AVERAGE(E274:E285)</f>
        <v>1.8210423654987824</v>
      </c>
    </row>
    <row r="286" spans="1:27" x14ac:dyDescent="0.25">
      <c r="A286" s="112">
        <v>2003</v>
      </c>
      <c r="B286" s="113">
        <v>6</v>
      </c>
      <c r="C286" s="29">
        <f>+GI_Data_Monthly!J286</f>
        <v>565471.92927940702</v>
      </c>
      <c r="D286" s="37">
        <f t="shared" si="38"/>
        <v>81.525932428273322</v>
      </c>
      <c r="E286" s="37">
        <f>GI_Data_Monthly!C286</f>
        <v>1.83927853627186</v>
      </c>
      <c r="F286" s="114">
        <f>GI_Data_Monthly!L286</f>
        <v>13298.4105212834</v>
      </c>
      <c r="G286" s="37">
        <f>+GI_Data_Monthly!E286</f>
        <v>203.99187492019999</v>
      </c>
      <c r="H286" s="29">
        <f>+GI_Data_Monthly!H286</f>
        <v>7227.1640427480397</v>
      </c>
      <c r="I286" s="115">
        <f>+GI_Data_Monthly!G286</f>
        <v>6936.0988882514202</v>
      </c>
      <c r="J286" s="29">
        <f>GI_Data_Monthly!I286</f>
        <v>0</v>
      </c>
      <c r="K286" s="38">
        <f>+GI_Data_Monthly!K286</f>
        <v>36.292555605982798</v>
      </c>
      <c r="L286" s="74">
        <f>+H286*1000/Population_Monthly!C406</f>
        <v>0.42399102562421331</v>
      </c>
      <c r="M286" s="74">
        <f>GI_Data_Monthly!N286</f>
        <v>165.61175822740799</v>
      </c>
      <c r="N286" s="74">
        <f>GI_Data_Monthly!O286*100</f>
        <v>135.29877336370498</v>
      </c>
      <c r="O286" s="74">
        <f t="shared" si="43"/>
        <v>131.44551127741386</v>
      </c>
      <c r="P286" s="93">
        <f t="shared" si="39"/>
        <v>90.041695676553715</v>
      </c>
      <c r="Q286" s="116">
        <f t="shared" si="40"/>
        <v>15.387717873904439</v>
      </c>
      <c r="R286" s="74">
        <f t="shared" si="41"/>
        <v>133.26824317948532</v>
      </c>
      <c r="S286" s="121">
        <f t="shared" si="44"/>
        <v>9.8701716772906067E-2</v>
      </c>
      <c r="T286" s="74">
        <v>0</v>
      </c>
      <c r="U286" s="74">
        <f t="shared" si="42"/>
        <v>132.99135506728135</v>
      </c>
      <c r="V286" s="38">
        <v>98.21954087104416</v>
      </c>
      <c r="W286" s="83"/>
      <c r="X286" s="74">
        <f>+GI_Data_Monthly!AB286*100</f>
        <v>142.933045162696</v>
      </c>
      <c r="Y286" s="74">
        <f>+GI_Data_Monthly!AC286*100</f>
        <v>193.315579063287</v>
      </c>
      <c r="Z286" s="122">
        <f t="shared" si="45"/>
        <v>9.5515734839775004E-2</v>
      </c>
      <c r="AA286" s="120">
        <f t="shared" si="46"/>
        <v>1.824168897041635</v>
      </c>
    </row>
    <row r="287" spans="1:27" x14ac:dyDescent="0.25">
      <c r="A287" s="112">
        <v>2003</v>
      </c>
      <c r="B287" s="113">
        <v>7</v>
      </c>
      <c r="C287" s="29">
        <f>+GI_Data_Monthly!J287</f>
        <v>568313.9375</v>
      </c>
      <c r="D287" s="37">
        <f t="shared" si="38"/>
        <v>81.759919674970931</v>
      </c>
      <c r="E287" s="37">
        <f>GI_Data_Monthly!C287</f>
        <v>1.8443333333330001</v>
      </c>
      <c r="F287" s="114">
        <f>GI_Data_Monthly!L287</f>
        <v>13372.4</v>
      </c>
      <c r="G287" s="37">
        <f>+GI_Data_Monthly!E287</f>
        <v>210.85807800293</v>
      </c>
      <c r="H287" s="29">
        <f>+GI_Data_Monthly!H287</f>
        <v>7237.8</v>
      </c>
      <c r="I287" s="115">
        <f>+GI_Data_Monthly!G287</f>
        <v>6951.009</v>
      </c>
      <c r="J287" s="29">
        <f>GI_Data_Monthly!I287</f>
        <v>0</v>
      </c>
      <c r="K287" s="38">
        <f>+GI_Data_Monthly!K287</f>
        <v>36.388916015625</v>
      </c>
      <c r="L287" s="74">
        <f>+H287*1000/Population_Monthly!C407</f>
        <v>0.42379636063162629</v>
      </c>
      <c r="M287" s="74">
        <f>GI_Data_Monthly!N287</f>
        <v>166.96666666666701</v>
      </c>
      <c r="N287" s="74">
        <f>GI_Data_Monthly!O287*100</f>
        <v>137.63333333329999</v>
      </c>
      <c r="O287" s="74">
        <f t="shared" si="43"/>
        <v>132.65940016629716</v>
      </c>
      <c r="P287" s="93">
        <f t="shared" si="39"/>
        <v>90.52954997290648</v>
      </c>
      <c r="Q287" s="116">
        <f t="shared" si="40"/>
        <v>15.421490174751774</v>
      </c>
      <c r="R287" s="74">
        <f t="shared" si="41"/>
        <v>135.17935429058534</v>
      </c>
      <c r="S287" s="121">
        <f t="shared" si="44"/>
        <v>0.11836403033528753</v>
      </c>
      <c r="T287" s="74">
        <v>0</v>
      </c>
      <c r="U287" s="74">
        <f t="shared" si="42"/>
        <v>133.26824317948532</v>
      </c>
      <c r="V287" s="38">
        <v>101.9537002914112</v>
      </c>
      <c r="W287" s="83"/>
      <c r="X287" s="74">
        <f>+GI_Data_Monthly!AB287*100</f>
        <v>143.5</v>
      </c>
      <c r="Y287" s="74">
        <f>+GI_Data_Monthly!AC287*100</f>
        <v>193.5666666667</v>
      </c>
      <c r="Z287" s="122">
        <f t="shared" si="45"/>
        <v>0.10937630965583561</v>
      </c>
      <c r="AA287" s="120">
        <f t="shared" si="46"/>
        <v>1.8275022303749682</v>
      </c>
    </row>
    <row r="288" spans="1:27" x14ac:dyDescent="0.25">
      <c r="A288" s="112">
        <v>2003</v>
      </c>
      <c r="B288" s="113">
        <v>8</v>
      </c>
      <c r="C288" s="29">
        <f>+GI_Data_Monthly!J288</f>
        <v>572079.93788746803</v>
      </c>
      <c r="D288" s="37">
        <f t="shared" si="38"/>
        <v>82.119926541594893</v>
      </c>
      <c r="E288" s="37">
        <f>GI_Data_Monthly!C288</f>
        <v>1.8473096857620701</v>
      </c>
      <c r="F288" s="114">
        <f>GI_Data_Monthly!L288</f>
        <v>13437.4582371984</v>
      </c>
      <c r="G288" s="37">
        <f>+GI_Data_Monthly!E288</f>
        <v>219.35776445427999</v>
      </c>
      <c r="H288" s="29">
        <f>+GI_Data_Monthly!H288</f>
        <v>7248.2127315011703</v>
      </c>
      <c r="I288" s="115">
        <f>+GI_Data_Monthly!G288</f>
        <v>6966.3961230859304</v>
      </c>
      <c r="J288" s="29">
        <f>GI_Data_Monthly!I288</f>
        <v>0</v>
      </c>
      <c r="K288" s="38">
        <f>+GI_Data_Monthly!K288</f>
        <v>36.543023504123397</v>
      </c>
      <c r="L288" s="74">
        <f>+H288*1000/Population_Monthly!C408</f>
        <v>0.42358939937283785</v>
      </c>
      <c r="M288" s="74">
        <f>GI_Data_Monthly!N288</f>
        <v>164.93225079655701</v>
      </c>
      <c r="N288" s="74">
        <f>GI_Data_Monthly!O288*100</f>
        <v>138.15093601267802</v>
      </c>
      <c r="O288" s="74">
        <f t="shared" si="43"/>
        <v>133.91234825605423</v>
      </c>
      <c r="P288" s="93">
        <f t="shared" si="39"/>
        <v>89.28240460587287</v>
      </c>
      <c r="Q288" s="116">
        <f t="shared" si="40"/>
        <v>15.479237377379127</v>
      </c>
      <c r="R288" s="74">
        <f t="shared" si="41"/>
        <v>137.02768090322766</v>
      </c>
      <c r="S288" s="121">
        <f t="shared" si="44"/>
        <v>0.12212410199876245</v>
      </c>
      <c r="T288" s="74">
        <v>0</v>
      </c>
      <c r="U288" s="74">
        <f t="shared" si="42"/>
        <v>135.17935429058534</v>
      </c>
      <c r="V288" s="38">
        <v>105.17130937127097</v>
      </c>
      <c r="W288" s="83"/>
      <c r="X288" s="74">
        <f>+GI_Data_Monthly!AB288*100</f>
        <v>144.033996838295</v>
      </c>
      <c r="Y288" s="74">
        <f>+GI_Data_Monthly!AC288*100</f>
        <v>193.75180343758998</v>
      </c>
      <c r="Z288" s="122">
        <f t="shared" si="45"/>
        <v>0.12101776937224086</v>
      </c>
      <c r="AA288" s="120">
        <f t="shared" si="46"/>
        <v>1.8308752811580777</v>
      </c>
    </row>
    <row r="289" spans="1:29" x14ac:dyDescent="0.25">
      <c r="A289" s="112">
        <v>2003</v>
      </c>
      <c r="B289" s="113">
        <v>9</v>
      </c>
      <c r="C289" s="29">
        <f>+GI_Data_Monthly!J289</f>
        <v>576120.03395605297</v>
      </c>
      <c r="D289" s="37">
        <f t="shared" si="38"/>
        <v>82.517667464072076</v>
      </c>
      <c r="E289" s="37">
        <f>GI_Data_Monthly!C289</f>
        <v>1.8490719385814001</v>
      </c>
      <c r="F289" s="114">
        <f>GI_Data_Monthly!L289</f>
        <v>13489.693856260999</v>
      </c>
      <c r="G289" s="37">
        <f>+GI_Data_Monthly!E289</f>
        <v>227.52962005534599</v>
      </c>
      <c r="H289" s="29">
        <f>+GI_Data_Monthly!H289</f>
        <v>7260.9207308887699</v>
      </c>
      <c r="I289" s="115">
        <f>+GI_Data_Monthly!G289</f>
        <v>6981.7779835681104</v>
      </c>
      <c r="J289" s="29">
        <f>GI_Data_Monthly!I289</f>
        <v>0</v>
      </c>
      <c r="K289" s="38">
        <f>+GI_Data_Monthly!K289</f>
        <v>36.726371734097597</v>
      </c>
      <c r="L289" s="74">
        <f>+H289*1000/Population_Monthly!C409</f>
        <v>0.42351711212939303</v>
      </c>
      <c r="M289" s="74">
        <f>GI_Data_Monthly!N289</f>
        <v>161.24213745263199</v>
      </c>
      <c r="N289" s="74">
        <f>GI_Data_Monthly!O289*100</f>
        <v>137.69680173193299</v>
      </c>
      <c r="O289" s="74">
        <f t="shared" si="43"/>
        <v>135.04274805305832</v>
      </c>
      <c r="P289" s="93">
        <f t="shared" si="39"/>
        <v>87.20165726831388</v>
      </c>
      <c r="Q289" s="116">
        <f t="shared" si="40"/>
        <v>15.554246895815583</v>
      </c>
      <c r="R289" s="74">
        <f t="shared" si="41"/>
        <v>137.827023692637</v>
      </c>
      <c r="S289" s="121">
        <f t="shared" si="44"/>
        <v>0.10927719772979017</v>
      </c>
      <c r="T289" s="74">
        <v>0</v>
      </c>
      <c r="U289" s="74">
        <f t="shared" si="42"/>
        <v>137.02768090322766</v>
      </c>
      <c r="V289" s="38">
        <v>107.70164375774439</v>
      </c>
      <c r="W289" s="83"/>
      <c r="X289" s="74">
        <f>+GI_Data_Monthly!AB289*100</f>
        <v>144.48265318401502</v>
      </c>
      <c r="Y289" s="74">
        <f>+GI_Data_Monthly!AC289*100</f>
        <v>193.90034664143101</v>
      </c>
      <c r="Z289" s="122">
        <f t="shared" si="45"/>
        <v>0.12815773151848439</v>
      </c>
      <c r="AA289" s="120">
        <f t="shared" si="46"/>
        <v>1.8341229009599436</v>
      </c>
    </row>
    <row r="290" spans="1:29" x14ac:dyDescent="0.25">
      <c r="A290" s="112">
        <v>2003</v>
      </c>
      <c r="B290" s="113">
        <v>10</v>
      </c>
      <c r="C290" s="29">
        <f>+GI_Data_Monthly!J290</f>
        <v>579579.5</v>
      </c>
      <c r="D290" s="37">
        <f t="shared" si="38"/>
        <v>82.83646608508532</v>
      </c>
      <c r="E290" s="37">
        <f>GI_Data_Monthly!C290</f>
        <v>1.851333333333</v>
      </c>
      <c r="F290" s="114">
        <f>GI_Data_Monthly!L290</f>
        <v>13528.7</v>
      </c>
      <c r="G290" s="37">
        <f>+GI_Data_Monthly!E290</f>
        <v>233.15127563476599</v>
      </c>
      <c r="H290" s="29">
        <f>+GI_Data_Monthly!H290</f>
        <v>7279.067</v>
      </c>
      <c r="I290" s="115">
        <f>+GI_Data_Monthly!G290</f>
        <v>6996.6710000000003</v>
      </c>
      <c r="J290" s="29">
        <f>GI_Data_Monthly!I290</f>
        <v>0</v>
      </c>
      <c r="K290" s="38">
        <f>+GI_Data_Monthly!K290</f>
        <v>36.895189999999999</v>
      </c>
      <c r="L290" s="74">
        <f>+H290*1000/Population_Monthly!C410</f>
        <v>0.4237616989666283</v>
      </c>
      <c r="M290" s="74">
        <f>GI_Data_Monthly!N290</f>
        <v>158.73333333333301</v>
      </c>
      <c r="N290" s="74">
        <f>GI_Data_Monthly!O290*100</f>
        <v>137.8333333333</v>
      </c>
      <c r="O290" s="74">
        <f t="shared" si="43"/>
        <v>135.95385916416663</v>
      </c>
      <c r="P290" s="93">
        <f t="shared" si="39"/>
        <v>85.740007202031833</v>
      </c>
      <c r="Q290" s="116">
        <f t="shared" si="40"/>
        <v>15.634768398096554</v>
      </c>
      <c r="R290" s="74">
        <f t="shared" si="41"/>
        <v>137.89369035930366</v>
      </c>
      <c r="S290" s="121">
        <f t="shared" si="44"/>
        <v>8.6157079064618003E-2</v>
      </c>
      <c r="T290" s="74">
        <v>0</v>
      </c>
      <c r="U290" s="74">
        <f t="shared" si="42"/>
        <v>137.827023692637</v>
      </c>
      <c r="V290" s="38">
        <v>109.59926551429859</v>
      </c>
      <c r="W290" s="83"/>
      <c r="X290" s="74">
        <f>+GI_Data_Monthly!AB290*100</f>
        <v>144.8333333333</v>
      </c>
      <c r="Y290" s="74">
        <f>+GI_Data_Monthly!AC290*100</f>
        <v>194.0666666667</v>
      </c>
      <c r="Z290" s="122">
        <f t="shared" si="45"/>
        <v>0.1289761649519863</v>
      </c>
      <c r="AA290" s="120">
        <f t="shared" si="46"/>
        <v>1.8371506787376932</v>
      </c>
    </row>
    <row r="291" spans="1:29" x14ac:dyDescent="0.25">
      <c r="A291" s="112">
        <v>2003</v>
      </c>
      <c r="B291" s="113">
        <v>11</v>
      </c>
      <c r="C291" s="29">
        <f>+GI_Data_Monthly!J291</f>
        <v>582208.37372495804</v>
      </c>
      <c r="D291" s="37">
        <f t="shared" si="38"/>
        <v>83.029284126663256</v>
      </c>
      <c r="E291" s="37">
        <f>GI_Data_Monthly!C291</f>
        <v>1.85554919939416</v>
      </c>
      <c r="F291" s="114">
        <f>GI_Data_Monthly!L291</f>
        <v>13558.613334317301</v>
      </c>
      <c r="G291" s="37">
        <f>+GI_Data_Monthly!E291</f>
        <v>235.269520551412</v>
      </c>
      <c r="H291" s="29">
        <f>+GI_Data_Monthly!H291</f>
        <v>7306.27100036517</v>
      </c>
      <c r="I291" s="115">
        <f>+GI_Data_Monthly!G291</f>
        <v>7012.0847102184398</v>
      </c>
      <c r="J291" s="29">
        <f>GI_Data_Monthly!I291</f>
        <v>0</v>
      </c>
      <c r="K291" s="38">
        <f>+GI_Data_Monthly!K291</f>
        <v>37.034004425476198</v>
      </c>
      <c r="L291" s="74">
        <f>+H291*1000/Population_Monthly!C411</f>
        <v>0.42453165035177964</v>
      </c>
      <c r="M291" s="74">
        <f>GI_Data_Monthly!N291</f>
        <v>159.486913273407</v>
      </c>
      <c r="N291" s="74">
        <f>GI_Data_Monthly!O291*100</f>
        <v>139.655534883565</v>
      </c>
      <c r="O291" s="74">
        <f t="shared" si="43"/>
        <v>136.60066048051985</v>
      </c>
      <c r="P291" s="93">
        <f t="shared" si="39"/>
        <v>85.951325529648983</v>
      </c>
      <c r="Q291" s="116">
        <f t="shared" si="40"/>
        <v>15.722107017882522</v>
      </c>
      <c r="R291" s="74">
        <f t="shared" si="41"/>
        <v>138.395223316266</v>
      </c>
      <c r="S291" s="121">
        <f t="shared" si="44"/>
        <v>5.8847411995537335E-2</v>
      </c>
      <c r="T291" s="74">
        <v>0</v>
      </c>
      <c r="U291" s="74">
        <f t="shared" si="42"/>
        <v>137.89369035930366</v>
      </c>
      <c r="V291" s="38">
        <v>111.08227732104756</v>
      </c>
      <c r="W291" s="83"/>
      <c r="X291" s="74">
        <f>+GI_Data_Monthly!AB291*100</f>
        <v>145.12977998205599</v>
      </c>
      <c r="Y291" s="74">
        <f>+GI_Data_Monthly!AC291*100</f>
        <v>194.30967067773798</v>
      </c>
      <c r="Z291" s="122">
        <f t="shared" si="45"/>
        <v>0.1220965204119438</v>
      </c>
      <c r="AA291" s="120">
        <f t="shared" si="46"/>
        <v>1.839926683984866</v>
      </c>
    </row>
    <row r="292" spans="1:29" x14ac:dyDescent="0.25">
      <c r="A292" s="112">
        <v>2003</v>
      </c>
      <c r="B292" s="113">
        <v>12</v>
      </c>
      <c r="C292" s="29">
        <f>+GI_Data_Monthly!J292</f>
        <v>584324.99786546605</v>
      </c>
      <c r="D292" s="37">
        <f t="shared" si="38"/>
        <v>83.153608850739488</v>
      </c>
      <c r="E292" s="37">
        <f>GI_Data_Monthly!C292</f>
        <v>1.8609655079099501</v>
      </c>
      <c r="F292" s="114">
        <f>GI_Data_Monthly!L292</f>
        <v>13582.140927651901</v>
      </c>
      <c r="G292" s="37">
        <f>+GI_Data_Monthly!E292</f>
        <v>235.130760268827</v>
      </c>
      <c r="H292" s="29">
        <f>+GI_Data_Monthly!H292</f>
        <v>7337.9597573054298</v>
      </c>
      <c r="I292" s="115">
        <f>+GI_Data_Monthly!G292</f>
        <v>7027.0551806636304</v>
      </c>
      <c r="J292" s="29">
        <f>GI_Data_Monthly!I292</f>
        <v>7244.7282770586671</v>
      </c>
      <c r="K292" s="38">
        <f>+GI_Data_Monthly!K292</f>
        <v>37.149053647194599</v>
      </c>
      <c r="L292" s="74">
        <f>+H292*1000/Population_Monthly!C412</f>
        <v>0.42555875087704148</v>
      </c>
      <c r="M292" s="74">
        <f>GI_Data_Monthly!N292</f>
        <v>163.823896936278</v>
      </c>
      <c r="N292" s="74">
        <f>GI_Data_Monthly!O292*100</f>
        <v>142.351104995187</v>
      </c>
      <c r="O292" s="74">
        <f t="shared" si="43"/>
        <v>137.06111882173508</v>
      </c>
      <c r="P292" s="93">
        <f t="shared" si="39"/>
        <v>88.031667561785483</v>
      </c>
      <c r="Q292" s="116">
        <f t="shared" si="40"/>
        <v>15.809104866364336</v>
      </c>
      <c r="R292" s="74">
        <f t="shared" si="41"/>
        <v>139.94665773735065</v>
      </c>
      <c r="S292" s="121">
        <f t="shared" si="44"/>
        <v>4.0383523965393575E-2</v>
      </c>
      <c r="T292" s="74">
        <v>0</v>
      </c>
      <c r="U292" s="74">
        <f t="shared" si="42"/>
        <v>138.395223316266</v>
      </c>
      <c r="V292" s="38">
        <v>112.0862727329299</v>
      </c>
      <c r="W292" s="83">
        <f>AVERAGE(Q281:Q292)</f>
        <v>15.472719146278985</v>
      </c>
      <c r="X292" s="74">
        <f>+GI_Data_Monthly!AB292*100</f>
        <v>145.45690084718299</v>
      </c>
      <c r="Y292" s="74">
        <f>+GI_Data_Monthly!AC292*100</f>
        <v>194.61658226533899</v>
      </c>
      <c r="Z292" s="122">
        <f t="shared" si="45"/>
        <v>0.10929711928573206</v>
      </c>
      <c r="AA292" s="120">
        <f t="shared" si="46"/>
        <v>1.8425701462361184</v>
      </c>
    </row>
    <row r="293" spans="1:29" x14ac:dyDescent="0.25">
      <c r="A293" s="113">
        <v>2004</v>
      </c>
      <c r="B293" s="113">
        <v>1</v>
      </c>
      <c r="C293" s="29">
        <f>+GI_Data_Monthly!J293</f>
        <v>586821.1</v>
      </c>
      <c r="D293" s="37">
        <f t="shared" si="38"/>
        <v>83.324307331253038</v>
      </c>
      <c r="E293" s="37">
        <f>GI_Data_Monthly!C293</f>
        <v>1.867</v>
      </c>
      <c r="F293" s="114">
        <f>GI_Data_Monthly!L293</f>
        <v>13606.5</v>
      </c>
      <c r="G293" s="37">
        <f>+GI_Data_Monthly!E293</f>
        <v>234.84501647949199</v>
      </c>
      <c r="H293" s="29">
        <f>+GI_Data_Monthly!H293</f>
        <v>7372</v>
      </c>
      <c r="I293" s="115">
        <f>+GI_Data_Monthly!G293</f>
        <v>7042.616</v>
      </c>
      <c r="J293" s="29">
        <f>GI_Data_Monthly!I293</f>
        <v>0</v>
      </c>
      <c r="K293" s="38">
        <f>+GI_Data_Monthly!K293</f>
        <v>37.274242401122997</v>
      </c>
      <c r="L293" s="74">
        <f>+H293*1000/Population_Monthly!C413</f>
        <v>0.42671804879872821</v>
      </c>
      <c r="M293" s="74">
        <f>GI_Data_Monthly!N293</f>
        <v>171.96666666666701</v>
      </c>
      <c r="N293" s="74">
        <f>GI_Data_Monthly!O293*100</f>
        <v>144.9333333333</v>
      </c>
      <c r="O293" s="74">
        <f t="shared" si="43"/>
        <v>137.52222993284343</v>
      </c>
      <c r="P293" s="93">
        <f t="shared" si="39"/>
        <v>92.108552044277985</v>
      </c>
      <c r="Q293" s="116">
        <f t="shared" si="40"/>
        <v>15.905591987858028</v>
      </c>
      <c r="R293" s="74">
        <f t="shared" si="41"/>
        <v>142.31332440401732</v>
      </c>
      <c r="S293" s="121">
        <f t="shared" si="44"/>
        <v>3.9693926350789166E-2</v>
      </c>
      <c r="T293" s="74">
        <v>0</v>
      </c>
      <c r="U293" s="74">
        <f t="shared" si="42"/>
        <v>139.94665773735065</v>
      </c>
      <c r="V293" s="38">
        <v>112.69652254138521</v>
      </c>
      <c r="W293" s="83"/>
      <c r="X293" s="74">
        <f>+GI_Data_Monthly!AB293*100</f>
        <v>145.96666666670001</v>
      </c>
      <c r="Y293" s="74">
        <f>+GI_Data_Monthly!AC293*100</f>
        <v>195</v>
      </c>
      <c r="Z293" s="122">
        <f t="shared" si="45"/>
        <v>9.5011549435584264E-2</v>
      </c>
      <c r="AA293" s="120">
        <f t="shared" si="46"/>
        <v>1.8453479240138684</v>
      </c>
    </row>
    <row r="294" spans="1:29" x14ac:dyDescent="0.25">
      <c r="A294" s="113">
        <v>2004</v>
      </c>
      <c r="B294" s="113">
        <v>2</v>
      </c>
      <c r="C294" s="29">
        <f>+GI_Data_Monthly!J294</f>
        <v>590144.65498170105</v>
      </c>
      <c r="D294" s="37">
        <f t="shared" si="38"/>
        <v>83.610112517768357</v>
      </c>
      <c r="E294" s="37">
        <f>GI_Data_Monthly!C294</f>
        <v>1.87266018459798</v>
      </c>
      <c r="F294" s="114">
        <f>GI_Data_Monthly!L294</f>
        <v>13635.585949550699</v>
      </c>
      <c r="G294" s="37">
        <f>+GI_Data_Monthly!E294</f>
        <v>235.98475684332399</v>
      </c>
      <c r="H294" s="29">
        <f>+GI_Data_Monthly!H294</f>
        <v>7403.5810574771804</v>
      </c>
      <c r="I294" s="115">
        <f>+GI_Data_Monthly!G294</f>
        <v>7058.2927974924896</v>
      </c>
      <c r="J294" s="29">
        <f>GI_Data_Monthly!I294</f>
        <v>0</v>
      </c>
      <c r="K294" s="38">
        <f>+GI_Data_Monthly!K294</f>
        <v>37.4231353944148</v>
      </c>
      <c r="L294" s="74">
        <f>+H294*1000/Population_Monthly!C414</f>
        <v>0.4277308603427194</v>
      </c>
      <c r="M294" s="74">
        <f>GI_Data_Monthly!N294</f>
        <v>183.112496485815</v>
      </c>
      <c r="N294" s="74">
        <f>GI_Data_Monthly!O294*100</f>
        <v>146.41974461517299</v>
      </c>
      <c r="O294" s="74">
        <f t="shared" si="43"/>
        <v>138.24558006699874</v>
      </c>
      <c r="P294" s="93">
        <f t="shared" si="39"/>
        <v>97.782020460442126</v>
      </c>
      <c r="Q294" s="116">
        <f t="shared" si="40"/>
        <v>16.007029898975116</v>
      </c>
      <c r="R294" s="74">
        <f t="shared" si="41"/>
        <v>144.56806098121999</v>
      </c>
      <c r="S294" s="121">
        <f t="shared" si="44"/>
        <v>6.3018951714755023E-2</v>
      </c>
      <c r="T294" s="74">
        <v>1</v>
      </c>
      <c r="U294" s="74">
        <f t="shared" si="42"/>
        <v>142.31332440401732</v>
      </c>
      <c r="V294" s="38">
        <v>112.97403679691284</v>
      </c>
      <c r="W294" s="83"/>
      <c r="X294" s="74">
        <f>+GI_Data_Monthly!AB294*100</f>
        <v>146.71473804673602</v>
      </c>
      <c r="Y294" s="74">
        <f>+GI_Data_Monthly!AC294*100</f>
        <v>195.43468366410698</v>
      </c>
      <c r="Z294" s="122">
        <f t="shared" si="45"/>
        <v>8.5545216221693976E-2</v>
      </c>
      <c r="AA294" s="120">
        <f t="shared" si="46"/>
        <v>1.8486142941444752</v>
      </c>
    </row>
    <row r="295" spans="1:29" x14ac:dyDescent="0.25">
      <c r="A295" s="113">
        <v>2004</v>
      </c>
      <c r="B295" s="113">
        <v>3</v>
      </c>
      <c r="C295" s="29">
        <f>+GI_Data_Monthly!J295</f>
        <v>593586.01095598598</v>
      </c>
      <c r="D295" s="37">
        <f t="shared" si="38"/>
        <v>83.922352698471329</v>
      </c>
      <c r="E295" s="37">
        <f>GI_Data_Monthly!C295</f>
        <v>1.8773737389078899</v>
      </c>
      <c r="F295" s="114">
        <f>GI_Data_Monthly!L295</f>
        <v>13667.5307600551</v>
      </c>
      <c r="G295" s="37">
        <f>+GI_Data_Monthly!E295</f>
        <v>237.69574968936601</v>
      </c>
      <c r="H295" s="29">
        <f>+GI_Data_Monthly!H295</f>
        <v>7429.4145351637299</v>
      </c>
      <c r="I295" s="115">
        <f>+GI_Data_Monthly!G295</f>
        <v>7073.0382534520904</v>
      </c>
      <c r="J295" s="29">
        <f>GI_Data_Monthly!I295</f>
        <v>0</v>
      </c>
      <c r="K295" s="38">
        <f>+GI_Data_Monthly!K295</f>
        <v>37.5664468590684</v>
      </c>
      <c r="L295" s="74">
        <f>+H295*1000/Population_Monthly!C415</f>
        <v>0.4284083985136995</v>
      </c>
      <c r="M295" s="74">
        <f>GI_Data_Monthly!N295</f>
        <v>193.32938050119401</v>
      </c>
      <c r="N295" s="74">
        <f>GI_Data_Monthly!O295*100</f>
        <v>147.06295544894999</v>
      </c>
      <c r="O295" s="74">
        <f t="shared" si="43"/>
        <v>139.29515060215348</v>
      </c>
      <c r="P295" s="93">
        <f t="shared" si="39"/>
        <v>102.97863259430592</v>
      </c>
      <c r="Q295" s="116">
        <f t="shared" si="40"/>
        <v>16.09378133674349</v>
      </c>
      <c r="R295" s="74">
        <f t="shared" si="41"/>
        <v>146.13867779914099</v>
      </c>
      <c r="S295" s="121">
        <f t="shared" si="44"/>
        <v>9.3664189323279023E-2</v>
      </c>
      <c r="T295" s="74">
        <v>0</v>
      </c>
      <c r="U295" s="74">
        <f t="shared" si="42"/>
        <v>144.56806098121999</v>
      </c>
      <c r="V295" s="38">
        <v>113.31441775365174</v>
      </c>
      <c r="W295" s="83"/>
      <c r="X295" s="74">
        <f>+GI_Data_Monthly!AB295*100</f>
        <v>147.44647913951999</v>
      </c>
      <c r="Y295" s="74">
        <f>+GI_Data_Monthly!AC295*100</f>
        <v>195.84483707187502</v>
      </c>
      <c r="Z295" s="122">
        <f t="shared" si="45"/>
        <v>8.2836441475143074E-2</v>
      </c>
      <c r="AA295" s="120">
        <f t="shared" si="46"/>
        <v>1.8524403932881057</v>
      </c>
    </row>
    <row r="296" spans="1:29" x14ac:dyDescent="0.25">
      <c r="A296" s="113">
        <v>2004</v>
      </c>
      <c r="B296" s="113">
        <v>4</v>
      </c>
      <c r="C296" s="29">
        <f>+GI_Data_Monthly!J296</f>
        <v>596932.80000000005</v>
      </c>
      <c r="D296" s="37">
        <f t="shared" si="38"/>
        <v>84.207318905317052</v>
      </c>
      <c r="E296" s="37">
        <f>GI_Data_Monthly!C296</f>
        <v>1.8816666666670001</v>
      </c>
      <c r="F296" s="114">
        <f>GI_Data_Monthly!L296</f>
        <v>13706.2</v>
      </c>
      <c r="G296" s="37">
        <f>+GI_Data_Monthly!E296</f>
        <v>238.958740234375</v>
      </c>
      <c r="H296" s="29">
        <f>+GI_Data_Monthly!H296</f>
        <v>7452</v>
      </c>
      <c r="I296" s="115">
        <f>+GI_Data_Monthly!G296</f>
        <v>7088.8469999999998</v>
      </c>
      <c r="J296" s="29">
        <f>GI_Data_Monthly!I296</f>
        <v>0</v>
      </c>
      <c r="K296" s="38">
        <f>+GI_Data_Monthly!K296</f>
        <v>37.696240000000003</v>
      </c>
      <c r="L296" s="74">
        <f>+H296*1000/Population_Monthly!C416</f>
        <v>0.4288964308357886</v>
      </c>
      <c r="M296" s="74">
        <f>GI_Data_Monthly!N296</f>
        <v>200.26666666666699</v>
      </c>
      <c r="N296" s="74">
        <f>GI_Data_Monthly!O296*100</f>
        <v>147.5</v>
      </c>
      <c r="O296" s="74">
        <f t="shared" si="43"/>
        <v>140.59515060215347</v>
      </c>
      <c r="P296" s="93">
        <f t="shared" si="39"/>
        <v>106.43046944196537</v>
      </c>
      <c r="Q296" s="116">
        <f t="shared" si="40"/>
        <v>16.167782791929287</v>
      </c>
      <c r="R296" s="74">
        <f t="shared" si="41"/>
        <v>146.99423335470766</v>
      </c>
      <c r="S296" s="121">
        <f t="shared" si="44"/>
        <v>0.1182714177407127</v>
      </c>
      <c r="T296" s="74">
        <v>0</v>
      </c>
      <c r="U296" s="74">
        <f t="shared" si="42"/>
        <v>146.13867779914099</v>
      </c>
      <c r="V296" s="38">
        <v>114.2531272530468</v>
      </c>
      <c r="W296" s="83"/>
      <c r="X296" s="74">
        <f>+GI_Data_Monthly!AB296*100</f>
        <v>148</v>
      </c>
      <c r="Y296" s="74">
        <f>+GI_Data_Monthly!AC296*100</f>
        <v>196.23333333330001</v>
      </c>
      <c r="Z296" s="122">
        <f t="shared" si="45"/>
        <v>8.5683260533469238E-2</v>
      </c>
      <c r="AA296" s="120">
        <f t="shared" si="46"/>
        <v>1.8566903932881058</v>
      </c>
    </row>
    <row r="297" spans="1:29" x14ac:dyDescent="0.25">
      <c r="A297" s="113">
        <v>2004</v>
      </c>
      <c r="B297" s="113">
        <v>5</v>
      </c>
      <c r="C297" s="29">
        <f>+GI_Data_Monthly!J297</f>
        <v>599418.01070105401</v>
      </c>
      <c r="D297" s="37">
        <f t="shared" si="38"/>
        <v>84.375620208562083</v>
      </c>
      <c r="E297" s="37">
        <f>GI_Data_Monthly!C297</f>
        <v>1.88514860914952</v>
      </c>
      <c r="F297" s="114">
        <f>GI_Data_Monthly!L297</f>
        <v>13747.1663693996</v>
      </c>
      <c r="G297" s="37">
        <f>+GI_Data_Monthly!E297</f>
        <v>238.79567181828301</v>
      </c>
      <c r="H297" s="29">
        <f>+GI_Data_Monthly!H297</f>
        <v>7468.8427994821204</v>
      </c>
      <c r="I297" s="115">
        <f>+GI_Data_Monthly!G297</f>
        <v>7104.1612401709799</v>
      </c>
      <c r="J297" s="29">
        <f>GI_Data_Monthly!I297</f>
        <v>0</v>
      </c>
      <c r="K297" s="38">
        <f>+GI_Data_Monthly!K297</f>
        <v>37.782081552954402</v>
      </c>
      <c r="L297" s="74">
        <f>+H297*1000/Population_Monthly!C417</f>
        <v>0.42903585528981325</v>
      </c>
      <c r="M297" s="74">
        <f>GI_Data_Monthly!N297</f>
        <v>200.67796485693</v>
      </c>
      <c r="N297" s="74">
        <f>GI_Data_Monthly!O297*100</f>
        <v>148.178297811101</v>
      </c>
      <c r="O297" s="74">
        <f t="shared" si="43"/>
        <v>141.892845738516</v>
      </c>
      <c r="P297" s="93">
        <f t="shared" si="39"/>
        <v>106.45206636916829</v>
      </c>
      <c r="Q297" s="116">
        <f t="shared" si="40"/>
        <v>16.209867673701268</v>
      </c>
      <c r="R297" s="74">
        <f t="shared" si="41"/>
        <v>147.58041775335033</v>
      </c>
      <c r="S297" s="121">
        <f t="shared" si="44"/>
        <v>0.11743319897206161</v>
      </c>
      <c r="T297" s="74">
        <v>0</v>
      </c>
      <c r="U297" s="74">
        <f t="shared" si="42"/>
        <v>146.99423335470766</v>
      </c>
      <c r="V297" s="38">
        <v>115.96437894666576</v>
      </c>
      <c r="W297" s="83"/>
      <c r="X297" s="74">
        <f>+GI_Data_Monthly!AB297*100</f>
        <v>148.15799305682199</v>
      </c>
      <c r="Y297" s="74">
        <f>+GI_Data_Monthly!AC297*100</f>
        <v>196.52664053338401</v>
      </c>
      <c r="Z297" s="122">
        <f t="shared" si="45"/>
        <v>8.8828062163657726E-2</v>
      </c>
      <c r="AA297" s="120">
        <f t="shared" si="46"/>
        <v>1.8609742278256525</v>
      </c>
    </row>
    <row r="298" spans="1:29" x14ac:dyDescent="0.25">
      <c r="A298" s="113">
        <v>2004</v>
      </c>
      <c r="B298" s="113">
        <v>6</v>
      </c>
      <c r="C298" s="29">
        <f>+GI_Data_Monthly!J298</f>
        <v>601790.56256750098</v>
      </c>
      <c r="D298" s="37">
        <f t="shared" si="38"/>
        <v>84.521094702420157</v>
      </c>
      <c r="E298" s="37">
        <f>GI_Data_Monthly!C298</f>
        <v>1.8888957997948601</v>
      </c>
      <c r="F298" s="114">
        <f>GI_Data_Monthly!L298</f>
        <v>13790.5876059156</v>
      </c>
      <c r="G298" s="37">
        <f>+GI_Data_Monthly!E298</f>
        <v>238.004064691362</v>
      </c>
      <c r="H298" s="29">
        <f>+GI_Data_Monthly!H298</f>
        <v>7485.1492542870301</v>
      </c>
      <c r="I298" s="115">
        <f>+GI_Data_Monthly!G298</f>
        <v>7120.0043573296198</v>
      </c>
      <c r="J298" s="29">
        <f>GI_Data_Monthly!I298</f>
        <v>0</v>
      </c>
      <c r="K298" s="38">
        <f>+GI_Data_Monthly!K298</f>
        <v>37.855779588147001</v>
      </c>
      <c r="L298" s="74">
        <f>+H298*1000/Population_Monthly!C418</f>
        <v>0.42914399229809569</v>
      </c>
      <c r="M298" s="74">
        <f>GI_Data_Monthly!N298</f>
        <v>197.541784919203</v>
      </c>
      <c r="N298" s="74">
        <f>GI_Data_Monthly!O298*100</f>
        <v>149.53733213952302</v>
      </c>
      <c r="O298" s="74">
        <f t="shared" si="43"/>
        <v>143.07939230316748</v>
      </c>
      <c r="P298" s="93">
        <f t="shared" si="39"/>
        <v>104.58056232676077</v>
      </c>
      <c r="Q298" s="116">
        <f t="shared" si="40"/>
        <v>16.245580384014165</v>
      </c>
      <c r="R298" s="74">
        <f t="shared" si="41"/>
        <v>148.40520998354134</v>
      </c>
      <c r="S298" s="121">
        <f t="shared" si="44"/>
        <v>0.1052378999589485</v>
      </c>
      <c r="T298" s="74">
        <v>0</v>
      </c>
      <c r="U298" s="74">
        <f t="shared" si="42"/>
        <v>147.58041775335033</v>
      </c>
      <c r="V298" s="38">
        <v>117.7928480023747</v>
      </c>
      <c r="W298" s="83"/>
      <c r="X298" s="74">
        <f>+GI_Data_Monthly!AB298*100</f>
        <v>148.211218007768</v>
      </c>
      <c r="Y298" s="74">
        <f>+GI_Data_Monthly!AC298*100</f>
        <v>196.78915899614699</v>
      </c>
      <c r="Z298" s="122">
        <f t="shared" si="45"/>
        <v>8.9372744095827919E-2</v>
      </c>
      <c r="AA298" s="120">
        <f t="shared" si="46"/>
        <v>1.8651089997859029</v>
      </c>
    </row>
    <row r="299" spans="1:29" x14ac:dyDescent="0.25">
      <c r="A299" s="113">
        <v>2004</v>
      </c>
      <c r="B299" s="113">
        <v>7</v>
      </c>
      <c r="C299" s="29">
        <f>+GI_Data_Monthly!J299</f>
        <v>604710.69999999995</v>
      </c>
      <c r="D299" s="37">
        <f t="shared" si="38"/>
        <v>84.748390586886586</v>
      </c>
      <c r="E299" s="37">
        <f>GI_Data_Monthly!C299</f>
        <v>1.8936666666669999</v>
      </c>
      <c r="F299" s="114">
        <f>GI_Data_Monthly!L299</f>
        <v>13830.8</v>
      </c>
      <c r="G299" s="37">
        <f>+GI_Data_Monthly!E299</f>
        <v>237.82386779785199</v>
      </c>
      <c r="H299" s="29">
        <f>+GI_Data_Monthly!H299</f>
        <v>7504.8</v>
      </c>
      <c r="I299" s="115">
        <f>+GI_Data_Monthly!G299</f>
        <v>7135.3649999999998</v>
      </c>
      <c r="J299" s="29">
        <f>GI_Data_Monthly!I299</f>
        <v>0</v>
      </c>
      <c r="K299" s="38">
        <f>+GI_Data_Monthly!K299</f>
        <v>37.948340000000002</v>
      </c>
      <c r="L299" s="74">
        <f>+H299*1000/Population_Monthly!C419</f>
        <v>0.42944308188241509</v>
      </c>
      <c r="M299" s="74">
        <f>GI_Data_Monthly!N299</f>
        <v>195.23333333333301</v>
      </c>
      <c r="N299" s="74">
        <f>GI_Data_Monthly!O299*100</f>
        <v>151.8333333333</v>
      </c>
      <c r="O299" s="74">
        <f t="shared" si="43"/>
        <v>144.26272563650082</v>
      </c>
      <c r="P299" s="93">
        <f t="shared" si="39"/>
        <v>103.09804611862278</v>
      </c>
      <c r="Q299" s="116">
        <f t="shared" si="40"/>
        <v>16.296652081921728</v>
      </c>
      <c r="R299" s="74">
        <f t="shared" si="41"/>
        <v>149.84965442797468</v>
      </c>
      <c r="S299" s="121">
        <f t="shared" si="44"/>
        <v>0.10317268103659583</v>
      </c>
      <c r="T299" s="74">
        <v>0</v>
      </c>
      <c r="U299" s="74">
        <f t="shared" si="42"/>
        <v>148.40520998354134</v>
      </c>
      <c r="V299" s="38">
        <v>118.6325875025082</v>
      </c>
      <c r="W299" s="83"/>
      <c r="X299" s="74">
        <f>+GI_Data_Monthly!AB299*100</f>
        <v>148.53333333330002</v>
      </c>
      <c r="Y299" s="74">
        <f>+GI_Data_Monthly!AC299*100</f>
        <v>197.0666666667</v>
      </c>
      <c r="Z299" s="122">
        <f t="shared" si="45"/>
        <v>8.8106798320936944E-2</v>
      </c>
      <c r="AA299" s="120">
        <f t="shared" si="46"/>
        <v>1.869220110897069</v>
      </c>
    </row>
    <row r="300" spans="1:29" x14ac:dyDescent="0.25">
      <c r="A300" s="113">
        <v>2004</v>
      </c>
      <c r="B300" s="113">
        <v>8</v>
      </c>
      <c r="C300" s="29">
        <f>+GI_Data_Monthly!J300</f>
        <v>608839.77172999596</v>
      </c>
      <c r="D300" s="37">
        <f t="shared" si="38"/>
        <v>85.137458654891887</v>
      </c>
      <c r="E300" s="37">
        <f>GI_Data_Monthly!C300</f>
        <v>1.9003791601109601</v>
      </c>
      <c r="F300" s="114">
        <f>GI_Data_Monthly!L300</f>
        <v>13868.9054108779</v>
      </c>
      <c r="G300" s="37">
        <f>+GI_Data_Monthly!E300</f>
        <v>239.18698379844901</v>
      </c>
      <c r="H300" s="29">
        <f>+GI_Data_Monthly!H300</f>
        <v>7532.4906977231003</v>
      </c>
      <c r="I300" s="115">
        <f>+GI_Data_Monthly!G300</f>
        <v>7151.2561139269201</v>
      </c>
      <c r="J300" s="29">
        <f>GI_Data_Monthly!I300</f>
        <v>0</v>
      </c>
      <c r="K300" s="38">
        <f>+GI_Data_Monthly!K300</f>
        <v>38.091862954124899</v>
      </c>
      <c r="L300" s="74">
        <f>+H300*1000/Population_Monthly!C420</f>
        <v>0.43020020584087809</v>
      </c>
      <c r="M300" s="74">
        <f>GI_Data_Monthly!N300</f>
        <v>196.65953943627201</v>
      </c>
      <c r="N300" s="74">
        <f>GI_Data_Monthly!O300*100</f>
        <v>155.31582330095</v>
      </c>
      <c r="O300" s="74">
        <f t="shared" si="43"/>
        <v>145.69313291052347</v>
      </c>
      <c r="P300" s="93">
        <f t="shared" si="39"/>
        <v>103.48436962694822</v>
      </c>
      <c r="Q300" s="116">
        <f t="shared" si="40"/>
        <v>16.38712728372705</v>
      </c>
      <c r="R300" s="74">
        <f t="shared" si="41"/>
        <v>152.22882959125766</v>
      </c>
      <c r="S300" s="121">
        <f t="shared" si="44"/>
        <v>0.12424734702265616</v>
      </c>
      <c r="T300" s="74">
        <v>0</v>
      </c>
      <c r="U300" s="74">
        <f t="shared" si="42"/>
        <v>149.84965442797468</v>
      </c>
      <c r="V300" s="38">
        <v>117.96788121925756</v>
      </c>
      <c r="W300" s="83"/>
      <c r="X300" s="74">
        <f>+GI_Data_Monthly!AB300*100</f>
        <v>149.40574675123401</v>
      </c>
      <c r="Y300" s="74">
        <f>+GI_Data_Monthly!AC300*100</f>
        <v>197.42628602155702</v>
      </c>
      <c r="Z300" s="122">
        <f t="shared" si="45"/>
        <v>8.8283735406261429E-2</v>
      </c>
      <c r="AA300" s="120">
        <f t="shared" si="46"/>
        <v>1.8736425670928096</v>
      </c>
    </row>
    <row r="301" spans="1:29" x14ac:dyDescent="0.25">
      <c r="A301" s="113">
        <v>2004</v>
      </c>
      <c r="B301" s="113">
        <v>9</v>
      </c>
      <c r="C301" s="29">
        <f>+GI_Data_Monthly!J301</f>
        <v>613053.60217135202</v>
      </c>
      <c r="D301" s="37">
        <f t="shared" si="38"/>
        <v>85.537597126209263</v>
      </c>
      <c r="E301" s="37">
        <f>GI_Data_Monthly!C301</f>
        <v>1.90774784457587</v>
      </c>
      <c r="F301" s="114">
        <f>GI_Data_Monthly!L301</f>
        <v>13907.5009331733</v>
      </c>
      <c r="G301" s="37">
        <f>+GI_Data_Monthly!E301</f>
        <v>241.90161701055601</v>
      </c>
      <c r="H301" s="29">
        <f>+GI_Data_Monthly!H301</f>
        <v>7564.1165000077199</v>
      </c>
      <c r="I301" s="115">
        <f>+GI_Data_Monthly!G301</f>
        <v>7167.0659776285502</v>
      </c>
      <c r="J301" s="29">
        <f>GI_Data_Monthly!I301</f>
        <v>0</v>
      </c>
      <c r="K301" s="38">
        <f>+GI_Data_Monthly!K301</f>
        <v>38.265060337429802</v>
      </c>
      <c r="L301" s="74">
        <f>+H301*1000/Population_Monthly!C421</f>
        <v>0.43117874209858709</v>
      </c>
      <c r="M301" s="74">
        <f>GI_Data_Monthly!N301</f>
        <v>199.91931042303801</v>
      </c>
      <c r="N301" s="74">
        <f>GI_Data_Monthly!O301*100</f>
        <v>158.98182346072801</v>
      </c>
      <c r="O301" s="74">
        <f t="shared" si="43"/>
        <v>147.46688472125643</v>
      </c>
      <c r="P301" s="93">
        <f t="shared" si="39"/>
        <v>104.79336196942947</v>
      </c>
      <c r="Q301" s="116">
        <f t="shared" si="40"/>
        <v>16.499080582619516</v>
      </c>
      <c r="R301" s="74">
        <f t="shared" si="41"/>
        <v>155.37699336499267</v>
      </c>
      <c r="S301" s="121">
        <f t="shared" si="44"/>
        <v>0.15457891150030134</v>
      </c>
      <c r="T301" s="74">
        <v>0</v>
      </c>
      <c r="U301" s="74">
        <f t="shared" si="42"/>
        <v>152.22882959125766</v>
      </c>
      <c r="V301" s="38">
        <v>116.99118415301318</v>
      </c>
      <c r="W301" s="83"/>
      <c r="X301" s="74">
        <f>+GI_Data_Monthly!AB301*100</f>
        <v>150.55911177907399</v>
      </c>
      <c r="Y301" s="74">
        <f>+GI_Data_Monthly!AC301*100</f>
        <v>197.84235309959902</v>
      </c>
      <c r="Z301" s="122">
        <f t="shared" si="45"/>
        <v>9.2058878220470694E-2</v>
      </c>
      <c r="AA301" s="120">
        <f t="shared" si="46"/>
        <v>1.8785322259256825</v>
      </c>
    </row>
    <row r="302" spans="1:29" x14ac:dyDescent="0.25">
      <c r="A302" s="113">
        <v>2004</v>
      </c>
      <c r="B302" s="113">
        <v>10</v>
      </c>
      <c r="C302" s="29">
        <f>+GI_Data_Monthly!J302</f>
        <v>615870.0625</v>
      </c>
      <c r="D302" s="37">
        <f t="shared" si="38"/>
        <v>85.749822860017431</v>
      </c>
      <c r="E302" s="37">
        <f>GI_Data_Monthly!C302</f>
        <v>1.9139999999999999</v>
      </c>
      <c r="F302" s="114">
        <f>GI_Data_Monthly!L302</f>
        <v>13950.4</v>
      </c>
      <c r="G302" s="37">
        <f>+GI_Data_Monthly!E302</f>
        <v>245.33282470703099</v>
      </c>
      <c r="H302" s="29">
        <f>+GI_Data_Monthly!H302</f>
        <v>7593.4669999999996</v>
      </c>
      <c r="I302" s="115">
        <f>+GI_Data_Monthly!G302</f>
        <v>7182.1729999999998</v>
      </c>
      <c r="J302" s="29">
        <f>GI_Data_Monthly!I302</f>
        <v>0</v>
      </c>
      <c r="K302" s="38">
        <f>+GI_Data_Monthly!K302</f>
        <v>38.432487487792997</v>
      </c>
      <c r="L302" s="74">
        <f>+H302*1000/Population_Monthly!C422</f>
        <v>0.43202408444461893</v>
      </c>
      <c r="M302" s="74">
        <f>GI_Data_Monthly!N302</f>
        <v>201.7</v>
      </c>
      <c r="N302" s="74">
        <f>GI_Data_Monthly!O302*100</f>
        <v>161.5666666667</v>
      </c>
      <c r="O302" s="74">
        <f t="shared" si="43"/>
        <v>149.44466249903977</v>
      </c>
      <c r="P302" s="93">
        <f t="shared" si="39"/>
        <v>105.38140020898642</v>
      </c>
      <c r="Q302" s="116">
        <f t="shared" si="40"/>
        <v>16.603760219843043</v>
      </c>
      <c r="R302" s="74">
        <f t="shared" si="41"/>
        <v>158.62143780945937</v>
      </c>
      <c r="S302" s="121">
        <f t="shared" si="44"/>
        <v>0.17218863361600301</v>
      </c>
      <c r="T302" s="74">
        <v>0</v>
      </c>
      <c r="U302" s="74">
        <f t="shared" si="42"/>
        <v>155.37699336499267</v>
      </c>
      <c r="V302" s="38">
        <v>117.35218116621468</v>
      </c>
      <c r="W302" s="83"/>
      <c r="X302" s="74">
        <f>+GI_Data_Monthly!AB302*100</f>
        <v>151.5666666667</v>
      </c>
      <c r="Y302" s="74">
        <f>+GI_Data_Monthly!AC302*100</f>
        <v>198.26666666670002</v>
      </c>
      <c r="Z302" s="122">
        <f t="shared" si="45"/>
        <v>9.9228174433086111E-2</v>
      </c>
      <c r="AA302" s="120">
        <f t="shared" si="46"/>
        <v>1.8837544481479325</v>
      </c>
    </row>
    <row r="303" spans="1:29" x14ac:dyDescent="0.25">
      <c r="A303" s="113">
        <v>2004</v>
      </c>
      <c r="B303" s="113">
        <v>11</v>
      </c>
      <c r="C303" s="29">
        <f>+GI_Data_Monthly!J303</f>
        <v>616601.33173119405</v>
      </c>
      <c r="D303" s="37">
        <f t="shared" si="38"/>
        <v>85.667811246356365</v>
      </c>
      <c r="E303" s="37">
        <f>GI_Data_Monthly!C303</f>
        <v>1.91842797402846</v>
      </c>
      <c r="F303" s="114">
        <f>GI_Data_Monthly!L303</f>
        <v>14003.084625166501</v>
      </c>
      <c r="G303" s="37">
        <f>+GI_Data_Monthly!E303</f>
        <v>249.34312486691601</v>
      </c>
      <c r="H303" s="29">
        <f>+GI_Data_Monthly!H303</f>
        <v>7618.7079328088303</v>
      </c>
      <c r="I303" s="115">
        <f>+GI_Data_Monthly!G303</f>
        <v>7197.5847492825897</v>
      </c>
      <c r="J303" s="29">
        <f>GI_Data_Monthly!I303</f>
        <v>0</v>
      </c>
      <c r="K303" s="38">
        <f>+GI_Data_Monthly!K303</f>
        <v>38.581839473385202</v>
      </c>
      <c r="L303" s="74">
        <f>+H303*1000/Population_Monthly!C423</f>
        <v>0.43263283571223304</v>
      </c>
      <c r="M303" s="74">
        <f>GI_Data_Monthly!N303</f>
        <v>200.07700889465801</v>
      </c>
      <c r="N303" s="74">
        <f>GI_Data_Monthly!O303*100</f>
        <v>162.40568858862102</v>
      </c>
      <c r="O303" s="74">
        <f t="shared" si="43"/>
        <v>151.34050864112774</v>
      </c>
      <c r="P303" s="93">
        <f t="shared" si="39"/>
        <v>104.29216608769585</v>
      </c>
      <c r="Q303" s="116">
        <f t="shared" si="40"/>
        <v>16.691770618364806</v>
      </c>
      <c r="R303" s="74">
        <f t="shared" si="41"/>
        <v>160.98472623868301</v>
      </c>
      <c r="S303" s="121">
        <f t="shared" si="44"/>
        <v>0.162901912366191</v>
      </c>
      <c r="T303" s="74">
        <v>0</v>
      </c>
      <c r="U303" s="74">
        <f t="shared" si="42"/>
        <v>158.62143780945937</v>
      </c>
      <c r="V303" s="38">
        <v>120.12049145077856</v>
      </c>
      <c r="W303" s="83"/>
      <c r="X303" s="74">
        <f>+GI_Data_Monthly!AB303*100</f>
        <v>152.206888482734</v>
      </c>
      <c r="Y303" s="74">
        <f>+GI_Data_Monthly!AC303*100</f>
        <v>198.69920313192898</v>
      </c>
      <c r="Z303" s="122">
        <f t="shared" si="45"/>
        <v>0.10789938279730725</v>
      </c>
      <c r="AA303" s="120">
        <f t="shared" si="46"/>
        <v>1.8889943460341243</v>
      </c>
    </row>
    <row r="304" spans="1:29" x14ac:dyDescent="0.25">
      <c r="A304" s="113">
        <v>2004</v>
      </c>
      <c r="B304" s="113">
        <v>12</v>
      </c>
      <c r="C304" s="29">
        <f>+GI_Data_Monthly!J304</f>
        <v>616267.39299267496</v>
      </c>
      <c r="D304" s="37">
        <f t="shared" si="38"/>
        <v>85.441347928396411</v>
      </c>
      <c r="E304" s="37">
        <f>GI_Data_Monthly!C304</f>
        <v>1.9212693579462301</v>
      </c>
      <c r="F304" s="114">
        <f>GI_Data_Monthly!L304</f>
        <v>14054.8681291175</v>
      </c>
      <c r="G304" s="37">
        <f>+GI_Data_Monthly!E304</f>
        <v>253.817128061006</v>
      </c>
      <c r="H304" s="29">
        <f>+GI_Data_Monthly!H304</f>
        <v>7639.7156336353301</v>
      </c>
      <c r="I304" s="115">
        <f>+GI_Data_Monthly!G304</f>
        <v>7212.7536366717204</v>
      </c>
      <c r="J304" s="29">
        <f>GI_Data_Monthly!I304</f>
        <v>7505.357117548755</v>
      </c>
      <c r="K304" s="38">
        <f>+GI_Data_Monthly!K304</f>
        <v>38.703072123078201</v>
      </c>
      <c r="L304" s="74">
        <f>+H304*1000/Population_Monthly!C424</f>
        <v>0.43299933900730925</v>
      </c>
      <c r="M304" s="74">
        <f>GI_Data_Monthly!N304</f>
        <v>197.597807557729</v>
      </c>
      <c r="N304" s="74">
        <f>GI_Data_Monthly!O304*100</f>
        <v>161.90518246262698</v>
      </c>
      <c r="O304" s="74">
        <f t="shared" si="43"/>
        <v>152.97001509674774</v>
      </c>
      <c r="P304" s="93">
        <f t="shared" si="39"/>
        <v>102.84752980652028</v>
      </c>
      <c r="Q304" s="116">
        <f t="shared" si="40"/>
        <v>16.758404646845079</v>
      </c>
      <c r="R304" s="74">
        <f t="shared" si="41"/>
        <v>161.959179239316</v>
      </c>
      <c r="S304" s="121">
        <f t="shared" si="44"/>
        <v>0.13736512595459738</v>
      </c>
      <c r="T304" s="74">
        <v>0</v>
      </c>
      <c r="U304" s="74">
        <f t="shared" si="42"/>
        <v>160.98472623868301</v>
      </c>
      <c r="V304" s="38">
        <v>123.84101063146467</v>
      </c>
      <c r="W304" s="83">
        <f>AVERAGE(Q293:Q304)</f>
        <v>16.32220245887855</v>
      </c>
      <c r="X304" s="74">
        <f>+GI_Data_Monthly!AB304*100</f>
        <v>152.534589978463</v>
      </c>
      <c r="Y304" s="74">
        <f>+GI_Data_Monthly!AC304*100</f>
        <v>199.10297712345201</v>
      </c>
      <c r="Z304" s="122">
        <f t="shared" si="45"/>
        <v>0.11598118296307423</v>
      </c>
      <c r="AA304" s="120">
        <f t="shared" si="46"/>
        <v>1.894019666870481</v>
      </c>
      <c r="AB304" s="38">
        <f>+Q304</f>
        <v>16.758404646845079</v>
      </c>
      <c r="AC304" s="38">
        <f>+Q304</f>
        <v>16.758404646845079</v>
      </c>
    </row>
    <row r="305" spans="1:29" x14ac:dyDescent="0.25">
      <c r="A305" s="113">
        <v>2005</v>
      </c>
      <c r="B305" s="113">
        <v>1</v>
      </c>
      <c r="C305" s="29">
        <f>+GI_Data_Monthly!J305</f>
        <v>616444.9375</v>
      </c>
      <c r="D305" s="37">
        <f t="shared" si="38"/>
        <v>85.270691539990693</v>
      </c>
      <c r="E305" s="37">
        <f>GI_Data_Monthly!C305</f>
        <v>1.9236666666669999</v>
      </c>
      <c r="F305" s="114">
        <f>GI_Data_Monthly!L305</f>
        <v>14099.1</v>
      </c>
      <c r="G305" s="37">
        <f>+GI_Data_Monthly!E305</f>
        <v>259.32833862304699</v>
      </c>
      <c r="H305" s="29">
        <f>+GI_Data_Monthly!H305</f>
        <v>7660.7669999999998</v>
      </c>
      <c r="I305" s="115">
        <f>+GI_Data_Monthly!G305</f>
        <v>7229.2709999999997</v>
      </c>
      <c r="J305" s="29">
        <f>GI_Data_Monthly!I305</f>
        <v>0</v>
      </c>
      <c r="K305" s="38">
        <f>+GI_Data_Monthly!K305</f>
        <v>38.809444427490199</v>
      </c>
      <c r="L305" s="74">
        <f>+H305*1000/Population_Monthly!C425</f>
        <v>0.43336691873537642</v>
      </c>
      <c r="M305" s="74">
        <f>GI_Data_Monthly!N305</f>
        <v>197.76666666666699</v>
      </c>
      <c r="N305" s="74">
        <f>GI_Data_Monthly!O305*100</f>
        <v>160.8333333333</v>
      </c>
      <c r="O305" s="74">
        <f t="shared" si="43"/>
        <v>154.29501509674773</v>
      </c>
      <c r="P305" s="93">
        <f t="shared" si="39"/>
        <v>102.8071391439782</v>
      </c>
      <c r="Q305" s="116">
        <f t="shared" si="40"/>
        <v>16.818729349373253</v>
      </c>
      <c r="R305" s="74">
        <f t="shared" si="41"/>
        <v>161.71473479484933</v>
      </c>
      <c r="S305" s="121">
        <f t="shared" si="44"/>
        <v>0.10970561177555416</v>
      </c>
      <c r="T305" s="74">
        <v>0</v>
      </c>
      <c r="U305" s="74">
        <f t="shared" si="42"/>
        <v>161.959179239316</v>
      </c>
      <c r="V305" s="38">
        <v>126.84959367881379</v>
      </c>
      <c r="W305" s="83"/>
      <c r="X305" s="74">
        <f>+GI_Data_Monthly!AB305*100</f>
        <v>152.76666666669999</v>
      </c>
      <c r="Y305" s="74">
        <f>+GI_Data_Monthly!AC305*100</f>
        <v>199.5</v>
      </c>
      <c r="Z305" s="122">
        <f t="shared" si="45"/>
        <v>0.12181549008180464</v>
      </c>
      <c r="AA305" s="120">
        <f t="shared" si="46"/>
        <v>1.898741889092731</v>
      </c>
      <c r="AB305" s="38">
        <f>IF(Q305&gt;Q304,(AB304+(Q305-Q304)),AB304)</f>
        <v>16.818729349373253</v>
      </c>
      <c r="AC305" s="38">
        <f>IF(Q305&lt;Q304,(AC304+(Q305-Q304)),AC304)</f>
        <v>16.758404646845079</v>
      </c>
    </row>
    <row r="306" spans="1:29" x14ac:dyDescent="0.25">
      <c r="A306" s="113">
        <v>2005</v>
      </c>
      <c r="B306" s="113">
        <v>2</v>
      </c>
      <c r="C306" s="29">
        <f>+GI_Data_Monthly!J306</f>
        <v>618358.31426734605</v>
      </c>
      <c r="D306" s="37">
        <f t="shared" si="38"/>
        <v>85.328591293098782</v>
      </c>
      <c r="E306" s="37">
        <f>GI_Data_Monthly!C306</f>
        <v>1.92649055425658</v>
      </c>
      <c r="F306" s="114">
        <f>GI_Data_Monthly!L306</f>
        <v>14127.4793442716</v>
      </c>
      <c r="G306" s="37">
        <f>+GI_Data_Monthly!E306</f>
        <v>265.61747171314698</v>
      </c>
      <c r="H306" s="29">
        <f>+GI_Data_Monthly!H306</f>
        <v>7683.8256638559296</v>
      </c>
      <c r="I306" s="115">
        <f>+GI_Data_Monthly!G306</f>
        <v>7246.7892050780601</v>
      </c>
      <c r="J306" s="29">
        <f>GI_Data_Monthly!I306</f>
        <v>0</v>
      </c>
      <c r="K306" s="38">
        <f>+GI_Data_Monthly!K306</f>
        <v>38.903467903639701</v>
      </c>
      <c r="L306" s="74">
        <f>+H306*1000/Population_Monthly!C426</f>
        <v>0.43384643993681699</v>
      </c>
      <c r="M306" s="74">
        <f>GI_Data_Monthly!N306</f>
        <v>203.54162862509301</v>
      </c>
      <c r="N306" s="74">
        <f>GI_Data_Monthly!O306*100</f>
        <v>160.11307850673299</v>
      </c>
      <c r="O306" s="74">
        <f t="shared" si="43"/>
        <v>155.43612625437774</v>
      </c>
      <c r="P306" s="93">
        <f t="shared" si="39"/>
        <v>105.65410153471444</v>
      </c>
      <c r="Q306" s="116">
        <f t="shared" si="40"/>
        <v>16.878131051190309</v>
      </c>
      <c r="R306" s="74">
        <f t="shared" si="41"/>
        <v>160.95053143422001</v>
      </c>
      <c r="S306" s="121">
        <f t="shared" si="44"/>
        <v>9.3521088481266279E-2</v>
      </c>
      <c r="T306" s="74">
        <v>0</v>
      </c>
      <c r="U306" s="74">
        <f t="shared" si="42"/>
        <v>161.71473479484933</v>
      </c>
      <c r="V306" s="38">
        <v>127.57082582677064</v>
      </c>
      <c r="W306" s="83"/>
      <c r="X306" s="74">
        <f>+GI_Data_Monthly!AB306*100</f>
        <v>153.06129641702398</v>
      </c>
      <c r="Y306" s="74">
        <f>+GI_Data_Monthly!AC306*100</f>
        <v>199.869183200132</v>
      </c>
      <c r="Z306" s="122">
        <f t="shared" si="45"/>
        <v>0.12435733481234724</v>
      </c>
      <c r="AA306" s="120">
        <f t="shared" si="46"/>
        <v>1.9032277532309474</v>
      </c>
      <c r="AB306" s="38">
        <f t="shared" ref="AB306:AB311" si="47">IF(Q306&gt;Q305,(AB305+(Q306-Q305)),AB305)</f>
        <v>16.878131051190309</v>
      </c>
      <c r="AC306" s="38">
        <f t="shared" ref="AC306:AC311" si="48">IF(Q306&lt;Q305,(AC305+(Q306-Q305)),AC305)</f>
        <v>16.758404646845079</v>
      </c>
    </row>
    <row r="307" spans="1:29" x14ac:dyDescent="0.25">
      <c r="A307" s="113">
        <v>2005</v>
      </c>
      <c r="B307" s="113">
        <v>3</v>
      </c>
      <c r="C307" s="29">
        <f>+GI_Data_Monthly!J307</f>
        <v>621207.75347049895</v>
      </c>
      <c r="D307" s="37">
        <f t="shared" si="38"/>
        <v>85.540733247925914</v>
      </c>
      <c r="E307" s="37">
        <f>GI_Data_Monthly!C307</f>
        <v>1.9302450083673801</v>
      </c>
      <c r="F307" s="114">
        <f>GI_Data_Monthly!L307</f>
        <v>14146.7401682458</v>
      </c>
      <c r="G307" s="37">
        <f>+GI_Data_Monthly!E307</f>
        <v>270.530921028183</v>
      </c>
      <c r="H307" s="29">
        <f>+GI_Data_Monthly!H307</f>
        <v>7707.8081675630601</v>
      </c>
      <c r="I307" s="115">
        <f>+GI_Data_Monthly!G307</f>
        <v>7262.1279931051004</v>
      </c>
      <c r="J307" s="29">
        <f>GI_Data_Monthly!I307</f>
        <v>0</v>
      </c>
      <c r="K307" s="38">
        <f>+GI_Data_Monthly!K307</f>
        <v>38.988815702512099</v>
      </c>
      <c r="L307" s="74">
        <f>+H307*1000/Population_Monthly!C427</f>
        <v>0.43437620787476156</v>
      </c>
      <c r="M307" s="74">
        <f>GI_Data_Monthly!N307</f>
        <v>212.99807762950701</v>
      </c>
      <c r="N307" s="74">
        <f>GI_Data_Monthly!O307*100</f>
        <v>160.86557881208901</v>
      </c>
      <c r="O307" s="74">
        <f t="shared" si="43"/>
        <v>156.58634486797266</v>
      </c>
      <c r="P307" s="93">
        <f t="shared" si="39"/>
        <v>110.34768990785416</v>
      </c>
      <c r="Q307" s="116">
        <f t="shared" si="40"/>
        <v>16.935813914385164</v>
      </c>
      <c r="R307" s="74">
        <f t="shared" si="41"/>
        <v>160.60399688404064</v>
      </c>
      <c r="S307" s="121">
        <f t="shared" si="44"/>
        <v>9.3855201814778688E-2</v>
      </c>
      <c r="T307" s="74">
        <v>0</v>
      </c>
      <c r="U307" s="74">
        <f t="shared" si="42"/>
        <v>160.95053143422001</v>
      </c>
      <c r="V307" s="38">
        <v>126.71177057488073</v>
      </c>
      <c r="W307" s="83"/>
      <c r="X307" s="74">
        <f>+GI_Data_Monthly!AB307*100</f>
        <v>153.434682660748</v>
      </c>
      <c r="Y307" s="74">
        <f>+GI_Data_Monthly!AC307*100</f>
        <v>200.16497031548099</v>
      </c>
      <c r="Z307" s="122">
        <f t="shared" si="45"/>
        <v>0.12437325251997222</v>
      </c>
      <c r="AA307" s="120">
        <f t="shared" si="46"/>
        <v>1.9076336923525716</v>
      </c>
      <c r="AB307" s="38">
        <f t="shared" si="47"/>
        <v>16.935813914385164</v>
      </c>
      <c r="AC307" s="38">
        <f t="shared" si="48"/>
        <v>16.758404646845079</v>
      </c>
    </row>
    <row r="308" spans="1:29" x14ac:dyDescent="0.25">
      <c r="A308" s="113">
        <v>2005</v>
      </c>
      <c r="B308" s="113">
        <v>4</v>
      </c>
      <c r="C308" s="29">
        <f>+GI_Data_Monthly!J308</f>
        <v>624793.19999999995</v>
      </c>
      <c r="D308" s="37">
        <f t="shared" si="38"/>
        <v>85.862611180785905</v>
      </c>
      <c r="E308" s="37">
        <f>GI_Data_Monthly!C308</f>
        <v>1.936666666667</v>
      </c>
      <c r="F308" s="114">
        <f>GI_Data_Monthly!L308</f>
        <v>14172.7</v>
      </c>
      <c r="G308" s="37">
        <f>+GI_Data_Monthly!E308</f>
        <v>273.14715576171898</v>
      </c>
      <c r="H308" s="29">
        <f>+GI_Data_Monthly!H308</f>
        <v>7739.2</v>
      </c>
      <c r="I308" s="115">
        <f>+GI_Data_Monthly!G308</f>
        <v>7276.6620000000003</v>
      </c>
      <c r="J308" s="29">
        <f>GI_Data_Monthly!I308</f>
        <v>0</v>
      </c>
      <c r="K308" s="38">
        <f>+GI_Data_Monthly!K308</f>
        <v>39.097520000000003</v>
      </c>
      <c r="L308" s="74">
        <f>+H308*1000/Population_Monthly!C428</f>
        <v>0.43532073855128733</v>
      </c>
      <c r="M308" s="74">
        <f>GI_Data_Monthly!N308</f>
        <v>226.666666666667</v>
      </c>
      <c r="N308" s="74">
        <f>GI_Data_Monthly!O308*100</f>
        <v>164.5666666667</v>
      </c>
      <c r="O308" s="74">
        <f t="shared" si="43"/>
        <v>158.00856709019769</v>
      </c>
      <c r="P308" s="93">
        <f t="shared" si="39"/>
        <v>117.03958691908501</v>
      </c>
      <c r="Q308" s="116">
        <f t="shared" si="40"/>
        <v>17.019961281923727</v>
      </c>
      <c r="R308" s="74">
        <f t="shared" si="41"/>
        <v>161.84844132850733</v>
      </c>
      <c r="S308" s="121">
        <f t="shared" si="44"/>
        <v>0.1157062146894916</v>
      </c>
      <c r="T308" s="74">
        <v>0</v>
      </c>
      <c r="U308" s="74">
        <f t="shared" si="42"/>
        <v>160.60399688404064</v>
      </c>
      <c r="V308" s="38">
        <v>125.07404597780751</v>
      </c>
      <c r="W308" s="83"/>
      <c r="X308" s="74">
        <f>+GI_Data_Monthly!AB308*100</f>
        <v>154</v>
      </c>
      <c r="Y308" s="74">
        <f>+GI_Data_Monthly!AC308*100</f>
        <v>200.43333333329997</v>
      </c>
      <c r="Z308" s="122">
        <f t="shared" si="45"/>
        <v>0.12415948559903713</v>
      </c>
      <c r="AA308" s="120">
        <f t="shared" si="46"/>
        <v>1.912217025685905</v>
      </c>
      <c r="AB308" s="38">
        <f t="shared" si="47"/>
        <v>17.019961281923727</v>
      </c>
      <c r="AC308" s="38">
        <f t="shared" si="48"/>
        <v>16.758404646845079</v>
      </c>
    </row>
    <row r="309" spans="1:29" x14ac:dyDescent="0.25">
      <c r="A309" s="113">
        <v>2005</v>
      </c>
      <c r="B309" s="113">
        <v>5</v>
      </c>
      <c r="C309" s="29">
        <f>+GI_Data_Monthly!J309</f>
        <v>627982.66638040997</v>
      </c>
      <c r="D309" s="37">
        <f t="shared" si="38"/>
        <v>86.178493813742065</v>
      </c>
      <c r="E309" s="37">
        <f>GI_Data_Monthly!C309</f>
        <v>1.9456147469260601</v>
      </c>
      <c r="F309" s="114">
        <f>GI_Data_Monthly!L309</f>
        <v>14210.318352050101</v>
      </c>
      <c r="G309" s="37">
        <f>+GI_Data_Monthly!E309</f>
        <v>271.78996322254602</v>
      </c>
      <c r="H309" s="29">
        <f>+GI_Data_Monthly!H309</f>
        <v>7774.5481597769003</v>
      </c>
      <c r="I309" s="115">
        <f>+GI_Data_Monthly!G309</f>
        <v>7286.9997906632198</v>
      </c>
      <c r="J309" s="29">
        <f>GI_Data_Monthly!I309</f>
        <v>0</v>
      </c>
      <c r="K309" s="38">
        <f>+GI_Data_Monthly!K309</f>
        <v>39.2218360277976</v>
      </c>
      <c r="L309" s="74">
        <f>+H309*1000/Population_Monthly!C429</f>
        <v>0.43653899388142547</v>
      </c>
      <c r="M309" s="74">
        <f>GI_Data_Monthly!N309</f>
        <v>241.30663124621799</v>
      </c>
      <c r="N309" s="74">
        <f>GI_Data_Monthly!O309*100</f>
        <v>171.67465127571799</v>
      </c>
      <c r="O309" s="74">
        <f t="shared" si="43"/>
        <v>159.96659654558243</v>
      </c>
      <c r="P309" s="93">
        <f t="shared" si="39"/>
        <v>124.02590575933193</v>
      </c>
      <c r="Q309" s="116">
        <f t="shared" si="40"/>
        <v>17.121860837757009</v>
      </c>
      <c r="R309" s="74">
        <f t="shared" si="41"/>
        <v>165.70229891816902</v>
      </c>
      <c r="S309" s="121">
        <f t="shared" si="44"/>
        <v>0.15856811565328099</v>
      </c>
      <c r="T309" s="74">
        <v>0</v>
      </c>
      <c r="U309" s="74">
        <f t="shared" si="42"/>
        <v>161.84844132850733</v>
      </c>
      <c r="V309" s="38">
        <v>123.7186437349303</v>
      </c>
      <c r="W309" s="83"/>
      <c r="X309" s="74">
        <f>+GI_Data_Monthly!AB309*100</f>
        <v>154.72412158858501</v>
      </c>
      <c r="Y309" s="74">
        <f>+GI_Data_Monthly!AC309*100</f>
        <v>200.63149310239598</v>
      </c>
      <c r="Z309" s="122">
        <f t="shared" si="45"/>
        <v>0.12758739532247207</v>
      </c>
      <c r="AA309" s="120">
        <f t="shared" si="46"/>
        <v>1.9172558705006171</v>
      </c>
      <c r="AB309" s="38">
        <f t="shared" si="47"/>
        <v>17.121860837757009</v>
      </c>
      <c r="AC309" s="38">
        <f t="shared" si="48"/>
        <v>16.758404646845079</v>
      </c>
    </row>
    <row r="310" spans="1:29" x14ac:dyDescent="0.25">
      <c r="A310" s="113">
        <v>2005</v>
      </c>
      <c r="B310" s="113">
        <v>6</v>
      </c>
      <c r="C310" s="29">
        <f>+GI_Data_Monthly!J310</f>
        <v>630616.97969055397</v>
      </c>
      <c r="D310" s="37">
        <f t="shared" si="38"/>
        <v>86.444036122850932</v>
      </c>
      <c r="E310" s="37">
        <f>GI_Data_Monthly!C310</f>
        <v>1.9562419093457499</v>
      </c>
      <c r="F310" s="114">
        <f>GI_Data_Monthly!L310</f>
        <v>14254.6542022676</v>
      </c>
      <c r="G310" s="37">
        <f>+GI_Data_Monthly!E310</f>
        <v>269.03323874122998</v>
      </c>
      <c r="H310" s="29">
        <f>+GI_Data_Monthly!H310</f>
        <v>7811.1941815120999</v>
      </c>
      <c r="I310" s="115">
        <f>+GI_Data_Monthly!G310</f>
        <v>7295.0894934422704</v>
      </c>
      <c r="J310" s="29">
        <f>GI_Data_Monthly!I310</f>
        <v>0</v>
      </c>
      <c r="K310" s="38">
        <f>+GI_Data_Monthly!K310</f>
        <v>39.338120174402398</v>
      </c>
      <c r="L310" s="74">
        <f>+H310*1000/Population_Monthly!C430</f>
        <v>0.43782571295731504</v>
      </c>
      <c r="M310" s="74">
        <f>GI_Data_Monthly!N310</f>
        <v>254.66586756014999</v>
      </c>
      <c r="N310" s="74">
        <f>GI_Data_Monthly!O310*100</f>
        <v>180.61413313019801</v>
      </c>
      <c r="O310" s="74">
        <f t="shared" si="43"/>
        <v>162.55632996147202</v>
      </c>
      <c r="P310" s="93">
        <f t="shared" si="39"/>
        <v>130.18117357751581</v>
      </c>
      <c r="Q310" s="116">
        <f t="shared" si="40"/>
        <v>17.223240511758267</v>
      </c>
      <c r="R310" s="74">
        <f t="shared" si="41"/>
        <v>172.28515035753867</v>
      </c>
      <c r="S310" s="121">
        <f t="shared" si="44"/>
        <v>0.2078196831924175</v>
      </c>
      <c r="T310" s="74">
        <v>0</v>
      </c>
      <c r="U310" s="74">
        <f t="shared" si="42"/>
        <v>165.70229891816902</v>
      </c>
      <c r="V310" s="38">
        <v>123.28304419749446</v>
      </c>
      <c r="W310" s="83"/>
      <c r="X310" s="74">
        <f>+GI_Data_Monthly!AB310*100</f>
        <v>155.648821222929</v>
      </c>
      <c r="Y310" s="74">
        <f>+GI_Data_Monthly!AC310*100</f>
        <v>200.83344351316498</v>
      </c>
      <c r="Z310" s="122">
        <f t="shared" si="45"/>
        <v>0.1361358772585945</v>
      </c>
      <c r="AA310" s="120">
        <f t="shared" si="46"/>
        <v>1.9228680462965242</v>
      </c>
      <c r="AB310" s="38">
        <f t="shared" si="47"/>
        <v>17.223240511758267</v>
      </c>
      <c r="AC310" s="38">
        <f t="shared" si="48"/>
        <v>16.758404646845079</v>
      </c>
    </row>
    <row r="311" spans="1:29" x14ac:dyDescent="0.25">
      <c r="A311" s="113">
        <v>2005</v>
      </c>
      <c r="B311" s="113">
        <v>7</v>
      </c>
      <c r="C311" s="29">
        <f>+GI_Data_Monthly!J311</f>
        <v>632266.19999999995</v>
      </c>
      <c r="D311" s="37">
        <f t="shared" si="38"/>
        <v>86.584966879445446</v>
      </c>
      <c r="E311" s="37">
        <f>GI_Data_Monthly!C311</f>
        <v>1.966</v>
      </c>
      <c r="F311" s="114">
        <f>GI_Data_Monthly!L311</f>
        <v>14291.8</v>
      </c>
      <c r="G311" s="37">
        <f>+GI_Data_Monthly!E311</f>
        <v>268.544921875</v>
      </c>
      <c r="H311" s="29">
        <f>+GI_Data_Monthly!H311</f>
        <v>7840.7</v>
      </c>
      <c r="I311" s="115">
        <f>+GI_Data_Monthly!G311</f>
        <v>7302.2629999999999</v>
      </c>
      <c r="J311" s="29">
        <f>GI_Data_Monthly!I311</f>
        <v>0</v>
      </c>
      <c r="K311" s="38">
        <f>+GI_Data_Monthly!K311</f>
        <v>39.399116516113303</v>
      </c>
      <c r="L311" s="74">
        <f>+H311*1000/Population_Monthly!C431</f>
        <v>0.43870840278055295</v>
      </c>
      <c r="M311" s="74">
        <f>GI_Data_Monthly!N311</f>
        <v>262.46666666666698</v>
      </c>
      <c r="N311" s="74">
        <f>GI_Data_Monthly!O311*100</f>
        <v>188.16666666670002</v>
      </c>
      <c r="O311" s="74">
        <f t="shared" si="43"/>
        <v>165.58410773925536</v>
      </c>
      <c r="P311" s="93">
        <f t="shared" si="39"/>
        <v>133.5028823329944</v>
      </c>
      <c r="Q311" s="116">
        <f t="shared" si="40"/>
        <v>17.284723477748972</v>
      </c>
      <c r="R311" s="74">
        <f t="shared" si="41"/>
        <v>180.15181702420534</v>
      </c>
      <c r="S311" s="121">
        <f t="shared" si="44"/>
        <v>0.23929747530235779</v>
      </c>
      <c r="T311" s="74">
        <v>0</v>
      </c>
      <c r="U311" s="74">
        <f t="shared" si="42"/>
        <v>172.28515035753867</v>
      </c>
      <c r="V311" s="38">
        <v>124.42996773545698</v>
      </c>
      <c r="W311" s="83"/>
      <c r="X311" s="74">
        <f>+GI_Data_Monthly!AB311*100</f>
        <v>156.69999999999999</v>
      </c>
      <c r="Y311" s="74">
        <f>+GI_Data_Monthly!AC311*100</f>
        <v>201.10000000000002</v>
      </c>
      <c r="Z311" s="122">
        <f t="shared" si="45"/>
        <v>0.14747961011407465</v>
      </c>
      <c r="AA311" s="120">
        <f t="shared" si="46"/>
        <v>1.9288958240742744</v>
      </c>
      <c r="AB311" s="38">
        <f t="shared" si="47"/>
        <v>17.284723477748972</v>
      </c>
      <c r="AC311" s="38">
        <f t="shared" si="48"/>
        <v>16.758404646845079</v>
      </c>
    </row>
    <row r="312" spans="1:29" x14ac:dyDescent="0.25">
      <c r="A312" s="113">
        <v>2005</v>
      </c>
      <c r="B312" s="113">
        <v>8</v>
      </c>
      <c r="C312" s="29">
        <f>+GI_Data_Monthly!J312</f>
        <v>633103.68903841695</v>
      </c>
      <c r="D312" s="37">
        <f t="shared" si="38"/>
        <v>86.601989468181472</v>
      </c>
      <c r="E312" s="37">
        <f>GI_Data_Monthly!C312</f>
        <v>1.9740086180803</v>
      </c>
      <c r="F312" s="114">
        <f>GI_Data_Monthly!L312</f>
        <v>14317.164883809301</v>
      </c>
      <c r="G312" s="37">
        <f>+GI_Data_Monthly!E312</f>
        <v>272.725075687958</v>
      </c>
      <c r="H312" s="29">
        <f>+GI_Data_Monthly!H312</f>
        <v>7860.6433696376898</v>
      </c>
      <c r="I312" s="115">
        <f>+GI_Data_Monthly!G312</f>
        <v>7310.4982105639301</v>
      </c>
      <c r="J312" s="29">
        <f>GI_Data_Monthly!I312</f>
        <v>0</v>
      </c>
      <c r="K312" s="38">
        <f>+GI_Data_Monthly!K312</f>
        <v>39.394576044167799</v>
      </c>
      <c r="L312" s="74">
        <f>+H312*1000/Population_Monthly!C432</f>
        <v>0.43905389263637234</v>
      </c>
      <c r="M312" s="74">
        <f>GI_Data_Monthly!N312</f>
        <v>262.751616582623</v>
      </c>
      <c r="N312" s="74">
        <f>GI_Data_Monthly!O312*100</f>
        <v>192.74493524696601</v>
      </c>
      <c r="O312" s="74">
        <f t="shared" si="43"/>
        <v>168.70320040142335</v>
      </c>
      <c r="P312" s="93">
        <f t="shared" si="39"/>
        <v>133.10560763313478</v>
      </c>
      <c r="Q312" s="116">
        <f t="shared" si="40"/>
        <v>17.296341960951455</v>
      </c>
      <c r="R312" s="74">
        <f t="shared" si="41"/>
        <v>187.17524501462131</v>
      </c>
      <c r="S312" s="121">
        <f t="shared" si="44"/>
        <v>0.24098711355050373</v>
      </c>
      <c r="T312" s="74">
        <v>0</v>
      </c>
      <c r="U312" s="74">
        <f t="shared" si="42"/>
        <v>180.15181702420534</v>
      </c>
      <c r="V312" s="38">
        <v>127.51947912869745</v>
      </c>
      <c r="W312" s="83"/>
      <c r="X312" s="74">
        <f>+GI_Data_Monthly!AB312*100</f>
        <v>157.88928914931898</v>
      </c>
      <c r="Y312" s="74">
        <f>+GI_Data_Monthly!AC312*100</f>
        <v>201.49999308716698</v>
      </c>
      <c r="Z312" s="122">
        <f t="shared" si="45"/>
        <v>0.1572079239913953</v>
      </c>
      <c r="AA312" s="120">
        <f t="shared" si="46"/>
        <v>1.9350316122383859</v>
      </c>
      <c r="AB312" s="38">
        <f t="shared" ref="AB312:AB375" si="49">IF(Q312&gt;Q311,(AB311+(Q312-Q311)),AB311)</f>
        <v>17.296341960951455</v>
      </c>
      <c r="AC312" s="38">
        <f t="shared" ref="AC312:AC375" si="50">IF(Q312&lt;Q311,(AC311+(Q312-Q311)),AC311)</f>
        <v>16.758404646845079</v>
      </c>
    </row>
    <row r="313" spans="1:29" x14ac:dyDescent="0.25">
      <c r="A313" s="113">
        <v>2005</v>
      </c>
      <c r="B313" s="113">
        <v>9</v>
      </c>
      <c r="C313" s="29">
        <f>+GI_Data_Monthly!J313</f>
        <v>634453.79878994299</v>
      </c>
      <c r="D313" s="37">
        <f t="shared" si="38"/>
        <v>86.6815934177217</v>
      </c>
      <c r="E313" s="37">
        <f>GI_Data_Monthly!C313</f>
        <v>1.97999814066445</v>
      </c>
      <c r="F313" s="114">
        <f>GI_Data_Monthly!L313</f>
        <v>14339.861886144499</v>
      </c>
      <c r="G313" s="37">
        <f>+GI_Data_Monthly!E313</f>
        <v>279.32531355178401</v>
      </c>
      <c r="H313" s="29">
        <f>+GI_Data_Monthly!H313</f>
        <v>7873.1662362049701</v>
      </c>
      <c r="I313" s="115">
        <f>+GI_Data_Monthly!G313</f>
        <v>7319.3601291163104</v>
      </c>
      <c r="J313" s="29">
        <f>GI_Data_Monthly!I313</f>
        <v>0</v>
      </c>
      <c r="K313" s="38">
        <f>+GI_Data_Monthly!K313</f>
        <v>39.414774757822798</v>
      </c>
      <c r="L313" s="74">
        <f>+H313*1000/Population_Monthly!C433</f>
        <v>0.43898442901756468</v>
      </c>
      <c r="M313" s="74">
        <f>GI_Data_Monthly!N313</f>
        <v>256.94339100543999</v>
      </c>
      <c r="N313" s="74">
        <f>GI_Data_Monthly!O313*100</f>
        <v>194.573035714018</v>
      </c>
      <c r="O313" s="74">
        <f t="shared" si="43"/>
        <v>171.66913475586412</v>
      </c>
      <c r="P313" s="93">
        <f t="shared" si="39"/>
        <v>129.76951125783111</v>
      </c>
      <c r="Q313" s="116">
        <f t="shared" si="40"/>
        <v>17.302472391918762</v>
      </c>
      <c r="R313" s="74">
        <f t="shared" si="41"/>
        <v>191.82821254256135</v>
      </c>
      <c r="S313" s="121">
        <f t="shared" si="44"/>
        <v>0.22386969452568772</v>
      </c>
      <c r="T313" s="74">
        <v>0</v>
      </c>
      <c r="U313" s="74">
        <f t="shared" si="42"/>
        <v>187.17524501462131</v>
      </c>
      <c r="V313" s="38">
        <v>131.32776092232601</v>
      </c>
      <c r="W313" s="83"/>
      <c r="X313" s="74">
        <f>+GI_Data_Monthly!AB313*100</f>
        <v>158.95191063241302</v>
      </c>
      <c r="Y313" s="74">
        <f>+GI_Data_Monthly!AC313*100</f>
        <v>201.974994106889</v>
      </c>
      <c r="Z313" s="122">
        <f t="shared" si="45"/>
        <v>0.16298215591017748</v>
      </c>
      <c r="AA313" s="120">
        <f t="shared" si="46"/>
        <v>1.9410524702457677</v>
      </c>
      <c r="AB313" s="38">
        <f t="shared" si="49"/>
        <v>17.302472391918762</v>
      </c>
      <c r="AC313" s="38">
        <f t="shared" si="50"/>
        <v>16.758404646845079</v>
      </c>
    </row>
    <row r="314" spans="1:29" x14ac:dyDescent="0.25">
      <c r="A314" s="113">
        <v>2005</v>
      </c>
      <c r="B314" s="113">
        <v>10</v>
      </c>
      <c r="C314" s="29">
        <f>+GI_Data_Monthly!J314</f>
        <v>637878.9</v>
      </c>
      <c r="D314" s="37">
        <f t="shared" si="38"/>
        <v>87.047535544619478</v>
      </c>
      <c r="E314" s="37">
        <f>GI_Data_Monthly!C314</f>
        <v>1.984333333333</v>
      </c>
      <c r="F314" s="114">
        <f>GI_Data_Monthly!L314</f>
        <v>14373.4</v>
      </c>
      <c r="G314" s="37">
        <f>+GI_Data_Monthly!E314</f>
        <v>284.687744140625</v>
      </c>
      <c r="H314" s="29">
        <f>+GI_Data_Monthly!H314</f>
        <v>7883.1329999999998</v>
      </c>
      <c r="I314" s="115">
        <f>+GI_Data_Monthly!G314</f>
        <v>7327.9375</v>
      </c>
      <c r="J314" s="29">
        <f>GI_Data_Monthly!I314</f>
        <v>0</v>
      </c>
      <c r="K314" s="38">
        <f>+GI_Data_Monthly!K314</f>
        <v>39.571487426757798</v>
      </c>
      <c r="L314" s="74">
        <f>+H314*1000/Population_Monthly!C434</f>
        <v>0.43877293594226358</v>
      </c>
      <c r="M314" s="74">
        <f>GI_Data_Monthly!N314</f>
        <v>248.23333333333301</v>
      </c>
      <c r="N314" s="74">
        <f>GI_Data_Monthly!O314*100</f>
        <v>194.8333333333</v>
      </c>
      <c r="O314" s="74">
        <f t="shared" si="43"/>
        <v>174.44135697808085</v>
      </c>
      <c r="P314" s="93">
        <f t="shared" si="39"/>
        <v>125.09658995466556</v>
      </c>
      <c r="Q314" s="116">
        <f t="shared" si="40"/>
        <v>17.362897717840887</v>
      </c>
      <c r="R314" s="74">
        <f t="shared" si="41"/>
        <v>194.05043476476135</v>
      </c>
      <c r="S314" s="121">
        <f t="shared" si="44"/>
        <v>0.20590055704514021</v>
      </c>
      <c r="T314" s="74">
        <v>0</v>
      </c>
      <c r="U314" s="74">
        <f t="shared" si="42"/>
        <v>191.82821254256135</v>
      </c>
      <c r="V314" s="38">
        <v>134.1951669398949</v>
      </c>
      <c r="W314" s="83"/>
      <c r="X314" s="74">
        <f>+GI_Data_Monthly!AB314*100</f>
        <v>159.60000000000002</v>
      </c>
      <c r="Y314" s="74">
        <f>+GI_Data_Monthly!AC314*100</f>
        <v>202.43333333329997</v>
      </c>
      <c r="Z314" s="122">
        <f t="shared" si="45"/>
        <v>0.16579148286260559</v>
      </c>
      <c r="AA314" s="120">
        <f t="shared" si="46"/>
        <v>1.946913581356851</v>
      </c>
      <c r="AB314" s="38">
        <f t="shared" si="49"/>
        <v>17.362897717840887</v>
      </c>
      <c r="AC314" s="38">
        <f t="shared" si="50"/>
        <v>16.758404646845079</v>
      </c>
    </row>
    <row r="315" spans="1:29" x14ac:dyDescent="0.25">
      <c r="A315" s="113">
        <v>2005</v>
      </c>
      <c r="B315" s="113">
        <v>11</v>
      </c>
      <c r="C315" s="29">
        <f>+GI_Data_Monthly!J315</f>
        <v>644542.03841204604</v>
      </c>
      <c r="D315" s="37">
        <f t="shared" si="38"/>
        <v>87.855384030718795</v>
      </c>
      <c r="E315" s="37">
        <f>GI_Data_Monthly!C315</f>
        <v>1.9878294484460699</v>
      </c>
      <c r="F315" s="114">
        <f>GI_Data_Monthly!L315</f>
        <v>14429.048148529801</v>
      </c>
      <c r="G315" s="37">
        <f>+GI_Data_Monthly!E315</f>
        <v>286.10965727424298</v>
      </c>
      <c r="H315" s="29">
        <f>+GI_Data_Monthly!H315</f>
        <v>7895.3217452197396</v>
      </c>
      <c r="I315" s="115">
        <f>+GI_Data_Monthly!G315</f>
        <v>7336.3977122526803</v>
      </c>
      <c r="J315" s="29">
        <f>GI_Data_Monthly!I315</f>
        <v>0</v>
      </c>
      <c r="K315" s="38">
        <f>+GI_Data_Monthly!K315</f>
        <v>39.941592749943901</v>
      </c>
      <c r="L315" s="74">
        <f>+H315*1000/Population_Monthly!C435</f>
        <v>0.43868563925251747</v>
      </c>
      <c r="M315" s="74">
        <f>GI_Data_Monthly!N315</f>
        <v>239.16202319935499</v>
      </c>
      <c r="N315" s="74">
        <f>GI_Data_Monthly!O315*100</f>
        <v>194.55737982158502</v>
      </c>
      <c r="O315" s="74">
        <f t="shared" si="43"/>
        <v>177.12066458082782</v>
      </c>
      <c r="P315" s="93">
        <f t="shared" si="39"/>
        <v>120.31315029884139</v>
      </c>
      <c r="Q315" s="116">
        <f t="shared" si="40"/>
        <v>17.521803148272856</v>
      </c>
      <c r="R315" s="74">
        <f t="shared" si="41"/>
        <v>194.65458295630097</v>
      </c>
      <c r="S315" s="121">
        <f t="shared" si="44"/>
        <v>0.19797145969686625</v>
      </c>
      <c r="T315" s="74">
        <v>0</v>
      </c>
      <c r="U315" s="74">
        <f t="shared" si="42"/>
        <v>194.05043476476135</v>
      </c>
      <c r="V315" s="38">
        <v>134.9146061535327</v>
      </c>
      <c r="W315" s="83"/>
      <c r="X315" s="74">
        <f>+GI_Data_Monthly!AB315*100</f>
        <v>159.71914565301299</v>
      </c>
      <c r="Y315" s="74">
        <f>+GI_Data_Monthly!AC315*100</f>
        <v>202.85377663970098</v>
      </c>
      <c r="Z315" s="122">
        <f t="shared" si="45"/>
        <v>0.16871394514016189</v>
      </c>
      <c r="AA315" s="120">
        <f t="shared" si="46"/>
        <v>1.9526970375583186</v>
      </c>
      <c r="AB315" s="38">
        <f t="shared" si="49"/>
        <v>17.521803148272856</v>
      </c>
      <c r="AC315" s="38">
        <f t="shared" si="50"/>
        <v>16.758404646845079</v>
      </c>
    </row>
    <row r="316" spans="1:29" x14ac:dyDescent="0.25">
      <c r="A316" s="113">
        <v>2005</v>
      </c>
      <c r="B316" s="113">
        <v>12</v>
      </c>
      <c r="C316" s="29">
        <f>+GI_Data_Monthly!J316</f>
        <v>652112.86661518796</v>
      </c>
      <c r="D316" s="37">
        <f t="shared" si="38"/>
        <v>88.788151621890378</v>
      </c>
      <c r="E316" s="37">
        <f>GI_Data_Monthly!C316</f>
        <v>1.9909492409616401</v>
      </c>
      <c r="F316" s="114">
        <f>GI_Data_Monthly!L316</f>
        <v>14491.178045189599</v>
      </c>
      <c r="G316" s="37">
        <f>+GI_Data_Monthly!E316</f>
        <v>281.985695892249</v>
      </c>
      <c r="H316" s="29">
        <f>+GI_Data_Monthly!H316</f>
        <v>7909.2940925365801</v>
      </c>
      <c r="I316" s="115">
        <f>+GI_Data_Monthly!G316</f>
        <v>7344.59333484325</v>
      </c>
      <c r="J316" s="29">
        <f>GI_Data_Monthly!I316</f>
        <v>7803.3001346922492</v>
      </c>
      <c r="K316" s="38">
        <f>+GI_Data_Monthly!K316</f>
        <v>40.3748810735799</v>
      </c>
      <c r="L316" s="74">
        <f>+H316*1000/Population_Monthly!C436</f>
        <v>0.43869757567745865</v>
      </c>
      <c r="M316" s="74">
        <f>GI_Data_Monthly!N316</f>
        <v>234.48937015018601</v>
      </c>
      <c r="N316" s="74">
        <f>GI_Data_Monthly!O316*100</f>
        <v>194.24009703391602</v>
      </c>
      <c r="O316" s="74">
        <f t="shared" si="43"/>
        <v>179.81524079510191</v>
      </c>
      <c r="P316" s="93">
        <f t="shared" si="39"/>
        <v>117.77767374768744</v>
      </c>
      <c r="Q316" s="116">
        <f t="shared" si="40"/>
        <v>17.712362445245212</v>
      </c>
      <c r="R316" s="74">
        <f t="shared" si="41"/>
        <v>194.543603396267</v>
      </c>
      <c r="S316" s="121">
        <f t="shared" si="44"/>
        <v>0.19971513004997843</v>
      </c>
      <c r="T316" s="74">
        <v>0</v>
      </c>
      <c r="U316" s="74">
        <f t="shared" si="42"/>
        <v>194.65458295630097</v>
      </c>
      <c r="V316" s="38">
        <v>132.67591657698574</v>
      </c>
      <c r="W316" s="83">
        <f>AVERAGE(Q305:Q316)</f>
        <v>17.206528174030492</v>
      </c>
      <c r="X316" s="74">
        <f>+GI_Data_Monthly!AB316*100</f>
        <v>159.56325013409099</v>
      </c>
      <c r="Y316" s="74">
        <f>+GI_Data_Monthly!AC316*100</f>
        <v>203.24679161598999</v>
      </c>
      <c r="Z316" s="122">
        <f t="shared" si="45"/>
        <v>0.17390977881477696</v>
      </c>
      <c r="AA316" s="120">
        <f t="shared" si="46"/>
        <v>1.958503694476269</v>
      </c>
      <c r="AB316" s="38">
        <f t="shared" si="49"/>
        <v>17.712362445245212</v>
      </c>
      <c r="AC316" s="38">
        <f t="shared" si="50"/>
        <v>16.758404646845079</v>
      </c>
    </row>
    <row r="317" spans="1:29" x14ac:dyDescent="0.25">
      <c r="A317" s="113">
        <v>2006</v>
      </c>
      <c r="B317" s="113">
        <v>1</v>
      </c>
      <c r="C317" s="29">
        <f>+GI_Data_Monthly!J317</f>
        <v>658400.5</v>
      </c>
      <c r="D317" s="37">
        <f t="shared" si="38"/>
        <v>89.533392251840098</v>
      </c>
      <c r="E317" s="37">
        <f>GI_Data_Monthly!C317</f>
        <v>1.9946666666670001</v>
      </c>
      <c r="F317" s="114">
        <f>GI_Data_Monthly!L317</f>
        <v>14546.1</v>
      </c>
      <c r="G317" s="37">
        <f>+GI_Data_Monthly!E317</f>
        <v>270.81936645507801</v>
      </c>
      <c r="H317" s="29">
        <f>+GI_Data_Monthly!H317</f>
        <v>7925.433</v>
      </c>
      <c r="I317" s="115">
        <f>+GI_Data_Monthly!G317</f>
        <v>7353.6865234375</v>
      </c>
      <c r="J317" s="29">
        <f>GI_Data_Monthly!I317</f>
        <v>0</v>
      </c>
      <c r="K317" s="38">
        <f>+GI_Data_Monthly!K317</f>
        <v>40.720005035400398</v>
      </c>
      <c r="L317" s="74">
        <f>+H317*1000/Population_Monthly!C437</f>
        <v>0.4388294325950588</v>
      </c>
      <c r="M317" s="74">
        <f>GI_Data_Monthly!N317</f>
        <v>238.566666666667</v>
      </c>
      <c r="N317" s="74">
        <f>GI_Data_Monthly!O317*100</f>
        <v>194.23333333329998</v>
      </c>
      <c r="O317" s="74">
        <f t="shared" si="43"/>
        <v>182.59857412843527</v>
      </c>
      <c r="P317" s="93">
        <f t="shared" si="39"/>
        <v>119.60227272725291</v>
      </c>
      <c r="Q317" s="116">
        <f t="shared" si="40"/>
        <v>17.869136704952695</v>
      </c>
      <c r="R317" s="74">
        <f t="shared" si="41"/>
        <v>194.34360339626701</v>
      </c>
      <c r="S317" s="121">
        <f t="shared" si="44"/>
        <v>0.20766839378242641</v>
      </c>
      <c r="T317" s="74">
        <v>0</v>
      </c>
      <c r="U317" s="74">
        <f t="shared" si="42"/>
        <v>194.543603396267</v>
      </c>
      <c r="V317" s="38">
        <v>126.67799423728948</v>
      </c>
      <c r="W317" s="83"/>
      <c r="X317" s="74">
        <f>+GI_Data_Monthly!AB317*100</f>
        <v>159.5</v>
      </c>
      <c r="Y317" s="74">
        <f>+GI_Data_Monthly!AC317*100</f>
        <v>203.7</v>
      </c>
      <c r="Z317" s="122">
        <f t="shared" si="45"/>
        <v>0.18207334398201627</v>
      </c>
      <c r="AA317" s="120">
        <f t="shared" si="46"/>
        <v>1.9644203611429358</v>
      </c>
      <c r="AB317" s="38">
        <f t="shared" si="49"/>
        <v>17.869136704952695</v>
      </c>
      <c r="AC317" s="38">
        <f t="shared" si="50"/>
        <v>16.758404646845079</v>
      </c>
    </row>
    <row r="318" spans="1:29" x14ac:dyDescent="0.25">
      <c r="A318" s="113">
        <v>2006</v>
      </c>
      <c r="B318" s="113">
        <v>2</v>
      </c>
      <c r="C318" s="29">
        <f>+GI_Data_Monthly!J318</f>
        <v>661127.42596425</v>
      </c>
      <c r="D318" s="37">
        <f t="shared" si="38"/>
        <v>89.782792205758994</v>
      </c>
      <c r="E318" s="37">
        <f>GI_Data_Monthly!C318</f>
        <v>1.99954685052169</v>
      </c>
      <c r="F318" s="114">
        <f>GI_Data_Monthly!L318</f>
        <v>14577.7999140963</v>
      </c>
      <c r="G318" s="37">
        <f>+GI_Data_Monthly!E318</f>
        <v>252.488223222812</v>
      </c>
      <c r="H318" s="29">
        <f>+GI_Data_Monthly!H318</f>
        <v>7942.6750436386501</v>
      </c>
      <c r="I318" s="115">
        <f>+GI_Data_Monthly!G318</f>
        <v>7363.6318243379701</v>
      </c>
      <c r="J318" s="29">
        <f>GI_Data_Monthly!I318</f>
        <v>0</v>
      </c>
      <c r="K318" s="38">
        <f>+GI_Data_Monthly!K318</f>
        <v>40.8281547960366</v>
      </c>
      <c r="L318" s="74">
        <f>+H318*1000/Population_Monthly!C438</f>
        <v>0.4390218069207959</v>
      </c>
      <c r="M318" s="74">
        <f>GI_Data_Monthly!N318</f>
        <v>254.233736164112</v>
      </c>
      <c r="N318" s="74">
        <f>GI_Data_Monthly!O318*100</f>
        <v>194.922980526386</v>
      </c>
      <c r="O318" s="74">
        <f t="shared" si="43"/>
        <v>185.49939929673971</v>
      </c>
      <c r="P318" s="93">
        <f t="shared" si="39"/>
        <v>127.14567608044861</v>
      </c>
      <c r="Q318" s="116">
        <f t="shared" si="40"/>
        <v>17.924450291797946</v>
      </c>
      <c r="R318" s="74">
        <f t="shared" si="41"/>
        <v>194.46547029786734</v>
      </c>
      <c r="S318" s="121">
        <f t="shared" si="44"/>
        <v>0.21740823638082252</v>
      </c>
      <c r="T318" s="74">
        <v>0</v>
      </c>
      <c r="U318" s="74">
        <f t="shared" si="42"/>
        <v>194.34360339626701</v>
      </c>
      <c r="V318" s="38">
        <v>116.83750639164683</v>
      </c>
      <c r="W318" s="83"/>
      <c r="X318" s="74">
        <f>+GI_Data_Monthly!AB318*100</f>
        <v>159.81476293930399</v>
      </c>
      <c r="Y318" s="74">
        <f>+GI_Data_Monthly!AC318*100</f>
        <v>204.24303333599298</v>
      </c>
      <c r="Z318" s="122">
        <f t="shared" si="45"/>
        <v>0.19239727297364598</v>
      </c>
      <c r="AA318" s="120">
        <f t="shared" si="46"/>
        <v>1.970508385831695</v>
      </c>
      <c r="AB318" s="38">
        <f t="shared" si="49"/>
        <v>17.924450291797946</v>
      </c>
      <c r="AC318" s="38">
        <f t="shared" si="50"/>
        <v>16.758404646845079</v>
      </c>
    </row>
    <row r="319" spans="1:29" x14ac:dyDescent="0.25">
      <c r="A319" s="113">
        <v>2006</v>
      </c>
      <c r="B319" s="113">
        <v>3</v>
      </c>
      <c r="C319" s="29">
        <f>+GI_Data_Monthly!J319</f>
        <v>661282.60389584803</v>
      </c>
      <c r="D319" s="37">
        <f t="shared" si="38"/>
        <v>89.699660696328337</v>
      </c>
      <c r="E319" s="37">
        <f>GI_Data_Monthly!C319</f>
        <v>2.0051233617383799</v>
      </c>
      <c r="F319" s="114">
        <f>GI_Data_Monthly!L319</f>
        <v>14589.133704445499</v>
      </c>
      <c r="G319" s="37">
        <f>+GI_Data_Monthly!E319</f>
        <v>233.251968070327</v>
      </c>
      <c r="H319" s="29">
        <f>+GI_Data_Monthly!H319</f>
        <v>7958.4468066542204</v>
      </c>
      <c r="I319" s="115">
        <f>+GI_Data_Monthly!G319</f>
        <v>7372.1862352921498</v>
      </c>
      <c r="J319" s="29">
        <f>GI_Data_Monthly!I319</f>
        <v>0</v>
      </c>
      <c r="K319" s="38">
        <f>+GI_Data_Monthly!K319</f>
        <v>40.776763834304603</v>
      </c>
      <c r="L319" s="74">
        <f>+H319*1000/Population_Monthly!C439</f>
        <v>0.43913238811649369</v>
      </c>
      <c r="M319" s="74">
        <f>GI_Data_Monthly!N319</f>
        <v>273.23764649868599</v>
      </c>
      <c r="N319" s="74">
        <f>GI_Data_Monthly!O319*100</f>
        <v>196.42579815045599</v>
      </c>
      <c r="O319" s="74">
        <f t="shared" si="43"/>
        <v>188.46275090827029</v>
      </c>
      <c r="P319" s="93">
        <f t="shared" si="39"/>
        <v>136.26974365397518</v>
      </c>
      <c r="Q319" s="116">
        <f t="shared" si="40"/>
        <v>17.906397682220451</v>
      </c>
      <c r="R319" s="74">
        <f t="shared" si="41"/>
        <v>195.19403733671399</v>
      </c>
      <c r="S319" s="121">
        <f t="shared" si="44"/>
        <v>0.22105548993738267</v>
      </c>
      <c r="T319" s="74">
        <v>0</v>
      </c>
      <c r="U319" s="74">
        <f t="shared" si="42"/>
        <v>194.46547029786734</v>
      </c>
      <c r="V319" s="38">
        <v>106.42358724669734</v>
      </c>
      <c r="W319" s="83"/>
      <c r="X319" s="74">
        <f>+GI_Data_Monthly!AB319*100</f>
        <v>160.31037384220298</v>
      </c>
      <c r="Y319" s="74">
        <f>+GI_Data_Monthly!AC319*100</f>
        <v>204.77865617178401</v>
      </c>
      <c r="Z319" s="122">
        <f t="shared" si="45"/>
        <v>0.20299729698386301</v>
      </c>
      <c r="AA319" s="120">
        <f t="shared" si="46"/>
        <v>1.9767482486126118</v>
      </c>
      <c r="AB319" s="38">
        <f t="shared" si="49"/>
        <v>17.924450291797946</v>
      </c>
      <c r="AC319" s="38">
        <f t="shared" si="50"/>
        <v>16.740352037267584</v>
      </c>
    </row>
    <row r="320" spans="1:29" x14ac:dyDescent="0.25">
      <c r="A320" s="113">
        <v>2006</v>
      </c>
      <c r="B320" s="113">
        <v>4</v>
      </c>
      <c r="C320" s="29">
        <f>+GI_Data_Monthly!J320</f>
        <v>660436.6</v>
      </c>
      <c r="D320" s="37">
        <f t="shared" si="38"/>
        <v>89.496008474276536</v>
      </c>
      <c r="E320" s="37">
        <f>GI_Data_Monthly!C320</f>
        <v>2.0126666666670001</v>
      </c>
      <c r="F320" s="114">
        <f>GI_Data_Monthly!L320</f>
        <v>14589.6</v>
      </c>
      <c r="G320" s="37">
        <f>+GI_Data_Monthly!E320</f>
        <v>213.88243103027301</v>
      </c>
      <c r="H320" s="29">
        <f>+GI_Data_Monthly!H320</f>
        <v>7975.2330000000002</v>
      </c>
      <c r="I320" s="115">
        <f>+GI_Data_Monthly!G320</f>
        <v>7379.509</v>
      </c>
      <c r="J320" s="29">
        <f>GI_Data_Monthly!I320</f>
        <v>0</v>
      </c>
      <c r="K320" s="38">
        <f>+GI_Data_Monthly!K320</f>
        <v>40.663339999999998</v>
      </c>
      <c r="L320" s="74">
        <f>+H320*1000/Population_Monthly!C440</f>
        <v>0.43929846497902031</v>
      </c>
      <c r="M320" s="74">
        <f>GI_Data_Monthly!N320</f>
        <v>291.89999999999998</v>
      </c>
      <c r="N320" s="74">
        <f>GI_Data_Monthly!O320*100</f>
        <v>199.36666666669998</v>
      </c>
      <c r="O320" s="74">
        <f t="shared" si="43"/>
        <v>191.36275090827027</v>
      </c>
      <c r="P320" s="93">
        <f t="shared" si="39"/>
        <v>145.03146737327839</v>
      </c>
      <c r="Q320" s="116">
        <f t="shared" si="40"/>
        <v>17.863342842919995</v>
      </c>
      <c r="R320" s="74">
        <f t="shared" si="41"/>
        <v>196.90514844784732</v>
      </c>
      <c r="S320" s="121">
        <f t="shared" si="44"/>
        <v>0.21146445209637199</v>
      </c>
      <c r="T320" s="74">
        <v>0</v>
      </c>
      <c r="U320" s="74">
        <f t="shared" si="42"/>
        <v>195.19403733671399</v>
      </c>
      <c r="V320" s="38">
        <v>95.709762856434395</v>
      </c>
      <c r="W320" s="83"/>
      <c r="X320" s="74">
        <f>+GI_Data_Monthly!AB320*100</f>
        <v>160.86666666669998</v>
      </c>
      <c r="Y320" s="74">
        <f>+GI_Data_Monthly!AC320*100</f>
        <v>205.36666666670001</v>
      </c>
      <c r="Z320" s="122">
        <f t="shared" si="45"/>
        <v>0.21097715010110307</v>
      </c>
      <c r="AA320" s="120">
        <f t="shared" si="46"/>
        <v>1.9830815819459449</v>
      </c>
      <c r="AB320" s="38">
        <f t="shared" si="49"/>
        <v>17.924450291797946</v>
      </c>
      <c r="AC320" s="38">
        <f t="shared" si="50"/>
        <v>16.697297197967128</v>
      </c>
    </row>
    <row r="321" spans="1:29" x14ac:dyDescent="0.25">
      <c r="A321" s="113">
        <v>2006</v>
      </c>
      <c r="B321" s="113">
        <v>5</v>
      </c>
      <c r="C321" s="29">
        <f>+GI_Data_Monthly!J321</f>
        <v>659938.18038597296</v>
      </c>
      <c r="D321" s="37">
        <f t="shared" si="38"/>
        <v>89.382229978760293</v>
      </c>
      <c r="E321" s="37">
        <f>GI_Data_Monthly!C321</f>
        <v>2.0209736094804698</v>
      </c>
      <c r="F321" s="114">
        <f>GI_Data_Monthly!L321</f>
        <v>14585.4397172063</v>
      </c>
      <c r="G321" s="37">
        <f>+GI_Data_Monthly!E321</f>
        <v>200.59664016721899</v>
      </c>
      <c r="H321" s="29">
        <f>+GI_Data_Monthly!H321</f>
        <v>7989.9144689832901</v>
      </c>
      <c r="I321" s="115">
        <f>+GI_Data_Monthly!G321</f>
        <v>7383.3264234154003</v>
      </c>
      <c r="J321" s="29">
        <f>GI_Data_Monthly!I321</f>
        <v>0</v>
      </c>
      <c r="K321" s="38">
        <f>+GI_Data_Monthly!K321</f>
        <v>40.589332114882602</v>
      </c>
      <c r="L321" s="74">
        <f>+H321*1000/Population_Monthly!C441</f>
        <v>0.43951746401227493</v>
      </c>
      <c r="M321" s="74">
        <f>GI_Data_Monthly!N321</f>
        <v>301.22732235677802</v>
      </c>
      <c r="N321" s="74">
        <f>GI_Data_Monthly!O321*100</f>
        <v>203.32970287020001</v>
      </c>
      <c r="O321" s="74">
        <f t="shared" si="43"/>
        <v>194.00067187447709</v>
      </c>
      <c r="P321" s="93">
        <f t="shared" si="39"/>
        <v>149.0505966746465</v>
      </c>
      <c r="Q321" s="116">
        <f t="shared" si="40"/>
        <v>17.839720317085188</v>
      </c>
      <c r="R321" s="74">
        <f t="shared" si="41"/>
        <v>199.70738922911866</v>
      </c>
      <c r="S321" s="121">
        <f t="shared" si="44"/>
        <v>0.18438978241256154</v>
      </c>
      <c r="T321" s="74">
        <v>0</v>
      </c>
      <c r="U321" s="74">
        <f t="shared" si="42"/>
        <v>196.90514844784732</v>
      </c>
      <c r="V321" s="38">
        <v>88.015125332365201</v>
      </c>
      <c r="W321" s="83"/>
      <c r="X321" s="74">
        <f>+GI_Data_Monthly!AB321*100</f>
        <v>161.21887884922901</v>
      </c>
      <c r="Y321" s="74">
        <f>+GI_Data_Monthly!AC321*100</f>
        <v>205.88564066176903</v>
      </c>
      <c r="Z321" s="122">
        <f t="shared" si="45"/>
        <v>0.21312895566437642</v>
      </c>
      <c r="AA321" s="120">
        <f t="shared" si="46"/>
        <v>1.9893614871588128</v>
      </c>
      <c r="AB321" s="38">
        <f t="shared" si="49"/>
        <v>17.924450291797946</v>
      </c>
      <c r="AC321" s="38">
        <f t="shared" si="50"/>
        <v>16.673674672132321</v>
      </c>
    </row>
    <row r="322" spans="1:29" x14ac:dyDescent="0.25">
      <c r="A322" s="113">
        <v>2006</v>
      </c>
      <c r="B322" s="113">
        <v>6</v>
      </c>
      <c r="C322" s="29">
        <f>+GI_Data_Monthly!J322</f>
        <v>660404.81241581601</v>
      </c>
      <c r="D322" s="37">
        <f t="shared" si="38"/>
        <v>89.425302274342016</v>
      </c>
      <c r="E322" s="37">
        <f>GI_Data_Monthly!C322</f>
        <v>2.0283399634175701</v>
      </c>
      <c r="F322" s="114">
        <f>GI_Data_Monthly!L322</f>
        <v>14586.419703322599</v>
      </c>
      <c r="G322" s="37">
        <f>+GI_Data_Monthly!E322</f>
        <v>190.67479934360901</v>
      </c>
      <c r="H322" s="29">
        <f>+GI_Data_Monthly!H322</f>
        <v>8002.5136007948204</v>
      </c>
      <c r="I322" s="115">
        <f>+GI_Data_Monthly!G322</f>
        <v>7384.98831560897</v>
      </c>
      <c r="J322" s="29">
        <f>GI_Data_Monthly!I322</f>
        <v>0</v>
      </c>
      <c r="K322" s="38">
        <f>+GI_Data_Monthly!K322</f>
        <v>40.584086208492998</v>
      </c>
      <c r="L322" s="74">
        <f>+H322*1000/Population_Monthly!C442</f>
        <v>0.43962148288207059</v>
      </c>
      <c r="M322" s="74">
        <f>GI_Data_Monthly!N322</f>
        <v>300.67054283195802</v>
      </c>
      <c r="N322" s="74">
        <f>GI_Data_Monthly!O322*100</f>
        <v>206.44091995908499</v>
      </c>
      <c r="O322" s="74">
        <f t="shared" si="43"/>
        <v>196.15290411021769</v>
      </c>
      <c r="P322" s="93">
        <f t="shared" si="39"/>
        <v>148.23478719285066</v>
      </c>
      <c r="Q322" s="116">
        <f t="shared" si="40"/>
        <v>17.841636160391481</v>
      </c>
      <c r="R322" s="74">
        <f t="shared" si="41"/>
        <v>203.04576316532834</v>
      </c>
      <c r="S322" s="121">
        <f t="shared" si="44"/>
        <v>0.14299427393242481</v>
      </c>
      <c r="T322" s="74">
        <v>0</v>
      </c>
      <c r="U322" s="74">
        <f t="shared" si="42"/>
        <v>199.70738922911866</v>
      </c>
      <c r="V322" s="38">
        <v>82.156281278500998</v>
      </c>
      <c r="W322" s="83"/>
      <c r="X322" s="74">
        <f>+GI_Data_Monthly!AB322*100</f>
        <v>161.312810967856</v>
      </c>
      <c r="Y322" s="74">
        <f>+GI_Data_Monthly!AC322*100</f>
        <v>206.36190379119702</v>
      </c>
      <c r="Z322" s="122">
        <f t="shared" si="45"/>
        <v>0.20772683822604368</v>
      </c>
      <c r="AA322" s="120">
        <f t="shared" si="46"/>
        <v>1.995369658331464</v>
      </c>
      <c r="AB322" s="38">
        <f t="shared" si="49"/>
        <v>17.926366135104239</v>
      </c>
      <c r="AC322" s="38">
        <f t="shared" si="50"/>
        <v>16.673674672132321</v>
      </c>
    </row>
    <row r="323" spans="1:29" x14ac:dyDescent="0.25">
      <c r="A323" s="113">
        <v>2006</v>
      </c>
      <c r="B323" s="113">
        <v>7</v>
      </c>
      <c r="C323" s="29">
        <f>+GI_Data_Monthly!J323</f>
        <v>662236.6</v>
      </c>
      <c r="D323" s="37">
        <f t="shared" si="38"/>
        <v>89.661031830625035</v>
      </c>
      <c r="E323" s="37">
        <f>GI_Data_Monthly!C323</f>
        <v>2.0316666666669998</v>
      </c>
      <c r="F323" s="114">
        <f>GI_Data_Monthly!L323</f>
        <v>14602.6</v>
      </c>
      <c r="G323" s="37">
        <f>+GI_Data_Monthly!E323</f>
        <v>181.61567687988301</v>
      </c>
      <c r="H323" s="29">
        <f>+GI_Data_Monthly!H323</f>
        <v>8011.3</v>
      </c>
      <c r="I323" s="115">
        <f>+GI_Data_Monthly!G323</f>
        <v>7386.00244140625</v>
      </c>
      <c r="J323" s="29">
        <f>GI_Data_Monthly!I323</f>
        <v>0</v>
      </c>
      <c r="K323" s="38">
        <f>+GI_Data_Monthly!K323</f>
        <v>40.664850000000001</v>
      </c>
      <c r="L323" s="74">
        <f>+H323*1000/Population_Monthly!C443</f>
        <v>0.43951604955976459</v>
      </c>
      <c r="M323" s="74">
        <f>GI_Data_Monthly!N323</f>
        <v>290.53333333333302</v>
      </c>
      <c r="N323" s="74">
        <f>GI_Data_Monthly!O323*100</f>
        <v>205.96666666669998</v>
      </c>
      <c r="O323" s="74">
        <f t="shared" si="43"/>
        <v>197.63623744355098</v>
      </c>
      <c r="P323" s="93">
        <f t="shared" si="39"/>
        <v>143.00246103361053</v>
      </c>
      <c r="Q323" s="116">
        <f t="shared" si="40"/>
        <v>17.872854227940394</v>
      </c>
      <c r="R323" s="74">
        <f t="shared" si="41"/>
        <v>205.24576316532833</v>
      </c>
      <c r="S323" s="121">
        <f t="shared" si="44"/>
        <v>9.459698848536835E-2</v>
      </c>
      <c r="T323" s="74">
        <v>0</v>
      </c>
      <c r="U323" s="74">
        <f t="shared" si="42"/>
        <v>203.04576316532834</v>
      </c>
      <c r="V323" s="38">
        <v>77.213241391026116</v>
      </c>
      <c r="W323" s="83"/>
      <c r="X323" s="74">
        <f>+GI_Data_Monthly!AB323*100</f>
        <v>161.1</v>
      </c>
      <c r="Y323" s="74">
        <f>+GI_Data_Monthly!AC323*100</f>
        <v>206.76666666669999</v>
      </c>
      <c r="Z323" s="122">
        <f t="shared" si="45"/>
        <v>0.19566846432462789</v>
      </c>
      <c r="AA323" s="120">
        <f t="shared" si="46"/>
        <v>2.0008418805537143</v>
      </c>
      <c r="AB323" s="38">
        <f t="shared" si="49"/>
        <v>17.957584202653152</v>
      </c>
      <c r="AC323" s="38">
        <f t="shared" si="50"/>
        <v>16.673674672132321</v>
      </c>
    </row>
    <row r="324" spans="1:29" x14ac:dyDescent="0.25">
      <c r="A324" s="113">
        <v>2006</v>
      </c>
      <c r="B324" s="113">
        <v>8</v>
      </c>
      <c r="C324" s="29">
        <f>+GI_Data_Monthly!J324</f>
        <v>665679.49840638798</v>
      </c>
      <c r="D324" s="37">
        <f t="shared" si="38"/>
        <v>90.105791312813665</v>
      </c>
      <c r="E324" s="37">
        <f>GI_Data_Monthly!C324</f>
        <v>2.0296525975283899</v>
      </c>
      <c r="F324" s="114">
        <f>GI_Data_Monthly!L324</f>
        <v>14640.541520511601</v>
      </c>
      <c r="G324" s="37">
        <f>+GI_Data_Monthly!E324</f>
        <v>170.334757060143</v>
      </c>
      <c r="H324" s="29">
        <f>+GI_Data_Monthly!H324</f>
        <v>8016.5197313153503</v>
      </c>
      <c r="I324" s="115">
        <f>+GI_Data_Monthly!G324</f>
        <v>7387.7548680017399</v>
      </c>
      <c r="J324" s="29">
        <f>GI_Data_Monthly!I324</f>
        <v>0</v>
      </c>
      <c r="K324" s="38">
        <f>+GI_Data_Monthly!K324</f>
        <v>40.837852419261402</v>
      </c>
      <c r="L324" s="74">
        <f>+H324*1000/Population_Monthly!C444</f>
        <v>0.43921548419739559</v>
      </c>
      <c r="M324" s="74">
        <f>GI_Data_Monthly!N324</f>
        <v>271.54934671941101</v>
      </c>
      <c r="N324" s="74">
        <f>GI_Data_Monthly!O324*100</f>
        <v>200.37501091867603</v>
      </c>
      <c r="O324" s="74">
        <f t="shared" si="43"/>
        <v>198.27207708286014</v>
      </c>
      <c r="P324" s="93">
        <f t="shared" si="39"/>
        <v>133.79104732016222</v>
      </c>
      <c r="Q324" s="116">
        <f t="shared" si="40"/>
        <v>17.936617123907681</v>
      </c>
      <c r="R324" s="74">
        <f t="shared" si="41"/>
        <v>204.26086584815366</v>
      </c>
      <c r="S324" s="121">
        <f t="shared" si="44"/>
        <v>3.9586387377357202E-2</v>
      </c>
      <c r="T324" s="74">
        <v>0</v>
      </c>
      <c r="U324" s="74">
        <f t="shared" si="42"/>
        <v>205.24576316532833</v>
      </c>
      <c r="V324" s="38">
        <v>71.778408948244987</v>
      </c>
      <c r="W324" s="83"/>
      <c r="X324" s="74">
        <f>+GI_Data_Monthly!AB324*100</f>
        <v>160.59028900101899</v>
      </c>
      <c r="Y324" s="74">
        <f>+GI_Data_Monthly!AC324*100</f>
        <v>207.13466541602901</v>
      </c>
      <c r="Z324" s="122">
        <f t="shared" si="45"/>
        <v>0.17888507047686567</v>
      </c>
      <c r="AA324" s="120">
        <f t="shared" si="46"/>
        <v>2.0054788788410547</v>
      </c>
      <c r="AB324" s="38">
        <f t="shared" si="49"/>
        <v>18.021347098620438</v>
      </c>
      <c r="AC324" s="38">
        <f t="shared" si="50"/>
        <v>16.673674672132321</v>
      </c>
    </row>
    <row r="325" spans="1:29" x14ac:dyDescent="0.25">
      <c r="A325" s="113">
        <v>2006</v>
      </c>
      <c r="B325" s="113">
        <v>9</v>
      </c>
      <c r="C325" s="29">
        <f>+GI_Data_Monthly!J325</f>
        <v>669532.00599007099</v>
      </c>
      <c r="D325" s="37">
        <f t="shared" ref="D325:D388" si="51">C325/I325</f>
        <v>90.598495430903512</v>
      </c>
      <c r="E325" s="37">
        <f>GI_Data_Monthly!C325</f>
        <v>2.0253823506197799</v>
      </c>
      <c r="F325" s="114">
        <f>GI_Data_Monthly!L325</f>
        <v>14685.4181793928</v>
      </c>
      <c r="G325" s="37">
        <f>+GI_Data_Monthly!E325</f>
        <v>157.75966686217399</v>
      </c>
      <c r="H325" s="29">
        <f>+GI_Data_Monthly!H325</f>
        <v>8019.9265170010203</v>
      </c>
      <c r="I325" s="115">
        <f>+GI_Data_Monthly!G325</f>
        <v>7390.1007164153298</v>
      </c>
      <c r="J325" s="29">
        <f>GI_Data_Monthly!I325</f>
        <v>0</v>
      </c>
      <c r="K325" s="38">
        <f>+GI_Data_Monthly!K325</f>
        <v>41.035998327061499</v>
      </c>
      <c r="L325" s="74">
        <f>+H325*1000/Population_Monthly!C445</f>
        <v>0.43881652326236653</v>
      </c>
      <c r="M325" s="74">
        <f>GI_Data_Monthly!N325</f>
        <v>249.831535182658</v>
      </c>
      <c r="N325" s="74">
        <f>GI_Data_Monthly!O325*100</f>
        <v>192.61887254126501</v>
      </c>
      <c r="O325" s="74">
        <f t="shared" si="43"/>
        <v>198.10923015179742</v>
      </c>
      <c r="P325" s="93">
        <f t="shared" ref="P325:P388" si="52">M325/E325</f>
        <v>123.35030721789788</v>
      </c>
      <c r="Q325" s="116">
        <f t="shared" ref="Q325:Q388" si="53">K325*L325</f>
        <v>18.007274114481415</v>
      </c>
      <c r="R325" s="74">
        <f t="shared" si="41"/>
        <v>199.65351670888035</v>
      </c>
      <c r="S325" s="121">
        <f t="shared" si="44"/>
        <v>-1.0043340104048171E-2</v>
      </c>
      <c r="T325" s="74">
        <v>0</v>
      </c>
      <c r="U325" s="74">
        <f t="shared" si="42"/>
        <v>204.26086584815366</v>
      </c>
      <c r="V325" s="38">
        <v>66.018038575082954</v>
      </c>
      <c r="W325" s="83"/>
      <c r="X325" s="74">
        <f>+GI_Data_Monthly!AB325*100</f>
        <v>160.081517936833</v>
      </c>
      <c r="Y325" s="74">
        <f>+GI_Data_Monthly!AC325*100</f>
        <v>207.48218766959599</v>
      </c>
      <c r="Z325" s="122">
        <f t="shared" si="45"/>
        <v>0.15939231759105435</v>
      </c>
      <c r="AA325" s="120">
        <f t="shared" si="46"/>
        <v>2.0092608963373322</v>
      </c>
      <c r="AB325" s="38">
        <f t="shared" si="49"/>
        <v>18.092004089194173</v>
      </c>
      <c r="AC325" s="38">
        <f t="shared" si="50"/>
        <v>16.673674672132321</v>
      </c>
    </row>
    <row r="326" spans="1:29" x14ac:dyDescent="0.25">
      <c r="A326" s="113">
        <v>2006</v>
      </c>
      <c r="B326" s="113">
        <v>10</v>
      </c>
      <c r="C326" s="29">
        <f>+GI_Data_Monthly!J326</f>
        <v>672245.1</v>
      </c>
      <c r="D326" s="37">
        <f t="shared" si="51"/>
        <v>90.936281913321437</v>
      </c>
      <c r="E326" s="37">
        <f>GI_Data_Monthly!C326</f>
        <v>2.0233333333329999</v>
      </c>
      <c r="F326" s="114">
        <f>GI_Data_Monthly!L326</f>
        <v>14716.9</v>
      </c>
      <c r="G326" s="37">
        <f>+GI_Data_Monthly!E326</f>
        <v>145.70977783203099</v>
      </c>
      <c r="H326" s="29">
        <f>+GI_Data_Monthly!H326</f>
        <v>8024.067</v>
      </c>
      <c r="I326" s="115">
        <f>+GI_Data_Monthly!G326</f>
        <v>7392.4849999999997</v>
      </c>
      <c r="J326" s="29">
        <f>GI_Data_Monthly!I326</f>
        <v>0</v>
      </c>
      <c r="K326" s="38">
        <f>+GI_Data_Monthly!K326</f>
        <v>41.173729999999999</v>
      </c>
      <c r="L326" s="74">
        <f>+H326*1000/Population_Monthly!C446</f>
        <v>0.43845871573268702</v>
      </c>
      <c r="M326" s="74">
        <f>GI_Data_Monthly!N326</f>
        <v>232.86666666666699</v>
      </c>
      <c r="N326" s="74">
        <f>GI_Data_Monthly!O326*100</f>
        <v>186.96666666670001</v>
      </c>
      <c r="O326" s="74">
        <f t="shared" si="43"/>
        <v>197.45367459624742</v>
      </c>
      <c r="P326" s="93">
        <f t="shared" si="52"/>
        <v>115.09060955520857</v>
      </c>
      <c r="Q326" s="116">
        <f t="shared" si="53"/>
        <v>18.052980777724407</v>
      </c>
      <c r="R326" s="74">
        <f t="shared" si="41"/>
        <v>193.320183375547</v>
      </c>
      <c r="S326" s="121">
        <f t="shared" si="44"/>
        <v>-4.0376390076653612E-2</v>
      </c>
      <c r="T326" s="74">
        <v>0</v>
      </c>
      <c r="U326" s="74">
        <f t="shared" si="42"/>
        <v>199.65351670888035</v>
      </c>
      <c r="V326" s="38">
        <v>60.391936948808507</v>
      </c>
      <c r="W326" s="83"/>
      <c r="X326" s="74">
        <f>+GI_Data_Monthly!AB326*100</f>
        <v>159.9333333333</v>
      </c>
      <c r="Y326" s="74">
        <f>+GI_Data_Monthly!AC326*100</f>
        <v>207.8333333333</v>
      </c>
      <c r="Z326" s="122">
        <f t="shared" si="45"/>
        <v>0.1388692386642382</v>
      </c>
      <c r="AA326" s="120">
        <f t="shared" si="46"/>
        <v>2.0125108963373322</v>
      </c>
      <c r="AB326" s="38">
        <f t="shared" si="49"/>
        <v>18.137710752437165</v>
      </c>
      <c r="AC326" s="38">
        <f t="shared" si="50"/>
        <v>16.673674672132321</v>
      </c>
    </row>
    <row r="327" spans="1:29" x14ac:dyDescent="0.25">
      <c r="A327" s="113">
        <v>2006</v>
      </c>
      <c r="B327" s="113">
        <v>11</v>
      </c>
      <c r="C327" s="29">
        <f>+GI_Data_Monthly!J327</f>
        <v>672990.02257911698</v>
      </c>
      <c r="D327" s="37">
        <f t="shared" si="51"/>
        <v>91.009561181410902</v>
      </c>
      <c r="E327" s="37">
        <f>GI_Data_Monthly!C327</f>
        <v>2.0266007597022502</v>
      </c>
      <c r="F327" s="114">
        <f>GI_Data_Monthly!L327</f>
        <v>14724.613937075101</v>
      </c>
      <c r="G327" s="37">
        <f>+GI_Data_Monthly!E327</f>
        <v>134.629823109786</v>
      </c>
      <c r="H327" s="29">
        <f>+GI_Data_Monthly!H327</f>
        <v>8030.9410470422399</v>
      </c>
      <c r="I327" s="115">
        <f>+GI_Data_Monthly!G327</f>
        <v>7394.7178059416701</v>
      </c>
      <c r="J327" s="29">
        <f>GI_Data_Monthly!I327</f>
        <v>0</v>
      </c>
      <c r="K327" s="38">
        <f>+GI_Data_Monthly!K327</f>
        <v>41.203381717291201</v>
      </c>
      <c r="L327" s="74">
        <f>+H327*1000/Population_Monthly!C447</f>
        <v>0.43825103087318584</v>
      </c>
      <c r="M327" s="74">
        <f>GI_Data_Monthly!N327</f>
        <v>225.23482616569001</v>
      </c>
      <c r="N327" s="74">
        <f>GI_Data_Monthly!O327*100</f>
        <v>186.06648425663099</v>
      </c>
      <c r="O327" s="74">
        <f t="shared" si="43"/>
        <v>196.74609996583459</v>
      </c>
      <c r="P327" s="93">
        <f t="shared" si="52"/>
        <v>111.13921925045646</v>
      </c>
      <c r="Q327" s="116">
        <f t="shared" si="53"/>
        <v>18.057424513064248</v>
      </c>
      <c r="R327" s="74">
        <f t="shared" si="41"/>
        <v>188.55067448819864</v>
      </c>
      <c r="S327" s="121">
        <f t="shared" si="44"/>
        <v>-4.3642115106301449E-2</v>
      </c>
      <c r="T327" s="74">
        <v>0</v>
      </c>
      <c r="U327" s="74">
        <f t="shared" si="42"/>
        <v>193.320183375547</v>
      </c>
      <c r="V327" s="38">
        <v>54.815803015773049</v>
      </c>
      <c r="W327" s="83"/>
      <c r="X327" s="74">
        <f>+GI_Data_Monthly!AB327*100</f>
        <v>160.393991569619</v>
      </c>
      <c r="Y327" s="74">
        <f>+GI_Data_Monthly!AC327*100</f>
        <v>208.235496670522</v>
      </c>
      <c r="Z327" s="122">
        <f t="shared" si="45"/>
        <v>0.11873477409730755</v>
      </c>
      <c r="AA327" s="120">
        <f t="shared" si="46"/>
        <v>2.0157418389420143</v>
      </c>
      <c r="AB327" s="38">
        <f t="shared" si="49"/>
        <v>18.142154487777006</v>
      </c>
      <c r="AC327" s="38">
        <f t="shared" si="50"/>
        <v>16.673674672132321</v>
      </c>
    </row>
    <row r="328" spans="1:29" x14ac:dyDescent="0.25">
      <c r="A328" s="113">
        <v>2006</v>
      </c>
      <c r="B328" s="113">
        <v>12</v>
      </c>
      <c r="C328" s="29">
        <f>+GI_Data_Monthly!J328</f>
        <v>672400.64408541296</v>
      </c>
      <c r="D328" s="37">
        <f t="shared" si="51"/>
        <v>90.904785318287381</v>
      </c>
      <c r="E328" s="37">
        <f>GI_Data_Monthly!C328</f>
        <v>2.03381593272724</v>
      </c>
      <c r="F328" s="114">
        <f>GI_Data_Monthly!L328</f>
        <v>14721.079332924201</v>
      </c>
      <c r="G328" s="37">
        <f>+GI_Data_Monthly!E328</f>
        <v>125.874910309992</v>
      </c>
      <c r="H328" s="29">
        <f>+GI_Data_Monthly!H328</f>
        <v>8038.2838068473502</v>
      </c>
      <c r="I328" s="115">
        <f>+GI_Data_Monthly!G328</f>
        <v>7396.7574064568598</v>
      </c>
      <c r="J328" s="29">
        <f>GI_Data_Monthly!I328</f>
        <v>7994.6045018564118</v>
      </c>
      <c r="K328" s="38">
        <f>+GI_Data_Monthly!K328</f>
        <v>41.156989784395002</v>
      </c>
      <c r="L328" s="74">
        <f>+H328*1000/Population_Monthly!C448</f>
        <v>0.4380694412472424</v>
      </c>
      <c r="M328" s="74">
        <f>GI_Data_Monthly!N328</f>
        <v>228.54979364692801</v>
      </c>
      <c r="N328" s="74">
        <f>GI_Data_Monthly!O328*100</f>
        <v>189.07025792526798</v>
      </c>
      <c r="O328" s="74">
        <f t="shared" si="43"/>
        <v>196.31528004011389</v>
      </c>
      <c r="P328" s="93">
        <f t="shared" si="52"/>
        <v>112.37486636288406</v>
      </c>
      <c r="Q328" s="116">
        <f t="shared" si="53"/>
        <v>18.029619518268383</v>
      </c>
      <c r="R328" s="74">
        <f t="shared" ref="R328:R391" si="54">AVERAGE(N326:N328)</f>
        <v>187.367802949533</v>
      </c>
      <c r="S328" s="121">
        <f t="shared" si="44"/>
        <v>-2.6615715228691106E-2</v>
      </c>
      <c r="T328" s="74">
        <v>0</v>
      </c>
      <c r="U328" s="74">
        <f t="shared" si="42"/>
        <v>188.55067448819864</v>
      </c>
      <c r="V328" s="38">
        <v>50.016234860861942</v>
      </c>
      <c r="W328" s="83">
        <f>AVERAGE(Q317:Q328)</f>
        <v>17.933454522896191</v>
      </c>
      <c r="X328" s="74">
        <f>+GI_Data_Monthly!AB328*100</f>
        <v>161.32094402494198</v>
      </c>
      <c r="Y328" s="74">
        <f>+GI_Data_Monthly!AC328*100</f>
        <v>208.64287402966099</v>
      </c>
      <c r="Z328" s="122">
        <f t="shared" si="45"/>
        <v>9.9873870324085123E-2</v>
      </c>
      <c r="AA328" s="120">
        <f t="shared" si="46"/>
        <v>2.019314063255814</v>
      </c>
      <c r="AB328" s="38">
        <f t="shared" si="49"/>
        <v>18.142154487777006</v>
      </c>
      <c r="AC328" s="38">
        <f t="shared" si="50"/>
        <v>16.645869677336457</v>
      </c>
    </row>
    <row r="329" spans="1:29" x14ac:dyDescent="0.25">
      <c r="A329" s="113">
        <v>2007</v>
      </c>
      <c r="B329" s="113">
        <v>1</v>
      </c>
      <c r="C329" s="29">
        <f>+GI_Data_Monthly!J329</f>
        <v>671568.9</v>
      </c>
      <c r="D329" s="37">
        <f t="shared" si="51"/>
        <v>90.76534068850097</v>
      </c>
      <c r="E329" s="37">
        <f>GI_Data_Monthly!C329</f>
        <v>2.0431699999999999</v>
      </c>
      <c r="F329" s="114">
        <f>GI_Data_Monthly!L329</f>
        <v>14726</v>
      </c>
      <c r="G329" s="37">
        <f>+GI_Data_Monthly!E329</f>
        <v>119.38939999999999</v>
      </c>
      <c r="H329" s="29">
        <f>+GI_Data_Monthly!H329</f>
        <v>8043.8</v>
      </c>
      <c r="I329" s="115">
        <f>+GI_Data_Monthly!G329</f>
        <v>7398.95751953125</v>
      </c>
      <c r="J329" s="29">
        <f>GI_Data_Monthly!I329</f>
        <v>0</v>
      </c>
      <c r="K329" s="38">
        <f>+GI_Data_Monthly!K329</f>
        <v>41.089379999999998</v>
      </c>
      <c r="L329" s="74">
        <f>+H329*1000/Population_Monthly!C449</f>
        <v>0.4377889210334247</v>
      </c>
      <c r="M329" s="74">
        <f>GI_Data_Monthly!N329</f>
        <v>243.1</v>
      </c>
      <c r="N329" s="74">
        <f>GI_Data_Monthly!O329*100</f>
        <v>194.26566666669999</v>
      </c>
      <c r="O329" s="74">
        <f t="shared" si="43"/>
        <v>196.31797448456393</v>
      </c>
      <c r="P329" s="93">
        <f t="shared" si="52"/>
        <v>118.98177831506923</v>
      </c>
      <c r="Q329" s="116">
        <f t="shared" si="53"/>
        <v>17.988475336132378</v>
      </c>
      <c r="R329" s="74">
        <f t="shared" si="54"/>
        <v>189.80080294953299</v>
      </c>
      <c r="S329" s="121">
        <f t="shared" si="44"/>
        <v>1.6646644963103086E-4</v>
      </c>
      <c r="T329" s="74">
        <v>0</v>
      </c>
      <c r="U329" s="74">
        <f t="shared" ref="U329:U392" si="55">AVERAGE(N326:N328)</f>
        <v>187.367802949533</v>
      </c>
      <c r="V329" s="38">
        <v>46.0789924602648</v>
      </c>
      <c r="W329" s="83"/>
      <c r="X329" s="74">
        <f>+GI_Data_Monthly!AB329*100</f>
        <v>162.5666666667</v>
      </c>
      <c r="Y329" s="74">
        <f>+GI_Data_Monthly!AC329*100</f>
        <v>209.05100000000002</v>
      </c>
      <c r="Z329" s="122">
        <f t="shared" si="45"/>
        <v>8.2582043046352152E-2</v>
      </c>
      <c r="AA329" s="120">
        <f t="shared" si="46"/>
        <v>2.0233560077002308</v>
      </c>
      <c r="AB329" s="38">
        <f t="shared" si="49"/>
        <v>18.142154487777006</v>
      </c>
      <c r="AC329" s="38">
        <f t="shared" si="50"/>
        <v>16.604725495200451</v>
      </c>
    </row>
    <row r="330" spans="1:29" x14ac:dyDescent="0.25">
      <c r="A330" s="113">
        <v>2007</v>
      </c>
      <c r="B330" s="113">
        <v>2</v>
      </c>
      <c r="C330" s="29">
        <f>+GI_Data_Monthly!J330</f>
        <v>671429.49500445498</v>
      </c>
      <c r="D330" s="37">
        <f t="shared" si="51"/>
        <v>90.716919006952438</v>
      </c>
      <c r="E330" s="37">
        <f>GI_Data_Monthly!C330</f>
        <v>2.0523997431299001</v>
      </c>
      <c r="F330" s="114">
        <f>GI_Data_Monthly!L330</f>
        <v>14754.2029278518</v>
      </c>
      <c r="G330" s="37">
        <f>+GI_Data_Monthly!E330</f>
        <v>115.655428438116</v>
      </c>
      <c r="H330" s="29">
        <f>+GI_Data_Monthly!H330</f>
        <v>8044.7810562303202</v>
      </c>
      <c r="I330" s="115">
        <f>+GI_Data_Monthly!G330</f>
        <v>7401.3701341973201</v>
      </c>
      <c r="J330" s="29">
        <f>GI_Data_Monthly!I330</f>
        <v>0</v>
      </c>
      <c r="K330" s="38">
        <f>+GI_Data_Monthly!K330</f>
        <v>41.049486946683203</v>
      </c>
      <c r="L330" s="74">
        <f>+H330*1000/Population_Monthly!C450</f>
        <v>0.43726264267537668</v>
      </c>
      <c r="M330" s="74">
        <f>GI_Data_Monthly!N330</f>
        <v>267.23271555642401</v>
      </c>
      <c r="N330" s="74">
        <f>GI_Data_Monthly!O330*100</f>
        <v>199.80358369293</v>
      </c>
      <c r="O330" s="74">
        <f t="shared" si="43"/>
        <v>196.72469141510922</v>
      </c>
      <c r="P330" s="93">
        <f t="shared" si="52"/>
        <v>130.20500341171129</v>
      </c>
      <c r="Q330" s="116">
        <f t="shared" si="53"/>
        <v>17.949407142775076</v>
      </c>
      <c r="R330" s="74">
        <f t="shared" si="54"/>
        <v>194.37983609496598</v>
      </c>
      <c r="S330" s="121">
        <f t="shared" si="44"/>
        <v>2.5038623734174426E-2</v>
      </c>
      <c r="T330" s="74">
        <v>0</v>
      </c>
      <c r="U330" s="74">
        <f t="shared" si="55"/>
        <v>189.80080294953299</v>
      </c>
      <c r="V330" s="38">
        <v>43.427488688544123</v>
      </c>
      <c r="W330" s="83"/>
      <c r="X330" s="74">
        <f>+GI_Data_Monthly!AB330*100</f>
        <v>163.88967038279802</v>
      </c>
      <c r="Y330" s="74">
        <f>+GI_Data_Monthly!AC330*100</f>
        <v>209.42222142089801</v>
      </c>
      <c r="Z330" s="122">
        <f t="shared" si="45"/>
        <v>6.6551241992464802E-2</v>
      </c>
      <c r="AA330" s="120">
        <f t="shared" si="46"/>
        <v>2.0277604154175819</v>
      </c>
      <c r="AB330" s="38">
        <f t="shared" si="49"/>
        <v>18.142154487777006</v>
      </c>
      <c r="AC330" s="38">
        <f t="shared" si="50"/>
        <v>16.565657301843149</v>
      </c>
    </row>
    <row r="331" spans="1:29" x14ac:dyDescent="0.25">
      <c r="A331" s="113">
        <v>2007</v>
      </c>
      <c r="B331" s="113">
        <v>3</v>
      </c>
      <c r="C331" s="29">
        <f>+GI_Data_Monthly!J331</f>
        <v>671910.85564014898</v>
      </c>
      <c r="D331" s="37">
        <f t="shared" si="51"/>
        <v>90.755923948586542</v>
      </c>
      <c r="E331" s="37">
        <f>GI_Data_Monthly!C331</f>
        <v>2.0598026429810798</v>
      </c>
      <c r="F331" s="114">
        <f>GI_Data_Monthly!L331</f>
        <v>14793.1901821012</v>
      </c>
      <c r="G331" s="37">
        <f>+GI_Data_Monthly!E331</f>
        <v>113.494665381887</v>
      </c>
      <c r="H331" s="29">
        <f>+GI_Data_Monthly!H331</f>
        <v>8041.0441325638203</v>
      </c>
      <c r="I331" s="115">
        <f>+GI_Data_Monthly!G331</f>
        <v>7403.4930879089297</v>
      </c>
      <c r="J331" s="29">
        <f>GI_Data_Monthly!I331</f>
        <v>0</v>
      </c>
      <c r="K331" s="38">
        <f>+GI_Data_Monthly!K331</f>
        <v>41.040682007109602</v>
      </c>
      <c r="L331" s="74">
        <f>+H331*1000/Population_Monthly!C451</f>
        <v>0.43648165595290767</v>
      </c>
      <c r="M331" s="74">
        <f>GI_Data_Monthly!N331</f>
        <v>289.916093778218</v>
      </c>
      <c r="N331" s="74">
        <f>GI_Data_Monthly!O331*100</f>
        <v>204.12907929549201</v>
      </c>
      <c r="O331" s="74">
        <f t="shared" si="43"/>
        <v>197.36663151052889</v>
      </c>
      <c r="P331" s="93">
        <f t="shared" si="52"/>
        <v>140.74945226724859</v>
      </c>
      <c r="Q331" s="116">
        <f t="shared" si="53"/>
        <v>17.913504843899901</v>
      </c>
      <c r="R331" s="74">
        <f t="shared" si="54"/>
        <v>199.39944321837402</v>
      </c>
      <c r="S331" s="121">
        <f t="shared" si="44"/>
        <v>3.9217257700210784E-2</v>
      </c>
      <c r="T331" s="74">
        <v>0</v>
      </c>
      <c r="U331" s="74">
        <f t="shared" si="55"/>
        <v>194.37983609496598</v>
      </c>
      <c r="V331" s="38">
        <v>41.79984049472538</v>
      </c>
      <c r="W331" s="83"/>
      <c r="X331" s="74">
        <f>+GI_Data_Monthly!AB331*100</f>
        <v>164.96161046963499</v>
      </c>
      <c r="Y331" s="74">
        <f>+GI_Data_Monthly!AC331*100</f>
        <v>209.73297307529299</v>
      </c>
      <c r="Z331" s="122">
        <f t="shared" si="45"/>
        <v>5.1398055972700481E-2</v>
      </c>
      <c r="AA331" s="120">
        <f t="shared" si="46"/>
        <v>2.0323170221878066</v>
      </c>
      <c r="AB331" s="38">
        <f t="shared" si="49"/>
        <v>18.142154487777006</v>
      </c>
      <c r="AC331" s="38">
        <f t="shared" si="50"/>
        <v>16.529755002967974</v>
      </c>
    </row>
    <row r="332" spans="1:29" x14ac:dyDescent="0.25">
      <c r="A332" s="113">
        <v>2007</v>
      </c>
      <c r="B332" s="113">
        <v>4</v>
      </c>
      <c r="C332" s="29">
        <f>+GI_Data_Monthly!J332</f>
        <v>672909.75</v>
      </c>
      <c r="D332" s="37">
        <f t="shared" si="51"/>
        <v>90.867208189030222</v>
      </c>
      <c r="E332" s="37">
        <f>GI_Data_Monthly!C332</f>
        <v>2.0663100000000001</v>
      </c>
      <c r="F332" s="114">
        <f>GI_Data_Monthly!L332</f>
        <v>14838.7</v>
      </c>
      <c r="G332" s="37">
        <f>+GI_Data_Monthly!E332</f>
        <v>110.797821044922</v>
      </c>
      <c r="H332" s="29">
        <f>+GI_Data_Monthly!H332</f>
        <v>8031.3670000000002</v>
      </c>
      <c r="I332" s="115">
        <f>+GI_Data_Monthly!G332</f>
        <v>7405.4189999999999</v>
      </c>
      <c r="J332" s="29">
        <f>GI_Data_Monthly!I332</f>
        <v>0</v>
      </c>
      <c r="K332" s="38">
        <f>+GI_Data_Monthly!K332</f>
        <v>41.054229999999997</v>
      </c>
      <c r="L332" s="74">
        <f>+H332*1000/Population_Monthly!C452</f>
        <v>0.43538071276225732</v>
      </c>
      <c r="M332" s="74">
        <f>GI_Data_Monthly!N332</f>
        <v>306.16666666666703</v>
      </c>
      <c r="N332" s="74">
        <f>GI_Data_Monthly!O332*100</f>
        <v>207.24700000000001</v>
      </c>
      <c r="O332" s="74">
        <f t="shared" si="43"/>
        <v>198.02332595497057</v>
      </c>
      <c r="P332" s="93">
        <f t="shared" si="52"/>
        <v>148.17073269096457</v>
      </c>
      <c r="Q332" s="116">
        <f t="shared" si="53"/>
        <v>17.874219919305645</v>
      </c>
      <c r="R332" s="74">
        <f t="shared" si="54"/>
        <v>203.726554329474</v>
      </c>
      <c r="S332" s="121">
        <f t="shared" si="44"/>
        <v>3.9526834977254843E-2</v>
      </c>
      <c r="T332" s="74">
        <v>0</v>
      </c>
      <c r="U332" s="74">
        <f t="shared" si="55"/>
        <v>199.39944321837402</v>
      </c>
      <c r="V332" s="38">
        <v>40.315509344070001</v>
      </c>
      <c r="W332" s="83"/>
      <c r="X332" s="74">
        <f>+GI_Data_Monthly!AB332*100</f>
        <v>165.79999999999998</v>
      </c>
      <c r="Y332" s="74">
        <f>+GI_Data_Monthly!AC332*100</f>
        <v>210.06566666670003</v>
      </c>
      <c r="Z332" s="122">
        <f t="shared" si="45"/>
        <v>3.7069921212774054E-2</v>
      </c>
      <c r="AA332" s="120">
        <f t="shared" si="46"/>
        <v>2.0367872999655563</v>
      </c>
      <c r="AB332" s="38">
        <f t="shared" si="49"/>
        <v>18.142154487777006</v>
      </c>
      <c r="AC332" s="38">
        <f t="shared" si="50"/>
        <v>16.490470078373718</v>
      </c>
    </row>
    <row r="333" spans="1:29" x14ac:dyDescent="0.25">
      <c r="A333" s="113">
        <v>2007</v>
      </c>
      <c r="B333" s="113">
        <v>5</v>
      </c>
      <c r="C333" s="29">
        <f>+GI_Data_Monthly!J333</f>
        <v>674068.27674090699</v>
      </c>
      <c r="D333" s="37">
        <f t="shared" si="51"/>
        <v>91.008960881856567</v>
      </c>
      <c r="E333" s="37">
        <f>GI_Data_Monthly!C333</f>
        <v>2.0706586238209299</v>
      </c>
      <c r="F333" s="114">
        <f>GI_Data_Monthly!L333</f>
        <v>14875.4577354661</v>
      </c>
      <c r="G333" s="37">
        <f>+GI_Data_Monthly!E333</f>
        <v>106.635997092371</v>
      </c>
      <c r="H333" s="29">
        <f>+GI_Data_Monthly!H333</f>
        <v>8016.6201201848098</v>
      </c>
      <c r="I333" s="115">
        <f>+GI_Data_Monthly!G333</f>
        <v>7406.6143620291396</v>
      </c>
      <c r="J333" s="29">
        <f>GI_Data_Monthly!I333</f>
        <v>0</v>
      </c>
      <c r="K333" s="38">
        <f>+GI_Data_Monthly!K333</f>
        <v>41.080209003398402</v>
      </c>
      <c r="L333" s="74">
        <f>+H333*1000/Population_Monthly!C453</f>
        <v>0.43425340431352244</v>
      </c>
      <c r="M333" s="74">
        <f>GI_Data_Monthly!N333</f>
        <v>306.47439399964401</v>
      </c>
      <c r="N333" s="74">
        <f>GI_Data_Monthly!O333*100</f>
        <v>208.11015030289099</v>
      </c>
      <c r="O333" s="74">
        <f t="shared" si="43"/>
        <v>198.42169657436148</v>
      </c>
      <c r="P333" s="93">
        <f t="shared" si="52"/>
        <v>148.00817018988633</v>
      </c>
      <c r="Q333" s="116">
        <f t="shared" si="53"/>
        <v>17.839220609636772</v>
      </c>
      <c r="R333" s="74">
        <f t="shared" si="54"/>
        <v>206.49540986612769</v>
      </c>
      <c r="S333" s="121">
        <f t="shared" si="44"/>
        <v>2.351081698940316E-2</v>
      </c>
      <c r="T333" s="74">
        <v>0</v>
      </c>
      <c r="U333" s="74">
        <f t="shared" si="55"/>
        <v>203.726554329474</v>
      </c>
      <c r="V333" s="38">
        <v>38.73300908780412</v>
      </c>
      <c r="W333" s="83"/>
      <c r="X333" s="74">
        <f>+GI_Data_Monthly!AB333*100</f>
        <v>166.157919413592</v>
      </c>
      <c r="Y333" s="74">
        <f>+GI_Data_Monthly!AC333*100</f>
        <v>210.392469580897</v>
      </c>
      <c r="Z333" s="122">
        <f t="shared" si="45"/>
        <v>2.3663340760844188E-2</v>
      </c>
      <c r="AA333" s="120">
        <f t="shared" si="46"/>
        <v>2.0409277178272616</v>
      </c>
      <c r="AB333" s="38">
        <f t="shared" si="49"/>
        <v>18.142154487777006</v>
      </c>
      <c r="AC333" s="38">
        <f t="shared" si="50"/>
        <v>16.455470768704846</v>
      </c>
    </row>
    <row r="334" spans="1:29" x14ac:dyDescent="0.25">
      <c r="A334" s="113">
        <v>2007</v>
      </c>
      <c r="B334" s="113">
        <v>6</v>
      </c>
      <c r="C334" s="29">
        <f>+GI_Data_Monthly!J334</f>
        <v>674870.89426183002</v>
      </c>
      <c r="D334" s="37">
        <f t="shared" si="51"/>
        <v>91.107798563044966</v>
      </c>
      <c r="E334" s="37">
        <f>GI_Data_Monthly!C334</f>
        <v>2.0745230163064701</v>
      </c>
      <c r="F334" s="114">
        <f>GI_Data_Monthly!L334</f>
        <v>14907.810796666099</v>
      </c>
      <c r="G334" s="37">
        <f>+GI_Data_Monthly!E334</f>
        <v>101.029759384638</v>
      </c>
      <c r="H334" s="29">
        <f>+GI_Data_Monthly!H334</f>
        <v>7998.4611853690403</v>
      </c>
      <c r="I334" s="115">
        <f>+GI_Data_Monthly!G334</f>
        <v>7407.3888833438496</v>
      </c>
      <c r="J334" s="29">
        <f>GI_Data_Monthly!I334</f>
        <v>0</v>
      </c>
      <c r="K334" s="38">
        <f>+GI_Data_Monthly!K334</f>
        <v>41.093541834548503</v>
      </c>
      <c r="L334" s="74">
        <f>+H334*1000/Population_Monthly!C454</f>
        <v>0.43294310689147752</v>
      </c>
      <c r="M334" s="74">
        <f>GI_Data_Monthly!N334</f>
        <v>297.48784583361203</v>
      </c>
      <c r="N334" s="74">
        <f>GI_Data_Monthly!O334*100</f>
        <v>208.09802348907999</v>
      </c>
      <c r="O334" s="74">
        <f t="shared" si="43"/>
        <v>198.55978853519437</v>
      </c>
      <c r="P334" s="93">
        <f t="shared" si="52"/>
        <v>143.40060028028344</v>
      </c>
      <c r="Q334" s="116">
        <f t="shared" si="53"/>
        <v>17.791165675024335</v>
      </c>
      <c r="R334" s="74">
        <f t="shared" si="54"/>
        <v>207.81839126399032</v>
      </c>
      <c r="S334" s="121">
        <f t="shared" si="44"/>
        <v>8.0270109740037121E-3</v>
      </c>
      <c r="T334" s="74">
        <v>0</v>
      </c>
      <c r="U334" s="74">
        <f t="shared" si="55"/>
        <v>206.49540986612769</v>
      </c>
      <c r="V334" s="38">
        <v>36.717008849191622</v>
      </c>
      <c r="W334" s="83"/>
      <c r="X334" s="74">
        <f>+GI_Data_Monthly!AB334*100</f>
        <v>166.39627523463301</v>
      </c>
      <c r="Y334" s="74">
        <f>+GI_Data_Monthly!AC334*100</f>
        <v>210.75480437986101</v>
      </c>
      <c r="Z334" s="122">
        <f t="shared" si="45"/>
        <v>1.2416068847642431E-2</v>
      </c>
      <c r="AA334" s="120">
        <f t="shared" si="46"/>
        <v>2.0447763055680035</v>
      </c>
      <c r="AB334" s="38">
        <f t="shared" si="49"/>
        <v>18.142154487777006</v>
      </c>
      <c r="AC334" s="38">
        <f t="shared" si="50"/>
        <v>16.407415834092408</v>
      </c>
    </row>
    <row r="335" spans="1:29" x14ac:dyDescent="0.25">
      <c r="A335" s="113">
        <v>2007</v>
      </c>
      <c r="B335" s="113">
        <v>7</v>
      </c>
      <c r="C335" s="29">
        <f>+GI_Data_Monthly!J335</f>
        <v>674624.3</v>
      </c>
      <c r="D335" s="37">
        <f t="shared" si="51"/>
        <v>91.0665771782365</v>
      </c>
      <c r="E335" s="37">
        <f>GI_Data_Monthly!C335</f>
        <v>2.0793900000000001</v>
      </c>
      <c r="F335" s="114">
        <f>GI_Data_Monthly!L335</f>
        <v>14938.5</v>
      </c>
      <c r="G335" s="37">
        <f>+GI_Data_Monthly!E335</f>
        <v>95.029139999999998</v>
      </c>
      <c r="H335" s="29">
        <f>+GI_Data_Monthly!H335</f>
        <v>7981.2</v>
      </c>
      <c r="I335" s="115">
        <f>+GI_Data_Monthly!G335</f>
        <v>7408.0339999999997</v>
      </c>
      <c r="J335" s="29">
        <f>GI_Data_Monthly!I335</f>
        <v>0</v>
      </c>
      <c r="K335" s="38">
        <f>+GI_Data_Monthly!K335</f>
        <v>41.063835144042997</v>
      </c>
      <c r="L335" s="74">
        <f>+H335*1000/Population_Monthly!C455</f>
        <v>0.43168334070073017</v>
      </c>
      <c r="M335" s="74">
        <f>GI_Data_Monthly!N335</f>
        <v>289.5</v>
      </c>
      <c r="N335" s="74">
        <f>GI_Data_Monthly!O335*100</f>
        <v>208.93099999999998</v>
      </c>
      <c r="O335" s="74">
        <f t="shared" si="43"/>
        <v>198.80681631296943</v>
      </c>
      <c r="P335" s="93">
        <f t="shared" si="52"/>
        <v>139.22352228297723</v>
      </c>
      <c r="Q335" s="116">
        <f t="shared" si="53"/>
        <v>17.72657353696453</v>
      </c>
      <c r="R335" s="74">
        <f t="shared" si="54"/>
        <v>208.37972459732364</v>
      </c>
      <c r="S335" s="121">
        <f t="shared" si="44"/>
        <v>1.4392296487940826E-2</v>
      </c>
      <c r="T335" s="74">
        <v>0</v>
      </c>
      <c r="U335" s="74">
        <f t="shared" si="55"/>
        <v>207.81839126399032</v>
      </c>
      <c r="V335" s="38">
        <v>34.243271331558795</v>
      </c>
      <c r="W335" s="83"/>
      <c r="X335" s="74">
        <f>+GI_Data_Monthly!AB335*100</f>
        <v>166.9333333333</v>
      </c>
      <c r="Y335" s="74">
        <f>+GI_Data_Monthly!AC335*100</f>
        <v>211.1486666667</v>
      </c>
      <c r="Z335" s="122">
        <f t="shared" si="45"/>
        <v>5.7323445145234702E-3</v>
      </c>
      <c r="AA335" s="120">
        <f t="shared" si="46"/>
        <v>2.0487532500124201</v>
      </c>
      <c r="AB335" s="38">
        <f t="shared" si="49"/>
        <v>18.142154487777006</v>
      </c>
      <c r="AC335" s="38">
        <f t="shared" si="50"/>
        <v>16.342823696032603</v>
      </c>
    </row>
    <row r="336" spans="1:29" x14ac:dyDescent="0.25">
      <c r="A336" s="113">
        <v>2007</v>
      </c>
      <c r="B336" s="113">
        <v>8</v>
      </c>
      <c r="C336" s="29">
        <f>+GI_Data_Monthly!J336</f>
        <v>672979.92003579705</v>
      </c>
      <c r="D336" s="37">
        <f t="shared" si="51"/>
        <v>90.83444101851444</v>
      </c>
      <c r="E336" s="37">
        <f>GI_Data_Monthly!C336</f>
        <v>2.08685313369954</v>
      </c>
      <c r="F336" s="114">
        <f>GI_Data_Monthly!L336</f>
        <v>14971.294471089201</v>
      </c>
      <c r="G336" s="37">
        <f>+GI_Data_Monthly!E336</f>
        <v>88.926149526603595</v>
      </c>
      <c r="H336" s="29">
        <f>+GI_Data_Monthly!H336</f>
        <v>7966.1134216739501</v>
      </c>
      <c r="I336" s="115">
        <f>+GI_Data_Monthly!G336</f>
        <v>7408.8628992457398</v>
      </c>
      <c r="J336" s="29">
        <f>GI_Data_Monthly!I336</f>
        <v>0</v>
      </c>
      <c r="K336" s="38">
        <f>+GI_Data_Monthly!K336</f>
        <v>40.968370822166399</v>
      </c>
      <c r="L336" s="74">
        <f>+H336*1000/Population_Monthly!C456</f>
        <v>0.43054300170353477</v>
      </c>
      <c r="M336" s="74">
        <f>GI_Data_Monthly!N336</f>
        <v>289.50437205356798</v>
      </c>
      <c r="N336" s="74">
        <f>GI_Data_Monthly!O336*100</f>
        <v>211.933759382197</v>
      </c>
      <c r="O336" s="74">
        <f t="shared" si="43"/>
        <v>199.77004535159617</v>
      </c>
      <c r="P336" s="93">
        <f t="shared" si="52"/>
        <v>138.72771752765334</v>
      </c>
      <c r="Q336" s="116">
        <f t="shared" si="53"/>
        <v>17.638645348679031</v>
      </c>
      <c r="R336" s="74">
        <f t="shared" si="54"/>
        <v>209.65426095709233</v>
      </c>
      <c r="S336" s="121">
        <f t="shared" si="44"/>
        <v>5.7685578708276175E-2</v>
      </c>
      <c r="T336" s="74">
        <v>0</v>
      </c>
      <c r="U336" s="74">
        <f t="shared" si="55"/>
        <v>208.37972459732364</v>
      </c>
      <c r="V336" s="38">
        <v>31.127884777610099</v>
      </c>
      <c r="W336" s="83"/>
      <c r="X336" s="74">
        <f>+GI_Data_Monthly!AB336*100</f>
        <v>168.11261848570999</v>
      </c>
      <c r="Y336" s="74">
        <f>+GI_Data_Monthly!AC336*100</f>
        <v>211.61342294124998</v>
      </c>
      <c r="Z336" s="122">
        <f t="shared" si="45"/>
        <v>7.2406104587667179E-3</v>
      </c>
      <c r="AA336" s="120">
        <f t="shared" si="46"/>
        <v>2.0535199613600157</v>
      </c>
      <c r="AB336" s="38">
        <f t="shared" si="49"/>
        <v>18.142154487777006</v>
      </c>
      <c r="AC336" s="38">
        <f t="shared" si="50"/>
        <v>16.254895507747104</v>
      </c>
    </row>
    <row r="337" spans="1:29" x14ac:dyDescent="0.25">
      <c r="A337" s="113">
        <v>2007</v>
      </c>
      <c r="B337" s="113">
        <v>9</v>
      </c>
      <c r="C337" s="29">
        <f>+GI_Data_Monthly!J337</f>
        <v>670926.75222435105</v>
      </c>
      <c r="D337" s="37">
        <f t="shared" si="51"/>
        <v>90.546008804691496</v>
      </c>
      <c r="E337" s="37">
        <f>GI_Data_Monthly!C337</f>
        <v>2.09591931713799</v>
      </c>
      <c r="F337" s="114">
        <f>GI_Data_Monthly!L337</f>
        <v>14993.766507140101</v>
      </c>
      <c r="G337" s="37">
        <f>+GI_Data_Monthly!E337</f>
        <v>83.518499673220902</v>
      </c>
      <c r="H337" s="29">
        <f>+GI_Data_Monthly!H337</f>
        <v>7952.9135970449297</v>
      </c>
      <c r="I337" s="115">
        <f>+GI_Data_Monthly!G337</f>
        <v>7409.7882510928303</v>
      </c>
      <c r="J337" s="29">
        <f>GI_Data_Monthly!I337</f>
        <v>0</v>
      </c>
      <c r="K337" s="38">
        <f>+GI_Data_Monthly!K337</f>
        <v>40.8261292576382</v>
      </c>
      <c r="L337" s="74">
        <f>+H337*1000/Population_Monthly!C457</f>
        <v>0.42950627454763285</v>
      </c>
      <c r="M337" s="74">
        <f>GI_Data_Monthly!N337</f>
        <v>295.15303999613502</v>
      </c>
      <c r="N337" s="74">
        <f>GI_Data_Monthly!O337*100</f>
        <v>216.31170550771398</v>
      </c>
      <c r="O337" s="74">
        <f t="shared" ref="O337:O400" si="56">AVERAGE(N326:N337)</f>
        <v>201.74444809880026</v>
      </c>
      <c r="P337" s="93">
        <f t="shared" si="52"/>
        <v>140.82271086616589</v>
      </c>
      <c r="Q337" s="116">
        <f t="shared" si="53"/>
        <v>17.535078681648297</v>
      </c>
      <c r="R337" s="74">
        <f t="shared" si="54"/>
        <v>212.39215496330368</v>
      </c>
      <c r="S337" s="121">
        <f t="shared" si="44"/>
        <v>0.12300369456982074</v>
      </c>
      <c r="T337" s="74">
        <v>0</v>
      </c>
      <c r="U337" s="74">
        <f t="shared" si="55"/>
        <v>209.65426095709233</v>
      </c>
      <c r="V337" s="38">
        <v>27.988976143200585</v>
      </c>
      <c r="W337" s="83"/>
      <c r="X337" s="74">
        <f>+GI_Data_Monthly!AB337*100</f>
        <v>169.662786252041</v>
      </c>
      <c r="Y337" s="74">
        <f>+GI_Data_Monthly!AC337*100</f>
        <v>212.12193412490899</v>
      </c>
      <c r="Z337" s="122">
        <f t="shared" si="45"/>
        <v>1.8327863348255796E-2</v>
      </c>
      <c r="AA337" s="120">
        <f t="shared" si="46"/>
        <v>2.0593980419032003</v>
      </c>
      <c r="AB337" s="38">
        <f t="shared" si="49"/>
        <v>18.142154487777006</v>
      </c>
      <c r="AC337" s="38">
        <f t="shared" si="50"/>
        <v>16.151328840716371</v>
      </c>
    </row>
    <row r="338" spans="1:29" x14ac:dyDescent="0.25">
      <c r="A338" s="113">
        <v>2007</v>
      </c>
      <c r="B338" s="113">
        <v>10</v>
      </c>
      <c r="C338" s="29">
        <f>+GI_Data_Monthly!J338</f>
        <v>669812.5</v>
      </c>
      <c r="D338" s="37">
        <f t="shared" si="51"/>
        <v>90.385340953376186</v>
      </c>
      <c r="E338" s="37">
        <f>GI_Data_Monthly!C338</f>
        <v>2.1048966666669999</v>
      </c>
      <c r="F338" s="114">
        <f>GI_Data_Monthly!L338</f>
        <v>14991.8</v>
      </c>
      <c r="G338" s="37">
        <f>+GI_Data_Monthly!E338</f>
        <v>79.490390000000005</v>
      </c>
      <c r="H338" s="29">
        <f>+GI_Data_Monthly!H338</f>
        <v>7940.3</v>
      </c>
      <c r="I338" s="115">
        <f>+GI_Data_Monthly!G338</f>
        <v>7410.6319999999996</v>
      </c>
      <c r="J338" s="29">
        <f>GI_Data_Monthly!I338</f>
        <v>0</v>
      </c>
      <c r="K338" s="38">
        <f>+GI_Data_Monthly!K338</f>
        <v>40.6712455749512</v>
      </c>
      <c r="L338" s="74">
        <f>+H338*1000/Population_Monthly!C458</f>
        <v>0.42850274197665017</v>
      </c>
      <c r="M338" s="74">
        <f>GI_Data_Monthly!N338</f>
        <v>301</v>
      </c>
      <c r="N338" s="74">
        <f>GI_Data_Monthly!O338*100</f>
        <v>220.61633333329999</v>
      </c>
      <c r="O338" s="74">
        <f t="shared" si="56"/>
        <v>204.54858698768362</v>
      </c>
      <c r="P338" s="93">
        <f t="shared" si="52"/>
        <v>142.99989389817347</v>
      </c>
      <c r="Q338" s="116">
        <f t="shared" si="53"/>
        <v>17.42774024847229</v>
      </c>
      <c r="R338" s="74">
        <f t="shared" si="54"/>
        <v>216.28726607440365</v>
      </c>
      <c r="S338" s="121">
        <f t="shared" si="44"/>
        <v>0.17997682296270634</v>
      </c>
      <c r="T338" s="74">
        <v>0</v>
      </c>
      <c r="U338" s="74">
        <f t="shared" si="55"/>
        <v>212.39215496330368</v>
      </c>
      <c r="V338" s="38">
        <v>25.576562173296239</v>
      </c>
      <c r="W338" s="83"/>
      <c r="X338" s="74">
        <f>+GI_Data_Monthly!AB338*100</f>
        <v>171.13333333330002</v>
      </c>
      <c r="Y338" s="74">
        <f>+GI_Data_Monthly!AC338*100</f>
        <v>212.63499999999999</v>
      </c>
      <c r="Z338" s="122">
        <f t="shared" si="45"/>
        <v>3.6690631101535788E-2</v>
      </c>
      <c r="AA338" s="120">
        <f t="shared" si="46"/>
        <v>2.0661949863476994</v>
      </c>
      <c r="AB338" s="38">
        <f t="shared" si="49"/>
        <v>18.142154487777006</v>
      </c>
      <c r="AC338" s="38">
        <f t="shared" si="50"/>
        <v>16.043990407540363</v>
      </c>
    </row>
    <row r="339" spans="1:29" x14ac:dyDescent="0.25">
      <c r="A339" s="113">
        <v>2007</v>
      </c>
      <c r="B339" s="113">
        <v>11</v>
      </c>
      <c r="C339" s="29">
        <f>+GI_Data_Monthly!J339</f>
        <v>670471.09072869702</v>
      </c>
      <c r="D339" s="37">
        <f t="shared" si="51"/>
        <v>90.465202110540034</v>
      </c>
      <c r="E339" s="37">
        <f>GI_Data_Monthly!C339</f>
        <v>2.11330428445899</v>
      </c>
      <c r="F339" s="114">
        <f>GI_Data_Monthly!L339</f>
        <v>14958.215483190001</v>
      </c>
      <c r="G339" s="37">
        <f>+GI_Data_Monthly!E339</f>
        <v>76.886826607074298</v>
      </c>
      <c r="H339" s="29">
        <f>+GI_Data_Monthly!H339</f>
        <v>7925.6003139272898</v>
      </c>
      <c r="I339" s="115">
        <f>+GI_Data_Monthly!G339</f>
        <v>7411.3700637007796</v>
      </c>
      <c r="J339" s="29">
        <f>GI_Data_Monthly!I339</f>
        <v>0</v>
      </c>
      <c r="K339" s="38">
        <f>+GI_Data_Monthly!K339</f>
        <v>40.519833989247303</v>
      </c>
      <c r="L339" s="74">
        <f>+H339*1000/Population_Monthly!C459</f>
        <v>0.4273882244459794</v>
      </c>
      <c r="M339" s="74">
        <f>GI_Data_Monthly!N339</f>
        <v>304.02988879064702</v>
      </c>
      <c r="N339" s="74">
        <f>GI_Data_Monthly!O339*100</f>
        <v>224.17241428709599</v>
      </c>
      <c r="O339" s="74">
        <f t="shared" si="56"/>
        <v>207.72408115688896</v>
      </c>
      <c r="P339" s="93">
        <f t="shared" si="52"/>
        <v>143.86470089823305</v>
      </c>
      <c r="Q339" s="116">
        <f t="shared" si="53"/>
        <v>17.317699903510253</v>
      </c>
      <c r="R339" s="74">
        <f t="shared" si="54"/>
        <v>220.36681770937</v>
      </c>
      <c r="S339" s="121">
        <f t="shared" si="44"/>
        <v>0.20479738832442096</v>
      </c>
      <c r="T339" s="74">
        <v>0</v>
      </c>
      <c r="U339" s="74">
        <f t="shared" si="55"/>
        <v>216.28726607440365</v>
      </c>
      <c r="V339" s="38">
        <v>24.181971544209606</v>
      </c>
      <c r="W339" s="83"/>
      <c r="X339" s="74">
        <f>+GI_Data_Monthly!AB339*100</f>
        <v>172.32789460436499</v>
      </c>
      <c r="Y339" s="74">
        <f>+GI_Data_Monthly!AC339*100</f>
        <v>213.16227828919799</v>
      </c>
      <c r="Z339" s="122">
        <f t="shared" si="45"/>
        <v>5.7393923054095991E-2</v>
      </c>
      <c r="AA339" s="120">
        <f t="shared" si="46"/>
        <v>2.0734202800774288</v>
      </c>
      <c r="AB339" s="38">
        <f t="shared" si="49"/>
        <v>18.142154487777006</v>
      </c>
      <c r="AC339" s="38">
        <f t="shared" si="50"/>
        <v>15.933950062578326</v>
      </c>
    </row>
    <row r="340" spans="1:29" x14ac:dyDescent="0.25">
      <c r="A340" s="113">
        <v>2007</v>
      </c>
      <c r="B340" s="113">
        <v>12</v>
      </c>
      <c r="C340" s="29">
        <f>+GI_Data_Monthly!J340</f>
        <v>672254.64178899105</v>
      </c>
      <c r="D340" s="37">
        <f t="shared" si="51"/>
        <v>90.696534894420495</v>
      </c>
      <c r="E340" s="37">
        <f>GI_Data_Monthly!C340</f>
        <v>2.1206374801128698</v>
      </c>
      <c r="F340" s="114">
        <f>GI_Data_Monthly!L340</f>
        <v>14915.634799928301</v>
      </c>
      <c r="G340" s="37">
        <f>+GI_Data_Monthly!E340</f>
        <v>75.253265991962905</v>
      </c>
      <c r="H340" s="29">
        <f>+GI_Data_Monthly!H340</f>
        <v>7907.4849275760698</v>
      </c>
      <c r="I340" s="115">
        <f>+GI_Data_Monthly!G340</f>
        <v>7412.1314840920904</v>
      </c>
      <c r="J340" s="29">
        <f>GI_Data_Monthly!I340</f>
        <v>7987.4738128808531</v>
      </c>
      <c r="K340" s="38">
        <f>+GI_Data_Monthly!K340</f>
        <v>40.400345959801101</v>
      </c>
      <c r="L340" s="74">
        <f>+H340*1000/Population_Monthly!C460</f>
        <v>0.42609132632721924</v>
      </c>
      <c r="M340" s="74">
        <f>GI_Data_Monthly!N340</f>
        <v>307.32723003098101</v>
      </c>
      <c r="N340" s="74">
        <f>GI_Data_Monthly!O340*100</f>
        <v>227.02429000523199</v>
      </c>
      <c r="O340" s="74">
        <f t="shared" si="56"/>
        <v>210.88691716355268</v>
      </c>
      <c r="P340" s="93">
        <f t="shared" si="52"/>
        <v>144.92209673414982</v>
      </c>
      <c r="Q340" s="116">
        <f t="shared" si="53"/>
        <v>17.214236994090165</v>
      </c>
      <c r="R340" s="74">
        <f t="shared" si="54"/>
        <v>223.93767920854262</v>
      </c>
      <c r="S340" s="121">
        <f t="shared" si="44"/>
        <v>0.20074036232058101</v>
      </c>
      <c r="T340" s="74">
        <v>0</v>
      </c>
      <c r="U340" s="74">
        <f t="shared" si="55"/>
        <v>220.36681770937</v>
      </c>
      <c r="V340" s="38">
        <v>23.51911134278749</v>
      </c>
      <c r="W340" s="83">
        <f>AVERAGE(Q329:Q340)</f>
        <v>17.684664020011553</v>
      </c>
      <c r="X340" s="74">
        <f>+GI_Data_Monthly!AB340*100</f>
        <v>173.26433883607399</v>
      </c>
      <c r="Y340" s="74">
        <f>+GI_Data_Monthly!AC340*100</f>
        <v>213.63449993242801</v>
      </c>
      <c r="Z340" s="122">
        <f t="shared" si="45"/>
        <v>7.6340262849868668E-2</v>
      </c>
      <c r="AA340" s="120">
        <f t="shared" si="46"/>
        <v>2.0806554090262308</v>
      </c>
      <c r="AB340" s="38">
        <f t="shared" si="49"/>
        <v>18.142154487777006</v>
      </c>
      <c r="AC340" s="38">
        <f t="shared" si="50"/>
        <v>15.830487153158238</v>
      </c>
    </row>
    <row r="341" spans="1:29" x14ac:dyDescent="0.25">
      <c r="A341" s="113">
        <v>2008</v>
      </c>
      <c r="B341" s="113">
        <v>1</v>
      </c>
      <c r="C341" s="29">
        <f>+GI_Data_Monthly!J341</f>
        <v>674274.9</v>
      </c>
      <c r="D341" s="37">
        <f t="shared" si="51"/>
        <v>90.955787609588057</v>
      </c>
      <c r="E341" s="37">
        <f>GI_Data_Monthly!C341</f>
        <v>2.1276966666670001</v>
      </c>
      <c r="F341" s="114">
        <f>GI_Data_Monthly!L341</f>
        <v>14889.5</v>
      </c>
      <c r="G341" s="37">
        <f>+GI_Data_Monthly!E341</f>
        <v>73.596040000000002</v>
      </c>
      <c r="H341" s="29">
        <f>+GI_Data_Monthly!H341</f>
        <v>7882.2330000000002</v>
      </c>
      <c r="I341" s="115">
        <f>+GI_Data_Monthly!G341</f>
        <v>7413.2160000000003</v>
      </c>
      <c r="J341" s="29">
        <f>GI_Data_Monthly!I341</f>
        <v>0</v>
      </c>
      <c r="K341" s="38">
        <f>+GI_Data_Monthly!K341</f>
        <v>40.322650000000003</v>
      </c>
      <c r="L341" s="74">
        <f>+H341*1000/Population_Monthly!C461</f>
        <v>0.42441211244009408</v>
      </c>
      <c r="M341" s="74">
        <f>GI_Data_Monthly!N341</f>
        <v>316.2</v>
      </c>
      <c r="N341" s="74">
        <f>GI_Data_Monthly!O341*100</f>
        <v>229.95166666669999</v>
      </c>
      <c r="O341" s="74">
        <f t="shared" si="56"/>
        <v>213.86075049688603</v>
      </c>
      <c r="P341" s="93">
        <f t="shared" si="52"/>
        <v>148.61140920774284</v>
      </c>
      <c r="Q341" s="116">
        <f t="shared" si="53"/>
        <v>17.113421065682562</v>
      </c>
      <c r="R341" s="74">
        <f t="shared" si="54"/>
        <v>227.04945698634265</v>
      </c>
      <c r="S341" s="121">
        <f t="shared" si="44"/>
        <v>0.18369689617479446</v>
      </c>
      <c r="T341" s="74">
        <v>0</v>
      </c>
      <c r="U341" s="74">
        <f t="shared" si="55"/>
        <v>223.93767920854262</v>
      </c>
      <c r="V341" s="38">
        <v>22.945395722573139</v>
      </c>
      <c r="W341" s="83"/>
      <c r="X341" s="74">
        <f>+GI_Data_Monthly!AB341*100</f>
        <v>174.2</v>
      </c>
      <c r="Y341" s="74">
        <f>+GI_Data_Monthly!AC341*100</f>
        <v>214.04333333330001</v>
      </c>
      <c r="Z341" s="122">
        <f t="shared" si="45"/>
        <v>9.163446532696562E-2</v>
      </c>
      <c r="AA341" s="120">
        <f t="shared" si="46"/>
        <v>2.0876992979151474</v>
      </c>
      <c r="AB341" s="38">
        <f t="shared" si="49"/>
        <v>18.142154487777006</v>
      </c>
      <c r="AC341" s="38">
        <f t="shared" si="50"/>
        <v>15.729671224750636</v>
      </c>
    </row>
    <row r="342" spans="1:29" x14ac:dyDescent="0.25">
      <c r="A342" s="113">
        <v>2008</v>
      </c>
      <c r="B342" s="113">
        <v>2</v>
      </c>
      <c r="C342" s="29">
        <f>+GI_Data_Monthly!J342</f>
        <v>675505.87104865001</v>
      </c>
      <c r="D342" s="37">
        <f t="shared" si="51"/>
        <v>91.10400286713346</v>
      </c>
      <c r="E342" s="37">
        <f>GI_Data_Monthly!C342</f>
        <v>2.1348214802369099</v>
      </c>
      <c r="F342" s="114">
        <f>GI_Data_Monthly!L342</f>
        <v>14901.230924665701</v>
      </c>
      <c r="G342" s="37">
        <f>+GI_Data_Monthly!E342</f>
        <v>71.273947734447802</v>
      </c>
      <c r="H342" s="29">
        <f>+GI_Data_Monthly!H342</f>
        <v>7848.94751189005</v>
      </c>
      <c r="I342" s="115">
        <f>+GI_Data_Monthly!G342</f>
        <v>7414.6673009945698</v>
      </c>
      <c r="J342" s="29">
        <f>GI_Data_Monthly!I342</f>
        <v>0</v>
      </c>
      <c r="K342" s="38">
        <f>+GI_Data_Monthly!K342</f>
        <v>40.291843380270898</v>
      </c>
      <c r="L342" s="74">
        <f>+H342*1000/Population_Monthly!C462</f>
        <v>0.42230317924341632</v>
      </c>
      <c r="M342" s="74">
        <f>GI_Data_Monthly!N342</f>
        <v>334.09736234088899</v>
      </c>
      <c r="N342" s="74">
        <f>GI_Data_Monthly!O342*100</f>
        <v>233.568259047932</v>
      </c>
      <c r="O342" s="74">
        <f t="shared" si="56"/>
        <v>216.67447344313612</v>
      </c>
      <c r="P342" s="93">
        <f t="shared" si="52"/>
        <v>156.49896978918014</v>
      </c>
      <c r="Q342" s="116">
        <f t="shared" si="53"/>
        <v>17.015373557066198</v>
      </c>
      <c r="R342" s="74">
        <f t="shared" si="54"/>
        <v>230.18140523995464</v>
      </c>
      <c r="S342" s="121">
        <f t="shared" si="44"/>
        <v>0.16898933808361294</v>
      </c>
      <c r="T342" s="74">
        <v>1</v>
      </c>
      <c r="U342" s="74">
        <f t="shared" si="55"/>
        <v>227.04945698634265</v>
      </c>
      <c r="V342" s="38">
        <v>22.022024568355459</v>
      </c>
      <c r="W342" s="83"/>
      <c r="X342" s="74">
        <f>+GI_Data_Monthly!AB342*100</f>
        <v>175.29533576502402</v>
      </c>
      <c r="Y342" s="74">
        <f>+GI_Data_Monthly!AC342*100</f>
        <v>214.354228597706</v>
      </c>
      <c r="Z342" s="122">
        <f t="shared" si="45"/>
        <v>0.10363035818941883</v>
      </c>
      <c r="AA342" s="120">
        <f t="shared" si="46"/>
        <v>2.094567776007398</v>
      </c>
      <c r="AB342" s="38">
        <f t="shared" si="49"/>
        <v>18.142154487777006</v>
      </c>
      <c r="AC342" s="38">
        <f t="shared" si="50"/>
        <v>15.631623716134271</v>
      </c>
    </row>
    <row r="343" spans="1:29" x14ac:dyDescent="0.25">
      <c r="A343" s="113">
        <v>2008</v>
      </c>
      <c r="B343" s="113">
        <v>3</v>
      </c>
      <c r="C343" s="29">
        <f>+GI_Data_Monthly!J343</f>
        <v>675265.30769346002</v>
      </c>
      <c r="D343" s="37">
        <f t="shared" si="51"/>
        <v>91.058252747784948</v>
      </c>
      <c r="E343" s="37">
        <f>GI_Data_Monthly!C343</f>
        <v>2.1430463770406001</v>
      </c>
      <c r="F343" s="114">
        <f>GI_Data_Monthly!L343</f>
        <v>14932.3751262565</v>
      </c>
      <c r="G343" s="37">
        <f>+GI_Data_Monthly!E343</f>
        <v>68.5901569711137</v>
      </c>
      <c r="H343" s="29">
        <f>+GI_Data_Monthly!H343</f>
        <v>7813.3671173434795</v>
      </c>
      <c r="I343" s="115">
        <f>+GI_Data_Monthly!G343</f>
        <v>7415.75076741066</v>
      </c>
      <c r="J343" s="29">
        <f>GI_Data_Monthly!I343</f>
        <v>0</v>
      </c>
      <c r="K343" s="38">
        <f>+GI_Data_Monthly!K343</f>
        <v>40.243376336488403</v>
      </c>
      <c r="L343" s="74">
        <f>+H343*1000/Population_Monthly!C463</f>
        <v>0.42007402226086915</v>
      </c>
      <c r="M343" s="74">
        <f>GI_Data_Monthly!N343</f>
        <v>356.13530751390903</v>
      </c>
      <c r="N343" s="74">
        <f>GI_Data_Monthly!O343*100</f>
        <v>238.59649472916198</v>
      </c>
      <c r="O343" s="74">
        <f t="shared" si="56"/>
        <v>219.54675806260863</v>
      </c>
      <c r="P343" s="93">
        <f t="shared" si="52"/>
        <v>166.18180144365678</v>
      </c>
      <c r="Q343" s="116">
        <f t="shared" si="53"/>
        <v>16.905196967026566</v>
      </c>
      <c r="R343" s="74">
        <f t="shared" si="54"/>
        <v>234.03880681459796</v>
      </c>
      <c r="S343" s="121">
        <f t="shared" si="44"/>
        <v>0.16885107968265434</v>
      </c>
      <c r="T343" s="74">
        <v>0</v>
      </c>
      <c r="U343" s="74">
        <f t="shared" si="55"/>
        <v>230.18140523995464</v>
      </c>
      <c r="V343" s="38">
        <v>20.938604985885242</v>
      </c>
      <c r="W343" s="83"/>
      <c r="X343" s="74">
        <f>+GI_Data_Monthly!AB343*100</f>
        <v>176.61592246800899</v>
      </c>
      <c r="Y343" s="74">
        <f>+GI_Data_Monthly!AC343*100</f>
        <v>214.62138589915099</v>
      </c>
      <c r="Z343" s="122">
        <f t="shared" si="45"/>
        <v>0.11443317668795579</v>
      </c>
      <c r="AA343" s="120">
        <f t="shared" si="46"/>
        <v>2.1015047538456915</v>
      </c>
      <c r="AB343" s="38">
        <f t="shared" si="49"/>
        <v>18.142154487777006</v>
      </c>
      <c r="AC343" s="38">
        <f t="shared" si="50"/>
        <v>15.521447126094639</v>
      </c>
    </row>
    <row r="344" spans="1:29" x14ac:dyDescent="0.25">
      <c r="A344" s="113">
        <v>2008</v>
      </c>
      <c r="B344" s="113">
        <v>4</v>
      </c>
      <c r="C344" s="29">
        <f>+GI_Data_Monthly!J344</f>
        <v>672848.2</v>
      </c>
      <c r="D344" s="37">
        <f t="shared" si="51"/>
        <v>90.731891499011894</v>
      </c>
      <c r="E344" s="37">
        <f>GI_Data_Monthly!C344</f>
        <v>2.1553766666669998</v>
      </c>
      <c r="F344" s="114">
        <f>GI_Data_Monthly!L344</f>
        <v>14963.4</v>
      </c>
      <c r="G344" s="37">
        <f>+GI_Data_Monthly!E344</f>
        <v>65.467680000000001</v>
      </c>
      <c r="H344" s="29">
        <f>+GI_Data_Monthly!H344</f>
        <v>7774.7330000000002</v>
      </c>
      <c r="I344" s="115">
        <f>+GI_Data_Monthly!G344</f>
        <v>7415.7849999999999</v>
      </c>
      <c r="J344" s="29">
        <f>GI_Data_Monthly!I344</f>
        <v>0</v>
      </c>
      <c r="K344" s="38">
        <f>+GI_Data_Monthly!K344</f>
        <v>40.086994171142599</v>
      </c>
      <c r="L344" s="74">
        <f>+H344*1000/Population_Monthly!C464</f>
        <v>0.41768414526667025</v>
      </c>
      <c r="M344" s="74">
        <f>GI_Data_Monthly!N344</f>
        <v>380.63333333333298</v>
      </c>
      <c r="N344" s="74">
        <f>GI_Data_Monthly!O344*100</f>
        <v>246.92766666670002</v>
      </c>
      <c r="O344" s="74">
        <f t="shared" si="56"/>
        <v>222.85348028483364</v>
      </c>
      <c r="P344" s="93">
        <f t="shared" si="52"/>
        <v>176.59712996797504</v>
      </c>
      <c r="Q344" s="116">
        <f t="shared" si="53"/>
        <v>16.743701896683689</v>
      </c>
      <c r="R344" s="74">
        <f t="shared" si="54"/>
        <v>239.69747348126467</v>
      </c>
      <c r="S344" s="121">
        <f t="shared" si="44"/>
        <v>0.19146557811066023</v>
      </c>
      <c r="T344" s="74">
        <v>0</v>
      </c>
      <c r="U344" s="74">
        <f t="shared" si="55"/>
        <v>234.03880681459796</v>
      </c>
      <c r="V344" s="38">
        <v>19.790101864740073</v>
      </c>
      <c r="W344" s="83"/>
      <c r="X344" s="74">
        <f>+GI_Data_Monthly!AB344*100</f>
        <v>178.5</v>
      </c>
      <c r="Y344" s="74">
        <f>+GI_Data_Monthly!AC344*100</f>
        <v>214.97333333330002</v>
      </c>
      <c r="Z344" s="122">
        <f t="shared" si="45"/>
        <v>0.12709473861573958</v>
      </c>
      <c r="AA344" s="120">
        <f t="shared" si="46"/>
        <v>2.1089269760679414</v>
      </c>
      <c r="AB344" s="38">
        <f t="shared" si="49"/>
        <v>18.142154487777006</v>
      </c>
      <c r="AC344" s="38">
        <f t="shared" si="50"/>
        <v>15.359952055751762</v>
      </c>
    </row>
    <row r="345" spans="1:29" x14ac:dyDescent="0.25">
      <c r="A345" s="113">
        <v>2008</v>
      </c>
      <c r="B345" s="113">
        <v>5</v>
      </c>
      <c r="C345" s="29">
        <f>+GI_Data_Monthly!J345</f>
        <v>668168.28476531699</v>
      </c>
      <c r="D345" s="37">
        <f t="shared" si="51"/>
        <v>90.120493667368422</v>
      </c>
      <c r="E345" s="37">
        <f>GI_Data_Monthly!C345</f>
        <v>2.1710840436960002</v>
      </c>
      <c r="F345" s="114">
        <f>GI_Data_Monthly!L345</f>
        <v>14971.1121075591</v>
      </c>
      <c r="G345" s="37">
        <f>+GI_Data_Monthly!E345</f>
        <v>62.4577049018461</v>
      </c>
      <c r="H345" s="29">
        <f>+GI_Data_Monthly!H345</f>
        <v>7739.7337957547597</v>
      </c>
      <c r="I345" s="115">
        <f>+GI_Data_Monthly!G345</f>
        <v>7414.1658303770801</v>
      </c>
      <c r="J345" s="29">
        <f>GI_Data_Monthly!I345</f>
        <v>0</v>
      </c>
      <c r="K345" s="38">
        <f>+GI_Data_Monthly!K345</f>
        <v>39.787532949727598</v>
      </c>
      <c r="L345" s="74">
        <f>+H345*1000/Population_Monthly!C465</f>
        <v>0.4156670586984193</v>
      </c>
      <c r="M345" s="74">
        <f>GI_Data_Monthly!N345</f>
        <v>399.94068886754098</v>
      </c>
      <c r="N345" s="74">
        <f>GI_Data_Monthly!O345*100</f>
        <v>257.76423017562001</v>
      </c>
      <c r="O345" s="74">
        <f t="shared" si="56"/>
        <v>226.99132027422775</v>
      </c>
      <c r="P345" s="93">
        <f t="shared" si="52"/>
        <v>184.21243987712782</v>
      </c>
      <c r="Q345" s="116">
        <f t="shared" si="53"/>
        <v>16.538366794079714</v>
      </c>
      <c r="R345" s="74">
        <f t="shared" si="54"/>
        <v>247.76279719049398</v>
      </c>
      <c r="S345" s="121">
        <f t="shared" si="44"/>
        <v>0.23859518529231138</v>
      </c>
      <c r="T345" s="74">
        <v>0</v>
      </c>
      <c r="U345" s="74">
        <f t="shared" si="55"/>
        <v>239.69747348126467</v>
      </c>
      <c r="V345" s="38">
        <v>18.852558471936568</v>
      </c>
      <c r="W345" s="83"/>
      <c r="X345" s="74">
        <f>+GI_Data_Monthly!AB345*100</f>
        <v>180.735883101589</v>
      </c>
      <c r="Y345" s="74">
        <f>+GI_Data_Monthly!AC345*100</f>
        <v>215.434264431537</v>
      </c>
      <c r="Z345" s="122">
        <f t="shared" si="45"/>
        <v>0.14501843597431527</v>
      </c>
      <c r="AA345" s="120">
        <f t="shared" si="46"/>
        <v>2.1172957610575307</v>
      </c>
      <c r="AB345" s="38">
        <f t="shared" si="49"/>
        <v>18.142154487777006</v>
      </c>
      <c r="AC345" s="38">
        <f t="shared" si="50"/>
        <v>15.154616953147787</v>
      </c>
    </row>
    <row r="346" spans="1:29" x14ac:dyDescent="0.25">
      <c r="A346" s="113">
        <v>2008</v>
      </c>
      <c r="B346" s="113">
        <v>6</v>
      </c>
      <c r="C346" s="29">
        <f>+GI_Data_Monthly!J346</f>
        <v>662562.325758141</v>
      </c>
      <c r="D346" s="37">
        <f t="shared" si="51"/>
        <v>89.398568490786744</v>
      </c>
      <c r="E346" s="37">
        <f>GI_Data_Monthly!C346</f>
        <v>2.1849859983222402</v>
      </c>
      <c r="F346" s="114">
        <f>GI_Data_Monthly!L346</f>
        <v>14948.115088864901</v>
      </c>
      <c r="G346" s="37">
        <f>+GI_Data_Monthly!E346</f>
        <v>59.532716411158098</v>
      </c>
      <c r="H346" s="29">
        <f>+GI_Data_Monthly!H346</f>
        <v>7704.6498600753803</v>
      </c>
      <c r="I346" s="115">
        <f>+GI_Data_Monthly!G346</f>
        <v>7411.3303707589403</v>
      </c>
      <c r="J346" s="29">
        <f>GI_Data_Monthly!I346</f>
        <v>0</v>
      </c>
      <c r="K346" s="38">
        <f>+GI_Data_Monthly!K346</f>
        <v>39.431803339050099</v>
      </c>
      <c r="L346" s="74">
        <f>+H346*1000/Population_Monthly!C466</f>
        <v>0.41364675002719992</v>
      </c>
      <c r="M346" s="74">
        <f>GI_Data_Monthly!N346</f>
        <v>406.58177535193101</v>
      </c>
      <c r="N346" s="74">
        <f>GI_Data_Monthly!O346*100</f>
        <v>266.118636997132</v>
      </c>
      <c r="O346" s="74">
        <f t="shared" si="56"/>
        <v>231.82637139989876</v>
      </c>
      <c r="P346" s="93">
        <f t="shared" si="52"/>
        <v>186.07980813795982</v>
      </c>
      <c r="Q346" s="116">
        <f t="shared" si="53"/>
        <v>16.310837298909764</v>
      </c>
      <c r="R346" s="74">
        <f t="shared" si="54"/>
        <v>256.9368446131507</v>
      </c>
      <c r="S346" s="121">
        <f t="shared" si="44"/>
        <v>0.27881386154105714</v>
      </c>
      <c r="T346" s="74">
        <v>0</v>
      </c>
      <c r="U346" s="74">
        <f t="shared" si="55"/>
        <v>247.76279719049398</v>
      </c>
      <c r="V346" s="38">
        <v>17.92279339375288</v>
      </c>
      <c r="W346" s="83"/>
      <c r="X346" s="74">
        <f>+GI_Data_Monthly!AB346*100</f>
        <v>182.543170751508</v>
      </c>
      <c r="Y346" s="74">
        <f>+GI_Data_Monthly!AC346*100</f>
        <v>215.946684943793</v>
      </c>
      <c r="Z346" s="122">
        <f t="shared" si="45"/>
        <v>0.16758400685490304</v>
      </c>
      <c r="AA346" s="120">
        <f t="shared" si="46"/>
        <v>2.126501009558845</v>
      </c>
      <c r="AB346" s="38">
        <f t="shared" si="49"/>
        <v>18.142154487777006</v>
      </c>
      <c r="AC346" s="38">
        <f t="shared" si="50"/>
        <v>14.927087457977837</v>
      </c>
    </row>
    <row r="347" spans="1:29" x14ac:dyDescent="0.25">
      <c r="A347" s="113">
        <v>2008</v>
      </c>
      <c r="B347" s="113">
        <v>7</v>
      </c>
      <c r="C347" s="29">
        <f>+GI_Data_Monthly!J347</f>
        <v>658432.9</v>
      </c>
      <c r="D347" s="37">
        <f t="shared" si="51"/>
        <v>88.87821161784278</v>
      </c>
      <c r="E347" s="37">
        <f>GI_Data_Monthly!C347</f>
        <v>2.1886100000000002</v>
      </c>
      <c r="F347" s="114">
        <f>GI_Data_Monthly!L347</f>
        <v>14891.6</v>
      </c>
      <c r="G347" s="37">
        <f>+GI_Data_Monthly!E347</f>
        <v>57.021810000000002</v>
      </c>
      <c r="H347" s="29">
        <f>+GI_Data_Monthly!H347</f>
        <v>7669.3</v>
      </c>
      <c r="I347" s="115">
        <f>+GI_Data_Monthly!G347</f>
        <v>7408.26</v>
      </c>
      <c r="J347" s="29">
        <f>GI_Data_Monthly!I347</f>
        <v>0</v>
      </c>
      <c r="K347" s="38">
        <f>+GI_Data_Monthly!K347</f>
        <v>39.183070000000001</v>
      </c>
      <c r="L347" s="74">
        <f>+H347*1000/Population_Monthly!C467</f>
        <v>0.41161349775403278</v>
      </c>
      <c r="M347" s="74">
        <f>GI_Data_Monthly!N347</f>
        <v>390.96666666666698</v>
      </c>
      <c r="N347" s="74">
        <f>GI_Data_Monthly!O347*100</f>
        <v>264.61333333330003</v>
      </c>
      <c r="O347" s="74">
        <f t="shared" si="56"/>
        <v>236.46656584434041</v>
      </c>
      <c r="P347" s="93">
        <f t="shared" si="52"/>
        <v>178.63697354332976</v>
      </c>
      <c r="Q347" s="116">
        <f t="shared" si="53"/>
        <v>16.128280495441111</v>
      </c>
      <c r="R347" s="74">
        <f t="shared" si="54"/>
        <v>262.83206683535064</v>
      </c>
      <c r="S347" s="121">
        <f t="shared" si="44"/>
        <v>0.2665106342921828</v>
      </c>
      <c r="T347" s="74">
        <v>0</v>
      </c>
      <c r="U347" s="74">
        <f t="shared" si="55"/>
        <v>256.9368446131507</v>
      </c>
      <c r="V347" s="38">
        <v>16.84862245686287</v>
      </c>
      <c r="W347" s="83"/>
      <c r="X347" s="74">
        <f>+GI_Data_Monthly!AB347*100</f>
        <v>182.7</v>
      </c>
      <c r="Y347" s="74">
        <f>+GI_Data_Monthly!AC347*100</f>
        <v>216.357</v>
      </c>
      <c r="Z347" s="122">
        <f t="shared" si="45"/>
        <v>0.18859386833858985</v>
      </c>
      <c r="AA347" s="120">
        <f t="shared" si="46"/>
        <v>2.1356026762255111</v>
      </c>
      <c r="AB347" s="38">
        <f t="shared" si="49"/>
        <v>18.142154487777006</v>
      </c>
      <c r="AC347" s="38">
        <f t="shared" si="50"/>
        <v>14.744530654509184</v>
      </c>
    </row>
    <row r="348" spans="1:29" x14ac:dyDescent="0.25">
      <c r="A348" s="113">
        <v>2008</v>
      </c>
      <c r="B348" s="113">
        <v>8</v>
      </c>
      <c r="C348" s="29">
        <f>+GI_Data_Monthly!J348</f>
        <v>656975.637462307</v>
      </c>
      <c r="D348" s="37">
        <f t="shared" si="51"/>
        <v>88.715540625517946</v>
      </c>
      <c r="E348" s="37">
        <f>GI_Data_Monthly!C348</f>
        <v>2.1772358868807302</v>
      </c>
      <c r="F348" s="114">
        <f>GI_Data_Monthly!L348</f>
        <v>14797.6419279908</v>
      </c>
      <c r="G348" s="37">
        <f>+GI_Data_Monthly!E348</f>
        <v>54.7630818035841</v>
      </c>
      <c r="H348" s="29">
        <f>+GI_Data_Monthly!H348</f>
        <v>7629.0320786626498</v>
      </c>
      <c r="I348" s="115">
        <f>+GI_Data_Monthly!G348</f>
        <v>7405.4177298597897</v>
      </c>
      <c r="J348" s="29">
        <f>GI_Data_Monthly!I348</f>
        <v>0</v>
      </c>
      <c r="K348" s="38">
        <f>+GI_Data_Monthly!K348</f>
        <v>39.117196797724702</v>
      </c>
      <c r="L348" s="74">
        <f>+H348*1000/Population_Monthly!C468</f>
        <v>0.40931771521639754</v>
      </c>
      <c r="M348" s="74">
        <f>GI_Data_Monthly!N348</f>
        <v>347.29444491651702</v>
      </c>
      <c r="N348" s="74">
        <f>GI_Data_Monthly!O348*100</f>
        <v>248.781724417953</v>
      </c>
      <c r="O348" s="74">
        <f t="shared" si="56"/>
        <v>239.53722959732008</v>
      </c>
      <c r="P348" s="93">
        <f t="shared" si="52"/>
        <v>159.51162986481765</v>
      </c>
      <c r="Q348" s="116">
        <f t="shared" si="53"/>
        <v>16.011361618914858</v>
      </c>
      <c r="R348" s="74">
        <f t="shared" si="54"/>
        <v>259.83789824946166</v>
      </c>
      <c r="S348" s="121">
        <f t="shared" si="44"/>
        <v>0.17386548109735145</v>
      </c>
      <c r="T348" s="74">
        <v>0</v>
      </c>
      <c r="U348" s="74">
        <f t="shared" si="55"/>
        <v>262.83206683535064</v>
      </c>
      <c r="V348" s="38">
        <v>15.422500487517651</v>
      </c>
      <c r="W348" s="83"/>
      <c r="X348" s="74">
        <f>+GI_Data_Monthly!AB348*100</f>
        <v>180.50654358860299</v>
      </c>
      <c r="Y348" s="74">
        <f>+GI_Data_Monthly!AC348*100</f>
        <v>216.60639970602298</v>
      </c>
      <c r="Z348" s="122">
        <f t="shared" si="45"/>
        <v>0.1982755268710128</v>
      </c>
      <c r="AA348" s="120">
        <f t="shared" si="46"/>
        <v>2.1431345723239441</v>
      </c>
      <c r="AB348" s="38">
        <f t="shared" si="49"/>
        <v>18.142154487777006</v>
      </c>
      <c r="AC348" s="38">
        <f t="shared" si="50"/>
        <v>14.627611777982931</v>
      </c>
    </row>
    <row r="349" spans="1:29" x14ac:dyDescent="0.25">
      <c r="A349" s="113">
        <v>2008</v>
      </c>
      <c r="B349" s="113">
        <v>9</v>
      </c>
      <c r="C349" s="29">
        <f>+GI_Data_Monthly!J349</f>
        <v>657246.23527822201</v>
      </c>
      <c r="D349" s="37">
        <f t="shared" si="51"/>
        <v>88.781909204375566</v>
      </c>
      <c r="E349" s="37">
        <f>GI_Data_Monthly!C349</f>
        <v>2.1571647568419299</v>
      </c>
      <c r="F349" s="114">
        <f>GI_Data_Monthly!L349</f>
        <v>14684.548932924499</v>
      </c>
      <c r="G349" s="37">
        <f>+GI_Data_Monthly!E349</f>
        <v>52.2912619796736</v>
      </c>
      <c r="H349" s="29">
        <f>+GI_Data_Monthly!H349</f>
        <v>7583.6553028419303</v>
      </c>
      <c r="I349" s="115">
        <f>+GI_Data_Monthly!G349</f>
        <v>7402.9297316105703</v>
      </c>
      <c r="J349" s="29">
        <f>GI_Data_Monthly!I349</f>
        <v>0</v>
      </c>
      <c r="K349" s="38">
        <f>+GI_Data_Monthly!K349</f>
        <v>39.124790170770702</v>
      </c>
      <c r="L349" s="74">
        <f>+H349*1000/Population_Monthly!C469</f>
        <v>0.40674942802330555</v>
      </c>
      <c r="M349" s="74">
        <f>GI_Data_Monthly!N349</f>
        <v>289.88240277173298</v>
      </c>
      <c r="N349" s="74">
        <f>GI_Data_Monthly!O349*100</f>
        <v>225.02275210080299</v>
      </c>
      <c r="O349" s="74">
        <f t="shared" si="56"/>
        <v>240.26315014674415</v>
      </c>
      <c r="P349" s="93">
        <f t="shared" si="52"/>
        <v>134.38120655935353</v>
      </c>
      <c r="Q349" s="116">
        <f t="shared" si="53"/>
        <v>15.91398602349283</v>
      </c>
      <c r="R349" s="74">
        <f t="shared" si="54"/>
        <v>246.13926995068536</v>
      </c>
      <c r="S349" s="121">
        <f t="shared" ref="S349:S412" si="57">N349/N337-1</f>
        <v>4.0270805376172225E-2</v>
      </c>
      <c r="T349" s="74">
        <v>0</v>
      </c>
      <c r="U349" s="74">
        <f t="shared" si="55"/>
        <v>259.83789824946166</v>
      </c>
      <c r="V349" s="38">
        <v>13.876945026041684</v>
      </c>
      <c r="W349" s="83"/>
      <c r="X349" s="74">
        <f>+GI_Data_Monthly!AB349*100</f>
        <v>176.959958523051</v>
      </c>
      <c r="Y349" s="74">
        <f>+GI_Data_Monthly!AC349*100</f>
        <v>216.74849569946198</v>
      </c>
      <c r="Z349" s="122">
        <f t="shared" ref="Z349:Z412" si="58">AVERAGE(S338:S349)</f>
        <v>0.19138111943820876</v>
      </c>
      <c r="AA349" s="120">
        <f t="shared" ref="AA349:AA412" si="59">AVERAGE(E338:E349)</f>
        <v>2.1482383589659393</v>
      </c>
      <c r="AB349" s="38">
        <f t="shared" si="49"/>
        <v>18.142154487777006</v>
      </c>
      <c r="AC349" s="38">
        <f t="shared" si="50"/>
        <v>14.530236182560904</v>
      </c>
    </row>
    <row r="350" spans="1:29" x14ac:dyDescent="0.25">
      <c r="A350" s="113">
        <v>2008</v>
      </c>
      <c r="B350" s="113">
        <v>10</v>
      </c>
      <c r="C350" s="29">
        <f>+GI_Data_Monthly!J350</f>
        <v>657480</v>
      </c>
      <c r="D350" s="37">
        <f t="shared" si="51"/>
        <v>88.839932730923977</v>
      </c>
      <c r="E350" s="37">
        <f>GI_Data_Monthly!C350</f>
        <v>2.1384866666670002</v>
      </c>
      <c r="F350" s="114">
        <f>GI_Data_Monthly!L350</f>
        <v>14577</v>
      </c>
      <c r="G350" s="37">
        <f>+GI_Data_Monthly!E350</f>
        <v>49.040410000000001</v>
      </c>
      <c r="H350" s="29">
        <f>+GI_Data_Monthly!H350</f>
        <v>7533.8670000000002</v>
      </c>
      <c r="I350" s="115">
        <f>+GI_Data_Monthly!G350</f>
        <v>7400.7259999999997</v>
      </c>
      <c r="J350" s="29">
        <f>GI_Data_Monthly!I350</f>
        <v>0</v>
      </c>
      <c r="K350" s="38">
        <f>+GI_Data_Monthly!K350</f>
        <v>39.037986755371101</v>
      </c>
      <c r="L350" s="74">
        <f>+H350*1000/Population_Monthly!C470</f>
        <v>0.40394629360400808</v>
      </c>
      <c r="M350" s="74">
        <f>GI_Data_Monthly!N350</f>
        <v>239.166666666667</v>
      </c>
      <c r="N350" s="74">
        <f>GI_Data_Monthly!O350*100</f>
        <v>203.26766666670002</v>
      </c>
      <c r="O350" s="74">
        <f t="shared" si="56"/>
        <v>238.81742792452744</v>
      </c>
      <c r="P350" s="93">
        <f t="shared" si="52"/>
        <v>111.83921340011302</v>
      </c>
      <c r="Q350" s="116">
        <f t="shared" si="53"/>
        <v>15.769250059594514</v>
      </c>
      <c r="R350" s="74">
        <f t="shared" si="54"/>
        <v>225.69071439515201</v>
      </c>
      <c r="S350" s="121">
        <f t="shared" si="57"/>
        <v>-7.8637272247608969E-2</v>
      </c>
      <c r="T350" s="74">
        <v>0</v>
      </c>
      <c r="U350" s="74">
        <f t="shared" si="55"/>
        <v>246.13926995068536</v>
      </c>
      <c r="V350" s="38">
        <v>12.537446426660477</v>
      </c>
      <c r="W350" s="83"/>
      <c r="X350" s="74">
        <f>+GI_Data_Monthly!AB350*100</f>
        <v>173.63333333329999</v>
      </c>
      <c r="Y350" s="74">
        <f>+GI_Data_Monthly!AC350*100</f>
        <v>216.88666666669997</v>
      </c>
      <c r="Z350" s="122">
        <f t="shared" si="58"/>
        <v>0.16982994483734917</v>
      </c>
      <c r="AA350" s="120">
        <f t="shared" si="59"/>
        <v>2.1510375256326055</v>
      </c>
      <c r="AB350" s="38">
        <f t="shared" si="49"/>
        <v>18.142154487777006</v>
      </c>
      <c r="AC350" s="38">
        <f t="shared" si="50"/>
        <v>14.385500218662587</v>
      </c>
    </row>
    <row r="351" spans="1:29" x14ac:dyDescent="0.25">
      <c r="A351" s="113">
        <v>2008</v>
      </c>
      <c r="B351" s="113">
        <v>11</v>
      </c>
      <c r="C351" s="29">
        <f>+GI_Data_Monthly!J351</f>
        <v>656406.54737607099</v>
      </c>
      <c r="D351" s="37">
        <f t="shared" si="51"/>
        <v>88.721618731933091</v>
      </c>
      <c r="E351" s="37">
        <f>GI_Data_Monthly!C351</f>
        <v>2.1272149167558898</v>
      </c>
      <c r="F351" s="114">
        <f>GI_Data_Monthly!L351</f>
        <v>14485.206271278201</v>
      </c>
      <c r="G351" s="37">
        <f>+GI_Data_Monthly!E351</f>
        <v>44.428850210655902</v>
      </c>
      <c r="H351" s="29">
        <f>+GI_Data_Monthly!H351</f>
        <v>7476.3858629771603</v>
      </c>
      <c r="I351" s="115">
        <f>+GI_Data_Monthly!G351</f>
        <v>7398.4960684651496</v>
      </c>
      <c r="J351" s="29">
        <f>GI_Data_Monthly!I351</f>
        <v>0</v>
      </c>
      <c r="K351" s="38">
        <f>+GI_Data_Monthly!K351</f>
        <v>38.7376869904571</v>
      </c>
      <c r="L351" s="74">
        <f>+H351*1000/Population_Monthly!C471</f>
        <v>0.40073266596715618</v>
      </c>
      <c r="M351" s="74">
        <f>GI_Data_Monthly!N351</f>
        <v>206.37639692988901</v>
      </c>
      <c r="N351" s="74">
        <f>GI_Data_Monthly!O351*100</f>
        <v>189.09804554806701</v>
      </c>
      <c r="O351" s="74">
        <f t="shared" si="56"/>
        <v>235.89456386294174</v>
      </c>
      <c r="P351" s="93">
        <f t="shared" si="52"/>
        <v>97.017182093017396</v>
      </c>
      <c r="Q351" s="116">
        <f t="shared" si="53"/>
        <v>15.523456581087096</v>
      </c>
      <c r="R351" s="74">
        <f t="shared" si="54"/>
        <v>205.79615477185666</v>
      </c>
      <c r="S351" s="121">
        <f t="shared" si="57"/>
        <v>-0.15646157378717207</v>
      </c>
      <c r="T351" s="74">
        <v>0</v>
      </c>
      <c r="U351" s="74">
        <f t="shared" si="55"/>
        <v>225.69071439515201</v>
      </c>
      <c r="V351" s="38">
        <v>11.513697020571513</v>
      </c>
      <c r="W351" s="83"/>
      <c r="X351" s="74">
        <f>+GI_Data_Monthly!AB351*100</f>
        <v>171.43421998918299</v>
      </c>
      <c r="Y351" s="74">
        <f>+GI_Data_Monthly!AC351*100</f>
        <v>217.11471383033799</v>
      </c>
      <c r="Z351" s="122">
        <f t="shared" si="58"/>
        <v>0.13972503132804973</v>
      </c>
      <c r="AA351" s="120">
        <f t="shared" si="59"/>
        <v>2.1521967449906807</v>
      </c>
      <c r="AB351" s="38">
        <f t="shared" si="49"/>
        <v>18.142154487777006</v>
      </c>
      <c r="AC351" s="38">
        <f t="shared" si="50"/>
        <v>14.139706740155169</v>
      </c>
    </row>
    <row r="352" spans="1:29" x14ac:dyDescent="0.25">
      <c r="A352" s="113">
        <v>2008</v>
      </c>
      <c r="B352" s="113">
        <v>12</v>
      </c>
      <c r="C352" s="29">
        <f>+GI_Data_Monthly!J352</f>
        <v>654515.21022892301</v>
      </c>
      <c r="D352" s="37">
        <f t="shared" si="51"/>
        <v>88.49426834869324</v>
      </c>
      <c r="E352" s="37">
        <f>GI_Data_Monthly!C352</f>
        <v>2.1233160103837498</v>
      </c>
      <c r="F352" s="114">
        <f>GI_Data_Monthly!L352</f>
        <v>14419.0415965908</v>
      </c>
      <c r="G352" s="37">
        <f>+GI_Data_Monthly!E352</f>
        <v>39.570333537562902</v>
      </c>
      <c r="H352" s="29">
        <f>+GI_Data_Monthly!H352</f>
        <v>7418.9908380028701</v>
      </c>
      <c r="I352" s="115">
        <f>+GI_Data_Monthly!G352</f>
        <v>7396.1310991344899</v>
      </c>
      <c r="J352" s="29">
        <f>GI_Data_Monthly!I352</f>
        <v>7672.9079472956901</v>
      </c>
      <c r="K352" s="38">
        <f>+GI_Data_Monthly!K352</f>
        <v>38.344444197863098</v>
      </c>
      <c r="L352" s="74">
        <f>+H352*1000/Population_Monthly!C472</f>
        <v>0.39752576234296688</v>
      </c>
      <c r="M352" s="74">
        <f>GI_Data_Monthly!N352</f>
        <v>193.02797967443499</v>
      </c>
      <c r="N352" s="74">
        <f>GI_Data_Monthly!O352*100</f>
        <v>182.533811405428</v>
      </c>
      <c r="O352" s="74">
        <f t="shared" si="56"/>
        <v>232.18702397962474</v>
      </c>
      <c r="P352" s="93">
        <f t="shared" si="52"/>
        <v>90.908738374533698</v>
      </c>
      <c r="Q352" s="116">
        <f t="shared" si="53"/>
        <v>15.242904411372882</v>
      </c>
      <c r="R352" s="74">
        <f t="shared" si="54"/>
        <v>191.63317454006503</v>
      </c>
      <c r="S352" s="121">
        <f t="shared" si="57"/>
        <v>-0.19597232788957808</v>
      </c>
      <c r="T352" s="74">
        <v>0</v>
      </c>
      <c r="U352" s="74">
        <f t="shared" si="55"/>
        <v>205.79615477185666</v>
      </c>
      <c r="V352" s="38">
        <v>10.764403944789594</v>
      </c>
      <c r="W352" s="83">
        <f>AVERAGE(Q341:Q352)</f>
        <v>16.268011397445981</v>
      </c>
      <c r="X352" s="74">
        <f>+GI_Data_Monthly!AB352*100</f>
        <v>170.4264181506</v>
      </c>
      <c r="Y352" s="74">
        <f>+GI_Data_Monthly!AC352*100</f>
        <v>217.41816746901802</v>
      </c>
      <c r="Z352" s="122">
        <f t="shared" si="58"/>
        <v>0.10666564047720317</v>
      </c>
      <c r="AA352" s="120">
        <f t="shared" si="59"/>
        <v>2.1524199558465873</v>
      </c>
      <c r="AB352" s="38">
        <f t="shared" si="49"/>
        <v>18.142154487777006</v>
      </c>
      <c r="AC352" s="38">
        <f t="shared" si="50"/>
        <v>13.859154570440955</v>
      </c>
    </row>
    <row r="353" spans="1:29" x14ac:dyDescent="0.25">
      <c r="A353" s="113">
        <v>2009</v>
      </c>
      <c r="B353" s="113">
        <v>1</v>
      </c>
      <c r="C353" s="29">
        <f>+GI_Data_Monthly!J353</f>
        <v>652538.25</v>
      </c>
      <c r="D353" s="37">
        <f t="shared" si="51"/>
        <v>88.262129244703061</v>
      </c>
      <c r="E353" s="37">
        <f>GI_Data_Monthly!C353</f>
        <v>2.1237766666670002</v>
      </c>
      <c r="F353" s="114">
        <f>GI_Data_Monthly!L353</f>
        <v>14375</v>
      </c>
      <c r="G353" s="37">
        <f>+GI_Data_Monthly!E353</f>
        <v>35.289817810058601</v>
      </c>
      <c r="H353" s="29">
        <f>+GI_Data_Monthly!H353</f>
        <v>7363.1329999999998</v>
      </c>
      <c r="I353" s="115">
        <f>+GI_Data_Monthly!G353</f>
        <v>7393.1850000000004</v>
      </c>
      <c r="J353" s="29">
        <f>GI_Data_Monthly!I353</f>
        <v>0</v>
      </c>
      <c r="K353" s="38">
        <f>+GI_Data_Monthly!K353</f>
        <v>37.991010000000003</v>
      </c>
      <c r="L353" s="74">
        <f>+H353*1000/Population_Monthly!C473</f>
        <v>0.39440330236495735</v>
      </c>
      <c r="M353" s="74">
        <f>GI_Data_Monthly!N353</f>
        <v>193.9</v>
      </c>
      <c r="N353" s="74">
        <f>GI_Data_Monthly!O353*100</f>
        <v>180.26566666670001</v>
      </c>
      <c r="O353" s="74">
        <f t="shared" si="56"/>
        <v>228.04652397962477</v>
      </c>
      <c r="P353" s="93">
        <f t="shared" si="52"/>
        <v>91.299618760903712</v>
      </c>
      <c r="Q353" s="116">
        <f t="shared" si="53"/>
        <v>14.98377980418012</v>
      </c>
      <c r="R353" s="74">
        <f t="shared" si="54"/>
        <v>183.96584120673165</v>
      </c>
      <c r="S353" s="121">
        <f t="shared" si="57"/>
        <v>-0.21607149328478936</v>
      </c>
      <c r="T353" s="74">
        <v>0</v>
      </c>
      <c r="U353" s="74">
        <f t="shared" si="55"/>
        <v>191.63317454006503</v>
      </c>
      <c r="V353" s="38">
        <v>10.051804933498833</v>
      </c>
      <c r="W353" s="83"/>
      <c r="X353" s="74">
        <f>+GI_Data_Monthly!AB353*100</f>
        <v>170.1666666667</v>
      </c>
      <c r="Y353" s="74">
        <f>+GI_Data_Monthly!AC353*100</f>
        <v>217.79700000000003</v>
      </c>
      <c r="Z353" s="122">
        <f t="shared" si="58"/>
        <v>7.3351608022237835E-2</v>
      </c>
      <c r="AA353" s="120">
        <f t="shared" si="59"/>
        <v>2.1520932891799212</v>
      </c>
      <c r="AB353" s="38">
        <f t="shared" si="49"/>
        <v>18.142154487777006</v>
      </c>
      <c r="AC353" s="38">
        <f t="shared" si="50"/>
        <v>13.600029963248193</v>
      </c>
    </row>
    <row r="354" spans="1:29" x14ac:dyDescent="0.25">
      <c r="A354" s="113">
        <v>2009</v>
      </c>
      <c r="B354" s="113">
        <v>2</v>
      </c>
      <c r="C354" s="29">
        <f>+GI_Data_Monthly!J354</f>
        <v>651120.15062947397</v>
      </c>
      <c r="D354" s="37">
        <f t="shared" si="51"/>
        <v>88.111782222798794</v>
      </c>
      <c r="E354" s="37">
        <f>GI_Data_Monthly!C354</f>
        <v>2.1264157704059499</v>
      </c>
      <c r="F354" s="114">
        <f>GI_Data_Monthly!L354</f>
        <v>14354.9629985268</v>
      </c>
      <c r="G354" s="37">
        <f>+GI_Data_Monthly!E354</f>
        <v>32.651813452554798</v>
      </c>
      <c r="H354" s="29">
        <f>+GI_Data_Monthly!H354</f>
        <v>7315.0446584288702</v>
      </c>
      <c r="I354" s="115">
        <f>+GI_Data_Monthly!G354</f>
        <v>7389.7058282518501</v>
      </c>
      <c r="J354" s="29">
        <f>GI_Data_Monthly!I354</f>
        <v>0</v>
      </c>
      <c r="K354" s="38">
        <f>+GI_Data_Monthly!K354</f>
        <v>37.8052565027062</v>
      </c>
      <c r="L354" s="74">
        <f>+H354*1000/Population_Monthly!C474</f>
        <v>0.39169892459331423</v>
      </c>
      <c r="M354" s="74">
        <f>GI_Data_Monthly!N354</f>
        <v>205.14401142238299</v>
      </c>
      <c r="N354" s="74">
        <f>GI_Data_Monthly!O354*100</f>
        <v>180.16896761905099</v>
      </c>
      <c r="O354" s="74">
        <f t="shared" si="56"/>
        <v>223.59658302721797</v>
      </c>
      <c r="P354" s="93">
        <f t="shared" si="52"/>
        <v>96.474082950964643</v>
      </c>
      <c r="Q354" s="116">
        <f t="shared" si="53"/>
        <v>14.808278316084419</v>
      </c>
      <c r="R354" s="74">
        <f t="shared" si="54"/>
        <v>180.98948189705968</v>
      </c>
      <c r="S354" s="121">
        <f t="shared" si="57"/>
        <v>-0.22862392195988668</v>
      </c>
      <c r="T354" s="74">
        <v>0</v>
      </c>
      <c r="U354" s="74">
        <f t="shared" si="55"/>
        <v>183.96584120673165</v>
      </c>
      <c r="V354" s="38">
        <v>9.2872946035517305</v>
      </c>
      <c r="W354" s="83"/>
      <c r="X354" s="74">
        <f>+GI_Data_Monthly!AB354*100</f>
        <v>170.35621512849099</v>
      </c>
      <c r="Y354" s="74">
        <f>+GI_Data_Monthly!AC354*100</f>
        <v>218.21447097925503</v>
      </c>
      <c r="Z354" s="122">
        <f t="shared" si="58"/>
        <v>4.0217169685279525E-2</v>
      </c>
      <c r="AA354" s="120">
        <f t="shared" si="59"/>
        <v>2.1513928133606739</v>
      </c>
      <c r="AB354" s="38">
        <f t="shared" si="49"/>
        <v>18.142154487777006</v>
      </c>
      <c r="AC354" s="38">
        <f t="shared" si="50"/>
        <v>13.424528475152492</v>
      </c>
    </row>
    <row r="355" spans="1:29" x14ac:dyDescent="0.25">
      <c r="A355" s="113">
        <v>2009</v>
      </c>
      <c r="B355" s="113">
        <v>3</v>
      </c>
      <c r="C355" s="29">
        <f>+GI_Data_Monthly!J355</f>
        <v>649852.611534775</v>
      </c>
      <c r="D355" s="37">
        <f t="shared" si="51"/>
        <v>87.97274484273612</v>
      </c>
      <c r="E355" s="37">
        <f>GI_Data_Monthly!C355</f>
        <v>2.1300283919123202</v>
      </c>
      <c r="F355" s="114">
        <f>GI_Data_Monthly!L355</f>
        <v>14351.4848056679</v>
      </c>
      <c r="G355" s="37">
        <f>+GI_Data_Monthly!E355</f>
        <v>31.5172686901928</v>
      </c>
      <c r="H355" s="29">
        <f>+GI_Data_Monthly!H355</f>
        <v>7278.2483234297697</v>
      </c>
      <c r="I355" s="115">
        <f>+GI_Data_Monthly!G355</f>
        <v>7386.9766448288001</v>
      </c>
      <c r="J355" s="29">
        <f>GI_Data_Monthly!I355</f>
        <v>0</v>
      </c>
      <c r="K355" s="38">
        <f>+GI_Data_Monthly!K355</f>
        <v>37.720494617219998</v>
      </c>
      <c r="L355" s="74">
        <f>+H355*1000/Population_Monthly!C475</f>
        <v>0.38960077578992847</v>
      </c>
      <c r="M355" s="74">
        <f>GI_Data_Monthly!N355</f>
        <v>219.970681093416</v>
      </c>
      <c r="N355" s="74">
        <f>GI_Data_Monthly!O355*100</f>
        <v>181.56479622580298</v>
      </c>
      <c r="O355" s="74">
        <f t="shared" si="56"/>
        <v>218.84394148527142</v>
      </c>
      <c r="P355" s="93">
        <f t="shared" si="52"/>
        <v>103.27124367385935</v>
      </c>
      <c r="Q355" s="116">
        <f t="shared" si="53"/>
        <v>14.695933966048733</v>
      </c>
      <c r="R355" s="74">
        <f t="shared" si="54"/>
        <v>180.66647683718466</v>
      </c>
      <c r="S355" s="121">
        <f t="shared" si="57"/>
        <v>-0.23902990933750889</v>
      </c>
      <c r="T355" s="74">
        <v>0</v>
      </c>
      <c r="U355" s="74">
        <f t="shared" si="55"/>
        <v>180.98948189705968</v>
      </c>
      <c r="V355" s="38">
        <v>8.7068398426171694</v>
      </c>
      <c r="W355" s="83"/>
      <c r="X355" s="74">
        <f>+GI_Data_Monthly!AB355*100</f>
        <v>170.74539673006299</v>
      </c>
      <c r="Y355" s="74">
        <f>+GI_Data_Monthly!AC355*100</f>
        <v>218.57808560981101</v>
      </c>
      <c r="Z355" s="122">
        <f t="shared" si="58"/>
        <v>6.2270872669325976E-3</v>
      </c>
      <c r="AA355" s="120">
        <f t="shared" si="59"/>
        <v>2.1503079812666503</v>
      </c>
      <c r="AB355" s="38">
        <f t="shared" si="49"/>
        <v>18.142154487777006</v>
      </c>
      <c r="AC355" s="38">
        <f t="shared" si="50"/>
        <v>13.312184125116806</v>
      </c>
    </row>
    <row r="356" spans="1:29" x14ac:dyDescent="0.25">
      <c r="A356" s="113">
        <v>2009</v>
      </c>
      <c r="B356" s="113">
        <v>4</v>
      </c>
      <c r="C356" s="29">
        <f>+GI_Data_Monthly!J356</f>
        <v>647670.4</v>
      </c>
      <c r="D356" s="37">
        <f t="shared" si="51"/>
        <v>87.693258602679393</v>
      </c>
      <c r="E356" s="37">
        <f>GI_Data_Monthly!C356</f>
        <v>2.1350699999999998</v>
      </c>
      <c r="F356" s="114">
        <f>GI_Data_Monthly!L356</f>
        <v>14355.6</v>
      </c>
      <c r="G356" s="37">
        <f>+GI_Data_Monthly!E356</f>
        <v>31.198085784912099</v>
      </c>
      <c r="H356" s="29">
        <f>+GI_Data_Monthly!H356</f>
        <v>7243.7669999999998</v>
      </c>
      <c r="I356" s="115">
        <f>+GI_Data_Monthly!G356</f>
        <v>7385.6350000000002</v>
      </c>
      <c r="J356" s="29">
        <f>GI_Data_Monthly!I356</f>
        <v>0</v>
      </c>
      <c r="K356" s="38">
        <f>+GI_Data_Monthly!K356</f>
        <v>37.605533599853501</v>
      </c>
      <c r="L356" s="74">
        <f>+H356*1000/Population_Monthly!C476</f>
        <v>0.38762788345638843</v>
      </c>
      <c r="M356" s="74">
        <f>GI_Data_Monthly!N356</f>
        <v>236.73333333333301</v>
      </c>
      <c r="N356" s="74">
        <f>GI_Data_Monthly!O356*100</f>
        <v>184.80500000000001</v>
      </c>
      <c r="O356" s="74">
        <f t="shared" si="56"/>
        <v>213.66705259637976</v>
      </c>
      <c r="P356" s="93">
        <f t="shared" si="52"/>
        <v>110.87848798087792</v>
      </c>
      <c r="Q356" s="116">
        <f t="shared" si="53"/>
        <v>14.576953395559313</v>
      </c>
      <c r="R356" s="74">
        <f t="shared" si="54"/>
        <v>182.17958794828465</v>
      </c>
      <c r="S356" s="121">
        <f t="shared" si="57"/>
        <v>-0.25158244722148704</v>
      </c>
      <c r="T356" s="74">
        <v>0</v>
      </c>
      <c r="U356" s="74">
        <f t="shared" si="55"/>
        <v>180.66647683718466</v>
      </c>
      <c r="V356" s="38">
        <v>8.4299246674338004</v>
      </c>
      <c r="W356" s="83"/>
      <c r="X356" s="74">
        <f>+GI_Data_Monthly!AB356*100</f>
        <v>171.26666666670002</v>
      </c>
      <c r="Y356" s="74">
        <f>+GI_Data_Monthly!AC356*100</f>
        <v>218.90733333329999</v>
      </c>
      <c r="Z356" s="122">
        <f t="shared" si="58"/>
        <v>-3.0693581510746342E-2</v>
      </c>
      <c r="AA356" s="120">
        <f t="shared" si="59"/>
        <v>2.1486157590444006</v>
      </c>
      <c r="AB356" s="38">
        <f t="shared" si="49"/>
        <v>18.142154487777006</v>
      </c>
      <c r="AC356" s="38">
        <f t="shared" si="50"/>
        <v>13.193203554627386</v>
      </c>
    </row>
    <row r="357" spans="1:29" x14ac:dyDescent="0.25">
      <c r="A357" s="113">
        <v>2009</v>
      </c>
      <c r="B357" s="113">
        <v>5</v>
      </c>
      <c r="C357" s="29">
        <f>+GI_Data_Monthly!J357</f>
        <v>644293.13450919301</v>
      </c>
      <c r="D357" s="37">
        <f t="shared" si="51"/>
        <v>87.221659674309919</v>
      </c>
      <c r="E357" s="37">
        <f>GI_Data_Monthly!C357</f>
        <v>2.1406930025093298</v>
      </c>
      <c r="F357" s="114">
        <f>GI_Data_Monthly!L357</f>
        <v>14361.9143004753</v>
      </c>
      <c r="G357" s="37">
        <f>+GI_Data_Monthly!E357</f>
        <v>31.4251131290982</v>
      </c>
      <c r="H357" s="29">
        <f>+GI_Data_Monthly!H357</f>
        <v>7215.7473820486503</v>
      </c>
      <c r="I357" s="115">
        <f>+GI_Data_Monthly!G357</f>
        <v>7386.8479104274802</v>
      </c>
      <c r="J357" s="29">
        <f>GI_Data_Monthly!I357</f>
        <v>0</v>
      </c>
      <c r="K357" s="38">
        <f>+GI_Data_Monthly!K357</f>
        <v>37.3926761777442</v>
      </c>
      <c r="L357" s="74">
        <f>+H357*1000/Population_Monthly!C477</f>
        <v>0.38593250390470513</v>
      </c>
      <c r="M357" s="74">
        <f>GI_Data_Monthly!N357</f>
        <v>249.38941485266199</v>
      </c>
      <c r="N357" s="74">
        <f>GI_Data_Monthly!O357*100</f>
        <v>189.50618205630002</v>
      </c>
      <c r="O357" s="74">
        <f t="shared" si="56"/>
        <v>207.97888191976975</v>
      </c>
      <c r="P357" s="93">
        <f t="shared" si="52"/>
        <v>116.49938340543301</v>
      </c>
      <c r="Q357" s="116">
        <f t="shared" si="53"/>
        <v>14.431049144974638</v>
      </c>
      <c r="R357" s="74">
        <f t="shared" si="54"/>
        <v>185.29199276070099</v>
      </c>
      <c r="S357" s="121">
        <f t="shared" si="57"/>
        <v>-0.26480806926862732</v>
      </c>
      <c r="T357" s="74">
        <v>0</v>
      </c>
      <c r="U357" s="74">
        <f t="shared" si="55"/>
        <v>182.17958794828465</v>
      </c>
      <c r="V357" s="38">
        <v>8.6775075064124749</v>
      </c>
      <c r="W357" s="83"/>
      <c r="X357" s="74">
        <f>+GI_Data_Monthly!AB357*100</f>
        <v>171.753353963043</v>
      </c>
      <c r="Y357" s="74">
        <f>+GI_Data_Monthly!AC357*100</f>
        <v>219.12065334588701</v>
      </c>
      <c r="Z357" s="122">
        <f t="shared" si="58"/>
        <v>-7.2643852724157895E-2</v>
      </c>
      <c r="AA357" s="120">
        <f t="shared" si="59"/>
        <v>2.1460831722788445</v>
      </c>
      <c r="AB357" s="38">
        <f t="shared" si="49"/>
        <v>18.142154487777006</v>
      </c>
      <c r="AC357" s="38">
        <f t="shared" si="50"/>
        <v>13.047299304042712</v>
      </c>
    </row>
    <row r="358" spans="1:29" x14ac:dyDescent="0.25">
      <c r="A358" s="113">
        <v>2009</v>
      </c>
      <c r="B358" s="113">
        <v>6</v>
      </c>
      <c r="C358" s="29">
        <f>+GI_Data_Monthly!J358</f>
        <v>640253.96078529395</v>
      </c>
      <c r="D358" s="37">
        <f t="shared" si="51"/>
        <v>86.638305719430022</v>
      </c>
      <c r="E358" s="37">
        <f>GI_Data_Monthly!C358</f>
        <v>2.1470253683006</v>
      </c>
      <c r="F358" s="114">
        <f>GI_Data_Monthly!L358</f>
        <v>14375.482595145801</v>
      </c>
      <c r="G358" s="37">
        <f>+GI_Data_Monthly!E358</f>
        <v>31.950171080733298</v>
      </c>
      <c r="H358" s="29">
        <f>+GI_Data_Monthly!H358</f>
        <v>7192.0699448715004</v>
      </c>
      <c r="I358" s="115">
        <f>+GI_Data_Monthly!G358</f>
        <v>7389.9640057447104</v>
      </c>
      <c r="J358" s="29">
        <f>GI_Data_Monthly!I358</f>
        <v>0</v>
      </c>
      <c r="K358" s="38">
        <f>+GI_Data_Monthly!K358</f>
        <v>37.115723369293001</v>
      </c>
      <c r="L358" s="74">
        <f>+H358*1000/Population_Monthly!C478</f>
        <v>0.38447096726918006</v>
      </c>
      <c r="M358" s="74">
        <f>GI_Data_Monthly!N358</f>
        <v>258.273662757951</v>
      </c>
      <c r="N358" s="74">
        <f>GI_Data_Monthly!O358*100</f>
        <v>195.06330380435699</v>
      </c>
      <c r="O358" s="74">
        <f t="shared" si="56"/>
        <v>202.05760415370517</v>
      </c>
      <c r="P358" s="93">
        <f t="shared" si="52"/>
        <v>120.29371733151814</v>
      </c>
      <c r="Q358" s="116">
        <f t="shared" si="53"/>
        <v>14.26991806468739</v>
      </c>
      <c r="R358" s="74">
        <f t="shared" si="54"/>
        <v>189.79149528688569</v>
      </c>
      <c r="S358" s="121">
        <f t="shared" si="57"/>
        <v>-0.26700622697665777</v>
      </c>
      <c r="T358" s="74">
        <v>0</v>
      </c>
      <c r="U358" s="74">
        <f t="shared" si="55"/>
        <v>185.29199276070099</v>
      </c>
      <c r="V358" s="38">
        <v>9.2343882395127075</v>
      </c>
      <c r="W358" s="83"/>
      <c r="X358" s="74">
        <f>+GI_Data_Monthly!AB358*100</f>
        <v>172.298058200019</v>
      </c>
      <c r="Y358" s="74">
        <f>+GI_Data_Monthly!AC358*100</f>
        <v>219.30865879313001</v>
      </c>
      <c r="Z358" s="122">
        <f t="shared" si="58"/>
        <v>-0.11812886010063413</v>
      </c>
      <c r="AA358" s="120">
        <f t="shared" si="59"/>
        <v>2.142919786443708</v>
      </c>
      <c r="AB358" s="38">
        <f t="shared" si="49"/>
        <v>18.142154487777006</v>
      </c>
      <c r="AC358" s="38">
        <f t="shared" si="50"/>
        <v>12.886168223755464</v>
      </c>
    </row>
    <row r="359" spans="1:29" x14ac:dyDescent="0.25">
      <c r="A359" s="113">
        <v>2009</v>
      </c>
      <c r="B359" s="113">
        <v>7</v>
      </c>
      <c r="C359" s="29">
        <f>+GI_Data_Monthly!J359</f>
        <v>636855.19999999995</v>
      </c>
      <c r="D359" s="37">
        <f t="shared" si="51"/>
        <v>86.135065875847232</v>
      </c>
      <c r="E359" s="37">
        <f>GI_Data_Monthly!C359</f>
        <v>2.1534399999999998</v>
      </c>
      <c r="F359" s="114">
        <f>GI_Data_Monthly!L359</f>
        <v>14402.5</v>
      </c>
      <c r="G359" s="37">
        <f>+GI_Data_Monthly!E359</f>
        <v>32.528269999999999</v>
      </c>
      <c r="H359" s="29">
        <f>+GI_Data_Monthly!H359</f>
        <v>7174.2</v>
      </c>
      <c r="I359" s="115">
        <f>+GI_Data_Monthly!G359</f>
        <v>7393.6809999999996</v>
      </c>
      <c r="J359" s="29">
        <f>GI_Data_Monthly!I359</f>
        <v>0</v>
      </c>
      <c r="K359" s="38">
        <f>+GI_Data_Monthly!K359</f>
        <v>36.871600000000001</v>
      </c>
      <c r="L359" s="74">
        <f>+H359*1000/Population_Monthly!C479</f>
        <v>0.38332121017180776</v>
      </c>
      <c r="M359" s="74">
        <f>GI_Data_Monthly!N359</f>
        <v>263.23333333333301</v>
      </c>
      <c r="N359" s="74">
        <f>GI_Data_Monthly!O359*100</f>
        <v>200.04599999999999</v>
      </c>
      <c r="O359" s="74">
        <f t="shared" si="56"/>
        <v>196.67699304259682</v>
      </c>
      <c r="P359" s="93">
        <f t="shared" si="52"/>
        <v>122.23852688411705</v>
      </c>
      <c r="Q359" s="116">
        <f t="shared" si="53"/>
        <v>14.133666332970828</v>
      </c>
      <c r="R359" s="74">
        <f t="shared" si="54"/>
        <v>194.87182862021896</v>
      </c>
      <c r="S359" s="121">
        <f t="shared" si="57"/>
        <v>-0.24400634888633033</v>
      </c>
      <c r="T359" s="74">
        <v>0</v>
      </c>
      <c r="U359" s="74">
        <f t="shared" si="55"/>
        <v>189.79149528688569</v>
      </c>
      <c r="V359" s="38">
        <v>9.7460414339518717</v>
      </c>
      <c r="W359" s="83"/>
      <c r="X359" s="74">
        <f>+GI_Data_Monthly!AB359*100</f>
        <v>172.96666666670001</v>
      </c>
      <c r="Y359" s="74">
        <f>+GI_Data_Monthly!AC359*100</f>
        <v>219.5596666667</v>
      </c>
      <c r="Z359" s="122">
        <f t="shared" si="58"/>
        <v>-0.16067194203217691</v>
      </c>
      <c r="AA359" s="120">
        <f t="shared" si="59"/>
        <v>2.1399889531103748</v>
      </c>
      <c r="AB359" s="38">
        <f t="shared" si="49"/>
        <v>18.142154487777006</v>
      </c>
      <c r="AC359" s="38">
        <f t="shared" si="50"/>
        <v>12.749916492038901</v>
      </c>
    </row>
    <row r="360" spans="1:29" x14ac:dyDescent="0.25">
      <c r="A360" s="113">
        <v>2009</v>
      </c>
      <c r="B360" s="113">
        <v>8</v>
      </c>
      <c r="C360" s="29">
        <f>+GI_Data_Monthly!J360</f>
        <v>634785.833287357</v>
      </c>
      <c r="D360" s="37">
        <f t="shared" si="51"/>
        <v>85.812270570546644</v>
      </c>
      <c r="E360" s="37">
        <f>GI_Data_Monthly!C360</f>
        <v>2.1600476413551499</v>
      </c>
      <c r="F360" s="114">
        <f>GI_Data_Monthly!L360</f>
        <v>14448.269529888201</v>
      </c>
      <c r="G360" s="37">
        <f>+GI_Data_Monthly!E360</f>
        <v>33.090264207195503</v>
      </c>
      <c r="H360" s="29">
        <f>+GI_Data_Monthly!H360</f>
        <v>7160.5601297719004</v>
      </c>
      <c r="I360" s="115">
        <f>+GI_Data_Monthly!G360</f>
        <v>7397.3783593745702</v>
      </c>
      <c r="J360" s="29">
        <f>GI_Data_Monthly!I360</f>
        <v>0</v>
      </c>
      <c r="K360" s="38">
        <f>+GI_Data_Monthly!K360</f>
        <v>36.712226642398598</v>
      </c>
      <c r="L360" s="74">
        <f>+H360*1000/Population_Monthly!C480</f>
        <v>0.3823985190393166</v>
      </c>
      <c r="M360" s="74">
        <f>GI_Data_Monthly!N360</f>
        <v>265.26660893193599</v>
      </c>
      <c r="N360" s="74">
        <f>GI_Data_Monthly!O360*100</f>
        <v>203.92197933208899</v>
      </c>
      <c r="O360" s="74">
        <f t="shared" si="56"/>
        <v>192.93868095210817</v>
      </c>
      <c r="P360" s="93">
        <f t="shared" si="52"/>
        <v>122.80590661672424</v>
      </c>
      <c r="Q360" s="116">
        <f t="shared" si="53"/>
        <v>14.038701098688966</v>
      </c>
      <c r="R360" s="74">
        <f t="shared" si="54"/>
        <v>199.67709437881533</v>
      </c>
      <c r="S360" s="121">
        <f t="shared" si="57"/>
        <v>-0.18031768688322014</v>
      </c>
      <c r="T360" s="74">
        <v>0</v>
      </c>
      <c r="U360" s="74">
        <f t="shared" si="55"/>
        <v>194.87182862021896</v>
      </c>
      <c r="V360" s="38">
        <v>10.011706513101657</v>
      </c>
      <c r="W360" s="83"/>
      <c r="X360" s="74">
        <f>+GI_Data_Monthly!AB360*100</f>
        <v>173.873847576175</v>
      </c>
      <c r="Y360" s="74">
        <f>+GI_Data_Monthly!AC360*100</f>
        <v>219.95302580489101</v>
      </c>
      <c r="Z360" s="122">
        <f t="shared" si="58"/>
        <v>-0.19018720603055783</v>
      </c>
      <c r="AA360" s="120">
        <f t="shared" si="59"/>
        <v>2.1385565993165767</v>
      </c>
      <c r="AB360" s="38">
        <f t="shared" si="49"/>
        <v>18.142154487777006</v>
      </c>
      <c r="AC360" s="38">
        <f t="shared" si="50"/>
        <v>12.654951257757039</v>
      </c>
    </row>
    <row r="361" spans="1:29" x14ac:dyDescent="0.25">
      <c r="A361" s="113">
        <v>2009</v>
      </c>
      <c r="B361" s="113">
        <v>9</v>
      </c>
      <c r="C361" s="29">
        <f>+GI_Data_Monthly!J361</f>
        <v>634428.17017522501</v>
      </c>
      <c r="D361" s="37">
        <f t="shared" si="51"/>
        <v>85.72002376757662</v>
      </c>
      <c r="E361" s="37">
        <f>GI_Data_Monthly!C361</f>
        <v>2.1659606460713099</v>
      </c>
      <c r="F361" s="114">
        <f>GI_Data_Monthly!L361</f>
        <v>14500.331455351899</v>
      </c>
      <c r="G361" s="37">
        <f>+GI_Data_Monthly!E361</f>
        <v>33.954607492187201</v>
      </c>
      <c r="H361" s="29">
        <f>+GI_Data_Monthly!H361</f>
        <v>7150.1590564893004</v>
      </c>
      <c r="I361" s="115">
        <f>+GI_Data_Monthly!G361</f>
        <v>7401.1665220185796</v>
      </c>
      <c r="J361" s="29">
        <f>GI_Data_Monthly!I361</f>
        <v>0</v>
      </c>
      <c r="K361" s="38">
        <f>+GI_Data_Monthly!K361</f>
        <v>36.6594713191041</v>
      </c>
      <c r="L361" s="74">
        <f>+H361*1000/Population_Monthly!C481</f>
        <v>0.38164963798188595</v>
      </c>
      <c r="M361" s="74">
        <f>GI_Data_Monthly!N361</f>
        <v>265.74174033925101</v>
      </c>
      <c r="N361" s="74">
        <f>GI_Data_Monthly!O361*100</f>
        <v>206.63835138721299</v>
      </c>
      <c r="O361" s="74">
        <f t="shared" si="56"/>
        <v>191.40664755930902</v>
      </c>
      <c r="P361" s="93">
        <f t="shared" si="52"/>
        <v>122.69001323789611</v>
      </c>
      <c r="Q361" s="116">
        <f t="shared" si="53"/>
        <v>13.99107395754341</v>
      </c>
      <c r="R361" s="74">
        <f t="shared" si="54"/>
        <v>203.53544357310065</v>
      </c>
      <c r="S361" s="121">
        <f t="shared" si="57"/>
        <v>-8.1700186056538726E-2</v>
      </c>
      <c r="T361" s="74">
        <v>0</v>
      </c>
      <c r="U361" s="74">
        <f t="shared" si="55"/>
        <v>199.67709437881533</v>
      </c>
      <c r="V361" s="38">
        <v>10.159941307029339</v>
      </c>
      <c r="W361" s="83"/>
      <c r="X361" s="74">
        <f>+GI_Data_Monthly!AB361*100</f>
        <v>174.931465126939</v>
      </c>
      <c r="Y361" s="74">
        <f>+GI_Data_Monthly!AC361*100</f>
        <v>220.378313915299</v>
      </c>
      <c r="Z361" s="122">
        <f t="shared" si="58"/>
        <v>-0.20035145531661711</v>
      </c>
      <c r="AA361" s="120">
        <f t="shared" si="59"/>
        <v>2.1392895900856916</v>
      </c>
      <c r="AB361" s="38">
        <f t="shared" si="49"/>
        <v>18.142154487777006</v>
      </c>
      <c r="AC361" s="38">
        <f t="shared" si="50"/>
        <v>12.607324116611483</v>
      </c>
    </row>
    <row r="362" spans="1:29" x14ac:dyDescent="0.25">
      <c r="A362" s="113">
        <v>2009</v>
      </c>
      <c r="B362" s="113">
        <v>10</v>
      </c>
      <c r="C362" s="29">
        <f>+GI_Data_Monthly!J362</f>
        <v>635788.9</v>
      </c>
      <c r="D362" s="37">
        <f t="shared" si="51"/>
        <v>85.854768142166535</v>
      </c>
      <c r="E362" s="37">
        <f>GI_Data_Monthly!C362</f>
        <v>2.1703000000000001</v>
      </c>
      <c r="F362" s="114">
        <f>GI_Data_Monthly!L362</f>
        <v>14541.9</v>
      </c>
      <c r="G362" s="37">
        <f>+GI_Data_Monthly!E362</f>
        <v>35.503345489502003</v>
      </c>
      <c r="H362" s="29">
        <f>+GI_Data_Monthly!H362</f>
        <v>7141.3</v>
      </c>
      <c r="I362" s="115">
        <f>+GI_Data_Monthly!G362</f>
        <v>7405.4</v>
      </c>
      <c r="J362" s="29">
        <f>GI_Data_Monthly!I362</f>
        <v>0</v>
      </c>
      <c r="K362" s="38">
        <f>+GI_Data_Monthly!K362</f>
        <v>36.708509999999997</v>
      </c>
      <c r="L362" s="74">
        <f>+H362*1000/Population_Monthly!C482</f>
        <v>0.38098378086110385</v>
      </c>
      <c r="M362" s="74">
        <f>GI_Data_Monthly!N362</f>
        <v>266.433333333333</v>
      </c>
      <c r="N362" s="74">
        <f>GI_Data_Monthly!O362*100</f>
        <v>208.52200000000002</v>
      </c>
      <c r="O362" s="74">
        <f t="shared" si="56"/>
        <v>191.84450867041733</v>
      </c>
      <c r="P362" s="93">
        <f t="shared" si="52"/>
        <v>122.76336604770445</v>
      </c>
      <c r="Q362" s="116">
        <f t="shared" si="53"/>
        <v>13.985346929577638</v>
      </c>
      <c r="R362" s="74">
        <f t="shared" si="54"/>
        <v>206.36077690643401</v>
      </c>
      <c r="S362" s="121">
        <f t="shared" si="57"/>
        <v>2.5849331669239639E-2</v>
      </c>
      <c r="T362" s="74">
        <v>0</v>
      </c>
      <c r="U362" s="74">
        <f t="shared" si="55"/>
        <v>203.53544357310065</v>
      </c>
      <c r="V362" s="38">
        <v>10.42312038745302</v>
      </c>
      <c r="W362" s="83"/>
      <c r="X362" s="74">
        <f>+GI_Data_Monthly!AB362*100</f>
        <v>176</v>
      </c>
      <c r="Y362" s="74">
        <f>+GI_Data_Monthly!AC362*100</f>
        <v>220.68266666669999</v>
      </c>
      <c r="Z362" s="122">
        <f t="shared" si="58"/>
        <v>-0.19164423832354638</v>
      </c>
      <c r="AA362" s="120">
        <f t="shared" si="59"/>
        <v>2.1419407011967748</v>
      </c>
      <c r="AB362" s="38">
        <f t="shared" si="49"/>
        <v>18.142154487777006</v>
      </c>
      <c r="AC362" s="38">
        <f t="shared" si="50"/>
        <v>12.601597088645711</v>
      </c>
    </row>
    <row r="363" spans="1:29" x14ac:dyDescent="0.25">
      <c r="A363" s="113">
        <v>2009</v>
      </c>
      <c r="B363" s="113">
        <v>11</v>
      </c>
      <c r="C363" s="29">
        <f>+GI_Data_Monthly!J363</f>
        <v>638882.58424932498</v>
      </c>
      <c r="D363" s="37">
        <f t="shared" si="51"/>
        <v>86.211644981661081</v>
      </c>
      <c r="E363" s="37">
        <f>GI_Data_Monthly!C363</f>
        <v>2.1728379740234098</v>
      </c>
      <c r="F363" s="114">
        <f>GI_Data_Monthly!L363</f>
        <v>14565.822772716099</v>
      </c>
      <c r="G363" s="37">
        <f>+GI_Data_Monthly!E363</f>
        <v>38.032050669376403</v>
      </c>
      <c r="H363" s="29">
        <f>+GI_Data_Monthly!H363</f>
        <v>7132.5766481107203</v>
      </c>
      <c r="I363" s="115">
        <f>+GI_Data_Monthly!G363</f>
        <v>7410.6297865587403</v>
      </c>
      <c r="J363" s="29">
        <f>GI_Data_Monthly!I363</f>
        <v>0</v>
      </c>
      <c r="K363" s="38">
        <f>+GI_Data_Monthly!K363</f>
        <v>36.853593003687202</v>
      </c>
      <c r="L363" s="74">
        <f>+H363*1000/Population_Monthly!C483</f>
        <v>0.38032583374602369</v>
      </c>
      <c r="M363" s="74">
        <f>GI_Data_Monthly!N363</f>
        <v>268.76829540567002</v>
      </c>
      <c r="N363" s="74">
        <f>GI_Data_Monthly!O363*100</f>
        <v>209.96216698637701</v>
      </c>
      <c r="O363" s="74">
        <f t="shared" si="56"/>
        <v>193.58318545694317</v>
      </c>
      <c r="P363" s="93">
        <f t="shared" si="52"/>
        <v>123.6945868117336</v>
      </c>
      <c r="Q363" s="116">
        <f t="shared" si="53"/>
        <v>14.01637348566396</v>
      </c>
      <c r="R363" s="74">
        <f t="shared" si="54"/>
        <v>208.37417279119668</v>
      </c>
      <c r="S363" s="121">
        <f t="shared" si="57"/>
        <v>0.11033493962266538</v>
      </c>
      <c r="T363" s="74">
        <v>0</v>
      </c>
      <c r="U363" s="74">
        <f t="shared" si="55"/>
        <v>206.36077690643401</v>
      </c>
      <c r="V363" s="38">
        <v>10.994755469454004</v>
      </c>
      <c r="W363" s="83"/>
      <c r="X363" s="74">
        <f>+GI_Data_Monthly!AB363*100</f>
        <v>177.04724662605099</v>
      </c>
      <c r="Y363" s="74">
        <f>+GI_Data_Monthly!AC363*100</f>
        <v>220.788585124061</v>
      </c>
      <c r="Z363" s="122">
        <f t="shared" si="58"/>
        <v>-0.16941119553939324</v>
      </c>
      <c r="AA363" s="120">
        <f t="shared" si="59"/>
        <v>2.1457426226357348</v>
      </c>
      <c r="AB363" s="38">
        <f t="shared" si="49"/>
        <v>18.17318104386333</v>
      </c>
      <c r="AC363" s="38">
        <f t="shared" si="50"/>
        <v>12.601597088645711</v>
      </c>
    </row>
    <row r="364" spans="1:29" x14ac:dyDescent="0.25">
      <c r="A364" s="113">
        <v>2009</v>
      </c>
      <c r="B364" s="113">
        <v>12</v>
      </c>
      <c r="C364" s="29">
        <f>+GI_Data_Monthly!J364</f>
        <v>642856.12672501896</v>
      </c>
      <c r="D364" s="37">
        <f t="shared" si="51"/>
        <v>86.68590049354458</v>
      </c>
      <c r="E364" s="37">
        <f>GI_Data_Monthly!C364</f>
        <v>2.1737676080685602</v>
      </c>
      <c r="F364" s="114">
        <f>GI_Data_Monthly!L364</f>
        <v>14581.0868292868</v>
      </c>
      <c r="G364" s="37">
        <f>+GI_Data_Monthly!E364</f>
        <v>40.644147991736297</v>
      </c>
      <c r="H364" s="29">
        <f>+GI_Data_Monthly!H364</f>
        <v>7127.9599663790996</v>
      </c>
      <c r="I364" s="115">
        <f>+GI_Data_Monthly!G364</f>
        <v>7415.9248858802803</v>
      </c>
      <c r="J364" s="29">
        <f>GI_Data_Monthly!I364</f>
        <v>7207.8971757941517</v>
      </c>
      <c r="K364" s="38">
        <f>+GI_Data_Monthly!K364</f>
        <v>37.0485957559995</v>
      </c>
      <c r="L364" s="74">
        <f>+H364*1000/Population_Monthly!C484</f>
        <v>0.37988741879913734</v>
      </c>
      <c r="M364" s="74">
        <f>GI_Data_Monthly!N364</f>
        <v>272.45798752161198</v>
      </c>
      <c r="N364" s="74">
        <f>GI_Data_Monthly!O364*100</f>
        <v>210.718468207607</v>
      </c>
      <c r="O364" s="74">
        <f t="shared" si="56"/>
        <v>195.93190685712477</v>
      </c>
      <c r="P364" s="93">
        <f t="shared" si="52"/>
        <v>125.33905947917627</v>
      </c>
      <c r="Q364" s="116">
        <f t="shared" si="53"/>
        <v>14.074295411879325</v>
      </c>
      <c r="R364" s="74">
        <f t="shared" si="54"/>
        <v>209.73421173132803</v>
      </c>
      <c r="S364" s="121">
        <f t="shared" si="57"/>
        <v>0.1544078687952104</v>
      </c>
      <c r="T364" s="74">
        <v>0</v>
      </c>
      <c r="U364" s="74">
        <f t="shared" si="55"/>
        <v>208.37417279119668</v>
      </c>
      <c r="V364" s="38">
        <v>11.770573936930809</v>
      </c>
      <c r="W364" s="83">
        <f>AVERAGE(Q353:Q364)</f>
        <v>14.333780825654896</v>
      </c>
      <c r="X364" s="74">
        <f>+GI_Data_Monthly!AB364*100</f>
        <v>177.899297766328</v>
      </c>
      <c r="Y364" s="74">
        <f>+GI_Data_Monthly!AC364*100</f>
        <v>220.76113869294298</v>
      </c>
      <c r="Z364" s="122">
        <f t="shared" si="58"/>
        <v>-0.14021284581566087</v>
      </c>
      <c r="AA364" s="120">
        <f t="shared" si="59"/>
        <v>2.1499469224428025</v>
      </c>
      <c r="AB364" s="38">
        <f t="shared" si="49"/>
        <v>18.231102970078695</v>
      </c>
      <c r="AC364" s="38">
        <f t="shared" si="50"/>
        <v>12.601597088645711</v>
      </c>
    </row>
    <row r="365" spans="1:29" x14ac:dyDescent="0.25">
      <c r="A365" s="113">
        <v>2010</v>
      </c>
      <c r="B365" s="113">
        <v>1</v>
      </c>
      <c r="C365" s="29">
        <f>+GI_Data_Monthly!J365</f>
        <v>647144.19999999995</v>
      </c>
      <c r="D365" s="37">
        <f t="shared" si="51"/>
        <v>87.206773607488785</v>
      </c>
      <c r="E365" s="37">
        <f>GI_Data_Monthly!C365</f>
        <v>2.17374</v>
      </c>
      <c r="F365" s="114">
        <f>GI_Data_Monthly!L365</f>
        <v>14604.8</v>
      </c>
      <c r="G365" s="37">
        <f>+GI_Data_Monthly!E365</f>
        <v>42.51444</v>
      </c>
      <c r="H365" s="29">
        <f>+GI_Data_Monthly!H365</f>
        <v>7131.7669999999998</v>
      </c>
      <c r="I365" s="115">
        <f>+GI_Data_Monthly!G365</f>
        <v>7420.8019999999997</v>
      </c>
      <c r="J365" s="29">
        <f>GI_Data_Monthly!I365</f>
        <v>0</v>
      </c>
      <c r="K365" s="38">
        <f>+GI_Data_Monthly!K365</f>
        <v>37.260963439941399</v>
      </c>
      <c r="L365" s="74">
        <f>+H365*1000/Population_Monthly!C485</f>
        <v>0.37989816537469573</v>
      </c>
      <c r="M365" s="74">
        <f>GI_Data_Monthly!N365</f>
        <v>277.23333333333301</v>
      </c>
      <c r="N365" s="74">
        <f>GI_Data_Monthly!O365*100</f>
        <v>210.58566666670001</v>
      </c>
      <c r="O365" s="74">
        <f t="shared" si="56"/>
        <v>198.45857352379142</v>
      </c>
      <c r="P365" s="93">
        <f t="shared" si="52"/>
        <v>127.53748531716442</v>
      </c>
      <c r="Q365" s="116">
        <f t="shared" si="53"/>
        <v>14.15537165092735</v>
      </c>
      <c r="R365" s="74">
        <f t="shared" si="54"/>
        <v>210.42210062022801</v>
      </c>
      <c r="S365" s="121">
        <f t="shared" si="57"/>
        <v>0.16819619931320462</v>
      </c>
      <c r="T365" s="74">
        <v>0</v>
      </c>
      <c r="U365" s="74">
        <f t="shared" si="55"/>
        <v>209.73421173132803</v>
      </c>
      <c r="V365" s="38">
        <v>12.671971506667289</v>
      </c>
      <c r="W365" s="83"/>
      <c r="X365" s="74">
        <f>+GI_Data_Monthly!AB365*100</f>
        <v>178.5</v>
      </c>
      <c r="Y365" s="74">
        <f>+GI_Data_Monthly!AC365*100</f>
        <v>220.71566666670003</v>
      </c>
      <c r="Z365" s="122">
        <f t="shared" si="58"/>
        <v>-0.10819053809916139</v>
      </c>
      <c r="AA365" s="120">
        <f t="shared" si="59"/>
        <v>2.1541105335538853</v>
      </c>
      <c r="AB365" s="38">
        <f t="shared" si="49"/>
        <v>18.312179209126718</v>
      </c>
      <c r="AC365" s="38">
        <f t="shared" si="50"/>
        <v>12.601597088645711</v>
      </c>
    </row>
    <row r="366" spans="1:29" x14ac:dyDescent="0.25">
      <c r="A366" s="113">
        <v>2010</v>
      </c>
      <c r="B366" s="113">
        <v>2</v>
      </c>
      <c r="C366" s="29">
        <f>+GI_Data_Monthly!J366</f>
        <v>650929.46262362797</v>
      </c>
      <c r="D366" s="37">
        <f t="shared" si="51"/>
        <v>87.672586107663719</v>
      </c>
      <c r="E366" s="37">
        <f>GI_Data_Monthly!C366</f>
        <v>2.17328369968806</v>
      </c>
      <c r="F366" s="114">
        <f>GI_Data_Monthly!L366</f>
        <v>14647.806684061499</v>
      </c>
      <c r="G366" s="37">
        <f>+GI_Data_Monthly!E366</f>
        <v>42.801400049362996</v>
      </c>
      <c r="H366" s="29">
        <f>+GI_Data_Monthly!H366</f>
        <v>7146.6922499911798</v>
      </c>
      <c r="I366" s="115">
        <f>+GI_Data_Monthly!G366</f>
        <v>7424.5495829708198</v>
      </c>
      <c r="J366" s="29">
        <f>GI_Data_Monthly!I366</f>
        <v>0</v>
      </c>
      <c r="K366" s="38">
        <f>+GI_Data_Monthly!K366</f>
        <v>37.446443737636102</v>
      </c>
      <c r="L366" s="74">
        <f>+H366*1000/Population_Monthly!C486</f>
        <v>0.38050085197497957</v>
      </c>
      <c r="M366" s="74">
        <f>GI_Data_Monthly!N366</f>
        <v>282.26041053370699</v>
      </c>
      <c r="N366" s="74">
        <f>GI_Data_Monthly!O366*100</f>
        <v>209.42798535660199</v>
      </c>
      <c r="O366" s="74">
        <f t="shared" si="56"/>
        <v>200.89682500192066</v>
      </c>
      <c r="P366" s="93">
        <f t="shared" si="52"/>
        <v>129.87738810824419</v>
      </c>
      <c r="Q366" s="116">
        <f t="shared" si="53"/>
        <v>14.248403745603675</v>
      </c>
      <c r="R366" s="74">
        <f t="shared" si="54"/>
        <v>210.24404007696967</v>
      </c>
      <c r="S366" s="121">
        <f t="shared" si="57"/>
        <v>0.16239765440303922</v>
      </c>
      <c r="T366" s="74">
        <v>0</v>
      </c>
      <c r="U366" s="74">
        <f t="shared" si="55"/>
        <v>210.42210062022801</v>
      </c>
      <c r="V366" s="38">
        <v>13.532481192570302</v>
      </c>
      <c r="W366" s="83"/>
      <c r="X366" s="74">
        <f>+GI_Data_Monthly!AB366*100</f>
        <v>178.74792884428501</v>
      </c>
      <c r="Y366" s="74">
        <f>+GI_Data_Monthly!AC366*100</f>
        <v>220.747376692545</v>
      </c>
      <c r="Z366" s="122">
        <f t="shared" si="58"/>
        <v>-7.5605406735584246E-2</v>
      </c>
      <c r="AA366" s="120">
        <f t="shared" si="59"/>
        <v>2.1580161943273946</v>
      </c>
      <c r="AB366" s="38">
        <f t="shared" si="49"/>
        <v>18.405211303803043</v>
      </c>
      <c r="AC366" s="38">
        <f t="shared" si="50"/>
        <v>12.601597088645711</v>
      </c>
    </row>
    <row r="367" spans="1:29" x14ac:dyDescent="0.25">
      <c r="A367" s="113">
        <v>2010</v>
      </c>
      <c r="B367" s="113">
        <v>3</v>
      </c>
      <c r="C367" s="29">
        <f>+GI_Data_Monthly!J367</f>
        <v>653851.03413359204</v>
      </c>
      <c r="D367" s="37">
        <f t="shared" si="51"/>
        <v>88.030033747252588</v>
      </c>
      <c r="E367" s="37">
        <f>GI_Data_Monthly!C367</f>
        <v>2.1729113716235799</v>
      </c>
      <c r="F367" s="114">
        <f>GI_Data_Monthly!L367</f>
        <v>14695.7883486639</v>
      </c>
      <c r="G367" s="37">
        <f>+GI_Data_Monthly!E367</f>
        <v>41.981106823214603</v>
      </c>
      <c r="H367" s="29">
        <f>+GI_Data_Monthly!H367</f>
        <v>7164.1773966151104</v>
      </c>
      <c r="I367" s="115">
        <f>+GI_Data_Monthly!G367</f>
        <v>7427.5904063708103</v>
      </c>
      <c r="J367" s="29">
        <f>GI_Data_Monthly!I367</f>
        <v>0</v>
      </c>
      <c r="K367" s="38">
        <f>+GI_Data_Monthly!K367</f>
        <v>37.586516417182999</v>
      </c>
      <c r="L367" s="74">
        <f>+H367*1000/Population_Monthly!C487</f>
        <v>0.38123915381611534</v>
      </c>
      <c r="M367" s="74">
        <f>GI_Data_Monthly!N367</f>
        <v>285.73765794817302</v>
      </c>
      <c r="N367" s="74">
        <f>GI_Data_Monthly!O367*100</f>
        <v>207.96158180854701</v>
      </c>
      <c r="O367" s="74">
        <f t="shared" si="56"/>
        <v>203.09655713381605</v>
      </c>
      <c r="P367" s="93">
        <f t="shared" si="52"/>
        <v>131.49991374690649</v>
      </c>
      <c r="Q367" s="116">
        <f t="shared" si="53"/>
        <v>14.329451713782374</v>
      </c>
      <c r="R367" s="74">
        <f t="shared" si="54"/>
        <v>209.32507794394965</v>
      </c>
      <c r="S367" s="121">
        <f t="shared" si="57"/>
        <v>0.14538493216446913</v>
      </c>
      <c r="T367" s="74">
        <v>0</v>
      </c>
      <c r="U367" s="74">
        <f t="shared" si="55"/>
        <v>210.24404007696967</v>
      </c>
      <c r="V367" s="38">
        <v>14.122793020308157</v>
      </c>
      <c r="W367" s="83"/>
      <c r="X367" s="74">
        <f>+GI_Data_Monthly!AB367*100</f>
        <v>178.76368684086299</v>
      </c>
      <c r="Y367" s="74">
        <f>+GI_Data_Monthly!AC367*100</f>
        <v>220.84120857224102</v>
      </c>
      <c r="Z367" s="122">
        <f t="shared" si="58"/>
        <v>-4.3570836610419418E-2</v>
      </c>
      <c r="AA367" s="120">
        <f t="shared" si="59"/>
        <v>2.1615897759699996</v>
      </c>
      <c r="AB367" s="38">
        <f t="shared" si="49"/>
        <v>18.486259271981744</v>
      </c>
      <c r="AC367" s="38">
        <f t="shared" si="50"/>
        <v>12.601597088645711</v>
      </c>
    </row>
    <row r="368" spans="1:29" x14ac:dyDescent="0.25">
      <c r="A368" s="113">
        <v>2010</v>
      </c>
      <c r="B368" s="113">
        <v>4</v>
      </c>
      <c r="C368" s="29">
        <f>+GI_Data_Monthly!J368</f>
        <v>656611.19999999995</v>
      </c>
      <c r="D368" s="37">
        <f t="shared" si="51"/>
        <v>88.354197674545333</v>
      </c>
      <c r="E368" s="37">
        <f>GI_Data_Monthly!C368</f>
        <v>2.1729733333330001</v>
      </c>
      <c r="F368" s="114">
        <f>GI_Data_Monthly!L368</f>
        <v>14745.9</v>
      </c>
      <c r="G368" s="37">
        <f>+GI_Data_Monthly!E368</f>
        <v>40.450912475585902</v>
      </c>
      <c r="H368" s="29">
        <f>+GI_Data_Monthly!H368</f>
        <v>7179.6329999999998</v>
      </c>
      <c r="I368" s="115">
        <f>+GI_Data_Monthly!G368</f>
        <v>7431.5789999999997</v>
      </c>
      <c r="J368" s="29">
        <f>GI_Data_Monthly!I368</f>
        <v>0</v>
      </c>
      <c r="K368" s="38">
        <f>+GI_Data_Monthly!K368</f>
        <v>37.714350000000003</v>
      </c>
      <c r="L368" s="74">
        <f>+H368*1000/Population_Monthly!C488</f>
        <v>0.38186831656395409</v>
      </c>
      <c r="M368" s="74">
        <f>GI_Data_Monthly!N368</f>
        <v>286.8</v>
      </c>
      <c r="N368" s="74">
        <f>GI_Data_Monthly!O368*100</f>
        <v>206.53800000000001</v>
      </c>
      <c r="O368" s="74">
        <f t="shared" si="56"/>
        <v>204.90764046714935</v>
      </c>
      <c r="P368" s="93">
        <f t="shared" si="52"/>
        <v>131.98505273881747</v>
      </c>
      <c r="Q368" s="116">
        <f t="shared" si="53"/>
        <v>14.401915344803763</v>
      </c>
      <c r="R368" s="74">
        <f t="shared" si="54"/>
        <v>207.97585572171633</v>
      </c>
      <c r="S368" s="121">
        <f t="shared" si="57"/>
        <v>0.11759963204458757</v>
      </c>
      <c r="T368" s="74">
        <v>0</v>
      </c>
      <c r="U368" s="74">
        <f t="shared" si="55"/>
        <v>209.32507794394965</v>
      </c>
      <c r="V368" s="38">
        <v>14.392055737801959</v>
      </c>
      <c r="W368" s="83"/>
      <c r="X368" s="74">
        <f>+GI_Data_Monthly!AB368*100</f>
        <v>178.7</v>
      </c>
      <c r="Y368" s="74">
        <f>+GI_Data_Monthly!AC368*100</f>
        <v>220.99266666670002</v>
      </c>
      <c r="Z368" s="122">
        <f t="shared" si="58"/>
        <v>-1.2805663338246528E-2</v>
      </c>
      <c r="AA368" s="120">
        <f t="shared" si="59"/>
        <v>2.1647483870810831</v>
      </c>
      <c r="AB368" s="38">
        <f t="shared" si="49"/>
        <v>18.558722903003133</v>
      </c>
      <c r="AC368" s="38">
        <f t="shared" si="50"/>
        <v>12.601597088645711</v>
      </c>
    </row>
    <row r="369" spans="1:29" x14ac:dyDescent="0.25">
      <c r="A369" s="113">
        <v>2010</v>
      </c>
      <c r="B369" s="113">
        <v>5</v>
      </c>
      <c r="C369" s="29">
        <f>+GI_Data_Monthly!J369</f>
        <v>658895.89970482897</v>
      </c>
      <c r="D369" s="37">
        <f t="shared" si="51"/>
        <v>88.599678266469496</v>
      </c>
      <c r="E369" s="37">
        <f>GI_Data_Monthly!C369</f>
        <v>2.17389598229098</v>
      </c>
      <c r="F369" s="114">
        <f>GI_Data_Monthly!L369</f>
        <v>14782.105533370401</v>
      </c>
      <c r="G369" s="37">
        <f>+GI_Data_Monthly!E369</f>
        <v>38.819035284732998</v>
      </c>
      <c r="H369" s="29">
        <f>+GI_Data_Monthly!H369</f>
        <v>7184.7689496438297</v>
      </c>
      <c r="I369" s="115">
        <f>+GI_Data_Monthly!G369</f>
        <v>7436.7753088578402</v>
      </c>
      <c r="J369" s="29">
        <f>GI_Data_Monthly!I369</f>
        <v>0</v>
      </c>
      <c r="K369" s="38">
        <f>+GI_Data_Monthly!K369</f>
        <v>37.813633991198103</v>
      </c>
      <c r="L369" s="74">
        <f>+H369*1000/Population_Monthly!C489</f>
        <v>0.38196585850715326</v>
      </c>
      <c r="M369" s="74">
        <f>GI_Data_Monthly!N369</f>
        <v>284.19919859831401</v>
      </c>
      <c r="N369" s="74">
        <f>GI_Data_Monthly!O369*100</f>
        <v>205.95408782860801</v>
      </c>
      <c r="O369" s="74">
        <f t="shared" si="56"/>
        <v>206.27829928150834</v>
      </c>
      <c r="P369" s="93">
        <f t="shared" si="52"/>
        <v>130.7326573642259</v>
      </c>
      <c r="Q369" s="116">
        <f t="shared" si="53"/>
        <v>14.443517170723256</v>
      </c>
      <c r="R369" s="74">
        <f t="shared" si="54"/>
        <v>206.81788987905168</v>
      </c>
      <c r="S369" s="121">
        <f t="shared" si="57"/>
        <v>8.679350506582173E-2</v>
      </c>
      <c r="T369" s="74">
        <v>0</v>
      </c>
      <c r="U369" s="74">
        <f t="shared" si="55"/>
        <v>207.97585572171633</v>
      </c>
      <c r="V369" s="38">
        <v>14.151488673106163</v>
      </c>
      <c r="W369" s="83"/>
      <c r="X369" s="74">
        <f>+GI_Data_Monthly!AB369*100</f>
        <v>178.69786100434999</v>
      </c>
      <c r="Y369" s="74">
        <f>+GI_Data_Monthly!AC369*100</f>
        <v>221.16430570958002</v>
      </c>
      <c r="Z369" s="122">
        <f t="shared" si="58"/>
        <v>1.6494467856290895E-2</v>
      </c>
      <c r="AA369" s="120">
        <f t="shared" si="59"/>
        <v>2.1675153020628875</v>
      </c>
      <c r="AB369" s="38">
        <f t="shared" si="49"/>
        <v>18.600324728922626</v>
      </c>
      <c r="AC369" s="38">
        <f t="shared" si="50"/>
        <v>12.601597088645711</v>
      </c>
    </row>
    <row r="370" spans="1:29" x14ac:dyDescent="0.25">
      <c r="A370" s="113">
        <v>2010</v>
      </c>
      <c r="B370" s="113">
        <v>6</v>
      </c>
      <c r="C370" s="29">
        <f>+GI_Data_Monthly!J370</f>
        <v>661006.54758181795</v>
      </c>
      <c r="D370" s="37">
        <f t="shared" si="51"/>
        <v>88.807964613311611</v>
      </c>
      <c r="E370" s="37">
        <f>GI_Data_Monthly!C370</f>
        <v>2.1759961496800102</v>
      </c>
      <c r="F370" s="114">
        <f>GI_Data_Monthly!L370</f>
        <v>14812.761977832901</v>
      </c>
      <c r="G370" s="37">
        <f>+GI_Data_Monthly!E370</f>
        <v>37.071034258133501</v>
      </c>
      <c r="H370" s="29">
        <f>+GI_Data_Monthly!H370</f>
        <v>7183.57097874787</v>
      </c>
      <c r="I370" s="115">
        <f>+GI_Data_Monthly!G370</f>
        <v>7443.0998442535902</v>
      </c>
      <c r="J370" s="29">
        <f>GI_Data_Monthly!I370</f>
        <v>0</v>
      </c>
      <c r="K370" s="38">
        <f>+GI_Data_Monthly!K370</f>
        <v>37.892804270622896</v>
      </c>
      <c r="L370" s="74">
        <f>+H370*1000/Population_Monthly!C490</f>
        <v>0.38172673355095371</v>
      </c>
      <c r="M370" s="74">
        <f>GI_Data_Monthly!N370</f>
        <v>280.082721385789</v>
      </c>
      <c r="N370" s="74">
        <f>GI_Data_Monthly!O370*100</f>
        <v>206.52727292682602</v>
      </c>
      <c r="O370" s="74">
        <f t="shared" si="56"/>
        <v>207.23363004171404</v>
      </c>
      <c r="P370" s="93">
        <f t="shared" si="52"/>
        <v>128.71471368502944</v>
      </c>
      <c r="Q370" s="116">
        <f t="shared" si="53"/>
        <v>14.464696399310506</v>
      </c>
      <c r="R370" s="74">
        <f t="shared" si="54"/>
        <v>206.33978691847801</v>
      </c>
      <c r="S370" s="121">
        <f t="shared" si="57"/>
        <v>5.8770506286344171E-2</v>
      </c>
      <c r="T370" s="74">
        <v>0</v>
      </c>
      <c r="U370" s="74">
        <f t="shared" si="55"/>
        <v>206.81788987905168</v>
      </c>
      <c r="V370" s="38">
        <v>13.511802304632553</v>
      </c>
      <c r="W370" s="83"/>
      <c r="X370" s="74">
        <f>+GI_Data_Monthly!AB370*100</f>
        <v>178.87705835847899</v>
      </c>
      <c r="Y370" s="74">
        <f>+GI_Data_Monthly!AC370*100</f>
        <v>221.35123364217702</v>
      </c>
      <c r="Z370" s="122">
        <f t="shared" si="58"/>
        <v>4.3642528961541055E-2</v>
      </c>
      <c r="AA370" s="120">
        <f t="shared" si="59"/>
        <v>2.1699295338445048</v>
      </c>
      <c r="AB370" s="38">
        <f t="shared" si="49"/>
        <v>18.621503957509876</v>
      </c>
      <c r="AC370" s="38">
        <f t="shared" si="50"/>
        <v>12.601597088645711</v>
      </c>
    </row>
    <row r="371" spans="1:29" x14ac:dyDescent="0.25">
      <c r="A371" s="113">
        <v>2010</v>
      </c>
      <c r="B371" s="113">
        <v>7</v>
      </c>
      <c r="C371" s="29">
        <f>+GI_Data_Monthly!J371</f>
        <v>662963.25</v>
      </c>
      <c r="D371" s="37">
        <f t="shared" si="51"/>
        <v>88.995009425536907</v>
      </c>
      <c r="E371" s="37">
        <f>GI_Data_Monthly!C371</f>
        <v>2.1793433333330001</v>
      </c>
      <c r="F371" s="114">
        <f>GI_Data_Monthly!L371</f>
        <v>14845.5</v>
      </c>
      <c r="G371" s="37">
        <f>+GI_Data_Monthly!E371</f>
        <v>35.3088569641113</v>
      </c>
      <c r="H371" s="29">
        <f>+GI_Data_Monthly!H371</f>
        <v>7182.067</v>
      </c>
      <c r="I371" s="115">
        <f>+GI_Data_Monthly!G371</f>
        <v>7449.4430000000002</v>
      </c>
      <c r="J371" s="29">
        <f>GI_Data_Monthly!I371</f>
        <v>0</v>
      </c>
      <c r="K371" s="38">
        <f>+GI_Data_Monthly!K371</f>
        <v>37.948192596435497</v>
      </c>
      <c r="L371" s="74">
        <f>+H371*1000/Population_Monthly!C491</f>
        <v>0.38147157475037607</v>
      </c>
      <c r="M371" s="74">
        <f>GI_Data_Monthly!N371</f>
        <v>277.73333333333301</v>
      </c>
      <c r="N371" s="74">
        <f>GI_Data_Monthly!O371*100</f>
        <v>208.49299999999999</v>
      </c>
      <c r="O371" s="74">
        <f t="shared" si="56"/>
        <v>207.93754670838075</v>
      </c>
      <c r="P371" s="93">
        <f t="shared" si="52"/>
        <v>127.43899920926127</v>
      </c>
      <c r="Q371" s="116">
        <f t="shared" si="53"/>
        <v>14.476156788692812</v>
      </c>
      <c r="R371" s="74">
        <f t="shared" si="54"/>
        <v>206.99145358514465</v>
      </c>
      <c r="S371" s="121">
        <f t="shared" si="57"/>
        <v>4.2225288183717735E-2</v>
      </c>
      <c r="T371" s="74">
        <v>0</v>
      </c>
      <c r="U371" s="74">
        <f t="shared" si="55"/>
        <v>206.33978691847801</v>
      </c>
      <c r="V371" s="38">
        <v>12.697732987636831</v>
      </c>
      <c r="W371" s="83"/>
      <c r="X371" s="74">
        <f>+GI_Data_Monthly!AB371*100</f>
        <v>179.3333333333</v>
      </c>
      <c r="Y371" s="74">
        <f>+GI_Data_Monthly!AC371*100</f>
        <v>221.52766666670001</v>
      </c>
      <c r="Z371" s="122">
        <f t="shared" si="58"/>
        <v>6.7495165384045056E-2</v>
      </c>
      <c r="AA371" s="120">
        <f t="shared" si="59"/>
        <v>2.1720881449555884</v>
      </c>
      <c r="AB371" s="38">
        <f t="shared" si="49"/>
        <v>18.63296434689218</v>
      </c>
      <c r="AC371" s="38">
        <f t="shared" si="50"/>
        <v>12.601597088645711</v>
      </c>
    </row>
    <row r="372" spans="1:29" x14ac:dyDescent="0.25">
      <c r="A372" s="113">
        <v>2010</v>
      </c>
      <c r="B372" s="113">
        <v>8</v>
      </c>
      <c r="C372" s="29">
        <f>+GI_Data_Monthly!J372</f>
        <v>665001.63962910394</v>
      </c>
      <c r="D372" s="37">
        <f t="shared" si="51"/>
        <v>89.194218838061076</v>
      </c>
      <c r="E372" s="37">
        <f>GI_Data_Monthly!C372</f>
        <v>2.18426787007885</v>
      </c>
      <c r="F372" s="114">
        <f>GI_Data_Monthly!L372</f>
        <v>14887.7649508593</v>
      </c>
      <c r="G372" s="37">
        <f>+GI_Data_Monthly!E372</f>
        <v>33.557862936980598</v>
      </c>
      <c r="H372" s="29">
        <f>+GI_Data_Monthly!H372</f>
        <v>7184.85811900715</v>
      </c>
      <c r="I372" s="115">
        <f>+GI_Data_Monthly!G372</f>
        <v>7455.6585425840804</v>
      </c>
      <c r="J372" s="29">
        <f>GI_Data_Monthly!I372</f>
        <v>0</v>
      </c>
      <c r="K372" s="38">
        <f>+GI_Data_Monthly!K372</f>
        <v>37.990159592824497</v>
      </c>
      <c r="L372" s="74">
        <f>+H372*1000/Population_Monthly!C492</f>
        <v>0.38144467723695052</v>
      </c>
      <c r="M372" s="74">
        <f>GI_Data_Monthly!N372</f>
        <v>279.41063630627201</v>
      </c>
      <c r="N372" s="74">
        <f>GI_Data_Monthly!O372*100</f>
        <v>212.08049203021199</v>
      </c>
      <c r="O372" s="74">
        <f t="shared" si="56"/>
        <v>208.61742276655767</v>
      </c>
      <c r="P372" s="93">
        <f t="shared" si="52"/>
        <v>127.91958355189537</v>
      </c>
      <c r="Q372" s="116">
        <f t="shared" si="53"/>
        <v>14.491144164065179</v>
      </c>
      <c r="R372" s="74">
        <f t="shared" si="54"/>
        <v>209.03358831901267</v>
      </c>
      <c r="S372" s="121">
        <f t="shared" si="57"/>
        <v>4.0008010538367555E-2</v>
      </c>
      <c r="T372" s="74">
        <v>0</v>
      </c>
      <c r="U372" s="74">
        <f t="shared" si="55"/>
        <v>206.99145358514465</v>
      </c>
      <c r="V372" s="38">
        <v>11.867884957006515</v>
      </c>
      <c r="W372" s="83"/>
      <c r="X372" s="74">
        <f>+GI_Data_Monthly!AB372*100</f>
        <v>180.17321572380501</v>
      </c>
      <c r="Y372" s="74">
        <f>+GI_Data_Monthly!AC372*100</f>
        <v>221.69896876822102</v>
      </c>
      <c r="Z372" s="122">
        <f t="shared" si="58"/>
        <v>8.5855640169177364E-2</v>
      </c>
      <c r="AA372" s="120">
        <f t="shared" si="59"/>
        <v>2.1741064973492303</v>
      </c>
      <c r="AB372" s="38">
        <f t="shared" si="49"/>
        <v>18.647951722264548</v>
      </c>
      <c r="AC372" s="38">
        <f t="shared" si="50"/>
        <v>12.601597088645711</v>
      </c>
    </row>
    <row r="373" spans="1:29" x14ac:dyDescent="0.25">
      <c r="A373" s="113">
        <v>2010</v>
      </c>
      <c r="B373" s="113">
        <v>9</v>
      </c>
      <c r="C373" s="29">
        <f>+GI_Data_Monthly!J373</f>
        <v>666933.27656063705</v>
      </c>
      <c r="D373" s="37">
        <f t="shared" si="51"/>
        <v>89.382062097599146</v>
      </c>
      <c r="E373" s="37">
        <f>GI_Data_Monthly!C373</f>
        <v>2.1903668234007401</v>
      </c>
      <c r="F373" s="114">
        <f>GI_Data_Monthly!L373</f>
        <v>14925.0091983398</v>
      </c>
      <c r="G373" s="37">
        <f>+GI_Data_Monthly!E373</f>
        <v>32.634657436270203</v>
      </c>
      <c r="H373" s="29">
        <f>+GI_Data_Monthly!H373</f>
        <v>7190.8331073054096</v>
      </c>
      <c r="I373" s="115">
        <f>+GI_Data_Monthly!G373</f>
        <v>7461.60091755761</v>
      </c>
      <c r="J373" s="29">
        <f>GI_Data_Monthly!I373</f>
        <v>0</v>
      </c>
      <c r="K373" s="38">
        <f>+GI_Data_Monthly!K373</f>
        <v>38.043873640233997</v>
      </c>
      <c r="L373" s="74">
        <f>+H373*1000/Population_Monthly!C493</f>
        <v>0.38158675872796466</v>
      </c>
      <c r="M373" s="74">
        <f>GI_Data_Monthly!N373</f>
        <v>284.79703272318801</v>
      </c>
      <c r="N373" s="74">
        <f>GI_Data_Monthly!O373*100</f>
        <v>216.60993649960497</v>
      </c>
      <c r="O373" s="74">
        <f t="shared" si="56"/>
        <v>209.44838819259033</v>
      </c>
      <c r="P373" s="93">
        <f t="shared" si="52"/>
        <v>130.02252850096369</v>
      </c>
      <c r="Q373" s="116">
        <f t="shared" si="53"/>
        <v>14.517038431833145</v>
      </c>
      <c r="R373" s="74">
        <f t="shared" si="54"/>
        <v>212.39447617660565</v>
      </c>
      <c r="S373" s="121">
        <f t="shared" si="57"/>
        <v>4.8256216938677321E-2</v>
      </c>
      <c r="T373" s="74">
        <v>0</v>
      </c>
      <c r="U373" s="74">
        <f t="shared" si="55"/>
        <v>209.03358831901267</v>
      </c>
      <c r="V373" s="38">
        <v>11.350091485944391</v>
      </c>
      <c r="W373" s="83"/>
      <c r="X373" s="74">
        <f>+GI_Data_Monthly!AB373*100</f>
        <v>181.322130242556</v>
      </c>
      <c r="Y373" s="74">
        <f>+GI_Data_Monthly!AC373*100</f>
        <v>221.88407099387501</v>
      </c>
      <c r="Z373" s="122">
        <f t="shared" si="58"/>
        <v>9.6685340418778701E-2</v>
      </c>
      <c r="AA373" s="120">
        <f t="shared" si="59"/>
        <v>2.1761403454600159</v>
      </c>
      <c r="AB373" s="38">
        <f t="shared" si="49"/>
        <v>18.673845990032511</v>
      </c>
      <c r="AC373" s="38">
        <f t="shared" si="50"/>
        <v>12.601597088645711</v>
      </c>
    </row>
    <row r="374" spans="1:29" x14ac:dyDescent="0.25">
      <c r="A374" s="113">
        <v>2010</v>
      </c>
      <c r="B374" s="113">
        <v>10</v>
      </c>
      <c r="C374" s="29">
        <f>+GI_Data_Monthly!J374</f>
        <v>668530.75</v>
      </c>
      <c r="D374" s="37">
        <f t="shared" si="51"/>
        <v>89.52767851547037</v>
      </c>
      <c r="E374" s="37">
        <f>GI_Data_Monthly!C374</f>
        <v>2.19699</v>
      </c>
      <c r="F374" s="114">
        <f>GI_Data_Monthly!L374</f>
        <v>14939</v>
      </c>
      <c r="G374" s="37">
        <f>+GI_Data_Monthly!E374</f>
        <v>33.389602661132798</v>
      </c>
      <c r="H374" s="29">
        <f>+GI_Data_Monthly!H374</f>
        <v>7197.1</v>
      </c>
      <c r="I374" s="115">
        <f>+GI_Data_Monthly!G374</f>
        <v>7467.308</v>
      </c>
      <c r="J374" s="29">
        <f>GI_Data_Monthly!I374</f>
        <v>0</v>
      </c>
      <c r="K374" s="38">
        <f>+GI_Data_Monthly!K374</f>
        <v>38.137680000000003</v>
      </c>
      <c r="L374" s="74">
        <f>+H374*1000/Population_Monthly!C494</f>
        <v>0.38174419293572498</v>
      </c>
      <c r="M374" s="74">
        <f>GI_Data_Monthly!N374</f>
        <v>292.433333333333</v>
      </c>
      <c r="N374" s="74">
        <f>GI_Data_Monthly!O374*100</f>
        <v>221.11200000000002</v>
      </c>
      <c r="O374" s="74">
        <f t="shared" si="56"/>
        <v>210.49755485925698</v>
      </c>
      <c r="P374" s="93">
        <f t="shared" si="52"/>
        <v>133.10635612057087</v>
      </c>
      <c r="Q374" s="116">
        <f t="shared" si="53"/>
        <v>14.558837872040941</v>
      </c>
      <c r="R374" s="74">
        <f t="shared" si="54"/>
        <v>216.60080950993901</v>
      </c>
      <c r="S374" s="121">
        <f t="shared" si="57"/>
        <v>6.0377322296927938E-2</v>
      </c>
      <c r="T374" s="74">
        <v>0</v>
      </c>
      <c r="U374" s="74">
        <f t="shared" si="55"/>
        <v>212.39447617660565</v>
      </c>
      <c r="V374" s="38">
        <v>11.451468741169931</v>
      </c>
      <c r="W374" s="83"/>
      <c r="X374" s="74">
        <f>+GI_Data_Monthly!AB374*100</f>
        <v>182.63333333330002</v>
      </c>
      <c r="Y374" s="74">
        <f>+GI_Data_Monthly!AC374*100</f>
        <v>222.10733333330001</v>
      </c>
      <c r="Z374" s="122">
        <f t="shared" si="58"/>
        <v>9.9562672971086064E-2</v>
      </c>
      <c r="AA374" s="120">
        <f t="shared" si="59"/>
        <v>2.178364512126683</v>
      </c>
      <c r="AB374" s="38">
        <f t="shared" si="49"/>
        <v>18.715645430240308</v>
      </c>
      <c r="AC374" s="38">
        <f t="shared" si="50"/>
        <v>12.601597088645711</v>
      </c>
    </row>
    <row r="375" spans="1:29" x14ac:dyDescent="0.25">
      <c r="A375" s="113">
        <v>2010</v>
      </c>
      <c r="B375" s="113">
        <v>11</v>
      </c>
      <c r="C375" s="29">
        <f>+GI_Data_Monthly!J375</f>
        <v>669768.47751760203</v>
      </c>
      <c r="D375" s="37">
        <f t="shared" si="51"/>
        <v>89.621233513753367</v>
      </c>
      <c r="E375" s="37">
        <f>GI_Data_Monthly!C375</f>
        <v>2.2042698054081198</v>
      </c>
      <c r="F375" s="114">
        <f>GI_Data_Monthly!L375</f>
        <v>14920.8881766018</v>
      </c>
      <c r="G375" s="37">
        <f>+GI_Data_Monthly!E375</f>
        <v>36.255427254146298</v>
      </c>
      <c r="H375" s="29">
        <f>+GI_Data_Monthly!H375</f>
        <v>7202.1712630059501</v>
      </c>
      <c r="I375" s="115">
        <f>+GI_Data_Monthly!G375</f>
        <v>7473.32357810963</v>
      </c>
      <c r="J375" s="29">
        <f>GI_Data_Monthly!I375</f>
        <v>0</v>
      </c>
      <c r="K375" s="38">
        <f>+GI_Data_Monthly!K375</f>
        <v>38.293300202547996</v>
      </c>
      <c r="L375" s="74">
        <f>+H375*1000/Population_Monthly!C495</f>
        <v>0.38183809403626962</v>
      </c>
      <c r="M375" s="74">
        <f>GI_Data_Monthly!N375</f>
        <v>302.149940444462</v>
      </c>
      <c r="N375" s="74">
        <f>GI_Data_Monthly!O375*100</f>
        <v>225.31953026203803</v>
      </c>
      <c r="O375" s="74">
        <f t="shared" si="56"/>
        <v>211.77733513222873</v>
      </c>
      <c r="P375" s="93">
        <f t="shared" si="52"/>
        <v>137.07484433309608</v>
      </c>
      <c r="Q375" s="116">
        <f t="shared" si="53"/>
        <v>14.621840763699625</v>
      </c>
      <c r="R375" s="74">
        <f t="shared" si="54"/>
        <v>221.01382225388102</v>
      </c>
      <c r="S375" s="121">
        <f t="shared" si="57"/>
        <v>7.3143478637546444E-2</v>
      </c>
      <c r="T375" s="74">
        <v>0</v>
      </c>
      <c r="U375" s="74">
        <f t="shared" si="55"/>
        <v>216.60080950993901</v>
      </c>
      <c r="V375" s="38">
        <v>12.335524876043623</v>
      </c>
      <c r="W375" s="83"/>
      <c r="X375" s="74">
        <f>+GI_Data_Monthly!AB375*100</f>
        <v>184.10348704940699</v>
      </c>
      <c r="Y375" s="74">
        <f>+GI_Data_Monthly!AC375*100</f>
        <v>222.40554702996201</v>
      </c>
      <c r="Z375" s="122">
        <f t="shared" si="58"/>
        <v>9.646338455565949E-2</v>
      </c>
      <c r="AA375" s="120">
        <f t="shared" si="59"/>
        <v>2.1809838314087417</v>
      </c>
      <c r="AB375" s="38">
        <f t="shared" si="49"/>
        <v>18.778648321898991</v>
      </c>
      <c r="AC375" s="38">
        <f t="shared" si="50"/>
        <v>12.601597088645711</v>
      </c>
    </row>
    <row r="376" spans="1:29" x14ac:dyDescent="0.25">
      <c r="A376" s="113">
        <v>2010</v>
      </c>
      <c r="B376" s="113">
        <v>12</v>
      </c>
      <c r="C376" s="29">
        <f>+GI_Data_Monthly!J376</f>
        <v>670603.40225408401</v>
      </c>
      <c r="D376" s="37">
        <f t="shared" si="51"/>
        <v>89.662560580221523</v>
      </c>
      <c r="E376" s="37">
        <f>GI_Data_Monthly!C376</f>
        <v>2.2118182894128902</v>
      </c>
      <c r="F376" s="114">
        <f>GI_Data_Monthly!L376</f>
        <v>14892.5339625587</v>
      </c>
      <c r="G376" s="37">
        <f>+GI_Data_Monthly!E376</f>
        <v>39.525931970640698</v>
      </c>
      <c r="H376" s="29">
        <f>+GI_Data_Monthly!H376</f>
        <v>7206.6027151255203</v>
      </c>
      <c r="I376" s="115">
        <f>+GI_Data_Monthly!G376</f>
        <v>7479.1908452591197</v>
      </c>
      <c r="J376" s="29">
        <f>GI_Data_Monthly!I376</f>
        <v>7179.520148286836</v>
      </c>
      <c r="K376" s="38">
        <f>+GI_Data_Monthly!K376</f>
        <v>38.455155532841701</v>
      </c>
      <c r="L376" s="74">
        <f>+H376*1000/Population_Monthly!C496</f>
        <v>0.3818980037363553</v>
      </c>
      <c r="M376" s="74">
        <f>GI_Data_Monthly!N376</f>
        <v>314.407341232448</v>
      </c>
      <c r="N376" s="74">
        <f>GI_Data_Monthly!O376*100</f>
        <v>229.30039680127598</v>
      </c>
      <c r="O376" s="74">
        <f t="shared" si="56"/>
        <v>213.32582918170112</v>
      </c>
      <c r="P376" s="93">
        <f t="shared" si="52"/>
        <v>142.14881156259221</v>
      </c>
      <c r="Q376" s="116">
        <f t="shared" si="53"/>
        <v>14.685947131363305</v>
      </c>
      <c r="R376" s="74">
        <f t="shared" si="54"/>
        <v>225.24397568777135</v>
      </c>
      <c r="S376" s="121">
        <f t="shared" si="57"/>
        <v>8.8183673465970003E-2</v>
      </c>
      <c r="T376" s="74">
        <v>0</v>
      </c>
      <c r="U376" s="74">
        <f t="shared" si="55"/>
        <v>221.01382225388102</v>
      </c>
      <c r="V376" s="38">
        <v>13.503593795603274</v>
      </c>
      <c r="W376" s="83">
        <f>AVERAGE(Q365:Q376)</f>
        <v>14.449526764737159</v>
      </c>
      <c r="X376" s="74">
        <f>+GI_Data_Monthly!AB376*100</f>
        <v>185.57807951624301</v>
      </c>
      <c r="Y376" s="74">
        <f>+GI_Data_Monthly!AC376*100</f>
        <v>222.74274030914597</v>
      </c>
      <c r="Z376" s="122">
        <f t="shared" si="58"/>
        <v>9.0944701611556114E-2</v>
      </c>
      <c r="AA376" s="120">
        <f t="shared" si="59"/>
        <v>2.1841547215207693</v>
      </c>
      <c r="AB376" s="38">
        <f t="shared" ref="AB376:AB439" si="60">IF(Q376&gt;Q375,(AB375+(Q376-Q375)),AB375)</f>
        <v>18.842754689562671</v>
      </c>
      <c r="AC376" s="38">
        <f t="shared" ref="AC376:AC439" si="61">IF(Q376&lt;Q375,(AC375+(Q376-Q375)),AC375)</f>
        <v>12.601597088645711</v>
      </c>
    </row>
    <row r="377" spans="1:29" x14ac:dyDescent="0.25">
      <c r="A377" s="113">
        <v>2011</v>
      </c>
      <c r="B377" s="113">
        <v>1</v>
      </c>
      <c r="C377" s="29">
        <f>+GI_Data_Monthly!J377</f>
        <v>671171.1</v>
      </c>
      <c r="D377" s="37">
        <f>C377/I377</f>
        <v>89.666757156682579</v>
      </c>
      <c r="E377" s="37">
        <f>GI_Data_Monthly!C377</f>
        <v>2.2203200000000001</v>
      </c>
      <c r="F377" s="114">
        <f>GI_Data_Monthly!L377</f>
        <v>14881.3</v>
      </c>
      <c r="G377" s="37">
        <f>+GI_Data_Monthly!E377</f>
        <v>41.350315093994098</v>
      </c>
      <c r="H377" s="29">
        <f>+GI_Data_Monthly!H377</f>
        <v>7212.3</v>
      </c>
      <c r="I377" s="115">
        <f>+GI_Data_Monthly!G377</f>
        <v>7485.1719999999996</v>
      </c>
      <c r="J377" s="29">
        <f>GI_Data_Monthly!I377</f>
        <v>0</v>
      </c>
      <c r="K377" s="38">
        <f>+GI_Data_Monthly!K377</f>
        <v>38.571129999999997</v>
      </c>
      <c r="L377" s="74">
        <f>+H377*1000/Population_Monthly!C497</f>
        <v>0.38202490786720633</v>
      </c>
      <c r="M377" s="74">
        <f>GI_Data_Monthly!N377</f>
        <v>331.6</v>
      </c>
      <c r="N377" s="74">
        <f>GI_Data_Monthly!O377*100</f>
        <v>233.8986666667</v>
      </c>
      <c r="O377" s="74">
        <f t="shared" si="56"/>
        <v>215.26857918170117</v>
      </c>
      <c r="P377" s="93">
        <f t="shared" si="52"/>
        <v>149.34784175254018</v>
      </c>
      <c r="Q377" s="116">
        <f t="shared" si="53"/>
        <v>14.735132384584038</v>
      </c>
      <c r="R377" s="74">
        <f t="shared" si="54"/>
        <v>229.50619791000466</v>
      </c>
      <c r="S377" s="121">
        <f t="shared" si="57"/>
        <v>0.11070554026308987</v>
      </c>
      <c r="T377" s="74">
        <v>0</v>
      </c>
      <c r="U377" s="74">
        <f t="shared" si="55"/>
        <v>225.24397568777135</v>
      </c>
      <c r="V377" s="38">
        <v>14.421846319859798</v>
      </c>
      <c r="W377" s="83"/>
      <c r="X377" s="74">
        <f>+GI_Data_Monthly!AB377*100</f>
        <v>187.1</v>
      </c>
      <c r="Y377" s="74">
        <f>+GI_Data_Monthly!AC377*100</f>
        <v>223.11433333330001</v>
      </c>
      <c r="Z377" s="122">
        <f t="shared" si="58"/>
        <v>8.6153813357379885E-2</v>
      </c>
      <c r="AA377" s="120">
        <f t="shared" si="59"/>
        <v>2.1880363881874358</v>
      </c>
      <c r="AB377" s="38">
        <f t="shared" si="60"/>
        <v>18.891939942783402</v>
      </c>
      <c r="AC377" s="38">
        <f t="shared" si="61"/>
        <v>12.601597088645711</v>
      </c>
    </row>
    <row r="378" spans="1:29" x14ac:dyDescent="0.25">
      <c r="A378" s="113">
        <v>2011</v>
      </c>
      <c r="B378" s="113">
        <v>2</v>
      </c>
      <c r="C378" s="29">
        <f>+GI_Data_Monthly!J378</f>
        <v>671523.75761234795</v>
      </c>
      <c r="D378" s="37">
        <f t="shared" si="51"/>
        <v>89.64373234082602</v>
      </c>
      <c r="E378" s="37">
        <f>GI_Data_Monthly!C378</f>
        <v>2.2295206406372898</v>
      </c>
      <c r="F378" s="114">
        <f>GI_Data_Monthly!L378</f>
        <v>14908.367812316001</v>
      </c>
      <c r="G378" s="37">
        <f>+GI_Data_Monthly!E378</f>
        <v>40.261631038190899</v>
      </c>
      <c r="H378" s="29">
        <f>+GI_Data_Monthly!H378</f>
        <v>7220.2963273376299</v>
      </c>
      <c r="I378" s="115">
        <f>+GI_Data_Monthly!G378</f>
        <v>7491.0285423994901</v>
      </c>
      <c r="J378" s="29">
        <f>GI_Data_Monthly!I378</f>
        <v>0</v>
      </c>
      <c r="K378" s="38">
        <f>+GI_Data_Monthly!K378</f>
        <v>38.590596119890598</v>
      </c>
      <c r="L378" s="74">
        <f>+H378*1000/Population_Monthly!C498</f>
        <v>0.38227341698776474</v>
      </c>
      <c r="M378" s="74">
        <f>GI_Data_Monthly!N378</f>
        <v>353.52998355020901</v>
      </c>
      <c r="N378" s="74">
        <f>GI_Data_Monthly!O378*100</f>
        <v>239.25960698610299</v>
      </c>
      <c r="O378" s="74">
        <f t="shared" si="56"/>
        <v>217.75454765082625</v>
      </c>
      <c r="P378" s="93">
        <f t="shared" si="52"/>
        <v>158.56771052326093</v>
      </c>
      <c r="Q378" s="116">
        <f t="shared" si="53"/>
        <v>14.752159042345355</v>
      </c>
      <c r="R378" s="74">
        <f t="shared" si="54"/>
        <v>234.15289015135966</v>
      </c>
      <c r="S378" s="121">
        <f t="shared" si="57"/>
        <v>0.14244333955037303</v>
      </c>
      <c r="T378" s="74">
        <v>0</v>
      </c>
      <c r="U378" s="74">
        <f t="shared" si="55"/>
        <v>229.50619791000466</v>
      </c>
      <c r="V378" s="38">
        <v>14.628342518568083</v>
      </c>
      <c r="W378" s="83"/>
      <c r="X378" s="74">
        <f>+GI_Data_Monthly!AB378*100</f>
        <v>188.55076534084901</v>
      </c>
      <c r="Y378" s="74">
        <f>+GI_Data_Monthly!AC378*100</f>
        <v>223.49039111180699</v>
      </c>
      <c r="Z378" s="122">
        <f t="shared" si="58"/>
        <v>8.4490953786324374E-2</v>
      </c>
      <c r="AA378" s="120">
        <f t="shared" si="59"/>
        <v>2.1927227999332053</v>
      </c>
      <c r="AB378" s="38">
        <f t="shared" si="60"/>
        <v>18.908966600544719</v>
      </c>
      <c r="AC378" s="38">
        <f t="shared" si="61"/>
        <v>12.601597088645711</v>
      </c>
    </row>
    <row r="379" spans="1:29" x14ac:dyDescent="0.25">
      <c r="A379" s="113">
        <v>2011</v>
      </c>
      <c r="B379" s="113">
        <v>3</v>
      </c>
      <c r="C379" s="29">
        <f>+GI_Data_Monthly!J379</f>
        <v>671740.75016796601</v>
      </c>
      <c r="D379" s="37">
        <f t="shared" si="51"/>
        <v>89.607600544287067</v>
      </c>
      <c r="E379" s="37">
        <f>GI_Data_Monthly!C379</f>
        <v>2.2377666680370001</v>
      </c>
      <c r="F379" s="114">
        <f>GI_Data_Monthly!L379</f>
        <v>14950.283281743599</v>
      </c>
      <c r="G379" s="37">
        <f>+GI_Data_Monthly!E379</f>
        <v>38.188757688408103</v>
      </c>
      <c r="H379" s="29">
        <f>+GI_Data_Monthly!H379</f>
        <v>7228.9127384213698</v>
      </c>
      <c r="I379" s="115">
        <f>+GI_Data_Monthly!G379</f>
        <v>7496.4706798054403</v>
      </c>
      <c r="J379" s="29">
        <f>GI_Data_Monthly!I379</f>
        <v>0</v>
      </c>
      <c r="K379" s="38">
        <f>+GI_Data_Monthly!K379</f>
        <v>38.552215279758897</v>
      </c>
      <c r="L379" s="74">
        <f>+H379*1000/Population_Monthly!C499</f>
        <v>0.38255451360044501</v>
      </c>
      <c r="M379" s="74">
        <f>GI_Data_Monthly!N379</f>
        <v>372.69814375938103</v>
      </c>
      <c r="N379" s="74">
        <f>GI_Data_Monthly!O379*100</f>
        <v>243.93748730578801</v>
      </c>
      <c r="O379" s="74">
        <f t="shared" si="56"/>
        <v>220.75253977559635</v>
      </c>
      <c r="P379" s="93">
        <f t="shared" si="52"/>
        <v>166.54915326195157</v>
      </c>
      <c r="Q379" s="116">
        <f t="shared" si="53"/>
        <v>14.74832396456781</v>
      </c>
      <c r="R379" s="74">
        <f t="shared" si="54"/>
        <v>239.03192031953031</v>
      </c>
      <c r="S379" s="121">
        <f t="shared" si="57"/>
        <v>0.17299303642708885</v>
      </c>
      <c r="T379" s="74">
        <v>0</v>
      </c>
      <c r="U379" s="74">
        <f t="shared" si="55"/>
        <v>234.15289015135966</v>
      </c>
      <c r="V379" s="38">
        <v>14.520847842779553</v>
      </c>
      <c r="W379" s="83"/>
      <c r="X379" s="74">
        <f>+GI_Data_Monthly!AB379*100</f>
        <v>189.69901221052501</v>
      </c>
      <c r="Y379" s="74">
        <f>+GI_Data_Monthly!AC379*100</f>
        <v>223.84558681831697</v>
      </c>
      <c r="Z379" s="122">
        <f t="shared" si="58"/>
        <v>8.6791629141542689E-2</v>
      </c>
      <c r="AA379" s="120">
        <f t="shared" si="59"/>
        <v>2.1981274079676569</v>
      </c>
      <c r="AB379" s="38">
        <f t="shared" si="60"/>
        <v>18.908966600544719</v>
      </c>
      <c r="AC379" s="38">
        <f t="shared" si="61"/>
        <v>12.597762010868166</v>
      </c>
    </row>
    <row r="380" spans="1:29" x14ac:dyDescent="0.25">
      <c r="A380" s="113">
        <v>2011</v>
      </c>
      <c r="B380" s="113">
        <v>4</v>
      </c>
      <c r="C380" s="29">
        <f>+GI_Data_Monthly!J380</f>
        <v>671964.25</v>
      </c>
      <c r="D380" s="37">
        <f t="shared" si="51"/>
        <v>89.558967921922815</v>
      </c>
      <c r="E380" s="37">
        <f>GI_Data_Monthly!C380</f>
        <v>2.2458999999999998</v>
      </c>
      <c r="F380" s="114">
        <f>GI_Data_Monthly!L380</f>
        <v>14989.6</v>
      </c>
      <c r="G380" s="37">
        <f>+GI_Data_Monthly!E380</f>
        <v>36.986379999999997</v>
      </c>
      <c r="H380" s="29">
        <f>+GI_Data_Monthly!H380</f>
        <v>7238.9</v>
      </c>
      <c r="I380" s="115">
        <f>+GI_Data_Monthly!G380</f>
        <v>7503.0370000000003</v>
      </c>
      <c r="J380" s="29">
        <f>GI_Data_Monthly!I380</f>
        <v>0</v>
      </c>
      <c r="K380" s="38">
        <f>+GI_Data_Monthly!K380</f>
        <v>38.496242523193402</v>
      </c>
      <c r="L380" s="74">
        <f>+H380*1000/Population_Monthly!C500</f>
        <v>0.3829078654561977</v>
      </c>
      <c r="M380" s="74">
        <f>GI_Data_Monthly!N380</f>
        <v>386.6</v>
      </c>
      <c r="N380" s="74">
        <f>GI_Data_Monthly!O380*100</f>
        <v>247.7243333333</v>
      </c>
      <c r="O380" s="74">
        <f t="shared" si="56"/>
        <v>224.184734220038</v>
      </c>
      <c r="P380" s="93">
        <f t="shared" si="52"/>
        <v>172.13589206999424</v>
      </c>
      <c r="Q380" s="116">
        <f t="shared" si="53"/>
        <v>14.740514052640096</v>
      </c>
      <c r="R380" s="74">
        <f t="shared" si="54"/>
        <v>243.64047587506366</v>
      </c>
      <c r="S380" s="121">
        <f t="shared" si="57"/>
        <v>0.19941286026445493</v>
      </c>
      <c r="T380" s="74">
        <v>0</v>
      </c>
      <c r="U380" s="74">
        <f t="shared" si="55"/>
        <v>239.03192031953031</v>
      </c>
      <c r="V380" s="38">
        <v>14.621748993457617</v>
      </c>
      <c r="W380" s="83"/>
      <c r="X380" s="74">
        <f>+GI_Data_Monthly!AB380*100</f>
        <v>190.6666666667</v>
      </c>
      <c r="Y380" s="74">
        <f>+GI_Data_Monthly!AC380*100</f>
        <v>224.27700000000002</v>
      </c>
      <c r="Z380" s="122">
        <f t="shared" si="58"/>
        <v>9.3609398159864965E-2</v>
      </c>
      <c r="AA380" s="120">
        <f t="shared" si="59"/>
        <v>2.2042046301899068</v>
      </c>
      <c r="AB380" s="38">
        <f t="shared" si="60"/>
        <v>18.908966600544719</v>
      </c>
      <c r="AC380" s="38">
        <f t="shared" si="61"/>
        <v>12.589952098940453</v>
      </c>
    </row>
    <row r="381" spans="1:29" x14ac:dyDescent="0.25">
      <c r="A381" s="113">
        <v>2011</v>
      </c>
      <c r="B381" s="113">
        <v>5</v>
      </c>
      <c r="C381" s="29">
        <f>+GI_Data_Monthly!J381</f>
        <v>672268.189926169</v>
      </c>
      <c r="D381" s="37">
        <f t="shared" si="51"/>
        <v>89.514268558682019</v>
      </c>
      <c r="E381" s="37">
        <f>GI_Data_Monthly!C381</f>
        <v>2.2520817880261101</v>
      </c>
      <c r="F381" s="114">
        <f>GI_Data_Monthly!L381</f>
        <v>15002.520798306799</v>
      </c>
      <c r="G381" s="37">
        <f>+GI_Data_Monthly!E381</f>
        <v>38.485416350625101</v>
      </c>
      <c r="H381" s="29">
        <f>+GI_Data_Monthly!H381</f>
        <v>7248.1038971256203</v>
      </c>
      <c r="I381" s="115">
        <f>+GI_Data_Monthly!G381</f>
        <v>7510.1791116737604</v>
      </c>
      <c r="J381" s="29">
        <f>GI_Data_Monthly!I381</f>
        <v>0</v>
      </c>
      <c r="K381" s="38">
        <f>+GI_Data_Monthly!K381</f>
        <v>38.467280583905897</v>
      </c>
      <c r="L381" s="74">
        <f>+H381*1000/Population_Monthly!C501</f>
        <v>0.38310870198358027</v>
      </c>
      <c r="M381" s="74">
        <f>GI_Data_Monthly!N381</f>
        <v>388.05574391641301</v>
      </c>
      <c r="N381" s="74">
        <f>GI_Data_Monthly!O381*100</f>
        <v>249.14255725132702</v>
      </c>
      <c r="O381" s="74">
        <f t="shared" si="56"/>
        <v>227.78377333859794</v>
      </c>
      <c r="P381" s="93">
        <f t="shared" si="52"/>
        <v>172.30979175784444</v>
      </c>
      <c r="Q381" s="116">
        <f t="shared" si="53"/>
        <v>14.737149933338367</v>
      </c>
      <c r="R381" s="74">
        <f t="shared" si="54"/>
        <v>246.93479263013833</v>
      </c>
      <c r="S381" s="121">
        <f t="shared" si="57"/>
        <v>0.2096995008841962</v>
      </c>
      <c r="T381" s="74">
        <v>0</v>
      </c>
      <c r="U381" s="74">
        <f t="shared" si="55"/>
        <v>243.64047587506366</v>
      </c>
      <c r="V381" s="38">
        <v>15.303930117938217</v>
      </c>
      <c r="W381" s="83"/>
      <c r="X381" s="74">
        <f>+GI_Data_Monthly!AB381*100</f>
        <v>191.22278076628501</v>
      </c>
      <c r="Y381" s="74">
        <f>+GI_Data_Monthly!AC381*100</f>
        <v>224.74367190309698</v>
      </c>
      <c r="Z381" s="122">
        <f t="shared" si="58"/>
        <v>0.10385156447806283</v>
      </c>
      <c r="AA381" s="120">
        <f t="shared" si="59"/>
        <v>2.2107201140011674</v>
      </c>
      <c r="AB381" s="38">
        <f t="shared" si="60"/>
        <v>18.908966600544719</v>
      </c>
      <c r="AC381" s="38">
        <f t="shared" si="61"/>
        <v>12.586587979638724</v>
      </c>
    </row>
    <row r="382" spans="1:29" x14ac:dyDescent="0.25">
      <c r="A382" s="113">
        <v>2011</v>
      </c>
      <c r="B382" s="113">
        <v>6</v>
      </c>
      <c r="C382" s="29">
        <f>+GI_Data_Monthly!J382</f>
        <v>672825.95040233596</v>
      </c>
      <c r="D382" s="37">
        <f t="shared" si="51"/>
        <v>89.493982497381225</v>
      </c>
      <c r="E382" s="37">
        <f>GI_Data_Monthly!C382</f>
        <v>2.2569366060831499</v>
      </c>
      <c r="F382" s="114">
        <f>GI_Data_Monthly!L382</f>
        <v>15005.3093849986</v>
      </c>
      <c r="G382" s="37">
        <f>+GI_Data_Monthly!E382</f>
        <v>41.449994821522701</v>
      </c>
      <c r="H382" s="29">
        <f>+GI_Data_Monthly!H382</f>
        <v>7256.9141994519496</v>
      </c>
      <c r="I382" s="115">
        <f>+GI_Data_Monthly!G382</f>
        <v>7518.1138622591097</v>
      </c>
      <c r="J382" s="29">
        <f>GI_Data_Monthly!I382</f>
        <v>0</v>
      </c>
      <c r="K382" s="38">
        <f>+GI_Data_Monthly!K382</f>
        <v>38.465107819845102</v>
      </c>
      <c r="L382" s="74">
        <f>+H382*1000/Population_Monthly!C502</f>
        <v>0.38328845058993855</v>
      </c>
      <c r="M382" s="74">
        <f>GI_Data_Monthly!N382</f>
        <v>380.15189195018303</v>
      </c>
      <c r="N382" s="74">
        <f>GI_Data_Monthly!O382*100</f>
        <v>248.84507372964202</v>
      </c>
      <c r="O382" s="74">
        <f t="shared" si="56"/>
        <v>231.31025673883258</v>
      </c>
      <c r="P382" s="93">
        <f t="shared" si="52"/>
        <v>168.43711556875581</v>
      </c>
      <c r="Q382" s="116">
        <f t="shared" si="53"/>
        <v>14.743231578043359</v>
      </c>
      <c r="R382" s="74">
        <f t="shared" si="54"/>
        <v>248.57065477142302</v>
      </c>
      <c r="S382" s="121">
        <f t="shared" si="57"/>
        <v>0.20490175560401402</v>
      </c>
      <c r="T382" s="74">
        <v>0</v>
      </c>
      <c r="U382" s="74">
        <f t="shared" si="55"/>
        <v>246.93479263013833</v>
      </c>
      <c r="V382" s="38">
        <v>16.25398026980125</v>
      </c>
      <c r="W382" s="83"/>
      <c r="X382" s="74">
        <f>+GI_Data_Monthly!AB382*100</f>
        <v>191.52034691158698</v>
      </c>
      <c r="Y382" s="74">
        <f>+GI_Data_Monthly!AC382*100</f>
        <v>225.246802211664</v>
      </c>
      <c r="Z382" s="122">
        <f t="shared" si="58"/>
        <v>0.11602916858786866</v>
      </c>
      <c r="AA382" s="120">
        <f t="shared" si="59"/>
        <v>2.2174651520347628</v>
      </c>
      <c r="AB382" s="38">
        <f t="shared" si="60"/>
        <v>18.915048245249711</v>
      </c>
      <c r="AC382" s="38">
        <f t="shared" si="61"/>
        <v>12.586587979638724</v>
      </c>
    </row>
    <row r="383" spans="1:29" x14ac:dyDescent="0.25">
      <c r="A383" s="113">
        <v>2011</v>
      </c>
      <c r="B383" s="113">
        <v>7</v>
      </c>
      <c r="C383" s="29">
        <f>+GI_Data_Monthly!J383</f>
        <v>673758.4</v>
      </c>
      <c r="D383" s="37">
        <f t="shared" si="51"/>
        <v>89.524674087743321</v>
      </c>
      <c r="E383" s="37">
        <f>GI_Data_Monthly!C383</f>
        <v>2.2605900000000001</v>
      </c>
      <c r="F383" s="114">
        <f>GI_Data_Monthly!L383</f>
        <v>15021.1</v>
      </c>
      <c r="G383" s="37">
        <f>+GI_Data_Monthly!E383</f>
        <v>43.665447235107401</v>
      </c>
      <c r="H383" s="29">
        <f>+GI_Data_Monthly!H383</f>
        <v>7264.7330000000002</v>
      </c>
      <c r="I383" s="115">
        <f>+GI_Data_Monthly!G383</f>
        <v>7525.9520000000002</v>
      </c>
      <c r="J383" s="29">
        <f>GI_Data_Monthly!I383</f>
        <v>0</v>
      </c>
      <c r="K383" s="38">
        <f>+GI_Data_Monthly!K383</f>
        <v>38.481704711914098</v>
      </c>
      <c r="L383" s="74">
        <f>+H383*1000/Population_Monthly!C503</f>
        <v>0.38341560226882704</v>
      </c>
      <c r="M383" s="74">
        <f>GI_Data_Monthly!N383</f>
        <v>368.23333333333301</v>
      </c>
      <c r="N383" s="74">
        <f>GI_Data_Monthly!O383*100</f>
        <v>247.749</v>
      </c>
      <c r="O383" s="74">
        <f t="shared" si="56"/>
        <v>234.58159007216591</v>
      </c>
      <c r="P383" s="93">
        <f t="shared" si="52"/>
        <v>162.89257819123901</v>
      </c>
      <c r="Q383" s="116">
        <f t="shared" si="53"/>
        <v>14.754485988449703</v>
      </c>
      <c r="R383" s="74">
        <f t="shared" si="54"/>
        <v>248.57887699365634</v>
      </c>
      <c r="S383" s="121">
        <f t="shared" si="57"/>
        <v>0.18828449876015019</v>
      </c>
      <c r="T383" s="74">
        <v>0</v>
      </c>
      <c r="U383" s="74">
        <f t="shared" si="55"/>
        <v>248.57065477142302</v>
      </c>
      <c r="V383" s="38">
        <v>16.882075307476907</v>
      </c>
      <c r="W383" s="83"/>
      <c r="X383" s="74">
        <f>+GI_Data_Monthly!AB383*100</f>
        <v>191.70000000000002</v>
      </c>
      <c r="Y383" s="74">
        <f>+GI_Data_Monthly!AC383*100</f>
        <v>225.71500000000003</v>
      </c>
      <c r="Z383" s="122">
        <f t="shared" si="58"/>
        <v>0.12820076946923803</v>
      </c>
      <c r="AA383" s="120">
        <f t="shared" si="59"/>
        <v>2.2242357075903461</v>
      </c>
      <c r="AB383" s="38">
        <f t="shared" si="60"/>
        <v>18.926302655656055</v>
      </c>
      <c r="AC383" s="38">
        <f t="shared" si="61"/>
        <v>12.586587979638724</v>
      </c>
    </row>
    <row r="384" spans="1:29" x14ac:dyDescent="0.25">
      <c r="A384" s="113">
        <v>2011</v>
      </c>
      <c r="B384" s="113">
        <v>8</v>
      </c>
      <c r="C384" s="29">
        <f>+GI_Data_Monthly!J384</f>
        <v>675097.54562453902</v>
      </c>
      <c r="D384" s="37">
        <f t="shared" si="51"/>
        <v>89.608091928796199</v>
      </c>
      <c r="E384" s="37">
        <f>GI_Data_Monthly!C384</f>
        <v>2.2637617482489301</v>
      </c>
      <c r="F384" s="114">
        <f>GI_Data_Monthly!L384</f>
        <v>15067.652099969901</v>
      </c>
      <c r="G384" s="37">
        <f>+GI_Data_Monthly!E384</f>
        <v>43.838955857779098</v>
      </c>
      <c r="H384" s="29">
        <f>+GI_Data_Monthly!H384</f>
        <v>7272.2967952273902</v>
      </c>
      <c r="I384" s="115">
        <f>+GI_Data_Monthly!G384</f>
        <v>7533.8904232106697</v>
      </c>
      <c r="J384" s="29">
        <f>GI_Data_Monthly!I384</f>
        <v>0</v>
      </c>
      <c r="K384" s="38">
        <f>+GI_Data_Monthly!K384</f>
        <v>38.505738479140398</v>
      </c>
      <c r="L384" s="74">
        <f>+H384*1000/Population_Monthly!C504</f>
        <v>0.38352911609537876</v>
      </c>
      <c r="M384" s="74">
        <f>GI_Data_Monthly!N384</f>
        <v>356.12851114536801</v>
      </c>
      <c r="N384" s="74">
        <f>GI_Data_Monthly!O384*100</f>
        <v>246.61199090926701</v>
      </c>
      <c r="O384" s="74">
        <f t="shared" si="56"/>
        <v>237.45921497875383</v>
      </c>
      <c r="P384" s="93">
        <f t="shared" si="52"/>
        <v>157.31713437637211</v>
      </c>
      <c r="Q384" s="116">
        <f t="shared" si="53"/>
        <v>14.768071843504531</v>
      </c>
      <c r="R384" s="74">
        <f t="shared" si="54"/>
        <v>247.73535487963633</v>
      </c>
      <c r="S384" s="121">
        <f t="shared" si="57"/>
        <v>0.16282260828655493</v>
      </c>
      <c r="T384" s="74">
        <v>0</v>
      </c>
      <c r="U384" s="74">
        <f t="shared" si="55"/>
        <v>248.57887699365634</v>
      </c>
      <c r="V384" s="38">
        <v>16.875296624108636</v>
      </c>
      <c r="W384" s="83"/>
      <c r="X384" s="74">
        <f>+GI_Data_Monthly!AB384*100</f>
        <v>191.91640548140001</v>
      </c>
      <c r="Y384" s="74">
        <f>+GI_Data_Monthly!AC384*100</f>
        <v>226.14961033331701</v>
      </c>
      <c r="Z384" s="122">
        <f t="shared" si="58"/>
        <v>0.13843531928158698</v>
      </c>
      <c r="AA384" s="120">
        <f t="shared" si="59"/>
        <v>2.2308601974378526</v>
      </c>
      <c r="AB384" s="38">
        <f t="shared" si="60"/>
        <v>18.939888510710883</v>
      </c>
      <c r="AC384" s="38">
        <f t="shared" si="61"/>
        <v>12.586587979638724</v>
      </c>
    </row>
    <row r="385" spans="1:29" x14ac:dyDescent="0.25">
      <c r="A385" s="113">
        <v>2011</v>
      </c>
      <c r="B385" s="113">
        <v>9</v>
      </c>
      <c r="C385" s="29">
        <f>+GI_Data_Monthly!J385</f>
        <v>676018.09745707805</v>
      </c>
      <c r="D385" s="37">
        <f t="shared" si="51"/>
        <v>89.638477544373657</v>
      </c>
      <c r="E385" s="37">
        <f>GI_Data_Monthly!C385</f>
        <v>2.2668750248474199</v>
      </c>
      <c r="F385" s="114">
        <f>GI_Data_Monthly!L385</f>
        <v>15131.5693052231</v>
      </c>
      <c r="G385" s="37">
        <f>+GI_Data_Monthly!E385</f>
        <v>43.069036618508498</v>
      </c>
      <c r="H385" s="29">
        <f>+GI_Data_Monthly!H385</f>
        <v>7280.5314567161804</v>
      </c>
      <c r="I385" s="115">
        <f>+GI_Data_Monthly!G385</f>
        <v>7541.6061938627799</v>
      </c>
      <c r="J385" s="29">
        <f>GI_Data_Monthly!I385</f>
        <v>0</v>
      </c>
      <c r="K385" s="38">
        <f>+GI_Data_Monthly!K385</f>
        <v>38.508594344495897</v>
      </c>
      <c r="L385" s="74">
        <f>+H385*1000/Population_Monthly!C505</f>
        <v>0.38367781514505983</v>
      </c>
      <c r="M385" s="74">
        <f>GI_Data_Monthly!N385</f>
        <v>347.23893376617798</v>
      </c>
      <c r="N385" s="74">
        <f>GI_Data_Monthly!O385*100</f>
        <v>245.88907245302201</v>
      </c>
      <c r="O385" s="74">
        <f t="shared" si="56"/>
        <v>239.89914297487189</v>
      </c>
      <c r="P385" s="93">
        <f t="shared" si="52"/>
        <v>153.17956656633515</v>
      </c>
      <c r="Q385" s="116">
        <f t="shared" si="53"/>
        <v>14.774893342403594</v>
      </c>
      <c r="R385" s="74">
        <f t="shared" si="54"/>
        <v>246.75002112076299</v>
      </c>
      <c r="S385" s="121">
        <f t="shared" si="57"/>
        <v>0.13516986536520426</v>
      </c>
      <c r="T385" s="74">
        <v>0</v>
      </c>
      <c r="U385" s="74">
        <f t="shared" si="55"/>
        <v>247.73535487963633</v>
      </c>
      <c r="V385" s="38">
        <v>16.624311260200859</v>
      </c>
      <c r="W385" s="83"/>
      <c r="X385" s="74">
        <f>+GI_Data_Monthly!AB385*100</f>
        <v>192.21275589797798</v>
      </c>
      <c r="Y385" s="74">
        <f>+GI_Data_Monthly!AC385*100</f>
        <v>226.54671843289199</v>
      </c>
      <c r="Z385" s="122">
        <f t="shared" si="58"/>
        <v>0.1456781233171309</v>
      </c>
      <c r="AA385" s="120">
        <f t="shared" si="59"/>
        <v>2.2372358808917427</v>
      </c>
      <c r="AB385" s="38">
        <f t="shared" si="60"/>
        <v>18.946710009609944</v>
      </c>
      <c r="AC385" s="38">
        <f t="shared" si="61"/>
        <v>12.586587979638724</v>
      </c>
    </row>
    <row r="386" spans="1:29" x14ac:dyDescent="0.25">
      <c r="A386" s="113">
        <v>2011</v>
      </c>
      <c r="B386" s="113">
        <v>10</v>
      </c>
      <c r="C386" s="29">
        <f>+GI_Data_Monthly!J386</f>
        <v>675572.5</v>
      </c>
      <c r="D386" s="37">
        <f t="shared" si="51"/>
        <v>89.49323123589275</v>
      </c>
      <c r="E386" s="37">
        <f>GI_Data_Monthly!C386</f>
        <v>2.270376666667</v>
      </c>
      <c r="F386" s="114">
        <f>GI_Data_Monthly!L386</f>
        <v>15190.3</v>
      </c>
      <c r="G386" s="37">
        <f>+GI_Data_Monthly!E386</f>
        <v>43.185189999999999</v>
      </c>
      <c r="H386" s="29">
        <f>+GI_Data_Monthly!H386</f>
        <v>7290.5</v>
      </c>
      <c r="I386" s="115">
        <f>+GI_Data_Monthly!G386</f>
        <v>7548.8670000000002</v>
      </c>
      <c r="J386" s="29">
        <f>GI_Data_Monthly!I386</f>
        <v>0</v>
      </c>
      <c r="K386" s="38">
        <f>+GI_Data_Monthly!K386</f>
        <v>38.460819999999998</v>
      </c>
      <c r="L386" s="74">
        <f>+H386*1000/Population_Monthly!C506</f>
        <v>0.38391759934516245</v>
      </c>
      <c r="M386" s="74">
        <f>GI_Data_Monthly!N386</f>
        <v>344.16666666666703</v>
      </c>
      <c r="N386" s="74">
        <f>GI_Data_Monthly!O386*100</f>
        <v>245.88499999999999</v>
      </c>
      <c r="O386" s="74">
        <f t="shared" si="56"/>
        <v>241.96355964153858</v>
      </c>
      <c r="P386" s="93">
        <f t="shared" si="52"/>
        <v>151.59011793929193</v>
      </c>
      <c r="Q386" s="116">
        <f t="shared" si="53"/>
        <v>14.76578568324641</v>
      </c>
      <c r="R386" s="74">
        <f t="shared" si="54"/>
        <v>246.12868778742964</v>
      </c>
      <c r="S386" s="121">
        <f t="shared" si="57"/>
        <v>0.11203824306233923</v>
      </c>
      <c r="T386" s="74">
        <v>0</v>
      </c>
      <c r="U386" s="74">
        <f t="shared" si="55"/>
        <v>246.75002112076299</v>
      </c>
      <c r="V386" s="38">
        <v>16.729911256709336</v>
      </c>
      <c r="W386" s="83"/>
      <c r="X386" s="74">
        <f>+GI_Data_Monthly!AB386*100</f>
        <v>192.6</v>
      </c>
      <c r="Y386" s="74">
        <f>+GI_Data_Monthly!AC386*100</f>
        <v>226.917</v>
      </c>
      <c r="Z386" s="122">
        <f t="shared" si="58"/>
        <v>0.14998320004758184</v>
      </c>
      <c r="AA386" s="120">
        <f t="shared" si="59"/>
        <v>2.2433514364473264</v>
      </c>
      <c r="AB386" s="38">
        <f t="shared" si="60"/>
        <v>18.946710009609944</v>
      </c>
      <c r="AC386" s="38">
        <f t="shared" si="61"/>
        <v>12.57748032048154</v>
      </c>
    </row>
    <row r="387" spans="1:29" x14ac:dyDescent="0.25">
      <c r="A387" s="113">
        <v>2011</v>
      </c>
      <c r="B387" s="113">
        <v>11</v>
      </c>
      <c r="C387" s="29">
        <f>+GI_Data_Monthly!J387</f>
        <v>673242.47192495305</v>
      </c>
      <c r="D387" s="37">
        <f t="shared" si="51"/>
        <v>89.097622355789852</v>
      </c>
      <c r="E387" s="37">
        <f>GI_Data_Monthly!C387</f>
        <v>2.2748089594258301</v>
      </c>
      <c r="F387" s="114">
        <f>GI_Data_Monthly!L387</f>
        <v>15232.200204767099</v>
      </c>
      <c r="G387" s="37">
        <f>+GI_Data_Monthly!E387</f>
        <v>45.421557838682197</v>
      </c>
      <c r="H387" s="29">
        <f>+GI_Data_Monthly!H387</f>
        <v>7303.8364518383896</v>
      </c>
      <c r="I387" s="115">
        <f>+GI_Data_Monthly!G387</f>
        <v>7556.2338716124405</v>
      </c>
      <c r="J387" s="29">
        <f>GI_Data_Monthly!I387</f>
        <v>0</v>
      </c>
      <c r="K387" s="38">
        <f>+GI_Data_Monthly!K387</f>
        <v>38.345420155758902</v>
      </c>
      <c r="L387" s="74">
        <f>+H387*1000/Population_Monthly!C507</f>
        <v>0.38433424967055668</v>
      </c>
      <c r="M387" s="74">
        <f>GI_Data_Monthly!N387</f>
        <v>348.20178636853399</v>
      </c>
      <c r="N387" s="74">
        <f>GI_Data_Monthly!O387*100</f>
        <v>246.69445616478697</v>
      </c>
      <c r="O387" s="74">
        <f t="shared" si="56"/>
        <v>243.74480346676765</v>
      </c>
      <c r="P387" s="93">
        <f t="shared" si="52"/>
        <v>153.06858403460015</v>
      </c>
      <c r="Q387" s="116">
        <f t="shared" si="53"/>
        <v>14.737458283865838</v>
      </c>
      <c r="R387" s="74">
        <f t="shared" si="54"/>
        <v>246.1561762059363</v>
      </c>
      <c r="S387" s="121">
        <f t="shared" si="57"/>
        <v>9.4864949691181755E-2</v>
      </c>
      <c r="T387" s="74">
        <v>0</v>
      </c>
      <c r="U387" s="74">
        <f t="shared" si="55"/>
        <v>246.12868778742964</v>
      </c>
      <c r="V387" s="38">
        <v>17.621700062245868</v>
      </c>
      <c r="W387" s="83"/>
      <c r="X387" s="74">
        <f>+GI_Data_Monthly!AB387*100</f>
        <v>193.088857574858</v>
      </c>
      <c r="Y387" s="74">
        <f>+GI_Data_Monthly!AC387*100</f>
        <v>227.30455185033901</v>
      </c>
      <c r="Z387" s="122">
        <f t="shared" si="58"/>
        <v>0.15179332263538478</v>
      </c>
      <c r="AA387" s="120">
        <f t="shared" si="59"/>
        <v>2.249229699282135</v>
      </c>
      <c r="AB387" s="38">
        <f t="shared" si="60"/>
        <v>18.946710009609944</v>
      </c>
      <c r="AC387" s="38">
        <f t="shared" si="61"/>
        <v>12.549152921100967</v>
      </c>
    </row>
    <row r="388" spans="1:29" x14ac:dyDescent="0.25">
      <c r="A388" s="113">
        <v>2011</v>
      </c>
      <c r="B388" s="113">
        <v>12</v>
      </c>
      <c r="C388" s="29">
        <f>+GI_Data_Monthly!J388</f>
        <v>670501.51911481703</v>
      </c>
      <c r="D388" s="37">
        <f t="shared" si="51"/>
        <v>88.648824153658012</v>
      </c>
      <c r="E388" s="37">
        <f>GI_Data_Monthly!C388</f>
        <v>2.27923592182387</v>
      </c>
      <c r="F388" s="114">
        <f>GI_Data_Monthly!L388</f>
        <v>15257.3900445657</v>
      </c>
      <c r="G388" s="37">
        <f>+GI_Data_Monthly!E388</f>
        <v>48.602666463247303</v>
      </c>
      <c r="H388" s="29">
        <f>+GI_Data_Monthly!H388</f>
        <v>7318.9811970144501</v>
      </c>
      <c r="I388" s="115">
        <f>+GI_Data_Monthly!G388</f>
        <v>7563.5692353077802</v>
      </c>
      <c r="J388" s="29">
        <f>GI_Data_Monthly!I388</f>
        <v>7261.3588385944158</v>
      </c>
      <c r="K388" s="38">
        <f>+GI_Data_Monthly!K388</f>
        <v>38.222115828614598</v>
      </c>
      <c r="L388" s="74">
        <f>+H388*1000/Population_Monthly!C508</f>
        <v>0.38484536494296573</v>
      </c>
      <c r="M388" s="74">
        <f>GI_Data_Monthly!N388</f>
        <v>356.577510572721</v>
      </c>
      <c r="N388" s="74">
        <f>GI_Data_Monthly!O388*100</f>
        <v>247.54992313430199</v>
      </c>
      <c r="O388" s="74">
        <f t="shared" si="56"/>
        <v>245.26559732785321</v>
      </c>
      <c r="P388" s="93">
        <f t="shared" si="52"/>
        <v>156.44607351018919</v>
      </c>
      <c r="Q388" s="116">
        <f t="shared" si="53"/>
        <v>14.709604114955491</v>
      </c>
      <c r="R388" s="74">
        <f t="shared" si="54"/>
        <v>246.7097930996963</v>
      </c>
      <c r="S388" s="121">
        <f t="shared" si="57"/>
        <v>7.9587853259765806E-2</v>
      </c>
      <c r="T388" s="74">
        <v>0</v>
      </c>
      <c r="U388" s="74">
        <f t="shared" si="55"/>
        <v>246.1561762059363</v>
      </c>
      <c r="V388" s="38">
        <v>18.984038906893282</v>
      </c>
      <c r="W388" s="83">
        <f>AVERAGE(Q377:Q388)</f>
        <v>14.747234184328716</v>
      </c>
      <c r="X388" s="74">
        <f>+GI_Data_Monthly!AB388*100</f>
        <v>193.48337766970999</v>
      </c>
      <c r="Y388" s="74">
        <f>+GI_Data_Monthly!AC388*100</f>
        <v>227.69176436010099</v>
      </c>
      <c r="Z388" s="122">
        <f t="shared" si="58"/>
        <v>0.15107700428486776</v>
      </c>
      <c r="AA388" s="120">
        <f t="shared" si="59"/>
        <v>2.2548478353163834</v>
      </c>
      <c r="AB388" s="38">
        <f t="shared" si="60"/>
        <v>18.946710009609944</v>
      </c>
      <c r="AC388" s="38">
        <f t="shared" si="61"/>
        <v>12.521298752190621</v>
      </c>
    </row>
    <row r="389" spans="1:29" x14ac:dyDescent="0.25">
      <c r="A389" s="113">
        <v>2012</v>
      </c>
      <c r="B389" s="113">
        <v>1</v>
      </c>
      <c r="C389" s="29">
        <f>+GI_Data_Monthly!J389</f>
        <v>669004.25</v>
      </c>
      <c r="D389" s="37">
        <f t="shared" ref="D389:D452" si="62">C389/I389</f>
        <v>88.354927545457599</v>
      </c>
      <c r="E389" s="37">
        <f>GI_Data_Monthly!C389</f>
        <v>2.283033333333</v>
      </c>
      <c r="F389" s="114">
        <f>GI_Data_Monthly!L389</f>
        <v>15275</v>
      </c>
      <c r="G389" s="37">
        <f>+GI_Data_Monthly!E389</f>
        <v>51.30303</v>
      </c>
      <c r="H389" s="29">
        <f>+GI_Data_Monthly!H389</f>
        <v>7335.8</v>
      </c>
      <c r="I389" s="115">
        <f>+GI_Data_Monthly!G389</f>
        <v>7571.7820000000002</v>
      </c>
      <c r="J389" s="29">
        <f>GI_Data_Monthly!I389</f>
        <v>0</v>
      </c>
      <c r="K389" s="38">
        <f>+GI_Data_Monthly!K389</f>
        <v>38.153939999999999</v>
      </c>
      <c r="L389" s="74">
        <f>+H389*1000/Population_Monthly!C509</f>
        <v>0.38544368189037304</v>
      </c>
      <c r="M389" s="74">
        <f>GI_Data_Monthly!N389</f>
        <v>366.23333333333301</v>
      </c>
      <c r="N389" s="74">
        <f>GI_Data_Monthly!O389*100</f>
        <v>247.55633333330002</v>
      </c>
      <c r="O389" s="74">
        <f t="shared" si="56"/>
        <v>246.40373621673652</v>
      </c>
      <c r="P389" s="93">
        <f t="shared" ref="P389:P452" si="63">M389/E389</f>
        <v>160.4152370384663</v>
      </c>
      <c r="Q389" s="116">
        <f t="shared" ref="Q389:Q452" si="64">K389*L389</f>
        <v>14.706195112224378</v>
      </c>
      <c r="R389" s="74">
        <f t="shared" si="54"/>
        <v>247.2669042107963</v>
      </c>
      <c r="S389" s="121">
        <f t="shared" si="57"/>
        <v>5.8391383162786026E-2</v>
      </c>
      <c r="T389" s="74">
        <v>0</v>
      </c>
      <c r="U389" s="74">
        <f t="shared" si="55"/>
        <v>246.7097930996963</v>
      </c>
      <c r="V389" s="38">
        <v>20.469758926422436</v>
      </c>
      <c r="W389" s="83"/>
      <c r="X389" s="74">
        <f>+GI_Data_Monthly!AB389*100</f>
        <v>193.6</v>
      </c>
      <c r="Y389" s="74">
        <f>+GI_Data_Monthly!AC389*100</f>
        <v>228.10933333330001</v>
      </c>
      <c r="Z389" s="122">
        <f t="shared" si="58"/>
        <v>0.14671749119317576</v>
      </c>
      <c r="AA389" s="120">
        <f t="shared" si="59"/>
        <v>2.2600739464274664</v>
      </c>
      <c r="AB389" s="38">
        <f t="shared" si="60"/>
        <v>18.946710009609944</v>
      </c>
      <c r="AC389" s="38">
        <f t="shared" si="61"/>
        <v>12.517889749459508</v>
      </c>
    </row>
    <row r="390" spans="1:29" x14ac:dyDescent="0.25">
      <c r="A390" s="113">
        <v>2012</v>
      </c>
      <c r="B390" s="113">
        <v>2</v>
      </c>
      <c r="C390" s="29">
        <f>+GI_Data_Monthly!J390</f>
        <v>670050.77290061105</v>
      </c>
      <c r="D390" s="37">
        <f t="shared" si="62"/>
        <v>88.38892376160527</v>
      </c>
      <c r="E390" s="37">
        <f>GI_Data_Monthly!C390</f>
        <v>2.28541915056711</v>
      </c>
      <c r="F390" s="114">
        <f>GI_Data_Monthly!L390</f>
        <v>15291.1181647003</v>
      </c>
      <c r="G390" s="37">
        <f>+GI_Data_Monthly!E390</f>
        <v>52.273379685702302</v>
      </c>
      <c r="H390" s="29">
        <f>+GI_Data_Monthly!H390</f>
        <v>7352.60343889449</v>
      </c>
      <c r="I390" s="115">
        <f>+GI_Data_Monthly!G390</f>
        <v>7580.7097132194103</v>
      </c>
      <c r="J390" s="29">
        <f>GI_Data_Monthly!I390</f>
        <v>0</v>
      </c>
      <c r="K390" s="38">
        <f>+GI_Data_Monthly!K390</f>
        <v>38.189424194828902</v>
      </c>
      <c r="L390" s="74">
        <f>+H390*1000/Population_Monthly!C510</f>
        <v>0.38604030543060813</v>
      </c>
      <c r="M390" s="74">
        <f>GI_Data_Monthly!N390</f>
        <v>373.82976368717402</v>
      </c>
      <c r="N390" s="74">
        <f>GI_Data_Monthly!O390*100</f>
        <v>246.06459252555899</v>
      </c>
      <c r="O390" s="74">
        <f t="shared" si="56"/>
        <v>246.97081834502453</v>
      </c>
      <c r="P390" s="93">
        <f t="shared" si="63"/>
        <v>163.5716422496989</v>
      </c>
      <c r="Q390" s="116">
        <f t="shared" si="64"/>
        <v>14.742656980390805</v>
      </c>
      <c r="R390" s="74">
        <f t="shared" si="54"/>
        <v>247.05694966438702</v>
      </c>
      <c r="S390" s="121">
        <f t="shared" si="57"/>
        <v>2.8441848689700677E-2</v>
      </c>
      <c r="T390" s="74">
        <v>1</v>
      </c>
      <c r="U390" s="74">
        <f t="shared" si="55"/>
        <v>247.2669042107963</v>
      </c>
      <c r="V390" s="38">
        <v>21.640927463041184</v>
      </c>
      <c r="W390" s="83"/>
      <c r="X390" s="74">
        <f>+GI_Data_Monthly!AB390*100</f>
        <v>193.30904883860001</v>
      </c>
      <c r="Y390" s="74">
        <f>+GI_Data_Monthly!AC390*100</f>
        <v>228.543699896444</v>
      </c>
      <c r="Z390" s="122">
        <f t="shared" si="58"/>
        <v>0.1372173669547864</v>
      </c>
      <c r="AA390" s="120">
        <f t="shared" si="59"/>
        <v>2.2647321555882844</v>
      </c>
      <c r="AB390" s="38">
        <f t="shared" si="60"/>
        <v>18.983171877776371</v>
      </c>
      <c r="AC390" s="38">
        <f t="shared" si="61"/>
        <v>12.517889749459508</v>
      </c>
    </row>
    <row r="391" spans="1:29" x14ac:dyDescent="0.25">
      <c r="A391" s="113">
        <v>2012</v>
      </c>
      <c r="B391" s="113">
        <v>3</v>
      </c>
      <c r="C391" s="29">
        <f>+GI_Data_Monthly!J391</f>
        <v>672003.67425095302</v>
      </c>
      <c r="D391" s="37">
        <f t="shared" si="62"/>
        <v>88.555242503137322</v>
      </c>
      <c r="E391" s="37">
        <f>GI_Data_Monthly!C391</f>
        <v>2.28691522424357</v>
      </c>
      <c r="F391" s="114">
        <f>GI_Data_Monthly!L391</f>
        <v>15309.389508241</v>
      </c>
      <c r="G391" s="37">
        <f>+GI_Data_Monthly!E391</f>
        <v>52.4651606035737</v>
      </c>
      <c r="H391" s="29">
        <f>+GI_Data_Monthly!H391</f>
        <v>7367.08641235916</v>
      </c>
      <c r="I391" s="115">
        <f>+GI_Data_Monthly!G391</f>
        <v>7588.5250297535504</v>
      </c>
      <c r="J391" s="29">
        <f>GI_Data_Monthly!I391</f>
        <v>0</v>
      </c>
      <c r="K391" s="38">
        <f>+GI_Data_Monthly!K391</f>
        <v>38.253559666342397</v>
      </c>
      <c r="L391" s="74">
        <f>+H391*1000/Population_Monthly!C511</f>
        <v>0.38651430214818294</v>
      </c>
      <c r="M391" s="74">
        <f>GI_Data_Monthly!N391</f>
        <v>378.43047143860798</v>
      </c>
      <c r="N391" s="74">
        <f>GI_Data_Monthly!O391*100</f>
        <v>244.040435967902</v>
      </c>
      <c r="O391" s="74">
        <f t="shared" si="56"/>
        <v>246.9793974002007</v>
      </c>
      <c r="P391" s="93">
        <f t="shared" si="63"/>
        <v>165.4763882048926</v>
      </c>
      <c r="Q391" s="116">
        <f t="shared" si="64"/>
        <v>14.78554791912021</v>
      </c>
      <c r="R391" s="74">
        <f t="shared" si="54"/>
        <v>245.88712060892033</v>
      </c>
      <c r="S391" s="121">
        <f t="shared" si="57"/>
        <v>4.2202886998232714E-4</v>
      </c>
      <c r="T391" s="74">
        <v>0</v>
      </c>
      <c r="U391" s="74">
        <f t="shared" si="55"/>
        <v>247.05694966438702</v>
      </c>
      <c r="V391" s="38">
        <v>22.279671277775794</v>
      </c>
      <c r="W391" s="83"/>
      <c r="X391" s="74">
        <f>+GI_Data_Monthly!AB391*100</f>
        <v>192.92468404782701</v>
      </c>
      <c r="Y391" s="74">
        <f>+GI_Data_Monthly!AC391*100</f>
        <v>228.943677602143</v>
      </c>
      <c r="Z391" s="122">
        <f t="shared" si="58"/>
        <v>0.12283644965836087</v>
      </c>
      <c r="AA391" s="120">
        <f t="shared" si="59"/>
        <v>2.268827868605499</v>
      </c>
      <c r="AB391" s="38">
        <f t="shared" si="60"/>
        <v>19.026062816505778</v>
      </c>
      <c r="AC391" s="38">
        <f t="shared" si="61"/>
        <v>12.517889749459508</v>
      </c>
    </row>
    <row r="392" spans="1:29" x14ac:dyDescent="0.25">
      <c r="A392" s="113">
        <v>2012</v>
      </c>
      <c r="B392" s="113">
        <v>4</v>
      </c>
      <c r="C392" s="29">
        <f>+GI_Data_Monthly!J392</f>
        <v>673053</v>
      </c>
      <c r="D392" s="37">
        <f t="shared" si="62"/>
        <v>88.6214420404132</v>
      </c>
      <c r="E392" s="37">
        <f>GI_Data_Monthly!C392</f>
        <v>2.2886099999999998</v>
      </c>
      <c r="F392" s="114">
        <f>GI_Data_Monthly!L392</f>
        <v>15336.7</v>
      </c>
      <c r="G392" s="37">
        <f>+GI_Data_Monthly!E392</f>
        <v>53.327359999999999</v>
      </c>
      <c r="H392" s="29">
        <f>+GI_Data_Monthly!H392</f>
        <v>7379.9</v>
      </c>
      <c r="I392" s="115">
        <f>+GI_Data_Monthly!G392</f>
        <v>7594.6970000000001</v>
      </c>
      <c r="J392" s="29">
        <f>GI_Data_Monthly!I392</f>
        <v>0</v>
      </c>
      <c r="K392" s="38">
        <f>+GI_Data_Monthly!K392</f>
        <v>38.259914398193402</v>
      </c>
      <c r="L392" s="74">
        <f>+H392*1000/Population_Monthly!C512</f>
        <v>0.38690007787387032</v>
      </c>
      <c r="M392" s="74">
        <f>GI_Data_Monthly!N392</f>
        <v>380.566666666667</v>
      </c>
      <c r="N392" s="74">
        <f>GI_Data_Monthly!O392*100</f>
        <v>242.33233333330003</v>
      </c>
      <c r="O392" s="74">
        <f t="shared" si="56"/>
        <v>246.53006406686731</v>
      </c>
      <c r="P392" s="93">
        <f t="shared" si="63"/>
        <v>166.28725150491653</v>
      </c>
      <c r="Q392" s="116">
        <f t="shared" si="64"/>
        <v>14.802763860108639</v>
      </c>
      <c r="R392" s="74">
        <f t="shared" ref="R392:R455" si="65">AVERAGE(N390:N392)</f>
        <v>244.14578727558697</v>
      </c>
      <c r="S392" s="121">
        <f t="shared" si="57"/>
        <v>-2.1766129824417835E-2</v>
      </c>
      <c r="T392" s="74">
        <v>0</v>
      </c>
      <c r="U392" s="74">
        <f t="shared" si="55"/>
        <v>245.88712060892033</v>
      </c>
      <c r="V392" s="38">
        <v>22.339839121802324</v>
      </c>
      <c r="W392" s="83"/>
      <c r="X392" s="74">
        <f>+GI_Data_Monthly!AB392*100</f>
        <v>192.76666666669999</v>
      </c>
      <c r="Y392" s="74">
        <f>+GI_Data_Monthly!AC392*100</f>
        <v>229.33566666670001</v>
      </c>
      <c r="Z392" s="122">
        <f t="shared" si="58"/>
        <v>0.1044048671509548</v>
      </c>
      <c r="AA392" s="120">
        <f t="shared" si="59"/>
        <v>2.2723870352721658</v>
      </c>
      <c r="AB392" s="38">
        <f t="shared" si="60"/>
        <v>19.043278757494207</v>
      </c>
      <c r="AC392" s="38">
        <f t="shared" si="61"/>
        <v>12.517889749459508</v>
      </c>
    </row>
    <row r="393" spans="1:29" x14ac:dyDescent="0.25">
      <c r="A393" s="113">
        <v>2012</v>
      </c>
      <c r="B393" s="113">
        <v>5</v>
      </c>
      <c r="C393" s="29">
        <f>+GI_Data_Monthly!J393</f>
        <v>671945.29216353502</v>
      </c>
      <c r="D393" s="37">
        <f t="shared" si="62"/>
        <v>88.443325673899082</v>
      </c>
      <c r="E393" s="37">
        <f>GI_Data_Monthly!C393</f>
        <v>2.2910509178947098</v>
      </c>
      <c r="F393" s="114">
        <f>GI_Data_Monthly!L393</f>
        <v>15372.335410158101</v>
      </c>
      <c r="G393" s="37">
        <f>+GI_Data_Monthly!E393</f>
        <v>55.781221371321998</v>
      </c>
      <c r="H393" s="29">
        <f>+GI_Data_Monthly!H393</f>
        <v>7389.0855146104605</v>
      </c>
      <c r="I393" s="115">
        <f>+GI_Data_Monthly!G393</f>
        <v>7597.4674973335595</v>
      </c>
      <c r="J393" s="29">
        <f>GI_Data_Monthly!I393</f>
        <v>0</v>
      </c>
      <c r="K393" s="38">
        <f>+GI_Data_Monthly!K393</f>
        <v>38.158501046888702</v>
      </c>
      <c r="L393" s="74">
        <f>+H393*1000/Population_Monthly!C513</f>
        <v>0.38706861189016645</v>
      </c>
      <c r="M393" s="74">
        <f>GI_Data_Monthly!N393</f>
        <v>379.90716097461001</v>
      </c>
      <c r="N393" s="74">
        <f>GI_Data_Monthly!O393*100</f>
        <v>241.98604221917898</v>
      </c>
      <c r="O393" s="74">
        <f t="shared" si="56"/>
        <v>245.93368781418835</v>
      </c>
      <c r="P393" s="93">
        <f t="shared" si="63"/>
        <v>165.82222507901042</v>
      </c>
      <c r="Q393" s="116">
        <f t="shared" si="64"/>
        <v>14.769958032028674</v>
      </c>
      <c r="R393" s="74">
        <f t="shared" si="65"/>
        <v>242.78627050679367</v>
      </c>
      <c r="S393" s="121">
        <f t="shared" si="57"/>
        <v>-2.8724578855987115E-2</v>
      </c>
      <c r="T393" s="74">
        <v>0</v>
      </c>
      <c r="U393" s="74">
        <f t="shared" ref="U393:U456" si="66">AVERAGE(N390:N392)</f>
        <v>244.14578727558697</v>
      </c>
      <c r="V393" s="38">
        <v>21.75204176968483</v>
      </c>
      <c r="W393" s="83"/>
      <c r="X393" s="74">
        <f>+GI_Data_Monthly!AB393*100</f>
        <v>193.120009293424</v>
      </c>
      <c r="Y393" s="74">
        <f>+GI_Data_Monthly!AC393*100</f>
        <v>229.66140191110301</v>
      </c>
      <c r="Z393" s="122">
        <f t="shared" si="58"/>
        <v>8.4536193839272855E-2</v>
      </c>
      <c r="AA393" s="120">
        <f t="shared" si="59"/>
        <v>2.2756344627612157</v>
      </c>
      <c r="AB393" s="38">
        <f t="shared" si="60"/>
        <v>19.043278757494207</v>
      </c>
      <c r="AC393" s="38">
        <f t="shared" si="61"/>
        <v>12.485083921379543</v>
      </c>
    </row>
    <row r="394" spans="1:29" x14ac:dyDescent="0.25">
      <c r="A394" s="113">
        <v>2012</v>
      </c>
      <c r="B394" s="113">
        <v>6</v>
      </c>
      <c r="C394" s="29">
        <f>+GI_Data_Monthly!J394</f>
        <v>671391.03201261698</v>
      </c>
      <c r="D394" s="37">
        <f t="shared" si="62"/>
        <v>88.363100672178163</v>
      </c>
      <c r="E394" s="37">
        <f>GI_Data_Monthly!C394</f>
        <v>2.2944983480819698</v>
      </c>
      <c r="F394" s="114">
        <f>GI_Data_Monthly!L394</f>
        <v>15408.7628095248</v>
      </c>
      <c r="G394" s="37">
        <f>+GI_Data_Monthly!E394</f>
        <v>59.255965356999397</v>
      </c>
      <c r="H394" s="29">
        <f>+GI_Data_Monthly!H394</f>
        <v>7397.7200357393003</v>
      </c>
      <c r="I394" s="115">
        <f>+GI_Data_Monthly!G394</f>
        <v>7598.0927208907897</v>
      </c>
      <c r="J394" s="29">
        <f>GI_Data_Monthly!I394</f>
        <v>0</v>
      </c>
      <c r="K394" s="38">
        <f>+GI_Data_Monthly!K394</f>
        <v>38.092132896197299</v>
      </c>
      <c r="L394" s="74">
        <f>+H394*1000/Population_Monthly!C514</f>
        <v>0.38720803390974196</v>
      </c>
      <c r="M394" s="74">
        <f>GI_Data_Monthly!N394</f>
        <v>376.89303601563898</v>
      </c>
      <c r="N394" s="74">
        <f>GI_Data_Monthly!O394*100</f>
        <v>242.861938122818</v>
      </c>
      <c r="O394" s="74">
        <f t="shared" si="56"/>
        <v>245.43509318028634</v>
      </c>
      <c r="P394" s="93">
        <f t="shared" si="63"/>
        <v>164.25944970964724</v>
      </c>
      <c r="Q394" s="116">
        <f t="shared" si="64"/>
        <v>14.749579886165161</v>
      </c>
      <c r="R394" s="74">
        <f t="shared" si="65"/>
        <v>242.39343789176564</v>
      </c>
      <c r="S394" s="121">
        <f t="shared" si="57"/>
        <v>-2.4043616846216587E-2</v>
      </c>
      <c r="T394" s="74">
        <v>0</v>
      </c>
      <c r="U394" s="74">
        <f t="shared" si="66"/>
        <v>242.78627050679367</v>
      </c>
      <c r="V394" s="38">
        <v>20.858139843159954</v>
      </c>
      <c r="W394" s="83"/>
      <c r="X394" s="74">
        <f>+GI_Data_Monthly!AB394*100</f>
        <v>193.82939279327601</v>
      </c>
      <c r="Y394" s="74">
        <f>+GI_Data_Monthly!AC394*100</f>
        <v>229.96314308221798</v>
      </c>
      <c r="Z394" s="122">
        <f t="shared" si="58"/>
        <v>6.5457412801753642E-2</v>
      </c>
      <c r="AA394" s="120">
        <f t="shared" si="59"/>
        <v>2.2787646079277839</v>
      </c>
      <c r="AB394" s="38">
        <f t="shared" si="60"/>
        <v>19.043278757494207</v>
      </c>
      <c r="AC394" s="38">
        <f t="shared" si="61"/>
        <v>12.46470577551603</v>
      </c>
    </row>
    <row r="395" spans="1:29" x14ac:dyDescent="0.25">
      <c r="A395" s="113">
        <v>2012</v>
      </c>
      <c r="B395" s="113">
        <v>7</v>
      </c>
      <c r="C395" s="29">
        <f>+GI_Data_Monthly!J395</f>
        <v>675064.6</v>
      </c>
      <c r="D395" s="37">
        <f t="shared" si="62"/>
        <v>88.84653617873002</v>
      </c>
      <c r="E395" s="37">
        <f>GI_Data_Monthly!C395</f>
        <v>2.2986633333330002</v>
      </c>
      <c r="F395" s="114">
        <f>GI_Data_Monthly!L395</f>
        <v>15431.3</v>
      </c>
      <c r="G395" s="37">
        <f>+GI_Data_Monthly!E395</f>
        <v>62.390026092529297</v>
      </c>
      <c r="H395" s="29">
        <f>+GI_Data_Monthly!H395</f>
        <v>7408.3670000000002</v>
      </c>
      <c r="I395" s="115">
        <f>+GI_Data_Monthly!G395</f>
        <v>7598.0969999999998</v>
      </c>
      <c r="J395" s="29">
        <f>GI_Data_Monthly!I395</f>
        <v>0</v>
      </c>
      <c r="K395" s="38">
        <f>+GI_Data_Monthly!K395</f>
        <v>38.257219999999997</v>
      </c>
      <c r="L395" s="74">
        <f>+H395*1000/Population_Monthly!C515</f>
        <v>0.38745248035686958</v>
      </c>
      <c r="M395" s="74">
        <f>GI_Data_Monthly!N395</f>
        <v>372.3</v>
      </c>
      <c r="N395" s="74">
        <f>GI_Data_Monthly!O395*100</f>
        <v>244.53966666669999</v>
      </c>
      <c r="O395" s="74">
        <f t="shared" si="56"/>
        <v>245.16764873584466</v>
      </c>
      <c r="P395" s="93">
        <f t="shared" si="63"/>
        <v>161.9636919427322</v>
      </c>
      <c r="Q395" s="116">
        <f t="shared" si="64"/>
        <v>14.822854780558437</v>
      </c>
      <c r="R395" s="74">
        <f t="shared" si="65"/>
        <v>243.12921566956564</v>
      </c>
      <c r="S395" s="121">
        <f t="shared" si="57"/>
        <v>-1.2953970887067179E-2</v>
      </c>
      <c r="T395" s="74">
        <v>0</v>
      </c>
      <c r="U395" s="74">
        <f t="shared" si="66"/>
        <v>242.39343789176564</v>
      </c>
      <c r="V395" s="38">
        <v>20.18320875823207</v>
      </c>
      <c r="W395" s="83"/>
      <c r="X395" s="74">
        <f>+GI_Data_Monthly!AB395*100</f>
        <v>194.5666666667</v>
      </c>
      <c r="Y395" s="74">
        <f>+GI_Data_Monthly!AC395*100</f>
        <v>230.25099999999998</v>
      </c>
      <c r="Z395" s="122">
        <f t="shared" si="58"/>
        <v>4.868754033115219E-2</v>
      </c>
      <c r="AA395" s="120">
        <f t="shared" si="59"/>
        <v>2.2819373857055338</v>
      </c>
      <c r="AB395" s="38">
        <f t="shared" si="60"/>
        <v>19.116553651887482</v>
      </c>
      <c r="AC395" s="38">
        <f t="shared" si="61"/>
        <v>12.46470577551603</v>
      </c>
    </row>
    <row r="396" spans="1:29" x14ac:dyDescent="0.25">
      <c r="A396" s="113">
        <v>2012</v>
      </c>
      <c r="B396" s="113">
        <v>8</v>
      </c>
      <c r="C396" s="29">
        <f>+GI_Data_Monthly!J396</f>
        <v>685118.54242742294</v>
      </c>
      <c r="D396" s="37">
        <f t="shared" si="62"/>
        <v>90.16178682667362</v>
      </c>
      <c r="E396" s="37">
        <f>GI_Data_Monthly!C396</f>
        <v>2.30367217012363</v>
      </c>
      <c r="F396" s="114">
        <f>GI_Data_Monthly!L396</f>
        <v>15433.8627908259</v>
      </c>
      <c r="G396" s="37">
        <f>+GI_Data_Monthly!E396</f>
        <v>64.639420541888896</v>
      </c>
      <c r="H396" s="29">
        <f>+GI_Data_Monthly!H396</f>
        <v>7423.9677503859502</v>
      </c>
      <c r="I396" s="115">
        <f>+GI_Data_Monthly!G396</f>
        <v>7598.7684643438797</v>
      </c>
      <c r="J396" s="29">
        <f>GI_Data_Monthly!I396</f>
        <v>0</v>
      </c>
      <c r="K396" s="38">
        <f>+GI_Data_Monthly!K396</f>
        <v>38.767001983061</v>
      </c>
      <c r="L396" s="74">
        <f>+H396*1000/Population_Monthly!C516</f>
        <v>0.38795540345399648</v>
      </c>
      <c r="M396" s="74">
        <f>GI_Data_Monthly!N396</f>
        <v>366.61928339392199</v>
      </c>
      <c r="N396" s="74">
        <f>GI_Data_Monthly!O396*100</f>
        <v>246.717027920069</v>
      </c>
      <c r="O396" s="74">
        <f t="shared" si="56"/>
        <v>245.17640182007821</v>
      </c>
      <c r="P396" s="93">
        <f t="shared" si="63"/>
        <v>159.1455972549457</v>
      </c>
      <c r="Q396" s="116">
        <f t="shared" si="64"/>
        <v>15.039867895040311</v>
      </c>
      <c r="R396" s="74">
        <f t="shared" si="65"/>
        <v>244.70621090319568</v>
      </c>
      <c r="S396" s="121">
        <f t="shared" si="57"/>
        <v>4.2592012827413761E-4</v>
      </c>
      <c r="T396" s="74">
        <v>0</v>
      </c>
      <c r="U396" s="74">
        <f t="shared" si="66"/>
        <v>243.12921566956564</v>
      </c>
      <c r="V396" s="38">
        <v>20.105778835753064</v>
      </c>
      <c r="W396" s="83"/>
      <c r="X396" s="74">
        <f>+GI_Data_Monthly!AB396*100</f>
        <v>195.149981610183</v>
      </c>
      <c r="Y396" s="74">
        <f>+GI_Data_Monthly!AC396*100</f>
        <v>230.57146673657201</v>
      </c>
      <c r="Z396" s="122">
        <f t="shared" si="58"/>
        <v>3.5154482984628789E-2</v>
      </c>
      <c r="AA396" s="120">
        <f t="shared" si="59"/>
        <v>2.2852632541950926</v>
      </c>
      <c r="AB396" s="38">
        <f t="shared" si="60"/>
        <v>19.333566766369358</v>
      </c>
      <c r="AC396" s="38">
        <f t="shared" si="61"/>
        <v>12.46470577551603</v>
      </c>
    </row>
    <row r="397" spans="1:29" x14ac:dyDescent="0.25">
      <c r="A397" s="113">
        <v>2012</v>
      </c>
      <c r="B397" s="113">
        <v>9</v>
      </c>
      <c r="C397" s="29">
        <f>+GI_Data_Monthly!J397</f>
        <v>695959.65510564705</v>
      </c>
      <c r="D397" s="37">
        <f t="shared" si="62"/>
        <v>91.5730212812595</v>
      </c>
      <c r="E397" s="37">
        <f>GI_Data_Monthly!C397</f>
        <v>2.3089190037719498</v>
      </c>
      <c r="F397" s="114">
        <f>GI_Data_Monthly!L397</f>
        <v>15428.661382967501</v>
      </c>
      <c r="G397" s="37">
        <f>+GI_Data_Monthly!E397</f>
        <v>66.845116405607399</v>
      </c>
      <c r="H397" s="29">
        <f>+GI_Data_Monthly!H397</f>
        <v>7442.4309934949797</v>
      </c>
      <c r="I397" s="115">
        <f>+GI_Data_Monthly!G397</f>
        <v>7600.0512527380797</v>
      </c>
      <c r="J397" s="29">
        <f>GI_Data_Monthly!I397</f>
        <v>0</v>
      </c>
      <c r="K397" s="38">
        <f>+GI_Data_Monthly!K397</f>
        <v>39.334753631138398</v>
      </c>
      <c r="L397" s="74">
        <f>+H397*1000/Population_Monthly!C517</f>
        <v>0.38860698161537655</v>
      </c>
      <c r="M397" s="74">
        <f>GI_Data_Monthly!N397</f>
        <v>361.55377208695103</v>
      </c>
      <c r="N397" s="74">
        <f>GI_Data_Monthly!O397*100</f>
        <v>248.78987304689502</v>
      </c>
      <c r="O397" s="74">
        <f t="shared" si="56"/>
        <v>245.41813520290088</v>
      </c>
      <c r="P397" s="93">
        <f t="shared" si="63"/>
        <v>156.59006292394889</v>
      </c>
      <c r="Q397" s="116">
        <f t="shared" si="64"/>
        <v>15.285759881181166</v>
      </c>
      <c r="R397" s="74">
        <f t="shared" si="65"/>
        <v>246.6821892112213</v>
      </c>
      <c r="S397" s="121">
        <f t="shared" si="57"/>
        <v>1.1797191981466559E-2</v>
      </c>
      <c r="T397" s="74">
        <v>0</v>
      </c>
      <c r="U397" s="74">
        <f t="shared" si="66"/>
        <v>244.70621090319568</v>
      </c>
      <c r="V397" s="38">
        <v>20.832038896761993</v>
      </c>
      <c r="W397" s="83"/>
      <c r="X397" s="74">
        <f>+GI_Data_Monthly!AB397*100</f>
        <v>195.57095790829399</v>
      </c>
      <c r="Y397" s="74">
        <f>+GI_Data_Monthly!AC397*100</f>
        <v>230.92881388594103</v>
      </c>
      <c r="Z397" s="122">
        <f t="shared" si="58"/>
        <v>2.4873426869317317E-2</v>
      </c>
      <c r="AA397" s="120">
        <f t="shared" si="59"/>
        <v>2.2887669191054698</v>
      </c>
      <c r="AB397" s="38">
        <f t="shared" si="60"/>
        <v>19.579458752510213</v>
      </c>
      <c r="AC397" s="38">
        <f t="shared" si="61"/>
        <v>12.46470577551603</v>
      </c>
    </row>
    <row r="398" spans="1:29" x14ac:dyDescent="0.25">
      <c r="A398" s="113">
        <v>2012</v>
      </c>
      <c r="B398" s="113">
        <v>10</v>
      </c>
      <c r="C398" s="29">
        <f>+GI_Data_Monthly!J398</f>
        <v>700177.8</v>
      </c>
      <c r="D398" s="37">
        <f t="shared" si="62"/>
        <v>92.110514547331931</v>
      </c>
      <c r="E398" s="37">
        <f>GI_Data_Monthly!C398</f>
        <v>2.3136933333330001</v>
      </c>
      <c r="F398" s="114">
        <f>GI_Data_Monthly!L398</f>
        <v>15433.7</v>
      </c>
      <c r="G398" s="37">
        <f>+GI_Data_Monthly!E398</f>
        <v>70.248189999999994</v>
      </c>
      <c r="H398" s="29">
        <f>+GI_Data_Monthly!H398</f>
        <v>7460.3670000000002</v>
      </c>
      <c r="I398" s="115">
        <f>+GI_Data_Monthly!G398</f>
        <v>7601.4970000000003</v>
      </c>
      <c r="J398" s="29">
        <f>GI_Data_Monthly!I398</f>
        <v>0</v>
      </c>
      <c r="K398" s="38">
        <f>+GI_Data_Monthly!K398</f>
        <v>39.577075958252003</v>
      </c>
      <c r="L398" s="74">
        <f>+H398*1000/Population_Monthly!C518</f>
        <v>0.38923000345098552</v>
      </c>
      <c r="M398" s="74">
        <f>GI_Data_Monthly!N398</f>
        <v>358.9</v>
      </c>
      <c r="N398" s="74">
        <f>GI_Data_Monthly!O398*100</f>
        <v>250.13666666669997</v>
      </c>
      <c r="O398" s="74">
        <f t="shared" si="56"/>
        <v>245.77244075845928</v>
      </c>
      <c r="P398" s="93">
        <f t="shared" si="63"/>
        <v>155.11995251461661</v>
      </c>
      <c r="Q398" s="116">
        <f t="shared" si="64"/>
        <v>15.404585411810343</v>
      </c>
      <c r="R398" s="74">
        <f t="shared" si="65"/>
        <v>248.547855877888</v>
      </c>
      <c r="S398" s="121">
        <f t="shared" si="57"/>
        <v>1.7291281154604654E-2</v>
      </c>
      <c r="T398" s="74">
        <v>0</v>
      </c>
      <c r="U398" s="74">
        <f t="shared" si="66"/>
        <v>246.6821892112213</v>
      </c>
      <c r="V398" s="38">
        <v>22.406613564590966</v>
      </c>
      <c r="W398" s="83"/>
      <c r="X398" s="74">
        <f>+GI_Data_Monthly!AB398*100</f>
        <v>195.9</v>
      </c>
      <c r="Y398" s="74">
        <f>+GI_Data_Monthly!AC398*100</f>
        <v>231.31933333329999</v>
      </c>
      <c r="Z398" s="122">
        <f t="shared" si="58"/>
        <v>1.6977846710339434E-2</v>
      </c>
      <c r="AA398" s="120">
        <f t="shared" si="59"/>
        <v>2.2923766413276367</v>
      </c>
      <c r="AB398" s="38">
        <f t="shared" si="60"/>
        <v>19.69828428313939</v>
      </c>
      <c r="AC398" s="38">
        <f t="shared" si="61"/>
        <v>12.46470577551603</v>
      </c>
    </row>
    <row r="399" spans="1:29" x14ac:dyDescent="0.25">
      <c r="A399" s="113">
        <v>2012</v>
      </c>
      <c r="B399" s="113">
        <v>11</v>
      </c>
      <c r="C399" s="29">
        <f>+GI_Data_Monthly!J399</f>
        <v>693419.38732294401</v>
      </c>
      <c r="D399" s="37">
        <f t="shared" si="62"/>
        <v>91.204931014387654</v>
      </c>
      <c r="E399" s="37">
        <f>GI_Data_Monthly!C399</f>
        <v>2.3177877312772899</v>
      </c>
      <c r="F399" s="114">
        <f>GI_Data_Monthly!L399</f>
        <v>15461.597212573601</v>
      </c>
      <c r="G399" s="37">
        <f>+GI_Data_Monthly!E399</f>
        <v>75.819878333774199</v>
      </c>
      <c r="H399" s="29">
        <f>+GI_Data_Monthly!H399</f>
        <v>7476.8613770544098</v>
      </c>
      <c r="I399" s="115">
        <f>+GI_Data_Monthly!G399</f>
        <v>7602.8716826018599</v>
      </c>
      <c r="J399" s="29">
        <f>GI_Data_Monthly!I399</f>
        <v>0</v>
      </c>
      <c r="K399" s="38">
        <f>+GI_Data_Monthly!K399</f>
        <v>39.268063285880203</v>
      </c>
      <c r="L399" s="74">
        <f>+H399*1000/Population_Monthly!C519</f>
        <v>0.38977686956449759</v>
      </c>
      <c r="M399" s="74">
        <f>GI_Data_Monthly!N399</f>
        <v>359.56358762891898</v>
      </c>
      <c r="N399" s="74">
        <f>GI_Data_Monthly!O399*100</f>
        <v>250.38188714553402</v>
      </c>
      <c r="O399" s="74">
        <f t="shared" si="56"/>
        <v>246.07972667352149</v>
      </c>
      <c r="P399" s="93">
        <f t="shared" si="63"/>
        <v>155.13223354183955</v>
      </c>
      <c r="Q399" s="116">
        <f t="shared" si="64"/>
        <v>15.305782781430965</v>
      </c>
      <c r="R399" s="74">
        <f t="shared" si="65"/>
        <v>249.76947561970965</v>
      </c>
      <c r="S399" s="121">
        <f t="shared" si="57"/>
        <v>1.4947360544997013E-2</v>
      </c>
      <c r="T399" s="74">
        <v>0</v>
      </c>
      <c r="U399" s="74">
        <f t="shared" si="66"/>
        <v>248.547855877888</v>
      </c>
      <c r="V399" s="38">
        <v>24.909446135152578</v>
      </c>
      <c r="W399" s="83"/>
      <c r="X399" s="74">
        <f>+GI_Data_Monthly!AB399*100</f>
        <v>196.20696728575101</v>
      </c>
      <c r="Y399" s="74">
        <f>+GI_Data_Monthly!AC399*100</f>
        <v>231.76579614119399</v>
      </c>
      <c r="Z399" s="122">
        <f t="shared" si="58"/>
        <v>1.0318047614824041E-2</v>
      </c>
      <c r="AA399" s="120">
        <f t="shared" si="59"/>
        <v>2.2959582056485917</v>
      </c>
      <c r="AB399" s="38">
        <f t="shared" si="60"/>
        <v>19.69828428313939</v>
      </c>
      <c r="AC399" s="38">
        <f t="shared" si="61"/>
        <v>12.365903145136652</v>
      </c>
    </row>
    <row r="400" spans="1:29" x14ac:dyDescent="0.25">
      <c r="A400" s="113">
        <v>2012</v>
      </c>
      <c r="B400" s="113">
        <v>12</v>
      </c>
      <c r="C400" s="29">
        <f>+GI_Data_Monthly!J400</f>
        <v>681454.68393768999</v>
      </c>
      <c r="D400" s="37">
        <f t="shared" si="62"/>
        <v>89.617998377588492</v>
      </c>
      <c r="E400" s="37">
        <f>GI_Data_Monthly!C400</f>
        <v>2.3205160576572199</v>
      </c>
      <c r="F400" s="114">
        <f>GI_Data_Monthly!L400</f>
        <v>15500.830377780199</v>
      </c>
      <c r="G400" s="37">
        <f>+GI_Data_Monthly!E400</f>
        <v>81.642213417000704</v>
      </c>
      <c r="H400" s="29">
        <f>+GI_Data_Monthly!H400</f>
        <v>7491.1984889127398</v>
      </c>
      <c r="I400" s="115">
        <f>+GI_Data_Monthly!G400</f>
        <v>7603.9935757827297</v>
      </c>
      <c r="J400" s="29">
        <f>GI_Data_Monthly!I400</f>
        <v>7410.4490009542897</v>
      </c>
      <c r="K400" s="38">
        <f>+GI_Data_Monthly!K400</f>
        <v>38.689046773243597</v>
      </c>
      <c r="L400" s="74">
        <f>+H400*1000/Population_Monthly!C520</f>
        <v>0.39021048664395264</v>
      </c>
      <c r="M400" s="74">
        <f>GI_Data_Monthly!N400</f>
        <v>362.16997577788999</v>
      </c>
      <c r="N400" s="74">
        <f>GI_Data_Monthly!O400*100</f>
        <v>249.48546932339602</v>
      </c>
      <c r="O400" s="74">
        <f t="shared" si="56"/>
        <v>246.24102218927933</v>
      </c>
      <c r="P400" s="93">
        <f t="shared" si="63"/>
        <v>156.07303150642051</v>
      </c>
      <c r="Q400" s="116">
        <f t="shared" si="64"/>
        <v>15.09687176917803</v>
      </c>
      <c r="R400" s="74">
        <f t="shared" si="65"/>
        <v>250.00134104521001</v>
      </c>
      <c r="S400" s="121">
        <f t="shared" si="57"/>
        <v>7.8188115131989644E-3</v>
      </c>
      <c r="T400" s="74">
        <v>0</v>
      </c>
      <c r="U400" s="74">
        <f t="shared" si="66"/>
        <v>249.76947561970965</v>
      </c>
      <c r="V400" s="38">
        <v>27.651662616340573</v>
      </c>
      <c r="W400" s="83">
        <f>AVERAGE(Q389:Q400)</f>
        <v>14.959368692436428</v>
      </c>
      <c r="X400" s="74">
        <f>+GI_Data_Monthly!AB400*100</f>
        <v>196.403040278242</v>
      </c>
      <c r="Y400" s="74">
        <f>+GI_Data_Monthly!AC400*100</f>
        <v>232.18720642095101</v>
      </c>
      <c r="Z400" s="122">
        <f t="shared" si="58"/>
        <v>4.3372941359434702E-3</v>
      </c>
      <c r="AA400" s="120">
        <f t="shared" si="59"/>
        <v>2.2993982169680374</v>
      </c>
      <c r="AB400" s="38">
        <f t="shared" si="60"/>
        <v>19.69828428313939</v>
      </c>
      <c r="AC400" s="38">
        <f t="shared" si="61"/>
        <v>12.156992132883717</v>
      </c>
    </row>
    <row r="401" spans="1:29" x14ac:dyDescent="0.25">
      <c r="A401" s="113">
        <v>2013</v>
      </c>
      <c r="B401" s="113">
        <v>1</v>
      </c>
      <c r="C401" s="29">
        <f>+GI_Data_Monthly!J401</f>
        <v>671541.25</v>
      </c>
      <c r="D401" s="37">
        <f t="shared" si="62"/>
        <v>88.303792937629524</v>
      </c>
      <c r="E401" s="37">
        <f>GI_Data_Monthly!C401</f>
        <v>2.3216399999999999</v>
      </c>
      <c r="F401" s="114">
        <f>GI_Data_Monthly!L401</f>
        <v>15538.4</v>
      </c>
      <c r="G401" s="37">
        <f>+GI_Data_Monthly!E401</f>
        <v>85.898169999999993</v>
      </c>
      <c r="H401" s="29">
        <f>+GI_Data_Monthly!H401</f>
        <v>7505.3</v>
      </c>
      <c r="I401" s="115">
        <f>+GI_Data_Monthly!G401</f>
        <v>7604.8969999999999</v>
      </c>
      <c r="J401" s="29">
        <f>GI_Data_Monthly!I401</f>
        <v>0</v>
      </c>
      <c r="K401" s="38">
        <f>+GI_Data_Monthly!K401</f>
        <v>38.19979</v>
      </c>
      <c r="L401" s="74">
        <f>+H401*1000/Population_Monthly!C521</f>
        <v>0.39063114504622931</v>
      </c>
      <c r="M401" s="74">
        <f>GI_Data_Monthly!N401</f>
        <v>364.9</v>
      </c>
      <c r="N401" s="74">
        <f>GI_Data_Monthly!O401*100</f>
        <v>247.4693333333</v>
      </c>
      <c r="O401" s="74">
        <f t="shared" ref="O401:O464" si="67">AVERAGE(N390:N401)</f>
        <v>246.23377218927934</v>
      </c>
      <c r="P401" s="93">
        <f t="shared" si="63"/>
        <v>157.17337744008546</v>
      </c>
      <c r="Q401" s="116">
        <f t="shared" si="64"/>
        <v>14.9220277082255</v>
      </c>
      <c r="R401" s="74">
        <f t="shared" si="65"/>
        <v>249.11222993407668</v>
      </c>
      <c r="S401" s="121">
        <f t="shared" si="57"/>
        <v>-3.5143516155933252E-4</v>
      </c>
      <c r="T401" s="74">
        <v>0</v>
      </c>
      <c r="U401" s="74">
        <f t="shared" si="66"/>
        <v>250.00134104521001</v>
      </c>
      <c r="V401" s="38">
        <v>30.137191398244621</v>
      </c>
      <c r="W401" s="83"/>
      <c r="X401" s="74">
        <f>+GI_Data_Monthly!AB401*100</f>
        <v>196.4</v>
      </c>
      <c r="Y401" s="74">
        <f>+GI_Data_Monthly!AC401*100</f>
        <v>232.54466666670001</v>
      </c>
      <c r="Z401" s="122">
        <f t="shared" si="58"/>
        <v>-5.5794072441864295E-4</v>
      </c>
      <c r="AA401" s="120">
        <f t="shared" si="59"/>
        <v>2.3026154391902871</v>
      </c>
      <c r="AB401" s="38">
        <f t="shared" si="60"/>
        <v>19.69828428313939</v>
      </c>
      <c r="AC401" s="38">
        <f t="shared" si="61"/>
        <v>11.982148071931187</v>
      </c>
    </row>
    <row r="402" spans="1:29" x14ac:dyDescent="0.25">
      <c r="A402" s="113">
        <v>2013</v>
      </c>
      <c r="B402" s="113">
        <v>2</v>
      </c>
      <c r="C402" s="29">
        <f>+GI_Data_Monthly!J402</f>
        <v>670115.15306978405</v>
      </c>
      <c r="D402" s="37">
        <f t="shared" si="62"/>
        <v>88.108045494886412</v>
      </c>
      <c r="E402" s="37">
        <f>GI_Data_Monthly!C402</f>
        <v>2.3210080245470901</v>
      </c>
      <c r="F402" s="114">
        <f>GI_Data_Monthly!L402</f>
        <v>15562.139047717499</v>
      </c>
      <c r="G402" s="37">
        <f>+GI_Data_Monthly!E402</f>
        <v>86.690106111846305</v>
      </c>
      <c r="H402" s="29">
        <f>+GI_Data_Monthly!H402</f>
        <v>7519.6024144392304</v>
      </c>
      <c r="I402" s="115">
        <f>+GI_Data_Monthly!G402</f>
        <v>7605.6068354016097</v>
      </c>
      <c r="J402" s="29">
        <f>GI_Data_Monthly!I402</f>
        <v>0</v>
      </c>
      <c r="K402" s="38">
        <f>+GI_Data_Monthly!K402</f>
        <v>38.118360798130098</v>
      </c>
      <c r="L402" s="74">
        <f>+H402*1000/Population_Monthly!C522</f>
        <v>0.39106157662570179</v>
      </c>
      <c r="M402" s="74">
        <f>GI_Data_Monthly!N402</f>
        <v>366.18119946472098</v>
      </c>
      <c r="N402" s="74">
        <f>GI_Data_Monthly!O402*100</f>
        <v>244.62154092764501</v>
      </c>
      <c r="O402" s="74">
        <f t="shared" si="67"/>
        <v>246.11351788945319</v>
      </c>
      <c r="P402" s="93">
        <f t="shared" si="63"/>
        <v>157.76817468615852</v>
      </c>
      <c r="Q402" s="116">
        <f t="shared" si="64"/>
        <v>14.9066262721041</v>
      </c>
      <c r="R402" s="74">
        <f t="shared" si="65"/>
        <v>247.19211452811365</v>
      </c>
      <c r="S402" s="121">
        <f t="shared" si="57"/>
        <v>-5.8645235509212634E-3</v>
      </c>
      <c r="T402" s="74">
        <v>0</v>
      </c>
      <c r="U402" s="74">
        <f t="shared" si="66"/>
        <v>249.11222993407668</v>
      </c>
      <c r="V402" s="38">
        <v>31.712849548318516</v>
      </c>
      <c r="W402" s="83"/>
      <c r="X402" s="74">
        <f>+GI_Data_Monthly!AB402*100</f>
        <v>196.14562737771399</v>
      </c>
      <c r="Y402" s="74">
        <f>+GI_Data_Monthly!AC402*100</f>
        <v>232.78200216562399</v>
      </c>
      <c r="Z402" s="122">
        <f t="shared" si="58"/>
        <v>-3.4168050778038048E-3</v>
      </c>
      <c r="AA402" s="120">
        <f t="shared" si="59"/>
        <v>2.3055811786886187</v>
      </c>
      <c r="AB402" s="38">
        <f t="shared" si="60"/>
        <v>19.69828428313939</v>
      </c>
      <c r="AC402" s="38">
        <f t="shared" si="61"/>
        <v>11.966746635809788</v>
      </c>
    </row>
    <row r="403" spans="1:29" x14ac:dyDescent="0.25">
      <c r="A403" s="113">
        <v>2013</v>
      </c>
      <c r="B403" s="113">
        <v>3</v>
      </c>
      <c r="C403" s="29">
        <f>+GI_Data_Monthly!J403</f>
        <v>673958.07599989197</v>
      </c>
      <c r="D403" s="37">
        <f t="shared" si="62"/>
        <v>88.603013876491289</v>
      </c>
      <c r="E403" s="37">
        <f>GI_Data_Monthly!C403</f>
        <v>2.3201977655633699</v>
      </c>
      <c r="F403" s="114">
        <f>GI_Data_Monthly!L403</f>
        <v>15579.2542400805</v>
      </c>
      <c r="G403" s="37">
        <f>+GI_Data_Monthly!E403</f>
        <v>84.884288863294401</v>
      </c>
      <c r="H403" s="29">
        <f>+GI_Data_Monthly!H403</f>
        <v>7533.2892062207702</v>
      </c>
      <c r="I403" s="115">
        <f>+GI_Data_Monthly!G403</f>
        <v>7606.4915459801396</v>
      </c>
      <c r="J403" s="29">
        <f>GI_Data_Monthly!I403</f>
        <v>0</v>
      </c>
      <c r="K403" s="38">
        <f>+GI_Data_Monthly!K403</f>
        <v>38.289971805821303</v>
      </c>
      <c r="L403" s="74">
        <f>+H403*1000/Population_Monthly!C523</f>
        <v>0.39145932797830829</v>
      </c>
      <c r="M403" s="74">
        <f>GI_Data_Monthly!N403</f>
        <v>366.61836251716102</v>
      </c>
      <c r="N403" s="74">
        <f>GI_Data_Monthly!O403*100</f>
        <v>242.20176372152599</v>
      </c>
      <c r="O403" s="74">
        <f t="shared" si="67"/>
        <v>245.96029520225514</v>
      </c>
      <c r="P403" s="93">
        <f t="shared" si="63"/>
        <v>158.01168674435905</v>
      </c>
      <c r="Q403" s="116">
        <f t="shared" si="64"/>
        <v>14.988966631415179</v>
      </c>
      <c r="R403" s="74">
        <f t="shared" si="65"/>
        <v>244.76421266082366</v>
      </c>
      <c r="S403" s="121">
        <f t="shared" si="57"/>
        <v>-7.5342934013519214E-3</v>
      </c>
      <c r="T403" s="74">
        <v>0</v>
      </c>
      <c r="U403" s="74">
        <f t="shared" si="66"/>
        <v>247.19211452811365</v>
      </c>
      <c r="V403" s="38">
        <v>32.327146081686934</v>
      </c>
      <c r="W403" s="83"/>
      <c r="X403" s="74">
        <f>+GI_Data_Monthly!AB403*100</f>
        <v>195.863795750837</v>
      </c>
      <c r="Y403" s="74">
        <f>+GI_Data_Monthly!AC403*100</f>
        <v>232.948405622889</v>
      </c>
      <c r="Z403" s="122">
        <f t="shared" si="58"/>
        <v>-4.0798319337483251E-3</v>
      </c>
      <c r="AA403" s="120">
        <f t="shared" si="59"/>
        <v>2.3083547237986024</v>
      </c>
      <c r="AB403" s="38">
        <f t="shared" si="60"/>
        <v>19.780624642450469</v>
      </c>
      <c r="AC403" s="38">
        <f t="shared" si="61"/>
        <v>11.966746635809788</v>
      </c>
    </row>
    <row r="404" spans="1:29" x14ac:dyDescent="0.25">
      <c r="A404" s="113">
        <v>2013</v>
      </c>
      <c r="B404" s="113">
        <v>4</v>
      </c>
      <c r="C404" s="29">
        <f>+GI_Data_Monthly!J404</f>
        <v>679413.4</v>
      </c>
      <c r="D404" s="37">
        <f t="shared" si="62"/>
        <v>89.299011329342179</v>
      </c>
      <c r="E404" s="37">
        <f>GI_Data_Monthly!C404</f>
        <v>2.320816666667</v>
      </c>
      <c r="F404" s="114">
        <f>GI_Data_Monthly!L404</f>
        <v>15606.6</v>
      </c>
      <c r="G404" s="37">
        <f>+GI_Data_Monthly!E404</f>
        <v>81.138140000000007</v>
      </c>
      <c r="H404" s="29">
        <f>+GI_Data_Monthly!H404</f>
        <v>7549.9</v>
      </c>
      <c r="I404" s="115">
        <f>+GI_Data_Monthly!G404</f>
        <v>7608.2969999999996</v>
      </c>
      <c r="J404" s="29">
        <f>GI_Data_Monthly!I404</f>
        <v>0</v>
      </c>
      <c r="K404" s="38">
        <f>+GI_Data_Monthly!K404</f>
        <v>38.532035827636697</v>
      </c>
      <c r="L404" s="74">
        <f>+H404*1000/Population_Monthly!C524</f>
        <v>0.39200826312441578</v>
      </c>
      <c r="M404" s="74">
        <f>GI_Data_Monthly!N404</f>
        <v>367.4</v>
      </c>
      <c r="N404" s="74">
        <f>GI_Data_Monthly!O404*100</f>
        <v>240.83533333329999</v>
      </c>
      <c r="O404" s="74">
        <f t="shared" si="67"/>
        <v>245.83554520225513</v>
      </c>
      <c r="P404" s="93">
        <f t="shared" si="63"/>
        <v>158.30634331303514</v>
      </c>
      <c r="Q404" s="116">
        <f t="shared" si="64"/>
        <v>15.104876439439622</v>
      </c>
      <c r="R404" s="74">
        <f t="shared" si="65"/>
        <v>242.55287932749033</v>
      </c>
      <c r="S404" s="121">
        <f t="shared" si="57"/>
        <v>-6.1774670321895764E-3</v>
      </c>
      <c r="T404" s="74">
        <v>0</v>
      </c>
      <c r="U404" s="74">
        <f t="shared" si="66"/>
        <v>244.76421266082366</v>
      </c>
      <c r="V404" s="38">
        <v>32.20948128931451</v>
      </c>
      <c r="W404" s="83"/>
      <c r="X404" s="74">
        <f>+GI_Data_Monthly!AB404*100</f>
        <v>195.73333333330001</v>
      </c>
      <c r="Y404" s="74">
        <f>+GI_Data_Monthly!AC404*100</f>
        <v>233.1666666667</v>
      </c>
      <c r="Z404" s="122">
        <f t="shared" si="58"/>
        <v>-2.7807767010626372E-3</v>
      </c>
      <c r="AA404" s="120">
        <f t="shared" si="59"/>
        <v>2.3110386126875189</v>
      </c>
      <c r="AB404" s="38">
        <f t="shared" si="60"/>
        <v>19.89653445047491</v>
      </c>
      <c r="AC404" s="38">
        <f t="shared" si="61"/>
        <v>11.966746635809788</v>
      </c>
    </row>
    <row r="405" spans="1:29" x14ac:dyDescent="0.25">
      <c r="A405" s="113">
        <v>2013</v>
      </c>
      <c r="B405" s="113">
        <v>5</v>
      </c>
      <c r="C405" s="29">
        <f>+GI_Data_Monthly!J405</f>
        <v>682398.21657835599</v>
      </c>
      <c r="D405" s="37">
        <f t="shared" si="62"/>
        <v>89.656369234827835</v>
      </c>
      <c r="E405" s="37">
        <f>GI_Data_Monthly!C405</f>
        <v>2.3241225557413401</v>
      </c>
      <c r="F405" s="114">
        <f>GI_Data_Monthly!L405</f>
        <v>15651.239558921299</v>
      </c>
      <c r="G405" s="37">
        <f>+GI_Data_Monthly!E405</f>
        <v>76.883682103515596</v>
      </c>
      <c r="H405" s="29">
        <f>+GI_Data_Monthly!H405</f>
        <v>7567.8086637188999</v>
      </c>
      <c r="I405" s="115">
        <f>+GI_Data_Monthly!G405</f>
        <v>7611.2631194223304</v>
      </c>
      <c r="J405" s="29">
        <f>GI_Data_Monthly!I405</f>
        <v>0</v>
      </c>
      <c r="K405" s="38">
        <f>+GI_Data_Monthly!K405</f>
        <v>38.647207630843504</v>
      </c>
      <c r="L405" s="74">
        <f>+H405*1000/Population_Monthly!C525</f>
        <v>0.39251722289631208</v>
      </c>
      <c r="M405" s="74">
        <f>GI_Data_Monthly!N405</f>
        <v>368.92084015920398</v>
      </c>
      <c r="N405" s="74">
        <f>GI_Data_Monthly!O405*100</f>
        <v>241.54930558698399</v>
      </c>
      <c r="O405" s="74">
        <f t="shared" si="67"/>
        <v>245.79915048290556</v>
      </c>
      <c r="P405" s="93">
        <f t="shared" si="63"/>
        <v>158.73553623402918</v>
      </c>
      <c r="Q405" s="116">
        <f t="shared" si="64"/>
        <v>15.169694611955853</v>
      </c>
      <c r="R405" s="74">
        <f t="shared" si="65"/>
        <v>241.52880088060331</v>
      </c>
      <c r="S405" s="121">
        <f t="shared" si="57"/>
        <v>-1.8048009223582406E-3</v>
      </c>
      <c r="T405" s="74">
        <v>0</v>
      </c>
      <c r="U405" s="74">
        <f t="shared" si="66"/>
        <v>242.55287932749033</v>
      </c>
      <c r="V405" s="38">
        <v>31.500924620598536</v>
      </c>
      <c r="W405" s="83"/>
      <c r="X405" s="74">
        <f>+GI_Data_Monthly!AB405*100</f>
        <v>195.951177125778</v>
      </c>
      <c r="Y405" s="74">
        <f>+GI_Data_Monthly!AC405*100</f>
        <v>233.47502062918699</v>
      </c>
      <c r="Z405" s="122">
        <f t="shared" si="58"/>
        <v>-5.3746187326023098E-4</v>
      </c>
      <c r="AA405" s="120">
        <f t="shared" si="59"/>
        <v>2.3137945825080717</v>
      </c>
      <c r="AB405" s="38">
        <f t="shared" si="60"/>
        <v>19.961352622991143</v>
      </c>
      <c r="AC405" s="38">
        <f t="shared" si="61"/>
        <v>11.966746635809788</v>
      </c>
    </row>
    <row r="406" spans="1:29" x14ac:dyDescent="0.25">
      <c r="A406" s="113">
        <v>2013</v>
      </c>
      <c r="B406" s="113">
        <v>6</v>
      </c>
      <c r="C406" s="29">
        <f>+GI_Data_Monthly!J406</f>
        <v>683379.69466733595</v>
      </c>
      <c r="D406" s="37">
        <f t="shared" si="62"/>
        <v>89.737343492535501</v>
      </c>
      <c r="E406" s="37">
        <f>GI_Data_Monthly!C406</f>
        <v>2.3291631905371601</v>
      </c>
      <c r="F406" s="114">
        <f>GI_Data_Monthly!L406</f>
        <v>15712.6080398252</v>
      </c>
      <c r="G406" s="37">
        <f>+GI_Data_Monthly!E406</f>
        <v>73.3966277401437</v>
      </c>
      <c r="H406" s="29">
        <f>+GI_Data_Monthly!H406</f>
        <v>7587.6489437673099</v>
      </c>
      <c r="I406" s="115">
        <f>+GI_Data_Monthly!G406</f>
        <v>7615.3323473875798</v>
      </c>
      <c r="J406" s="29">
        <f>GI_Data_Monthly!I406</f>
        <v>0</v>
      </c>
      <c r="K406" s="38">
        <f>+GI_Data_Monthly!K406</f>
        <v>38.656243655665698</v>
      </c>
      <c r="L406" s="74">
        <f>+H406*1000/Population_Monthly!C526</f>
        <v>0.39312517283441423</v>
      </c>
      <c r="M406" s="74">
        <f>GI_Data_Monthly!N406</f>
        <v>369.14648345401002</v>
      </c>
      <c r="N406" s="74">
        <f>GI_Data_Monthly!O406*100</f>
        <v>243.41736198768501</v>
      </c>
      <c r="O406" s="74">
        <f t="shared" si="67"/>
        <v>245.8454358049778</v>
      </c>
      <c r="P406" s="93">
        <f t="shared" si="63"/>
        <v>158.48888774894132</v>
      </c>
      <c r="Q406" s="116">
        <f t="shared" si="64"/>
        <v>15.196742468262805</v>
      </c>
      <c r="R406" s="74">
        <f t="shared" si="65"/>
        <v>241.9340003026563</v>
      </c>
      <c r="S406" s="121">
        <f t="shared" si="57"/>
        <v>2.2869942863839032E-3</v>
      </c>
      <c r="T406" s="74">
        <v>0</v>
      </c>
      <c r="U406" s="74">
        <f t="shared" si="66"/>
        <v>241.52880088060331</v>
      </c>
      <c r="V406" s="38">
        <v>30.827856937495113</v>
      </c>
      <c r="W406" s="83"/>
      <c r="X406" s="74">
        <f>+GI_Data_Monthly!AB406*100</f>
        <v>196.38813024295402</v>
      </c>
      <c r="Y406" s="74">
        <f>+GI_Data_Monthly!AC406*100</f>
        <v>233.86262667712597</v>
      </c>
      <c r="Z406" s="122">
        <f t="shared" si="58"/>
        <v>1.6567557211231432E-3</v>
      </c>
      <c r="AA406" s="120">
        <f t="shared" si="59"/>
        <v>2.3166833193793375</v>
      </c>
      <c r="AB406" s="38">
        <f t="shared" si="60"/>
        <v>19.988400479298093</v>
      </c>
      <c r="AC406" s="38">
        <f t="shared" si="61"/>
        <v>11.966746635809788</v>
      </c>
    </row>
    <row r="407" spans="1:29" x14ac:dyDescent="0.25">
      <c r="A407" s="113">
        <v>2013</v>
      </c>
      <c r="B407" s="113">
        <v>7</v>
      </c>
      <c r="C407" s="29">
        <f>+GI_Data_Monthly!J407</f>
        <v>683540.75</v>
      </c>
      <c r="D407" s="37">
        <f t="shared" si="62"/>
        <v>89.70550003011877</v>
      </c>
      <c r="E407" s="37">
        <f>GI_Data_Monthly!C407</f>
        <v>2.333886666667</v>
      </c>
      <c r="F407" s="114">
        <f>GI_Data_Monthly!L407</f>
        <v>15779.9</v>
      </c>
      <c r="G407" s="37">
        <f>+GI_Data_Monthly!E407</f>
        <v>72.484690000000001</v>
      </c>
      <c r="H407" s="29">
        <f>+GI_Data_Monthly!H407</f>
        <v>7607.3670000000002</v>
      </c>
      <c r="I407" s="115">
        <f>+GI_Data_Monthly!G407</f>
        <v>7619.8310000000001</v>
      </c>
      <c r="J407" s="29">
        <f>GI_Data_Monthly!I407</f>
        <v>0</v>
      </c>
      <c r="K407" s="38">
        <f>+GI_Data_Monthly!K407</f>
        <v>38.619520000000001</v>
      </c>
      <c r="L407" s="74">
        <f>+H407*1000/Population_Monthly!C527</f>
        <v>0.39372549734041079</v>
      </c>
      <c r="M407" s="74">
        <f>GI_Data_Monthly!N407</f>
        <v>365.36666666666702</v>
      </c>
      <c r="N407" s="74">
        <f>GI_Data_Monthly!O407*100</f>
        <v>244.95499999999998</v>
      </c>
      <c r="O407" s="74">
        <f t="shared" si="67"/>
        <v>245.88004691608617</v>
      </c>
      <c r="P407" s="93">
        <f t="shared" si="63"/>
        <v>156.54858990580013</v>
      </c>
      <c r="Q407" s="116">
        <f t="shared" si="64"/>
        <v>15.205489719047941</v>
      </c>
      <c r="R407" s="74">
        <f t="shared" si="65"/>
        <v>243.30722252488968</v>
      </c>
      <c r="S407" s="121">
        <f t="shared" si="57"/>
        <v>1.6984292935431355E-3</v>
      </c>
      <c r="T407" s="74">
        <v>0</v>
      </c>
      <c r="U407" s="74">
        <f t="shared" si="66"/>
        <v>241.9340003026563</v>
      </c>
      <c r="V407" s="38">
        <v>30.991299029958959</v>
      </c>
      <c r="W407" s="83"/>
      <c r="X407" s="74">
        <f>+GI_Data_Monthly!AB407*100</f>
        <v>196.8</v>
      </c>
      <c r="Y407" s="74">
        <f>+GI_Data_Monthly!AC407*100</f>
        <v>234.24999999999997</v>
      </c>
      <c r="Z407" s="122">
        <f t="shared" si="58"/>
        <v>2.877789069507336E-3</v>
      </c>
      <c r="AA407" s="120">
        <f t="shared" si="59"/>
        <v>2.3196185971571706</v>
      </c>
      <c r="AB407" s="38">
        <f t="shared" si="60"/>
        <v>19.997147730083228</v>
      </c>
      <c r="AC407" s="38">
        <f t="shared" si="61"/>
        <v>11.966746635809788</v>
      </c>
    </row>
    <row r="408" spans="1:29" x14ac:dyDescent="0.25">
      <c r="A408" s="113">
        <v>2013</v>
      </c>
      <c r="B408" s="113">
        <v>8</v>
      </c>
      <c r="C408" s="29">
        <f>+GI_Data_Monthly!J408</f>
        <v>683953.55527167604</v>
      </c>
      <c r="D408" s="37">
        <f t="shared" si="62"/>
        <v>89.702104239271151</v>
      </c>
      <c r="E408" s="37">
        <f>GI_Data_Monthly!C408</f>
        <v>2.3372825670445598</v>
      </c>
      <c r="F408" s="114">
        <f>GI_Data_Monthly!L408</f>
        <v>15848.615507301</v>
      </c>
      <c r="G408" s="37">
        <f>+GI_Data_Monthly!E408</f>
        <v>75.0533417501847</v>
      </c>
      <c r="H408" s="29">
        <f>+GI_Data_Monthly!H408</f>
        <v>7627.57870032141</v>
      </c>
      <c r="I408" s="115">
        <f>+GI_Data_Monthly!G408</f>
        <v>7624.7214162033497</v>
      </c>
      <c r="J408" s="29">
        <f>GI_Data_Monthly!I408</f>
        <v>0</v>
      </c>
      <c r="K408" s="38">
        <f>+GI_Data_Monthly!K408</f>
        <v>38.588646179755798</v>
      </c>
      <c r="L408" s="74">
        <f>+H408*1000/Population_Monthly!C528</f>
        <v>0.39435006155320401</v>
      </c>
      <c r="M408" s="74">
        <f>GI_Data_Monthly!N408</f>
        <v>355.83103538188999</v>
      </c>
      <c r="N408" s="74">
        <f>GI_Data_Monthly!O408*100</f>
        <v>245.245748796117</v>
      </c>
      <c r="O408" s="74">
        <f t="shared" si="67"/>
        <v>245.75744032242349</v>
      </c>
      <c r="P408" s="93">
        <f t="shared" si="63"/>
        <v>152.2413423173862</v>
      </c>
      <c r="Q408" s="116">
        <f t="shared" si="64"/>
        <v>15.21743499624151</v>
      </c>
      <c r="R408" s="74">
        <f t="shared" si="65"/>
        <v>244.53937026126732</v>
      </c>
      <c r="S408" s="121">
        <f t="shared" si="57"/>
        <v>-5.9634275605356946E-3</v>
      </c>
      <c r="T408" s="74">
        <v>0</v>
      </c>
      <c r="U408" s="74">
        <f t="shared" si="66"/>
        <v>243.30722252488968</v>
      </c>
      <c r="V408" s="38">
        <v>32.479494279483667</v>
      </c>
      <c r="W408" s="83"/>
      <c r="X408" s="74">
        <f>+GI_Data_Monthly!AB408*100</f>
        <v>197.057393466186</v>
      </c>
      <c r="Y408" s="74">
        <f>+GI_Data_Monthly!AC408*100</f>
        <v>234.61798599803402</v>
      </c>
      <c r="Z408" s="122">
        <f t="shared" si="58"/>
        <v>2.3453434287731834E-3</v>
      </c>
      <c r="AA408" s="120">
        <f t="shared" si="59"/>
        <v>2.3224194635672482</v>
      </c>
      <c r="AB408" s="38">
        <f t="shared" si="60"/>
        <v>20.009093007276796</v>
      </c>
      <c r="AC408" s="38">
        <f t="shared" si="61"/>
        <v>11.966746635809788</v>
      </c>
    </row>
    <row r="409" spans="1:29" x14ac:dyDescent="0.25">
      <c r="A409" s="113">
        <v>2013</v>
      </c>
      <c r="B409" s="113">
        <v>9</v>
      </c>
      <c r="C409" s="29">
        <f>+GI_Data_Monthly!J409</f>
        <v>684741.52685393102</v>
      </c>
      <c r="D409" s="37">
        <f t="shared" si="62"/>
        <v>89.744738971948479</v>
      </c>
      <c r="E409" s="37">
        <f>GI_Data_Monthly!C409</f>
        <v>2.33972056813572</v>
      </c>
      <c r="F409" s="114">
        <f>GI_Data_Monthly!L409</f>
        <v>15900.0890944901</v>
      </c>
      <c r="G409" s="37">
        <f>+GI_Data_Monthly!E409</f>
        <v>79.4463636938316</v>
      </c>
      <c r="H409" s="29">
        <f>+GI_Data_Monthly!H409</f>
        <v>7647.3493090554903</v>
      </c>
      <c r="I409" s="115">
        <f>+GI_Data_Monthly!G409</f>
        <v>7629.8793076657203</v>
      </c>
      <c r="J409" s="29">
        <f>GI_Data_Monthly!I409</f>
        <v>0</v>
      </c>
      <c r="K409" s="38">
        <f>+GI_Data_Monthly!K409</f>
        <v>38.5817198825332</v>
      </c>
      <c r="L409" s="74">
        <f>+H409*1000/Population_Monthly!C529</f>
        <v>0.39495051310133455</v>
      </c>
      <c r="M409" s="74">
        <f>GI_Data_Monthly!N409</f>
        <v>344.27838010986397</v>
      </c>
      <c r="N409" s="74">
        <f>GI_Data_Monthly!O409*100</f>
        <v>244.79190715641801</v>
      </c>
      <c r="O409" s="74">
        <f t="shared" si="67"/>
        <v>245.42427649821707</v>
      </c>
      <c r="P409" s="93">
        <f t="shared" si="63"/>
        <v>147.14508424575828</v>
      </c>
      <c r="Q409" s="116">
        <f t="shared" si="64"/>
        <v>15.237870063938448</v>
      </c>
      <c r="R409" s="74">
        <f t="shared" si="65"/>
        <v>244.99755198417833</v>
      </c>
      <c r="S409" s="121">
        <f t="shared" si="57"/>
        <v>-1.6069648822576554E-2</v>
      </c>
      <c r="T409" s="74">
        <v>0</v>
      </c>
      <c r="U409" s="74">
        <f t="shared" si="66"/>
        <v>244.53937026126732</v>
      </c>
      <c r="V409" s="38">
        <v>34.547670475713787</v>
      </c>
      <c r="W409" s="83"/>
      <c r="X409" s="74">
        <f>+GI_Data_Monthly!AB409*100</f>
        <v>197.257362434893</v>
      </c>
      <c r="Y409" s="74">
        <f>+GI_Data_Monthly!AC409*100</f>
        <v>234.954766728647</v>
      </c>
      <c r="Z409" s="122">
        <f t="shared" si="58"/>
        <v>2.3106695102923885E-5</v>
      </c>
      <c r="AA409" s="120">
        <f t="shared" si="59"/>
        <v>2.3249862605975626</v>
      </c>
      <c r="AB409" s="38">
        <f t="shared" si="60"/>
        <v>20.029528074973733</v>
      </c>
      <c r="AC409" s="38">
        <f t="shared" si="61"/>
        <v>11.966746635809788</v>
      </c>
    </row>
    <row r="410" spans="1:29" x14ac:dyDescent="0.25">
      <c r="A410" s="113">
        <v>2013</v>
      </c>
      <c r="B410" s="113">
        <v>10</v>
      </c>
      <c r="C410" s="29">
        <f>+GI_Data_Monthly!J410</f>
        <v>685762.1</v>
      </c>
      <c r="D410" s="37">
        <f t="shared" si="62"/>
        <v>89.815519062221213</v>
      </c>
      <c r="E410" s="37">
        <f>GI_Data_Monthly!C410</f>
        <v>2.3421266666670002</v>
      </c>
      <c r="F410" s="114">
        <f>GI_Data_Monthly!L410</f>
        <v>15916.2</v>
      </c>
      <c r="G410" s="37">
        <f>+GI_Data_Monthly!E410</f>
        <v>83.151210000000006</v>
      </c>
      <c r="H410" s="29">
        <f>+GI_Data_Monthly!H410</f>
        <v>7665.9</v>
      </c>
      <c r="I410" s="115">
        <f>+GI_Data_Monthly!G410</f>
        <v>7635.2294921875</v>
      </c>
      <c r="J410" s="29">
        <f>GI_Data_Monthly!I410</f>
        <v>0</v>
      </c>
      <c r="K410" s="38">
        <f>+GI_Data_Monthly!K410</f>
        <v>38.605049999999999</v>
      </c>
      <c r="L410" s="74">
        <f>+H410*1000/Population_Monthly!C530</f>
        <v>0.39548674911223247</v>
      </c>
      <c r="M410" s="74">
        <f>GI_Data_Monthly!N410</f>
        <v>335.9</v>
      </c>
      <c r="N410" s="74">
        <f>GI_Data_Monthly!O410*100</f>
        <v>244.55900000000003</v>
      </c>
      <c r="O410" s="74">
        <f t="shared" si="67"/>
        <v>244.95947094265875</v>
      </c>
      <c r="P410" s="93">
        <f t="shared" si="63"/>
        <v>143.41666690384756</v>
      </c>
      <c r="Q410" s="116">
        <f t="shared" si="64"/>
        <v>15.267785723815189</v>
      </c>
      <c r="R410" s="74">
        <f t="shared" si="65"/>
        <v>244.86555198417832</v>
      </c>
      <c r="S410" s="121">
        <f t="shared" si="57"/>
        <v>-2.2298476832794845E-2</v>
      </c>
      <c r="T410" s="74">
        <v>0</v>
      </c>
      <c r="U410" s="74">
        <f t="shared" si="66"/>
        <v>244.99755198417833</v>
      </c>
      <c r="V410" s="38">
        <v>36.092144183692831</v>
      </c>
      <c r="W410" s="83"/>
      <c r="X410" s="74">
        <f>+GI_Data_Monthly!AB410*100</f>
        <v>197.5666666667</v>
      </c>
      <c r="Y410" s="74">
        <f>+GI_Data_Monthly!AC410*100</f>
        <v>235.26333333329998</v>
      </c>
      <c r="Z410" s="122">
        <f t="shared" si="58"/>
        <v>-3.2760398038470342E-3</v>
      </c>
      <c r="AA410" s="120">
        <f t="shared" si="59"/>
        <v>2.3273557050420624</v>
      </c>
      <c r="AB410" s="38">
        <f t="shared" si="60"/>
        <v>20.059443734850475</v>
      </c>
      <c r="AC410" s="38">
        <f t="shared" si="61"/>
        <v>11.966746635809788</v>
      </c>
    </row>
    <row r="411" spans="1:29" x14ac:dyDescent="0.25">
      <c r="A411" s="113">
        <v>2013</v>
      </c>
      <c r="B411" s="113">
        <v>11</v>
      </c>
      <c r="C411" s="29">
        <f>+GI_Data_Monthly!J411</f>
        <v>687019.34181005997</v>
      </c>
      <c r="D411" s="37">
        <f t="shared" si="62"/>
        <v>89.909621009155401</v>
      </c>
      <c r="E411" s="37">
        <f>GI_Data_Monthly!C411</f>
        <v>2.3454482937072298</v>
      </c>
      <c r="F411" s="114">
        <f>GI_Data_Monthly!L411</f>
        <v>15889.6910397825</v>
      </c>
      <c r="G411" s="37">
        <f>+GI_Data_Monthly!E411</f>
        <v>84.580902152315801</v>
      </c>
      <c r="H411" s="29">
        <f>+GI_Data_Monthly!H411</f>
        <v>7684.4938308273904</v>
      </c>
      <c r="I411" s="115">
        <f>+GI_Data_Monthly!G411</f>
        <v>7641.22164123127</v>
      </c>
      <c r="J411" s="29">
        <f>GI_Data_Monthly!I411</f>
        <v>0</v>
      </c>
      <c r="K411" s="38">
        <f>+GI_Data_Monthly!K411</f>
        <v>38.664054099374702</v>
      </c>
      <c r="L411" s="74">
        <f>+H411*1000/Population_Monthly!C531</f>
        <v>0.39602406690497582</v>
      </c>
      <c r="M411" s="74">
        <f>GI_Data_Monthly!N411</f>
        <v>333.89887181821302</v>
      </c>
      <c r="N411" s="74">
        <f>GI_Data_Monthly!O411*100</f>
        <v>245.21576498407299</v>
      </c>
      <c r="O411" s="74">
        <f t="shared" si="67"/>
        <v>244.52896076253697</v>
      </c>
      <c r="P411" s="93">
        <f t="shared" si="63"/>
        <v>142.36036356634</v>
      </c>
      <c r="Q411" s="116">
        <f t="shared" si="64"/>
        <v>15.311895947468372</v>
      </c>
      <c r="R411" s="74">
        <f t="shared" si="65"/>
        <v>244.85555738016367</v>
      </c>
      <c r="S411" s="121">
        <f t="shared" si="57"/>
        <v>-2.0632970780583015E-2</v>
      </c>
      <c r="T411" s="74">
        <v>0</v>
      </c>
      <c r="U411" s="74">
        <f t="shared" si="66"/>
        <v>244.86555198417832</v>
      </c>
      <c r="V411" s="38">
        <v>36.430998095425025</v>
      </c>
      <c r="W411" s="83"/>
      <c r="X411" s="74">
        <f>+GI_Data_Monthly!AB411*100</f>
        <v>198.12988394745901</v>
      </c>
      <c r="Y411" s="74">
        <f>+GI_Data_Monthly!AC411*100</f>
        <v>235.57951929476602</v>
      </c>
      <c r="Z411" s="122">
        <f t="shared" si="58"/>
        <v>-6.2410674143120364E-3</v>
      </c>
      <c r="AA411" s="120">
        <f t="shared" si="59"/>
        <v>2.329660751911224</v>
      </c>
      <c r="AB411" s="38">
        <f t="shared" si="60"/>
        <v>20.10355395850366</v>
      </c>
      <c r="AC411" s="38">
        <f t="shared" si="61"/>
        <v>11.966746635809788</v>
      </c>
    </row>
    <row r="412" spans="1:29" x14ac:dyDescent="0.25">
      <c r="A412" s="113">
        <v>2013</v>
      </c>
      <c r="B412" s="113">
        <v>12</v>
      </c>
      <c r="C412" s="29">
        <f>+GI_Data_Monthly!J412</f>
        <v>688514.45936562296</v>
      </c>
      <c r="D412" s="37">
        <f t="shared" si="62"/>
        <v>90.031262373520718</v>
      </c>
      <c r="E412" s="37">
        <f>GI_Data_Monthly!C412</f>
        <v>2.34946534462556</v>
      </c>
      <c r="F412" s="114">
        <f>GI_Data_Monthly!L412</f>
        <v>15849.8124328824</v>
      </c>
      <c r="G412" s="37">
        <f>+GI_Data_Monthly!E412</f>
        <v>83.846498217681301</v>
      </c>
      <c r="H412" s="29">
        <f>+GI_Data_Monthly!H412</f>
        <v>7702.6790763767403</v>
      </c>
      <c r="I412" s="115">
        <f>+GI_Data_Monthly!G412</f>
        <v>7647.5042248005102</v>
      </c>
      <c r="J412" s="29">
        <f>GI_Data_Monthly!I412</f>
        <v>7599.9097620606008</v>
      </c>
      <c r="K412" s="38">
        <f>+GI_Data_Monthly!K412</f>
        <v>38.745167963715602</v>
      </c>
      <c r="L412" s="74">
        <f>+H412*1000/Population_Monthly!C532</f>
        <v>0.39653920790769098</v>
      </c>
      <c r="M412" s="74">
        <f>GI_Data_Monthly!N412</f>
        <v>337.83878651093897</v>
      </c>
      <c r="N412" s="74">
        <f>GI_Data_Monthly!O412*100</f>
        <v>246.40041729507297</v>
      </c>
      <c r="O412" s="74">
        <f t="shared" si="67"/>
        <v>244.27187309351007</v>
      </c>
      <c r="P412" s="93">
        <f t="shared" si="63"/>
        <v>143.793900720328</v>
      </c>
      <c r="Q412" s="116">
        <f t="shared" si="64"/>
        <v>15.363978214582229</v>
      </c>
      <c r="R412" s="74">
        <f t="shared" si="65"/>
        <v>245.391727426382</v>
      </c>
      <c r="S412" s="121">
        <f t="shared" si="57"/>
        <v>-1.2365658155121029E-2</v>
      </c>
      <c r="T412" s="74">
        <v>0</v>
      </c>
      <c r="U412" s="74">
        <f t="shared" si="66"/>
        <v>244.85555738016367</v>
      </c>
      <c r="V412" s="38">
        <v>35.752342859911494</v>
      </c>
      <c r="W412" s="83">
        <f>AVERAGE(Q401:Q412)</f>
        <v>15.157782399708063</v>
      </c>
      <c r="X412" s="74">
        <f>+GI_Data_Monthly!AB412*100</f>
        <v>198.83486568230001</v>
      </c>
      <c r="Y412" s="74">
        <f>+GI_Data_Monthly!AC412*100</f>
        <v>235.9068100099</v>
      </c>
      <c r="Z412" s="122">
        <f t="shared" si="58"/>
        <v>-7.9231065533387022E-3</v>
      </c>
      <c r="AA412" s="120">
        <f t="shared" si="59"/>
        <v>2.3320731924919191</v>
      </c>
      <c r="AB412" s="38">
        <f t="shared" si="60"/>
        <v>20.155636225617517</v>
      </c>
      <c r="AC412" s="38">
        <f t="shared" si="61"/>
        <v>11.966746635809788</v>
      </c>
    </row>
    <row r="413" spans="1:29" x14ac:dyDescent="0.25">
      <c r="A413" s="113">
        <v>2014</v>
      </c>
      <c r="B413" s="113">
        <v>1</v>
      </c>
      <c r="C413" s="29">
        <f>+GI_Data_Monthly!J413</f>
        <v>690469.6</v>
      </c>
      <c r="D413" s="37">
        <f t="shared" si="62"/>
        <v>90.204178734156898</v>
      </c>
      <c r="E413" s="37">
        <f>GI_Data_Monthly!C413</f>
        <v>2.3542466666670001</v>
      </c>
      <c r="F413" s="114">
        <f>GI_Data_Monthly!L413</f>
        <v>15831.7</v>
      </c>
      <c r="G413" s="37">
        <f>+GI_Data_Monthly!E413</f>
        <v>81.609120000000004</v>
      </c>
      <c r="H413" s="29">
        <f>+GI_Data_Monthly!H413</f>
        <v>7722.6329999999998</v>
      </c>
      <c r="I413" s="115">
        <f>+GI_Data_Monthly!G413</f>
        <v>7654.5190000000002</v>
      </c>
      <c r="J413" s="29">
        <f>GI_Data_Monthly!I413</f>
        <v>0</v>
      </c>
      <c r="K413" s="38">
        <f>+GI_Data_Monthly!K413</f>
        <v>38.840187072753899</v>
      </c>
      <c r="L413" s="74">
        <f>+H413*1000/Population_Monthly!C533</f>
        <v>0.39714421074893608</v>
      </c>
      <c r="M413" s="74">
        <f>GI_Data_Monthly!N413</f>
        <v>346.33333333333297</v>
      </c>
      <c r="N413" s="74">
        <f>GI_Data_Monthly!O413*100</f>
        <v>247.61066666669998</v>
      </c>
      <c r="O413" s="74">
        <f t="shared" si="67"/>
        <v>244.28365087129342</v>
      </c>
      <c r="P413" s="93">
        <f t="shared" si="63"/>
        <v>147.11004510995051</v>
      </c>
      <c r="Q413" s="123">
        <f t="shared" si="64"/>
        <v>15.425155440349878</v>
      </c>
      <c r="R413" s="74">
        <f t="shared" si="65"/>
        <v>246.40894964861533</v>
      </c>
      <c r="S413" s="121">
        <f t="shared" ref="S413:S476" si="68">N413/N401-1</f>
        <v>5.7111453567304515E-4</v>
      </c>
      <c r="T413" s="74">
        <v>0</v>
      </c>
      <c r="U413" s="74">
        <f t="shared" si="66"/>
        <v>245.391727426382</v>
      </c>
      <c r="V413" s="38">
        <v>34.474534996835686</v>
      </c>
      <c r="W413" s="83"/>
      <c r="X413" s="74">
        <f>+GI_Data_Monthly!AB413*100</f>
        <v>199.6</v>
      </c>
      <c r="Y413" s="74">
        <f>+GI_Data_Monthly!AC413*100</f>
        <v>236.29433333329999</v>
      </c>
      <c r="Z413" s="122">
        <f t="shared" ref="Z413:Z476" si="69">AVERAGE(S402:S413)</f>
        <v>-7.8462274119026707E-3</v>
      </c>
      <c r="AA413" s="120">
        <f t="shared" ref="AA413:AA476" si="70">AVERAGE(E402:E413)</f>
        <v>2.3347904147141691</v>
      </c>
      <c r="AB413" s="38">
        <f t="shared" si="60"/>
        <v>20.216813451385164</v>
      </c>
      <c r="AC413" s="38">
        <f t="shared" si="61"/>
        <v>11.966746635809788</v>
      </c>
    </row>
    <row r="414" spans="1:29" x14ac:dyDescent="0.25">
      <c r="A414" s="113">
        <v>2014</v>
      </c>
      <c r="B414" s="113">
        <v>2</v>
      </c>
      <c r="C414" s="29">
        <f>+GI_Data_Monthly!J414</f>
        <v>692862.40091802995</v>
      </c>
      <c r="D414" s="37">
        <f t="shared" si="62"/>
        <v>90.427541139462193</v>
      </c>
      <c r="E414" s="37">
        <f>GI_Data_Monthly!C414</f>
        <v>2.3594085436735401</v>
      </c>
      <c r="F414" s="114">
        <f>GI_Data_Monthly!L414</f>
        <v>15864.8933529024</v>
      </c>
      <c r="G414" s="37">
        <f>+GI_Data_Monthly!E414</f>
        <v>78.665651985960693</v>
      </c>
      <c r="H414" s="29">
        <f>+GI_Data_Monthly!H414</f>
        <v>7744.3931817120801</v>
      </c>
      <c r="I414" s="115">
        <f>+GI_Data_Monthly!G414</f>
        <v>7662.0727732656196</v>
      </c>
      <c r="J414" s="29">
        <f>GI_Data_Monthly!I414</f>
        <v>0</v>
      </c>
      <c r="K414" s="38">
        <f>+GI_Data_Monthly!K414</f>
        <v>38.933095415495302</v>
      </c>
      <c r="L414" s="74">
        <f>+H414*1000/Population_Monthly!C534</f>
        <v>0.39784071995678882</v>
      </c>
      <c r="M414" s="74">
        <f>GI_Data_Monthly!N414</f>
        <v>357.35549591494998</v>
      </c>
      <c r="N414" s="74">
        <f>GI_Data_Monthly!O414*100</f>
        <v>248.34459926105299</v>
      </c>
      <c r="O414" s="74">
        <f t="shared" si="67"/>
        <v>244.59390573241078</v>
      </c>
      <c r="P414" s="93">
        <f t="shared" si="63"/>
        <v>151.45977871155642</v>
      </c>
      <c r="Q414" s="116">
        <f t="shared" si="64"/>
        <v>15.489170710247006</v>
      </c>
      <c r="R414" s="74">
        <f t="shared" si="65"/>
        <v>247.45189440760865</v>
      </c>
      <c r="S414" s="121">
        <f t="shared" si="68"/>
        <v>1.5219666752525285E-2</v>
      </c>
      <c r="T414" s="74">
        <v>0</v>
      </c>
      <c r="U414" s="74">
        <f t="shared" si="66"/>
        <v>246.40894964861533</v>
      </c>
      <c r="V414" s="38">
        <v>33.072717930278813</v>
      </c>
      <c r="W414" s="83"/>
      <c r="X414" s="74">
        <f>+GI_Data_Monthly!AB414*100</f>
        <v>200.29005319341201</v>
      </c>
      <c r="Y414" s="74">
        <f>+GI_Data_Monthly!AC414*100</f>
        <v>236.74431487329102</v>
      </c>
      <c r="Z414" s="122">
        <f t="shared" si="69"/>
        <v>-6.0892115532821256E-3</v>
      </c>
      <c r="AA414" s="120">
        <f t="shared" si="70"/>
        <v>2.3379904579747066</v>
      </c>
      <c r="AB414" s="38">
        <f t="shared" si="60"/>
        <v>20.28082872128229</v>
      </c>
      <c r="AC414" s="38">
        <f t="shared" si="61"/>
        <v>11.966746635809788</v>
      </c>
    </row>
    <row r="415" spans="1:29" x14ac:dyDescent="0.25">
      <c r="A415" s="113">
        <v>2014</v>
      </c>
      <c r="B415" s="113">
        <v>3</v>
      </c>
      <c r="C415" s="29">
        <f>+GI_Data_Monthly!J415</f>
        <v>695075.95025668899</v>
      </c>
      <c r="D415" s="37">
        <f t="shared" si="62"/>
        <v>90.63078764847873</v>
      </c>
      <c r="E415" s="37">
        <f>GI_Data_Monthly!C415</f>
        <v>2.3639886214397499</v>
      </c>
      <c r="F415" s="114">
        <f>GI_Data_Monthly!L415</f>
        <v>15927.554765704301</v>
      </c>
      <c r="G415" s="37">
        <f>+GI_Data_Monthly!E415</f>
        <v>76.316496818161994</v>
      </c>
      <c r="H415" s="29">
        <f>+GI_Data_Monthly!H415</f>
        <v>7764.95382494563</v>
      </c>
      <c r="I415" s="115">
        <f>+GI_Data_Monthly!G415</f>
        <v>7669.3137982273302</v>
      </c>
      <c r="J415" s="29">
        <f>GI_Data_Monthly!I415</f>
        <v>0</v>
      </c>
      <c r="K415" s="38">
        <f>+GI_Data_Monthly!K415</f>
        <v>39.004967399712299</v>
      </c>
      <c r="L415" s="74">
        <f>+H415*1000/Population_Monthly!C535</f>
        <v>0.39847419610794316</v>
      </c>
      <c r="M415" s="74">
        <f>GI_Data_Monthly!N415</f>
        <v>366.86749720337701</v>
      </c>
      <c r="N415" s="74">
        <f>GI_Data_Monthly!O415*100</f>
        <v>248.632610704879</v>
      </c>
      <c r="O415" s="74">
        <f t="shared" si="67"/>
        <v>245.12980964769019</v>
      </c>
      <c r="P415" s="93">
        <f t="shared" si="63"/>
        <v>155.19004358825643</v>
      </c>
      <c r="Q415" s="116">
        <f t="shared" si="64"/>
        <v>15.542473028816888</v>
      </c>
      <c r="R415" s="74">
        <f t="shared" si="65"/>
        <v>248.19595887754397</v>
      </c>
      <c r="S415" s="121">
        <f t="shared" si="68"/>
        <v>2.6551610874093079E-2</v>
      </c>
      <c r="T415" s="74">
        <v>0</v>
      </c>
      <c r="U415" s="74">
        <f t="shared" si="66"/>
        <v>247.45189440760865</v>
      </c>
      <c r="V415" s="38">
        <v>32.058053906324382</v>
      </c>
      <c r="W415" s="83"/>
      <c r="X415" s="74">
        <f>+GI_Data_Monthly!AB415*100</f>
        <v>200.81482812825803</v>
      </c>
      <c r="Y415" s="74">
        <f>+GI_Data_Monthly!AC415*100</f>
        <v>237.164029572592</v>
      </c>
      <c r="Z415" s="122">
        <f t="shared" si="69"/>
        <v>-3.2487195303283756E-3</v>
      </c>
      <c r="AA415" s="120">
        <f t="shared" si="70"/>
        <v>2.3416396959644046</v>
      </c>
      <c r="AB415" s="38">
        <f t="shared" si="60"/>
        <v>20.334131039852174</v>
      </c>
      <c r="AC415" s="38">
        <f t="shared" si="61"/>
        <v>11.966746635809788</v>
      </c>
    </row>
    <row r="416" spans="1:29" x14ac:dyDescent="0.25">
      <c r="A416" s="113">
        <v>2014</v>
      </c>
      <c r="B416" s="113">
        <v>4</v>
      </c>
      <c r="C416" s="29">
        <f>+GI_Data_Monthly!J416</f>
        <v>697127.3</v>
      </c>
      <c r="D416" s="37">
        <f t="shared" si="62"/>
        <v>90.798633293777371</v>
      </c>
      <c r="E416" s="37">
        <f>GI_Data_Monthly!C416</f>
        <v>2.3684599999999998</v>
      </c>
      <c r="F416" s="114">
        <f>GI_Data_Monthly!L416</f>
        <v>16010.4</v>
      </c>
      <c r="G416" s="37">
        <f>+GI_Data_Monthly!E416</f>
        <v>75.144099999999995</v>
      </c>
      <c r="H416" s="29">
        <f>+GI_Data_Monthly!H416</f>
        <v>7787.66650390625</v>
      </c>
      <c r="I416" s="115">
        <f>+GI_Data_Monthly!G416</f>
        <v>7677.7290000000003</v>
      </c>
      <c r="J416" s="29">
        <f>GI_Data_Monthly!I416</f>
        <v>0</v>
      </c>
      <c r="K416" s="38">
        <f>+GI_Data_Monthly!K416</f>
        <v>39.060200000000002</v>
      </c>
      <c r="L416" s="74">
        <f>+H416*1000/Population_Monthly!C536</f>
        <v>0.39921665007240342</v>
      </c>
      <c r="M416" s="74">
        <f>GI_Data_Monthly!N416</f>
        <v>373.73333333333301</v>
      </c>
      <c r="N416" s="74">
        <f>GI_Data_Monthly!O416*100</f>
        <v>248.697</v>
      </c>
      <c r="O416" s="74">
        <f t="shared" si="67"/>
        <v>245.78494853658185</v>
      </c>
      <c r="P416" s="93">
        <f t="shared" si="63"/>
        <v>157.79592365221833</v>
      </c>
      <c r="Q416" s="116">
        <f t="shared" si="64"/>
        <v>15.593482195158092</v>
      </c>
      <c r="R416" s="74">
        <f t="shared" si="65"/>
        <v>248.55806998864401</v>
      </c>
      <c r="S416" s="121">
        <f t="shared" si="68"/>
        <v>3.2643327529602972E-2</v>
      </c>
      <c r="T416" s="74">
        <v>0</v>
      </c>
      <c r="U416" s="74">
        <f t="shared" si="66"/>
        <v>248.19595887754397</v>
      </c>
      <c r="V416" s="38">
        <v>31.600781902093591</v>
      </c>
      <c r="W416" s="83"/>
      <c r="X416" s="74">
        <f>+GI_Data_Monthly!AB416*100</f>
        <v>201.26666666670002</v>
      </c>
      <c r="Y416" s="74">
        <f>+GI_Data_Monthly!AC416*100</f>
        <v>237.584</v>
      </c>
      <c r="Z416" s="122">
        <f t="shared" si="69"/>
        <v>-1.3653316845663177E-5</v>
      </c>
      <c r="AA416" s="120">
        <f t="shared" si="70"/>
        <v>2.3456099737421545</v>
      </c>
      <c r="AB416" s="38">
        <f t="shared" si="60"/>
        <v>20.385140206193377</v>
      </c>
      <c r="AC416" s="38">
        <f t="shared" si="61"/>
        <v>11.966746635809788</v>
      </c>
    </row>
    <row r="417" spans="1:29" x14ac:dyDescent="0.25">
      <c r="A417" s="113">
        <v>2014</v>
      </c>
      <c r="B417" s="113">
        <v>5</v>
      </c>
      <c r="C417" s="29">
        <f>+GI_Data_Monthly!J417</f>
        <v>698452.79971989</v>
      </c>
      <c r="D417" s="37">
        <f t="shared" si="62"/>
        <v>90.87080538329748</v>
      </c>
      <c r="E417" s="37">
        <f>GI_Data_Monthly!C417</f>
        <v>2.3717787305473399</v>
      </c>
      <c r="F417" s="114">
        <f>GI_Data_Monthly!L417</f>
        <v>16085.162022079699</v>
      </c>
      <c r="G417" s="37">
        <f>+GI_Data_Monthly!E417</f>
        <v>76.136505878865194</v>
      </c>
      <c r="H417" s="29">
        <f>+GI_Data_Monthly!H417</f>
        <v>7809.0219167543501</v>
      </c>
      <c r="I417" s="115">
        <f>+GI_Data_Monthly!G417</f>
        <v>7686.2177766971699</v>
      </c>
      <c r="J417" s="29">
        <f>GI_Data_Monthly!I417</f>
        <v>0</v>
      </c>
      <c r="K417" s="38">
        <f>+GI_Data_Monthly!K417</f>
        <v>39.0852744058624</v>
      </c>
      <c r="L417" s="74">
        <f>+H417*1000/Population_Monthly!C537</f>
        <v>0.39982928496745013</v>
      </c>
      <c r="M417" s="74">
        <f>GI_Data_Monthly!N417</f>
        <v>374.17540862797</v>
      </c>
      <c r="N417" s="74">
        <f>GI_Data_Monthly!O417*100</f>
        <v>248.57176309974301</v>
      </c>
      <c r="O417" s="74">
        <f t="shared" si="67"/>
        <v>246.37015332931173</v>
      </c>
      <c r="P417" s="93">
        <f t="shared" si="63"/>
        <v>157.76151620249198</v>
      </c>
      <c r="Q417" s="116">
        <f t="shared" si="64"/>
        <v>15.627437318452543</v>
      </c>
      <c r="R417" s="74">
        <f t="shared" si="65"/>
        <v>248.63379126820732</v>
      </c>
      <c r="S417" s="121">
        <f t="shared" si="68"/>
        <v>2.9072563449080935E-2</v>
      </c>
      <c r="T417" s="74">
        <v>0</v>
      </c>
      <c r="U417" s="74">
        <f t="shared" si="66"/>
        <v>248.55806998864401</v>
      </c>
      <c r="V417" s="38">
        <v>32.057822560455691</v>
      </c>
      <c r="W417" s="83"/>
      <c r="X417" s="74">
        <f>+GI_Data_Monthly!AB417*100</f>
        <v>201.55221119618898</v>
      </c>
      <c r="Y417" s="74">
        <f>+GI_Data_Monthly!AC417*100</f>
        <v>237.903737198046</v>
      </c>
      <c r="Z417" s="122">
        <f t="shared" si="69"/>
        <v>2.559460380774268E-3</v>
      </c>
      <c r="AA417" s="120">
        <f t="shared" si="70"/>
        <v>2.3495813216426549</v>
      </c>
      <c r="AB417" s="38">
        <f t="shared" si="60"/>
        <v>20.419095329487828</v>
      </c>
      <c r="AC417" s="38">
        <f t="shared" si="61"/>
        <v>11.966746635809788</v>
      </c>
    </row>
    <row r="418" spans="1:29" x14ac:dyDescent="0.25">
      <c r="A418" s="113">
        <v>2014</v>
      </c>
      <c r="B418" s="113">
        <v>6</v>
      </c>
      <c r="C418" s="29">
        <f>+GI_Data_Monthly!J418</f>
        <v>699684.70019836305</v>
      </c>
      <c r="D418" s="37">
        <f t="shared" si="62"/>
        <v>90.923243302186989</v>
      </c>
      <c r="E418" s="37">
        <f>GI_Data_Monthly!C418</f>
        <v>2.3741324310445102</v>
      </c>
      <c r="F418" s="114">
        <f>GI_Data_Monthly!L418</f>
        <v>16151.9568725156</v>
      </c>
      <c r="G418" s="37">
        <f>+GI_Data_Monthly!E418</f>
        <v>78.4963591023633</v>
      </c>
      <c r="H418" s="29">
        <f>+GI_Data_Monthly!H418</f>
        <v>7831.8364145212699</v>
      </c>
      <c r="I418" s="115">
        <f>+GI_Data_Monthly!G418</f>
        <v>7695.3337209159299</v>
      </c>
      <c r="J418" s="29">
        <f>GI_Data_Monthly!I418</f>
        <v>0</v>
      </c>
      <c r="K418" s="38">
        <f>+GI_Data_Monthly!K418</f>
        <v>39.106889501353002</v>
      </c>
      <c r="L418" s="74">
        <f>+H418*1000/Population_Monthly!C538</f>
        <v>0.40051506268898762</v>
      </c>
      <c r="M418" s="74">
        <f>GI_Data_Monthly!N418</f>
        <v>368.10318441685303</v>
      </c>
      <c r="N418" s="74">
        <f>GI_Data_Monthly!O418*100</f>
        <v>247.92797427379099</v>
      </c>
      <c r="O418" s="74">
        <f t="shared" si="67"/>
        <v>246.7460376864872</v>
      </c>
      <c r="P418" s="93">
        <f t="shared" si="63"/>
        <v>155.0474521149203</v>
      </c>
      <c r="Q418" s="116">
        <f t="shared" si="64"/>
        <v>15.662898300205709</v>
      </c>
      <c r="R418" s="74">
        <f t="shared" si="65"/>
        <v>248.39891245784466</v>
      </c>
      <c r="S418" s="121">
        <f t="shared" si="68"/>
        <v>1.8530363854383447E-2</v>
      </c>
      <c r="T418" s="74">
        <v>0</v>
      </c>
      <c r="U418" s="74">
        <f t="shared" si="66"/>
        <v>248.63379126820732</v>
      </c>
      <c r="V418" s="38">
        <v>33.065805279471313</v>
      </c>
      <c r="W418" s="83"/>
      <c r="X418" s="74">
        <f>+GI_Data_Monthly!AB418*100</f>
        <v>201.655422593656</v>
      </c>
      <c r="Y418" s="74">
        <f>+GI_Data_Monthly!AC418*100</f>
        <v>238.17169084745302</v>
      </c>
      <c r="Z418" s="122">
        <f t="shared" si="69"/>
        <v>3.9130745114408965E-3</v>
      </c>
      <c r="AA418" s="120">
        <f t="shared" si="70"/>
        <v>2.3533287583516009</v>
      </c>
      <c r="AB418" s="38">
        <f t="shared" si="60"/>
        <v>20.454556311240992</v>
      </c>
      <c r="AC418" s="38">
        <f t="shared" si="61"/>
        <v>11.966746635809788</v>
      </c>
    </row>
    <row r="419" spans="1:29" x14ac:dyDescent="0.25">
      <c r="A419" s="113">
        <v>2014</v>
      </c>
      <c r="B419" s="113">
        <v>7</v>
      </c>
      <c r="C419" s="29">
        <f>+GI_Data_Monthly!J419</f>
        <v>701467.3</v>
      </c>
      <c r="D419" s="37">
        <f t="shared" si="62"/>
        <v>91.046582199881428</v>
      </c>
      <c r="E419" s="37">
        <f>GI_Data_Monthly!C419</f>
        <v>2.3754366666669999</v>
      </c>
      <c r="F419" s="114">
        <f>GI_Data_Monthly!L419</f>
        <v>16205.6</v>
      </c>
      <c r="G419" s="37">
        <f>+GI_Data_Monthly!E419</f>
        <v>80.847070000000002</v>
      </c>
      <c r="H419" s="29">
        <f>+GI_Data_Monthly!H419</f>
        <v>7856.4669999999996</v>
      </c>
      <c r="I419" s="115">
        <f>+GI_Data_Monthly!G419</f>
        <v>7704.4880000000003</v>
      </c>
      <c r="J419" s="29">
        <f>GI_Data_Monthly!I419</f>
        <v>0</v>
      </c>
      <c r="K419" s="38">
        <f>+GI_Data_Monthly!K419</f>
        <v>39.154857635497997</v>
      </c>
      <c r="L419" s="74">
        <f>+H419*1000/Population_Monthly!C539</f>
        <v>0.40129195456946354</v>
      </c>
      <c r="M419" s="74">
        <f>GI_Data_Monthly!N419</f>
        <v>356.433333333333</v>
      </c>
      <c r="N419" s="74">
        <f>GI_Data_Monthly!O419*100</f>
        <v>246.4033333333</v>
      </c>
      <c r="O419" s="74">
        <f t="shared" si="67"/>
        <v>246.86673213092888</v>
      </c>
      <c r="P419" s="93">
        <f t="shared" si="63"/>
        <v>150.04960491472431</v>
      </c>
      <c r="Q419" s="116">
        <f t="shared" si="64"/>
        <v>15.712529351438075</v>
      </c>
      <c r="R419" s="74">
        <f t="shared" si="65"/>
        <v>247.634356902278</v>
      </c>
      <c r="S419" s="121">
        <f t="shared" si="68"/>
        <v>5.912650622767579E-3</v>
      </c>
      <c r="T419" s="74">
        <v>0</v>
      </c>
      <c r="U419" s="74">
        <f t="shared" si="66"/>
        <v>248.39891245784466</v>
      </c>
      <c r="V419" s="38">
        <v>34.023776253428686</v>
      </c>
      <c r="W419" s="83"/>
      <c r="X419" s="74">
        <f>+GI_Data_Monthly!AB419*100</f>
        <v>201.53333333329999</v>
      </c>
      <c r="Y419" s="74">
        <f>+GI_Data_Monthly!AC419*100</f>
        <v>238.41433333330002</v>
      </c>
      <c r="Z419" s="122">
        <f t="shared" si="69"/>
        <v>4.2642596222096001E-3</v>
      </c>
      <c r="AA419" s="120">
        <f t="shared" si="70"/>
        <v>2.3567912583516009</v>
      </c>
      <c r="AB419" s="38">
        <f t="shared" si="60"/>
        <v>20.50418736247336</v>
      </c>
      <c r="AC419" s="38">
        <f t="shared" si="61"/>
        <v>11.966746635809788</v>
      </c>
    </row>
    <row r="420" spans="1:29" x14ac:dyDescent="0.25">
      <c r="A420" s="113">
        <v>2014</v>
      </c>
      <c r="B420" s="113">
        <v>8</v>
      </c>
      <c r="C420" s="29">
        <f>+GI_Data_Monthly!J420</f>
        <v>704430.83379519102</v>
      </c>
      <c r="D420" s="37">
        <f t="shared" si="62"/>
        <v>91.314897195333728</v>
      </c>
      <c r="E420" s="37">
        <f>GI_Data_Monthly!C420</f>
        <v>2.3757029069656599</v>
      </c>
      <c r="F420" s="114">
        <f>GI_Data_Monthly!L420</f>
        <v>16248.7941617743</v>
      </c>
      <c r="G420" s="37">
        <f>+GI_Data_Monthly!E420</f>
        <v>82.377560325595198</v>
      </c>
      <c r="H420" s="29">
        <f>+GI_Data_Monthly!H420</f>
        <v>7885.4673143977798</v>
      </c>
      <c r="I420" s="115">
        <f>+GI_Data_Monthly!G420</f>
        <v>7714.3035302150902</v>
      </c>
      <c r="J420" s="29">
        <f>GI_Data_Monthly!I420</f>
        <v>0</v>
      </c>
      <c r="K420" s="38">
        <f>+GI_Data_Monthly!K420</f>
        <v>39.257168484258699</v>
      </c>
      <c r="L420" s="74">
        <f>+H420*1000/Population_Monthly!C540</f>
        <v>0.40228991075361781</v>
      </c>
      <c r="M420" s="74">
        <f>GI_Data_Monthly!N420</f>
        <v>339.04877093983498</v>
      </c>
      <c r="N420" s="74">
        <f>GI_Data_Monthly!O420*100</f>
        <v>243.41985736539499</v>
      </c>
      <c r="O420" s="74">
        <f t="shared" si="67"/>
        <v>246.71457451170204</v>
      </c>
      <c r="P420" s="93">
        <f t="shared" si="63"/>
        <v>142.71513914712563</v>
      </c>
      <c r="Q420" s="116">
        <f t="shared" si="64"/>
        <v>15.792762805972171</v>
      </c>
      <c r="R420" s="74">
        <f t="shared" si="65"/>
        <v>245.91705499082866</v>
      </c>
      <c r="S420" s="121">
        <f t="shared" si="68"/>
        <v>-7.4451501797079267E-3</v>
      </c>
      <c r="T420" s="74">
        <v>0</v>
      </c>
      <c r="U420" s="74">
        <f t="shared" si="66"/>
        <v>247.634356902278</v>
      </c>
      <c r="V420" s="38">
        <v>34.603816663872493</v>
      </c>
      <c r="W420" s="83"/>
      <c r="X420" s="74">
        <f>+GI_Data_Monthly!AB420*100</f>
        <v>201.12241123816901</v>
      </c>
      <c r="Y420" s="74">
        <f>+GI_Data_Monthly!AC420*100</f>
        <v>238.685223635254</v>
      </c>
      <c r="Z420" s="122">
        <f t="shared" si="69"/>
        <v>4.140782737278581E-3</v>
      </c>
      <c r="AA420" s="120">
        <f t="shared" si="70"/>
        <v>2.3599929533450261</v>
      </c>
      <c r="AB420" s="38">
        <f t="shared" si="60"/>
        <v>20.584420817007455</v>
      </c>
      <c r="AC420" s="38">
        <f t="shared" si="61"/>
        <v>11.966746635809788</v>
      </c>
    </row>
    <row r="421" spans="1:29" x14ac:dyDescent="0.25">
      <c r="A421" s="113">
        <v>2014</v>
      </c>
      <c r="B421" s="113">
        <v>9</v>
      </c>
      <c r="C421" s="29">
        <f>+GI_Data_Monthly!J421</f>
        <v>708083.16546758998</v>
      </c>
      <c r="D421" s="37">
        <f t="shared" si="62"/>
        <v>91.666627951100679</v>
      </c>
      <c r="E421" s="37">
        <f>GI_Data_Monthly!C421</f>
        <v>2.3742143791408199</v>
      </c>
      <c r="F421" s="114">
        <f>GI_Data_Monthly!L421</f>
        <v>16278.825002408001</v>
      </c>
      <c r="G421" s="37">
        <f>+GI_Data_Monthly!E421</f>
        <v>83.245930824625006</v>
      </c>
      <c r="H421" s="29">
        <f>+GI_Data_Monthly!H421</f>
        <v>7915.0376753856199</v>
      </c>
      <c r="I421" s="115">
        <f>+GI_Data_Monthly!G421</f>
        <v>7724.5468857577598</v>
      </c>
      <c r="J421" s="29">
        <f>GI_Data_Monthly!I421</f>
        <v>0</v>
      </c>
      <c r="K421" s="38">
        <f>+GI_Data_Monthly!K421</f>
        <v>39.407303384773101</v>
      </c>
      <c r="L421" s="74">
        <f>+H421*1000/Population_Monthly!C541</f>
        <v>0.40331452175145571</v>
      </c>
      <c r="M421" s="74">
        <f>GI_Data_Monthly!N421</f>
        <v>317.36936246873501</v>
      </c>
      <c r="N421" s="74">
        <f>GI_Data_Monthly!O421*100</f>
        <v>238.30508844564099</v>
      </c>
      <c r="O421" s="74">
        <f t="shared" si="67"/>
        <v>246.17400628580401</v>
      </c>
      <c r="P421" s="93">
        <f t="shared" si="63"/>
        <v>133.67342277809999</v>
      </c>
      <c r="Q421" s="116">
        <f t="shared" si="64"/>
        <v>15.893537718144286</v>
      </c>
      <c r="R421" s="74">
        <f t="shared" si="65"/>
        <v>242.7094263814453</v>
      </c>
      <c r="S421" s="121">
        <f t="shared" si="68"/>
        <v>-2.6499318486995715E-2</v>
      </c>
      <c r="T421" s="74">
        <v>0</v>
      </c>
      <c r="U421" s="74">
        <f t="shared" si="66"/>
        <v>245.91705499082866</v>
      </c>
      <c r="V421" s="38">
        <v>35.035912821953708</v>
      </c>
      <c r="W421" s="83"/>
      <c r="X421" s="74">
        <f>+GI_Data_Monthly!AB421*100</f>
        <v>200.296482922037</v>
      </c>
      <c r="Y421" s="74">
        <f>+GI_Data_Monthly!AC421*100</f>
        <v>238.98154313717498</v>
      </c>
      <c r="Z421" s="122">
        <f t="shared" si="69"/>
        <v>3.2716435985769843E-3</v>
      </c>
      <c r="AA421" s="120">
        <f t="shared" si="70"/>
        <v>2.362867437595451</v>
      </c>
      <c r="AB421" s="38">
        <f t="shared" si="60"/>
        <v>20.685195729179569</v>
      </c>
      <c r="AC421" s="38">
        <f t="shared" si="61"/>
        <v>11.966746635809788</v>
      </c>
    </row>
    <row r="422" spans="1:29" x14ac:dyDescent="0.25">
      <c r="A422" s="113">
        <v>2014</v>
      </c>
      <c r="B422" s="113">
        <v>10</v>
      </c>
      <c r="C422" s="29">
        <f>+GI_Data_Monthly!J422</f>
        <v>711622.2</v>
      </c>
      <c r="D422" s="37">
        <f t="shared" si="62"/>
        <v>92.000974280091555</v>
      </c>
      <c r="E422" s="37">
        <f>GI_Data_Monthly!C422</f>
        <v>2.3703466666669999</v>
      </c>
      <c r="F422" s="114">
        <f>GI_Data_Monthly!L422</f>
        <v>16294.7</v>
      </c>
      <c r="G422" s="37">
        <f>+GI_Data_Monthly!E422</f>
        <v>83.977130000000002</v>
      </c>
      <c r="H422" s="29">
        <f>+GI_Data_Monthly!H422</f>
        <v>7940.4</v>
      </c>
      <c r="I422" s="115">
        <f>+GI_Data_Monthly!G422</f>
        <v>7734.942</v>
      </c>
      <c r="J422" s="29">
        <f>GI_Data_Monthly!I422</f>
        <v>0</v>
      </c>
      <c r="K422" s="38">
        <f>+GI_Data_Monthly!K422</f>
        <v>39.585544586181598</v>
      </c>
      <c r="L422" s="74">
        <f>+H422*1000/Population_Monthly!C542</f>
        <v>0.40412251379838382</v>
      </c>
      <c r="M422" s="74">
        <f>GI_Data_Monthly!N422</f>
        <v>293.46666666666698</v>
      </c>
      <c r="N422" s="74">
        <f>GI_Data_Monthly!O422*100</f>
        <v>230.60999999999999</v>
      </c>
      <c r="O422" s="74">
        <f t="shared" si="67"/>
        <v>245.01158961913734</v>
      </c>
      <c r="P422" s="93">
        <f t="shared" si="63"/>
        <v>123.80748807486347</v>
      </c>
      <c r="Q422" s="116">
        <f t="shared" si="64"/>
        <v>15.997409788245712</v>
      </c>
      <c r="R422" s="74">
        <f t="shared" si="65"/>
        <v>237.44498193701199</v>
      </c>
      <c r="S422" s="121">
        <f t="shared" si="68"/>
        <v>-5.7037361127580843E-2</v>
      </c>
      <c r="T422" s="74">
        <v>0</v>
      </c>
      <c r="U422" s="74">
        <f t="shared" si="66"/>
        <v>242.7094263814453</v>
      </c>
      <c r="V422" s="38">
        <v>35.721327874872834</v>
      </c>
      <c r="W422" s="83"/>
      <c r="X422" s="74">
        <f>+GI_Data_Monthly!AB422*100</f>
        <v>198.96666666670001</v>
      </c>
      <c r="Y422" s="74">
        <f>+GI_Data_Monthly!AC422*100</f>
        <v>239.28966666670001</v>
      </c>
      <c r="Z422" s="122">
        <f t="shared" si="69"/>
        <v>3.7673657401148436E-4</v>
      </c>
      <c r="AA422" s="120">
        <f t="shared" si="70"/>
        <v>2.3652191042621178</v>
      </c>
      <c r="AB422" s="38">
        <f t="shared" si="60"/>
        <v>20.789067799280993</v>
      </c>
      <c r="AC422" s="38">
        <f t="shared" si="61"/>
        <v>11.966746635809788</v>
      </c>
    </row>
    <row r="423" spans="1:29" x14ac:dyDescent="0.25">
      <c r="A423" s="113">
        <v>2014</v>
      </c>
      <c r="B423" s="113">
        <v>11</v>
      </c>
      <c r="C423" s="29">
        <f>+GI_Data_Monthly!J423</f>
        <v>714796.10320308094</v>
      </c>
      <c r="D423" s="37">
        <f t="shared" si="62"/>
        <v>92.276926603660684</v>
      </c>
      <c r="E423" s="37">
        <f>GI_Data_Monthly!C423</f>
        <v>2.3636772544732301</v>
      </c>
      <c r="F423" s="114">
        <f>GI_Data_Monthly!L423</f>
        <v>16298.675200424001</v>
      </c>
      <c r="G423" s="37">
        <f>+GI_Data_Monthly!E423</f>
        <v>85.034664046466304</v>
      </c>
      <c r="H423" s="29">
        <f>+GI_Data_Monthly!H423</f>
        <v>7960.6648506717802</v>
      </c>
      <c r="I423" s="115">
        <f>+GI_Data_Monthly!G423</f>
        <v>7746.2062241540298</v>
      </c>
      <c r="J423" s="29">
        <f>GI_Data_Monthly!I423</f>
        <v>0</v>
      </c>
      <c r="K423" s="38">
        <f>+GI_Data_Monthly!K423</f>
        <v>39.788210695457202</v>
      </c>
      <c r="L423" s="74">
        <f>+H423*1000/Population_Monthly!C543</f>
        <v>0.40466945057603987</v>
      </c>
      <c r="M423" s="74">
        <f>GI_Data_Monthly!N423</f>
        <v>267.71507729355</v>
      </c>
      <c r="N423" s="74">
        <f>GI_Data_Monthly!O423*100</f>
        <v>219.765838725387</v>
      </c>
      <c r="O423" s="74">
        <f t="shared" si="67"/>
        <v>242.8907624309135</v>
      </c>
      <c r="P423" s="93">
        <f t="shared" si="63"/>
        <v>113.2621117315837</v>
      </c>
      <c r="Q423" s="116">
        <f t="shared" si="64"/>
        <v>16.101073361534379</v>
      </c>
      <c r="R423" s="74">
        <f t="shared" si="65"/>
        <v>229.56030905700933</v>
      </c>
      <c r="S423" s="121">
        <f t="shared" si="68"/>
        <v>-0.1037858485988411</v>
      </c>
      <c r="T423" s="74">
        <v>0</v>
      </c>
      <c r="U423" s="74">
        <f t="shared" si="66"/>
        <v>237.44498193701199</v>
      </c>
      <c r="V423" s="38">
        <v>36.943561984984072</v>
      </c>
      <c r="W423" s="83"/>
      <c r="X423" s="74">
        <f>+GI_Data_Monthly!AB423*100</f>
        <v>197.00564871355499</v>
      </c>
      <c r="Y423" s="74">
        <f>+GI_Data_Monthly!AC423*100</f>
        <v>239.625933847742</v>
      </c>
      <c r="Z423" s="122">
        <f t="shared" si="69"/>
        <v>-6.5526699108433561E-3</v>
      </c>
      <c r="AA423" s="120">
        <f t="shared" si="70"/>
        <v>2.3667381843259512</v>
      </c>
      <c r="AB423" s="38">
        <f t="shared" si="60"/>
        <v>20.89273137256966</v>
      </c>
      <c r="AC423" s="38">
        <f t="shared" si="61"/>
        <v>11.966746635809788</v>
      </c>
    </row>
    <row r="424" spans="1:29" x14ac:dyDescent="0.25">
      <c r="A424" s="113">
        <v>2014</v>
      </c>
      <c r="B424" s="113">
        <v>12</v>
      </c>
      <c r="C424" s="29">
        <f>+GI_Data_Monthly!J424</f>
        <v>717623.510942786</v>
      </c>
      <c r="D424" s="37">
        <f t="shared" si="62"/>
        <v>92.507790582805697</v>
      </c>
      <c r="E424" s="37">
        <f>GI_Data_Monthly!C424</f>
        <v>2.3567779046864601</v>
      </c>
      <c r="F424" s="114">
        <f>GI_Data_Monthly!L424</f>
        <v>16298.621590967599</v>
      </c>
      <c r="G424" s="37">
        <f>+GI_Data_Monthly!E424</f>
        <v>86.285684455261404</v>
      </c>
      <c r="H424" s="29">
        <f>+GI_Data_Monthly!H424</f>
        <v>7977.0603125678499</v>
      </c>
      <c r="I424" s="115">
        <f>+GI_Data_Monthly!G424</f>
        <v>7757.4386591843404</v>
      </c>
      <c r="J424" s="29">
        <f>GI_Data_Monthly!I424</f>
        <v>7849.6334995718826</v>
      </c>
      <c r="K424" s="38">
        <f>+GI_Data_Monthly!K424</f>
        <v>39.977791813817298</v>
      </c>
      <c r="L424" s="74">
        <f>+H424*1000/Population_Monthly!C544</f>
        <v>0.40501862084380835</v>
      </c>
      <c r="M424" s="74">
        <f>GI_Data_Monthly!N424</f>
        <v>246.500636729077</v>
      </c>
      <c r="N424" s="74">
        <f>GI_Data_Monthly!O424*100</f>
        <v>208.96831518497299</v>
      </c>
      <c r="O424" s="74">
        <f t="shared" si="67"/>
        <v>239.77142058840516</v>
      </c>
      <c r="P424" s="93">
        <f t="shared" si="63"/>
        <v>104.59222154065078</v>
      </c>
      <c r="Q424" s="116">
        <f t="shared" si="64"/>
        <v>16.191750104813174</v>
      </c>
      <c r="R424" s="74">
        <f t="shared" si="65"/>
        <v>219.78138463678667</v>
      </c>
      <c r="S424" s="121">
        <f t="shared" si="68"/>
        <v>-0.15191574154386978</v>
      </c>
      <c r="T424" s="74">
        <v>0</v>
      </c>
      <c r="U424" s="74">
        <f t="shared" si="66"/>
        <v>229.56030905700933</v>
      </c>
      <c r="V424" s="38">
        <v>38.166040264030016</v>
      </c>
      <c r="W424" s="83">
        <f>AVERAGE(Q413:Q424)</f>
        <v>15.752473343614826</v>
      </c>
      <c r="X424" s="74">
        <f>+GI_Data_Monthly!AB424*100</f>
        <v>194.88021416164401</v>
      </c>
      <c r="Y424" s="74">
        <f>+GI_Data_Monthly!AC424*100</f>
        <v>239.95994110528</v>
      </c>
      <c r="Z424" s="122">
        <f t="shared" si="69"/>
        <v>-1.8181843526572417E-2</v>
      </c>
      <c r="AA424" s="120">
        <f t="shared" si="70"/>
        <v>2.3673475643310264</v>
      </c>
      <c r="AB424" s="38">
        <f t="shared" si="60"/>
        <v>20.983408115848455</v>
      </c>
      <c r="AC424" s="38">
        <f t="shared" si="61"/>
        <v>11.966746635809788</v>
      </c>
    </row>
    <row r="425" spans="1:29" x14ac:dyDescent="0.25">
      <c r="A425" s="113">
        <v>2015</v>
      </c>
      <c r="B425" s="113">
        <v>1</v>
      </c>
      <c r="C425" s="29">
        <f>+GI_Data_Monthly!J425</f>
        <v>720701.7</v>
      </c>
      <c r="D425" s="37">
        <f t="shared" si="62"/>
        <v>92.764477891807033</v>
      </c>
      <c r="E425" s="37">
        <f>GI_Data_Monthly!C425</f>
        <v>2.3520099999999999</v>
      </c>
      <c r="F425" s="114">
        <f>GI_Data_Monthly!L425</f>
        <v>16304.8</v>
      </c>
      <c r="G425" s="37">
        <f>+GI_Data_Monthly!E425</f>
        <v>87.628789999999995</v>
      </c>
      <c r="H425" s="29">
        <f>+GI_Data_Monthly!H425</f>
        <v>7994.6</v>
      </c>
      <c r="I425" s="115">
        <f>+GI_Data_Monthly!G425</f>
        <v>7769.1559999999999</v>
      </c>
      <c r="J425" s="29">
        <f>GI_Data_Monthly!I425</f>
        <v>0</v>
      </c>
      <c r="K425" s="38">
        <f>+GI_Data_Monthly!K425</f>
        <v>40.1389770507813</v>
      </c>
      <c r="L425" s="74">
        <f>+H425*1000/Population_Monthly!C545</f>
        <v>0.40542498448582337</v>
      </c>
      <c r="M425" s="74">
        <f>GI_Data_Monthly!N425</f>
        <v>234.066666666667</v>
      </c>
      <c r="N425" s="74">
        <f>GI_Data_Monthly!O425*100</f>
        <v>200.75300000000001</v>
      </c>
      <c r="O425" s="74">
        <f t="shared" si="67"/>
        <v>235.86661503284688</v>
      </c>
      <c r="P425" s="93">
        <f t="shared" si="63"/>
        <v>99.517717470022234</v>
      </c>
      <c r="Q425" s="116">
        <f t="shared" si="64"/>
        <v>16.27334414808983</v>
      </c>
      <c r="R425" s="74">
        <f t="shared" si="65"/>
        <v>209.82905130345333</v>
      </c>
      <c r="S425" s="121">
        <f t="shared" si="68"/>
        <v>-0.1892392896376045</v>
      </c>
      <c r="T425" s="74">
        <v>0</v>
      </c>
      <c r="U425" s="74">
        <f t="shared" si="66"/>
        <v>219.78138463678667</v>
      </c>
      <c r="V425" s="38">
        <v>38.817948485373506</v>
      </c>
      <c r="W425" s="83"/>
      <c r="X425" s="74">
        <f>+GI_Data_Monthly!AB425*100</f>
        <v>192.9</v>
      </c>
      <c r="Y425" s="74">
        <f>+GI_Data_Monthly!AC425*100</f>
        <v>240.3036666667</v>
      </c>
      <c r="Z425" s="122">
        <f t="shared" si="69"/>
        <v>-3.3999377207678878E-2</v>
      </c>
      <c r="AA425" s="120">
        <f t="shared" si="70"/>
        <v>2.3671611754421091</v>
      </c>
      <c r="AB425" s="38">
        <f t="shared" si="60"/>
        <v>21.065002159125111</v>
      </c>
      <c r="AC425" s="38">
        <f t="shared" si="61"/>
        <v>11.966746635809788</v>
      </c>
    </row>
    <row r="426" spans="1:29" x14ac:dyDescent="0.25">
      <c r="A426" s="113">
        <v>2015</v>
      </c>
      <c r="B426" s="113">
        <v>2</v>
      </c>
      <c r="C426" s="29">
        <f>+GI_Data_Monthly!J426</f>
        <v>724206.14011310996</v>
      </c>
      <c r="D426" s="37">
        <f t="shared" si="62"/>
        <v>93.075879809605183</v>
      </c>
      <c r="E426" s="37">
        <f>GI_Data_Monthly!C426</f>
        <v>2.35167844388701</v>
      </c>
      <c r="F426" s="114">
        <f>GI_Data_Monthly!L426</f>
        <v>16325.1187513644</v>
      </c>
      <c r="G426" s="37">
        <f>+GI_Data_Monthly!E426</f>
        <v>88.938713401136596</v>
      </c>
      <c r="H426" s="29">
        <f>+GI_Data_Monthly!H426</f>
        <v>8015.6203908971502</v>
      </c>
      <c r="I426" s="115">
        <f>+GI_Data_Monthly!G426</f>
        <v>7780.8143376623102</v>
      </c>
      <c r="J426" s="29">
        <f>GI_Data_Monthly!I426</f>
        <v>0</v>
      </c>
      <c r="K426" s="38">
        <f>+GI_Data_Monthly!K426</f>
        <v>40.245845622851697</v>
      </c>
      <c r="L426" s="74">
        <f>+H426*1000/Population_Monthly!C546</f>
        <v>0.40600668420987657</v>
      </c>
      <c r="M426" s="74">
        <f>GI_Data_Monthly!N426</f>
        <v>234.74853578481699</v>
      </c>
      <c r="N426" s="74">
        <f>GI_Data_Monthly!O426*100</f>
        <v>197.81768957225302</v>
      </c>
      <c r="O426" s="74">
        <f t="shared" si="67"/>
        <v>231.65603922544688</v>
      </c>
      <c r="P426" s="93">
        <f t="shared" si="63"/>
        <v>99.821698155641144</v>
      </c>
      <c r="Q426" s="116">
        <f t="shared" si="64"/>
        <v>16.340082334556591</v>
      </c>
      <c r="R426" s="74">
        <f t="shared" si="65"/>
        <v>202.51300158574202</v>
      </c>
      <c r="S426" s="121">
        <f t="shared" si="68"/>
        <v>-0.2034548358979511</v>
      </c>
      <c r="T426" s="74">
        <v>0</v>
      </c>
      <c r="U426" s="74">
        <f t="shared" si="66"/>
        <v>209.82905130345333</v>
      </c>
      <c r="V426" s="38">
        <v>38.450211782428319</v>
      </c>
      <c r="W426" s="83"/>
      <c r="X426" s="74">
        <f>+GI_Data_Monthly!AB426*100</f>
        <v>191.506057114784</v>
      </c>
      <c r="Y426" s="74">
        <f>+GI_Data_Monthly!AC426*100</f>
        <v>240.64094444324499</v>
      </c>
      <c r="Z426" s="122">
        <f t="shared" si="69"/>
        <v>-5.2222252428551913E-2</v>
      </c>
      <c r="AA426" s="120">
        <f t="shared" si="70"/>
        <v>2.3665170004598983</v>
      </c>
      <c r="AB426" s="38">
        <f t="shared" si="60"/>
        <v>21.131740345591872</v>
      </c>
      <c r="AC426" s="38">
        <f t="shared" si="61"/>
        <v>11.966746635809788</v>
      </c>
    </row>
    <row r="427" spans="1:29" x14ac:dyDescent="0.25">
      <c r="A427" s="113">
        <v>2015</v>
      </c>
      <c r="B427" s="113">
        <v>3</v>
      </c>
      <c r="C427" s="29">
        <f>+GI_Data_Monthly!J427</f>
        <v>727474.36339367996</v>
      </c>
      <c r="D427" s="37">
        <f t="shared" si="62"/>
        <v>93.369340198379675</v>
      </c>
      <c r="E427" s="37">
        <f>GI_Data_Monthly!C427</f>
        <v>2.3541686574432901</v>
      </c>
      <c r="F427" s="114">
        <f>GI_Data_Monthly!L427</f>
        <v>16353.538990711701</v>
      </c>
      <c r="G427" s="37">
        <f>+GI_Data_Monthly!E427</f>
        <v>90.362747680529395</v>
      </c>
      <c r="H427" s="29">
        <f>+GI_Data_Monthly!H427</f>
        <v>8036.3563542845104</v>
      </c>
      <c r="I427" s="115">
        <f>+GI_Data_Monthly!G427</f>
        <v>7791.36236636172</v>
      </c>
      <c r="J427" s="29">
        <f>GI_Data_Monthly!I427</f>
        <v>0</v>
      </c>
      <c r="K427" s="38">
        <f>+GI_Data_Monthly!K427</f>
        <v>40.310531983003202</v>
      </c>
      <c r="L427" s="74">
        <f>+H427*1000/Population_Monthly!C547</f>
        <v>0.40657260984808735</v>
      </c>
      <c r="M427" s="74">
        <f>GI_Data_Monthly!N427</f>
        <v>242.06321727449699</v>
      </c>
      <c r="N427" s="74">
        <f>GI_Data_Monthly!O427*100</f>
        <v>198.27659410385601</v>
      </c>
      <c r="O427" s="74">
        <f t="shared" si="67"/>
        <v>227.45970450869495</v>
      </c>
      <c r="P427" s="93">
        <f t="shared" si="63"/>
        <v>102.82322658113466</v>
      </c>
      <c r="Q427" s="116">
        <f t="shared" si="64"/>
        <v>16.389158192694406</v>
      </c>
      <c r="R427" s="74">
        <f t="shared" si="65"/>
        <v>198.94909455870302</v>
      </c>
      <c r="S427" s="121">
        <f t="shared" si="68"/>
        <v>-0.20253182580620677</v>
      </c>
      <c r="T427" s="74">
        <v>0</v>
      </c>
      <c r="U427" s="74">
        <f t="shared" si="66"/>
        <v>202.51300158574202</v>
      </c>
      <c r="V427" s="38">
        <v>37.777727669070501</v>
      </c>
      <c r="W427" s="83"/>
      <c r="X427" s="74">
        <f>+GI_Data_Monthly!AB427*100</f>
        <v>190.75627634397102</v>
      </c>
      <c r="Y427" s="74">
        <f>+GI_Data_Monthly!AC427*100</f>
        <v>240.95375550493401</v>
      </c>
      <c r="Z427" s="122">
        <f t="shared" si="69"/>
        <v>-7.1312538818576895E-2</v>
      </c>
      <c r="AA427" s="120">
        <f t="shared" si="70"/>
        <v>2.3656986701268599</v>
      </c>
      <c r="AB427" s="38">
        <f t="shared" si="60"/>
        <v>21.180816203729687</v>
      </c>
      <c r="AC427" s="38">
        <f t="shared" si="61"/>
        <v>11.966746635809788</v>
      </c>
    </row>
    <row r="428" spans="1:29" x14ac:dyDescent="0.25">
      <c r="A428" s="113">
        <v>2015</v>
      </c>
      <c r="B428" s="113">
        <v>4</v>
      </c>
      <c r="C428" s="29">
        <f>+GI_Data_Monthly!J428</f>
        <v>730773.87101917097</v>
      </c>
      <c r="D428" s="37">
        <f t="shared" si="62"/>
        <v>93.650562659709976</v>
      </c>
      <c r="E428" s="37">
        <f>GI_Data_Monthly!C428</f>
        <v>2.3580899999999998</v>
      </c>
      <c r="F428" s="114">
        <f>GI_Data_Monthly!L428</f>
        <v>16391.34</v>
      </c>
      <c r="G428" s="37">
        <f>+GI_Data_Monthly!E428</f>
        <v>92.602739999999997</v>
      </c>
      <c r="H428" s="29">
        <f>+GI_Data_Monthly!H428</f>
        <v>8058.8184408585503</v>
      </c>
      <c r="I428" s="115">
        <f>+GI_Data_Monthly!G428</f>
        <v>7803.19786945137</v>
      </c>
      <c r="J428" s="29">
        <f>GI_Data_Monthly!I428</f>
        <v>0</v>
      </c>
      <c r="K428" s="38">
        <f>+GI_Data_Monthly!K428</f>
        <v>40.372256261013</v>
      </c>
      <c r="L428" s="74">
        <f>+H428*1000/Population_Monthly!C548</f>
        <v>0.40722441384607089</v>
      </c>
      <c r="M428" s="74">
        <f>GI_Data_Monthly!N428</f>
        <v>250.346</v>
      </c>
      <c r="N428" s="74">
        <f>GI_Data_Monthly!O428*100</f>
        <v>199.6771</v>
      </c>
      <c r="O428" s="74">
        <f t="shared" si="67"/>
        <v>223.37471284202829</v>
      </c>
      <c r="P428" s="93">
        <f t="shared" si="63"/>
        <v>106.16473501859556</v>
      </c>
      <c r="Q428" s="116">
        <f t="shared" si="64"/>
        <v>16.440568391534384</v>
      </c>
      <c r="R428" s="74">
        <f t="shared" si="65"/>
        <v>198.59046122536969</v>
      </c>
      <c r="S428" s="121">
        <f t="shared" si="68"/>
        <v>-0.19710692127367846</v>
      </c>
      <c r="T428" s="74">
        <v>0</v>
      </c>
      <c r="U428" s="74">
        <f t="shared" si="66"/>
        <v>198.94909455870302</v>
      </c>
      <c r="V428" s="38">
        <v>37.501794678209755</v>
      </c>
      <c r="W428" s="83"/>
      <c r="X428" s="74">
        <f>+GI_Data_Monthly!AB428*100</f>
        <v>190.4083</v>
      </c>
      <c r="Y428" s="74">
        <f>+GI_Data_Monthly!AC428*100</f>
        <v>241.32950000000002</v>
      </c>
      <c r="Z428" s="122">
        <f t="shared" si="69"/>
        <v>-9.0458392885517006E-2</v>
      </c>
      <c r="AA428" s="120">
        <f t="shared" si="70"/>
        <v>2.3648345034601932</v>
      </c>
      <c r="AB428" s="38">
        <f t="shared" si="60"/>
        <v>21.232226402569665</v>
      </c>
      <c r="AC428" s="38">
        <f t="shared" si="61"/>
        <v>11.966746635809788</v>
      </c>
    </row>
    <row r="429" spans="1:29" x14ac:dyDescent="0.25">
      <c r="A429" s="113">
        <v>2015</v>
      </c>
      <c r="B429" s="113">
        <v>5</v>
      </c>
      <c r="C429" s="29">
        <f>+GI_Data_Monthly!J429</f>
        <v>733325.13866878801</v>
      </c>
      <c r="D429" s="37">
        <f t="shared" si="62"/>
        <v>93.836452749610217</v>
      </c>
      <c r="E429" s="37">
        <f>GI_Data_Monthly!C429</f>
        <v>2.36149313052782</v>
      </c>
      <c r="F429" s="114">
        <f>GI_Data_Monthly!L429</f>
        <v>16430.036444250301</v>
      </c>
      <c r="G429" s="37">
        <f>+GI_Data_Monthly!E429</f>
        <v>95.666497799214497</v>
      </c>
      <c r="H429" s="29">
        <f>+GI_Data_Monthly!H429</f>
        <v>8078.2920199991704</v>
      </c>
      <c r="I429" s="115">
        <f>+GI_Data_Monthly!G429</f>
        <v>7814.9281774915999</v>
      </c>
      <c r="J429" s="29">
        <f>GI_Data_Monthly!I429</f>
        <v>0</v>
      </c>
      <c r="K429" s="38">
        <f>+GI_Data_Monthly!K429</f>
        <v>40.441034158794999</v>
      </c>
      <c r="L429" s="74">
        <f>+H429*1000/Population_Monthly!C549</f>
        <v>0.40771729527185591</v>
      </c>
      <c r="M429" s="74">
        <f>GI_Data_Monthly!N429</f>
        <v>252.85490577517601</v>
      </c>
      <c r="N429" s="74">
        <f>GI_Data_Monthly!O429*100</f>
        <v>199.90931091744898</v>
      </c>
      <c r="O429" s="74">
        <f t="shared" si="67"/>
        <v>219.31950849350372</v>
      </c>
      <c r="P429" s="93">
        <f t="shared" si="63"/>
        <v>107.07416528400408</v>
      </c>
      <c r="Q429" s="116">
        <f t="shared" si="64"/>
        <v>16.488509065220633</v>
      </c>
      <c r="R429" s="74">
        <f t="shared" si="65"/>
        <v>199.28766834043503</v>
      </c>
      <c r="S429" s="121">
        <f t="shared" si="68"/>
        <v>-0.19576822232526681</v>
      </c>
      <c r="T429" s="74">
        <v>0</v>
      </c>
      <c r="U429" s="74">
        <f t="shared" si="66"/>
        <v>198.59046122536969</v>
      </c>
      <c r="V429" s="38">
        <v>38.308649965340678</v>
      </c>
      <c r="W429" s="83"/>
      <c r="X429" s="74">
        <f>+GI_Data_Monthly!AB429*100</f>
        <v>190.457180888648</v>
      </c>
      <c r="Y429" s="74">
        <f>+GI_Data_Monthly!AC429*100</f>
        <v>241.73550899148401</v>
      </c>
      <c r="Z429" s="122">
        <f t="shared" si="69"/>
        <v>-0.10919512503337932</v>
      </c>
      <c r="AA429" s="120">
        <f t="shared" si="70"/>
        <v>2.3639773701252333</v>
      </c>
      <c r="AB429" s="38">
        <f t="shared" si="60"/>
        <v>21.280167076255914</v>
      </c>
      <c r="AC429" s="38">
        <f t="shared" si="61"/>
        <v>11.966746635809788</v>
      </c>
    </row>
    <row r="430" spans="1:29" x14ac:dyDescent="0.25">
      <c r="A430" s="113">
        <v>2015</v>
      </c>
      <c r="B430" s="113">
        <v>6</v>
      </c>
      <c r="C430" s="29">
        <f>+GI_Data_Monthly!J430</f>
        <v>735404.227297139</v>
      </c>
      <c r="D430" s="37">
        <f t="shared" si="62"/>
        <v>93.952667564045186</v>
      </c>
      <c r="E430" s="37">
        <f>GI_Data_Monthly!C430</f>
        <v>2.3644255198251898</v>
      </c>
      <c r="F430" s="114">
        <f>GI_Data_Monthly!L430</f>
        <v>16469.983467744001</v>
      </c>
      <c r="G430" s="37">
        <f>+GI_Data_Monthly!E430</f>
        <v>99.321917227262801</v>
      </c>
      <c r="H430" s="29">
        <f>+GI_Data_Monthly!H430</f>
        <v>8096.91684547369</v>
      </c>
      <c r="I430" s="115">
        <f>+GI_Data_Monthly!G430</f>
        <v>7827.3906038466903</v>
      </c>
      <c r="J430" s="29">
        <f>GI_Data_Monthly!I430</f>
        <v>0</v>
      </c>
      <c r="K430" s="38">
        <f>+GI_Data_Monthly!K430</f>
        <v>40.515422323200298</v>
      </c>
      <c r="L430" s="74">
        <f>+H430*1000/Population_Monthly!C550</f>
        <v>0.40816620633451467</v>
      </c>
      <c r="M430" s="74">
        <f>GI_Data_Monthly!N430</f>
        <v>249.93432017471901</v>
      </c>
      <c r="N430" s="74">
        <f>GI_Data_Monthly!O430*100</f>
        <v>199.00513234697098</v>
      </c>
      <c r="O430" s="74">
        <f t="shared" si="67"/>
        <v>215.24260499960209</v>
      </c>
      <c r="P430" s="93">
        <f t="shared" si="63"/>
        <v>105.70615063958434</v>
      </c>
      <c r="Q430" s="116">
        <f t="shared" si="64"/>
        <v>16.537026227701375</v>
      </c>
      <c r="R430" s="74">
        <f t="shared" si="65"/>
        <v>199.5305144214733</v>
      </c>
      <c r="S430" s="121">
        <f t="shared" si="68"/>
        <v>-0.19732683280344032</v>
      </c>
      <c r="T430" s="74">
        <v>0</v>
      </c>
      <c r="U430" s="74">
        <f t="shared" si="66"/>
        <v>199.28766834043503</v>
      </c>
      <c r="V430" s="38">
        <v>39.909680010494718</v>
      </c>
      <c r="W430" s="83"/>
      <c r="X430" s="74">
        <f>+GI_Data_Monthly!AB430*100</f>
        <v>190.73470711623901</v>
      </c>
      <c r="Y430" s="74">
        <f>+GI_Data_Monthly!AC430*100</f>
        <v>242.18191498175798</v>
      </c>
      <c r="Z430" s="122">
        <f t="shared" si="69"/>
        <v>-0.12718322475486465</v>
      </c>
      <c r="AA430" s="120">
        <f t="shared" si="70"/>
        <v>2.3631684608569565</v>
      </c>
      <c r="AB430" s="38">
        <f t="shared" si="60"/>
        <v>21.328684238736656</v>
      </c>
      <c r="AC430" s="38">
        <f t="shared" si="61"/>
        <v>11.966746635809788</v>
      </c>
    </row>
    <row r="431" spans="1:29" x14ac:dyDescent="0.25">
      <c r="A431" s="113">
        <v>2015</v>
      </c>
      <c r="B431" s="113">
        <v>7</v>
      </c>
      <c r="C431" s="29">
        <f>+GI_Data_Monthly!J431</f>
        <v>737089.881573149</v>
      </c>
      <c r="D431" s="37">
        <f t="shared" si="62"/>
        <v>94.018770158882006</v>
      </c>
      <c r="E431" s="37">
        <f>GI_Data_Monthly!C431</f>
        <v>2.3668930000000001</v>
      </c>
      <c r="F431" s="114">
        <f>GI_Data_Monthly!L431</f>
        <v>16507.04</v>
      </c>
      <c r="G431" s="37">
        <f>+GI_Data_Monthly!E431</f>
        <v>102.746250152588</v>
      </c>
      <c r="H431" s="29">
        <f>+GI_Data_Monthly!H431</f>
        <v>8114.9718194811903</v>
      </c>
      <c r="I431" s="115">
        <f>+GI_Data_Monthly!G431</f>
        <v>7839.8162444322897</v>
      </c>
      <c r="J431" s="29">
        <f>GI_Data_Monthly!I431</f>
        <v>0</v>
      </c>
      <c r="K431" s="38">
        <f>+GI_Data_Monthly!K431</f>
        <v>40.578357706942803</v>
      </c>
      <c r="L431" s="74">
        <f>+H431*1000/Population_Monthly!C551</f>
        <v>0.40858534797185958</v>
      </c>
      <c r="M431" s="74">
        <f>GI_Data_Monthly!N431</f>
        <v>243.489</v>
      </c>
      <c r="N431" s="74">
        <f>GI_Data_Monthly!O431*100</f>
        <v>197.57509999999999</v>
      </c>
      <c r="O431" s="74">
        <f t="shared" si="67"/>
        <v>211.17358555516043</v>
      </c>
      <c r="P431" s="93">
        <f t="shared" si="63"/>
        <v>102.87283793563967</v>
      </c>
      <c r="Q431" s="116">
        <f t="shared" si="64"/>
        <v>16.579722403817815</v>
      </c>
      <c r="R431" s="74">
        <f t="shared" si="65"/>
        <v>198.82984775480665</v>
      </c>
      <c r="S431" s="121">
        <f t="shared" si="68"/>
        <v>-0.1981638505971508</v>
      </c>
      <c r="T431" s="74">
        <v>0</v>
      </c>
      <c r="U431" s="74">
        <f t="shared" si="66"/>
        <v>199.5305144214733</v>
      </c>
      <c r="V431" s="38">
        <v>41.62939748871041</v>
      </c>
      <c r="W431" s="83"/>
      <c r="X431" s="74">
        <f>+GI_Data_Monthly!AB431*100</f>
        <v>191.042</v>
      </c>
      <c r="Y431" s="74">
        <f>+GI_Data_Monthly!AC431*100</f>
        <v>242.61609999999999</v>
      </c>
      <c r="Z431" s="122">
        <f t="shared" si="69"/>
        <v>-0.14418959985652452</v>
      </c>
      <c r="AA431" s="120">
        <f t="shared" si="70"/>
        <v>2.3624564886347064</v>
      </c>
      <c r="AB431" s="38">
        <f t="shared" si="60"/>
        <v>21.371380414853096</v>
      </c>
      <c r="AC431" s="38">
        <f t="shared" si="61"/>
        <v>11.966746635809788</v>
      </c>
    </row>
    <row r="432" spans="1:29" x14ac:dyDescent="0.25">
      <c r="A432" s="113">
        <v>2015</v>
      </c>
      <c r="B432" s="113">
        <v>8</v>
      </c>
      <c r="C432" s="29">
        <f>+GI_Data_Monthly!J432</f>
        <v>738718.030565375</v>
      </c>
      <c r="D432" s="37">
        <f t="shared" si="62"/>
        <v>94.068478725361047</v>
      </c>
      <c r="E432" s="37">
        <f>GI_Data_Monthly!C432</f>
        <v>2.3692478223923099</v>
      </c>
      <c r="F432" s="114">
        <f>GI_Data_Monthly!L432</f>
        <v>16542.724553757598</v>
      </c>
      <c r="G432" s="37">
        <f>+GI_Data_Monthly!E432</f>
        <v>105.721293618619</v>
      </c>
      <c r="H432" s="29">
        <f>+GI_Data_Monthly!H432</f>
        <v>8134.7257866842101</v>
      </c>
      <c r="I432" s="115">
        <f>+GI_Data_Monthly!G432</f>
        <v>7852.9815786870504</v>
      </c>
      <c r="J432" s="29">
        <f>GI_Data_Monthly!I432</f>
        <v>0</v>
      </c>
      <c r="K432" s="38">
        <f>+GI_Data_Monthly!K432</f>
        <v>40.626871249603298</v>
      </c>
      <c r="L432" s="74">
        <f>+H432*1000/Population_Monthly!C552</f>
        <v>0.40908892565490801</v>
      </c>
      <c r="M432" s="74">
        <f>GI_Data_Monthly!N432</f>
        <v>234.92101788824399</v>
      </c>
      <c r="N432" s="74">
        <f>GI_Data_Monthly!O432*100</f>
        <v>196.005399552738</v>
      </c>
      <c r="O432" s="74">
        <f t="shared" si="67"/>
        <v>207.22238073743895</v>
      </c>
      <c r="P432" s="93">
        <f t="shared" si="63"/>
        <v>99.154261393827625</v>
      </c>
      <c r="Q432" s="116">
        <f t="shared" si="64"/>
        <v>16.620003112220484</v>
      </c>
      <c r="R432" s="74">
        <f t="shared" si="65"/>
        <v>197.52854396656969</v>
      </c>
      <c r="S432" s="121">
        <f t="shared" si="68"/>
        <v>-0.19478467502954633</v>
      </c>
      <c r="T432" s="74">
        <v>0</v>
      </c>
      <c r="U432" s="74">
        <f t="shared" si="66"/>
        <v>198.82984775480665</v>
      </c>
      <c r="V432" s="38">
        <v>43.103706630965114</v>
      </c>
      <c r="W432" s="83"/>
      <c r="X432" s="74">
        <f>+GI_Data_Monthly!AB432*100</f>
        <v>191.25116321895601</v>
      </c>
      <c r="Y432" s="74">
        <f>+GI_Data_Monthly!AC432*100</f>
        <v>243.047420450055</v>
      </c>
      <c r="Z432" s="122">
        <f t="shared" si="69"/>
        <v>-0.15980122692734439</v>
      </c>
      <c r="AA432" s="120">
        <f t="shared" si="70"/>
        <v>2.361918564920261</v>
      </c>
      <c r="AB432" s="38">
        <f t="shared" si="60"/>
        <v>21.411661123255765</v>
      </c>
      <c r="AC432" s="38">
        <f t="shared" si="61"/>
        <v>11.966746635809788</v>
      </c>
    </row>
    <row r="433" spans="1:29" x14ac:dyDescent="0.25">
      <c r="A433" s="113">
        <v>2015</v>
      </c>
      <c r="B433" s="113">
        <v>9</v>
      </c>
      <c r="C433" s="29">
        <f>+GI_Data_Monthly!J433</f>
        <v>740462.43847802002</v>
      </c>
      <c r="D433" s="37">
        <f t="shared" si="62"/>
        <v>94.133678442148081</v>
      </c>
      <c r="E433" s="37">
        <f>GI_Data_Monthly!C433</f>
        <v>2.37153197314244</v>
      </c>
      <c r="F433" s="114">
        <f>GI_Data_Monthly!L433</f>
        <v>16577.496513792899</v>
      </c>
      <c r="G433" s="37">
        <f>+GI_Data_Monthly!E433</f>
        <v>108.330996125562</v>
      </c>
      <c r="H433" s="29">
        <f>+GI_Data_Monthly!H433</f>
        <v>8154.7673856730198</v>
      </c>
      <c r="I433" s="115">
        <f>+GI_Data_Monthly!G433</f>
        <v>7866.0735533997804</v>
      </c>
      <c r="J433" s="29">
        <f>GI_Data_Monthly!I433</f>
        <v>0</v>
      </c>
      <c r="K433" s="38">
        <f>+GI_Data_Monthly!K433</f>
        <v>40.673715376856201</v>
      </c>
      <c r="L433" s="74">
        <f>+H433*1000/Population_Monthly!C553</f>
        <v>0.40960574480732143</v>
      </c>
      <c r="M433" s="74">
        <f>GI_Data_Monthly!N433</f>
        <v>226.42937458687601</v>
      </c>
      <c r="N433" s="74">
        <f>GI_Data_Monthly!O433*100</f>
        <v>194.45330163870301</v>
      </c>
      <c r="O433" s="74">
        <f t="shared" si="67"/>
        <v>203.56806517019413</v>
      </c>
      <c r="P433" s="93">
        <f t="shared" si="63"/>
        <v>95.478103247683308</v>
      </c>
      <c r="Q433" s="116">
        <f t="shared" si="64"/>
        <v>16.660187481018188</v>
      </c>
      <c r="R433" s="74">
        <f t="shared" si="65"/>
        <v>196.01126706381365</v>
      </c>
      <c r="S433" s="121">
        <f t="shared" si="68"/>
        <v>-0.18401531873685051</v>
      </c>
      <c r="T433" s="74">
        <v>0</v>
      </c>
      <c r="U433" s="74">
        <f t="shared" si="66"/>
        <v>197.52854396656969</v>
      </c>
      <c r="V433" s="38">
        <v>44.255914817366929</v>
      </c>
      <c r="W433" s="83"/>
      <c r="X433" s="74">
        <f>+GI_Data_Monthly!AB433*100</f>
        <v>191.36074322790398</v>
      </c>
      <c r="Y433" s="74">
        <f>+GI_Data_Monthly!AC433*100</f>
        <v>243.46220613125399</v>
      </c>
      <c r="Z433" s="122">
        <f t="shared" si="69"/>
        <v>-0.17292756028149894</v>
      </c>
      <c r="AA433" s="120">
        <f t="shared" si="70"/>
        <v>2.3616950310870624</v>
      </c>
      <c r="AB433" s="38">
        <f t="shared" si="60"/>
        <v>21.451845492053469</v>
      </c>
      <c r="AC433" s="38">
        <f t="shared" si="61"/>
        <v>11.966746635809788</v>
      </c>
    </row>
    <row r="434" spans="1:29" x14ac:dyDescent="0.25">
      <c r="A434" s="113">
        <v>2015</v>
      </c>
      <c r="B434" s="113">
        <v>10</v>
      </c>
      <c r="C434" s="29">
        <f>+GI_Data_Monthly!J434</f>
        <v>742483.04012622102</v>
      </c>
      <c r="D434" s="37">
        <f t="shared" si="62"/>
        <v>94.245165891543934</v>
      </c>
      <c r="E434" s="37">
        <f>GI_Data_Monthly!C434</f>
        <v>2.3737819999999998</v>
      </c>
      <c r="F434" s="114">
        <f>GI_Data_Monthly!L434</f>
        <v>16612.55</v>
      </c>
      <c r="G434" s="37">
        <f>+GI_Data_Monthly!E434</f>
        <v>110.857105107422</v>
      </c>
      <c r="H434" s="29">
        <f>+GI_Data_Monthly!H434</f>
        <v>8173.2120632266797</v>
      </c>
      <c r="I434" s="115">
        <f>+GI_Data_Monthly!G434</f>
        <v>7878.2082147392102</v>
      </c>
      <c r="J434" s="29">
        <f>GI_Data_Monthly!I434</f>
        <v>0</v>
      </c>
      <c r="K434" s="38">
        <f>+GI_Data_Monthly!K434</f>
        <v>40.736974241602198</v>
      </c>
      <c r="L434" s="74">
        <f>+H434*1000/Population_Monthly!C554</f>
        <v>0.41004121192187476</v>
      </c>
      <c r="M434" s="74">
        <f>GI_Data_Monthly!N434</f>
        <v>220.23840000000001</v>
      </c>
      <c r="N434" s="74">
        <f>GI_Data_Monthly!O434*100</f>
        <v>192.98740000000001</v>
      </c>
      <c r="O434" s="74">
        <f t="shared" si="67"/>
        <v>200.43284850352748</v>
      </c>
      <c r="P434" s="93">
        <f t="shared" si="63"/>
        <v>92.779539148919326</v>
      </c>
      <c r="Q434" s="116">
        <f t="shared" si="64"/>
        <v>16.703838288056762</v>
      </c>
      <c r="R434" s="74">
        <f t="shared" si="65"/>
        <v>194.48203373048034</v>
      </c>
      <c r="S434" s="121">
        <f t="shared" si="68"/>
        <v>-0.16314383591344683</v>
      </c>
      <c r="T434" s="74">
        <v>0</v>
      </c>
      <c r="U434" s="74">
        <f t="shared" si="66"/>
        <v>196.01126706381365</v>
      </c>
      <c r="V434" s="38">
        <v>45.158427049430685</v>
      </c>
      <c r="W434" s="83"/>
      <c r="X434" s="74">
        <f>+GI_Data_Monthly!AB434*100</f>
        <v>191.41889999999998</v>
      </c>
      <c r="Y434" s="74">
        <f>+GI_Data_Monthly!AC434*100</f>
        <v>243.8537</v>
      </c>
      <c r="Z434" s="122">
        <f t="shared" si="69"/>
        <v>-0.18176976651365442</v>
      </c>
      <c r="AA434" s="120">
        <f t="shared" si="70"/>
        <v>2.3619813088648125</v>
      </c>
      <c r="AB434" s="38">
        <f t="shared" si="60"/>
        <v>21.495496299092043</v>
      </c>
      <c r="AC434" s="38">
        <f t="shared" si="61"/>
        <v>11.966746635809788</v>
      </c>
    </row>
    <row r="435" spans="1:29" x14ac:dyDescent="0.25">
      <c r="A435" s="113">
        <v>2015</v>
      </c>
      <c r="B435" s="113">
        <v>11</v>
      </c>
      <c r="C435" s="29">
        <f>+GI_Data_Monthly!J435</f>
        <v>745040.34050897998</v>
      </c>
      <c r="D435" s="37">
        <f t="shared" si="62"/>
        <v>94.429720827890009</v>
      </c>
      <c r="E435" s="37">
        <f>GI_Data_Monthly!C435</f>
        <v>2.37631227450027</v>
      </c>
      <c r="F435" s="114">
        <f>GI_Data_Monthly!L435</f>
        <v>16651.888417597602</v>
      </c>
      <c r="G435" s="37">
        <f>+GI_Data_Monthly!E435</f>
        <v>113.720076626897</v>
      </c>
      <c r="H435" s="29">
        <f>+GI_Data_Monthly!H435</f>
        <v>8190.3602700723904</v>
      </c>
      <c r="I435" s="115">
        <f>+GI_Data_Monthly!G435</f>
        <v>7889.8924403992396</v>
      </c>
      <c r="J435" s="29">
        <f>GI_Data_Monthly!I435</f>
        <v>0</v>
      </c>
      <c r="K435" s="38">
        <f>+GI_Data_Monthly!K435</f>
        <v>40.833810542194797</v>
      </c>
      <c r="L435" s="74">
        <f>+H435*1000/Population_Monthly!C555</f>
        <v>0.41041067381962176</v>
      </c>
      <c r="M435" s="74">
        <f>GI_Data_Monthly!N435</f>
        <v>217.64184669305101</v>
      </c>
      <c r="N435" s="74">
        <f>GI_Data_Monthly!O435*100</f>
        <v>191.608613014697</v>
      </c>
      <c r="O435" s="74">
        <f t="shared" si="67"/>
        <v>198.08641302763667</v>
      </c>
      <c r="P435" s="93">
        <f t="shared" si="63"/>
        <v>91.588066530027206</v>
      </c>
      <c r="Q435" s="116">
        <f t="shared" si="64"/>
        <v>16.75863169924494</v>
      </c>
      <c r="R435" s="74">
        <f t="shared" si="65"/>
        <v>193.01643821779999</v>
      </c>
      <c r="S435" s="121">
        <f t="shared" si="68"/>
        <v>-0.12812376060810093</v>
      </c>
      <c r="T435" s="74">
        <v>0</v>
      </c>
      <c r="U435" s="74">
        <f t="shared" si="66"/>
        <v>194.48203373048034</v>
      </c>
      <c r="V435" s="38">
        <v>45.967640750668579</v>
      </c>
      <c r="W435" s="83"/>
      <c r="X435" s="74">
        <f>+GI_Data_Monthly!AB435*100</f>
        <v>191.48652311097101</v>
      </c>
      <c r="Y435" s="74">
        <f>+GI_Data_Monthly!AC435*100</f>
        <v>244.253956055017</v>
      </c>
      <c r="Z435" s="122">
        <f t="shared" si="69"/>
        <v>-0.18379792584775942</v>
      </c>
      <c r="AA435" s="120">
        <f t="shared" si="70"/>
        <v>2.3630342272003992</v>
      </c>
      <c r="AB435" s="38">
        <f t="shared" si="60"/>
        <v>21.550289710280222</v>
      </c>
      <c r="AC435" s="38">
        <f t="shared" si="61"/>
        <v>11.966746635809788</v>
      </c>
    </row>
    <row r="436" spans="1:29" x14ac:dyDescent="0.25">
      <c r="A436" s="113">
        <v>2015</v>
      </c>
      <c r="B436" s="113">
        <v>12</v>
      </c>
      <c r="C436" s="29">
        <f>+GI_Data_Monthly!J436</f>
        <v>747704.58900631301</v>
      </c>
      <c r="D436" s="37">
        <f t="shared" si="62"/>
        <v>94.637183008460283</v>
      </c>
      <c r="E436" s="37">
        <f>GI_Data_Monthly!C436</f>
        <v>2.3793179721069002</v>
      </c>
      <c r="F436" s="114">
        <f>GI_Data_Monthly!L436</f>
        <v>16692.030057446402</v>
      </c>
      <c r="G436" s="37">
        <f>+GI_Data_Monthly!E436</f>
        <v>116.573981824771</v>
      </c>
      <c r="H436" s="29">
        <f>+GI_Data_Monthly!H436</f>
        <v>8205.4679125719304</v>
      </c>
      <c r="I436" s="115">
        <f>+GI_Data_Monthly!G436</f>
        <v>7900.7485772211803</v>
      </c>
      <c r="J436" s="29">
        <f>GI_Data_Monthly!I436</f>
        <v>8104.5091074352067</v>
      </c>
      <c r="K436" s="38">
        <f>+GI_Data_Monthly!K436</f>
        <v>40.9434622492793</v>
      </c>
      <c r="L436" s="74">
        <f>+H436*1000/Population_Monthly!C556</f>
        <v>0.4106771254660232</v>
      </c>
      <c r="M436" s="74">
        <f>GI_Data_Monthly!N436</f>
        <v>219.275431368185</v>
      </c>
      <c r="N436" s="74">
        <f>GI_Data_Monthly!O436*100</f>
        <v>190.7933307273</v>
      </c>
      <c r="O436" s="74">
        <f t="shared" si="67"/>
        <v>196.57183098949724</v>
      </c>
      <c r="P436" s="93">
        <f t="shared" si="63"/>
        <v>92.158943839698438</v>
      </c>
      <c r="Q436" s="116">
        <f t="shared" si="64"/>
        <v>16.814543383160661</v>
      </c>
      <c r="R436" s="74">
        <f t="shared" si="65"/>
        <v>191.796447913999</v>
      </c>
      <c r="S436" s="121">
        <f t="shared" si="68"/>
        <v>-8.697483368033565E-2</v>
      </c>
      <c r="T436" s="74">
        <v>0</v>
      </c>
      <c r="U436" s="74">
        <f t="shared" si="66"/>
        <v>193.01643821779999</v>
      </c>
      <c r="V436" s="38">
        <v>46.719498601799025</v>
      </c>
      <c r="W436" s="83">
        <f>AVERAGE(Q425:Q436)</f>
        <v>16.550467893943008</v>
      </c>
      <c r="X436" s="74">
        <f>+GI_Data_Monthly!AB436*100</f>
        <v>191.64557279239401</v>
      </c>
      <c r="Y436" s="74">
        <f>+GI_Data_Monthly!AC436*100</f>
        <v>244.64258400616902</v>
      </c>
      <c r="Z436" s="122">
        <f t="shared" si="69"/>
        <v>-0.17838618352579824</v>
      </c>
      <c r="AA436" s="120">
        <f t="shared" si="70"/>
        <v>2.3649125661521024</v>
      </c>
      <c r="AB436" s="38">
        <f t="shared" si="60"/>
        <v>21.606201394195942</v>
      </c>
      <c r="AC436" s="38">
        <f t="shared" si="61"/>
        <v>11.966746635809788</v>
      </c>
    </row>
    <row r="437" spans="1:29" x14ac:dyDescent="0.25">
      <c r="A437" s="113">
        <v>2016</v>
      </c>
      <c r="B437" s="113">
        <v>1</v>
      </c>
      <c r="C437" s="29">
        <f>+GI_Data_Monthly!J437</f>
        <v>750278.93901735602</v>
      </c>
      <c r="D437" s="37">
        <f t="shared" si="62"/>
        <v>94.827227240911185</v>
      </c>
      <c r="E437" s="37">
        <f>GI_Data_Monthly!C437</f>
        <v>2.3834249999999999</v>
      </c>
      <c r="F437" s="114">
        <f>GI_Data_Monthly!L437</f>
        <v>16734.02</v>
      </c>
      <c r="G437" s="37">
        <f>+GI_Data_Monthly!E437</f>
        <v>119.33839</v>
      </c>
      <c r="H437" s="29">
        <f>+GI_Data_Monthly!H437</f>
        <v>8220.2386298990095</v>
      </c>
      <c r="I437" s="115">
        <f>+GI_Data_Monthly!G437</f>
        <v>7912.0623986110204</v>
      </c>
      <c r="J437" s="29">
        <f>GI_Data_Monthly!I437</f>
        <v>0</v>
      </c>
      <c r="K437" s="38">
        <f>+GI_Data_Monthly!K437</f>
        <v>41.051239912150699</v>
      </c>
      <c r="L437" s="74">
        <f>+H437*1000/Population_Monthly!C557</f>
        <v>0.41092609930595769</v>
      </c>
      <c r="M437" s="74">
        <f>GI_Data_Monthly!N437</f>
        <v>225.44110000000001</v>
      </c>
      <c r="N437" s="74">
        <f>GI_Data_Monthly!O437*100</f>
        <v>190.96639999999999</v>
      </c>
      <c r="O437" s="74">
        <f t="shared" si="67"/>
        <v>195.75628098949721</v>
      </c>
      <c r="P437" s="93">
        <f t="shared" si="63"/>
        <v>94.587033365849578</v>
      </c>
      <c r="Q437" s="116">
        <f t="shared" si="64"/>
        <v>16.86902588877313</v>
      </c>
      <c r="R437" s="74">
        <f t="shared" si="65"/>
        <v>191.12278124733234</v>
      </c>
      <c r="S437" s="121">
        <f t="shared" si="68"/>
        <v>-4.8749458289540026E-2</v>
      </c>
      <c r="T437" s="74">
        <v>0</v>
      </c>
      <c r="U437" s="74">
        <f t="shared" si="66"/>
        <v>191.796447913999</v>
      </c>
      <c r="V437" s="38">
        <v>47.555206723980156</v>
      </c>
      <c r="W437" s="83"/>
      <c r="X437" s="74">
        <f>+GI_Data_Monthly!AB437*100</f>
        <v>192.00489999999999</v>
      </c>
      <c r="Y437" s="74">
        <f>+GI_Data_Monthly!AC437*100</f>
        <v>245.05110000000002</v>
      </c>
      <c r="Z437" s="122">
        <f t="shared" si="69"/>
        <v>-0.16667869758012621</v>
      </c>
      <c r="AA437" s="120">
        <f t="shared" si="70"/>
        <v>2.3675304828187689</v>
      </c>
      <c r="AB437" s="38">
        <f t="shared" si="60"/>
        <v>21.660683899808411</v>
      </c>
      <c r="AC437" s="38">
        <f t="shared" si="61"/>
        <v>11.966746635809788</v>
      </c>
    </row>
    <row r="438" spans="1:29" x14ac:dyDescent="0.25">
      <c r="A438" s="113">
        <v>2016</v>
      </c>
      <c r="B438" s="113">
        <v>2</v>
      </c>
      <c r="C438" s="29">
        <f>+GI_Data_Monthly!J438</f>
        <v>752408.37944419496</v>
      </c>
      <c r="D438" s="37">
        <f t="shared" si="62"/>
        <v>94.954210521387424</v>
      </c>
      <c r="E438" s="37">
        <f>GI_Data_Monthly!C438</f>
        <v>2.38879286502062</v>
      </c>
      <c r="F438" s="114">
        <f>GI_Data_Monthly!L438</f>
        <v>16775.2884279276</v>
      </c>
      <c r="G438" s="37">
        <f>+GI_Data_Monthly!E438</f>
        <v>121.71710959259499</v>
      </c>
      <c r="H438" s="29">
        <f>+GI_Data_Monthly!H438</f>
        <v>8234.7638185271007</v>
      </c>
      <c r="I438" s="115">
        <f>+GI_Data_Monthly!G438</f>
        <v>7923.9074845946197</v>
      </c>
      <c r="J438" s="29">
        <f>GI_Data_Monthly!I438</f>
        <v>0</v>
      </c>
      <c r="K438" s="38">
        <f>+GI_Data_Monthly!K438</f>
        <v>41.136766646974301</v>
      </c>
      <c r="L438" s="74">
        <f>+H438*1000/Population_Monthly!C558</f>
        <v>0.41116222118151635</v>
      </c>
      <c r="M438" s="74">
        <f>GI_Data_Monthly!N438</f>
        <v>235.70063647258101</v>
      </c>
      <c r="N438" s="74">
        <f>GI_Data_Monthly!O438*100</f>
        <v>192.45524903638901</v>
      </c>
      <c r="O438" s="74">
        <f t="shared" si="67"/>
        <v>195.30941094484191</v>
      </c>
      <c r="P438" s="93">
        <f t="shared" si="63"/>
        <v>98.669348826335536</v>
      </c>
      <c r="Q438" s="116">
        <f t="shared" si="64"/>
        <v>16.913884346795673</v>
      </c>
      <c r="R438" s="74">
        <f t="shared" si="65"/>
        <v>191.40499325456301</v>
      </c>
      <c r="S438" s="121">
        <f t="shared" si="68"/>
        <v>-2.7107992957856153E-2</v>
      </c>
      <c r="T438" s="74">
        <v>1</v>
      </c>
      <c r="U438" s="74">
        <f t="shared" si="66"/>
        <v>191.12278124733234</v>
      </c>
      <c r="V438" s="38">
        <v>48.510341331294924</v>
      </c>
      <c r="W438" s="83"/>
      <c r="X438" s="74">
        <f>+GI_Data_Monthly!AB438*100</f>
        <v>192.62111221813899</v>
      </c>
      <c r="Y438" s="74">
        <f>+GI_Data_Monthly!AC438*100</f>
        <v>245.47066333040402</v>
      </c>
      <c r="Z438" s="122">
        <f t="shared" si="69"/>
        <v>-0.15198312733511829</v>
      </c>
      <c r="AA438" s="120">
        <f t="shared" si="70"/>
        <v>2.3706233512465698</v>
      </c>
      <c r="AB438" s="38">
        <f t="shared" si="60"/>
        <v>21.705542357830954</v>
      </c>
      <c r="AC438" s="38">
        <f t="shared" si="61"/>
        <v>11.966746635809788</v>
      </c>
    </row>
    <row r="439" spans="1:29" x14ac:dyDescent="0.25">
      <c r="A439" s="113">
        <v>2016</v>
      </c>
      <c r="B439" s="113">
        <v>3</v>
      </c>
      <c r="C439" s="29">
        <f>+GI_Data_Monthly!J439</f>
        <v>754174.22742943501</v>
      </c>
      <c r="D439" s="37">
        <f t="shared" si="62"/>
        <v>95.039518081067044</v>
      </c>
      <c r="E439" s="37">
        <f>GI_Data_Monthly!C439</f>
        <v>2.3945087518834298</v>
      </c>
      <c r="F439" s="114">
        <f>GI_Data_Monthly!L439</f>
        <v>16813.598383634599</v>
      </c>
      <c r="G439" s="37">
        <f>+GI_Data_Monthly!E439</f>
        <v>123.686790919873</v>
      </c>
      <c r="H439" s="29">
        <f>+GI_Data_Monthly!H439</f>
        <v>8248.3264245024493</v>
      </c>
      <c r="I439" s="115">
        <f>+GI_Data_Monthly!G439</f>
        <v>7935.3751224426196</v>
      </c>
      <c r="J439" s="29">
        <f>GI_Data_Monthly!I439</f>
        <v>0</v>
      </c>
      <c r="K439" s="38">
        <f>+GI_Data_Monthly!K439</f>
        <v>41.201872193473903</v>
      </c>
      <c r="L439" s="74">
        <f>+H439*1000/Population_Monthly!C559</f>
        <v>0.41134977695135749</v>
      </c>
      <c r="M439" s="74">
        <f>GI_Data_Monthly!N439</f>
        <v>246.29898112131801</v>
      </c>
      <c r="N439" s="74">
        <f>GI_Data_Monthly!O439*100</f>
        <v>194.578208767874</v>
      </c>
      <c r="O439" s="74">
        <f t="shared" si="67"/>
        <v>195.00121216684343</v>
      </c>
      <c r="P439" s="93">
        <f t="shared" si="63"/>
        <v>102.85992102872397</v>
      </c>
      <c r="Q439" s="116">
        <f t="shared" si="64"/>
        <v>16.948380936763829</v>
      </c>
      <c r="R439" s="74">
        <f t="shared" si="65"/>
        <v>192.66661926808766</v>
      </c>
      <c r="S439" s="121">
        <f t="shared" si="68"/>
        <v>-1.8652657176695397E-2</v>
      </c>
      <c r="T439" s="74">
        <v>0</v>
      </c>
      <c r="U439" s="74">
        <f t="shared" si="66"/>
        <v>191.40499325456301</v>
      </c>
      <c r="V439" s="38">
        <v>49.449785874427334</v>
      </c>
      <c r="W439" s="83"/>
      <c r="X439" s="74">
        <f>+GI_Data_Monthly!AB439*100</f>
        <v>193.33810840580801</v>
      </c>
      <c r="Y439" s="74">
        <f>+GI_Data_Monthly!AC439*100</f>
        <v>245.870768041129</v>
      </c>
      <c r="Z439" s="122">
        <f t="shared" si="69"/>
        <v>-0.136659863282659</v>
      </c>
      <c r="AA439" s="120">
        <f t="shared" si="70"/>
        <v>2.3739850257832482</v>
      </c>
      <c r="AB439" s="38">
        <f t="shared" si="60"/>
        <v>21.740038947799111</v>
      </c>
      <c r="AC439" s="38">
        <f t="shared" si="61"/>
        <v>11.966746635809788</v>
      </c>
    </row>
    <row r="440" spans="1:29" x14ac:dyDescent="0.25">
      <c r="A440" s="113">
        <v>2016</v>
      </c>
      <c r="B440" s="113">
        <v>4</v>
      </c>
      <c r="C440" s="29">
        <f>+GI_Data_Monthly!J440</f>
        <v>756122.33996989601</v>
      </c>
      <c r="D440" s="37">
        <f t="shared" si="62"/>
        <v>95.135894632664275</v>
      </c>
      <c r="E440" s="37">
        <f>GI_Data_Monthly!C440</f>
        <v>2.4007000000000001</v>
      </c>
      <c r="F440" s="114">
        <f>GI_Data_Monthly!L440</f>
        <v>16855.02</v>
      </c>
      <c r="G440" s="37">
        <f>+GI_Data_Monthly!E440</f>
        <v>125.69377</v>
      </c>
      <c r="H440" s="29">
        <f>+GI_Data_Monthly!H440</f>
        <v>8262.9116103482302</v>
      </c>
      <c r="I440" s="115">
        <f>+GI_Data_Monthly!G440</f>
        <v>7947.8134187880596</v>
      </c>
      <c r="J440" s="29">
        <f>GI_Data_Monthly!I440</f>
        <v>0</v>
      </c>
      <c r="K440" s="38">
        <f>+GI_Data_Monthly!K440</f>
        <v>41.266682852521797</v>
      </c>
      <c r="L440" s="74">
        <f>+H440*1000/Population_Monthly!C560</f>
        <v>0.41158782350241074</v>
      </c>
      <c r="M440" s="74">
        <f>GI_Data_Monthly!N440</f>
        <v>255.17359999999999</v>
      </c>
      <c r="N440" s="74">
        <f>GI_Data_Monthly!O440*100</f>
        <v>196.9384</v>
      </c>
      <c r="O440" s="74">
        <f t="shared" si="67"/>
        <v>194.77298716684342</v>
      </c>
      <c r="P440" s="93">
        <f t="shared" si="63"/>
        <v>106.29133169492231</v>
      </c>
      <c r="Q440" s="116">
        <f t="shared" si="64"/>
        <v>16.9848641784337</v>
      </c>
      <c r="R440" s="74">
        <f t="shared" si="65"/>
        <v>194.65728593475433</v>
      </c>
      <c r="S440" s="121">
        <f t="shared" si="68"/>
        <v>-1.3715643907088015E-2</v>
      </c>
      <c r="T440" s="74">
        <v>0</v>
      </c>
      <c r="U440" s="74">
        <f t="shared" si="66"/>
        <v>192.66661926808766</v>
      </c>
      <c r="V440" s="38">
        <v>50.404804413657999</v>
      </c>
      <c r="W440" s="83"/>
      <c r="X440" s="74">
        <f>+GI_Data_Monthly!AB440*100</f>
        <v>194.11660000000001</v>
      </c>
      <c r="Y440" s="74">
        <f>+GI_Data_Monthly!AC440*100</f>
        <v>246.30239999999998</v>
      </c>
      <c r="Z440" s="122">
        <f t="shared" si="69"/>
        <v>-0.12137725683544313</v>
      </c>
      <c r="AA440" s="120">
        <f t="shared" si="70"/>
        <v>2.3775358591165818</v>
      </c>
      <c r="AB440" s="38">
        <f t="shared" ref="AB440:AB503" si="71">IF(Q440&gt;Q439,(AB439+(Q440-Q439)),AB439)</f>
        <v>21.776522189468981</v>
      </c>
      <c r="AC440" s="38">
        <f t="shared" ref="AC440:AC503" si="72">IF(Q440&lt;Q439,(AC439+(Q440-Q439)),AC439)</f>
        <v>11.966746635809788</v>
      </c>
    </row>
    <row r="441" spans="1:29" x14ac:dyDescent="0.25">
      <c r="A441" s="113">
        <v>2016</v>
      </c>
      <c r="B441" s="113">
        <v>5</v>
      </c>
      <c r="C441" s="29">
        <f>+GI_Data_Monthly!J441</f>
        <v>758279.50089371798</v>
      </c>
      <c r="D441" s="37">
        <f t="shared" si="62"/>
        <v>95.263174359843802</v>
      </c>
      <c r="E441" s="124">
        <f>GI_Data_Monthly!C441</f>
        <v>2.40629146519779</v>
      </c>
      <c r="F441" s="114">
        <f>GI_Data_Monthly!L441</f>
        <v>16896.2161868443</v>
      </c>
      <c r="G441" s="37">
        <f>+GI_Data_Monthly!E441</f>
        <v>127.70029614942899</v>
      </c>
      <c r="H441" s="29">
        <f>+GI_Data_Monthly!H441</f>
        <v>8277.1724266909605</v>
      </c>
      <c r="I441" s="115">
        <f>+GI_Data_Monthly!G441</f>
        <v>7959.83868886648</v>
      </c>
      <c r="J441" s="29">
        <f>GI_Data_Monthly!I441</f>
        <v>0</v>
      </c>
      <c r="K441" s="38">
        <f>+GI_Data_Monthly!K441</f>
        <v>41.332782055391199</v>
      </c>
      <c r="L441" s="74">
        <f>+H441*1000/Population_Monthly!C561</f>
        <v>0.41179943541605979</v>
      </c>
      <c r="M441" s="74">
        <f>GI_Data_Monthly!N441</f>
        <v>258.81662470275103</v>
      </c>
      <c r="N441" s="74">
        <f>GI_Data_Monthly!O441*100</f>
        <v>198.813952313735</v>
      </c>
      <c r="O441" s="74">
        <f t="shared" si="67"/>
        <v>194.68170728320061</v>
      </c>
      <c r="P441" s="93">
        <f t="shared" si="63"/>
        <v>107.55830224476861</v>
      </c>
      <c r="Q441" s="116">
        <f t="shared" si="64"/>
        <v>17.020816314585144</v>
      </c>
      <c r="R441" s="74">
        <f t="shared" si="65"/>
        <v>196.77685369386964</v>
      </c>
      <c r="S441" s="121">
        <f t="shared" si="68"/>
        <v>-5.4792775718500719E-3</v>
      </c>
      <c r="T441" s="74">
        <v>0</v>
      </c>
      <c r="U441" s="74">
        <f t="shared" si="66"/>
        <v>194.65728593475433</v>
      </c>
      <c r="V441" s="38">
        <v>51.230584706055687</v>
      </c>
      <c r="W441" s="83"/>
      <c r="X441" s="74">
        <f>+GI_Data_Monthly!AB441*100</f>
        <v>194.77859427787001</v>
      </c>
      <c r="Y441" s="74">
        <f>+GI_Data_Monthly!AC441*100</f>
        <v>246.72041684573699</v>
      </c>
      <c r="Z441" s="122">
        <f t="shared" si="69"/>
        <v>-0.10551984477265841</v>
      </c>
      <c r="AA441" s="120">
        <f t="shared" si="70"/>
        <v>2.3812690536724124</v>
      </c>
      <c r="AB441" s="38">
        <f t="shared" si="71"/>
        <v>21.812474325620425</v>
      </c>
      <c r="AC441" s="38">
        <f t="shared" si="72"/>
        <v>11.966746635809788</v>
      </c>
    </row>
    <row r="442" spans="1:29" x14ac:dyDescent="0.25">
      <c r="A442" s="113">
        <v>2016</v>
      </c>
      <c r="B442" s="113">
        <v>6</v>
      </c>
      <c r="C442" s="29">
        <f>+GI_Data_Monthly!J442</f>
        <v>760663.60816375294</v>
      </c>
      <c r="D442" s="37">
        <f t="shared" si="62"/>
        <v>95.414289729691276</v>
      </c>
      <c r="E442" s="37">
        <f>GI_Data_Monthly!C442</f>
        <v>2.4118486434979798</v>
      </c>
      <c r="F442" s="114">
        <f>GI_Data_Monthly!L442</f>
        <v>16940.121289854502</v>
      </c>
      <c r="G442" s="37">
        <f>+GI_Data_Monthly!E442</f>
        <v>129.97314842499901</v>
      </c>
      <c r="H442" s="29">
        <f>+GI_Data_Monthly!H442</f>
        <v>8291.9044961896707</v>
      </c>
      <c r="I442" s="115">
        <f>+GI_Data_Monthly!G442</f>
        <v>7972.2189445492204</v>
      </c>
      <c r="J442" s="29">
        <f>GI_Data_Monthly!I442</f>
        <v>0</v>
      </c>
      <c r="K442" s="38">
        <f>+GI_Data_Monthly!K442</f>
        <v>41.401299893838797</v>
      </c>
      <c r="L442" s="74">
        <f>+H442*1000/Population_Monthly!C562</f>
        <v>0.41203395308478297</v>
      </c>
      <c r="M442" s="74">
        <f>GI_Data_Monthly!N442</f>
        <v>258.65000350526498</v>
      </c>
      <c r="N442" s="74">
        <f>GI_Data_Monthly!O442*100</f>
        <v>200.546219744344</v>
      </c>
      <c r="O442" s="74">
        <f t="shared" si="67"/>
        <v>194.81013123298166</v>
      </c>
      <c r="P442" s="93">
        <f t="shared" si="63"/>
        <v>107.24139103942143</v>
      </c>
      <c r="Q442" s="116">
        <f t="shared" si="64"/>
        <v>17.058741258107005</v>
      </c>
      <c r="R442" s="74">
        <f t="shared" si="65"/>
        <v>198.76619068602633</v>
      </c>
      <c r="S442" s="121">
        <f t="shared" si="68"/>
        <v>7.7439580537355113E-3</v>
      </c>
      <c r="T442" s="74">
        <v>0</v>
      </c>
      <c r="U442" s="74">
        <f t="shared" si="66"/>
        <v>196.77685369386964</v>
      </c>
      <c r="V442" s="38">
        <v>52.124932667740758</v>
      </c>
      <c r="W442" s="83"/>
      <c r="X442" s="74">
        <f>+GI_Data_Monthly!AB442*100</f>
        <v>195.392930130407</v>
      </c>
      <c r="Y442" s="74">
        <f>+GI_Data_Monthly!AC442*100</f>
        <v>247.15117695782899</v>
      </c>
      <c r="Z442" s="122">
        <f t="shared" si="69"/>
        <v>-8.8430612201227096E-2</v>
      </c>
      <c r="AA442" s="120">
        <f t="shared" si="70"/>
        <v>2.3852209806451445</v>
      </c>
      <c r="AB442" s="38">
        <f t="shared" si="71"/>
        <v>21.850399269142287</v>
      </c>
      <c r="AC442" s="38">
        <f t="shared" si="72"/>
        <v>11.966746635809788</v>
      </c>
    </row>
    <row r="443" spans="1:29" x14ac:dyDescent="0.25">
      <c r="A443" s="113">
        <v>2016</v>
      </c>
      <c r="B443" s="113">
        <v>7</v>
      </c>
      <c r="C443" s="29">
        <f>+GI_Data_Monthly!J443</f>
        <v>762913.96556339995</v>
      </c>
      <c r="D443" s="37">
        <f t="shared" si="62"/>
        <v>95.553392881334659</v>
      </c>
      <c r="E443" s="37">
        <f>GI_Data_Monthly!C443</f>
        <v>2.41737</v>
      </c>
      <c r="F443" s="114">
        <f>GI_Data_Monthly!L443</f>
        <v>16983.96</v>
      </c>
      <c r="G443" s="37">
        <f>+GI_Data_Monthly!E443</f>
        <v>132.48381364746101</v>
      </c>
      <c r="H443" s="29">
        <f>+GI_Data_Monthly!H443</f>
        <v>8305.9549548702198</v>
      </c>
      <c r="I443" s="115">
        <f>+GI_Data_Monthly!G443</f>
        <v>7984.1640632357603</v>
      </c>
      <c r="J443" s="29">
        <f>GI_Data_Monthly!I443</f>
        <v>0</v>
      </c>
      <c r="K443" s="38">
        <f>+GI_Data_Monthly!K443</f>
        <v>41.461765546150097</v>
      </c>
      <c r="L443" s="74">
        <f>+H443*1000/Population_Monthly!C563</f>
        <v>0.41223407562274217</v>
      </c>
      <c r="M443" s="74">
        <f>GI_Data_Monthly!N443</f>
        <v>256.76280000000003</v>
      </c>
      <c r="N443" s="74">
        <f>GI_Data_Monthly!O443*100</f>
        <v>202.41349999999997</v>
      </c>
      <c r="O443" s="74">
        <f t="shared" si="67"/>
        <v>195.21333123298166</v>
      </c>
      <c r="P443" s="93">
        <f t="shared" si="63"/>
        <v>106.21576341230346</v>
      </c>
      <c r="Q443" s="116">
        <f t="shared" si="64"/>
        <v>17.091952593604045</v>
      </c>
      <c r="R443" s="74">
        <f t="shared" si="65"/>
        <v>200.59122401935966</v>
      </c>
      <c r="S443" s="121">
        <f t="shared" si="68"/>
        <v>2.4488915860348737E-2</v>
      </c>
      <c r="T443" s="74">
        <v>0</v>
      </c>
      <c r="U443" s="74">
        <f t="shared" si="66"/>
        <v>198.76619068602633</v>
      </c>
      <c r="V443" s="38">
        <v>53.215016432805001</v>
      </c>
      <c r="W443" s="83"/>
      <c r="X443" s="74">
        <f>+GI_Data_Monthly!AB443*100</f>
        <v>195.97659999999999</v>
      </c>
      <c r="Y443" s="74">
        <f>+GI_Data_Monthly!AC443*100</f>
        <v>247.566</v>
      </c>
      <c r="Z443" s="122">
        <f t="shared" si="69"/>
        <v>-6.9876214996435468E-2</v>
      </c>
      <c r="AA443" s="120">
        <f t="shared" si="70"/>
        <v>2.3894273973118114</v>
      </c>
      <c r="AB443" s="38">
        <f t="shared" si="71"/>
        <v>21.883610604639326</v>
      </c>
      <c r="AC443" s="38">
        <f t="shared" si="72"/>
        <v>11.966746635809788</v>
      </c>
    </row>
    <row r="444" spans="1:29" x14ac:dyDescent="0.25">
      <c r="A444" s="113">
        <v>2016</v>
      </c>
      <c r="B444" s="113">
        <v>8</v>
      </c>
      <c r="C444" s="29">
        <f>+GI_Data_Monthly!J444</f>
        <v>765043.31194510602</v>
      </c>
      <c r="D444" s="37">
        <f t="shared" si="62"/>
        <v>95.67276738791098</v>
      </c>
      <c r="E444" s="37">
        <f>GI_Data_Monthly!C444</f>
        <v>2.4234099002546001</v>
      </c>
      <c r="F444" s="114">
        <f>GI_Data_Monthly!L444</f>
        <v>17030.401833344298</v>
      </c>
      <c r="G444" s="37">
        <f>+GI_Data_Monthly!E444</f>
        <v>135.42648985616901</v>
      </c>
      <c r="H444" s="29">
        <f>+GI_Data_Monthly!H444</f>
        <v>8320.0860414822891</v>
      </c>
      <c r="I444" s="115">
        <f>+GI_Data_Monthly!G444</f>
        <v>7996.4584785468996</v>
      </c>
      <c r="J444" s="29">
        <f>GI_Data_Monthly!I444</f>
        <v>0</v>
      </c>
      <c r="K444" s="38">
        <f>+GI_Data_Monthly!K444</f>
        <v>41.516242403824201</v>
      </c>
      <c r="L444" s="74">
        <f>+H444*1000/Population_Monthly!C564</f>
        <v>0.41243771258472856</v>
      </c>
      <c r="M444" s="74">
        <f>GI_Data_Monthly!N444</f>
        <v>254.78749800104899</v>
      </c>
      <c r="N444" s="74">
        <f>GI_Data_Monthly!O444*100</f>
        <v>204.73917519370198</v>
      </c>
      <c r="O444" s="74">
        <f t="shared" si="67"/>
        <v>195.94114586972867</v>
      </c>
      <c r="P444" s="93">
        <f t="shared" si="63"/>
        <v>105.13594830749902</v>
      </c>
      <c r="Q444" s="116">
        <f t="shared" si="64"/>
        <v>17.122864052146365</v>
      </c>
      <c r="R444" s="74">
        <f t="shared" si="65"/>
        <v>202.56629831268197</v>
      </c>
      <c r="S444" s="121">
        <f t="shared" si="68"/>
        <v>4.455885226066969E-2</v>
      </c>
      <c r="T444" s="74">
        <v>0</v>
      </c>
      <c r="U444" s="74">
        <f t="shared" si="66"/>
        <v>200.59122401935966</v>
      </c>
      <c r="V444" s="38">
        <v>54.685880481207938</v>
      </c>
      <c r="W444" s="83"/>
      <c r="X444" s="74">
        <f>+GI_Data_Monthly!AB444*100</f>
        <v>196.60130065381202</v>
      </c>
      <c r="Y444" s="74">
        <f>+GI_Data_Monthly!AC444*100</f>
        <v>247.99217676307998</v>
      </c>
      <c r="Z444" s="122">
        <f t="shared" si="69"/>
        <v>-4.9930921055584138E-2</v>
      </c>
      <c r="AA444" s="120">
        <f t="shared" si="70"/>
        <v>2.3939409038003356</v>
      </c>
      <c r="AB444" s="38">
        <f t="shared" si="71"/>
        <v>21.914522063181646</v>
      </c>
      <c r="AC444" s="38">
        <f t="shared" si="72"/>
        <v>11.966746635809788</v>
      </c>
    </row>
    <row r="445" spans="1:29" x14ac:dyDescent="0.25">
      <c r="A445" s="113">
        <v>2016</v>
      </c>
      <c r="B445" s="113">
        <v>9</v>
      </c>
      <c r="C445" s="29">
        <f>+GI_Data_Monthly!J445</f>
        <v>767146.67407118203</v>
      </c>
      <c r="D445" s="37">
        <f t="shared" si="62"/>
        <v>95.790261325021149</v>
      </c>
      <c r="E445" s="37">
        <f>GI_Data_Monthly!C445</f>
        <v>2.4292385472573299</v>
      </c>
      <c r="F445" s="114">
        <f>GI_Data_Monthly!L445</f>
        <v>17076.505653761898</v>
      </c>
      <c r="G445" s="37">
        <f>+GI_Data_Monthly!E445</f>
        <v>138.36730172643601</v>
      </c>
      <c r="H445" s="29">
        <f>+GI_Data_Monthly!H445</f>
        <v>8333.7924987758706</v>
      </c>
      <c r="I445" s="115">
        <f>+GI_Data_Monthly!G445</f>
        <v>8008.6082182009604</v>
      </c>
      <c r="J445" s="29">
        <f>GI_Data_Monthly!I445</f>
        <v>0</v>
      </c>
      <c r="K445" s="38">
        <f>+GI_Data_Monthly!K445</f>
        <v>41.577853273236599</v>
      </c>
      <c r="L445" s="74">
        <f>+H445*1000/Population_Monthly!C565</f>
        <v>0.41261983515718614</v>
      </c>
      <c r="M445" s="74">
        <f>GI_Data_Monthly!N445</f>
        <v>252.935676791432</v>
      </c>
      <c r="N445" s="74">
        <f>GI_Data_Monthly!O445*100</f>
        <v>206.842128377433</v>
      </c>
      <c r="O445" s="74">
        <f t="shared" si="67"/>
        <v>196.97354809795613</v>
      </c>
      <c r="P445" s="93">
        <f t="shared" si="63"/>
        <v>104.12138284113868</v>
      </c>
      <c r="Q445" s="116">
        <f t="shared" si="64"/>
        <v>17.155846963792559</v>
      </c>
      <c r="R445" s="74">
        <f t="shared" si="65"/>
        <v>204.66493452371165</v>
      </c>
      <c r="S445" s="121">
        <f t="shared" si="68"/>
        <v>6.3711063964080106E-2</v>
      </c>
      <c r="T445" s="74">
        <v>0</v>
      </c>
      <c r="U445" s="74">
        <f t="shared" si="66"/>
        <v>202.56629831268197</v>
      </c>
      <c r="V445" s="38">
        <v>56.300668392649179</v>
      </c>
      <c r="W445" s="83"/>
      <c r="X445" s="74">
        <f>+GI_Data_Monthly!AB445*100</f>
        <v>197.17662906774299</v>
      </c>
      <c r="Y445" s="74">
        <f>+GI_Data_Monthly!AC445*100</f>
        <v>248.417710795049</v>
      </c>
      <c r="Z445" s="122">
        <f t="shared" si="69"/>
        <v>-2.9287055830506586E-2</v>
      </c>
      <c r="AA445" s="120">
        <f t="shared" si="70"/>
        <v>2.3987497849765766</v>
      </c>
      <c r="AB445" s="38">
        <f t="shared" si="71"/>
        <v>21.94750497482784</v>
      </c>
      <c r="AC445" s="38">
        <f t="shared" si="72"/>
        <v>11.966746635809788</v>
      </c>
    </row>
    <row r="446" spans="1:29" x14ac:dyDescent="0.25">
      <c r="A446" s="113">
        <v>2016</v>
      </c>
      <c r="B446" s="113">
        <v>10</v>
      </c>
      <c r="C446" s="29">
        <f>+GI_Data_Monthly!J446</f>
        <v>769393.86115288502</v>
      </c>
      <c r="D446" s="37">
        <f t="shared" si="62"/>
        <v>95.93297453405836</v>
      </c>
      <c r="E446" s="37">
        <f>GI_Data_Monthly!C446</f>
        <v>2.4339840000000001</v>
      </c>
      <c r="F446" s="114">
        <f>GI_Data_Monthly!L446</f>
        <v>17119.09</v>
      </c>
      <c r="G446" s="37">
        <f>+GI_Data_Monthly!E446</f>
        <v>140.78507999999999</v>
      </c>
      <c r="H446" s="29">
        <f>+GI_Data_Monthly!H446</f>
        <v>8346.6569473469899</v>
      </c>
      <c r="I446" s="115">
        <f>+GI_Data_Monthly!G446</f>
        <v>8020.1188891493503</v>
      </c>
      <c r="J446" s="29">
        <f>GI_Data_Monthly!I446</f>
        <v>0</v>
      </c>
      <c r="K446" s="38">
        <f>+GI_Data_Monthly!K446</f>
        <v>41.662753091714301</v>
      </c>
      <c r="L446" s="74">
        <f>+H446*1000/Population_Monthly!C566</f>
        <v>0.41275988064963209</v>
      </c>
      <c r="M446" s="74">
        <f>GI_Data_Monthly!N446</f>
        <v>251.02889999999999</v>
      </c>
      <c r="N446" s="74">
        <f>GI_Data_Monthly!O446*100</f>
        <v>207.88069999999999</v>
      </c>
      <c r="O446" s="74">
        <f t="shared" si="67"/>
        <v>198.21465643128951</v>
      </c>
      <c r="P446" s="93">
        <f t="shared" si="63"/>
        <v>103.13498363177408</v>
      </c>
      <c r="Q446" s="116">
        <f t="shared" si="64"/>
        <v>17.196712993671085</v>
      </c>
      <c r="R446" s="74">
        <f t="shared" si="65"/>
        <v>206.48733452371167</v>
      </c>
      <c r="S446" s="121">
        <f t="shared" si="68"/>
        <v>7.7172395710807917E-2</v>
      </c>
      <c r="T446" s="74">
        <v>0</v>
      </c>
      <c r="U446" s="74">
        <f t="shared" si="66"/>
        <v>204.66493452371165</v>
      </c>
      <c r="V446" s="38">
        <v>57.73091124335869</v>
      </c>
      <c r="W446" s="83"/>
      <c r="X446" s="74">
        <f>+GI_Data_Monthly!AB446*100</f>
        <v>197.59459999999999</v>
      </c>
      <c r="Y446" s="74">
        <f>+GI_Data_Monthly!AC446*100</f>
        <v>248.8312</v>
      </c>
      <c r="Z446" s="122">
        <f t="shared" si="69"/>
        <v>-9.2607031951520234E-3</v>
      </c>
      <c r="AA446" s="120">
        <f t="shared" si="70"/>
        <v>2.40376661830991</v>
      </c>
      <c r="AB446" s="38">
        <f t="shared" si="71"/>
        <v>21.988371004706366</v>
      </c>
      <c r="AC446" s="38">
        <f t="shared" si="72"/>
        <v>11.966746635809788</v>
      </c>
    </row>
    <row r="447" spans="1:29" x14ac:dyDescent="0.25">
      <c r="A447" s="113">
        <v>2016</v>
      </c>
      <c r="B447" s="113">
        <v>11</v>
      </c>
      <c r="C447" s="29">
        <f>+GI_Data_Monthly!J447</f>
        <v>772095.66495630599</v>
      </c>
      <c r="D447" s="37">
        <f t="shared" si="62"/>
        <v>96.131141740374375</v>
      </c>
      <c r="E447" s="37">
        <f>GI_Data_Monthly!C447</f>
        <v>2.4375469969977801</v>
      </c>
      <c r="F447" s="114">
        <f>GI_Data_Monthly!L447</f>
        <v>17159.772288128301</v>
      </c>
      <c r="G447" s="37">
        <f>+GI_Data_Monthly!E447</f>
        <v>142.52577754553499</v>
      </c>
      <c r="H447" s="29">
        <f>+GI_Data_Monthly!H447</f>
        <v>8359.6088563605008</v>
      </c>
      <c r="I447" s="115">
        <f>+GI_Data_Monthly!G447</f>
        <v>8031.6914059081801</v>
      </c>
      <c r="J447" s="29">
        <f>GI_Data_Monthly!I447</f>
        <v>0</v>
      </c>
      <c r="K447" s="38">
        <f>+GI_Data_Monthly!K447</f>
        <v>41.787713428401197</v>
      </c>
      <c r="L447" s="74">
        <f>+H447*1000/Population_Monthly!C567</f>
        <v>0.41290390967883062</v>
      </c>
      <c r="M447" s="74">
        <f>GI_Data_Monthly!N447</f>
        <v>249.082489300308</v>
      </c>
      <c r="N447" s="74">
        <f>GI_Data_Monthly!O447*100</f>
        <v>207.44590394030601</v>
      </c>
      <c r="O447" s="74">
        <f t="shared" si="67"/>
        <v>199.53443067509025</v>
      </c>
      <c r="P447" s="93">
        <f t="shared" si="63"/>
        <v>102.18571769368631</v>
      </c>
      <c r="Q447" s="116">
        <f t="shared" si="64"/>
        <v>17.254310251125425</v>
      </c>
      <c r="R447" s="74">
        <f t="shared" si="65"/>
        <v>207.38957743924632</v>
      </c>
      <c r="S447" s="121">
        <f t="shared" si="68"/>
        <v>8.2654379030415726E-2</v>
      </c>
      <c r="T447" s="74">
        <v>0</v>
      </c>
      <c r="U447" s="74">
        <f t="shared" si="66"/>
        <v>206.48733452371167</v>
      </c>
      <c r="V447" s="38">
        <v>58.854427241420346</v>
      </c>
      <c r="W447" s="83"/>
      <c r="X447" s="74">
        <f>+GI_Data_Monthly!AB447*100</f>
        <v>197.82963452714</v>
      </c>
      <c r="Y447" s="74">
        <f>+GI_Data_Monthly!AC447*100</f>
        <v>249.26247181837402</v>
      </c>
      <c r="Z447" s="122">
        <f t="shared" si="69"/>
        <v>8.3041417747243638E-3</v>
      </c>
      <c r="AA447" s="120">
        <f t="shared" si="70"/>
        <v>2.408869511851369</v>
      </c>
      <c r="AB447" s="38">
        <f t="shared" si="71"/>
        <v>22.045968262160706</v>
      </c>
      <c r="AC447" s="38">
        <f t="shared" si="72"/>
        <v>11.966746635809788</v>
      </c>
    </row>
    <row r="448" spans="1:29" x14ac:dyDescent="0.25">
      <c r="A448" s="113">
        <v>2016</v>
      </c>
      <c r="B448" s="113">
        <v>12</v>
      </c>
      <c r="C448" s="29">
        <f>+GI_Data_Monthly!J448</f>
        <v>774921.39545392897</v>
      </c>
      <c r="D448" s="37">
        <f t="shared" si="62"/>
        <v>96.351032225943769</v>
      </c>
      <c r="E448" s="37">
        <f>GI_Data_Monthly!C448</f>
        <v>2.44042348802799</v>
      </c>
      <c r="F448" s="114">
        <f>GI_Data_Monthly!L448</f>
        <v>17196.792792650002</v>
      </c>
      <c r="G448" s="37">
        <f>+GI_Data_Monthly!E448</f>
        <v>143.64253947819199</v>
      </c>
      <c r="H448" s="29">
        <f>+GI_Data_Monthly!H448</f>
        <v>8372.1319953812599</v>
      </c>
      <c r="I448" s="115">
        <f>+GI_Data_Monthly!G448</f>
        <v>8042.6890875100698</v>
      </c>
      <c r="J448" s="29">
        <f>GI_Data_Monthly!I448</f>
        <v>8297.795725031212</v>
      </c>
      <c r="K448" s="38">
        <f>+GI_Data_Monthly!K448</f>
        <v>41.9255405083806</v>
      </c>
      <c r="L448" s="74">
        <f>+H448*1000/Population_Monthly!C568</f>
        <v>0.41302644046404341</v>
      </c>
      <c r="M448" s="74">
        <f>GI_Data_Monthly!N448</f>
        <v>248.78350863178099</v>
      </c>
      <c r="N448" s="74">
        <f>GI_Data_Monthly!O448*100</f>
        <v>206.34671366508402</v>
      </c>
      <c r="O448" s="74">
        <f t="shared" si="67"/>
        <v>200.83054591990557</v>
      </c>
      <c r="P448" s="93">
        <f t="shared" si="63"/>
        <v>101.94276110365301</v>
      </c>
      <c r="Q448" s="116">
        <f t="shared" si="64"/>
        <v>17.3163567607075</v>
      </c>
      <c r="R448" s="74">
        <f t="shared" si="65"/>
        <v>207.22443920179668</v>
      </c>
      <c r="S448" s="121">
        <f t="shared" si="68"/>
        <v>8.1519531518711164E-2</v>
      </c>
      <c r="T448" s="74">
        <v>0</v>
      </c>
      <c r="U448" s="74">
        <f t="shared" si="66"/>
        <v>207.38957743924632</v>
      </c>
      <c r="V448" s="38">
        <v>59.617598271890159</v>
      </c>
      <c r="W448" s="83">
        <f>AVERAGE(Q437:Q448)</f>
        <v>17.077813044875452</v>
      </c>
      <c r="X448" s="74">
        <f>+GI_Data_Monthly!AB448*100</f>
        <v>197.96970554558999</v>
      </c>
      <c r="Y448" s="74">
        <f>+GI_Data_Monthly!AC448*100</f>
        <v>249.68546077188401</v>
      </c>
      <c r="Z448" s="122">
        <f t="shared" si="69"/>
        <v>2.2345338874644932E-2</v>
      </c>
      <c r="AA448" s="120">
        <f t="shared" si="70"/>
        <v>2.4139616381781268</v>
      </c>
      <c r="AB448" s="38">
        <f t="shared" si="71"/>
        <v>22.108014771742781</v>
      </c>
      <c r="AC448" s="38">
        <f t="shared" si="72"/>
        <v>11.966746635809788</v>
      </c>
    </row>
    <row r="449" spans="1:29" x14ac:dyDescent="0.25">
      <c r="A449" s="113">
        <v>2017</v>
      </c>
      <c r="B449" s="113">
        <v>1</v>
      </c>
      <c r="C449" s="29">
        <f>+GI_Data_Monthly!J449</f>
        <v>777817.18024669099</v>
      </c>
      <c r="D449" s="37">
        <f t="shared" si="62"/>
        <v>96.575215866630415</v>
      </c>
      <c r="E449" s="37">
        <f>GI_Data_Monthly!C449</f>
        <v>2.4438490000000002</v>
      </c>
      <c r="F449" s="114">
        <f>GI_Data_Monthly!L449</f>
        <v>17234.04</v>
      </c>
      <c r="G449" s="37">
        <f>+GI_Data_Monthly!E449</f>
        <v>144.501364881592</v>
      </c>
      <c r="H449" s="29">
        <f>+GI_Data_Monthly!H449</f>
        <v>8385.4585652555797</v>
      </c>
      <c r="I449" s="115">
        <f>+GI_Data_Monthly!G449</f>
        <v>8054.0040554592197</v>
      </c>
      <c r="J449" s="29">
        <f>GI_Data_Monthly!I449</f>
        <v>0</v>
      </c>
      <c r="K449" s="38">
        <f>+GI_Data_Monthly!K449</f>
        <v>42.057872452598801</v>
      </c>
      <c r="L449" s="74">
        <f>+H449*1000/Population_Monthly!C569</f>
        <v>0.4131882662060945</v>
      </c>
      <c r="M449" s="74">
        <f>GI_Data_Monthly!N449</f>
        <v>252.1054</v>
      </c>
      <c r="N449" s="74">
        <f>GI_Data_Monthly!O449*100</f>
        <v>205.6404</v>
      </c>
      <c r="O449" s="74">
        <f t="shared" si="67"/>
        <v>202.05337925323889</v>
      </c>
      <c r="P449" s="93">
        <f t="shared" si="63"/>
        <v>103.15915590529529</v>
      </c>
      <c r="Q449" s="116">
        <f t="shared" si="64"/>
        <v>17.377819399006363</v>
      </c>
      <c r="R449" s="74">
        <f t="shared" si="65"/>
        <v>206.47767253512998</v>
      </c>
      <c r="S449" s="121">
        <f t="shared" si="68"/>
        <v>7.6840742664678219E-2</v>
      </c>
      <c r="T449" s="74">
        <v>0</v>
      </c>
      <c r="U449" s="74">
        <f t="shared" si="66"/>
        <v>207.22443920179668</v>
      </c>
      <c r="V449" s="38">
        <v>60.148712700350899</v>
      </c>
      <c r="W449" s="83"/>
      <c r="X449" s="74">
        <f>+GI_Data_Monthly!AB449*100</f>
        <v>198.1711</v>
      </c>
      <c r="Y449" s="74">
        <f>+GI_Data_Monthly!AC449*100</f>
        <v>250.13010000000003</v>
      </c>
      <c r="Z449" s="122">
        <f t="shared" si="69"/>
        <v>3.2811188954163122E-2</v>
      </c>
      <c r="AA449" s="120">
        <f t="shared" si="70"/>
        <v>2.4189969715114601</v>
      </c>
      <c r="AB449" s="38">
        <f t="shared" si="71"/>
        <v>22.169477410041644</v>
      </c>
      <c r="AC449" s="38">
        <f t="shared" si="72"/>
        <v>11.966746635809788</v>
      </c>
    </row>
    <row r="450" spans="1:29" x14ac:dyDescent="0.25">
      <c r="A450" s="113">
        <v>2017</v>
      </c>
      <c r="B450" s="113">
        <v>2</v>
      </c>
      <c r="C450" s="29">
        <f>+GI_Data_Monthly!J450</f>
        <v>780503.08157366898</v>
      </c>
      <c r="D450" s="37">
        <f t="shared" si="62"/>
        <v>96.771888575952147</v>
      </c>
      <c r="E450" s="37">
        <f>GI_Data_Monthly!C450</f>
        <v>2.4485177266679399</v>
      </c>
      <c r="F450" s="114">
        <f>GI_Data_Monthly!L450</f>
        <v>17271.479405766699</v>
      </c>
      <c r="G450" s="37">
        <f>+GI_Data_Monthly!E450</f>
        <v>145.30332682613999</v>
      </c>
      <c r="H450" s="29">
        <f>+GI_Data_Monthly!H450</f>
        <v>8399.4424853220407</v>
      </c>
      <c r="I450" s="115">
        <f>+GI_Data_Monthly!G450</f>
        <v>8065.3906114592901</v>
      </c>
      <c r="J450" s="29">
        <f>GI_Data_Monthly!I450</f>
        <v>0</v>
      </c>
      <c r="K450" s="38">
        <f>+GI_Data_Monthly!K450</f>
        <v>42.159286723592501</v>
      </c>
      <c r="L450" s="74">
        <f>+H450*1000/Population_Monthly!C570</f>
        <v>0.41338205641966885</v>
      </c>
      <c r="M450" s="74">
        <f>GI_Data_Monthly!N450</f>
        <v>260.13854436684898</v>
      </c>
      <c r="N450" s="74">
        <f>GI_Data_Monthly!O450*100</f>
        <v>206.22126030664401</v>
      </c>
      <c r="O450" s="74">
        <f t="shared" si="67"/>
        <v>203.20054685909349</v>
      </c>
      <c r="P450" s="93">
        <f t="shared" si="63"/>
        <v>106.24327589445635</v>
      </c>
      <c r="Q450" s="116">
        <f t="shared" si="64"/>
        <v>17.42789264298511</v>
      </c>
      <c r="R450" s="74">
        <f t="shared" si="65"/>
        <v>206.06945799057601</v>
      </c>
      <c r="S450" s="121">
        <f t="shared" si="68"/>
        <v>7.1528375241415976E-2</v>
      </c>
      <c r="T450" s="74">
        <v>0</v>
      </c>
      <c r="U450" s="74">
        <f t="shared" si="66"/>
        <v>206.47767253512998</v>
      </c>
      <c r="V450" s="38">
        <v>60.49626506741938</v>
      </c>
      <c r="W450" s="83"/>
      <c r="X450" s="74">
        <f>+GI_Data_Monthly!AB450*100</f>
        <v>198.54473144412398</v>
      </c>
      <c r="Y450" s="74">
        <f>+GI_Data_Monthly!AC450*100</f>
        <v>250.58341340786302</v>
      </c>
      <c r="Z450" s="122">
        <f t="shared" si="69"/>
        <v>4.1030886304102461E-2</v>
      </c>
      <c r="AA450" s="120">
        <f t="shared" si="70"/>
        <v>2.4239740433154036</v>
      </c>
      <c r="AB450" s="38">
        <f t="shared" si="71"/>
        <v>22.219550654020392</v>
      </c>
      <c r="AC450" s="38">
        <f t="shared" si="72"/>
        <v>11.966746635809788</v>
      </c>
    </row>
    <row r="451" spans="1:29" x14ac:dyDescent="0.25">
      <c r="A451" s="113">
        <v>2017</v>
      </c>
      <c r="B451" s="113">
        <v>3</v>
      </c>
      <c r="C451" s="29">
        <f>+GI_Data_Monthly!J451</f>
        <v>782793.11079333199</v>
      </c>
      <c r="D451" s="37">
        <f t="shared" si="62"/>
        <v>96.931824723594488</v>
      </c>
      <c r="E451" s="37">
        <f>GI_Data_Monthly!C451</f>
        <v>2.4535458201350502</v>
      </c>
      <c r="F451" s="114">
        <f>GI_Data_Monthly!L451</f>
        <v>17305.734050173302</v>
      </c>
      <c r="G451" s="37">
        <f>+GI_Data_Monthly!E451</f>
        <v>146.008223814308</v>
      </c>
      <c r="H451" s="29">
        <f>+GI_Data_Monthly!H451</f>
        <v>8412.40423737329</v>
      </c>
      <c r="I451" s="115">
        <f>+GI_Data_Monthly!G451</f>
        <v>8075.7079836834</v>
      </c>
      <c r="J451" s="29">
        <f>GI_Data_Monthly!I451</f>
        <v>0</v>
      </c>
      <c r="K451" s="38">
        <f>+GI_Data_Monthly!K451</f>
        <v>42.231086837871501</v>
      </c>
      <c r="L451" s="74">
        <f>+H451*1000/Population_Monthly!C571</f>
        <v>0.41352513709867961</v>
      </c>
      <c r="M451" s="74">
        <f>GI_Data_Monthly!N451</f>
        <v>268.99472593885002</v>
      </c>
      <c r="N451" s="74">
        <f>GI_Data_Monthly!O451*100</f>
        <v>207.58541036776901</v>
      </c>
      <c r="O451" s="74">
        <f t="shared" si="67"/>
        <v>204.28448032575139</v>
      </c>
      <c r="P451" s="93">
        <f t="shared" si="63"/>
        <v>109.63509372082719</v>
      </c>
      <c r="Q451" s="116">
        <f t="shared" si="64"/>
        <v>17.463615974457056</v>
      </c>
      <c r="R451" s="74">
        <f t="shared" si="65"/>
        <v>206.482356891471</v>
      </c>
      <c r="S451" s="121">
        <f t="shared" si="68"/>
        <v>6.6848192725487587E-2</v>
      </c>
      <c r="T451" s="74">
        <v>0</v>
      </c>
      <c r="U451" s="74">
        <f t="shared" si="66"/>
        <v>206.06945799057601</v>
      </c>
      <c r="V451" s="38">
        <v>60.716397384036028</v>
      </c>
      <c r="W451" s="83"/>
      <c r="X451" s="74">
        <f>+GI_Data_Monthly!AB451*100</f>
        <v>199.01246084706199</v>
      </c>
      <c r="Y451" s="74">
        <f>+GI_Data_Monthly!AC451*100</f>
        <v>250.998644965317</v>
      </c>
      <c r="Z451" s="122">
        <f t="shared" si="69"/>
        <v>4.8155957129284381E-2</v>
      </c>
      <c r="AA451" s="120">
        <f t="shared" si="70"/>
        <v>2.4288937990030384</v>
      </c>
      <c r="AB451" s="38">
        <f t="shared" si="71"/>
        <v>22.255273985492337</v>
      </c>
      <c r="AC451" s="38">
        <f t="shared" si="72"/>
        <v>11.966746635809788</v>
      </c>
    </row>
    <row r="452" spans="1:29" x14ac:dyDescent="0.25">
      <c r="A452" s="113">
        <v>2017</v>
      </c>
      <c r="B452" s="113">
        <v>4</v>
      </c>
      <c r="C452" s="29">
        <f>+GI_Data_Monthly!J452</f>
        <v>785285.13363647705</v>
      </c>
      <c r="D452" s="37">
        <f t="shared" si="62"/>
        <v>97.103461251179141</v>
      </c>
      <c r="E452" s="37">
        <f>GI_Data_Monthly!C452</f>
        <v>2.4594610000000001</v>
      </c>
      <c r="F452" s="114">
        <f>GI_Data_Monthly!L452</f>
        <v>17344.23</v>
      </c>
      <c r="G452" s="37">
        <f>+GI_Data_Monthly!E452</f>
        <v>146.74906008056601</v>
      </c>
      <c r="H452" s="29">
        <f>+GI_Data_Monthly!H452</f>
        <v>8426.7302955921205</v>
      </c>
      <c r="I452" s="115">
        <f>+GI_Data_Monthly!G452</f>
        <v>8087.0972416232098</v>
      </c>
      <c r="J452" s="29">
        <f>GI_Data_Monthly!I452</f>
        <v>0</v>
      </c>
      <c r="K452" s="38">
        <f>+GI_Data_Monthly!K452</f>
        <v>42.3031428804223</v>
      </c>
      <c r="L452" s="74">
        <f>+H452*1000/Population_Monthly!C572</f>
        <v>0.41373486074934313</v>
      </c>
      <c r="M452" s="74">
        <f>GI_Data_Monthly!N452</f>
        <v>276.90379999999999</v>
      </c>
      <c r="N452" s="74">
        <f>GI_Data_Monthly!O452*100</f>
        <v>209.44569999999999</v>
      </c>
      <c r="O452" s="74">
        <f t="shared" si="67"/>
        <v>205.32675532575141</v>
      </c>
      <c r="P452" s="93">
        <f t="shared" si="63"/>
        <v>112.58718881901359</v>
      </c>
      <c r="Q452" s="116">
        <f t="shared" si="64"/>
        <v>17.502284928891086</v>
      </c>
      <c r="R452" s="74">
        <f t="shared" si="65"/>
        <v>207.75079022480432</v>
      </c>
      <c r="S452" s="121">
        <f t="shared" si="68"/>
        <v>6.3508691042478249E-2</v>
      </c>
      <c r="T452" s="74">
        <v>0</v>
      </c>
      <c r="U452" s="74">
        <f t="shared" si="66"/>
        <v>206.482356891471</v>
      </c>
      <c r="V452" s="38">
        <v>60.926627317917905</v>
      </c>
      <c r="W452" s="83"/>
      <c r="X452" s="74">
        <f>+GI_Data_Monthly!AB452*100</f>
        <v>199.62180000000001</v>
      </c>
      <c r="Y452" s="74">
        <f>+GI_Data_Monthly!AC452*100</f>
        <v>251.46220000000002</v>
      </c>
      <c r="Z452" s="122">
        <f t="shared" si="69"/>
        <v>5.459131837508157E-2</v>
      </c>
      <c r="AA452" s="120">
        <f t="shared" si="70"/>
        <v>2.4337905490030387</v>
      </c>
      <c r="AB452" s="38">
        <f t="shared" si="71"/>
        <v>22.293942939926367</v>
      </c>
      <c r="AC452" s="38">
        <f t="shared" si="72"/>
        <v>11.966746635809788</v>
      </c>
    </row>
    <row r="453" spans="1:29" x14ac:dyDescent="0.25">
      <c r="A453" s="113">
        <v>2017</v>
      </c>
      <c r="B453" s="113">
        <v>5</v>
      </c>
      <c r="C453" s="29">
        <f>+GI_Data_Monthly!J453</f>
        <v>787741.91674699006</v>
      </c>
      <c r="D453" s="37">
        <f t="shared" ref="D453:D516" si="73">C453/I453</f>
        <v>97.275686393332194</v>
      </c>
      <c r="E453" s="37">
        <f>GI_Data_Monthly!C453</f>
        <v>2.46508645275479</v>
      </c>
      <c r="F453" s="114">
        <f>GI_Data_Monthly!L453</f>
        <v>17381.997933700201</v>
      </c>
      <c r="G453" s="37">
        <f>+GI_Data_Monthly!E453</f>
        <v>147.41184871195</v>
      </c>
      <c r="H453" s="29">
        <f>+GI_Data_Monthly!H453</f>
        <v>8440.2936592123096</v>
      </c>
      <c r="I453" s="115">
        <f>+GI_Data_Monthly!G453</f>
        <v>8098.0350378795802</v>
      </c>
      <c r="J453" s="29">
        <f>GI_Data_Monthly!I453</f>
        <v>0</v>
      </c>
      <c r="K453" s="38">
        <f>+GI_Data_Monthly!K453</f>
        <v>42.376627868135898</v>
      </c>
      <c r="L453" s="74">
        <f>+H453*1000/Population_Monthly!C573</f>
        <v>0.41390758715105924</v>
      </c>
      <c r="M453" s="74">
        <f>GI_Data_Monthly!N453</f>
        <v>279.87519622579401</v>
      </c>
      <c r="N453" s="74">
        <f>GI_Data_Monthly!O453*100</f>
        <v>211.12599965667198</v>
      </c>
      <c r="O453" s="74">
        <f t="shared" si="67"/>
        <v>206.35275927099613</v>
      </c>
      <c r="P453" s="93">
        <f t="shared" ref="P453:P516" si="74">M453/E453</f>
        <v>113.53565142229682</v>
      </c>
      <c r="Q453" s="116">
        <f t="shared" ref="Q453:Q516" si="75">K453*L453</f>
        <v>17.540007792498464</v>
      </c>
      <c r="R453" s="74">
        <f t="shared" si="65"/>
        <v>209.38570334148031</v>
      </c>
      <c r="S453" s="121">
        <f t="shared" si="68"/>
        <v>6.1927481445105848E-2</v>
      </c>
      <c r="T453" s="74">
        <v>0</v>
      </c>
      <c r="U453" s="74">
        <f t="shared" si="66"/>
        <v>207.75079022480432</v>
      </c>
      <c r="V453" s="38">
        <v>61.152486922653218</v>
      </c>
      <c r="W453" s="83"/>
      <c r="X453" s="74">
        <f>+GI_Data_Monthly!AB453*100</f>
        <v>200.24977474709701</v>
      </c>
      <c r="Y453" s="74">
        <f>+GI_Data_Monthly!AC453*100</f>
        <v>251.912300116631</v>
      </c>
      <c r="Z453" s="122">
        <f t="shared" si="69"/>
        <v>6.0208548293161225E-2</v>
      </c>
      <c r="AA453" s="120">
        <f t="shared" si="70"/>
        <v>2.4386901312994551</v>
      </c>
      <c r="AB453" s="38">
        <f t="shared" si="71"/>
        <v>22.331665803533745</v>
      </c>
      <c r="AC453" s="38">
        <f t="shared" si="72"/>
        <v>11.966746635809788</v>
      </c>
    </row>
    <row r="454" spans="1:29" x14ac:dyDescent="0.25">
      <c r="A454" s="113">
        <v>2017</v>
      </c>
      <c r="B454" s="113">
        <v>6</v>
      </c>
      <c r="C454" s="29">
        <f>+GI_Data_Monthly!J454</f>
        <v>790347.17199507798</v>
      </c>
      <c r="D454" s="37">
        <f t="shared" si="73"/>
        <v>97.462114091595012</v>
      </c>
      <c r="E454" s="37">
        <f>GI_Data_Monthly!C454</f>
        <v>2.47073126472494</v>
      </c>
      <c r="F454" s="114">
        <f>GI_Data_Monthly!L454</f>
        <v>17420.885062243698</v>
      </c>
      <c r="G454" s="37">
        <f>+GI_Data_Monthly!E454</f>
        <v>148.03938894641101</v>
      </c>
      <c r="H454" s="29">
        <f>+GI_Data_Monthly!H454</f>
        <v>8454.1770151423607</v>
      </c>
      <c r="I454" s="115">
        <f>+GI_Data_Monthly!G454</f>
        <v>8109.2758900377303</v>
      </c>
      <c r="J454" s="29">
        <f>GI_Data_Monthly!I454</f>
        <v>0</v>
      </c>
      <c r="K454" s="38">
        <f>+GI_Data_Monthly!K454</f>
        <v>42.454997767358797</v>
      </c>
      <c r="L454" s="74">
        <f>+H454*1000/Population_Monthly!C574</f>
        <v>0.41409557649608769</v>
      </c>
      <c r="M454" s="74">
        <f>GI_Data_Monthly!N454</f>
        <v>278.73536265026502</v>
      </c>
      <c r="N454" s="74">
        <f>GI_Data_Monthly!O454*100</f>
        <v>212.67694420041599</v>
      </c>
      <c r="O454" s="74">
        <f t="shared" si="67"/>
        <v>207.36365297566883</v>
      </c>
      <c r="P454" s="93">
        <f t="shared" si="74"/>
        <v>112.8149251316071</v>
      </c>
      <c r="Q454" s="116">
        <f t="shared" si="75"/>
        <v>17.580426775614558</v>
      </c>
      <c r="R454" s="74">
        <f t="shared" si="65"/>
        <v>211.08288128569598</v>
      </c>
      <c r="S454" s="121">
        <f t="shared" si="68"/>
        <v>6.0488422427190214E-2</v>
      </c>
      <c r="T454" s="74">
        <v>0</v>
      </c>
      <c r="U454" s="74">
        <f t="shared" si="66"/>
        <v>209.38570334148031</v>
      </c>
      <c r="V454" s="38">
        <v>61.41030090593857</v>
      </c>
      <c r="W454" s="83"/>
      <c r="X454" s="74">
        <f>+GI_Data_Monthly!AB454*100</f>
        <v>200.87668592739698</v>
      </c>
      <c r="Y454" s="74">
        <f>+GI_Data_Monthly!AC454*100</f>
        <v>252.37734170400299</v>
      </c>
      <c r="Z454" s="122">
        <f t="shared" si="69"/>
        <v>6.4603920324282457E-2</v>
      </c>
      <c r="AA454" s="120">
        <f t="shared" si="70"/>
        <v>2.4435970164017022</v>
      </c>
      <c r="AB454" s="38">
        <f t="shared" si="71"/>
        <v>22.37208478664984</v>
      </c>
      <c r="AC454" s="38">
        <f t="shared" si="72"/>
        <v>11.966746635809788</v>
      </c>
    </row>
    <row r="455" spans="1:29" x14ac:dyDescent="0.25">
      <c r="A455" s="113">
        <v>2017</v>
      </c>
      <c r="B455" s="113">
        <v>7</v>
      </c>
      <c r="C455" s="29">
        <f>+GI_Data_Monthly!J455</f>
        <v>792933.43663831102</v>
      </c>
      <c r="D455" s="37">
        <f t="shared" si="73"/>
        <v>97.650236330454874</v>
      </c>
      <c r="E455" s="37">
        <f>GI_Data_Monthly!C455</f>
        <v>2.47607</v>
      </c>
      <c r="F455" s="114">
        <f>GI_Data_Monthly!L455</f>
        <v>17457.59</v>
      </c>
      <c r="G455" s="37">
        <f>+GI_Data_Monthly!E455</f>
        <v>148.593364715576</v>
      </c>
      <c r="H455" s="29">
        <f>+GI_Data_Monthly!H455</f>
        <v>8467.7725293846797</v>
      </c>
      <c r="I455" s="115">
        <f>+GI_Data_Monthly!G455</f>
        <v>8120.1384291070399</v>
      </c>
      <c r="J455" s="29">
        <f>GI_Data_Monthly!I455</f>
        <v>0</v>
      </c>
      <c r="K455" s="38">
        <f>+GI_Data_Monthly!K455</f>
        <v>42.528502047560401</v>
      </c>
      <c r="L455" s="74">
        <f>+H455*1000/Population_Monthly!C575</f>
        <v>0.41426903734029891</v>
      </c>
      <c r="M455" s="74">
        <f>GI_Data_Monthly!N455</f>
        <v>275.05029999999999</v>
      </c>
      <c r="N455" s="74">
        <f>GI_Data_Monthly!O455*100</f>
        <v>214.04869999999997</v>
      </c>
      <c r="O455" s="74">
        <f t="shared" si="67"/>
        <v>208.33325297566884</v>
      </c>
      <c r="P455" s="93">
        <f t="shared" si="74"/>
        <v>111.08341040439083</v>
      </c>
      <c r="Q455" s="116">
        <f t="shared" si="75"/>
        <v>17.618241602767778</v>
      </c>
      <c r="R455" s="74">
        <f t="shared" si="65"/>
        <v>212.61721461902928</v>
      </c>
      <c r="S455" s="121">
        <f t="shared" si="68"/>
        <v>5.748233195908381E-2</v>
      </c>
      <c r="T455" s="74">
        <v>0</v>
      </c>
      <c r="U455" s="74">
        <f t="shared" si="66"/>
        <v>211.08288128569598</v>
      </c>
      <c r="V455" s="38">
        <v>61.670195284826896</v>
      </c>
      <c r="W455" s="83"/>
      <c r="X455" s="74">
        <f>+GI_Data_Monthly!AB455*100</f>
        <v>201.40199999999999</v>
      </c>
      <c r="Y455" s="74">
        <f>+GI_Data_Monthly!AC455*100</f>
        <v>252.82599999999999</v>
      </c>
      <c r="Z455" s="122">
        <f t="shared" si="69"/>
        <v>6.7353371665843709E-2</v>
      </c>
      <c r="AA455" s="120">
        <f t="shared" si="70"/>
        <v>2.4484886830683688</v>
      </c>
      <c r="AB455" s="38">
        <f t="shared" si="71"/>
        <v>22.409899613803059</v>
      </c>
      <c r="AC455" s="38">
        <f t="shared" si="72"/>
        <v>11.966746635809788</v>
      </c>
    </row>
    <row r="456" spans="1:29" x14ac:dyDescent="0.25">
      <c r="A456" s="113">
        <v>2017</v>
      </c>
      <c r="B456" s="113">
        <v>8</v>
      </c>
      <c r="C456" s="29">
        <f>+GI_Data_Monthly!J456</f>
        <v>795655.60888252803</v>
      </c>
      <c r="D456" s="37">
        <f t="shared" si="73"/>
        <v>97.84981764206124</v>
      </c>
      <c r="E456" s="37">
        <f>GI_Data_Monthly!C456</f>
        <v>2.4815042458735199</v>
      </c>
      <c r="F456" s="114">
        <f>GI_Data_Monthly!L456</f>
        <v>17494.0015520651</v>
      </c>
      <c r="G456" s="37">
        <f>+GI_Data_Monthly!E456</f>
        <v>149.13235861129999</v>
      </c>
      <c r="H456" s="29">
        <f>+GI_Data_Monthly!H456</f>
        <v>8482.0662351190404</v>
      </c>
      <c r="I456" s="115">
        <f>+GI_Data_Monthly!G456</f>
        <v>8131.3959295567602</v>
      </c>
      <c r="J456" s="29">
        <f>GI_Data_Monthly!I456</f>
        <v>0</v>
      </c>
      <c r="K456" s="38">
        <f>+GI_Data_Monthly!K456</f>
        <v>42.599371298187002</v>
      </c>
      <c r="L456" s="74">
        <f>+H456*1000/Population_Monthly!C576</f>
        <v>0.41447620388885831</v>
      </c>
      <c r="M456" s="74">
        <f>GI_Data_Monthly!N456</f>
        <v>270.18158697430999</v>
      </c>
      <c r="N456" s="74">
        <f>GI_Data_Monthly!O456*100</f>
        <v>215.38899617912702</v>
      </c>
      <c r="O456" s="74">
        <f t="shared" si="67"/>
        <v>209.22073805778757</v>
      </c>
      <c r="P456" s="93">
        <f t="shared" si="74"/>
        <v>108.87814817306619</v>
      </c>
      <c r="Q456" s="116">
        <f t="shared" si="75"/>
        <v>17.656425703724533</v>
      </c>
      <c r="R456" s="74">
        <f t="shared" ref="R456:R519" si="76">AVERAGE(N454:N456)</f>
        <v>214.03821345984764</v>
      </c>
      <c r="S456" s="121">
        <f t="shared" si="68"/>
        <v>5.2016527737543727E-2</v>
      </c>
      <c r="T456" s="74">
        <v>0</v>
      </c>
      <c r="U456" s="74">
        <f t="shared" si="66"/>
        <v>212.61721461902928</v>
      </c>
      <c r="V456" s="38">
        <v>61.936701690098509</v>
      </c>
      <c r="W456" s="83"/>
      <c r="X456" s="74">
        <f>+GI_Data_Monthly!AB456*100</f>
        <v>201.82329409775602</v>
      </c>
      <c r="Y456" s="74">
        <f>+GI_Data_Monthly!AC456*100</f>
        <v>253.28723380053302</v>
      </c>
      <c r="Z456" s="122">
        <f t="shared" si="69"/>
        <v>6.7974844622249883E-2</v>
      </c>
      <c r="AA456" s="120">
        <f t="shared" si="70"/>
        <v>2.453329878536612</v>
      </c>
      <c r="AB456" s="38">
        <f t="shared" si="71"/>
        <v>22.448083714759814</v>
      </c>
      <c r="AC456" s="38">
        <f t="shared" si="72"/>
        <v>11.966746635809788</v>
      </c>
    </row>
    <row r="457" spans="1:29" x14ac:dyDescent="0.25">
      <c r="A457" s="113">
        <v>2017</v>
      </c>
      <c r="B457" s="113">
        <v>9</v>
      </c>
      <c r="C457" s="29">
        <f>+GI_Data_Monthly!J457</f>
        <v>798338.42235635698</v>
      </c>
      <c r="D457" s="37">
        <f t="shared" si="73"/>
        <v>98.042852585589955</v>
      </c>
      <c r="E457" s="37">
        <f>GI_Data_Monthly!C457</f>
        <v>2.4869217213862802</v>
      </c>
      <c r="F457" s="114">
        <f>GI_Data_Monthly!L457</f>
        <v>17529.3742287819</v>
      </c>
      <c r="G457" s="37">
        <f>+GI_Data_Monthly!E457</f>
        <v>149.736260666889</v>
      </c>
      <c r="H457" s="29">
        <f>+GI_Data_Monthly!H457</f>
        <v>8495.8129239320406</v>
      </c>
      <c r="I457" s="115">
        <f>+GI_Data_Monthly!G457</f>
        <v>8142.7498415493301</v>
      </c>
      <c r="J457" s="29">
        <f>GI_Data_Monthly!I457</f>
        <v>0</v>
      </c>
      <c r="K457" s="38">
        <f>+GI_Data_Monthly!K457</f>
        <v>42.671223284743903</v>
      </c>
      <c r="L457" s="74">
        <f>+H457*1000/Population_Monthly!C577</f>
        <v>0.41465618132620591</v>
      </c>
      <c r="M457" s="74">
        <f>GI_Data_Monthly!N457</f>
        <v>266.05905100589302</v>
      </c>
      <c r="N457" s="74">
        <f>GI_Data_Monthly!O457*100</f>
        <v>216.72314610341198</v>
      </c>
      <c r="O457" s="74">
        <f t="shared" si="67"/>
        <v>210.04415620161919</v>
      </c>
      <c r="P457" s="93">
        <f t="shared" si="74"/>
        <v>106.98328327663816</v>
      </c>
      <c r="Q457" s="116">
        <f t="shared" si="75"/>
        <v>17.693886499769789</v>
      </c>
      <c r="R457" s="74">
        <f t="shared" si="76"/>
        <v>215.38694742751298</v>
      </c>
      <c r="S457" s="121">
        <f t="shared" si="68"/>
        <v>4.777081827329055E-2</v>
      </c>
      <c r="T457" s="74">
        <v>0</v>
      </c>
      <c r="U457" s="74">
        <f t="shared" ref="U457:U484" si="77">AVERAGE(N454:N456)</f>
        <v>214.03821345984764</v>
      </c>
      <c r="V457" s="38">
        <v>62.192236416515186</v>
      </c>
      <c r="W457" s="83"/>
      <c r="X457" s="74">
        <f>+GI_Data_Monthly!AB457*100</f>
        <v>202.18349370502602</v>
      </c>
      <c r="Y457" s="74">
        <f>+GI_Data_Monthly!AC457*100</f>
        <v>253.74678499317599</v>
      </c>
      <c r="Z457" s="122">
        <f t="shared" si="69"/>
        <v>6.6646490814684087E-2</v>
      </c>
      <c r="AA457" s="120">
        <f t="shared" si="70"/>
        <v>2.4581368097140239</v>
      </c>
      <c r="AB457" s="38">
        <f t="shared" si="71"/>
        <v>22.48554451080507</v>
      </c>
      <c r="AC457" s="38">
        <f t="shared" si="72"/>
        <v>11.966746635809788</v>
      </c>
    </row>
    <row r="458" spans="1:29" x14ac:dyDescent="0.25">
      <c r="A458" s="113">
        <v>2017</v>
      </c>
      <c r="B458" s="113">
        <v>10</v>
      </c>
      <c r="C458" s="29">
        <f>+GI_Data_Monthly!J458</f>
        <v>800795.18481181294</v>
      </c>
      <c r="D458" s="37">
        <f t="shared" si="73"/>
        <v>98.210174822753345</v>
      </c>
      <c r="E458" s="37">
        <f>GI_Data_Monthly!C458</f>
        <v>2.4922170000000001</v>
      </c>
      <c r="F458" s="114">
        <f>GI_Data_Monthly!L458</f>
        <v>17563.34</v>
      </c>
      <c r="G458" s="37">
        <f>+GI_Data_Monthly!E458</f>
        <v>150.494220733643</v>
      </c>
      <c r="H458" s="29">
        <f>+GI_Data_Monthly!H458</f>
        <v>8507.6370465577293</v>
      </c>
      <c r="I458" s="115">
        <f>+GI_Data_Monthly!G458</f>
        <v>8153.8922647990703</v>
      </c>
      <c r="J458" s="29">
        <f>GI_Data_Monthly!I458</f>
        <v>0</v>
      </c>
      <c r="K458" s="38">
        <f>+GI_Data_Monthly!K458</f>
        <v>42.749575148263297</v>
      </c>
      <c r="L458" s="74">
        <f>+H458*1000/Population_Monthly!C578</f>
        <v>0.41474200898659347</v>
      </c>
      <c r="M458" s="74">
        <f>GI_Data_Monthly!N458</f>
        <v>264.56060000000002</v>
      </c>
      <c r="N458" s="74">
        <f>GI_Data_Monthly!O458*100</f>
        <v>218.08070000000001</v>
      </c>
      <c r="O458" s="74">
        <f t="shared" si="67"/>
        <v>210.89415620161921</v>
      </c>
      <c r="P458" s="93">
        <f t="shared" si="74"/>
        <v>106.15472087703439</v>
      </c>
      <c r="Q458" s="116">
        <f t="shared" si="75"/>
        <v>17.730044680314069</v>
      </c>
      <c r="R458" s="74">
        <f t="shared" si="76"/>
        <v>216.730947427513</v>
      </c>
      <c r="S458" s="121">
        <f t="shared" si="68"/>
        <v>4.9066604066659414E-2</v>
      </c>
      <c r="T458" s="74">
        <v>0</v>
      </c>
      <c r="U458" s="74">
        <f t="shared" si="77"/>
        <v>215.38694742751298</v>
      </c>
      <c r="V458" s="38">
        <v>62.421560683943504</v>
      </c>
      <c r="W458" s="83"/>
      <c r="X458" s="74">
        <f>+GI_Data_Monthly!AB458*100</f>
        <v>202.55629999999999</v>
      </c>
      <c r="Y458" s="74">
        <f>+GI_Data_Monthly!AC458*100</f>
        <v>254.191</v>
      </c>
      <c r="Z458" s="122">
        <f t="shared" si="69"/>
        <v>6.4304341511005045E-2</v>
      </c>
      <c r="AA458" s="120">
        <f t="shared" si="70"/>
        <v>2.4629895597140243</v>
      </c>
      <c r="AB458" s="38">
        <f t="shared" si="71"/>
        <v>22.521702691349351</v>
      </c>
      <c r="AC458" s="38">
        <f t="shared" si="72"/>
        <v>11.966746635809788</v>
      </c>
    </row>
    <row r="459" spans="1:29" x14ac:dyDescent="0.25">
      <c r="A459" s="113">
        <v>2017</v>
      </c>
      <c r="B459" s="113">
        <v>11</v>
      </c>
      <c r="C459" s="29">
        <f>+GI_Data_Monthly!J459</f>
        <v>803128.18220564304</v>
      </c>
      <c r="D459" s="37">
        <f t="shared" si="73"/>
        <v>98.354812789927038</v>
      </c>
      <c r="E459" s="37">
        <f>GI_Data_Monthly!C459</f>
        <v>2.4977805818374499</v>
      </c>
      <c r="F459" s="114">
        <f>GI_Data_Monthly!L459</f>
        <v>17598.8437524771</v>
      </c>
      <c r="G459" s="37">
        <f>+GI_Data_Monthly!E459</f>
        <v>151.51380044068901</v>
      </c>
      <c r="H459" s="29">
        <f>+GI_Data_Monthly!H459</f>
        <v>8517.7429675344101</v>
      </c>
      <c r="I459" s="115">
        <f>+GI_Data_Monthly!G459</f>
        <v>8165.6215839790102</v>
      </c>
      <c r="J459" s="29">
        <f>GI_Data_Monthly!I459</f>
        <v>0</v>
      </c>
      <c r="K459" s="38">
        <f>+GI_Data_Monthly!K459</f>
        <v>42.844318439381702</v>
      </c>
      <c r="L459" s="74">
        <f>+H459*1000/Population_Monthly!C579</f>
        <v>0.41474397151942549</v>
      </c>
      <c r="M459" s="74">
        <f>GI_Data_Monthly!N459</f>
        <v>266.97017002885298</v>
      </c>
      <c r="N459" s="74">
        <f>GI_Data_Monthly!O459*100</f>
        <v>219.58826743359799</v>
      </c>
      <c r="O459" s="74">
        <f t="shared" si="67"/>
        <v>211.90601982606017</v>
      </c>
      <c r="P459" s="93">
        <f t="shared" si="74"/>
        <v>106.88295520035668</v>
      </c>
      <c r="Q459" s="116">
        <f t="shared" si="75"/>
        <v>17.76942278659212</v>
      </c>
      <c r="R459" s="74">
        <f t="shared" si="76"/>
        <v>218.13070451233662</v>
      </c>
      <c r="S459" s="121">
        <f t="shared" si="68"/>
        <v>5.8532674122049766E-2</v>
      </c>
      <c r="T459" s="74">
        <v>0</v>
      </c>
      <c r="U459" s="74">
        <f t="shared" si="77"/>
        <v>216.730947427513</v>
      </c>
      <c r="V459" s="38">
        <v>62.638630078179489</v>
      </c>
      <c r="W459" s="83"/>
      <c r="X459" s="74">
        <f>+GI_Data_Monthly!AB459*100</f>
        <v>203.02394945584899</v>
      </c>
      <c r="Y459" s="74">
        <f>+GI_Data_Monthly!AC459*100</f>
        <v>254.65053013781298</v>
      </c>
      <c r="Z459" s="122">
        <f t="shared" si="69"/>
        <v>6.2294199435307875E-2</v>
      </c>
      <c r="AA459" s="120">
        <f t="shared" si="70"/>
        <v>2.4680090251173303</v>
      </c>
      <c r="AB459" s="38">
        <f t="shared" si="71"/>
        <v>22.561080797627401</v>
      </c>
      <c r="AC459" s="38">
        <f t="shared" si="72"/>
        <v>11.966746635809788</v>
      </c>
    </row>
    <row r="460" spans="1:29" x14ac:dyDescent="0.25">
      <c r="A460" s="113">
        <v>2017</v>
      </c>
      <c r="B460" s="113">
        <v>12</v>
      </c>
      <c r="C460" s="29">
        <f>+GI_Data_Monthly!J460</f>
        <v>805291.75736453803</v>
      </c>
      <c r="D460" s="37">
        <f t="shared" si="73"/>
        <v>98.480149118644121</v>
      </c>
      <c r="E460" s="37">
        <f>GI_Data_Monthly!C460</f>
        <v>2.5031652005658001</v>
      </c>
      <c r="F460" s="114">
        <f>GI_Data_Monthly!L460</f>
        <v>17633.997001633601</v>
      </c>
      <c r="G460" s="37">
        <f>+GI_Data_Monthly!E460</f>
        <v>152.56607364962599</v>
      </c>
      <c r="H460" s="29">
        <f>+GI_Data_Monthly!H460</f>
        <v>8526.4338893663808</v>
      </c>
      <c r="I460" s="115">
        <f>+GI_Data_Monthly!G460</f>
        <v>8177.19880170329</v>
      </c>
      <c r="J460" s="29">
        <f>GI_Data_Monthly!I460</f>
        <v>8459.6643208159985</v>
      </c>
      <c r="K460" s="38">
        <f>+GI_Data_Monthly!K460</f>
        <v>42.940853767848203</v>
      </c>
      <c r="L460" s="74">
        <f>+H460*1000/Population_Monthly!C580</f>
        <v>0.41467711193173812</v>
      </c>
      <c r="M460" s="74">
        <f>GI_Data_Monthly!N460</f>
        <v>272.75709718369598</v>
      </c>
      <c r="N460" s="74">
        <f>GI_Data_Monthly!O460*100</f>
        <v>221.03931965434799</v>
      </c>
      <c r="O460" s="74">
        <f t="shared" si="67"/>
        <v>213.13040365849884</v>
      </c>
      <c r="P460" s="93">
        <f t="shared" si="74"/>
        <v>108.96488059279653</v>
      </c>
      <c r="Q460" s="116">
        <f t="shared" si="75"/>
        <v>17.806589224334388</v>
      </c>
      <c r="R460" s="74">
        <f t="shared" si="76"/>
        <v>219.56942902931533</v>
      </c>
      <c r="S460" s="121">
        <f t="shared" si="68"/>
        <v>7.1203489158112587E-2</v>
      </c>
      <c r="T460" s="74">
        <v>0</v>
      </c>
      <c r="U460" s="74">
        <f t="shared" si="77"/>
        <v>218.13070451233662</v>
      </c>
      <c r="V460" s="38">
        <v>62.852158396256165</v>
      </c>
      <c r="W460" s="83">
        <f>AVERAGE(Q449:Q460)</f>
        <v>17.597221500912941</v>
      </c>
      <c r="X460" s="74">
        <f>+GI_Data_Monthly!AB460*100</f>
        <v>203.50775438659099</v>
      </c>
      <c r="Y460" s="74">
        <f>+GI_Data_Monthly!AC460*100</f>
        <v>255.09638753415297</v>
      </c>
      <c r="Z460" s="122">
        <f t="shared" si="69"/>
        <v>6.1434529238591329E-2</v>
      </c>
      <c r="AA460" s="120">
        <f t="shared" si="70"/>
        <v>2.4732375011621475</v>
      </c>
      <c r="AB460" s="38">
        <f t="shared" si="71"/>
        <v>22.598247235369669</v>
      </c>
      <c r="AC460" s="38">
        <f t="shared" si="72"/>
        <v>11.966746635809788</v>
      </c>
    </row>
    <row r="461" spans="1:29" x14ac:dyDescent="0.25">
      <c r="A461" s="113">
        <v>2018</v>
      </c>
      <c r="B461" s="113">
        <v>1</v>
      </c>
      <c r="C461" s="29">
        <f>+GI_Data_Monthly!J461</f>
        <v>807581.293458545</v>
      </c>
      <c r="D461" s="37">
        <f t="shared" si="73"/>
        <v>98.61293569833191</v>
      </c>
      <c r="E461" s="37">
        <f>GI_Data_Monthly!C461</f>
        <v>2.5086059999999999</v>
      </c>
      <c r="F461" s="114">
        <f>GI_Data_Monthly!L461</f>
        <v>17671.5</v>
      </c>
      <c r="G461" s="37">
        <f>+GI_Data_Monthly!E461</f>
        <v>153.495430766602</v>
      </c>
      <c r="H461" s="29">
        <f>+GI_Data_Monthly!H461</f>
        <v>8535.6718051366006</v>
      </c>
      <c r="I461" s="115">
        <f>+GI_Data_Monthly!G461</f>
        <v>8189.4052513458</v>
      </c>
      <c r="J461" s="29">
        <f>GI_Data_Monthly!I461</f>
        <v>0</v>
      </c>
      <c r="K461" s="38">
        <f>+GI_Data_Monthly!K461</f>
        <v>43.033458907284697</v>
      </c>
      <c r="L461" s="74">
        <f>+H461*1000/Population_Monthly!C581</f>
        <v>0.414636981293516</v>
      </c>
      <c r="M461" s="74">
        <f>GI_Data_Monthly!N461</f>
        <v>281.48329999999999</v>
      </c>
      <c r="N461" s="74">
        <f>GI_Data_Monthly!O461*100</f>
        <v>222.37990000000002</v>
      </c>
      <c r="O461" s="74">
        <f t="shared" si="67"/>
        <v>214.52536199183214</v>
      </c>
      <c r="P461" s="93">
        <f t="shared" si="74"/>
        <v>112.2070584220878</v>
      </c>
      <c r="Q461" s="116">
        <f t="shared" si="75"/>
        <v>17.843263495935094</v>
      </c>
      <c r="R461" s="74">
        <f t="shared" si="76"/>
        <v>221.00249569598199</v>
      </c>
      <c r="S461" s="121">
        <f t="shared" si="68"/>
        <v>8.1401806259859599E-2</v>
      </c>
      <c r="T461" s="74">
        <v>0</v>
      </c>
      <c r="U461" s="74">
        <f t="shared" si="77"/>
        <v>219.56942902931533</v>
      </c>
      <c r="V461" s="38">
        <v>63.106210837093101</v>
      </c>
      <c r="W461" s="83"/>
      <c r="X461" s="74">
        <f>+GI_Data_Monthly!AB461*100</f>
        <v>203.96299999999999</v>
      </c>
      <c r="Y461" s="74">
        <f>+GI_Data_Monthly!AC461*100</f>
        <v>255.55889999999999</v>
      </c>
      <c r="Z461" s="122">
        <f t="shared" si="69"/>
        <v>6.1814617871523113E-2</v>
      </c>
      <c r="AA461" s="120">
        <f t="shared" si="70"/>
        <v>2.4786339178288146</v>
      </c>
      <c r="AB461" s="38">
        <f t="shared" si="71"/>
        <v>22.634921506970375</v>
      </c>
      <c r="AC461" s="38">
        <f t="shared" si="72"/>
        <v>11.966746635809788</v>
      </c>
    </row>
    <row r="462" spans="1:29" x14ac:dyDescent="0.25">
      <c r="A462" s="113">
        <v>2018</v>
      </c>
      <c r="B462" s="113">
        <v>2</v>
      </c>
      <c r="C462" s="29">
        <f>+GI_Data_Monthly!J462</f>
        <v>810032.27119374403</v>
      </c>
      <c r="D462" s="37">
        <f t="shared" si="73"/>
        <v>98.762231779051916</v>
      </c>
      <c r="E462" s="37">
        <f>GI_Data_Monthly!C462</f>
        <v>2.5138485188492798</v>
      </c>
      <c r="F462" s="114">
        <f>GI_Data_Monthly!L462</f>
        <v>17710.496017590402</v>
      </c>
      <c r="G462" s="37">
        <f>+GI_Data_Monthly!E462</f>
        <v>154.107010687534</v>
      </c>
      <c r="H462" s="29">
        <f>+GI_Data_Monthly!H462</f>
        <v>8546.2204944377099</v>
      </c>
      <c r="I462" s="115">
        <f>+GI_Data_Monthly!G462</f>
        <v>8201.8425120842294</v>
      </c>
      <c r="J462" s="29">
        <f>GI_Data_Monthly!I462</f>
        <v>0</v>
      </c>
      <c r="K462" s="38">
        <f>+GI_Data_Monthly!K462</f>
        <v>43.109765137760803</v>
      </c>
      <c r="L462" s="74">
        <f>+H462*1000/Population_Monthly!C582</f>
        <v>0.41466054358080001</v>
      </c>
      <c r="M462" s="74">
        <f>GI_Data_Monthly!N462</f>
        <v>291.89909903907198</v>
      </c>
      <c r="N462" s="74">
        <f>GI_Data_Monthly!O462*100</f>
        <v>223.46843710746299</v>
      </c>
      <c r="O462" s="74">
        <f t="shared" si="67"/>
        <v>215.96262672523378</v>
      </c>
      <c r="P462" s="93">
        <f t="shared" si="74"/>
        <v>116.11642342422824</v>
      </c>
      <c r="Q462" s="116">
        <f t="shared" si="75"/>
        <v>17.875918645664516</v>
      </c>
      <c r="R462" s="74">
        <f t="shared" si="76"/>
        <v>222.29588558727036</v>
      </c>
      <c r="S462" s="121">
        <f t="shared" si="68"/>
        <v>8.3634329337203273E-2</v>
      </c>
      <c r="T462" s="74">
        <v>0</v>
      </c>
      <c r="U462" s="74">
        <f t="shared" si="77"/>
        <v>221.00249569598199</v>
      </c>
      <c r="V462" s="38">
        <v>63.414433191904621</v>
      </c>
      <c r="W462" s="83"/>
      <c r="X462" s="74">
        <f>+GI_Data_Monthly!AB462*100</f>
        <v>204.32433328639502</v>
      </c>
      <c r="Y462" s="74">
        <f>+GI_Data_Monthly!AC462*100</f>
        <v>256.02377070603399</v>
      </c>
      <c r="Z462" s="122">
        <f t="shared" si="69"/>
        <v>6.282344737950539E-2</v>
      </c>
      <c r="AA462" s="120">
        <f t="shared" si="70"/>
        <v>2.4840781505105922</v>
      </c>
      <c r="AB462" s="38">
        <f t="shared" si="71"/>
        <v>22.667576656699797</v>
      </c>
      <c r="AC462" s="38">
        <f t="shared" si="72"/>
        <v>11.966746635809788</v>
      </c>
    </row>
    <row r="463" spans="1:29" x14ac:dyDescent="0.25">
      <c r="A463" s="113">
        <v>2018</v>
      </c>
      <c r="B463" s="113">
        <v>3</v>
      </c>
      <c r="C463" s="29">
        <f>+GI_Data_Monthly!J463</f>
        <v>812320.21374458994</v>
      </c>
      <c r="D463" s="37">
        <f t="shared" si="73"/>
        <v>98.904535563324188</v>
      </c>
      <c r="E463" s="37">
        <f>GI_Data_Monthly!C463</f>
        <v>2.5185260193626302</v>
      </c>
      <c r="F463" s="114">
        <f>GI_Data_Monthly!L463</f>
        <v>17747.030319738999</v>
      </c>
      <c r="G463" s="37">
        <f>+GI_Data_Monthly!E463</f>
        <v>154.491881356238</v>
      </c>
      <c r="H463" s="29">
        <f>+GI_Data_Monthly!H463</f>
        <v>8556.5858330677493</v>
      </c>
      <c r="I463" s="115">
        <f>+GI_Data_Monthly!G463</f>
        <v>8213.1745436941801</v>
      </c>
      <c r="J463" s="29">
        <f>GI_Data_Monthly!I463</f>
        <v>0</v>
      </c>
      <c r="K463" s="38">
        <f>+GI_Data_Monthly!K463</f>
        <v>43.168017560335301</v>
      </c>
      <c r="L463" s="74">
        <f>+H463*1000/Population_Monthly!C583</f>
        <v>0.41467516477491434</v>
      </c>
      <c r="M463" s="74">
        <f>GI_Data_Monthly!N463</f>
        <v>300.96266842073902</v>
      </c>
      <c r="N463" s="74">
        <f>GI_Data_Monthly!O463*100</f>
        <v>224.36468054452899</v>
      </c>
      <c r="O463" s="74">
        <f t="shared" si="67"/>
        <v>217.3608992399638</v>
      </c>
      <c r="P463" s="93">
        <f t="shared" si="74"/>
        <v>119.49952714679692</v>
      </c>
      <c r="Q463" s="116">
        <f t="shared" si="75"/>
        <v>17.900704794838436</v>
      </c>
      <c r="R463" s="74">
        <f t="shared" si="76"/>
        <v>223.40433921733066</v>
      </c>
      <c r="S463" s="121">
        <f t="shared" si="68"/>
        <v>8.0830681438704977E-2</v>
      </c>
      <c r="T463" s="74">
        <v>0</v>
      </c>
      <c r="U463" s="74">
        <f t="shared" si="77"/>
        <v>222.29588558727036</v>
      </c>
      <c r="V463" s="38">
        <v>63.723142091970658</v>
      </c>
      <c r="W463" s="83"/>
      <c r="X463" s="74">
        <f>+GI_Data_Monthly!AB463*100</f>
        <v>204.62704970010898</v>
      </c>
      <c r="Y463" s="74">
        <f>+GI_Data_Monthly!AC463*100</f>
        <v>256.445874004041</v>
      </c>
      <c r="Z463" s="122">
        <f t="shared" si="69"/>
        <v>6.3988654772273501E-2</v>
      </c>
      <c r="AA463" s="120">
        <f t="shared" si="70"/>
        <v>2.4894931671128906</v>
      </c>
      <c r="AB463" s="38">
        <f t="shared" si="71"/>
        <v>22.692362805873717</v>
      </c>
      <c r="AC463" s="38">
        <f t="shared" si="72"/>
        <v>11.966746635809788</v>
      </c>
    </row>
    <row r="464" spans="1:29" x14ac:dyDescent="0.25">
      <c r="A464" s="113">
        <v>2018</v>
      </c>
      <c r="B464" s="113">
        <v>4</v>
      </c>
      <c r="C464" s="29">
        <f>+GI_Data_Monthly!J464</f>
        <v>814819.23031486699</v>
      </c>
      <c r="D464" s="37">
        <f t="shared" si="73"/>
        <v>99.057809601946772</v>
      </c>
      <c r="E464" s="37">
        <f>GI_Data_Monthly!C464</f>
        <v>2.5238160000000001</v>
      </c>
      <c r="F464" s="114">
        <f>GI_Data_Monthly!L464</f>
        <v>17788.900000000001</v>
      </c>
      <c r="G464" s="37">
        <f>+GI_Data_Monthly!E464</f>
        <v>154.918212890625</v>
      </c>
      <c r="H464" s="29">
        <f>+GI_Data_Monthly!H464</f>
        <v>8568.3300585496909</v>
      </c>
      <c r="I464" s="115">
        <f>+GI_Data_Monthly!G464</f>
        <v>8225.6940022107392</v>
      </c>
      <c r="J464" s="29">
        <f>GI_Data_Monthly!I464</f>
        <v>0</v>
      </c>
      <c r="K464" s="38">
        <f>+GI_Data_Monthly!K464</f>
        <v>43.227559326421201</v>
      </c>
      <c r="L464" s="74">
        <f>+H464*1000/Population_Monthly!C584</f>
        <v>0.41475649767650874</v>
      </c>
      <c r="M464" s="74">
        <f>GI_Data_Monthly!N464</f>
        <v>308.37560000000002</v>
      </c>
      <c r="N464" s="74">
        <f>GI_Data_Monthly!O464*100</f>
        <v>225.46379999999999</v>
      </c>
      <c r="O464" s="74">
        <f t="shared" si="67"/>
        <v>218.69574090663045</v>
      </c>
      <c r="P464" s="93">
        <f t="shared" si="74"/>
        <v>122.18624495605069</v>
      </c>
      <c r="Q464" s="116">
        <f t="shared" si="75"/>
        <v>17.92891110932996</v>
      </c>
      <c r="R464" s="74">
        <f t="shared" si="76"/>
        <v>224.43230588399732</v>
      </c>
      <c r="S464" s="121">
        <f t="shared" si="68"/>
        <v>7.6478533576960439E-2</v>
      </c>
      <c r="T464" s="74">
        <v>0</v>
      </c>
      <c r="U464" s="74">
        <f t="shared" si="77"/>
        <v>223.40433921733066</v>
      </c>
      <c r="V464" s="38">
        <v>64.070888780946589</v>
      </c>
      <c r="W464" s="83"/>
      <c r="X464" s="74">
        <f>+GI_Data_Monthly!AB464*100</f>
        <v>205.0275</v>
      </c>
      <c r="Y464" s="74">
        <f>+GI_Data_Monthly!AC464*100</f>
        <v>256.91579999999999</v>
      </c>
      <c r="Z464" s="122">
        <f t="shared" si="69"/>
        <v>6.5069474983480355E-2</v>
      </c>
      <c r="AA464" s="120">
        <f t="shared" si="70"/>
        <v>2.4948560837795575</v>
      </c>
      <c r="AB464" s="38">
        <f t="shared" si="71"/>
        <v>22.720569120365241</v>
      </c>
      <c r="AC464" s="38">
        <f t="shared" si="72"/>
        <v>11.966746635809788</v>
      </c>
    </row>
    <row r="465" spans="1:29" x14ac:dyDescent="0.25">
      <c r="A465" s="113">
        <v>2018</v>
      </c>
      <c r="B465" s="113">
        <v>5</v>
      </c>
      <c r="C465" s="29">
        <f>+GI_Data_Monthly!J465</f>
        <v>817108.72254546604</v>
      </c>
      <c r="D465" s="37">
        <f t="shared" si="73"/>
        <v>99.19144797099392</v>
      </c>
      <c r="E465" s="37">
        <f>GI_Data_Monthly!C465</f>
        <v>2.5291551702130999</v>
      </c>
      <c r="F465" s="114">
        <f>GI_Data_Monthly!L465</f>
        <v>17830.541005059898</v>
      </c>
      <c r="G465" s="37">
        <f>+GI_Data_Monthly!E465</f>
        <v>155.46692266660699</v>
      </c>
      <c r="H465" s="29">
        <f>+GI_Data_Monthly!H465</f>
        <v>8579.3799427923004</v>
      </c>
      <c r="I465" s="115">
        <f>+GI_Data_Monthly!G465</f>
        <v>8237.6932614635207</v>
      </c>
      <c r="J465" s="29">
        <f>GI_Data_Monthly!I465</f>
        <v>0</v>
      </c>
      <c r="K465" s="38">
        <f>+GI_Data_Monthly!K465</f>
        <v>43.285327632451597</v>
      </c>
      <c r="L465" s="74">
        <f>+H465*1000/Population_Monthly!C585</f>
        <v>0.4148065508937564</v>
      </c>
      <c r="M465" s="74">
        <f>GI_Data_Monthly!N465</f>
        <v>311.23116756511098</v>
      </c>
      <c r="N465" s="74">
        <f>GI_Data_Monthly!O465*100</f>
        <v>226.76525006741701</v>
      </c>
      <c r="O465" s="74">
        <f t="shared" ref="O465:O528" si="78">AVERAGE(N454:N465)</f>
        <v>219.9990117741925</v>
      </c>
      <c r="P465" s="93">
        <f t="shared" si="74"/>
        <v>123.0573636725055</v>
      </c>
      <c r="Q465" s="116">
        <f t="shared" si="75"/>
        <v>17.955037459523453</v>
      </c>
      <c r="R465" s="74">
        <f t="shared" si="76"/>
        <v>225.53124353731536</v>
      </c>
      <c r="S465" s="121">
        <f t="shared" si="68"/>
        <v>7.4075435693269354E-2</v>
      </c>
      <c r="T465" s="74">
        <v>0</v>
      </c>
      <c r="U465" s="74">
        <f t="shared" si="77"/>
        <v>224.43230588399732</v>
      </c>
      <c r="V465" s="38">
        <v>64.38759181913602</v>
      </c>
      <c r="W465" s="83"/>
      <c r="X465" s="74">
        <f>+GI_Data_Monthly!AB465*100</f>
        <v>205.53847342395798</v>
      </c>
      <c r="Y465" s="74">
        <f>+GI_Data_Monthly!AC465*100</f>
        <v>257.37289044551301</v>
      </c>
      <c r="Z465" s="122">
        <f t="shared" si="69"/>
        <v>6.6081804504160638E-2</v>
      </c>
      <c r="AA465" s="120">
        <f t="shared" si="70"/>
        <v>2.5001951435677499</v>
      </c>
      <c r="AB465" s="38">
        <f t="shared" si="71"/>
        <v>22.746695470558734</v>
      </c>
      <c r="AC465" s="38">
        <f t="shared" si="72"/>
        <v>11.966746635809788</v>
      </c>
    </row>
    <row r="466" spans="1:29" x14ac:dyDescent="0.25">
      <c r="A466" s="113">
        <v>2018</v>
      </c>
      <c r="B466" s="113">
        <v>6</v>
      </c>
      <c r="C466" s="29">
        <f>+GI_Data_Monthly!J466</f>
        <v>819325.92285917897</v>
      </c>
      <c r="D466" s="37">
        <f t="shared" si="73"/>
        <v>99.311426081188955</v>
      </c>
      <c r="E466" s="37">
        <f>GI_Data_Monthly!C466</f>
        <v>2.5347381992794999</v>
      </c>
      <c r="F466" s="114">
        <f>GI_Data_Monthly!L466</f>
        <v>17873.262353002501</v>
      </c>
      <c r="G466" s="37">
        <f>+GI_Data_Monthly!E466</f>
        <v>156.1154424273</v>
      </c>
      <c r="H466" s="29">
        <f>+GI_Data_Monthly!H466</f>
        <v>8590.1388047019009</v>
      </c>
      <c r="I466" s="115">
        <f>+GI_Data_Monthly!G466</f>
        <v>8250.06703850335</v>
      </c>
      <c r="J466" s="29">
        <f>GI_Data_Monthly!I466</f>
        <v>0</v>
      </c>
      <c r="K466" s="38">
        <f>+GI_Data_Monthly!K466</f>
        <v>43.343420886475499</v>
      </c>
      <c r="L466" s="74">
        <f>+H466*1000/Population_Monthly!C586</f>
        <v>0.41484243307684243</v>
      </c>
      <c r="M466" s="74">
        <f>GI_Data_Monthly!N466</f>
        <v>310.13839783587298</v>
      </c>
      <c r="N466" s="74">
        <f>GI_Data_Monthly!O466*100</f>
        <v>228.19616574528999</v>
      </c>
      <c r="O466" s="74">
        <f t="shared" si="78"/>
        <v>221.29228023626533</v>
      </c>
      <c r="P466" s="93">
        <f t="shared" si="74"/>
        <v>122.3551994142945</v>
      </c>
      <c r="Q466" s="116">
        <f t="shared" si="75"/>
        <v>17.980690178419128</v>
      </c>
      <c r="R466" s="74">
        <f t="shared" si="76"/>
        <v>226.80840527090231</v>
      </c>
      <c r="S466" s="121">
        <f t="shared" si="68"/>
        <v>7.297086951865106E-2</v>
      </c>
      <c r="T466" s="74">
        <v>0</v>
      </c>
      <c r="U466" s="74">
        <f t="shared" si="77"/>
        <v>225.53124353731536</v>
      </c>
      <c r="V466" s="38">
        <v>64.673299441288449</v>
      </c>
      <c r="W466" s="83"/>
      <c r="X466" s="74">
        <f>+GI_Data_Monthly!AB466*100</f>
        <v>206.11764618958</v>
      </c>
      <c r="Y466" s="74">
        <f>+GI_Data_Monthly!AC466*100</f>
        <v>257.84555812531397</v>
      </c>
      <c r="Z466" s="122">
        <f t="shared" si="69"/>
        <v>6.7122008428449051E-2</v>
      </c>
      <c r="AA466" s="120">
        <f t="shared" si="70"/>
        <v>2.5055290547806299</v>
      </c>
      <c r="AB466" s="38">
        <f t="shared" si="71"/>
        <v>22.772348189454409</v>
      </c>
      <c r="AC466" s="38">
        <f t="shared" si="72"/>
        <v>11.966746635809788</v>
      </c>
    </row>
    <row r="467" spans="1:29" x14ac:dyDescent="0.25">
      <c r="A467" s="113">
        <v>2018</v>
      </c>
      <c r="B467" s="113">
        <v>7</v>
      </c>
      <c r="C467" s="29">
        <f>+GI_Data_Monthly!J467</f>
        <v>821334.28058531496</v>
      </c>
      <c r="D467" s="37">
        <f t="shared" si="73"/>
        <v>99.409209479707272</v>
      </c>
      <c r="E467" s="37">
        <f>GI_Data_Monthly!C467</f>
        <v>2.5399820000000002</v>
      </c>
      <c r="F467" s="114">
        <f>GI_Data_Monthly!L467</f>
        <v>17912.62</v>
      </c>
      <c r="G467" s="37">
        <f>+GI_Data_Monthly!E467</f>
        <v>156.71479797363301</v>
      </c>
      <c r="H467" s="29">
        <f>+GI_Data_Monthly!H467</f>
        <v>8599.6652469287092</v>
      </c>
      <c r="I467" s="115">
        <f>+GI_Data_Monthly!G467</f>
        <v>8262.1548333806695</v>
      </c>
      <c r="J467" s="29">
        <f>GI_Data_Monthly!I467</f>
        <v>0</v>
      </c>
      <c r="K467" s="38">
        <f>+GI_Data_Monthly!K467</f>
        <v>43.394632563255897</v>
      </c>
      <c r="L467" s="74">
        <f>+H467*1000/Population_Monthly!C587</f>
        <v>0.41481878391519567</v>
      </c>
      <c r="M467" s="74">
        <f>GI_Data_Monthly!N467</f>
        <v>306.11970000000002</v>
      </c>
      <c r="N467" s="74">
        <f>GI_Data_Monthly!O467*100</f>
        <v>229.4374</v>
      </c>
      <c r="O467" s="74">
        <f t="shared" si="78"/>
        <v>222.57467190293198</v>
      </c>
      <c r="P467" s="93">
        <f t="shared" si="74"/>
        <v>120.52042101085756</v>
      </c>
      <c r="Q467" s="116">
        <f t="shared" si="75"/>
        <v>18.00090870833656</v>
      </c>
      <c r="R467" s="74">
        <f t="shared" si="76"/>
        <v>228.13293860423565</v>
      </c>
      <c r="S467" s="121">
        <f t="shared" si="68"/>
        <v>7.1893452284456982E-2</v>
      </c>
      <c r="T467" s="74">
        <v>0</v>
      </c>
      <c r="U467" s="74">
        <f t="shared" si="77"/>
        <v>226.80840527090231</v>
      </c>
      <c r="V467" s="38">
        <v>64.89101776577499</v>
      </c>
      <c r="W467" s="83"/>
      <c r="X467" s="74">
        <f>+GI_Data_Monthly!AB467*100</f>
        <v>206.62029999999999</v>
      </c>
      <c r="Y467" s="74">
        <f>+GI_Data_Monthly!AC467*100</f>
        <v>258.30090000000001</v>
      </c>
      <c r="Z467" s="122">
        <f t="shared" si="69"/>
        <v>6.8322935122230144E-2</v>
      </c>
      <c r="AA467" s="120">
        <f t="shared" si="70"/>
        <v>2.5108550547806296</v>
      </c>
      <c r="AB467" s="38">
        <f t="shared" si="71"/>
        <v>22.792566719371841</v>
      </c>
      <c r="AC467" s="38">
        <f t="shared" si="72"/>
        <v>11.966746635809788</v>
      </c>
    </row>
    <row r="468" spans="1:29" x14ac:dyDescent="0.25">
      <c r="A468" s="113">
        <v>2018</v>
      </c>
      <c r="B468" s="113">
        <v>8</v>
      </c>
      <c r="C468" s="29">
        <f>+GI_Data_Monthly!J468</f>
        <v>823306.88094900397</v>
      </c>
      <c r="D468" s="37">
        <f t="shared" si="73"/>
        <v>99.494935763482701</v>
      </c>
      <c r="E468" s="37">
        <f>GI_Data_Monthly!C468</f>
        <v>2.54510509152718</v>
      </c>
      <c r="F468" s="114">
        <f>GI_Data_Monthly!L468</f>
        <v>17950.1236398279</v>
      </c>
      <c r="G468" s="37">
        <f>+GI_Data_Monthly!E468</f>
        <v>157.22003510469901</v>
      </c>
      <c r="H468" s="29">
        <f>+GI_Data_Monthly!H468</f>
        <v>8608.4932954981105</v>
      </c>
      <c r="I468" s="115">
        <f>+GI_Data_Monthly!G468</f>
        <v>8274.8621789771496</v>
      </c>
      <c r="J468" s="29">
        <f>GI_Data_Monthly!I468</f>
        <v>0</v>
      </c>
      <c r="K468" s="38">
        <f>+GI_Data_Monthly!K468</f>
        <v>43.441487421397099</v>
      </c>
      <c r="L468" s="74">
        <f>+H468*1000/Population_Monthly!C588</f>
        <v>0.41476154082043909</v>
      </c>
      <c r="M468" s="74">
        <f>GI_Data_Monthly!N468</f>
        <v>300.19315844456997</v>
      </c>
      <c r="N468" s="74">
        <f>GI_Data_Monthly!O468*100</f>
        <v>230.43943229424698</v>
      </c>
      <c r="O468" s="74">
        <f t="shared" si="78"/>
        <v>223.82887491252529</v>
      </c>
      <c r="P468" s="93">
        <f t="shared" si="74"/>
        <v>117.94921924596846</v>
      </c>
      <c r="Q468" s="116">
        <f t="shared" si="75"/>
        <v>18.017858258430383</v>
      </c>
      <c r="R468" s="74">
        <f t="shared" si="76"/>
        <v>229.357666013179</v>
      </c>
      <c r="S468" s="121">
        <f t="shared" si="68"/>
        <v>6.9875603592132185E-2</v>
      </c>
      <c r="T468" s="74">
        <v>0</v>
      </c>
      <c r="U468" s="74">
        <f t="shared" si="77"/>
        <v>228.13293860423565</v>
      </c>
      <c r="V468" s="38">
        <v>65.045837294602165</v>
      </c>
      <c r="W468" s="83"/>
      <c r="X468" s="74">
        <f>+GI_Data_Monthly!AB468*100</f>
        <v>207.00873067797701</v>
      </c>
      <c r="Y468" s="74">
        <f>+GI_Data_Monthly!AC468*100</f>
        <v>258.76754055439602</v>
      </c>
      <c r="Z468" s="122">
        <f t="shared" si="69"/>
        <v>6.9811191443445844E-2</v>
      </c>
      <c r="AA468" s="120">
        <f t="shared" si="70"/>
        <v>2.516155125251768</v>
      </c>
      <c r="AB468" s="38">
        <f t="shared" si="71"/>
        <v>22.809516269465664</v>
      </c>
      <c r="AC468" s="38">
        <f t="shared" si="72"/>
        <v>11.966746635809788</v>
      </c>
    </row>
    <row r="469" spans="1:29" x14ac:dyDescent="0.25">
      <c r="A469" s="113">
        <v>2018</v>
      </c>
      <c r="B469" s="113">
        <v>9</v>
      </c>
      <c r="C469" s="29">
        <f>+GI_Data_Monthly!J469</f>
        <v>825343.50954088499</v>
      </c>
      <c r="D469" s="37">
        <f t="shared" si="73"/>
        <v>99.586373059186826</v>
      </c>
      <c r="E469" s="37">
        <f>GI_Data_Monthly!C469</f>
        <v>2.5501984225568601</v>
      </c>
      <c r="F469" s="114">
        <f>GI_Data_Monthly!L469</f>
        <v>17985.8521750564</v>
      </c>
      <c r="G469" s="37">
        <f>+GI_Data_Monthly!E469</f>
        <v>157.63015868063701</v>
      </c>
      <c r="H469" s="29">
        <f>+GI_Data_Monthly!H469</f>
        <v>8616.8098949068408</v>
      </c>
      <c r="I469" s="115">
        <f>+GI_Data_Monthly!G469</f>
        <v>8287.7153187450804</v>
      </c>
      <c r="J469" s="29">
        <f>GI_Data_Monthly!I469</f>
        <v>0</v>
      </c>
      <c r="K469" s="38">
        <f>+GI_Data_Monthly!K469</f>
        <v>43.492080876810903</v>
      </c>
      <c r="L469" s="74">
        <f>+H469*1000/Population_Monthly!C589</f>
        <v>0.41467981751536775</v>
      </c>
      <c r="M469" s="74">
        <f>GI_Data_Monthly!N469</f>
        <v>294.92737087517702</v>
      </c>
      <c r="N469" s="74">
        <f>GI_Data_Monthly!O469*100</f>
        <v>231.43720651063001</v>
      </c>
      <c r="O469" s="74">
        <f t="shared" si="78"/>
        <v>225.05504661312685</v>
      </c>
      <c r="P469" s="93">
        <f t="shared" si="74"/>
        <v>115.64879354739747</v>
      </c>
      <c r="Q469" s="116">
        <f t="shared" si="75"/>
        <v>18.03528816135956</v>
      </c>
      <c r="R469" s="74">
        <f t="shared" si="76"/>
        <v>230.438012934959</v>
      </c>
      <c r="S469" s="121">
        <f t="shared" si="68"/>
        <v>6.7893349980241879E-2</v>
      </c>
      <c r="T469" s="74">
        <v>0</v>
      </c>
      <c r="U469" s="74">
        <f t="shared" si="77"/>
        <v>229.357666013179</v>
      </c>
      <c r="V469" s="38">
        <v>65.159311535659612</v>
      </c>
      <c r="W469" s="83"/>
      <c r="X469" s="74">
        <f>+GI_Data_Monthly!AB469*100</f>
        <v>207.35405312982098</v>
      </c>
      <c r="Y469" s="74">
        <f>+GI_Data_Monthly!AC469*100</f>
        <v>259.23158973050602</v>
      </c>
      <c r="Z469" s="122">
        <f t="shared" si="69"/>
        <v>7.1488069085691788E-2</v>
      </c>
      <c r="AA469" s="120">
        <f t="shared" si="70"/>
        <v>2.5214281836826502</v>
      </c>
      <c r="AB469" s="38">
        <f t="shared" si="71"/>
        <v>22.826946172394841</v>
      </c>
      <c r="AC469" s="38">
        <f t="shared" si="72"/>
        <v>11.966746635809788</v>
      </c>
    </row>
    <row r="470" spans="1:29" x14ac:dyDescent="0.25">
      <c r="A470" s="113">
        <v>2018</v>
      </c>
      <c r="B470" s="113">
        <v>10</v>
      </c>
      <c r="C470" s="29">
        <f>+GI_Data_Monthly!J470</f>
        <v>827565.13047903206</v>
      </c>
      <c r="D470" s="37">
        <f t="shared" si="73"/>
        <v>99.704459564452392</v>
      </c>
      <c r="E470" s="37">
        <f>GI_Data_Monthly!C470</f>
        <v>2.5554489999999999</v>
      </c>
      <c r="F470" s="114">
        <f>GI_Data_Monthly!L470</f>
        <v>18020.7</v>
      </c>
      <c r="G470" s="37">
        <f>+GI_Data_Monthly!E470</f>
        <v>157.980827443848</v>
      </c>
      <c r="H470" s="29">
        <f>+GI_Data_Monthly!H470</f>
        <v>8625.0099756378404</v>
      </c>
      <c r="I470" s="115">
        <f>+GI_Data_Monthly!G470</f>
        <v>8300.18169793163</v>
      </c>
      <c r="J470" s="29">
        <f>GI_Data_Monthly!I470</f>
        <v>0</v>
      </c>
      <c r="K470" s="38">
        <f>+GI_Data_Monthly!K470</f>
        <v>43.556498435213399</v>
      </c>
      <c r="L470" s="74">
        <f>+H470*1000/Population_Monthly!C590</f>
        <v>0.4145926830190409</v>
      </c>
      <c r="M470" s="74">
        <f>GI_Data_Monthly!N470</f>
        <v>293.07060000000001</v>
      </c>
      <c r="N470" s="74">
        <f>GI_Data_Monthly!O470*100</f>
        <v>232.7611</v>
      </c>
      <c r="O470" s="74">
        <f t="shared" si="78"/>
        <v>226.27841327979351</v>
      </c>
      <c r="P470" s="93">
        <f t="shared" si="74"/>
        <v>114.68458184843448</v>
      </c>
      <c r="Q470" s="116">
        <f t="shared" si="75"/>
        <v>18.058205549169781</v>
      </c>
      <c r="R470" s="74">
        <f t="shared" si="76"/>
        <v>231.54591293495901</v>
      </c>
      <c r="S470" s="121">
        <f t="shared" si="68"/>
        <v>6.7316364996994116E-2</v>
      </c>
      <c r="T470" s="74">
        <v>0</v>
      </c>
      <c r="U470" s="74">
        <f t="shared" si="77"/>
        <v>230.438012934959</v>
      </c>
      <c r="V470" s="38">
        <v>65.267318673772209</v>
      </c>
      <c r="W470" s="83"/>
      <c r="X470" s="74">
        <f>+GI_Data_Monthly!AB470*100</f>
        <v>207.77</v>
      </c>
      <c r="Y470" s="74">
        <f>+GI_Data_Monthly!AC470*100</f>
        <v>259.68019999999996</v>
      </c>
      <c r="Z470" s="122">
        <f t="shared" si="69"/>
        <v>7.3008882496553018E-2</v>
      </c>
      <c r="AA470" s="120">
        <f t="shared" si="70"/>
        <v>2.5266975170159829</v>
      </c>
      <c r="AB470" s="38">
        <f t="shared" si="71"/>
        <v>22.849863560205062</v>
      </c>
      <c r="AC470" s="38">
        <f t="shared" si="72"/>
        <v>11.966746635809788</v>
      </c>
    </row>
    <row r="471" spans="1:29" x14ac:dyDescent="0.25">
      <c r="A471" s="113">
        <v>2018</v>
      </c>
      <c r="B471" s="113">
        <v>11</v>
      </c>
      <c r="C471" s="29">
        <f>+GI_Data_Monthly!J471</f>
        <v>830237.27774130704</v>
      </c>
      <c r="D471" s="37">
        <f t="shared" si="73"/>
        <v>99.8718951497425</v>
      </c>
      <c r="E471" s="37">
        <f>GI_Data_Monthly!C471</f>
        <v>2.56142621373204</v>
      </c>
      <c r="F471" s="114">
        <f>GI_Data_Monthly!L471</f>
        <v>18058.522762598601</v>
      </c>
      <c r="G471" s="37">
        <f>+GI_Data_Monthly!E471</f>
        <v>158.332604725663</v>
      </c>
      <c r="H471" s="29">
        <f>+GI_Data_Monthly!H471</f>
        <v>8634.1398846483698</v>
      </c>
      <c r="I471" s="115">
        <f>+GI_Data_Monthly!G471</f>
        <v>8313.02216200558</v>
      </c>
      <c r="J471" s="29">
        <f>GI_Data_Monthly!I471</f>
        <v>0</v>
      </c>
      <c r="K471" s="38">
        <f>+GI_Data_Monthly!K471</f>
        <v>43.646281776584601</v>
      </c>
      <c r="L471" s="74">
        <f>+H471*1000/Population_Monthly!C591</f>
        <v>0.41455039433935692</v>
      </c>
      <c r="M471" s="74">
        <f>GI_Data_Monthly!N471</f>
        <v>296.43816916564799</v>
      </c>
      <c r="N471" s="74">
        <f>GI_Data_Monthly!O471*100</f>
        <v>234.718230378507</v>
      </c>
      <c r="O471" s="74">
        <f t="shared" si="78"/>
        <v>227.53924352520264</v>
      </c>
      <c r="P471" s="93">
        <f t="shared" si="74"/>
        <v>115.73168400339462</v>
      </c>
      <c r="Q471" s="116">
        <f t="shared" si="75"/>
        <v>18.093583321929835</v>
      </c>
      <c r="R471" s="74">
        <f t="shared" si="76"/>
        <v>232.97217896304565</v>
      </c>
      <c r="S471" s="121">
        <f t="shared" si="68"/>
        <v>6.8901508818016488E-2</v>
      </c>
      <c r="T471" s="74">
        <v>0</v>
      </c>
      <c r="U471" s="74">
        <f t="shared" si="77"/>
        <v>231.54591293495901</v>
      </c>
      <c r="V471" s="38">
        <v>65.407929151260774</v>
      </c>
      <c r="W471" s="83"/>
      <c r="X471" s="74">
        <f>+GI_Data_Monthly!AB471*100</f>
        <v>208.36589431802599</v>
      </c>
      <c r="Y471" s="74">
        <f>+GI_Data_Monthly!AC471*100</f>
        <v>260.14532641443998</v>
      </c>
      <c r="Z471" s="122">
        <f t="shared" si="69"/>
        <v>7.3872952054550245E-2</v>
      </c>
      <c r="AA471" s="120">
        <f t="shared" si="70"/>
        <v>2.5320013196738658</v>
      </c>
      <c r="AB471" s="38">
        <f t="shared" si="71"/>
        <v>22.885241332965116</v>
      </c>
      <c r="AC471" s="38">
        <f t="shared" si="72"/>
        <v>11.966746635809788</v>
      </c>
    </row>
    <row r="472" spans="1:29" x14ac:dyDescent="0.25">
      <c r="A472" s="113">
        <v>2018</v>
      </c>
      <c r="B472" s="113">
        <v>12</v>
      </c>
      <c r="C472" s="29">
        <f>+GI_Data_Monthly!J472</f>
        <v>833006.96901934606</v>
      </c>
      <c r="D472" s="37">
        <f t="shared" si="73"/>
        <v>100.054809219807</v>
      </c>
      <c r="E472" s="37">
        <f>GI_Data_Monthly!C472</f>
        <v>2.5674245297552498</v>
      </c>
      <c r="F472" s="114">
        <f>GI_Data_Monthly!L472</f>
        <v>18096.502998633001</v>
      </c>
      <c r="G472" s="37">
        <f>+GI_Data_Monthly!E472</f>
        <v>158.66623778050999</v>
      </c>
      <c r="H472" s="29">
        <f>+GI_Data_Monthly!H472</f>
        <v>8643.4913948696503</v>
      </c>
      <c r="I472" s="115">
        <f>+GI_Data_Monthly!G472</f>
        <v>8325.5065450111597</v>
      </c>
      <c r="J472" s="29">
        <f>GI_Data_Monthly!I472</f>
        <v>8591.9947192646214</v>
      </c>
      <c r="K472" s="38">
        <f>+GI_Data_Monthly!K472</f>
        <v>43.743772586287797</v>
      </c>
      <c r="L472" s="74">
        <f>+H472*1000/Population_Monthly!C592</f>
        <v>0.4145188310016843</v>
      </c>
      <c r="M472" s="74">
        <f>GI_Data_Monthly!N472</f>
        <v>303.84465834790501</v>
      </c>
      <c r="N472" s="74">
        <f>GI_Data_Monthly!O472*100</f>
        <v>236.812071331292</v>
      </c>
      <c r="O472" s="74">
        <f t="shared" si="78"/>
        <v>228.85363949828124</v>
      </c>
      <c r="P472" s="93">
        <f t="shared" si="74"/>
        <v>118.34609151174163</v>
      </c>
      <c r="Q472" s="116">
        <f t="shared" si="75"/>
        <v>18.132617476071541</v>
      </c>
      <c r="R472" s="74">
        <f t="shared" si="76"/>
        <v>234.76380056993301</v>
      </c>
      <c r="S472" s="121">
        <f t="shared" si="68"/>
        <v>7.1357221428335782E-2</v>
      </c>
      <c r="T472" s="74">
        <v>0</v>
      </c>
      <c r="U472" s="74">
        <f t="shared" si="77"/>
        <v>232.97217896304565</v>
      </c>
      <c r="V472" s="38">
        <v>65.572027150009035</v>
      </c>
      <c r="W472" s="83">
        <f>AVERAGE(Q461:Q472)</f>
        <v>17.985248929917354</v>
      </c>
      <c r="X472" s="74">
        <f>+GI_Data_Monthly!AB472*100</f>
        <v>209.01255444143101</v>
      </c>
      <c r="Y472" s="74">
        <f>+GI_Data_Monthly!AC472*100</f>
        <v>260.59885887682401</v>
      </c>
      <c r="Z472" s="122">
        <f t="shared" si="69"/>
        <v>7.3885763077068844E-2</v>
      </c>
      <c r="AA472" s="120">
        <f t="shared" si="70"/>
        <v>2.537356263772987</v>
      </c>
      <c r="AB472" s="38">
        <f t="shared" si="71"/>
        <v>22.924275487106822</v>
      </c>
      <c r="AC472" s="38">
        <f t="shared" si="72"/>
        <v>11.966746635809788</v>
      </c>
    </row>
    <row r="473" spans="1:29" x14ac:dyDescent="0.25">
      <c r="A473" s="113">
        <v>2019</v>
      </c>
      <c r="B473" s="113">
        <v>1</v>
      </c>
      <c r="C473" s="29">
        <f>+GI_Data_Monthly!J473</f>
        <v>835795.75120411406</v>
      </c>
      <c r="D473" s="37">
        <f t="shared" si="73"/>
        <v>100.2320012330652</v>
      </c>
      <c r="E473" s="37">
        <f>GI_Data_Monthly!C473</f>
        <v>2.573375</v>
      </c>
      <c r="F473" s="114">
        <f>GI_Data_Monthly!L473</f>
        <v>18136.310000000001</v>
      </c>
      <c r="G473" s="37">
        <f>+GI_Data_Monthly!E473</f>
        <v>158.99939590331999</v>
      </c>
      <c r="H473" s="29">
        <f>+GI_Data_Monthly!H473</f>
        <v>8653.4115979620292</v>
      </c>
      <c r="I473" s="115">
        <f>+GI_Data_Monthly!G473</f>
        <v>8338.6118297755402</v>
      </c>
      <c r="J473" s="29">
        <f>GI_Data_Monthly!I473</f>
        <v>0</v>
      </c>
      <c r="K473" s="38">
        <f>+GI_Data_Monthly!K473</f>
        <v>43.838296621262103</v>
      </c>
      <c r="L473" s="74">
        <f>+H473*1000/Population_Monthly!C593</f>
        <v>0.4145145821292277</v>
      </c>
      <c r="M473" s="74">
        <f>GI_Data_Monthly!N473</f>
        <v>314.0548</v>
      </c>
      <c r="N473" s="74">
        <f>GI_Data_Monthly!O473*100</f>
        <v>238.6481</v>
      </c>
      <c r="O473" s="74">
        <f t="shared" si="78"/>
        <v>230.20932283161457</v>
      </c>
      <c r="P473" s="93">
        <f t="shared" si="74"/>
        <v>122.0400446883956</v>
      </c>
      <c r="Q473" s="116">
        <f t="shared" si="75"/>
        <v>18.171613205219597</v>
      </c>
      <c r="R473" s="74">
        <f t="shared" si="76"/>
        <v>236.72613390326634</v>
      </c>
      <c r="S473" s="121">
        <f t="shared" si="68"/>
        <v>7.3154992874805647E-2</v>
      </c>
      <c r="T473" s="74">
        <v>0</v>
      </c>
      <c r="U473" s="74">
        <f t="shared" si="77"/>
        <v>234.76380056993301</v>
      </c>
      <c r="V473" s="38">
        <v>65.762987157695392</v>
      </c>
      <c r="W473" s="83"/>
      <c r="X473" s="74">
        <f>+GI_Data_Monthly!AB473*100</f>
        <v>209.61539999999999</v>
      </c>
      <c r="Y473" s="74">
        <f>+GI_Data_Monthly!AC473*100</f>
        <v>261.07300000000004</v>
      </c>
      <c r="Z473" s="122">
        <f t="shared" si="69"/>
        <v>7.3198528628314344E-2</v>
      </c>
      <c r="AA473" s="120">
        <f t="shared" si="70"/>
        <v>2.5427536804396533</v>
      </c>
      <c r="AB473" s="38">
        <f t="shared" si="71"/>
        <v>22.963271216254878</v>
      </c>
      <c r="AC473" s="38">
        <f t="shared" si="72"/>
        <v>11.966746635809788</v>
      </c>
    </row>
    <row r="474" spans="1:29" x14ac:dyDescent="0.25">
      <c r="A474" s="113">
        <v>2019</v>
      </c>
      <c r="B474" s="113">
        <v>2</v>
      </c>
      <c r="C474" s="29">
        <f>+GI_Data_Monthly!J474</f>
        <v>838308.78915254597</v>
      </c>
      <c r="D474" s="37">
        <f t="shared" si="73"/>
        <v>100.37189523160131</v>
      </c>
      <c r="E474" s="37">
        <f>GI_Data_Monthly!C474</f>
        <v>2.5787305180367102</v>
      </c>
      <c r="F474" s="114">
        <f>GI_Data_Monthly!L474</f>
        <v>18176.060854762502</v>
      </c>
      <c r="G474" s="37">
        <f>+GI_Data_Monthly!E474</f>
        <v>159.334392168341</v>
      </c>
      <c r="H474" s="29">
        <f>+GI_Data_Monthly!H474</f>
        <v>8663.3554002756791</v>
      </c>
      <c r="I474" s="115">
        <f>+GI_Data_Monthly!G474</f>
        <v>8352.0271009948101</v>
      </c>
      <c r="J474" s="29">
        <f>GI_Data_Monthly!I474</f>
        <v>0</v>
      </c>
      <c r="K474" s="38">
        <f>+GI_Data_Monthly!K474</f>
        <v>43.913691847166199</v>
      </c>
      <c r="L474" s="74">
        <f>+H474*1000/Population_Monthly!C594</f>
        <v>0.41451147221495616</v>
      </c>
      <c r="M474" s="74">
        <f>GI_Data_Monthly!N474</f>
        <v>325.01220202744798</v>
      </c>
      <c r="N474" s="74">
        <f>GI_Data_Monthly!O474*100</f>
        <v>239.76261520933301</v>
      </c>
      <c r="O474" s="74">
        <f t="shared" si="78"/>
        <v>231.56717100677039</v>
      </c>
      <c r="P474" s="93">
        <f t="shared" si="74"/>
        <v>126.03573725683158</v>
      </c>
      <c r="Q474" s="116">
        <f t="shared" si="75"/>
        <v>18.202729057962777</v>
      </c>
      <c r="R474" s="74">
        <f t="shared" si="76"/>
        <v>238.40759551354168</v>
      </c>
      <c r="S474" s="121">
        <f t="shared" si="68"/>
        <v>7.2914897122739353E-2</v>
      </c>
      <c r="T474" s="74">
        <v>0</v>
      </c>
      <c r="U474" s="74">
        <f t="shared" si="77"/>
        <v>236.72613390326634</v>
      </c>
      <c r="V474" s="38">
        <v>65.974045043211717</v>
      </c>
      <c r="W474" s="83"/>
      <c r="X474" s="74">
        <f>+GI_Data_Monthly!AB474*100</f>
        <v>210.05386637435501</v>
      </c>
      <c r="Y474" s="74">
        <f>+GI_Data_Monthly!AC474*100</f>
        <v>261.55391009382402</v>
      </c>
      <c r="Z474" s="122">
        <f t="shared" si="69"/>
        <v>7.2305242610442355E-2</v>
      </c>
      <c r="AA474" s="120">
        <f t="shared" si="70"/>
        <v>2.5481605137052727</v>
      </c>
      <c r="AB474" s="38">
        <f t="shared" si="71"/>
        <v>22.994387068998059</v>
      </c>
      <c r="AC474" s="38">
        <f t="shared" si="72"/>
        <v>11.966746635809788</v>
      </c>
    </row>
    <row r="475" spans="1:29" x14ac:dyDescent="0.25">
      <c r="A475" s="113">
        <v>2019</v>
      </c>
      <c r="B475" s="113">
        <v>3</v>
      </c>
      <c r="C475" s="29">
        <f>+GI_Data_Monthly!J475</f>
        <v>840389.85037462099</v>
      </c>
      <c r="D475" s="37">
        <f t="shared" si="73"/>
        <v>100.47285185888623</v>
      </c>
      <c r="E475" s="37">
        <f>GI_Data_Monthly!C475</f>
        <v>2.58320690545882</v>
      </c>
      <c r="F475" s="114">
        <f>GI_Data_Monthly!L475</f>
        <v>18212.2152852576</v>
      </c>
      <c r="G475" s="37">
        <f>+GI_Data_Monthly!E475</f>
        <v>159.710128037039</v>
      </c>
      <c r="H475" s="29">
        <f>+GI_Data_Monthly!H475</f>
        <v>8672.2998289935695</v>
      </c>
      <c r="I475" s="115">
        <f>+GI_Data_Monthly!G475</f>
        <v>8364.34753096235</v>
      </c>
      <c r="J475" s="29">
        <f>GI_Data_Monthly!I475</f>
        <v>0</v>
      </c>
      <c r="K475" s="38">
        <f>+GI_Data_Monthly!K475</f>
        <v>43.969860754909803</v>
      </c>
      <c r="L475" s="74">
        <f>+H475*1000/Population_Monthly!C595</f>
        <v>0.41446060810036062</v>
      </c>
      <c r="M475" s="74">
        <f>GI_Data_Monthly!N475</f>
        <v>333.68530596226401</v>
      </c>
      <c r="N475" s="74">
        <f>GI_Data_Monthly!O475*100</f>
        <v>240.33023978552103</v>
      </c>
      <c r="O475" s="74">
        <f t="shared" si="78"/>
        <v>232.89763427685307</v>
      </c>
      <c r="P475" s="93">
        <f t="shared" si="74"/>
        <v>129.17482732688654</v>
      </c>
      <c r="Q475" s="116">
        <f t="shared" si="75"/>
        <v>18.223775226568097</v>
      </c>
      <c r="R475" s="74">
        <f t="shared" si="76"/>
        <v>239.58031833161803</v>
      </c>
      <c r="S475" s="121">
        <f t="shared" si="68"/>
        <v>7.1158968525009803E-2</v>
      </c>
      <c r="T475" s="74">
        <v>0</v>
      </c>
      <c r="U475" s="74">
        <f t="shared" si="77"/>
        <v>238.40759551354168</v>
      </c>
      <c r="V475" s="38">
        <v>66.200458384738283</v>
      </c>
      <c r="W475" s="83"/>
      <c r="X475" s="74">
        <f>+GI_Data_Monthly!AB475*100</f>
        <v>210.36449586660601</v>
      </c>
      <c r="Y475" s="74">
        <f>+GI_Data_Monthly!AC475*100</f>
        <v>261.99242795069</v>
      </c>
      <c r="Z475" s="122">
        <f t="shared" si="69"/>
        <v>7.1499266534301095E-2</v>
      </c>
      <c r="AA475" s="120">
        <f t="shared" si="70"/>
        <v>2.553550587546622</v>
      </c>
      <c r="AB475" s="38">
        <f t="shared" si="71"/>
        <v>23.015433237603379</v>
      </c>
      <c r="AC475" s="38">
        <f t="shared" si="72"/>
        <v>11.966746635809788</v>
      </c>
    </row>
    <row r="476" spans="1:29" x14ac:dyDescent="0.25">
      <c r="A476" s="113">
        <v>2019</v>
      </c>
      <c r="B476" s="113">
        <v>4</v>
      </c>
      <c r="C476" s="29">
        <f>+GI_Data_Monthly!J476</f>
        <v>842601.17475303402</v>
      </c>
      <c r="D476" s="37">
        <f t="shared" si="73"/>
        <v>100.57186375771262</v>
      </c>
      <c r="E476" s="37">
        <f>GI_Data_Monthly!C476</f>
        <v>2.5880570000000001</v>
      </c>
      <c r="F476" s="114">
        <f>GI_Data_Monthly!L476</f>
        <v>18253.09</v>
      </c>
      <c r="G476" s="37">
        <f>+GI_Data_Monthly!E476</f>
        <v>160.303754169922</v>
      </c>
      <c r="H476" s="29">
        <f>+GI_Data_Monthly!H476</f>
        <v>8682.1392369887708</v>
      </c>
      <c r="I476" s="115">
        <f>+GI_Data_Monthly!G476</f>
        <v>8378.1004276001295</v>
      </c>
      <c r="J476" s="29">
        <f>GI_Data_Monthly!I476</f>
        <v>0</v>
      </c>
      <c r="K476" s="38">
        <f>+GI_Data_Monthly!K476</f>
        <v>44.0282545283833</v>
      </c>
      <c r="L476" s="74">
        <f>+H476*1000/Population_Monthly!C596</f>
        <v>0.41445258417633629</v>
      </c>
      <c r="M476" s="74">
        <f>GI_Data_Monthly!N476</f>
        <v>339.77699999999999</v>
      </c>
      <c r="N476" s="74">
        <f>GI_Data_Monthly!O476*100</f>
        <v>240.82</v>
      </c>
      <c r="O476" s="74">
        <f t="shared" si="78"/>
        <v>234.17731761018641</v>
      </c>
      <c r="P476" s="93">
        <f t="shared" si="74"/>
        <v>131.28652112376196</v>
      </c>
      <c r="Q476" s="116">
        <f t="shared" si="75"/>
        <v>18.247623866061939</v>
      </c>
      <c r="R476" s="74">
        <f t="shared" si="76"/>
        <v>240.30428499828471</v>
      </c>
      <c r="S476" s="121">
        <f t="shared" si="68"/>
        <v>6.8109381639092303E-2</v>
      </c>
      <c r="T476" s="74">
        <v>0</v>
      </c>
      <c r="U476" s="74">
        <f t="shared" si="77"/>
        <v>239.58031833161803</v>
      </c>
      <c r="V476" s="38">
        <v>66.516984992782497</v>
      </c>
      <c r="W476" s="83"/>
      <c r="X476" s="74">
        <f>+GI_Data_Monthly!AB476*100</f>
        <v>210.7157</v>
      </c>
      <c r="Y476" s="74">
        <f>+GI_Data_Monthly!AC476*100</f>
        <v>262.47989999999999</v>
      </c>
      <c r="Z476" s="122">
        <f t="shared" si="69"/>
        <v>7.0801837206145413E-2</v>
      </c>
      <c r="AA476" s="120">
        <f t="shared" si="70"/>
        <v>2.558904004213288</v>
      </c>
      <c r="AB476" s="38">
        <f t="shared" si="71"/>
        <v>23.039281877097221</v>
      </c>
      <c r="AC476" s="38">
        <f t="shared" si="72"/>
        <v>11.966746635809788</v>
      </c>
    </row>
    <row r="477" spans="1:29" x14ac:dyDescent="0.25">
      <c r="A477" s="113">
        <v>2019</v>
      </c>
      <c r="B477" s="113">
        <v>5</v>
      </c>
      <c r="C477" s="29">
        <f>+GI_Data_Monthly!J477</f>
        <v>844744.12242584699</v>
      </c>
      <c r="D477" s="37">
        <f t="shared" si="73"/>
        <v>100.66745769823849</v>
      </c>
      <c r="E477" s="37">
        <f>GI_Data_Monthly!C477</f>
        <v>2.5928698354081998</v>
      </c>
      <c r="F477" s="114">
        <f>GI_Data_Monthly!L477</f>
        <v>18293.872899083799</v>
      </c>
      <c r="G477" s="37">
        <f>+GI_Data_Monthly!E477</f>
        <v>161.10646045225201</v>
      </c>
      <c r="H477" s="29">
        <f>+GI_Data_Monthly!H477</f>
        <v>8691.6127606823102</v>
      </c>
      <c r="I477" s="115">
        <f>+GI_Data_Monthly!G477</f>
        <v>8391.4319656115495</v>
      </c>
      <c r="J477" s="29">
        <f>GI_Data_Monthly!I477</f>
        <v>0</v>
      </c>
      <c r="K477" s="38">
        <f>+GI_Data_Monthly!K477</f>
        <v>44.088191747078298</v>
      </c>
      <c r="L477" s="74">
        <f>+H477*1000/Population_Monthly!C597</f>
        <v>0.41442965730816739</v>
      </c>
      <c r="M477" s="74">
        <f>GI_Data_Monthly!N477</f>
        <v>340.62268961388099</v>
      </c>
      <c r="N477" s="74">
        <f>GI_Data_Monthly!O477*100</f>
        <v>241.42398990006902</v>
      </c>
      <c r="O477" s="74">
        <f t="shared" si="78"/>
        <v>235.3988792629074</v>
      </c>
      <c r="P477" s="93">
        <f t="shared" si="74"/>
        <v>131.3689892806579</v>
      </c>
      <c r="Q477" s="116">
        <f t="shared" si="75"/>
        <v>18.271454197078434</v>
      </c>
      <c r="R477" s="74">
        <f t="shared" si="76"/>
        <v>240.85807656186333</v>
      </c>
      <c r="S477" s="121">
        <f t="shared" ref="S477:S540" si="79">N477/N465-1</f>
        <v>6.4642796144003478E-2</v>
      </c>
      <c r="T477" s="74">
        <v>0</v>
      </c>
      <c r="U477" s="74">
        <f t="shared" si="77"/>
        <v>240.30428499828471</v>
      </c>
      <c r="V477" s="38">
        <v>66.901710808754657</v>
      </c>
      <c r="W477" s="83"/>
      <c r="X477" s="74">
        <f>+GI_Data_Monthly!AB477*100</f>
        <v>211.13477265759201</v>
      </c>
      <c r="Y477" s="74">
        <f>+GI_Data_Monthly!AC477*100</f>
        <v>262.95139692686303</v>
      </c>
      <c r="Z477" s="122">
        <f t="shared" ref="Z477:Z540" si="80">AVERAGE(S466:S477)</f>
        <v>7.0015783910373261E-2</v>
      </c>
      <c r="AA477" s="120">
        <f t="shared" ref="AA477:AA540" si="81">AVERAGE(E466:E477)</f>
        <v>2.564213559646213</v>
      </c>
      <c r="AB477" s="38">
        <f t="shared" si="71"/>
        <v>23.063112208113715</v>
      </c>
      <c r="AC477" s="38">
        <f t="shared" si="72"/>
        <v>11.966746635809788</v>
      </c>
    </row>
    <row r="478" spans="1:29" x14ac:dyDescent="0.25">
      <c r="A478" s="113">
        <v>2019</v>
      </c>
      <c r="B478" s="113">
        <v>6</v>
      </c>
      <c r="C478" s="29">
        <f>+GI_Data_Monthly!J478</f>
        <v>846981.11718769895</v>
      </c>
      <c r="D478" s="37">
        <f t="shared" si="73"/>
        <v>100.76839357315221</v>
      </c>
      <c r="E478" s="37">
        <f>GI_Data_Monthly!C478</f>
        <v>2.59792761198924</v>
      </c>
      <c r="F478" s="114">
        <f>GI_Data_Monthly!L478</f>
        <v>18336.903870742201</v>
      </c>
      <c r="G478" s="37">
        <f>+GI_Data_Monthly!E478</f>
        <v>162.03297707346999</v>
      </c>
      <c r="H478" s="29">
        <f>+GI_Data_Monthly!H478</f>
        <v>8701.5258505450493</v>
      </c>
      <c r="I478" s="115">
        <f>+GI_Data_Monthly!G478</f>
        <v>8405.2259558235201</v>
      </c>
      <c r="J478" s="29">
        <f>GI_Data_Monthly!I478</f>
        <v>0</v>
      </c>
      <c r="K478" s="38">
        <f>+GI_Data_Monthly!K478</f>
        <v>44.152441727537798</v>
      </c>
      <c r="L478" s="74">
        <f>+H478*1000/Population_Monthly!C598</f>
        <v>0.41442771811786805</v>
      </c>
      <c r="M478" s="74">
        <f>GI_Data_Monthly!N478</f>
        <v>337.18286465997301</v>
      </c>
      <c r="N478" s="74">
        <f>GI_Data_Monthly!O478*100</f>
        <v>242.14947064490698</v>
      </c>
      <c r="O478" s="74">
        <f t="shared" si="78"/>
        <v>236.56165467120886</v>
      </c>
      <c r="P478" s="93">
        <f t="shared" si="74"/>
        <v>129.78916852952312</v>
      </c>
      <c r="Q478" s="116">
        <f t="shared" si="75"/>
        <v>18.297995674475629</v>
      </c>
      <c r="R478" s="74">
        <f t="shared" si="76"/>
        <v>241.46448684832532</v>
      </c>
      <c r="S478" s="121">
        <f t="shared" si="79"/>
        <v>6.1146097061032689E-2</v>
      </c>
      <c r="T478" s="74">
        <v>0</v>
      </c>
      <c r="U478" s="74">
        <f t="shared" si="77"/>
        <v>240.85807656186333</v>
      </c>
      <c r="V478" s="38">
        <v>67.336224516794246</v>
      </c>
      <c r="W478" s="83"/>
      <c r="X478" s="74">
        <f>+GI_Data_Monthly!AB478*100</f>
        <v>211.60312201557798</v>
      </c>
      <c r="Y478" s="74">
        <f>+GI_Data_Monthly!AC478*100</f>
        <v>263.43757044546101</v>
      </c>
      <c r="Z478" s="122">
        <f t="shared" si="80"/>
        <v>6.9030386205571725E-2</v>
      </c>
      <c r="AA478" s="120">
        <f t="shared" si="81"/>
        <v>2.5694793440386916</v>
      </c>
      <c r="AB478" s="38">
        <f t="shared" si="71"/>
        <v>23.08965368551091</v>
      </c>
      <c r="AC478" s="38">
        <f t="shared" si="72"/>
        <v>11.966746635809788</v>
      </c>
    </row>
    <row r="479" spans="1:29" x14ac:dyDescent="0.25">
      <c r="A479" s="113">
        <v>2019</v>
      </c>
      <c r="B479" s="113">
        <v>7</v>
      </c>
      <c r="C479" s="29">
        <f>+GI_Data_Monthly!J479</f>
        <v>849166.11936218</v>
      </c>
      <c r="D479" s="37">
        <f t="shared" si="73"/>
        <v>100.86773088367656</v>
      </c>
      <c r="E479" s="37">
        <f>GI_Data_Monthly!C479</f>
        <v>2.6027979999999999</v>
      </c>
      <c r="F479" s="114">
        <f>GI_Data_Monthly!L479</f>
        <v>18378.849999999999</v>
      </c>
      <c r="G479" s="37">
        <f>+GI_Data_Monthly!E479</f>
        <v>162.84303283691401</v>
      </c>
      <c r="H479" s="29">
        <f>+GI_Data_Monthly!H479</f>
        <v>8711.4444510996691</v>
      </c>
      <c r="I479" s="115">
        <f>+GI_Data_Monthly!G479</f>
        <v>8418.6103119684703</v>
      </c>
      <c r="J479" s="29">
        <f>GI_Data_Monthly!I479</f>
        <v>0</v>
      </c>
      <c r="K479" s="38">
        <f>+GI_Data_Monthly!K479</f>
        <v>44.213474659957697</v>
      </c>
      <c r="L479" s="74">
        <f>+H479*1000/Population_Monthly!C599</f>
        <v>0.41442604551694667</v>
      </c>
      <c r="M479" s="74">
        <f>GI_Data_Monthly!N479</f>
        <v>331.17430000000002</v>
      </c>
      <c r="N479" s="74">
        <f>GI_Data_Monthly!O479*100</f>
        <v>242.83890000000002</v>
      </c>
      <c r="O479" s="74">
        <f t="shared" si="78"/>
        <v>237.67844633787556</v>
      </c>
      <c r="P479" s="93">
        <f t="shared" si="74"/>
        <v>127.23780331781414</v>
      </c>
      <c r="Q479" s="116">
        <f t="shared" si="75"/>
        <v>18.323215461889998</v>
      </c>
      <c r="R479" s="74">
        <f t="shared" si="76"/>
        <v>242.13745351499202</v>
      </c>
      <c r="S479" s="121">
        <f t="shared" si="79"/>
        <v>5.841026789878212E-2</v>
      </c>
      <c r="T479" s="74">
        <v>0</v>
      </c>
      <c r="U479" s="74">
        <f t="shared" si="77"/>
        <v>241.46448684832532</v>
      </c>
      <c r="V479" s="38">
        <v>67.736118582333603</v>
      </c>
      <c r="W479" s="83"/>
      <c r="X479" s="74">
        <f>+GI_Data_Monthly!AB479*100</f>
        <v>212.0155</v>
      </c>
      <c r="Y479" s="74">
        <f>+GI_Data_Monthly!AC479*100</f>
        <v>263.9067</v>
      </c>
      <c r="Z479" s="122">
        <f t="shared" si="80"/>
        <v>6.7906787506765487E-2</v>
      </c>
      <c r="AA479" s="120">
        <f t="shared" si="81"/>
        <v>2.5747140107053585</v>
      </c>
      <c r="AB479" s="38">
        <f t="shared" si="71"/>
        <v>23.114873472925279</v>
      </c>
      <c r="AC479" s="38">
        <f t="shared" si="72"/>
        <v>11.966746635809788</v>
      </c>
    </row>
    <row r="480" spans="1:29" x14ac:dyDescent="0.25">
      <c r="A480" s="113">
        <v>2019</v>
      </c>
      <c r="B480" s="113">
        <v>8</v>
      </c>
      <c r="C480" s="29">
        <f>+GI_Data_Monthly!J480</f>
        <v>851438.34647454706</v>
      </c>
      <c r="D480" s="37">
        <f t="shared" si="73"/>
        <v>100.97121893660616</v>
      </c>
      <c r="E480" s="37">
        <f>GI_Data_Monthly!C480</f>
        <v>2.6076677725675799</v>
      </c>
      <c r="F480" s="114">
        <f>GI_Data_Monthly!L480</f>
        <v>18421.979127249</v>
      </c>
      <c r="G480" s="37">
        <f>+GI_Data_Monthly!E480</f>
        <v>163.46941748631301</v>
      </c>
      <c r="H480" s="29">
        <f>+GI_Data_Monthly!H480</f>
        <v>8722.0914785226996</v>
      </c>
      <c r="I480" s="115">
        <f>+GI_Data_Monthly!G480</f>
        <v>8432.48556808168</v>
      </c>
      <c r="J480" s="29">
        <f>GI_Data_Monthly!I480</f>
        <v>0</v>
      </c>
      <c r="K480" s="38">
        <f>+GI_Data_Monthly!K480</f>
        <v>44.273685954752601</v>
      </c>
      <c r="L480" s="74">
        <f>+H480*1000/Population_Monthly!C600</f>
        <v>0.41445899034293604</v>
      </c>
      <c r="M480" s="74">
        <f>GI_Data_Monthly!N480</f>
        <v>323.68805993988599</v>
      </c>
      <c r="N480" s="74">
        <f>GI_Data_Monthly!O480*100</f>
        <v>243.39121556613497</v>
      </c>
      <c r="O480" s="74">
        <f t="shared" si="78"/>
        <v>238.75776161053284</v>
      </c>
      <c r="P480" s="93">
        <f t="shared" si="74"/>
        <v>124.12933248056136</v>
      </c>
      <c r="Q480" s="116">
        <f t="shared" si="75"/>
        <v>18.349627179566991</v>
      </c>
      <c r="R480" s="74">
        <f t="shared" si="76"/>
        <v>242.79319540368067</v>
      </c>
      <c r="S480" s="121">
        <f t="shared" si="79"/>
        <v>5.6204717842517127E-2</v>
      </c>
      <c r="T480" s="74">
        <v>0</v>
      </c>
      <c r="U480" s="74">
        <f t="shared" si="77"/>
        <v>242.13745351499202</v>
      </c>
      <c r="V480" s="38">
        <v>68.084703377439482</v>
      </c>
      <c r="W480" s="83"/>
      <c r="X480" s="74">
        <f>+GI_Data_Monthly!AB480*100</f>
        <v>212.33625304419201</v>
      </c>
      <c r="Y480" s="74">
        <f>+GI_Data_Monthly!AC480*100</f>
        <v>264.38973793184897</v>
      </c>
      <c r="Z480" s="122">
        <f t="shared" si="80"/>
        <v>6.6767547027630894E-2</v>
      </c>
      <c r="AA480" s="120">
        <f t="shared" si="81"/>
        <v>2.579927567458725</v>
      </c>
      <c r="AB480" s="38">
        <f t="shared" si="71"/>
        <v>23.141285190602272</v>
      </c>
      <c r="AC480" s="38">
        <f t="shared" si="72"/>
        <v>11.966746635809788</v>
      </c>
    </row>
    <row r="481" spans="1:29" x14ac:dyDescent="0.25">
      <c r="A481" s="113">
        <v>2019</v>
      </c>
      <c r="B481" s="113">
        <v>9</v>
      </c>
      <c r="C481" s="29">
        <f>+GI_Data_Monthly!J481</f>
        <v>853700.17824815703</v>
      </c>
      <c r="D481" s="37">
        <f t="shared" si="73"/>
        <v>101.07298547940866</v>
      </c>
      <c r="E481" s="37">
        <f>GI_Data_Monthly!C481</f>
        <v>2.6121239825490798</v>
      </c>
      <c r="F481" s="114">
        <f>GI_Data_Monthly!L481</f>
        <v>18464.562685054399</v>
      </c>
      <c r="G481" s="37">
        <f>+GI_Data_Monthly!E481</f>
        <v>164.02565858766101</v>
      </c>
      <c r="H481" s="29">
        <f>+GI_Data_Monthly!H481</f>
        <v>8732.5985139281493</v>
      </c>
      <c r="I481" s="115">
        <f>+GI_Data_Monthly!G481</f>
        <v>8446.3734221255309</v>
      </c>
      <c r="J481" s="29">
        <f>GI_Data_Monthly!I481</f>
        <v>0</v>
      </c>
      <c r="K481" s="38">
        <f>+GI_Data_Monthly!K481</f>
        <v>44.336682224369603</v>
      </c>
      <c r="L481" s="74">
        <f>+H481*1000/Population_Monthly!C601</f>
        <v>0.41448521545517525</v>
      </c>
      <c r="M481" s="74">
        <f>GI_Data_Monthly!N481</f>
        <v>316.14180019709698</v>
      </c>
      <c r="N481" s="74">
        <f>GI_Data_Monthly!O481*100</f>
        <v>243.50705019144502</v>
      </c>
      <c r="O481" s="74">
        <f t="shared" si="78"/>
        <v>239.76358191726743</v>
      </c>
      <c r="P481" s="93">
        <f t="shared" si="74"/>
        <v>121.02863505299061</v>
      </c>
      <c r="Q481" s="116">
        <f t="shared" si="75"/>
        <v>18.376899284335472</v>
      </c>
      <c r="R481" s="74">
        <f t="shared" si="76"/>
        <v>243.24572191919333</v>
      </c>
      <c r="S481" s="121">
        <f t="shared" si="79"/>
        <v>5.2151699645841765E-2</v>
      </c>
      <c r="T481" s="74">
        <v>0</v>
      </c>
      <c r="U481" s="74">
        <f t="shared" si="77"/>
        <v>242.79319540368067</v>
      </c>
      <c r="V481" s="38">
        <v>68.385197733241995</v>
      </c>
      <c r="W481" s="83"/>
      <c r="X481" s="74">
        <f>+GI_Data_Monthly!AB481*100</f>
        <v>212.54618608792902</v>
      </c>
      <c r="Y481" s="74">
        <f>+GI_Data_Monthly!AC481*100</f>
        <v>264.87087804225899</v>
      </c>
      <c r="Z481" s="122">
        <f t="shared" si="80"/>
        <v>6.545574283309756E-2</v>
      </c>
      <c r="AA481" s="120">
        <f t="shared" si="81"/>
        <v>2.5850880307914106</v>
      </c>
      <c r="AB481" s="38">
        <f t="shared" si="71"/>
        <v>23.168557295370753</v>
      </c>
      <c r="AC481" s="38">
        <f t="shared" si="72"/>
        <v>11.966746635809788</v>
      </c>
    </row>
    <row r="482" spans="1:29" x14ac:dyDescent="0.25">
      <c r="A482" s="113">
        <v>2019</v>
      </c>
      <c r="B482" s="113">
        <v>10</v>
      </c>
      <c r="C482" s="29">
        <f>+GI_Data_Monthly!J482</f>
        <v>855851.105938336</v>
      </c>
      <c r="D482" s="37">
        <f t="shared" si="73"/>
        <v>101.16700995626356</v>
      </c>
      <c r="E482" s="37">
        <f>GI_Data_Monthly!C482</f>
        <v>2.6157819999999998</v>
      </c>
      <c r="F482" s="114">
        <f>GI_Data_Monthly!L482</f>
        <v>18504.990000000002</v>
      </c>
      <c r="G482" s="37">
        <f>+GI_Data_Monthly!E482</f>
        <v>164.6953</v>
      </c>
      <c r="H482" s="29">
        <f>+GI_Data_Monthly!H482</f>
        <v>8741.9763847409104</v>
      </c>
      <c r="I482" s="115">
        <f>+GI_Data_Monthly!G482</f>
        <v>8459.7845316209005</v>
      </c>
      <c r="J482" s="29">
        <f>GI_Data_Monthly!I482</f>
        <v>0</v>
      </c>
      <c r="K482" s="38">
        <f>+GI_Data_Monthly!K482</f>
        <v>44.407401595265199</v>
      </c>
      <c r="L482" s="74">
        <f>+H482*1000/Population_Monthly!C602</f>
        <v>0.41445784705259497</v>
      </c>
      <c r="M482" s="74">
        <f>GI_Data_Monthly!N482</f>
        <v>309.8974</v>
      </c>
      <c r="N482" s="74">
        <f>GI_Data_Monthly!O482*100</f>
        <v>242.9145</v>
      </c>
      <c r="O482" s="74">
        <f t="shared" si="78"/>
        <v>240.60969858393412</v>
      </c>
      <c r="P482" s="93">
        <f t="shared" si="74"/>
        <v>118.47218155029739</v>
      </c>
      <c r="Q482" s="116">
        <f t="shared" si="75"/>
        <v>18.404996058373587</v>
      </c>
      <c r="R482" s="74">
        <f t="shared" si="76"/>
        <v>243.27092191919334</v>
      </c>
      <c r="S482" s="121">
        <f t="shared" si="79"/>
        <v>4.3621550164524958E-2</v>
      </c>
      <c r="T482" s="74">
        <v>0</v>
      </c>
      <c r="U482" s="74">
        <f t="shared" si="77"/>
        <v>243.24572191919333</v>
      </c>
      <c r="V482" s="38">
        <v>68.661063813750403</v>
      </c>
      <c r="W482" s="83"/>
      <c r="X482" s="74">
        <f>+GI_Data_Monthly!AB482*100</f>
        <v>212.6541</v>
      </c>
      <c r="Y482" s="74">
        <f>+GI_Data_Monthly!AC482*100</f>
        <v>265.33460000000002</v>
      </c>
      <c r="Z482" s="122">
        <f t="shared" si="80"/>
        <v>6.3481174930391793E-2</v>
      </c>
      <c r="AA482" s="120">
        <f t="shared" si="81"/>
        <v>2.5901157807914101</v>
      </c>
      <c r="AB482" s="38">
        <f t="shared" si="71"/>
        <v>23.196654069408869</v>
      </c>
      <c r="AC482" s="38">
        <f t="shared" si="72"/>
        <v>11.966746635809788</v>
      </c>
    </row>
    <row r="483" spans="1:29" x14ac:dyDescent="0.25">
      <c r="A483" s="113">
        <v>2019</v>
      </c>
      <c r="B483" s="113">
        <v>11</v>
      </c>
      <c r="C483" s="29">
        <f>+GI_Data_Monthly!J483</f>
        <v>858020.04342320096</v>
      </c>
      <c r="D483" s="37">
        <f t="shared" si="73"/>
        <v>101.25807163065396</v>
      </c>
      <c r="E483" s="37">
        <f>GI_Data_Monthly!C483</f>
        <v>2.61877356301137</v>
      </c>
      <c r="F483" s="114">
        <f>GI_Data_Monthly!L483</f>
        <v>18545.987968532201</v>
      </c>
      <c r="G483" s="37">
        <f>+GI_Data_Monthly!E483</f>
        <v>165.63726437546401</v>
      </c>
      <c r="H483" s="29">
        <f>+GI_Data_Monthly!H483</f>
        <v>8750.5428110307603</v>
      </c>
      <c r="I483" s="115">
        <f>+GI_Data_Monthly!G483</f>
        <v>8473.5965203138603</v>
      </c>
      <c r="J483" s="29">
        <f>GI_Data_Monthly!I483</f>
        <v>0</v>
      </c>
      <c r="K483" s="38">
        <f>+GI_Data_Monthly!K483</f>
        <v>44.494785470499302</v>
      </c>
      <c r="L483" s="74">
        <f>+H483*1000/Population_Monthly!C603</f>
        <v>0.41439211401043574</v>
      </c>
      <c r="M483" s="74">
        <f>GI_Data_Monthly!N483</f>
        <v>305.63315844349802</v>
      </c>
      <c r="N483" s="74">
        <f>GI_Data_Monthly!O483*100</f>
        <v>241.44585535168699</v>
      </c>
      <c r="O483" s="74">
        <f t="shared" si="78"/>
        <v>241.17033399836578</v>
      </c>
      <c r="P483" s="93">
        <f t="shared" si="74"/>
        <v>116.70850918933424</v>
      </c>
      <c r="Q483" s="116">
        <f t="shared" si="75"/>
        <v>18.438288213561027</v>
      </c>
      <c r="R483" s="74">
        <f t="shared" si="76"/>
        <v>242.62246851437735</v>
      </c>
      <c r="S483" s="121">
        <f t="shared" si="79"/>
        <v>2.8662558346367106E-2</v>
      </c>
      <c r="T483" s="74">
        <v>0</v>
      </c>
      <c r="U483" s="74">
        <f t="shared" si="77"/>
        <v>243.27092191919334</v>
      </c>
      <c r="V483" s="38">
        <v>68.947942621905284</v>
      </c>
      <c r="W483" s="83"/>
      <c r="X483" s="74">
        <f>+GI_Data_Monthly!AB483*100</f>
        <v>212.688297964144</v>
      </c>
      <c r="Y483" s="74">
        <f>+GI_Data_Monthly!AC483*100</f>
        <v>265.81206864308598</v>
      </c>
      <c r="Z483" s="122">
        <f t="shared" si="80"/>
        <v>6.0127929057754347E-2</v>
      </c>
      <c r="AA483" s="120">
        <f t="shared" si="81"/>
        <v>2.5948947265646871</v>
      </c>
      <c r="AB483" s="38">
        <f t="shared" si="71"/>
        <v>23.229946224596308</v>
      </c>
      <c r="AC483" s="38">
        <f t="shared" si="72"/>
        <v>11.966746635809788</v>
      </c>
    </row>
    <row r="484" spans="1:29" x14ac:dyDescent="0.25">
      <c r="A484" s="113">
        <v>2019</v>
      </c>
      <c r="B484" s="113">
        <v>12</v>
      </c>
      <c r="C484" s="29">
        <f>+GI_Data_Monthly!J484</f>
        <v>860107.22106906795</v>
      </c>
      <c r="D484" s="37">
        <f t="shared" si="73"/>
        <v>101.34410392405012</v>
      </c>
      <c r="E484" s="37">
        <f>GI_Data_Monthly!C484</f>
        <v>2.6213842620107899</v>
      </c>
      <c r="F484" s="114">
        <f>GI_Data_Monthly!L484</f>
        <v>18586.073422792499</v>
      </c>
      <c r="G484" s="37">
        <f>+GI_Data_Monthly!E484</f>
        <v>166.563102803329</v>
      </c>
      <c r="H484" s="29">
        <f>+GI_Data_Monthly!H484</f>
        <v>8758.8346527936192</v>
      </c>
      <c r="I484" s="115">
        <f>+GI_Data_Monthly!G484</f>
        <v>8486.9981357144807</v>
      </c>
      <c r="J484" s="29">
        <f>GI_Data_Monthly!I484</f>
        <v>8706.8194139636016</v>
      </c>
      <c r="K484" s="38">
        <f>+GI_Data_Monthly!K484</f>
        <v>44.5856396881778</v>
      </c>
      <c r="L484" s="74">
        <f>+H484*1000/Population_Monthly!C604</f>
        <v>0.41431354183258029</v>
      </c>
      <c r="M484" s="74">
        <f>GI_Data_Monthly!N484</f>
        <v>304.45518423930702</v>
      </c>
      <c r="N484" s="74">
        <f>GI_Data_Monthly!O484*100</f>
        <v>239.708457787942</v>
      </c>
      <c r="O484" s="74">
        <f t="shared" si="78"/>
        <v>241.41169953641989</v>
      </c>
      <c r="P484" s="93">
        <f t="shared" si="74"/>
        <v>116.14290535404682</v>
      </c>
      <c r="Q484" s="116">
        <f t="shared" si="75"/>
        <v>18.472434294080205</v>
      </c>
      <c r="R484" s="74">
        <f t="shared" si="76"/>
        <v>241.35627104654296</v>
      </c>
      <c r="S484" s="121">
        <f t="shared" si="79"/>
        <v>1.2230738240526895E-2</v>
      </c>
      <c r="T484" s="74">
        <v>0</v>
      </c>
      <c r="U484" s="74">
        <f t="shared" si="77"/>
        <v>242.62246851437735</v>
      </c>
      <c r="V484" s="38">
        <v>69.189312665900502</v>
      </c>
      <c r="W484" s="83">
        <f>AVERAGE(Q473:Q484)</f>
        <v>18.315054309931149</v>
      </c>
      <c r="X484" s="74">
        <f>+GI_Data_Monthly!AB484*100</f>
        <v>212.705900698368</v>
      </c>
      <c r="Y484" s="74">
        <f>+GI_Data_Monthly!AC484*100</f>
        <v>266.27399921945602</v>
      </c>
      <c r="Z484" s="122">
        <f t="shared" si="80"/>
        <v>5.5200722125436939E-2</v>
      </c>
      <c r="AA484" s="120">
        <f t="shared" si="81"/>
        <v>2.5993913709193159</v>
      </c>
      <c r="AB484" s="38">
        <f t="shared" si="71"/>
        <v>23.264092305115486</v>
      </c>
      <c r="AC484" s="38">
        <f t="shared" si="72"/>
        <v>11.966746635809788</v>
      </c>
    </row>
    <row r="485" spans="1:29" x14ac:dyDescent="0.25">
      <c r="A485" s="113">
        <v>2020</v>
      </c>
      <c r="B485" s="113">
        <v>1</v>
      </c>
      <c r="C485" s="29">
        <f>+GI_Data_Monthly!J485</f>
        <v>862307.46712984599</v>
      </c>
      <c r="D485" s="37">
        <f t="shared" si="73"/>
        <v>101.43611679991891</v>
      </c>
      <c r="E485" s="37">
        <f>GI_Data_Monthly!C485</f>
        <v>2.6244369999999999</v>
      </c>
      <c r="F485" s="114">
        <f>GI_Data_Monthly!L485</f>
        <v>18629.419999999998</v>
      </c>
      <c r="G485" s="37">
        <f>+GI_Data_Monthly!E485</f>
        <v>167.21104296386699</v>
      </c>
      <c r="H485" s="29">
        <f>+GI_Data_Monthly!H485</f>
        <v>8768.89453475554</v>
      </c>
      <c r="I485" s="115">
        <f>+GI_Data_Monthly!G485</f>
        <v>8500.9905183055598</v>
      </c>
      <c r="J485" s="29">
        <f>GI_Data_Monthly!I485</f>
        <v>0</v>
      </c>
      <c r="K485" s="38">
        <f>+GI_Data_Monthly!K485</f>
        <v>44.6751790276004</v>
      </c>
      <c r="L485" s="74">
        <f>+H485*1000/Population_Monthly!C605</f>
        <v>0.41431868555003654</v>
      </c>
      <c r="M485" s="74">
        <f>GI_Data_Monthly!N485</f>
        <v>307.09800000000001</v>
      </c>
      <c r="N485" s="74">
        <f>GI_Data_Monthly!O485*100</f>
        <v>238.2834</v>
      </c>
      <c r="O485" s="74">
        <f t="shared" si="78"/>
        <v>241.38130786975321</v>
      </c>
      <c r="P485" s="93">
        <f t="shared" si="74"/>
        <v>117.01481117664476</v>
      </c>
      <c r="Q485" s="116">
        <f t="shared" si="75"/>
        <v>18.509761451427956</v>
      </c>
      <c r="R485" s="74">
        <f t="shared" si="76"/>
        <v>239.81257104654298</v>
      </c>
      <c r="S485" s="121">
        <f t="shared" si="79"/>
        <v>-1.5281915087528297E-3</v>
      </c>
      <c r="T485" s="74">
        <v>0</v>
      </c>
      <c r="U485" s="74">
        <f>AVERAGE(N482:N484)</f>
        <v>241.35627104654296</v>
      </c>
      <c r="V485" s="38">
        <v>69.347699421471503</v>
      </c>
      <c r="W485" s="83"/>
      <c r="X485" s="74">
        <f>+GI_Data_Monthly!AB485*100</f>
        <v>212.78</v>
      </c>
      <c r="Y485" s="74">
        <f>+GI_Data_Monthly!AC485*100</f>
        <v>266.75309999999996</v>
      </c>
      <c r="Z485" s="122">
        <f t="shared" si="80"/>
        <v>4.8977123426807066E-2</v>
      </c>
      <c r="AA485" s="120">
        <f t="shared" si="81"/>
        <v>2.6036465375859823</v>
      </c>
      <c r="AB485" s="38">
        <f t="shared" si="71"/>
        <v>23.301419462463237</v>
      </c>
      <c r="AC485" s="38">
        <f t="shared" si="72"/>
        <v>11.966746635809788</v>
      </c>
    </row>
    <row r="486" spans="1:29" x14ac:dyDescent="0.25">
      <c r="A486" s="113">
        <v>2020</v>
      </c>
      <c r="B486" s="113">
        <v>2</v>
      </c>
      <c r="C486" s="29">
        <f>+GI_Data_Monthly!J486</f>
        <v>864589.12820959406</v>
      </c>
      <c r="D486" s="37">
        <f t="shared" si="73"/>
        <v>101.53494553648069</v>
      </c>
      <c r="E486" s="37">
        <f>GI_Data_Monthly!C486</f>
        <v>2.62833547439253</v>
      </c>
      <c r="F486" s="114">
        <f>GI_Data_Monthly!L486</f>
        <v>18675.528405779802</v>
      </c>
      <c r="G486" s="37">
        <f>+GI_Data_Monthly!E486</f>
        <v>167.335514422649</v>
      </c>
      <c r="H486" s="29">
        <f>+GI_Data_Monthly!H486</f>
        <v>8781.3781775103598</v>
      </c>
      <c r="I486" s="115">
        <f>+GI_Data_Monthly!G486</f>
        <v>8515.1877872328605</v>
      </c>
      <c r="J486" s="29">
        <f>GI_Data_Monthly!I486</f>
        <v>0</v>
      </c>
      <c r="K486" s="38">
        <f>+GI_Data_Monthly!K486</f>
        <v>44.752143662388903</v>
      </c>
      <c r="L486" s="74">
        <f>+H486*1000/Population_Monthly!C606</f>
        <v>0.4144382072906645</v>
      </c>
      <c r="M486" s="74">
        <f>GI_Data_Monthly!N486</f>
        <v>313.74470584545401</v>
      </c>
      <c r="N486" s="74">
        <f>GI_Data_Monthly!O486*100</f>
        <v>237.756467060056</v>
      </c>
      <c r="O486" s="74">
        <f t="shared" si="78"/>
        <v>241.21412885731345</v>
      </c>
      <c r="P486" s="93">
        <f t="shared" si="74"/>
        <v>119.37011424234868</v>
      </c>
      <c r="Q486" s="116">
        <f t="shared" si="75"/>
        <v>18.54699819185473</v>
      </c>
      <c r="R486" s="74">
        <f t="shared" si="76"/>
        <v>238.58277494933267</v>
      </c>
      <c r="S486" s="121">
        <f t="shared" si="79"/>
        <v>-8.3672266734556855E-3</v>
      </c>
      <c r="T486" s="74">
        <v>1</v>
      </c>
      <c r="U486" s="74">
        <f t="shared" ref="U486:U549" si="82">AVERAGE(N483:N485)</f>
        <v>239.81257104654298</v>
      </c>
      <c r="V486" s="38">
        <v>69.385115691414498</v>
      </c>
      <c r="W486" s="83"/>
      <c r="X486" s="74">
        <f>+GI_Data_Monthly!AB486*100</f>
        <v>212.96584722609202</v>
      </c>
      <c r="Y486" s="74">
        <f>+GI_Data_Monthly!AC486*100</f>
        <v>267.23537916183903</v>
      </c>
      <c r="Z486" s="122">
        <f t="shared" si="80"/>
        <v>4.2203613110457477E-2</v>
      </c>
      <c r="AA486" s="120">
        <f t="shared" si="81"/>
        <v>2.607780283948967</v>
      </c>
      <c r="AB486" s="38">
        <f t="shared" si="71"/>
        <v>23.338656202890011</v>
      </c>
      <c r="AC486" s="38">
        <f t="shared" si="72"/>
        <v>11.966746635809788</v>
      </c>
    </row>
    <row r="487" spans="1:29" x14ac:dyDescent="0.25">
      <c r="A487" s="113">
        <v>2020</v>
      </c>
      <c r="B487" s="113">
        <v>3</v>
      </c>
      <c r="C487" s="29">
        <f>+GI_Data_Monthly!J487</f>
        <v>866762.46721931803</v>
      </c>
      <c r="D487" s="37">
        <f t="shared" si="73"/>
        <v>101.63096026366024</v>
      </c>
      <c r="E487" s="37">
        <f>GI_Data_Monthly!C487</f>
        <v>2.6325687350264801</v>
      </c>
      <c r="F487" s="114">
        <f>GI_Data_Monthly!L487</f>
        <v>18719.351316753899</v>
      </c>
      <c r="G487" s="37">
        <f>+GI_Data_Monthly!E487</f>
        <v>167.20904858919599</v>
      </c>
      <c r="H487" s="29">
        <f>+GI_Data_Monthly!H487</f>
        <v>8793.9317176081404</v>
      </c>
      <c r="I487" s="115">
        <f>+GI_Data_Monthly!G487</f>
        <v>8528.5277731380702</v>
      </c>
      <c r="J487" s="29">
        <f>GI_Data_Monthly!I487</f>
        <v>0</v>
      </c>
      <c r="K487" s="38">
        <f>+GI_Data_Monthly!K487</f>
        <v>44.815501647656298</v>
      </c>
      <c r="L487" s="74">
        <f>+H487*1000/Population_Monthly!C607</f>
        <v>0.4145607534520972</v>
      </c>
      <c r="M487" s="74">
        <f>GI_Data_Monthly!N487</f>
        <v>321.03844532872102</v>
      </c>
      <c r="N487" s="74">
        <f>GI_Data_Monthly!O487*100</f>
        <v>237.888308822482</v>
      </c>
      <c r="O487" s="74">
        <f t="shared" si="78"/>
        <v>241.01063461039357</v>
      </c>
      <c r="P487" s="93">
        <f t="shared" si="74"/>
        <v>121.94874194822944</v>
      </c>
      <c r="Q487" s="116">
        <f t="shared" si="75"/>
        <v>18.578748129386099</v>
      </c>
      <c r="R487" s="74">
        <f t="shared" si="76"/>
        <v>237.97605862751266</v>
      </c>
      <c r="S487" s="121">
        <f t="shared" si="79"/>
        <v>-1.0160731188960215E-2</v>
      </c>
      <c r="T487" s="74">
        <v>0</v>
      </c>
      <c r="U487" s="74">
        <f t="shared" si="82"/>
        <v>238.58277494933267</v>
      </c>
      <c r="V487" s="38">
        <v>69.376479350684477</v>
      </c>
      <c r="W487" s="83"/>
      <c r="X487" s="74">
        <f>+GI_Data_Monthly!AB487*100</f>
        <v>213.22617684466599</v>
      </c>
      <c r="Y487" s="74">
        <f>+GI_Data_Monthly!AC487*100</f>
        <v>267.68865965950204</v>
      </c>
      <c r="Z487" s="122">
        <f t="shared" si="80"/>
        <v>3.542697146762664E-2</v>
      </c>
      <c r="AA487" s="120">
        <f t="shared" si="81"/>
        <v>2.6118937697462723</v>
      </c>
      <c r="AB487" s="38">
        <f t="shared" si="71"/>
        <v>23.37040614042138</v>
      </c>
      <c r="AC487" s="38">
        <f t="shared" si="72"/>
        <v>11.966746635809788</v>
      </c>
    </row>
    <row r="488" spans="1:29" x14ac:dyDescent="0.25">
      <c r="A488" s="113">
        <v>2020</v>
      </c>
      <c r="B488" s="113">
        <v>4</v>
      </c>
      <c r="C488" s="29">
        <f>+GI_Data_Monthly!J488</f>
        <v>869071.26541514997</v>
      </c>
      <c r="D488" s="37">
        <f t="shared" si="73"/>
        <v>101.73303147579486</v>
      </c>
      <c r="E488" s="37">
        <f>GI_Data_Monthly!C488</f>
        <v>2.6373600000000001</v>
      </c>
      <c r="F488" s="114">
        <f>GI_Data_Monthly!L488</f>
        <v>18764.3</v>
      </c>
      <c r="G488" s="37">
        <f>+GI_Data_Monthly!E488</f>
        <v>167.176432429199</v>
      </c>
      <c r="H488" s="29">
        <f>+GI_Data_Monthly!H488</f>
        <v>8806.2897325343401</v>
      </c>
      <c r="I488" s="115">
        <f>+GI_Data_Monthly!G488</f>
        <v>8542.6655709352999</v>
      </c>
      <c r="J488" s="29">
        <f>GI_Data_Monthly!I488</f>
        <v>0</v>
      </c>
      <c r="K488" s="38">
        <f>+GI_Data_Monthly!K488</f>
        <v>44.879691460318803</v>
      </c>
      <c r="L488" s="74">
        <f>+H488*1000/Population_Monthly!C608</f>
        <v>0.41467381545956999</v>
      </c>
      <c r="M488" s="74">
        <f>GI_Data_Monthly!N488</f>
        <v>326.53879999999998</v>
      </c>
      <c r="N488" s="74">
        <f>GI_Data_Monthly!O488*100</f>
        <v>238.31530000000001</v>
      </c>
      <c r="O488" s="74">
        <f t="shared" si="78"/>
        <v>240.80190961039361</v>
      </c>
      <c r="P488" s="93">
        <f t="shared" si="74"/>
        <v>123.81275214608546</v>
      </c>
      <c r="Q488" s="116">
        <f t="shared" si="75"/>
        <v>18.610432894498679</v>
      </c>
      <c r="R488" s="74">
        <f t="shared" si="76"/>
        <v>237.986691960846</v>
      </c>
      <c r="S488" s="121">
        <f t="shared" si="79"/>
        <v>-1.0400714226393104E-2</v>
      </c>
      <c r="T488" s="74">
        <v>0</v>
      </c>
      <c r="U488" s="74">
        <f t="shared" si="82"/>
        <v>237.97605862751266</v>
      </c>
      <c r="V488" s="38">
        <v>69.416175369858209</v>
      </c>
      <c r="W488" s="83"/>
      <c r="X488" s="74">
        <f>+GI_Data_Monthly!AB488*100</f>
        <v>213.56359999999998</v>
      </c>
      <c r="Y488" s="74">
        <f>+GI_Data_Monthly!AC488*100</f>
        <v>268.17410000000001</v>
      </c>
      <c r="Z488" s="122">
        <f t="shared" si="80"/>
        <v>2.8884463478836192E-2</v>
      </c>
      <c r="AA488" s="120">
        <f t="shared" si="81"/>
        <v>2.6160023530796059</v>
      </c>
      <c r="AB488" s="38">
        <f t="shared" si="71"/>
        <v>23.40209090553396</v>
      </c>
      <c r="AC488" s="38">
        <f t="shared" si="72"/>
        <v>11.966746635809788</v>
      </c>
    </row>
    <row r="489" spans="1:29" x14ac:dyDescent="0.25">
      <c r="A489" s="113">
        <v>2020</v>
      </c>
      <c r="B489" s="113">
        <v>5</v>
      </c>
      <c r="C489" s="29">
        <f>+GI_Data_Monthly!J489</f>
        <v>871255.48743493704</v>
      </c>
      <c r="D489" s="37">
        <f t="shared" si="73"/>
        <v>101.82864085152755</v>
      </c>
      <c r="E489" s="37">
        <f>GI_Data_Monthly!C489</f>
        <v>2.6419679378891399</v>
      </c>
      <c r="F489" s="114">
        <f>GI_Data_Monthly!L489</f>
        <v>18804.128796111199</v>
      </c>
      <c r="G489" s="37">
        <f>+GI_Data_Monthly!E489</f>
        <v>167.500681421471</v>
      </c>
      <c r="H489" s="29">
        <f>+GI_Data_Monthly!H489</f>
        <v>8815.8027635845101</v>
      </c>
      <c r="I489" s="115">
        <f>+GI_Data_Monthly!G489</f>
        <v>8556.0946326022495</v>
      </c>
      <c r="J489" s="29">
        <f>GI_Data_Monthly!I489</f>
        <v>0</v>
      </c>
      <c r="K489" s="38">
        <f>+GI_Data_Monthly!K489</f>
        <v>44.9427690039224</v>
      </c>
      <c r="L489" s="74">
        <f>+H489*1000/Population_Monthly!C609</f>
        <v>0.4146682259158877</v>
      </c>
      <c r="M489" s="74">
        <f>GI_Data_Monthly!N489</f>
        <v>327.03698143156902</v>
      </c>
      <c r="N489" s="74">
        <f>GI_Data_Monthly!O489*100</f>
        <v>238.70122074946099</v>
      </c>
      <c r="O489" s="74">
        <f t="shared" si="78"/>
        <v>240.57501218117628</v>
      </c>
      <c r="P489" s="93">
        <f t="shared" si="74"/>
        <v>123.78537102644123</v>
      </c>
      <c r="Q489" s="116">
        <f t="shared" si="75"/>
        <v>18.636338290604048</v>
      </c>
      <c r="R489" s="74">
        <f t="shared" si="76"/>
        <v>238.30160985731433</v>
      </c>
      <c r="S489" s="121">
        <f t="shared" si="79"/>
        <v>-1.127795606283799E-2</v>
      </c>
      <c r="T489" s="74">
        <v>0</v>
      </c>
      <c r="U489" s="74">
        <f t="shared" si="82"/>
        <v>237.986691960846</v>
      </c>
      <c r="V489" s="38">
        <v>69.566558966349277</v>
      </c>
      <c r="W489" s="83"/>
      <c r="X489" s="74">
        <f>+GI_Data_Monthly!AB489*100</f>
        <v>213.915007231689</v>
      </c>
      <c r="Y489" s="74">
        <f>+GI_Data_Monthly!AC489*100</f>
        <v>268.64365542111403</v>
      </c>
      <c r="Z489" s="122">
        <f t="shared" si="80"/>
        <v>2.2557734128266071E-2</v>
      </c>
      <c r="AA489" s="120">
        <f t="shared" si="81"/>
        <v>2.6200938616196843</v>
      </c>
      <c r="AB489" s="38">
        <f t="shared" si="71"/>
        <v>23.427996301639329</v>
      </c>
      <c r="AC489" s="38">
        <f t="shared" si="72"/>
        <v>11.966746635809788</v>
      </c>
    </row>
    <row r="490" spans="1:29" x14ac:dyDescent="0.25">
      <c r="A490" s="113">
        <v>2020</v>
      </c>
      <c r="B490" s="113">
        <v>6</v>
      </c>
      <c r="C490" s="29">
        <f>+GI_Data_Monthly!J490</f>
        <v>873502.39629222802</v>
      </c>
      <c r="D490" s="37">
        <f t="shared" si="73"/>
        <v>101.92829302369914</v>
      </c>
      <c r="E490" s="37">
        <f>GI_Data_Monthly!C490</f>
        <v>2.6466517149516902</v>
      </c>
      <c r="F490" s="114">
        <f>GI_Data_Monthly!L490</f>
        <v>18842.835777102999</v>
      </c>
      <c r="G490" s="37">
        <f>+GI_Data_Monthly!E490</f>
        <v>168.054668344612</v>
      </c>
      <c r="H490" s="29">
        <f>+GI_Data_Monthly!H490</f>
        <v>8823.9413109676407</v>
      </c>
      <c r="I490" s="115">
        <f>+GI_Data_Monthly!G490</f>
        <v>8569.7736161355297</v>
      </c>
      <c r="J490" s="29">
        <f>GI_Data_Monthly!I490</f>
        <v>0</v>
      </c>
      <c r="K490" s="38">
        <f>+GI_Data_Monthly!K490</f>
        <v>45.008886684856897</v>
      </c>
      <c r="L490" s="74">
        <f>+H490*1000/Population_Monthly!C610</f>
        <v>0.41459806764984997</v>
      </c>
      <c r="M490" s="74">
        <f>GI_Data_Monthly!N490</f>
        <v>323.23293691646199</v>
      </c>
      <c r="N490" s="74">
        <f>GI_Data_Monthly!O490*100</f>
        <v>239.01463118043603</v>
      </c>
      <c r="O490" s="74">
        <f t="shared" si="78"/>
        <v>240.31377555913699</v>
      </c>
      <c r="P490" s="93">
        <f t="shared" si="74"/>
        <v>122.12900363520707</v>
      </c>
      <c r="Q490" s="116">
        <f t="shared" si="75"/>
        <v>18.66059744661273</v>
      </c>
      <c r="R490" s="74">
        <f t="shared" si="76"/>
        <v>238.67705064329903</v>
      </c>
      <c r="S490" s="121">
        <f t="shared" si="79"/>
        <v>-1.2945886093089776E-2</v>
      </c>
      <c r="T490" s="74">
        <v>0</v>
      </c>
      <c r="U490" s="74">
        <f t="shared" si="82"/>
        <v>238.30160985731433</v>
      </c>
      <c r="V490" s="38">
        <v>69.780113041969187</v>
      </c>
      <c r="W490" s="83"/>
      <c r="X490" s="74">
        <f>+GI_Data_Monthly!AB490*100</f>
        <v>214.264701010962</v>
      </c>
      <c r="Y490" s="74">
        <f>+GI_Data_Monthly!AC490*100</f>
        <v>269.12838245814601</v>
      </c>
      <c r="Z490" s="122">
        <f t="shared" si="80"/>
        <v>1.6383402198755864E-2</v>
      </c>
      <c r="AA490" s="120">
        <f t="shared" si="81"/>
        <v>2.6241542035332217</v>
      </c>
      <c r="AB490" s="38">
        <f t="shared" si="71"/>
        <v>23.452255457648011</v>
      </c>
      <c r="AC490" s="38">
        <f t="shared" si="72"/>
        <v>11.966746635809788</v>
      </c>
    </row>
    <row r="491" spans="1:29" x14ac:dyDescent="0.25">
      <c r="A491" s="113">
        <v>2020</v>
      </c>
      <c r="B491" s="113">
        <v>7</v>
      </c>
      <c r="C491" s="29">
        <f>+GI_Data_Monthly!J491</f>
        <v>875726.51619608805</v>
      </c>
      <c r="D491" s="37">
        <f t="shared" si="73"/>
        <v>102.03117510615384</v>
      </c>
      <c r="E491" s="37">
        <f>GI_Data_Monthly!C491</f>
        <v>2.6511269999999998</v>
      </c>
      <c r="F491" s="114">
        <f>GI_Data_Monthly!L491</f>
        <v>18880.009999999998</v>
      </c>
      <c r="G491" s="37">
        <f>+GI_Data_Monthly!E491</f>
        <v>168.55721431396501</v>
      </c>
      <c r="H491" s="29">
        <f>+GI_Data_Monthly!H491</f>
        <v>8831.5521951812498</v>
      </c>
      <c r="I491" s="115">
        <f>+GI_Data_Monthly!G491</f>
        <v>8582.9308080101691</v>
      </c>
      <c r="J491" s="29">
        <f>GI_Data_Monthly!I491</f>
        <v>0</v>
      </c>
      <c r="K491" s="38">
        <f>+GI_Data_Monthly!K491</f>
        <v>45.072559266593203</v>
      </c>
      <c r="L491" s="74">
        <f>+H491*1000/Population_Monthly!C611</f>
        <v>0.41450329681689857</v>
      </c>
      <c r="M491" s="74">
        <f>GI_Data_Monthly!N491</f>
        <v>316.84280000000001</v>
      </c>
      <c r="N491" s="74">
        <f>GI_Data_Monthly!O491*100</f>
        <v>239.24690000000001</v>
      </c>
      <c r="O491" s="74">
        <f t="shared" si="78"/>
        <v>240.01444222580366</v>
      </c>
      <c r="P491" s="93">
        <f t="shared" si="74"/>
        <v>119.51249412042503</v>
      </c>
      <c r="Q491" s="116">
        <f t="shared" si="75"/>
        <v>18.682724411977933</v>
      </c>
      <c r="R491" s="74">
        <f t="shared" si="76"/>
        <v>238.98758397663232</v>
      </c>
      <c r="S491" s="121">
        <f t="shared" si="79"/>
        <v>-1.4791699352945553E-2</v>
      </c>
      <c r="T491" s="74">
        <v>0</v>
      </c>
      <c r="U491" s="74">
        <f t="shared" si="82"/>
        <v>238.67705064329903</v>
      </c>
      <c r="V491" s="38">
        <v>69.957168105053796</v>
      </c>
      <c r="W491" s="83"/>
      <c r="X491" s="74">
        <f>+GI_Data_Monthly!AB491*100</f>
        <v>214.55169999999998</v>
      </c>
      <c r="Y491" s="74">
        <f>+GI_Data_Monthly!AC491*100</f>
        <v>269.59699999999998</v>
      </c>
      <c r="Z491" s="122">
        <f t="shared" si="80"/>
        <v>1.0283238261111891E-2</v>
      </c>
      <c r="AA491" s="120">
        <f t="shared" si="81"/>
        <v>2.628181620199888</v>
      </c>
      <c r="AB491" s="38">
        <f t="shared" si="71"/>
        <v>23.474382423013214</v>
      </c>
      <c r="AC491" s="38">
        <f t="shared" si="72"/>
        <v>11.966746635809788</v>
      </c>
    </row>
    <row r="492" spans="1:29" x14ac:dyDescent="0.25">
      <c r="A492" s="113">
        <v>2020</v>
      </c>
      <c r="B492" s="113">
        <v>8</v>
      </c>
      <c r="C492" s="29">
        <f>+GI_Data_Monthly!J492</f>
        <v>878100.80039157101</v>
      </c>
      <c r="D492" s="37">
        <f t="shared" si="73"/>
        <v>102.14624649153261</v>
      </c>
      <c r="E492" s="37">
        <f>GI_Data_Monthly!C492</f>
        <v>2.65572233761212</v>
      </c>
      <c r="F492" s="114">
        <f>GI_Data_Monthly!L492</f>
        <v>18919.8106793814</v>
      </c>
      <c r="G492" s="37">
        <f>+GI_Data_Monthly!E492</f>
        <v>168.84206176609899</v>
      </c>
      <c r="H492" s="29">
        <f>+GI_Data_Monthly!H492</f>
        <v>8840.2812364075908</v>
      </c>
      <c r="I492" s="115">
        <f>+GI_Data_Monthly!G492</f>
        <v>8596.5057997932508</v>
      </c>
      <c r="J492" s="29">
        <f>GI_Data_Monthly!I492</f>
        <v>0</v>
      </c>
      <c r="K492" s="38">
        <f>+GI_Data_Monthly!K492</f>
        <v>45.1372250538884</v>
      </c>
      <c r="L492" s="74">
        <f>+H492*1000/Population_Monthly!C612</f>
        <v>0.41446115523160426</v>
      </c>
      <c r="M492" s="74">
        <f>GI_Data_Monthly!N492</f>
        <v>309.0760969108</v>
      </c>
      <c r="N492" s="74">
        <f>GI_Data_Monthly!O492*100</f>
        <v>239.439849045062</v>
      </c>
      <c r="O492" s="74">
        <f t="shared" si="78"/>
        <v>239.68516168238094</v>
      </c>
      <c r="P492" s="93">
        <f t="shared" si="74"/>
        <v>116.38117906132624</v>
      </c>
      <c r="Q492" s="116">
        <f t="shared" si="75"/>
        <v>18.707626439783496</v>
      </c>
      <c r="R492" s="74">
        <f t="shared" si="76"/>
        <v>239.23379340849934</v>
      </c>
      <c r="S492" s="121">
        <f t="shared" si="79"/>
        <v>-1.6234630785182502E-2</v>
      </c>
      <c r="T492" s="74">
        <v>0</v>
      </c>
      <c r="U492" s="74">
        <f t="shared" si="82"/>
        <v>238.98758397663232</v>
      </c>
      <c r="V492" s="38">
        <v>70.042809280560164</v>
      </c>
      <c r="W492" s="83"/>
      <c r="X492" s="74">
        <f>+GI_Data_Monthly!AB492*100</f>
        <v>214.77317664080999</v>
      </c>
      <c r="Y492" s="74">
        <f>+GI_Data_Monthly!AC492*100</f>
        <v>270.08080527889405</v>
      </c>
      <c r="Z492" s="122">
        <f t="shared" si="80"/>
        <v>4.2466258754702557E-3</v>
      </c>
      <c r="AA492" s="120">
        <f t="shared" si="81"/>
        <v>2.6321861672869336</v>
      </c>
      <c r="AB492" s="38">
        <f t="shared" si="71"/>
        <v>23.499284450818777</v>
      </c>
      <c r="AC492" s="38">
        <f t="shared" si="72"/>
        <v>11.966746635809788</v>
      </c>
    </row>
    <row r="493" spans="1:29" x14ac:dyDescent="0.25">
      <c r="A493" s="113">
        <v>2020</v>
      </c>
      <c r="B493" s="113">
        <v>9</v>
      </c>
      <c r="C493" s="29">
        <f>+GI_Data_Monthly!J493</f>
        <v>880428.80608042504</v>
      </c>
      <c r="D493" s="37">
        <f t="shared" si="73"/>
        <v>102.25758874491603</v>
      </c>
      <c r="E493" s="37">
        <f>GI_Data_Monthly!C493</f>
        <v>2.66036456944838</v>
      </c>
      <c r="F493" s="114">
        <f>GI_Data_Monthly!L493</f>
        <v>18960.751927039699</v>
      </c>
      <c r="G493" s="37">
        <f>+GI_Data_Monthly!E493</f>
        <v>168.910304893475</v>
      </c>
      <c r="H493" s="29">
        <f>+GI_Data_Monthly!H493</f>
        <v>8849.8765932226506</v>
      </c>
      <c r="I493" s="115">
        <f>+GI_Data_Monthly!G493</f>
        <v>8609.9116641276905</v>
      </c>
      <c r="J493" s="29">
        <f>GI_Data_Monthly!I493</f>
        <v>0</v>
      </c>
      <c r="K493" s="38">
        <f>+GI_Data_Monthly!K493</f>
        <v>45.2017782184761</v>
      </c>
      <c r="L493" s="74">
        <f>+H493*1000/Population_Monthly!C613</f>
        <v>0.41445967684200363</v>
      </c>
      <c r="M493" s="74">
        <f>GI_Data_Monthly!N493</f>
        <v>302.18225543439303</v>
      </c>
      <c r="N493" s="74">
        <f>GI_Data_Monthly!O493*100</f>
        <v>239.66818945825202</v>
      </c>
      <c r="O493" s="74">
        <f t="shared" si="78"/>
        <v>239.36525662128153</v>
      </c>
      <c r="P493" s="93">
        <f t="shared" si="74"/>
        <v>113.5867838959567</v>
      </c>
      <c r="Q493" s="116">
        <f t="shared" si="75"/>
        <v>18.734314393113522</v>
      </c>
      <c r="R493" s="74">
        <f t="shared" si="76"/>
        <v>239.45164616777137</v>
      </c>
      <c r="S493" s="121">
        <f t="shared" si="79"/>
        <v>-1.5764885370566861E-2</v>
      </c>
      <c r="T493" s="74">
        <v>0</v>
      </c>
      <c r="U493" s="74">
        <f t="shared" si="82"/>
        <v>239.23379340849934</v>
      </c>
      <c r="V493" s="38">
        <v>70.053019228372207</v>
      </c>
      <c r="W493" s="83"/>
      <c r="X493" s="74">
        <f>+GI_Data_Monthly!AB493*100</f>
        <v>214.96812287332</v>
      </c>
      <c r="Y493" s="74">
        <f>+GI_Data_Monthly!AC493*100</f>
        <v>270.56448481879102</v>
      </c>
      <c r="Z493" s="122">
        <f t="shared" si="80"/>
        <v>-1.4130895425637964E-3</v>
      </c>
      <c r="AA493" s="120">
        <f t="shared" si="81"/>
        <v>2.636206216195208</v>
      </c>
      <c r="AB493" s="38">
        <f t="shared" si="71"/>
        <v>23.525972404148803</v>
      </c>
      <c r="AC493" s="38">
        <f t="shared" si="72"/>
        <v>11.966746635809788</v>
      </c>
    </row>
    <row r="494" spans="1:29" x14ac:dyDescent="0.25">
      <c r="A494" s="113">
        <v>2020</v>
      </c>
      <c r="B494" s="113">
        <v>10</v>
      </c>
      <c r="C494" s="29">
        <f>+GI_Data_Monthly!J494</f>
        <v>882486.05791504704</v>
      </c>
      <c r="D494" s="37">
        <f t="shared" si="73"/>
        <v>102.34647672178482</v>
      </c>
      <c r="E494" s="37">
        <f>GI_Data_Monthly!C494</f>
        <v>2.6649850000000002</v>
      </c>
      <c r="F494" s="114">
        <f>GI_Data_Monthly!L494</f>
        <v>19000.75</v>
      </c>
      <c r="G494" s="37">
        <f>+GI_Data_Monthly!E494</f>
        <v>168.84209999999999</v>
      </c>
      <c r="H494" s="29">
        <f>+GI_Data_Monthly!H494</f>
        <v>8859.7083906684093</v>
      </c>
      <c r="I494" s="115">
        <f>+GI_Data_Monthly!G494</f>
        <v>8622.5348070746695</v>
      </c>
      <c r="J494" s="29">
        <f>GI_Data_Monthly!I494</f>
        <v>0</v>
      </c>
      <c r="K494" s="38">
        <f>+GI_Data_Monthly!K494</f>
        <v>45.265551091275</v>
      </c>
      <c r="L494" s="74">
        <f>+H494*1000/Population_Monthly!C614</f>
        <v>0.41446926268102086</v>
      </c>
      <c r="M494" s="74">
        <f>GI_Data_Monthly!N494</f>
        <v>298.3888</v>
      </c>
      <c r="N494" s="74">
        <f>GI_Data_Monthly!O494*100</f>
        <v>240.01499999999999</v>
      </c>
      <c r="O494" s="74">
        <f t="shared" si="78"/>
        <v>239.12363162128153</v>
      </c>
      <c r="P494" s="93">
        <f t="shared" si="74"/>
        <v>111.96640881655993</v>
      </c>
      <c r="Q494" s="116">
        <f t="shared" si="75"/>
        <v>18.761179585650829</v>
      </c>
      <c r="R494" s="74">
        <f t="shared" si="76"/>
        <v>239.70767950110465</v>
      </c>
      <c r="S494" s="121">
        <f t="shared" si="79"/>
        <v>-1.1936298574189763E-2</v>
      </c>
      <c r="T494" s="74">
        <v>0</v>
      </c>
      <c r="U494" s="74">
        <f t="shared" si="82"/>
        <v>239.45164616777137</v>
      </c>
      <c r="V494" s="38">
        <v>70.034290959662783</v>
      </c>
      <c r="W494" s="83"/>
      <c r="X494" s="74">
        <f>+GI_Data_Monthly!AB494*100</f>
        <v>215.19540000000001</v>
      </c>
      <c r="Y494" s="74">
        <f>+GI_Data_Monthly!AC494*100</f>
        <v>271.03280000000001</v>
      </c>
      <c r="Z494" s="122">
        <f t="shared" si="80"/>
        <v>-6.0429102707900235E-3</v>
      </c>
      <c r="AA494" s="120">
        <f t="shared" si="81"/>
        <v>2.6403064661952085</v>
      </c>
      <c r="AB494" s="38">
        <f t="shared" si="71"/>
        <v>23.552837596686111</v>
      </c>
      <c r="AC494" s="38">
        <f t="shared" si="72"/>
        <v>11.966746635809788</v>
      </c>
    </row>
    <row r="495" spans="1:29" x14ac:dyDescent="0.25">
      <c r="A495" s="113">
        <v>2020</v>
      </c>
      <c r="B495" s="113">
        <v>11</v>
      </c>
      <c r="C495" s="29">
        <f>+GI_Data_Monthly!J495</f>
        <v>884318.15951043495</v>
      </c>
      <c r="D495" s="37">
        <f t="shared" si="73"/>
        <v>102.4094545058759</v>
      </c>
      <c r="E495" s="37">
        <f>GI_Data_Monthly!C495</f>
        <v>2.6699493949627402</v>
      </c>
      <c r="F495" s="114">
        <f>GI_Data_Monthly!L495</f>
        <v>19041.880919290299</v>
      </c>
      <c r="G495" s="37">
        <f>+GI_Data_Monthly!E495</f>
        <v>168.72194006470801</v>
      </c>
      <c r="H495" s="29">
        <f>+GI_Data_Monthly!H495</f>
        <v>8870.1754171488101</v>
      </c>
      <c r="I495" s="115">
        <f>+GI_Data_Monthly!G495</f>
        <v>8635.1222528940998</v>
      </c>
      <c r="J495" s="29">
        <f>GI_Data_Monthly!I495</f>
        <v>0</v>
      </c>
      <c r="K495" s="38">
        <f>+GI_Data_Monthly!K495</f>
        <v>45.333552727676299</v>
      </c>
      <c r="L495" s="74">
        <f>+H495*1000/Population_Monthly!C615</f>
        <v>0.41450851233663483</v>
      </c>
      <c r="M495" s="74">
        <f>GI_Data_Monthly!N495</f>
        <v>299.03319549528499</v>
      </c>
      <c r="N495" s="74">
        <f>GI_Data_Monthly!O495*100</f>
        <v>240.56377514707501</v>
      </c>
      <c r="O495" s="74">
        <f t="shared" si="78"/>
        <v>239.05012493756385</v>
      </c>
      <c r="P495" s="93">
        <f t="shared" si="74"/>
        <v>111.9995742464093</v>
      </c>
      <c r="Q495" s="116">
        <f t="shared" si="75"/>
        <v>18.791143500083496</v>
      </c>
      <c r="R495" s="74">
        <f t="shared" si="76"/>
        <v>240.082321535109</v>
      </c>
      <c r="S495" s="121">
        <f t="shared" si="79"/>
        <v>-3.6533251039955195E-3</v>
      </c>
      <c r="T495" s="74">
        <v>0</v>
      </c>
      <c r="U495" s="74">
        <f t="shared" si="82"/>
        <v>239.70767950110465</v>
      </c>
      <c r="V495" s="38">
        <v>70.025881791983991</v>
      </c>
      <c r="W495" s="83"/>
      <c r="X495" s="74">
        <f>+GI_Data_Monthly!AB495*100</f>
        <v>215.516166918382</v>
      </c>
      <c r="Y495" s="74">
        <f>+GI_Data_Monthly!AC495*100</f>
        <v>271.51768301423897</v>
      </c>
      <c r="Z495" s="122">
        <f t="shared" si="80"/>
        <v>-8.735900558320242E-3</v>
      </c>
      <c r="AA495" s="120">
        <f t="shared" si="81"/>
        <v>2.6445711188578223</v>
      </c>
      <c r="AB495" s="38">
        <f t="shared" si="71"/>
        <v>23.582801511118777</v>
      </c>
      <c r="AC495" s="38">
        <f t="shared" si="72"/>
        <v>11.966746635809788</v>
      </c>
    </row>
    <row r="496" spans="1:29" x14ac:dyDescent="0.25">
      <c r="A496" s="113">
        <v>2020</v>
      </c>
      <c r="B496" s="113">
        <v>12</v>
      </c>
      <c r="C496" s="29">
        <f>+GI_Data_Monthly!J496</f>
        <v>885961.87016029295</v>
      </c>
      <c r="D496" s="37">
        <f t="shared" si="73"/>
        <v>102.45711979574392</v>
      </c>
      <c r="E496" s="37">
        <f>GI_Data_Monthly!C496</f>
        <v>2.6748871382874202</v>
      </c>
      <c r="F496" s="114">
        <f>GI_Data_Monthly!L496</f>
        <v>19081.4533323252</v>
      </c>
      <c r="G496" s="37">
        <f>+GI_Data_Monthly!E496</f>
        <v>168.69740321903799</v>
      </c>
      <c r="H496" s="29">
        <f>+GI_Data_Monthly!H496</f>
        <v>8880.4741172099893</v>
      </c>
      <c r="I496" s="115">
        <f>+GI_Data_Monthly!G496</f>
        <v>8647.1479183342799</v>
      </c>
      <c r="J496" s="29">
        <f>GI_Data_Monthly!I496</f>
        <v>8826.8588488999358</v>
      </c>
      <c r="K496" s="38">
        <f>+GI_Data_Monthly!K496</f>
        <v>45.399517238339499</v>
      </c>
      <c r="L496" s="74">
        <f>+H496*1000/Population_Monthly!C616</f>
        <v>0.41453981941476059</v>
      </c>
      <c r="M496" s="74">
        <f>GI_Data_Monthly!N496</f>
        <v>303.64060928620302</v>
      </c>
      <c r="N496" s="74">
        <f>GI_Data_Monthly!O496*100</f>
        <v>241.20708750724802</v>
      </c>
      <c r="O496" s="74">
        <f t="shared" si="78"/>
        <v>239.17501074750601</v>
      </c>
      <c r="P496" s="93">
        <f t="shared" si="74"/>
        <v>113.51529750171329</v>
      </c>
      <c r="Q496" s="116">
        <f t="shared" si="75"/>
        <v>18.819907677498566</v>
      </c>
      <c r="R496" s="74">
        <f t="shared" si="76"/>
        <v>240.59528755144103</v>
      </c>
      <c r="S496" s="121">
        <f t="shared" si="79"/>
        <v>6.2518850320743002E-3</v>
      </c>
      <c r="T496" s="74">
        <v>0</v>
      </c>
      <c r="U496" s="74">
        <f t="shared" si="82"/>
        <v>240.082321535109</v>
      </c>
      <c r="V496" s="38">
        <v>70.05165684899525</v>
      </c>
      <c r="W496" s="83">
        <f>AVERAGE(Q485:Q496)</f>
        <v>18.669981034374342</v>
      </c>
      <c r="X496" s="74">
        <f>+GI_Data_Monthly!AB496*100</f>
        <v>215.87923167967503</v>
      </c>
      <c r="Y496" s="74">
        <f>+GI_Data_Monthly!AC496*100</f>
        <v>271.98980374587103</v>
      </c>
      <c r="Z496" s="122">
        <f t="shared" si="80"/>
        <v>-9.234138325691291E-3</v>
      </c>
      <c r="AA496" s="120">
        <f t="shared" si="81"/>
        <v>2.6490296918808749</v>
      </c>
      <c r="AB496" s="38">
        <f t="shared" si="71"/>
        <v>23.611565688533847</v>
      </c>
      <c r="AC496" s="38">
        <f t="shared" si="72"/>
        <v>11.966746635809788</v>
      </c>
    </row>
    <row r="497" spans="1:29" x14ac:dyDescent="0.25">
      <c r="A497" s="113">
        <v>2021</v>
      </c>
      <c r="B497" s="113">
        <v>1</v>
      </c>
      <c r="C497" s="29">
        <f>+GI_Data_Monthly!J497</f>
        <v>887750.292809456</v>
      </c>
      <c r="D497" s="37">
        <f t="shared" si="73"/>
        <v>102.5138544024686</v>
      </c>
      <c r="E497" s="37">
        <f>GI_Data_Monthly!C497</f>
        <v>2.6800480000000002</v>
      </c>
      <c r="F497" s="114">
        <f>GI_Data_Monthly!L497</f>
        <v>19122.2</v>
      </c>
      <c r="G497" s="37">
        <f>+GI_Data_Monthly!E497</f>
        <v>168.92679977417001</v>
      </c>
      <c r="H497" s="29">
        <f>+GI_Data_Monthly!H497</f>
        <v>8891.1869104281195</v>
      </c>
      <c r="I497" s="115">
        <f>+GI_Data_Monthly!G497</f>
        <v>8659.8079643377296</v>
      </c>
      <c r="J497" s="29">
        <f>GI_Data_Monthly!I497</f>
        <v>0</v>
      </c>
      <c r="K497" s="38">
        <f>+GI_Data_Monthly!K497</f>
        <v>45.465218030201299</v>
      </c>
      <c r="L497" s="74">
        <f>+H497*1000/Population_Monthly!C617</f>
        <v>0.41459036757579143</v>
      </c>
      <c r="M497" s="74">
        <f>GI_Data_Monthly!N497</f>
        <v>311.56869999999998</v>
      </c>
      <c r="N497" s="74">
        <f>GI_Data_Monthly!O497*100</f>
        <v>241.87959999999998</v>
      </c>
      <c r="O497" s="74">
        <f t="shared" si="78"/>
        <v>239.47469408083938</v>
      </c>
      <c r="P497" s="93">
        <f t="shared" si="74"/>
        <v>116.25489543470862</v>
      </c>
      <c r="Q497" s="116">
        <f t="shared" si="75"/>
        <v>18.849441455054656</v>
      </c>
      <c r="R497" s="74">
        <f t="shared" si="76"/>
        <v>241.21682088477436</v>
      </c>
      <c r="S497" s="121">
        <f t="shared" si="79"/>
        <v>1.5092113004934404E-2</v>
      </c>
      <c r="T497" s="74">
        <v>0</v>
      </c>
      <c r="U497" s="74">
        <f t="shared" si="82"/>
        <v>240.59528755144103</v>
      </c>
      <c r="V497" s="38">
        <v>70.133773599333097</v>
      </c>
      <c r="W497" s="83"/>
      <c r="X497" s="74">
        <f>+GI_Data_Monthly!AB497*100</f>
        <v>216.25800000000001</v>
      </c>
      <c r="Y497" s="74">
        <f>+GI_Data_Monthly!AC497*100</f>
        <v>272.483</v>
      </c>
      <c r="Z497" s="122">
        <f t="shared" si="80"/>
        <v>-7.8491129495506882E-3</v>
      </c>
      <c r="AA497" s="120">
        <f t="shared" si="81"/>
        <v>2.653663941880875</v>
      </c>
      <c r="AB497" s="38">
        <f t="shared" si="71"/>
        <v>23.641099466089937</v>
      </c>
      <c r="AC497" s="38">
        <f t="shared" si="72"/>
        <v>11.966746635809788</v>
      </c>
    </row>
    <row r="498" spans="1:29" x14ac:dyDescent="0.25">
      <c r="A498" s="113">
        <v>2021</v>
      </c>
      <c r="B498" s="113">
        <v>2</v>
      </c>
      <c r="C498" s="29">
        <f>+GI_Data_Monthly!J498</f>
        <v>889792.97503353097</v>
      </c>
      <c r="D498" s="37">
        <f t="shared" si="73"/>
        <v>102.59382876327193</v>
      </c>
      <c r="E498" s="37">
        <f>GI_Data_Monthly!C498</f>
        <v>2.6852121289662998</v>
      </c>
      <c r="F498" s="114">
        <f>GI_Data_Monthly!L498</f>
        <v>19162.7727394838</v>
      </c>
      <c r="G498" s="37">
        <f>+GI_Data_Monthly!E498</f>
        <v>169.498527124584</v>
      </c>
      <c r="H498" s="29">
        <f>+GI_Data_Monthly!H498</f>
        <v>8901.8939827961603</v>
      </c>
      <c r="I498" s="115">
        <f>+GI_Data_Monthly!G498</f>
        <v>8672.9678164820798</v>
      </c>
      <c r="J498" s="29">
        <f>GI_Data_Monthly!I498</f>
        <v>0</v>
      </c>
      <c r="K498" s="38">
        <f>+GI_Data_Monthly!K498</f>
        <v>45.526438531322498</v>
      </c>
      <c r="L498" s="74">
        <f>+H498*1000/Population_Monthly!C618</f>
        <v>0.41464053988823557</v>
      </c>
      <c r="M498" s="74">
        <f>GI_Data_Monthly!N498</f>
        <v>321.47193094357198</v>
      </c>
      <c r="N498" s="74">
        <f>GI_Data_Monthly!O498*100</f>
        <v>242.486576846395</v>
      </c>
      <c r="O498" s="74">
        <f t="shared" si="78"/>
        <v>239.86886989636756</v>
      </c>
      <c r="P498" s="93">
        <f t="shared" si="74"/>
        <v>119.71937988650674</v>
      </c>
      <c r="Q498" s="116">
        <f t="shared" si="75"/>
        <v>18.877107051816132</v>
      </c>
      <c r="R498" s="74">
        <f t="shared" si="76"/>
        <v>241.85775478454767</v>
      </c>
      <c r="S498" s="121">
        <f t="shared" si="79"/>
        <v>1.9894768141655694E-2</v>
      </c>
      <c r="T498" s="74">
        <v>0</v>
      </c>
      <c r="U498" s="74">
        <f t="shared" si="82"/>
        <v>241.21682088477436</v>
      </c>
      <c r="V498" s="38">
        <v>70.281607699790442</v>
      </c>
      <c r="W498" s="83"/>
      <c r="X498" s="74">
        <f>+GI_Data_Monthly!AB498*100</f>
        <v>216.60459849245601</v>
      </c>
      <c r="Y498" s="74">
        <f>+GI_Data_Monthly!AC498*100</f>
        <v>272.98299648657303</v>
      </c>
      <c r="Z498" s="122">
        <f t="shared" si="80"/>
        <v>-5.4939467149580741E-3</v>
      </c>
      <c r="AA498" s="120">
        <f t="shared" si="81"/>
        <v>2.6584036630953558</v>
      </c>
      <c r="AB498" s="38">
        <f t="shared" si="71"/>
        <v>23.668765062851413</v>
      </c>
      <c r="AC498" s="38">
        <f t="shared" si="72"/>
        <v>11.966746635809788</v>
      </c>
    </row>
    <row r="499" spans="1:29" x14ac:dyDescent="0.25">
      <c r="A499" s="113">
        <v>2021</v>
      </c>
      <c r="B499" s="113">
        <v>3</v>
      </c>
      <c r="C499" s="29">
        <f>+GI_Data_Monthly!J499</f>
        <v>891781.81337330095</v>
      </c>
      <c r="D499" s="37">
        <f t="shared" si="73"/>
        <v>102.68011536167256</v>
      </c>
      <c r="E499" s="37">
        <f>GI_Data_Monthly!C499</f>
        <v>2.6899126411918699</v>
      </c>
      <c r="F499" s="114">
        <f>GI_Data_Monthly!L499</f>
        <v>19198.842793144398</v>
      </c>
      <c r="G499" s="37">
        <f>+GI_Data_Monthly!E499</f>
        <v>170.11880993505801</v>
      </c>
      <c r="H499" s="29">
        <f>+GI_Data_Monthly!H499</f>
        <v>8911.5873841053908</v>
      </c>
      <c r="I499" s="115">
        <f>+GI_Data_Monthly!G499</f>
        <v>8685.0488065012105</v>
      </c>
      <c r="J499" s="29">
        <f>GI_Data_Monthly!I499</f>
        <v>0</v>
      </c>
      <c r="K499" s="38">
        <f>+GI_Data_Monthly!K499</f>
        <v>45.5784908343879</v>
      </c>
      <c r="L499" s="74">
        <f>+H499*1000/Population_Monthly!C619</f>
        <v>0.41464343908638857</v>
      </c>
      <c r="M499" s="74">
        <f>GI_Data_Monthly!N499</f>
        <v>330.151171266316</v>
      </c>
      <c r="N499" s="74">
        <f>GI_Data_Monthly!O499*100</f>
        <v>243.03711300867002</v>
      </c>
      <c r="O499" s="74">
        <f t="shared" si="78"/>
        <v>240.29793691188331</v>
      </c>
      <c r="P499" s="93">
        <f t="shared" si="74"/>
        <v>122.73676334709135</v>
      </c>
      <c r="Q499" s="116">
        <f t="shared" si="75"/>
        <v>18.898822187938038</v>
      </c>
      <c r="R499" s="74">
        <f t="shared" si="76"/>
        <v>242.46776328502165</v>
      </c>
      <c r="S499" s="121">
        <f t="shared" si="79"/>
        <v>2.1643788262121655E-2</v>
      </c>
      <c r="T499" s="74">
        <v>0</v>
      </c>
      <c r="U499" s="74">
        <f t="shared" si="82"/>
        <v>241.85775478454767</v>
      </c>
      <c r="V499" s="38">
        <v>70.441790096452948</v>
      </c>
      <c r="W499" s="83"/>
      <c r="X499" s="74">
        <f>+GI_Data_Monthly!AB499*100</f>
        <v>216.91186927542597</v>
      </c>
      <c r="Y499" s="74">
        <f>+GI_Data_Monthly!AC499*100</f>
        <v>273.43822679024402</v>
      </c>
      <c r="Z499" s="122">
        <f t="shared" si="80"/>
        <v>-2.8435700940345845E-3</v>
      </c>
      <c r="AA499" s="120">
        <f t="shared" si="81"/>
        <v>2.6631823219424713</v>
      </c>
      <c r="AB499" s="38">
        <f t="shared" si="71"/>
        <v>23.690480198973319</v>
      </c>
      <c r="AC499" s="38">
        <f t="shared" si="72"/>
        <v>11.966746635809788</v>
      </c>
    </row>
    <row r="500" spans="1:29" x14ac:dyDescent="0.25">
      <c r="A500" s="113">
        <v>2021</v>
      </c>
      <c r="B500" s="113">
        <v>4</v>
      </c>
      <c r="C500" s="29">
        <f>+GI_Data_Monthly!J500</f>
        <v>893999.06638015399</v>
      </c>
      <c r="D500" s="37">
        <f t="shared" si="73"/>
        <v>102.77921261410405</v>
      </c>
      <c r="E500" s="37">
        <f>GI_Data_Monthly!C500</f>
        <v>2.695217</v>
      </c>
      <c r="F500" s="114">
        <f>GI_Data_Monthly!L500</f>
        <v>19237.55</v>
      </c>
      <c r="G500" s="37">
        <f>+GI_Data_Monthly!E500</f>
        <v>170.63447952270499</v>
      </c>
      <c r="H500" s="29">
        <f>+GI_Data_Monthly!H500</f>
        <v>8922.4014430240095</v>
      </c>
      <c r="I500" s="115">
        <f>+GI_Data_Monthly!G500</f>
        <v>8698.2478620143993</v>
      </c>
      <c r="J500" s="29">
        <f>GI_Data_Monthly!I500</f>
        <v>0</v>
      </c>
      <c r="K500" s="38">
        <f>+GI_Data_Monthly!K500</f>
        <v>45.6338578225742</v>
      </c>
      <c r="L500" s="74">
        <f>+H500*1000/Population_Monthly!C620</f>
        <v>0.41469841833142057</v>
      </c>
      <c r="M500" s="74">
        <f>GI_Data_Monthly!N500</f>
        <v>337.02730000000003</v>
      </c>
      <c r="N500" s="74">
        <f>GI_Data_Monthly!O500*100</f>
        <v>243.74889999999999</v>
      </c>
      <c r="O500" s="74">
        <f t="shared" si="78"/>
        <v>240.75073691188325</v>
      </c>
      <c r="P500" s="93">
        <f t="shared" si="74"/>
        <v>125.04644338470706</v>
      </c>
      <c r="Q500" s="116">
        <f t="shared" si="75"/>
        <v>18.924288661382445</v>
      </c>
      <c r="R500" s="74">
        <f t="shared" si="76"/>
        <v>243.09086328502167</v>
      </c>
      <c r="S500" s="121">
        <f t="shared" si="79"/>
        <v>2.2800046828717946E-2</v>
      </c>
      <c r="T500" s="74">
        <v>0</v>
      </c>
      <c r="U500" s="74">
        <f t="shared" si="82"/>
        <v>242.46776328502165</v>
      </c>
      <c r="V500" s="38">
        <v>70.604723862822993</v>
      </c>
      <c r="W500" s="83"/>
      <c r="X500" s="74">
        <f>+GI_Data_Monthly!AB500*100</f>
        <v>217.28489999999999</v>
      </c>
      <c r="Y500" s="74">
        <f>+GI_Data_Monthly!AC500*100</f>
        <v>273.94280000000003</v>
      </c>
      <c r="Z500" s="122">
        <f t="shared" si="80"/>
        <v>-7.6840006108663816E-5</v>
      </c>
      <c r="AA500" s="120">
        <f t="shared" si="81"/>
        <v>2.6680037386091384</v>
      </c>
      <c r="AB500" s="38">
        <f t="shared" si="71"/>
        <v>23.715946672417726</v>
      </c>
      <c r="AC500" s="38">
        <f t="shared" si="72"/>
        <v>11.966746635809788</v>
      </c>
    </row>
    <row r="501" spans="1:29" x14ac:dyDescent="0.25">
      <c r="A501" s="113">
        <v>2021</v>
      </c>
      <c r="B501" s="113">
        <v>5</v>
      </c>
      <c r="C501" s="29">
        <f>+GI_Data_Monthly!J501</f>
        <v>896050.39897636801</v>
      </c>
      <c r="D501" s="37">
        <f t="shared" si="73"/>
        <v>102.86928251129044</v>
      </c>
      <c r="E501" s="37">
        <f>GI_Data_Monthly!C501</f>
        <v>2.7004845417635002</v>
      </c>
      <c r="F501" s="114">
        <f>GI_Data_Monthly!L501</f>
        <v>19273.42757041</v>
      </c>
      <c r="G501" s="37">
        <f>+GI_Data_Monthly!E501</f>
        <v>170.757375193043</v>
      </c>
      <c r="H501" s="29">
        <f>+GI_Data_Monthly!H501</f>
        <v>8932.9820049418504</v>
      </c>
      <c r="I501" s="115">
        <f>+GI_Data_Monthly!G501</f>
        <v>8710.5730408688505</v>
      </c>
      <c r="J501" s="29">
        <f>GI_Data_Monthly!I501</f>
        <v>0</v>
      </c>
      <c r="K501" s="38">
        <f>+GI_Data_Monthly!K501</f>
        <v>45.686207041058402</v>
      </c>
      <c r="L501" s="74">
        <f>+H501*1000/Population_Monthly!C621</f>
        <v>0.4147486515136331</v>
      </c>
      <c r="M501" s="74">
        <f>GI_Data_Monthly!N501</f>
        <v>339.122082655339</v>
      </c>
      <c r="N501" s="74">
        <f>GI_Data_Monthly!O501*100</f>
        <v>244.60497488528</v>
      </c>
      <c r="O501" s="74">
        <f t="shared" si="78"/>
        <v>241.24271642320153</v>
      </c>
      <c r="P501" s="93">
        <f t="shared" si="74"/>
        <v>125.57823509475887</v>
      </c>
      <c r="Q501" s="116">
        <f t="shared" si="75"/>
        <v>18.948292763051622</v>
      </c>
      <c r="R501" s="74">
        <f t="shared" si="76"/>
        <v>243.79699596465002</v>
      </c>
      <c r="S501" s="121">
        <f t="shared" si="79"/>
        <v>2.4732819200851797E-2</v>
      </c>
      <c r="T501" s="74">
        <v>0</v>
      </c>
      <c r="U501" s="74">
        <f t="shared" si="82"/>
        <v>243.09086328502167</v>
      </c>
      <c r="V501" s="38">
        <v>70.713315906194708</v>
      </c>
      <c r="W501" s="83"/>
      <c r="X501" s="74">
        <f>+GI_Data_Monthly!AB501*100</f>
        <v>217.70348125464901</v>
      </c>
      <c r="Y501" s="74">
        <f>+GI_Data_Monthly!AC501*100</f>
        <v>274.42890222344101</v>
      </c>
      <c r="Z501" s="122">
        <f t="shared" si="80"/>
        <v>2.9240579325321516E-3</v>
      </c>
      <c r="AA501" s="120">
        <f t="shared" si="81"/>
        <v>2.6728801222653349</v>
      </c>
      <c r="AB501" s="38">
        <f t="shared" si="71"/>
        <v>23.739950774086903</v>
      </c>
      <c r="AC501" s="38">
        <f t="shared" si="72"/>
        <v>11.966746635809788</v>
      </c>
    </row>
    <row r="502" spans="1:29" x14ac:dyDescent="0.25">
      <c r="A502" s="113">
        <v>2021</v>
      </c>
      <c r="B502" s="113">
        <v>6</v>
      </c>
      <c r="C502" s="29">
        <f>+GI_Data_Monthly!J502</f>
        <v>898094.92159135896</v>
      </c>
      <c r="D502" s="37">
        <f t="shared" si="73"/>
        <v>102.95650782468647</v>
      </c>
      <c r="E502" s="37">
        <f>GI_Data_Monthly!C502</f>
        <v>2.70599359030978</v>
      </c>
      <c r="F502" s="114">
        <f>GI_Data_Monthly!L502</f>
        <v>19309.474581361101</v>
      </c>
      <c r="G502" s="37">
        <f>+GI_Data_Monthly!E502</f>
        <v>170.610328658306</v>
      </c>
      <c r="H502" s="29">
        <f>+GI_Data_Monthly!H502</f>
        <v>8943.9701891511995</v>
      </c>
      <c r="I502" s="115">
        <f>+GI_Data_Monthly!G502</f>
        <v>8723.0515153119595</v>
      </c>
      <c r="J502" s="29">
        <f>GI_Data_Monthly!I502</f>
        <v>0</v>
      </c>
      <c r="K502" s="38">
        <f>+GI_Data_Monthly!K502</f>
        <v>45.7389219978432</v>
      </c>
      <c r="L502" s="74">
        <f>+H502*1000/Population_Monthly!C622</f>
        <v>0.41481768332378888</v>
      </c>
      <c r="M502" s="74">
        <f>GI_Data_Monthly!N502</f>
        <v>337.13833027402302</v>
      </c>
      <c r="N502" s="74">
        <f>GI_Data_Monthly!O502*100</f>
        <v>245.58764147948202</v>
      </c>
      <c r="O502" s="74">
        <f t="shared" si="78"/>
        <v>241.79046728145536</v>
      </c>
      <c r="P502" s="93">
        <f t="shared" si="74"/>
        <v>124.58947851218956</v>
      </c>
      <c r="Q502" s="116">
        <f t="shared" si="75"/>
        <v>18.973313660872801</v>
      </c>
      <c r="R502" s="74">
        <f t="shared" si="76"/>
        <v>244.64717212158735</v>
      </c>
      <c r="S502" s="121">
        <f t="shared" si="79"/>
        <v>2.7500451610779963E-2</v>
      </c>
      <c r="T502" s="74">
        <v>0</v>
      </c>
      <c r="U502" s="74">
        <f t="shared" si="82"/>
        <v>243.79699596465002</v>
      </c>
      <c r="V502" s="38">
        <v>70.775327932151043</v>
      </c>
      <c r="W502" s="83"/>
      <c r="X502" s="74">
        <f>+GI_Data_Monthly!AB502*100</f>
        <v>218.16169267715301</v>
      </c>
      <c r="Y502" s="74">
        <f>+GI_Data_Monthly!AC502*100</f>
        <v>274.92872691173801</v>
      </c>
      <c r="Z502" s="122">
        <f t="shared" si="80"/>
        <v>6.2945860745212967E-3</v>
      </c>
      <c r="AA502" s="120">
        <f t="shared" si="81"/>
        <v>2.6778252785451762</v>
      </c>
      <c r="AB502" s="38">
        <f t="shared" si="71"/>
        <v>23.764971671908082</v>
      </c>
      <c r="AC502" s="38">
        <f t="shared" si="72"/>
        <v>11.966746635809788</v>
      </c>
    </row>
    <row r="503" spans="1:29" x14ac:dyDescent="0.25">
      <c r="A503" s="113">
        <v>2021</v>
      </c>
      <c r="B503" s="113">
        <v>7</v>
      </c>
      <c r="C503" s="29">
        <f>+GI_Data_Monthly!J503</f>
        <v>900056.63377412304</v>
      </c>
      <c r="D503" s="37">
        <f t="shared" si="73"/>
        <v>103.03792626130978</v>
      </c>
      <c r="E503" s="37">
        <f>GI_Data_Monthly!C503</f>
        <v>2.7112919999999998</v>
      </c>
      <c r="F503" s="114">
        <f>GI_Data_Monthly!L503</f>
        <v>19344.189999999999</v>
      </c>
      <c r="G503" s="37">
        <f>+GI_Data_Monthly!E503</f>
        <v>170.39503649658201</v>
      </c>
      <c r="H503" s="29">
        <f>+GI_Data_Monthly!H503</f>
        <v>8954.5709190010803</v>
      </c>
      <c r="I503" s="115">
        <f>+GI_Data_Monthly!G503</f>
        <v>8735.1974795332208</v>
      </c>
      <c r="J503" s="29">
        <f>GI_Data_Monthly!I503</f>
        <v>0</v>
      </c>
      <c r="K503" s="38">
        <f>+GI_Data_Monthly!K503</f>
        <v>45.788201023318798</v>
      </c>
      <c r="L503" s="74">
        <f>+H503*1000/Population_Monthly!C623</f>
        <v>0.41486861771657974</v>
      </c>
      <c r="M503" s="74">
        <f>GI_Data_Monthly!N503</f>
        <v>332.36430000000001</v>
      </c>
      <c r="N503" s="74">
        <f>GI_Data_Monthly!O503*100</f>
        <v>246.52630000000002</v>
      </c>
      <c r="O503" s="74">
        <f t="shared" si="78"/>
        <v>242.39708394812203</v>
      </c>
      <c r="P503" s="93">
        <f t="shared" si="74"/>
        <v>122.58521029826372</v>
      </c>
      <c r="Q503" s="116">
        <f t="shared" si="75"/>
        <v>18.996087666273151</v>
      </c>
      <c r="R503" s="74">
        <f t="shared" si="76"/>
        <v>245.57297212158733</v>
      </c>
      <c r="S503" s="121">
        <f t="shared" si="79"/>
        <v>3.0426308554050374E-2</v>
      </c>
      <c r="T503" s="74">
        <v>0</v>
      </c>
      <c r="U503" s="74">
        <f t="shared" si="82"/>
        <v>244.64717212158735</v>
      </c>
      <c r="V503" s="38">
        <v>70.796543408442801</v>
      </c>
      <c r="W503" s="83"/>
      <c r="X503" s="74">
        <f>+GI_Data_Monthly!AB503*100</f>
        <v>218.58270000000002</v>
      </c>
      <c r="Y503" s="74">
        <f>+GI_Data_Monthly!AC503*100</f>
        <v>275.41050000000001</v>
      </c>
      <c r="Z503" s="122">
        <f t="shared" si="80"/>
        <v>1.0062753400104291E-2</v>
      </c>
      <c r="AA503" s="120">
        <f t="shared" si="81"/>
        <v>2.682839028545176</v>
      </c>
      <c r="AB503" s="38">
        <f t="shared" si="71"/>
        <v>23.787745677308433</v>
      </c>
      <c r="AC503" s="38">
        <f t="shared" si="72"/>
        <v>11.966746635809788</v>
      </c>
    </row>
    <row r="504" spans="1:29" x14ac:dyDescent="0.25">
      <c r="A504" s="113">
        <v>2021</v>
      </c>
      <c r="B504" s="113">
        <v>8</v>
      </c>
      <c r="C504" s="29">
        <f>+GI_Data_Monthly!J504</f>
        <v>902109.91519586102</v>
      </c>
      <c r="D504" s="37">
        <f t="shared" si="73"/>
        <v>103.12135465628347</v>
      </c>
      <c r="E504" s="37">
        <f>GI_Data_Monthly!C504</f>
        <v>2.7166776676440398</v>
      </c>
      <c r="F504" s="114">
        <f>GI_Data_Monthly!L504</f>
        <v>19380.579425408701</v>
      </c>
      <c r="G504" s="37">
        <f>+GI_Data_Monthly!E504</f>
        <v>170.27123632982301</v>
      </c>
      <c r="H504" s="29">
        <f>+GI_Data_Monthly!H504</f>
        <v>8965.4399719234407</v>
      </c>
      <c r="I504" s="115">
        <f>+GI_Data_Monthly!G504</f>
        <v>8748.0417436592797</v>
      </c>
      <c r="J504" s="29">
        <f>GI_Data_Monthly!I504</f>
        <v>0</v>
      </c>
      <c r="K504" s="38">
        <f>+GI_Data_Monthly!K504</f>
        <v>45.837718458804403</v>
      </c>
      <c r="L504" s="74">
        <f>+H504*1000/Population_Monthly!C624</f>
        <v>0.41493186245158681</v>
      </c>
      <c r="M504" s="74">
        <f>GI_Data_Monthly!N504</f>
        <v>325.90429696260702</v>
      </c>
      <c r="N504" s="74">
        <f>GI_Data_Monthly!O504*100</f>
        <v>247.420295513139</v>
      </c>
      <c r="O504" s="74">
        <f t="shared" si="78"/>
        <v>243.06212115379512</v>
      </c>
      <c r="P504" s="93">
        <f t="shared" si="74"/>
        <v>119.96428609995462</v>
      </c>
      <c r="Q504" s="116">
        <f t="shared" si="75"/>
        <v>19.019529890643192</v>
      </c>
      <c r="R504" s="74">
        <f t="shared" si="76"/>
        <v>246.51141233087367</v>
      </c>
      <c r="S504" s="121">
        <f t="shared" si="79"/>
        <v>3.3329650431641822E-2</v>
      </c>
      <c r="T504" s="74">
        <v>0</v>
      </c>
      <c r="U504" s="74">
        <f t="shared" si="82"/>
        <v>245.57297212158733</v>
      </c>
      <c r="V504" s="38">
        <v>70.795820370839209</v>
      </c>
      <c r="W504" s="83"/>
      <c r="X504" s="74">
        <f>+GI_Data_Monthly!AB504*100</f>
        <v>218.96476275404302</v>
      </c>
      <c r="Y504" s="74">
        <f>+GI_Data_Monthly!AC504*100</f>
        <v>275.90688379916799</v>
      </c>
      <c r="Z504" s="122">
        <f t="shared" si="80"/>
        <v>1.4193110168172984E-2</v>
      </c>
      <c r="AA504" s="120">
        <f t="shared" si="81"/>
        <v>2.6879186393811696</v>
      </c>
      <c r="AB504" s="38">
        <f t="shared" ref="AB504:AB567" si="83">IF(Q504&gt;Q503,(AB503+(Q504-Q503)),AB503)</f>
        <v>23.811187901678473</v>
      </c>
      <c r="AC504" s="38">
        <f t="shared" ref="AC504:AC567" si="84">IF(Q504&lt;Q503,(AC503+(Q504-Q503)),AC503)</f>
        <v>11.966746635809788</v>
      </c>
    </row>
    <row r="505" spans="1:29" x14ac:dyDescent="0.25">
      <c r="A505" s="113">
        <v>2021</v>
      </c>
      <c r="B505" s="113">
        <v>9</v>
      </c>
      <c r="C505" s="29">
        <f>+GI_Data_Monthly!J505</f>
        <v>904175.38893492206</v>
      </c>
      <c r="D505" s="37">
        <f t="shared" si="73"/>
        <v>103.20502473483788</v>
      </c>
      <c r="E505" s="37">
        <f>GI_Data_Monthly!C505</f>
        <v>2.7220976386257698</v>
      </c>
      <c r="F505" s="114">
        <f>GI_Data_Monthly!L505</f>
        <v>19417.521529954101</v>
      </c>
      <c r="G505" s="37">
        <f>+GI_Data_Monthly!E505</f>
        <v>170.31870669947301</v>
      </c>
      <c r="H505" s="29">
        <f>+GI_Data_Monthly!H505</f>
        <v>8976.3258385576391</v>
      </c>
      <c r="I505" s="115">
        <f>+GI_Data_Monthly!G505</f>
        <v>8760.9628625931491</v>
      </c>
      <c r="J505" s="29">
        <f>GI_Data_Monthly!I505</f>
        <v>0</v>
      </c>
      <c r="K505" s="38">
        <f>+GI_Data_Monthly!K505</f>
        <v>45.889408358019097</v>
      </c>
      <c r="L505" s="74">
        <f>+H505*1000/Population_Monthly!C625</f>
        <v>0.41499575057695848</v>
      </c>
      <c r="M505" s="74">
        <f>GI_Data_Monthly!N505</f>
        <v>320.17321872083801</v>
      </c>
      <c r="N505" s="74">
        <f>GI_Data_Monthly!O505*100</f>
        <v>248.36626874233997</v>
      </c>
      <c r="O505" s="74">
        <f t="shared" si="78"/>
        <v>243.78696109413576</v>
      </c>
      <c r="P505" s="93">
        <f t="shared" si="74"/>
        <v>117.62003470326472</v>
      </c>
      <c r="Q505" s="116">
        <f t="shared" si="75"/>
        <v>19.043909465068687</v>
      </c>
      <c r="R505" s="74">
        <f t="shared" si="76"/>
        <v>247.43762141849299</v>
      </c>
      <c r="S505" s="121">
        <f t="shared" si="79"/>
        <v>3.6292172539664769E-2</v>
      </c>
      <c r="T505" s="74">
        <v>0</v>
      </c>
      <c r="U505" s="74">
        <f t="shared" si="82"/>
        <v>246.51141233087367</v>
      </c>
      <c r="V505" s="38">
        <v>70.818461965411458</v>
      </c>
      <c r="W505" s="83"/>
      <c r="X505" s="74">
        <f>+GI_Data_Monthly!AB505*100</f>
        <v>219.34034931474099</v>
      </c>
      <c r="Y505" s="74">
        <f>+GI_Data_Monthly!AC505*100</f>
        <v>276.40254800614298</v>
      </c>
      <c r="Z505" s="122">
        <f t="shared" si="80"/>
        <v>1.8531198327358955E-2</v>
      </c>
      <c r="AA505" s="120">
        <f t="shared" si="81"/>
        <v>2.6930630618126181</v>
      </c>
      <c r="AB505" s="38">
        <f t="shared" si="83"/>
        <v>23.835567476103968</v>
      </c>
      <c r="AC505" s="38">
        <f t="shared" si="84"/>
        <v>11.966746635809788</v>
      </c>
    </row>
    <row r="506" spans="1:29" x14ac:dyDescent="0.25">
      <c r="A506" s="113">
        <v>2021</v>
      </c>
      <c r="B506" s="113">
        <v>10</v>
      </c>
      <c r="C506" s="29">
        <f>+GI_Data_Monthly!J506</f>
        <v>906158.70079108595</v>
      </c>
      <c r="D506" s="37">
        <f t="shared" si="73"/>
        <v>103.2868104609511</v>
      </c>
      <c r="E506" s="37">
        <f>GI_Data_Monthly!C506</f>
        <v>2.7275360000000002</v>
      </c>
      <c r="F506" s="114">
        <f>GI_Data_Monthly!L506</f>
        <v>19453.669999999998</v>
      </c>
      <c r="G506" s="37">
        <f>+GI_Data_Monthly!E506</f>
        <v>170.571098327637</v>
      </c>
      <c r="H506" s="29">
        <f>+GI_Data_Monthly!H506</f>
        <v>8987.0102709237908</v>
      </c>
      <c r="I506" s="115">
        <f>+GI_Data_Monthly!G506</f>
        <v>8773.2276439465695</v>
      </c>
      <c r="J506" s="29">
        <f>GI_Data_Monthly!I506</f>
        <v>0</v>
      </c>
      <c r="K506" s="38">
        <f>+GI_Data_Monthly!K506</f>
        <v>45.945658733222302</v>
      </c>
      <c r="L506" s="74">
        <f>+H506*1000/Population_Monthly!C626</f>
        <v>0.41505020062904574</v>
      </c>
      <c r="M506" s="74">
        <f>GI_Data_Monthly!N506</f>
        <v>317.68340000000001</v>
      </c>
      <c r="N506" s="74">
        <f>GI_Data_Monthly!O506*100</f>
        <v>249.4984</v>
      </c>
      <c r="O506" s="74">
        <f t="shared" si="78"/>
        <v>244.57724442746908</v>
      </c>
      <c r="P506" s="93">
        <f t="shared" si="74"/>
        <v>116.47266983827161</v>
      </c>
      <c r="Q506" s="116">
        <f t="shared" si="75"/>
        <v>19.069754875257583</v>
      </c>
      <c r="R506" s="74">
        <f t="shared" si="76"/>
        <v>248.42832141849303</v>
      </c>
      <c r="S506" s="121">
        <f t="shared" si="79"/>
        <v>3.9511697185592665E-2</v>
      </c>
      <c r="T506" s="74">
        <v>0</v>
      </c>
      <c r="U506" s="74">
        <f t="shared" si="82"/>
        <v>247.43762141849299</v>
      </c>
      <c r="V506" s="38">
        <v>70.913326424814599</v>
      </c>
      <c r="W506" s="83"/>
      <c r="X506" s="74">
        <f>+GI_Data_Monthly!AB506*100</f>
        <v>219.76049999999998</v>
      </c>
      <c r="Y506" s="74">
        <f>+GI_Data_Monthly!AC506*100</f>
        <v>276.88229999999999</v>
      </c>
      <c r="Z506" s="122">
        <f t="shared" si="80"/>
        <v>2.2818531307340822E-2</v>
      </c>
      <c r="AA506" s="120">
        <f t="shared" si="81"/>
        <v>2.6982756451459515</v>
      </c>
      <c r="AB506" s="38">
        <f t="shared" si="83"/>
        <v>23.861412886292864</v>
      </c>
      <c r="AC506" s="38">
        <f t="shared" si="84"/>
        <v>11.966746635809788</v>
      </c>
    </row>
    <row r="507" spans="1:29" x14ac:dyDescent="0.25">
      <c r="A507" s="113">
        <v>2021</v>
      </c>
      <c r="B507" s="113">
        <v>11</v>
      </c>
      <c r="C507" s="29">
        <f>+GI_Data_Monthly!J507</f>
        <v>908175.29513733799</v>
      </c>
      <c r="D507" s="37">
        <f t="shared" si="73"/>
        <v>103.37250454305742</v>
      </c>
      <c r="E507" s="37">
        <f>GI_Data_Monthly!C507</f>
        <v>2.7334632844490301</v>
      </c>
      <c r="F507" s="114">
        <f>GI_Data_Monthly!L507</f>
        <v>19491.271705642801</v>
      </c>
      <c r="G507" s="37">
        <f>+GI_Data_Monthly!E507</f>
        <v>171.04785383121899</v>
      </c>
      <c r="H507" s="29">
        <f>+GI_Data_Monthly!H507</f>
        <v>8998.2731013242592</v>
      </c>
      <c r="I507" s="115">
        <f>+GI_Data_Monthly!G507</f>
        <v>8785.4628186846203</v>
      </c>
      <c r="J507" s="29">
        <f>GI_Data_Monthly!I507</f>
        <v>0</v>
      </c>
      <c r="K507" s="38">
        <f>+GI_Data_Monthly!K507</f>
        <v>46.012598530342103</v>
      </c>
      <c r="L507" s="74">
        <f>+H507*1000/Population_Monthly!C627</f>
        <v>0.41513121973477674</v>
      </c>
      <c r="M507" s="74">
        <f>GI_Data_Monthly!N507</f>
        <v>320.09498523265501</v>
      </c>
      <c r="N507" s="74">
        <f>GI_Data_Monthly!O507*100</f>
        <v>250.998712979103</v>
      </c>
      <c r="O507" s="74">
        <f t="shared" si="78"/>
        <v>245.44682258013805</v>
      </c>
      <c r="P507" s="93">
        <f t="shared" si="74"/>
        <v>117.10235401869497</v>
      </c>
      <c r="Q507" s="116">
        <f t="shared" si="75"/>
        <v>19.101266151067513</v>
      </c>
      <c r="R507" s="74">
        <f t="shared" si="76"/>
        <v>249.62112724048097</v>
      </c>
      <c r="S507" s="121">
        <f t="shared" si="79"/>
        <v>4.337701229392632E-2</v>
      </c>
      <c r="T507" s="74">
        <v>0</v>
      </c>
      <c r="U507" s="74">
        <f t="shared" si="82"/>
        <v>248.42832141849303</v>
      </c>
      <c r="V507" s="38">
        <v>71.114127483191197</v>
      </c>
      <c r="W507" s="83"/>
      <c r="X507" s="74">
        <f>+GI_Data_Monthly!AB507*100</f>
        <v>220.296304093115</v>
      </c>
      <c r="Y507" s="74">
        <f>+GI_Data_Monthly!AC507*100</f>
        <v>277.37913705308597</v>
      </c>
      <c r="Z507" s="122">
        <f t="shared" si="80"/>
        <v>2.6737726090500975E-2</v>
      </c>
      <c r="AA507" s="120">
        <f t="shared" si="81"/>
        <v>2.703568469269809</v>
      </c>
      <c r="AB507" s="38">
        <f t="shared" si="83"/>
        <v>23.892924162102794</v>
      </c>
      <c r="AC507" s="38">
        <f t="shared" si="84"/>
        <v>11.966746635809788</v>
      </c>
    </row>
    <row r="508" spans="1:29" x14ac:dyDescent="0.25">
      <c r="A508" s="113">
        <v>2021</v>
      </c>
      <c r="B508" s="113">
        <v>12</v>
      </c>
      <c r="C508" s="29">
        <f>+GI_Data_Monthly!J508</f>
        <v>910121.00968632405</v>
      </c>
      <c r="D508" s="37">
        <f t="shared" si="73"/>
        <v>103.45589007135152</v>
      </c>
      <c r="E508" s="37">
        <f>GI_Data_Monthly!C508</f>
        <v>2.7393845208229401</v>
      </c>
      <c r="F508" s="114">
        <f>GI_Data_Monthly!L508</f>
        <v>19527.630732318099</v>
      </c>
      <c r="G508" s="37">
        <f>+GI_Data_Monthly!E508</f>
        <v>171.56342889615101</v>
      </c>
      <c r="H508" s="29">
        <f>+GI_Data_Monthly!H508</f>
        <v>9009.1891318134403</v>
      </c>
      <c r="I508" s="115">
        <f>+GI_Data_Monthly!G508</f>
        <v>8797.1889184717402</v>
      </c>
      <c r="J508" s="29">
        <f>GI_Data_Monthly!I508</f>
        <v>8949.5692623325322</v>
      </c>
      <c r="K508" s="38">
        <f>+GI_Data_Monthly!K508</f>
        <v>46.081034701880803</v>
      </c>
      <c r="L508" s="74">
        <f>+H508*1000/Population_Monthly!C628</f>
        <v>0.41519608522772611</v>
      </c>
      <c r="M508" s="74">
        <f>GI_Data_Monthly!N508</f>
        <v>326.70879370727403</v>
      </c>
      <c r="N508" s="74">
        <f>GI_Data_Monthly!O508*100</f>
        <v>252.62568549148</v>
      </c>
      <c r="O508" s="74">
        <f t="shared" si="78"/>
        <v>246.39837241215741</v>
      </c>
      <c r="P508" s="93">
        <f t="shared" si="74"/>
        <v>119.26357589591959</v>
      </c>
      <c r="Q508" s="116">
        <f t="shared" si="75"/>
        <v>19.132665211463905</v>
      </c>
      <c r="R508" s="74">
        <f t="shared" si="76"/>
        <v>251.04093282352767</v>
      </c>
      <c r="S508" s="121">
        <f t="shared" si="79"/>
        <v>4.7339396624856089E-2</v>
      </c>
      <c r="T508" s="74">
        <v>0</v>
      </c>
      <c r="U508" s="74">
        <f t="shared" si="82"/>
        <v>249.62112724048097</v>
      </c>
      <c r="V508" s="38">
        <v>71.34093883421157</v>
      </c>
      <c r="W508" s="83">
        <f>AVERAGE(Q497:Q508)</f>
        <v>18.986206586657477</v>
      </c>
      <c r="X508" s="74">
        <f>+GI_Data_Monthly!AB508*100</f>
        <v>220.872964641246</v>
      </c>
      <c r="Y508" s="74">
        <f>+GI_Data_Monthly!AC508*100</f>
        <v>277.86281888701996</v>
      </c>
      <c r="Z508" s="122">
        <f t="shared" si="80"/>
        <v>3.0161685389899457E-2</v>
      </c>
      <c r="AA508" s="120">
        <f t="shared" si="81"/>
        <v>2.7089432511477689</v>
      </c>
      <c r="AB508" s="38">
        <f t="shared" si="83"/>
        <v>23.924323222499186</v>
      </c>
      <c r="AC508" s="38">
        <f t="shared" si="84"/>
        <v>11.966746635809788</v>
      </c>
    </row>
    <row r="509" spans="1:29" x14ac:dyDescent="0.25">
      <c r="A509" s="113">
        <v>2022</v>
      </c>
      <c r="B509" s="113">
        <v>1</v>
      </c>
      <c r="C509" s="29">
        <f>+GI_Data_Monthly!J509</f>
        <v>912163.32987772697</v>
      </c>
      <c r="D509" s="37">
        <f t="shared" si="73"/>
        <v>103.54153875370024</v>
      </c>
      <c r="E509" s="37">
        <f>GI_Data_Monthly!C509</f>
        <v>2.7455219999999998</v>
      </c>
      <c r="F509" s="114">
        <f>GI_Data_Monthly!L509</f>
        <v>19564.86</v>
      </c>
      <c r="G509" s="37">
        <f>+GI_Data_Monthly!E509</f>
        <v>171.95052731445301</v>
      </c>
      <c r="H509" s="29">
        <f>+GI_Data_Monthly!H509</f>
        <v>9020.2117829551007</v>
      </c>
      <c r="I509" s="115">
        <f>+GI_Data_Monthly!G509</f>
        <v>8809.6366043732305</v>
      </c>
      <c r="J509" s="29">
        <f>GI_Data_Monthly!I509</f>
        <v>0</v>
      </c>
      <c r="K509" s="38">
        <f>+GI_Data_Monthly!K509</f>
        <v>46.148620404504797</v>
      </c>
      <c r="L509" s="74">
        <f>+H509*1000/Population_Monthly!C629</f>
        <v>0.415265722443521</v>
      </c>
      <c r="M509" s="74">
        <f>GI_Data_Monthly!N509</f>
        <v>336.81560000000002</v>
      </c>
      <c r="N509" s="74">
        <f>GI_Data_Monthly!O509*100</f>
        <v>254.2739</v>
      </c>
      <c r="O509" s="74">
        <f t="shared" si="78"/>
        <v>247.43123074549078</v>
      </c>
      <c r="P509" s="93">
        <f t="shared" si="74"/>
        <v>122.67816466231196</v>
      </c>
      <c r="Q509" s="116">
        <f t="shared" si="75"/>
        <v>19.1639401920485</v>
      </c>
      <c r="R509" s="74">
        <f t="shared" si="76"/>
        <v>252.63276615686098</v>
      </c>
      <c r="S509" s="121">
        <f t="shared" si="79"/>
        <v>5.1241609461897708E-2</v>
      </c>
      <c r="T509" s="74">
        <v>0</v>
      </c>
      <c r="U509" s="74">
        <f t="shared" si="82"/>
        <v>251.04093282352767</v>
      </c>
      <c r="V509" s="38">
        <v>71.515239197047393</v>
      </c>
      <c r="W509" s="83"/>
      <c r="X509" s="74">
        <f>+GI_Data_Monthly!AB509*100</f>
        <v>221.46620000000001</v>
      </c>
      <c r="Y509" s="74">
        <f>+GI_Data_Monthly!AC509*100</f>
        <v>278.36770000000001</v>
      </c>
      <c r="Z509" s="122">
        <f t="shared" si="80"/>
        <v>3.3174143427979731E-2</v>
      </c>
      <c r="AA509" s="120">
        <f t="shared" si="81"/>
        <v>2.7143994178144357</v>
      </c>
      <c r="AB509" s="38">
        <f t="shared" si="83"/>
        <v>23.955598203083781</v>
      </c>
      <c r="AC509" s="38">
        <f t="shared" si="84"/>
        <v>11.966746635809788</v>
      </c>
    </row>
    <row r="510" spans="1:29" x14ac:dyDescent="0.25">
      <c r="A510" s="113">
        <v>2022</v>
      </c>
      <c r="B510" s="113">
        <v>2</v>
      </c>
      <c r="C510" s="29">
        <f>+GI_Data_Monthly!J510</f>
        <v>914263.87619036098</v>
      </c>
      <c r="D510" s="37">
        <f t="shared" si="73"/>
        <v>103.62620530604133</v>
      </c>
      <c r="E510" s="37">
        <f>GI_Data_Monthly!C510</f>
        <v>2.75155702515185</v>
      </c>
      <c r="F510" s="114">
        <f>GI_Data_Monthly!L510</f>
        <v>19601.552210702201</v>
      </c>
      <c r="G510" s="37">
        <f>+GI_Data_Monthly!E510</f>
        <v>172.04516410852901</v>
      </c>
      <c r="H510" s="29">
        <f>+GI_Data_Monthly!H510</f>
        <v>9030.7513186306696</v>
      </c>
      <c r="I510" s="115">
        <f>+GI_Data_Monthly!G510</f>
        <v>8822.7092123102193</v>
      </c>
      <c r="J510" s="29">
        <f>GI_Data_Monthly!I510</f>
        <v>0</v>
      </c>
      <c r="K510" s="38">
        <f>+GI_Data_Monthly!K510</f>
        <v>46.207963043762703</v>
      </c>
      <c r="L510" s="74">
        <f>+H510*1000/Population_Monthly!C630</f>
        <v>0.41531299507411995</v>
      </c>
      <c r="M510" s="74">
        <f>GI_Data_Monthly!N510</f>
        <v>348.82704212569598</v>
      </c>
      <c r="N510" s="74">
        <f>GI_Data_Monthly!O510*100</f>
        <v>255.73969236891202</v>
      </c>
      <c r="O510" s="74">
        <f t="shared" si="78"/>
        <v>248.53565703903385</v>
      </c>
      <c r="P510" s="93">
        <f t="shared" si="74"/>
        <v>126.77441860629629</v>
      </c>
      <c r="Q510" s="116">
        <f t="shared" si="75"/>
        <v>19.190767527979336</v>
      </c>
      <c r="R510" s="74">
        <f t="shared" si="76"/>
        <v>254.21309262013065</v>
      </c>
      <c r="S510" s="121">
        <f t="shared" si="79"/>
        <v>5.4655048105662019E-2</v>
      </c>
      <c r="T510" s="74">
        <v>0</v>
      </c>
      <c r="U510" s="74">
        <f t="shared" si="82"/>
        <v>252.63276615686098</v>
      </c>
      <c r="V510" s="38">
        <v>71.561266551846046</v>
      </c>
      <c r="W510" s="83"/>
      <c r="X510" s="74">
        <f>+GI_Data_Monthly!AB510*100</f>
        <v>222.01212135509198</v>
      </c>
      <c r="Y510" s="74">
        <f>+GI_Data_Monthly!AC510*100</f>
        <v>278.87903638906198</v>
      </c>
      <c r="Z510" s="122">
        <f t="shared" si="80"/>
        <v>3.6070833424980263E-2</v>
      </c>
      <c r="AA510" s="120">
        <f t="shared" si="81"/>
        <v>2.7199281591632318</v>
      </c>
      <c r="AB510" s="38">
        <f t="shared" si="83"/>
        <v>23.982425539014617</v>
      </c>
      <c r="AC510" s="38">
        <f t="shared" si="84"/>
        <v>11.966746635809788</v>
      </c>
    </row>
    <row r="511" spans="1:29" x14ac:dyDescent="0.25">
      <c r="A511" s="113">
        <v>2022</v>
      </c>
      <c r="B511" s="113">
        <v>3</v>
      </c>
      <c r="C511" s="29">
        <f>+GI_Data_Monthly!J511</f>
        <v>916192.10588706995</v>
      </c>
      <c r="D511" s="37">
        <f t="shared" si="73"/>
        <v>103.70328160321145</v>
      </c>
      <c r="E511" s="37">
        <f>GI_Data_Monthly!C511</f>
        <v>2.7569942250369799</v>
      </c>
      <c r="F511" s="114">
        <f>GI_Data_Monthly!L511</f>
        <v>19634.4882798816</v>
      </c>
      <c r="G511" s="37">
        <f>+GI_Data_Monthly!E511</f>
        <v>171.95711545894</v>
      </c>
      <c r="H511" s="29">
        <f>+GI_Data_Monthly!H511</f>
        <v>9039.8573603609093</v>
      </c>
      <c r="I511" s="115">
        <f>+GI_Data_Monthly!G511</f>
        <v>8834.7455521474803</v>
      </c>
      <c r="J511" s="29">
        <f>GI_Data_Monthly!I511</f>
        <v>0</v>
      </c>
      <c r="K511" s="38">
        <f>+GI_Data_Monthly!K511</f>
        <v>46.256680424479804</v>
      </c>
      <c r="L511" s="74">
        <f>+H511*1000/Population_Monthly!C631</f>
        <v>0.4152943129888646</v>
      </c>
      <c r="M511" s="74">
        <f>GI_Data_Monthly!N511</f>
        <v>359.28688111580402</v>
      </c>
      <c r="N511" s="74">
        <f>GI_Data_Monthly!O511*100</f>
        <v>257.00703109176101</v>
      </c>
      <c r="O511" s="74">
        <f t="shared" si="78"/>
        <v>249.69981687929143</v>
      </c>
      <c r="P511" s="93">
        <f t="shared" si="74"/>
        <v>130.3183292344346</v>
      </c>
      <c r="Q511" s="116">
        <f t="shared" si="75"/>
        <v>19.2101363180298</v>
      </c>
      <c r="R511" s="74">
        <f t="shared" si="76"/>
        <v>255.67354115355769</v>
      </c>
      <c r="S511" s="121">
        <f t="shared" si="79"/>
        <v>5.7480595906324039E-2</v>
      </c>
      <c r="T511" s="74">
        <v>0</v>
      </c>
      <c r="U511" s="74">
        <f t="shared" si="82"/>
        <v>254.21309262013065</v>
      </c>
      <c r="V511" s="38">
        <v>71.528068750134636</v>
      </c>
      <c r="W511" s="83"/>
      <c r="X511" s="74">
        <f>+GI_Data_Monthly!AB511*100</f>
        <v>222.48997070647397</v>
      </c>
      <c r="Y511" s="74">
        <f>+GI_Data_Monthly!AC511*100</f>
        <v>279.34473571890402</v>
      </c>
      <c r="Z511" s="122">
        <f t="shared" si="80"/>
        <v>3.9057234061997126E-2</v>
      </c>
      <c r="AA511" s="120">
        <f t="shared" si="81"/>
        <v>2.7255182911503248</v>
      </c>
      <c r="AB511" s="38">
        <f t="shared" si="83"/>
        <v>24.001794329065081</v>
      </c>
      <c r="AC511" s="38">
        <f t="shared" si="84"/>
        <v>11.966746635809788</v>
      </c>
    </row>
    <row r="512" spans="1:29" x14ac:dyDescent="0.25">
      <c r="A512" s="113">
        <v>2022</v>
      </c>
      <c r="B512" s="113">
        <v>4</v>
      </c>
      <c r="C512" s="29">
        <f>+GI_Data_Monthly!J512</f>
        <v>918328.250173565</v>
      </c>
      <c r="D512" s="37">
        <f t="shared" si="73"/>
        <v>103.79142254428275</v>
      </c>
      <c r="E512" s="37">
        <f>GI_Data_Monthly!C512</f>
        <v>2.7631320000000001</v>
      </c>
      <c r="F512" s="114">
        <f>GI_Data_Monthly!L512</f>
        <v>19671.13</v>
      </c>
      <c r="G512" s="37">
        <f>+GI_Data_Monthly!E512</f>
        <v>171.81133705078099</v>
      </c>
      <c r="H512" s="29">
        <f>+GI_Data_Monthly!H512</f>
        <v>9049.53748976106</v>
      </c>
      <c r="I512" s="115">
        <f>+GI_Data_Monthly!G512</f>
        <v>8847.82410397891</v>
      </c>
      <c r="J512" s="29">
        <f>GI_Data_Monthly!I512</f>
        <v>0</v>
      </c>
      <c r="K512" s="38">
        <f>+GI_Data_Monthly!K512</f>
        <v>46.309518164804899</v>
      </c>
      <c r="L512" s="74">
        <f>+H512*1000/Population_Monthly!C632</f>
        <v>0.41530201625113528</v>
      </c>
      <c r="M512" s="74">
        <f>GI_Data_Monthly!N512</f>
        <v>367.95280000000002</v>
      </c>
      <c r="N512" s="74">
        <f>GI_Data_Monthly!O512*100</f>
        <v>258.52359999999999</v>
      </c>
      <c r="O512" s="74">
        <f t="shared" si="78"/>
        <v>250.93104187929137</v>
      </c>
      <c r="P512" s="93">
        <f t="shared" si="74"/>
        <v>133.16511842358599</v>
      </c>
      <c r="Q512" s="116">
        <f t="shared" si="75"/>
        <v>19.232436265462049</v>
      </c>
      <c r="R512" s="74">
        <f t="shared" si="76"/>
        <v>257.09010782022432</v>
      </c>
      <c r="S512" s="121">
        <f t="shared" si="79"/>
        <v>6.061442738818501E-2</v>
      </c>
      <c r="T512" s="74">
        <v>0</v>
      </c>
      <c r="U512" s="74">
        <f t="shared" si="82"/>
        <v>255.67354115355769</v>
      </c>
      <c r="V512" s="38">
        <v>71.474423533798202</v>
      </c>
      <c r="W512" s="83"/>
      <c r="X512" s="74">
        <f>+GI_Data_Monthly!AB512*100</f>
        <v>223.04849999999999</v>
      </c>
      <c r="Y512" s="74">
        <f>+GI_Data_Monthly!AC512*100</f>
        <v>279.86189999999999</v>
      </c>
      <c r="Z512" s="122">
        <f t="shared" si="80"/>
        <v>4.2208432441952715E-2</v>
      </c>
      <c r="AA512" s="120">
        <f t="shared" si="81"/>
        <v>2.7311778744836577</v>
      </c>
      <c r="AB512" s="38">
        <f t="shared" si="83"/>
        <v>24.02409427649733</v>
      </c>
      <c r="AC512" s="38">
        <f t="shared" si="84"/>
        <v>11.966746635809788</v>
      </c>
    </row>
    <row r="513" spans="1:29" x14ac:dyDescent="0.25">
      <c r="A513" s="113">
        <v>2022</v>
      </c>
      <c r="B513" s="113">
        <v>5</v>
      </c>
      <c r="C513" s="29">
        <f>+GI_Data_Monthly!J513</f>
        <v>920366.791994164</v>
      </c>
      <c r="D513" s="37">
        <f t="shared" si="73"/>
        <v>103.88003446821261</v>
      </c>
      <c r="E513" s="37">
        <f>GI_Data_Monthly!C513</f>
        <v>2.76927010764321</v>
      </c>
      <c r="F513" s="114">
        <f>GI_Data_Monthly!L513</f>
        <v>19706.978943821501</v>
      </c>
      <c r="G513" s="37">
        <f>+GI_Data_Monthly!E513</f>
        <v>171.74356351375599</v>
      </c>
      <c r="H513" s="29">
        <f>+GI_Data_Monthly!H513</f>
        <v>9058.5680180516192</v>
      </c>
      <c r="I513" s="115">
        <f>+GI_Data_Monthly!G513</f>
        <v>8859.9007182250898</v>
      </c>
      <c r="J513" s="29">
        <f>GI_Data_Monthly!I513</f>
        <v>0</v>
      </c>
      <c r="K513" s="38">
        <f>+GI_Data_Monthly!K513</f>
        <v>46.362501784536597</v>
      </c>
      <c r="L513" s="74">
        <f>+H513*1000/Population_Monthly!C633</f>
        <v>0.41528472353715945</v>
      </c>
      <c r="M513" s="74">
        <f>GI_Data_Monthly!N513</f>
        <v>371.54253863308202</v>
      </c>
      <c r="N513" s="74">
        <f>GI_Data_Monthly!O513*100</f>
        <v>260.21679160850999</v>
      </c>
      <c r="O513" s="74">
        <f t="shared" si="78"/>
        <v>252.23202660622721</v>
      </c>
      <c r="P513" s="93">
        <f t="shared" si="74"/>
        <v>134.16623304733668</v>
      </c>
      <c r="Q513" s="116">
        <f t="shared" si="75"/>
        <v>19.253638736082344</v>
      </c>
      <c r="R513" s="74">
        <f t="shared" si="76"/>
        <v>258.58247423342368</v>
      </c>
      <c r="S513" s="121">
        <f t="shared" si="79"/>
        <v>6.3824608352924805E-2</v>
      </c>
      <c r="T513" s="74">
        <v>0</v>
      </c>
      <c r="U513" s="74">
        <f t="shared" si="82"/>
        <v>257.09010782022432</v>
      </c>
      <c r="V513" s="38">
        <v>71.460721591655044</v>
      </c>
      <c r="W513" s="83"/>
      <c r="X513" s="74">
        <f>+GI_Data_Monthly!AB513*100</f>
        <v>223.64649078536098</v>
      </c>
      <c r="Y513" s="74">
        <f>+GI_Data_Monthly!AC513*100</f>
        <v>280.36177145148099</v>
      </c>
      <c r="Z513" s="122">
        <f t="shared" si="80"/>
        <v>4.5466081537958801E-2</v>
      </c>
      <c r="AA513" s="120">
        <f t="shared" si="81"/>
        <v>2.7369100049736335</v>
      </c>
      <c r="AB513" s="38">
        <f t="shared" si="83"/>
        <v>24.045296747117625</v>
      </c>
      <c r="AC513" s="38">
        <f t="shared" si="84"/>
        <v>11.966746635809788</v>
      </c>
    </row>
    <row r="514" spans="1:29" x14ac:dyDescent="0.25">
      <c r="A514" s="113">
        <v>2022</v>
      </c>
      <c r="B514" s="113">
        <v>6</v>
      </c>
      <c r="C514" s="29">
        <f>+GI_Data_Monthly!J514</f>
        <v>922422.67529451801</v>
      </c>
      <c r="D514" s="37">
        <f t="shared" si="73"/>
        <v>103.96867251296611</v>
      </c>
      <c r="E514" s="37">
        <f>GI_Data_Monthly!C514</f>
        <v>2.7756828929431001</v>
      </c>
      <c r="F514" s="114">
        <f>GI_Data_Monthly!L514</f>
        <v>19743.851038409899</v>
      </c>
      <c r="G514" s="37">
        <f>+GI_Data_Monthly!E514</f>
        <v>171.79085699179399</v>
      </c>
      <c r="H514" s="29">
        <f>+GI_Data_Monthly!H514</f>
        <v>9067.6571852211</v>
      </c>
      <c r="I514" s="115">
        <f>+GI_Data_Monthly!G514</f>
        <v>8872.1213130761207</v>
      </c>
      <c r="J514" s="29">
        <f>GI_Data_Monthly!I514</f>
        <v>0</v>
      </c>
      <c r="K514" s="38">
        <f>+GI_Data_Monthly!K514</f>
        <v>46.416717147598099</v>
      </c>
      <c r="L514" s="74">
        <f>+H514*1000/Population_Monthly!C634</f>
        <v>0.41527015217900537</v>
      </c>
      <c r="M514" s="74">
        <f>GI_Data_Monthly!N514</f>
        <v>370.75182315334303</v>
      </c>
      <c r="N514" s="74">
        <f>GI_Data_Monthly!O514*100</f>
        <v>262.05340199668399</v>
      </c>
      <c r="O514" s="74">
        <f t="shared" si="78"/>
        <v>253.60417331599407</v>
      </c>
      <c r="P514" s="93">
        <f t="shared" si="74"/>
        <v>133.57139033999272</v>
      </c>
      <c r="Q514" s="116">
        <f t="shared" si="75"/>
        <v>19.275477193532911</v>
      </c>
      <c r="R514" s="74">
        <f t="shared" si="76"/>
        <v>260.26459786839797</v>
      </c>
      <c r="S514" s="121">
        <f t="shared" si="79"/>
        <v>6.7046372602497684E-2</v>
      </c>
      <c r="T514" s="74">
        <v>0</v>
      </c>
      <c r="U514" s="74">
        <f t="shared" si="82"/>
        <v>258.58247423342368</v>
      </c>
      <c r="V514" s="38">
        <v>71.501847447235889</v>
      </c>
      <c r="W514" s="83"/>
      <c r="X514" s="74">
        <f>+GI_Data_Monthly!AB514*100</f>
        <v>224.277294593535</v>
      </c>
      <c r="Y514" s="74">
        <f>+GI_Data_Monthly!AC514*100</f>
        <v>280.877408729259</v>
      </c>
      <c r="Z514" s="122">
        <f t="shared" si="80"/>
        <v>4.8761574953935273E-2</v>
      </c>
      <c r="AA514" s="120">
        <f t="shared" si="81"/>
        <v>2.7427174468597433</v>
      </c>
      <c r="AB514" s="38">
        <f t="shared" si="83"/>
        <v>24.067135204568192</v>
      </c>
      <c r="AC514" s="38">
        <f t="shared" si="84"/>
        <v>11.966746635809788</v>
      </c>
    </row>
    <row r="515" spans="1:29" x14ac:dyDescent="0.25">
      <c r="A515" s="113">
        <v>2022</v>
      </c>
      <c r="B515" s="113">
        <v>7</v>
      </c>
      <c r="C515" s="29">
        <f>+GI_Data_Monthly!J515</f>
        <v>924345.94472760498</v>
      </c>
      <c r="D515" s="37">
        <f t="shared" si="73"/>
        <v>104.04385140901263</v>
      </c>
      <c r="E515" s="37">
        <f>GI_Data_Monthly!C515</f>
        <v>2.7817729999999998</v>
      </c>
      <c r="F515" s="114">
        <f>GI_Data_Monthly!L515</f>
        <v>19778.62</v>
      </c>
      <c r="G515" s="37">
        <f>+GI_Data_Monthly!E515</f>
        <v>171.96812820434599</v>
      </c>
      <c r="H515" s="29">
        <f>+GI_Data_Monthly!H515</f>
        <v>9076.3294948019102</v>
      </c>
      <c r="I515" s="115">
        <f>+GI_Data_Monthly!G515</f>
        <v>8884.1957713950505</v>
      </c>
      <c r="J515" s="29">
        <f>GI_Data_Monthly!I515</f>
        <v>0</v>
      </c>
      <c r="K515" s="38">
        <f>+GI_Data_Monthly!K515</f>
        <v>46.464940776293297</v>
      </c>
      <c r="L515" s="74">
        <f>+H515*1000/Population_Monthly!C635</f>
        <v>0.41523654004239025</v>
      </c>
      <c r="M515" s="74">
        <f>GI_Data_Monthly!N515</f>
        <v>366.678</v>
      </c>
      <c r="N515" s="74">
        <f>GI_Data_Monthly!O515*100</f>
        <v>263.70939999999996</v>
      </c>
      <c r="O515" s="74">
        <f t="shared" si="78"/>
        <v>255.03609831599411</v>
      </c>
      <c r="P515" s="93">
        <f t="shared" si="74"/>
        <v>131.81449384978575</v>
      </c>
      <c r="Q515" s="116">
        <f t="shared" si="75"/>
        <v>19.293941241222601</v>
      </c>
      <c r="R515" s="74">
        <f t="shared" si="76"/>
        <v>261.993197868398</v>
      </c>
      <c r="S515" s="121">
        <f t="shared" si="79"/>
        <v>6.9700879784428516E-2</v>
      </c>
      <c r="T515" s="74">
        <v>0</v>
      </c>
      <c r="U515" s="74">
        <f t="shared" si="82"/>
        <v>260.26459786839797</v>
      </c>
      <c r="V515" s="38">
        <v>71.599621136348404</v>
      </c>
      <c r="W515" s="83"/>
      <c r="X515" s="74">
        <f>+GI_Data_Monthly!AB515*100</f>
        <v>224.83680000000001</v>
      </c>
      <c r="Y515" s="74">
        <f>+GI_Data_Monthly!AC515*100</f>
        <v>281.37580000000003</v>
      </c>
      <c r="Z515" s="122">
        <f t="shared" si="80"/>
        <v>5.2034455889800123E-2</v>
      </c>
      <c r="AA515" s="120">
        <f t="shared" si="81"/>
        <v>2.7485908635264096</v>
      </c>
      <c r="AB515" s="38">
        <f t="shared" si="83"/>
        <v>24.085599252257882</v>
      </c>
      <c r="AC515" s="38">
        <f t="shared" si="84"/>
        <v>11.966746635809788</v>
      </c>
    </row>
    <row r="516" spans="1:29" x14ac:dyDescent="0.25">
      <c r="A516" s="113">
        <v>2022</v>
      </c>
      <c r="B516" s="113">
        <v>8</v>
      </c>
      <c r="C516" s="29">
        <f>+GI_Data_Monthly!J516</f>
        <v>926262.50535333599</v>
      </c>
      <c r="D516" s="37">
        <f t="shared" si="73"/>
        <v>104.10641835643916</v>
      </c>
      <c r="E516" s="37">
        <f>GI_Data_Monthly!C516</f>
        <v>2.78782589898195</v>
      </c>
      <c r="F516" s="114">
        <f>GI_Data_Monthly!L516</f>
        <v>19813.297964647201</v>
      </c>
      <c r="G516" s="37">
        <f>+GI_Data_Monthly!E516</f>
        <v>172.27253921782901</v>
      </c>
      <c r="H516" s="29">
        <f>+GI_Data_Monthly!H516</f>
        <v>9085.2597062667992</v>
      </c>
      <c r="I516" s="115">
        <f>+GI_Data_Monthly!G516</f>
        <v>8897.2660857662195</v>
      </c>
      <c r="J516" s="29">
        <f>GI_Data_Monthly!I516</f>
        <v>0</v>
      </c>
      <c r="K516" s="38">
        <f>+GI_Data_Monthly!K516</f>
        <v>46.508631501159002</v>
      </c>
      <c r="L516" s="74">
        <f>+H516*1000/Population_Monthly!C636</f>
        <v>0.41521478414035334</v>
      </c>
      <c r="M516" s="74">
        <f>GI_Data_Monthly!N516</f>
        <v>360.43422524955702</v>
      </c>
      <c r="N516" s="74">
        <f>GI_Data_Monthly!O516*100</f>
        <v>265.15889023691102</v>
      </c>
      <c r="O516" s="74">
        <f t="shared" si="78"/>
        <v>256.51431454297511</v>
      </c>
      <c r="P516" s="93">
        <f t="shared" si="74"/>
        <v>129.28864222876302</v>
      </c>
      <c r="Q516" s="116">
        <f t="shared" si="75"/>
        <v>19.311071389416973</v>
      </c>
      <c r="R516" s="74">
        <f t="shared" si="76"/>
        <v>263.64056407786501</v>
      </c>
      <c r="S516" s="121">
        <f t="shared" si="79"/>
        <v>7.1694178066447511E-2</v>
      </c>
      <c r="T516" s="74">
        <v>0</v>
      </c>
      <c r="U516" s="74">
        <f t="shared" si="82"/>
        <v>261.993197868398</v>
      </c>
      <c r="V516" s="38">
        <v>71.751917424722208</v>
      </c>
      <c r="W516" s="83"/>
      <c r="X516" s="74">
        <f>+GI_Data_Monthly!AB516*100</f>
        <v>225.321585176399</v>
      </c>
      <c r="Y516" s="74">
        <f>+GI_Data_Monthly!AC516*100</f>
        <v>281.89048476168</v>
      </c>
      <c r="Z516" s="122">
        <f t="shared" si="80"/>
        <v>5.5231499859367261E-2</v>
      </c>
      <c r="AA516" s="120">
        <f t="shared" si="81"/>
        <v>2.7545198828045692</v>
      </c>
      <c r="AB516" s="38">
        <f t="shared" si="83"/>
        <v>24.102729400452255</v>
      </c>
      <c r="AC516" s="38">
        <f t="shared" si="84"/>
        <v>11.966746635809788</v>
      </c>
    </row>
    <row r="517" spans="1:29" x14ac:dyDescent="0.25">
      <c r="A517" s="113">
        <v>2022</v>
      </c>
      <c r="B517" s="113">
        <v>9</v>
      </c>
      <c r="C517" s="29">
        <f>+GI_Data_Monthly!J517</f>
        <v>928167.33396010904</v>
      </c>
      <c r="D517" s="37">
        <f t="shared" ref="D517:D580" si="85">C517/I517</f>
        <v>104.16494265827507</v>
      </c>
      <c r="E517" s="37">
        <f>GI_Data_Monthly!C517</f>
        <v>2.7937949855353299</v>
      </c>
      <c r="F517" s="114">
        <f>GI_Data_Monthly!L517</f>
        <v>19848.279277825201</v>
      </c>
      <c r="G517" s="37">
        <f>+GI_Data_Monthly!E517</f>
        <v>172.552685384456</v>
      </c>
      <c r="H517" s="29">
        <f>+GI_Data_Monthly!H517</f>
        <v>9094.1800441814194</v>
      </c>
      <c r="I517" s="115">
        <f>+GI_Data_Monthly!G517</f>
        <v>8910.5538799658098</v>
      </c>
      <c r="J517" s="29">
        <f>GI_Data_Monthly!I517</f>
        <v>0</v>
      </c>
      <c r="K517" s="38">
        <f>+GI_Data_Monthly!K517</f>
        <v>46.552770828315403</v>
      </c>
      <c r="L517" s="74">
        <f>+H517*1000/Population_Monthly!C637</f>
        <v>0.41519262246389643</v>
      </c>
      <c r="M517" s="74">
        <f>GI_Data_Monthly!N517</f>
        <v>354.68743906226598</v>
      </c>
      <c r="N517" s="74">
        <f>GI_Data_Monthly!O517*100</f>
        <v>266.51500234396099</v>
      </c>
      <c r="O517" s="74">
        <f t="shared" si="78"/>
        <v>258.02670900977682</v>
      </c>
      <c r="P517" s="93">
        <f t="shared" ref="P517:P580" si="86">M517/E517</f>
        <v>126.95542833265661</v>
      </c>
      <c r="Q517" s="116">
        <f t="shared" ref="Q517:Q580" si="87">K517*L517</f>
        <v>19.328367003169049</v>
      </c>
      <c r="R517" s="74">
        <f t="shared" si="76"/>
        <v>265.12776419362399</v>
      </c>
      <c r="S517" s="121">
        <f t="shared" si="79"/>
        <v>7.307245743764379E-2</v>
      </c>
      <c r="T517" s="74">
        <v>0</v>
      </c>
      <c r="U517" s="74">
        <f t="shared" si="82"/>
        <v>263.64056407786501</v>
      </c>
      <c r="V517" s="38">
        <v>71.894702196904092</v>
      </c>
      <c r="W517" s="83"/>
      <c r="X517" s="74">
        <f>+GI_Data_Monthly!AB517*100</f>
        <v>225.771347071034</v>
      </c>
      <c r="Y517" s="74">
        <f>+GI_Data_Monthly!AC517*100</f>
        <v>282.40534944969903</v>
      </c>
      <c r="Z517" s="122">
        <f t="shared" si="80"/>
        <v>5.8296523600865513E-2</v>
      </c>
      <c r="AA517" s="120">
        <f t="shared" si="81"/>
        <v>2.7604946617136989</v>
      </c>
      <c r="AB517" s="38">
        <f t="shared" si="83"/>
        <v>24.12002501420433</v>
      </c>
      <c r="AC517" s="38">
        <f t="shared" si="84"/>
        <v>11.966746635809788</v>
      </c>
    </row>
    <row r="518" spans="1:29" x14ac:dyDescent="0.25">
      <c r="A518" s="113">
        <v>2022</v>
      </c>
      <c r="B518" s="113">
        <v>10</v>
      </c>
      <c r="C518" s="29">
        <f>+GI_Data_Monthly!J518</f>
        <v>930071.20940959302</v>
      </c>
      <c r="D518" s="37">
        <f t="shared" si="85"/>
        <v>104.23200537826854</v>
      </c>
      <c r="E518" s="37">
        <f>GI_Data_Monthly!C518</f>
        <v>2.799709</v>
      </c>
      <c r="F518" s="114">
        <f>GI_Data_Monthly!L518</f>
        <v>19884.349999999999</v>
      </c>
      <c r="G518" s="37">
        <f>+GI_Data_Monthly!E518</f>
        <v>172.62997817993201</v>
      </c>
      <c r="H518" s="29">
        <f>+GI_Data_Monthly!H518</f>
        <v>9102.8065485343704</v>
      </c>
      <c r="I518" s="115">
        <f>+GI_Data_Monthly!G518</f>
        <v>8923.0865897117692</v>
      </c>
      <c r="J518" s="29">
        <f>GI_Data_Monthly!I518</f>
        <v>0</v>
      </c>
      <c r="K518" s="38">
        <f>+GI_Data_Monthly!K518</f>
        <v>46.604218852226801</v>
      </c>
      <c r="L518" s="74">
        <f>+H518*1000/Population_Monthly!C638</f>
        <v>0.41515710553776303</v>
      </c>
      <c r="M518" s="74">
        <f>GI_Data_Monthly!N518</f>
        <v>352.30529999999999</v>
      </c>
      <c r="N518" s="74">
        <f>GI_Data_Monthly!O518*100</f>
        <v>267.97390000000001</v>
      </c>
      <c r="O518" s="74">
        <f t="shared" si="78"/>
        <v>259.56633400977688</v>
      </c>
      <c r="P518" s="93">
        <f t="shared" si="86"/>
        <v>125.83639942579747</v>
      </c>
      <c r="Q518" s="116">
        <f t="shared" si="87"/>
        <v>19.348072604538928</v>
      </c>
      <c r="R518" s="74">
        <f t="shared" si="76"/>
        <v>266.54926419362397</v>
      </c>
      <c r="S518" s="121">
        <f t="shared" si="79"/>
        <v>7.4050575073828062E-2</v>
      </c>
      <c r="T518" s="74">
        <v>0</v>
      </c>
      <c r="U518" s="74">
        <f t="shared" si="82"/>
        <v>265.12776419362399</v>
      </c>
      <c r="V518" s="38">
        <v>71.95308961769399</v>
      </c>
      <c r="W518" s="83"/>
      <c r="X518" s="74">
        <f>+GI_Data_Monthly!AB518*100</f>
        <v>226.2534</v>
      </c>
      <c r="Y518" s="74">
        <f>+GI_Data_Monthly!AC518*100</f>
        <v>282.90429999999998</v>
      </c>
      <c r="Z518" s="122">
        <f t="shared" si="80"/>
        <v>6.1174763424885127E-2</v>
      </c>
      <c r="AA518" s="120">
        <f t="shared" si="81"/>
        <v>2.7665090783803659</v>
      </c>
      <c r="AB518" s="38">
        <f t="shared" si="83"/>
        <v>24.139730615574209</v>
      </c>
      <c r="AC518" s="38">
        <f t="shared" si="84"/>
        <v>11.966746635809788</v>
      </c>
    </row>
    <row r="519" spans="1:29" x14ac:dyDescent="0.25">
      <c r="A519" s="113">
        <v>2022</v>
      </c>
      <c r="B519" s="113">
        <v>11</v>
      </c>
      <c r="C519" s="29">
        <f>+GI_Data_Monthly!J519</f>
        <v>932152.96512738802</v>
      </c>
      <c r="D519" s="37">
        <f t="shared" si="85"/>
        <v>104.32186562318462</v>
      </c>
      <c r="E519" s="37">
        <f>GI_Data_Monthly!C519</f>
        <v>2.80611581096636</v>
      </c>
      <c r="F519" s="114">
        <f>GI_Data_Monthly!L519</f>
        <v>19925.108736669201</v>
      </c>
      <c r="G519" s="37">
        <f>+GI_Data_Monthly!E519</f>
        <v>172.409062273568</v>
      </c>
      <c r="H519" s="29">
        <f>+GI_Data_Monthly!H519</f>
        <v>9111.7604177070698</v>
      </c>
      <c r="I519" s="115">
        <f>+GI_Data_Monthly!G519</f>
        <v>8935.3555897319493</v>
      </c>
      <c r="J519" s="29">
        <f>GI_Data_Monthly!I519</f>
        <v>0</v>
      </c>
      <c r="K519" s="38">
        <f>+GI_Data_Monthly!K519</f>
        <v>46.671774748394</v>
      </c>
      <c r="L519" s="74">
        <f>+H519*1000/Population_Monthly!C639</f>
        <v>0.41513657683626126</v>
      </c>
      <c r="M519" s="74">
        <f>GI_Data_Monthly!N519</f>
        <v>355.23235738928997</v>
      </c>
      <c r="N519" s="74">
        <f>GI_Data_Monthly!O519*100</f>
        <v>269.79402671331798</v>
      </c>
      <c r="O519" s="74">
        <f t="shared" si="78"/>
        <v>261.13261015429475</v>
      </c>
      <c r="P519" s="93">
        <f t="shared" si="86"/>
        <v>126.59219409300016</v>
      </c>
      <c r="Q519" s="116">
        <f t="shared" si="87"/>
        <v>19.375160803921343</v>
      </c>
      <c r="R519" s="74">
        <f t="shared" si="76"/>
        <v>268.09430968575964</v>
      </c>
      <c r="S519" s="121">
        <f t="shared" si="79"/>
        <v>7.4882111988278544E-2</v>
      </c>
      <c r="T519" s="74">
        <v>0</v>
      </c>
      <c r="U519" s="74">
        <f t="shared" si="82"/>
        <v>266.54926419362397</v>
      </c>
      <c r="V519" s="38">
        <v>71.888735463821618</v>
      </c>
      <c r="W519" s="83"/>
      <c r="X519" s="74">
        <f>+GI_Data_Monthly!AB519*100</f>
        <v>226.85584065478997</v>
      </c>
      <c r="Y519" s="74">
        <f>+GI_Data_Monthly!AC519*100</f>
        <v>283.42148426375797</v>
      </c>
      <c r="Z519" s="122">
        <f t="shared" si="80"/>
        <v>6.3800188399414481E-2</v>
      </c>
      <c r="AA519" s="120">
        <f t="shared" si="81"/>
        <v>2.7725634555901433</v>
      </c>
      <c r="AB519" s="38">
        <f t="shared" si="83"/>
        <v>24.166818814956624</v>
      </c>
      <c r="AC519" s="38">
        <f t="shared" si="84"/>
        <v>11.966746635809788</v>
      </c>
    </row>
    <row r="520" spans="1:29" x14ac:dyDescent="0.25">
      <c r="A520" s="113">
        <v>2022</v>
      </c>
      <c r="B520" s="113">
        <v>12</v>
      </c>
      <c r="C520" s="29">
        <f>+GI_Data_Monthly!J520</f>
        <v>934245.46557586698</v>
      </c>
      <c r="D520" s="37">
        <f t="shared" si="85"/>
        <v>104.41983071148528</v>
      </c>
      <c r="E520" s="37">
        <f>GI_Data_Monthly!C520</f>
        <v>2.8124848242773099</v>
      </c>
      <c r="F520" s="114">
        <f>GI_Data_Monthly!L520</f>
        <v>19966.089748191702</v>
      </c>
      <c r="G520" s="37">
        <f>+GI_Data_Monthly!E520</f>
        <v>172.09079821693601</v>
      </c>
      <c r="H520" s="29">
        <f>+GI_Data_Monthly!H520</f>
        <v>9120.6671042270791</v>
      </c>
      <c r="I520" s="115">
        <f>+GI_Data_Monthly!G520</f>
        <v>8947.0118770563004</v>
      </c>
      <c r="J520" s="29">
        <f>GI_Data_Monthly!I520</f>
        <v>9071.465539224926</v>
      </c>
      <c r="K520" s="38">
        <f>+GI_Data_Monthly!K520</f>
        <v>46.7442469136084</v>
      </c>
      <c r="L520" s="74">
        <f>+H520*1000/Population_Monthly!C640</f>
        <v>0.41511394301518562</v>
      </c>
      <c r="M520" s="74">
        <f>GI_Data_Monthly!N520</f>
        <v>362.71108312397399</v>
      </c>
      <c r="N520" s="74">
        <f>GI_Data_Monthly!O520*100</f>
        <v>271.70629141006401</v>
      </c>
      <c r="O520" s="74">
        <f t="shared" si="78"/>
        <v>262.72266064751005</v>
      </c>
      <c r="P520" s="93">
        <f t="shared" si="86"/>
        <v>128.96463653530128</v>
      </c>
      <c r="Q520" s="116">
        <f t="shared" si="87"/>
        <v>19.404188649583404</v>
      </c>
      <c r="R520" s="74">
        <f t="shared" ref="R520:R583" si="88">AVERAGE(N518:N520)</f>
        <v>269.82473937446071</v>
      </c>
      <c r="S520" s="121">
        <f t="shared" si="79"/>
        <v>7.5529160391837991E-2</v>
      </c>
      <c r="T520" s="74">
        <v>0</v>
      </c>
      <c r="U520" s="74">
        <f t="shared" si="82"/>
        <v>268.09430968575964</v>
      </c>
      <c r="V520" s="38">
        <v>71.780344699094684</v>
      </c>
      <c r="W520" s="83">
        <f>AVERAGE(Q509:Q520)</f>
        <v>19.282266493748931</v>
      </c>
      <c r="X520" s="74">
        <f>+GI_Data_Monthly!AB520*100</f>
        <v>227.49328401611302</v>
      </c>
      <c r="Y520" s="74">
        <f>+GI_Data_Monthly!AC520*100</f>
        <v>283.925663887854</v>
      </c>
      <c r="Z520" s="122">
        <f t="shared" si="80"/>
        <v>6.6149335379996302E-2</v>
      </c>
      <c r="AA520" s="120">
        <f t="shared" si="81"/>
        <v>2.7786551475446744</v>
      </c>
      <c r="AB520" s="38">
        <f t="shared" si="83"/>
        <v>24.195846660618685</v>
      </c>
      <c r="AC520" s="38">
        <f t="shared" si="84"/>
        <v>11.966746635809788</v>
      </c>
    </row>
    <row r="521" spans="1:29" x14ac:dyDescent="0.25">
      <c r="A521" s="113">
        <v>2023</v>
      </c>
      <c r="B521" s="113">
        <v>1</v>
      </c>
      <c r="C521" s="29">
        <f>+GI_Data_Monthly!J521</f>
        <v>936432.948937012</v>
      </c>
      <c r="D521" s="37">
        <f t="shared" si="85"/>
        <v>104.51854337389838</v>
      </c>
      <c r="E521" s="37">
        <f>GI_Data_Monthly!C521</f>
        <v>2.819051</v>
      </c>
      <c r="F521" s="114">
        <f>GI_Data_Monthly!L521</f>
        <v>20007.349999999999</v>
      </c>
      <c r="G521" s="37">
        <f>+GI_Data_Monthly!E521</f>
        <v>171.920774436035</v>
      </c>
      <c r="H521" s="29">
        <f>+GI_Data_Monthly!H521</f>
        <v>9130.3729839195894</v>
      </c>
      <c r="I521" s="115">
        <f>+GI_Data_Monthly!G521</f>
        <v>8959.4910023484808</v>
      </c>
      <c r="J521" s="29">
        <f>GI_Data_Monthly!I521</f>
        <v>0</v>
      </c>
      <c r="K521" s="38">
        <f>+GI_Data_Monthly!K521</f>
        <v>46.816286223916997</v>
      </c>
      <c r="L521" s="74">
        <f>+H521*1000/Population_Monthly!C641</f>
        <v>0.41512769247278264</v>
      </c>
      <c r="M521" s="74">
        <f>GI_Data_Monthly!N521</f>
        <v>373.98989999999998</v>
      </c>
      <c r="N521" s="74">
        <f>GI_Data_Monthly!O521*100</f>
        <v>273.60199999999998</v>
      </c>
      <c r="O521" s="74">
        <f t="shared" si="78"/>
        <v>264.33333564751007</v>
      </c>
      <c r="P521" s="93">
        <f t="shared" si="86"/>
        <v>132.66517704007484</v>
      </c>
      <c r="Q521" s="116">
        <f t="shared" si="87"/>
        <v>19.434736870279984</v>
      </c>
      <c r="R521" s="74">
        <f t="shared" si="88"/>
        <v>271.70077270779399</v>
      </c>
      <c r="S521" s="121">
        <f t="shared" si="79"/>
        <v>7.6012913633684009E-2</v>
      </c>
      <c r="T521" s="74">
        <v>0</v>
      </c>
      <c r="U521" s="74">
        <f t="shared" si="82"/>
        <v>269.82473937446071</v>
      </c>
      <c r="V521" s="38">
        <v>71.727791250486504</v>
      </c>
      <c r="W521" s="83"/>
      <c r="X521" s="74">
        <f>+GI_Data_Monthly!AB521*100</f>
        <v>228.13419999999999</v>
      </c>
      <c r="Y521" s="74">
        <f>+GI_Data_Monthly!AC521*100</f>
        <v>284.45299999999997</v>
      </c>
      <c r="Z521" s="122">
        <f t="shared" si="80"/>
        <v>6.821361072764516E-2</v>
      </c>
      <c r="AA521" s="120">
        <f t="shared" si="81"/>
        <v>2.7847825642113406</v>
      </c>
      <c r="AB521" s="38">
        <f t="shared" si="83"/>
        <v>24.226394881315265</v>
      </c>
      <c r="AC521" s="38">
        <f t="shared" si="84"/>
        <v>11.966746635809788</v>
      </c>
    </row>
    <row r="522" spans="1:29" x14ac:dyDescent="0.25">
      <c r="A522" s="113">
        <v>2023</v>
      </c>
      <c r="B522" s="113">
        <v>2</v>
      </c>
      <c r="C522" s="29">
        <f>+GI_Data_Monthly!J522</f>
        <v>938598.75130157103</v>
      </c>
      <c r="D522" s="37">
        <f t="shared" si="85"/>
        <v>104.60446843223386</v>
      </c>
      <c r="E522" s="37">
        <f>GI_Data_Monthly!C522</f>
        <v>2.8254623930795399</v>
      </c>
      <c r="F522" s="114">
        <f>GI_Data_Monthly!L522</f>
        <v>20045.541310679899</v>
      </c>
      <c r="G522" s="37">
        <f>+GI_Data_Monthly!E522</f>
        <v>172.097276152679</v>
      </c>
      <c r="H522" s="29">
        <f>+GI_Data_Monthly!H522</f>
        <v>9140.6490555003493</v>
      </c>
      <c r="I522" s="115">
        <f>+GI_Data_Monthly!G522</f>
        <v>8972.8361069931307</v>
      </c>
      <c r="J522" s="29">
        <f>GI_Data_Monthly!I522</f>
        <v>0</v>
      </c>
      <c r="K522" s="38">
        <f>+GI_Data_Monthly!K522</f>
        <v>46.877671200419897</v>
      </c>
      <c r="L522" s="74">
        <f>+H522*1000/Population_Monthly!C642</f>
        <v>0.41516731169229981</v>
      </c>
      <c r="M522" s="74">
        <f>GI_Data_Monthly!N522</f>
        <v>387.30230822745898</v>
      </c>
      <c r="N522" s="74">
        <f>GI_Data_Monthly!O522*100</f>
        <v>275.24426572203498</v>
      </c>
      <c r="O522" s="74">
        <f t="shared" si="78"/>
        <v>265.95871676027031</v>
      </c>
      <c r="P522" s="93">
        <f t="shared" si="86"/>
        <v>137.07572579132042</v>
      </c>
      <c r="Q522" s="116">
        <f t="shared" si="87"/>
        <v>19.462076730673875</v>
      </c>
      <c r="R522" s="74">
        <f t="shared" si="88"/>
        <v>273.51751904403295</v>
      </c>
      <c r="S522" s="121">
        <f t="shared" si="79"/>
        <v>7.6267290276501365E-2</v>
      </c>
      <c r="T522" s="74">
        <v>0</v>
      </c>
      <c r="U522" s="74">
        <f t="shared" si="82"/>
        <v>271.70077270779399</v>
      </c>
      <c r="V522" s="38">
        <v>71.811201846266826</v>
      </c>
      <c r="W522" s="83"/>
      <c r="X522" s="74">
        <f>+GI_Data_Monthly!AB522*100</f>
        <v>228.70411539055601</v>
      </c>
      <c r="Y522" s="74">
        <f>+GI_Data_Monthly!AC522*100</f>
        <v>284.98849724355802</v>
      </c>
      <c r="Z522" s="122">
        <f t="shared" si="80"/>
        <v>7.0014630908548439E-2</v>
      </c>
      <c r="AA522" s="120">
        <f t="shared" si="81"/>
        <v>2.7909413448719818</v>
      </c>
      <c r="AB522" s="38">
        <f t="shared" si="83"/>
        <v>24.253734741709156</v>
      </c>
      <c r="AC522" s="38">
        <f t="shared" si="84"/>
        <v>11.966746635809788</v>
      </c>
    </row>
    <row r="523" spans="1:29" x14ac:dyDescent="0.25">
      <c r="A523" s="113">
        <v>2023</v>
      </c>
      <c r="B523" s="113">
        <v>3</v>
      </c>
      <c r="C523" s="29">
        <f>+GI_Data_Monthly!J523</f>
        <v>940525.61789963604</v>
      </c>
      <c r="D523" s="37">
        <f t="shared" si="85"/>
        <v>104.67514263858783</v>
      </c>
      <c r="E523" s="37">
        <f>GI_Data_Monthly!C523</f>
        <v>2.8311786343362901</v>
      </c>
      <c r="F523" s="114">
        <f>GI_Data_Monthly!L523</f>
        <v>20078.2302129132</v>
      </c>
      <c r="G523" s="37">
        <f>+GI_Data_Monthly!E523</f>
        <v>172.426829291529</v>
      </c>
      <c r="H523" s="29">
        <f>+GI_Data_Monthly!H523</f>
        <v>9149.8224326207292</v>
      </c>
      <c r="I523" s="115">
        <f>+GI_Data_Monthly!G523</f>
        <v>8985.1859208541191</v>
      </c>
      <c r="J523" s="29">
        <f>GI_Data_Monthly!I523</f>
        <v>0</v>
      </c>
      <c r="K523" s="38">
        <f>+GI_Data_Monthly!K523</f>
        <v>46.925951067987398</v>
      </c>
      <c r="L523" s="74">
        <f>+H523*1000/Population_Monthly!C643</f>
        <v>0.41515681668077642</v>
      </c>
      <c r="M523" s="74">
        <f>GI_Data_Monthly!N523</f>
        <v>398.74686132128602</v>
      </c>
      <c r="N523" s="74">
        <f>GI_Data_Monthly!O523*100</f>
        <v>276.589761833647</v>
      </c>
      <c r="O523" s="74">
        <f t="shared" si="78"/>
        <v>267.59061098876083</v>
      </c>
      <c r="P523" s="93">
        <f t="shared" si="86"/>
        <v>140.84129361719479</v>
      </c>
      <c r="Q523" s="116">
        <f t="shared" si="87"/>
        <v>19.48162846510353</v>
      </c>
      <c r="R523" s="74">
        <f t="shared" si="88"/>
        <v>275.14534251856065</v>
      </c>
      <c r="S523" s="121">
        <f t="shared" si="79"/>
        <v>7.6195311306071822E-2</v>
      </c>
      <c r="T523" s="74">
        <v>0</v>
      </c>
      <c r="U523" s="74">
        <f t="shared" si="82"/>
        <v>273.51751904403295</v>
      </c>
      <c r="V523" s="38">
        <v>71.957295097895766</v>
      </c>
      <c r="W523" s="83"/>
      <c r="X523" s="74">
        <f>+GI_Data_Monthly!AB523*100</f>
        <v>229.186739007618</v>
      </c>
      <c r="Y523" s="74">
        <f>+GI_Data_Monthly!AC523*100</f>
        <v>285.477711648021</v>
      </c>
      <c r="Z523" s="122">
        <f t="shared" si="80"/>
        <v>7.1574190525194092E-2</v>
      </c>
      <c r="AA523" s="120">
        <f t="shared" si="81"/>
        <v>2.7971233789802574</v>
      </c>
      <c r="AB523" s="38">
        <f t="shared" si="83"/>
        <v>24.273286476138811</v>
      </c>
      <c r="AC523" s="38">
        <f t="shared" si="84"/>
        <v>11.966746635809788</v>
      </c>
    </row>
    <row r="524" spans="1:29" x14ac:dyDescent="0.25">
      <c r="A524" s="113">
        <v>2023</v>
      </c>
      <c r="B524" s="113">
        <v>4</v>
      </c>
      <c r="C524" s="29">
        <f>+GI_Data_Monthly!J524</f>
        <v>942623.00733712094</v>
      </c>
      <c r="D524" s="37">
        <f t="shared" si="85"/>
        <v>104.75383980452625</v>
      </c>
      <c r="E524" s="37">
        <f>GI_Data_Monthly!C524</f>
        <v>2.8375400000000002</v>
      </c>
      <c r="F524" s="114">
        <f>GI_Data_Monthly!L524</f>
        <v>20114.060000000001</v>
      </c>
      <c r="G524" s="37">
        <f>+GI_Data_Monthly!E524</f>
        <v>172.75671386718801</v>
      </c>
      <c r="H524" s="29">
        <f>+GI_Data_Monthly!H524</f>
        <v>9159.0088568086194</v>
      </c>
      <c r="I524" s="115">
        <f>+GI_Data_Monthly!G524</f>
        <v>8998.4578044688697</v>
      </c>
      <c r="J524" s="29">
        <f>GI_Data_Monthly!I524</f>
        <v>0</v>
      </c>
      <c r="K524" s="38">
        <f>+GI_Data_Monthly!K524</f>
        <v>46.9761412551916</v>
      </c>
      <c r="L524" s="74">
        <f>+H524*1000/Population_Monthly!C644</f>
        <v>0.41514693460073498</v>
      </c>
      <c r="M524" s="74">
        <f>GI_Data_Monthly!N524</f>
        <v>407.90910000000002</v>
      </c>
      <c r="N524" s="74">
        <f>GI_Data_Monthly!O524*100</f>
        <v>278.08030000000002</v>
      </c>
      <c r="O524" s="74">
        <f t="shared" si="78"/>
        <v>269.22033598876084</v>
      </c>
      <c r="P524" s="93">
        <f t="shared" si="86"/>
        <v>143.75448451827992</v>
      </c>
      <c r="Q524" s="116">
        <f t="shared" si="87"/>
        <v>19.502001041463917</v>
      </c>
      <c r="R524" s="74">
        <f t="shared" si="88"/>
        <v>276.63810918522739</v>
      </c>
      <c r="S524" s="121">
        <f t="shared" si="79"/>
        <v>7.5647639132365718E-2</v>
      </c>
      <c r="T524" s="74">
        <v>0</v>
      </c>
      <c r="U524" s="74">
        <f t="shared" si="82"/>
        <v>275.14534251856065</v>
      </c>
      <c r="V524" s="38">
        <v>72.114622553038686</v>
      </c>
      <c r="W524" s="83"/>
      <c r="X524" s="74">
        <f>+GI_Data_Monthly!AB524*100</f>
        <v>229.73869999999999</v>
      </c>
      <c r="Y524" s="74">
        <f>+GI_Data_Monthly!AC524*100</f>
        <v>286.02300000000002</v>
      </c>
      <c r="Z524" s="122">
        <f t="shared" si="80"/>
        <v>7.282695817054248E-2</v>
      </c>
      <c r="AA524" s="120">
        <f t="shared" si="81"/>
        <v>2.8033240456469239</v>
      </c>
      <c r="AB524" s="38">
        <f t="shared" si="83"/>
        <v>24.293659052499198</v>
      </c>
      <c r="AC524" s="38">
        <f t="shared" si="84"/>
        <v>11.966746635809788</v>
      </c>
    </row>
    <row r="525" spans="1:29" x14ac:dyDescent="0.25">
      <c r="A525" s="113">
        <v>2023</v>
      </c>
      <c r="B525" s="113">
        <v>5</v>
      </c>
      <c r="C525" s="29">
        <f>+GI_Data_Monthly!J525</f>
        <v>944609.20936299697</v>
      </c>
      <c r="D525" s="37">
        <f t="shared" si="85"/>
        <v>104.8353130858641</v>
      </c>
      <c r="E525" s="37">
        <f>GI_Data_Monthly!C525</f>
        <v>2.8438017161982101</v>
      </c>
      <c r="F525" s="114">
        <f>GI_Data_Monthly!L525</f>
        <v>20149.601889798399</v>
      </c>
      <c r="G525" s="37">
        <f>+GI_Data_Monthly!E525</f>
        <v>172.890248194723</v>
      </c>
      <c r="H525" s="29">
        <f>+GI_Data_Monthly!H525</f>
        <v>9166.3568522750993</v>
      </c>
      <c r="I525" s="115">
        <f>+GI_Data_Monthly!G525</f>
        <v>9010.4105339898797</v>
      </c>
      <c r="J525" s="29">
        <f>GI_Data_Monthly!I525</f>
        <v>0</v>
      </c>
      <c r="K525" s="38">
        <f>+GI_Data_Monthly!K525</f>
        <v>47.0247633640695</v>
      </c>
      <c r="L525" s="74">
        <f>+H525*1000/Population_Monthly!C645</f>
        <v>0.41505715565625928</v>
      </c>
      <c r="M525" s="74">
        <f>GI_Data_Monthly!N525</f>
        <v>411.12580842792698</v>
      </c>
      <c r="N525" s="74">
        <f>GI_Data_Monthly!O525*100</f>
        <v>279.62837653100001</v>
      </c>
      <c r="O525" s="74">
        <f t="shared" si="78"/>
        <v>270.83796806563504</v>
      </c>
      <c r="P525" s="93">
        <f t="shared" si="86"/>
        <v>144.56908373258466</v>
      </c>
      <c r="Q525" s="116">
        <f t="shared" si="87"/>
        <v>19.517964527299352</v>
      </c>
      <c r="R525" s="74">
        <f t="shared" si="88"/>
        <v>278.09947945488233</v>
      </c>
      <c r="S525" s="121">
        <f t="shared" si="79"/>
        <v>7.4597741377482985E-2</v>
      </c>
      <c r="T525" s="74">
        <v>0</v>
      </c>
      <c r="U525" s="74">
        <f t="shared" si="82"/>
        <v>276.63810918522739</v>
      </c>
      <c r="V525" s="38">
        <v>72.205187463293569</v>
      </c>
      <c r="W525" s="83"/>
      <c r="X525" s="74">
        <f>+GI_Data_Monthly!AB525*100</f>
        <v>230.32425922441502</v>
      </c>
      <c r="Y525" s="74">
        <f>+GI_Data_Monthly!AC525*100</f>
        <v>286.55204050044699</v>
      </c>
      <c r="Z525" s="122">
        <f t="shared" si="80"/>
        <v>7.3724719255922333E-2</v>
      </c>
      <c r="AA525" s="120">
        <f t="shared" si="81"/>
        <v>2.8095350130265078</v>
      </c>
      <c r="AB525" s="38">
        <f t="shared" si="83"/>
        <v>24.309622538334633</v>
      </c>
      <c r="AC525" s="38">
        <f t="shared" si="84"/>
        <v>11.966746635809788</v>
      </c>
    </row>
    <row r="526" spans="1:29" x14ac:dyDescent="0.25">
      <c r="A526" s="113">
        <v>2023</v>
      </c>
      <c r="B526" s="113">
        <v>6</v>
      </c>
      <c r="C526" s="29">
        <f>+GI_Data_Monthly!J526</f>
        <v>946590.69025967596</v>
      </c>
      <c r="D526" s="37">
        <f t="shared" si="85"/>
        <v>104.91669662921656</v>
      </c>
      <c r="E526" s="37">
        <f>GI_Data_Monthly!C526</f>
        <v>2.8502827233874402</v>
      </c>
      <c r="F526" s="114">
        <f>GI_Data_Monthly!L526</f>
        <v>20186.865841778301</v>
      </c>
      <c r="G526" s="37">
        <f>+GI_Data_Monthly!E526</f>
        <v>172.97551628502401</v>
      </c>
      <c r="H526" s="29">
        <f>+GI_Data_Monthly!H526</f>
        <v>9172.8957665298294</v>
      </c>
      <c r="I526" s="115">
        <f>+GI_Data_Monthly!G526</f>
        <v>9022.3074179031591</v>
      </c>
      <c r="J526" s="29">
        <f>GI_Data_Monthly!I526</f>
        <v>0</v>
      </c>
      <c r="K526" s="38">
        <f>+GI_Data_Monthly!K526</f>
        <v>47.073024838246297</v>
      </c>
      <c r="L526" s="74">
        <f>+H526*1000/Population_Monthly!C646</f>
        <v>0.41493096091468157</v>
      </c>
      <c r="M526" s="74">
        <f>GI_Data_Monthly!N526</f>
        <v>409.30363423357397</v>
      </c>
      <c r="N526" s="74">
        <f>GI_Data_Monthly!O526*100</f>
        <v>281.24773807300897</v>
      </c>
      <c r="O526" s="74">
        <f t="shared" si="78"/>
        <v>272.43749607199544</v>
      </c>
      <c r="P526" s="93">
        <f t="shared" si="86"/>
        <v>143.60106486107946</v>
      </c>
      <c r="Q526" s="116">
        <f t="shared" si="87"/>
        <v>19.532055429294211</v>
      </c>
      <c r="R526" s="74">
        <f t="shared" si="88"/>
        <v>279.65213820133636</v>
      </c>
      <c r="S526" s="121">
        <f t="shared" si="79"/>
        <v>7.3245895417026086E-2</v>
      </c>
      <c r="T526" s="74">
        <v>0</v>
      </c>
      <c r="U526" s="74">
        <f t="shared" si="82"/>
        <v>278.09947945488233</v>
      </c>
      <c r="V526" s="38">
        <v>72.279001108169211</v>
      </c>
      <c r="W526" s="83"/>
      <c r="X526" s="74">
        <f>+GI_Data_Monthly!AB526*100</f>
        <v>230.937863350264</v>
      </c>
      <c r="Y526" s="74">
        <f>+GI_Data_Monthly!AC526*100</f>
        <v>287.09818476677202</v>
      </c>
      <c r="Z526" s="122">
        <f t="shared" si="80"/>
        <v>7.4241346157133029E-2</v>
      </c>
      <c r="AA526" s="120">
        <f t="shared" si="81"/>
        <v>2.8157516655635355</v>
      </c>
      <c r="AB526" s="38">
        <f t="shared" si="83"/>
        <v>24.323713440329492</v>
      </c>
      <c r="AC526" s="38">
        <f t="shared" si="84"/>
        <v>11.966746635809788</v>
      </c>
    </row>
    <row r="527" spans="1:29" x14ac:dyDescent="0.25">
      <c r="A527" s="113">
        <v>2023</v>
      </c>
      <c r="B527" s="113">
        <v>7</v>
      </c>
      <c r="C527" s="29">
        <f>+GI_Data_Monthly!J527</f>
        <v>948410.36273938895</v>
      </c>
      <c r="D527" s="37">
        <f t="shared" si="85"/>
        <v>104.98149177928191</v>
      </c>
      <c r="E527" s="37">
        <f>GI_Data_Monthly!C527</f>
        <v>2.856427</v>
      </c>
      <c r="F527" s="114">
        <f>GI_Data_Monthly!L527</f>
        <v>20222.689999999999</v>
      </c>
      <c r="G527" s="37">
        <f>+GI_Data_Monthly!E527</f>
        <v>173.21445772705101</v>
      </c>
      <c r="H527" s="29">
        <f>+GI_Data_Monthly!H527</f>
        <v>9179.0045120832401</v>
      </c>
      <c r="I527" s="115">
        <f>+GI_Data_Monthly!G527</f>
        <v>9034.0720698975401</v>
      </c>
      <c r="J527" s="29">
        <f>GI_Data_Monthly!I527</f>
        <v>0</v>
      </c>
      <c r="K527" s="38">
        <f>+GI_Data_Monthly!K527</f>
        <v>47.114486589037803</v>
      </c>
      <c r="L527" s="74">
        <f>+H527*1000/Population_Monthly!C647</f>
        <v>0.41478558382617459</v>
      </c>
      <c r="M527" s="74">
        <f>GI_Data_Monthly!N527</f>
        <v>403.95890000000003</v>
      </c>
      <c r="N527" s="74">
        <f>GI_Data_Monthly!O527*100</f>
        <v>282.69850000000002</v>
      </c>
      <c r="O527" s="74">
        <f t="shared" si="78"/>
        <v>274.01992107199538</v>
      </c>
      <c r="P527" s="93">
        <f t="shared" si="86"/>
        <v>141.42104804358732</v>
      </c>
      <c r="Q527" s="116">
        <f t="shared" si="87"/>
        <v>19.542409826504517</v>
      </c>
      <c r="R527" s="74">
        <f t="shared" si="88"/>
        <v>281.1915382013363</v>
      </c>
      <c r="S527" s="121">
        <f t="shared" si="79"/>
        <v>7.2007672081465746E-2</v>
      </c>
      <c r="T527" s="74">
        <v>0</v>
      </c>
      <c r="U527" s="74">
        <f t="shared" si="82"/>
        <v>279.65213820133636</v>
      </c>
      <c r="V527" s="38">
        <v>72.399389421768603</v>
      </c>
      <c r="W527" s="83"/>
      <c r="X527" s="74">
        <f>+GI_Data_Monthly!AB527*100</f>
        <v>231.47730000000001</v>
      </c>
      <c r="Y527" s="74">
        <f>+GI_Data_Monthly!AC527*100</f>
        <v>287.62450000000001</v>
      </c>
      <c r="Z527" s="122">
        <f t="shared" si="80"/>
        <v>7.4433578848552798E-2</v>
      </c>
      <c r="AA527" s="120">
        <f t="shared" si="81"/>
        <v>2.8219728322302022</v>
      </c>
      <c r="AB527" s="38">
        <f t="shared" si="83"/>
        <v>24.334067837539799</v>
      </c>
      <c r="AC527" s="38">
        <f t="shared" si="84"/>
        <v>11.966746635809788</v>
      </c>
    </row>
    <row r="528" spans="1:29" x14ac:dyDescent="0.25">
      <c r="A528" s="113">
        <v>2023</v>
      </c>
      <c r="B528" s="113">
        <v>8</v>
      </c>
      <c r="C528" s="29">
        <f>+GI_Data_Monthly!J528</f>
        <v>950194.19167085201</v>
      </c>
      <c r="D528" s="37">
        <f t="shared" si="85"/>
        <v>105.02896735313033</v>
      </c>
      <c r="E528" s="37">
        <f>GI_Data_Monthly!C528</f>
        <v>2.8625481822158698</v>
      </c>
      <c r="F528" s="114">
        <f>GI_Data_Monthly!L528</f>
        <v>20259.0238303851</v>
      </c>
      <c r="G528" s="37">
        <f>+GI_Data_Monthly!E528</f>
        <v>173.761489658382</v>
      </c>
      <c r="H528" s="29">
        <f>+GI_Data_Monthly!H528</f>
        <v>9185.7236567986001</v>
      </c>
      <c r="I528" s="115">
        <f>+GI_Data_Monthly!G528</f>
        <v>9046.9726173360505</v>
      </c>
      <c r="J528" s="29">
        <f>GI_Data_Monthly!I528</f>
        <v>0</v>
      </c>
      <c r="K528" s="38">
        <f>+GI_Data_Monthly!K528</f>
        <v>47.151132267361298</v>
      </c>
      <c r="L528" s="74">
        <f>+H528*1000/Population_Monthly!C648</f>
        <v>0.41466805678645929</v>
      </c>
      <c r="M528" s="74">
        <f>GI_Data_Monthly!N528</f>
        <v>396.42744484953602</v>
      </c>
      <c r="N528" s="74">
        <f>GI_Data_Monthly!O528*100</f>
        <v>283.98360508474696</v>
      </c>
      <c r="O528" s="74">
        <f t="shared" si="78"/>
        <v>275.58864730931504</v>
      </c>
      <c r="P528" s="93">
        <f t="shared" si="86"/>
        <v>138.48760601215994</v>
      </c>
      <c r="Q528" s="116">
        <f t="shared" si="87"/>
        <v>19.552068392588026</v>
      </c>
      <c r="R528" s="74">
        <f t="shared" si="88"/>
        <v>282.64328105258534</v>
      </c>
      <c r="S528" s="121">
        <f t="shared" si="79"/>
        <v>7.0994092753279503E-2</v>
      </c>
      <c r="T528" s="74">
        <v>0</v>
      </c>
      <c r="U528" s="74">
        <f t="shared" si="82"/>
        <v>281.1915382013363</v>
      </c>
      <c r="V528" s="38">
        <v>72.619782622731734</v>
      </c>
      <c r="W528" s="83"/>
      <c r="X528" s="74">
        <f>+GI_Data_Monthly!AB528*100</f>
        <v>231.93595618694101</v>
      </c>
      <c r="Y528" s="74">
        <f>+GI_Data_Monthly!AC528*100</f>
        <v>288.16482205422699</v>
      </c>
      <c r="Z528" s="122">
        <f t="shared" si="80"/>
        <v>7.4375238405788802E-2</v>
      </c>
      <c r="AA528" s="120">
        <f t="shared" si="81"/>
        <v>2.8281996891663623</v>
      </c>
      <c r="AB528" s="38">
        <f t="shared" si="83"/>
        <v>24.343726403623307</v>
      </c>
      <c r="AC528" s="38">
        <f t="shared" si="84"/>
        <v>11.966746635809788</v>
      </c>
    </row>
    <row r="529" spans="1:29" x14ac:dyDescent="0.25">
      <c r="A529" s="113">
        <v>2023</v>
      </c>
      <c r="B529" s="113">
        <v>9</v>
      </c>
      <c r="C529" s="29">
        <f>+GI_Data_Monthly!J529</f>
        <v>952024.35582739196</v>
      </c>
      <c r="D529" s="37">
        <f t="shared" si="85"/>
        <v>105.07791250420699</v>
      </c>
      <c r="E529" s="37">
        <f>GI_Data_Monthly!C529</f>
        <v>2.8685308808996801</v>
      </c>
      <c r="F529" s="114">
        <f>GI_Data_Monthly!L529</f>
        <v>20295.615524621899</v>
      </c>
      <c r="G529" s="37">
        <f>+GI_Data_Monthly!E529</f>
        <v>174.4439969787</v>
      </c>
      <c r="H529" s="29">
        <f>+GI_Data_Monthly!H529</f>
        <v>9192.6936265956592</v>
      </c>
      <c r="I529" s="115">
        <f>+GI_Data_Monthly!G529</f>
        <v>9060.1757604318209</v>
      </c>
      <c r="J529" s="29">
        <f>GI_Data_Monthly!I529</f>
        <v>0</v>
      </c>
      <c r="K529" s="38">
        <f>+GI_Data_Monthly!K529</f>
        <v>47.191370987538697</v>
      </c>
      <c r="L529" s="74">
        <f>+H529*1000/Population_Monthly!C649</f>
        <v>0.41456207943030809</v>
      </c>
      <c r="M529" s="74">
        <f>GI_Data_Monthly!N529</f>
        <v>389.490356210171</v>
      </c>
      <c r="N529" s="74">
        <f>GI_Data_Monthly!O529*100</f>
        <v>285.145055777849</v>
      </c>
      <c r="O529" s="74">
        <f t="shared" ref="O529:O592" si="89">AVERAGE(N518:N529)</f>
        <v>277.14115176213909</v>
      </c>
      <c r="P529" s="93">
        <f t="shared" si="86"/>
        <v>135.7804299070373</v>
      </c>
      <c r="Q529" s="116">
        <f t="shared" si="87"/>
        <v>19.563752887761154</v>
      </c>
      <c r="R529" s="74">
        <f t="shared" si="88"/>
        <v>283.94238695419864</v>
      </c>
      <c r="S529" s="121">
        <f t="shared" si="79"/>
        <v>6.9902456784944E-2</v>
      </c>
      <c r="T529" s="74">
        <v>0</v>
      </c>
      <c r="U529" s="74">
        <f t="shared" si="82"/>
        <v>282.64328105258534</v>
      </c>
      <c r="V529" s="38">
        <v>72.881827407953324</v>
      </c>
      <c r="W529" s="83"/>
      <c r="X529" s="74">
        <f>+GI_Data_Monthly!AB529*100</f>
        <v>232.34160198232701</v>
      </c>
      <c r="Y529" s="74">
        <f>+GI_Data_Monthly!AC529*100</f>
        <v>288.70234654536603</v>
      </c>
      <c r="Z529" s="122">
        <f t="shared" si="80"/>
        <v>7.4111071684730481E-2</v>
      </c>
      <c r="AA529" s="120">
        <f t="shared" si="81"/>
        <v>2.834427680446725</v>
      </c>
      <c r="AB529" s="38">
        <f t="shared" si="83"/>
        <v>24.355410898796436</v>
      </c>
      <c r="AC529" s="38">
        <f t="shared" si="84"/>
        <v>11.966746635809788</v>
      </c>
    </row>
    <row r="530" spans="1:29" x14ac:dyDescent="0.25">
      <c r="A530" s="113">
        <v>2023</v>
      </c>
      <c r="B530" s="113">
        <v>10</v>
      </c>
      <c r="C530" s="29">
        <f>+GI_Data_Monthly!J530</f>
        <v>954009.01506025996</v>
      </c>
      <c r="D530" s="37">
        <f t="shared" si="85"/>
        <v>105.15284393036544</v>
      </c>
      <c r="E530" s="37">
        <f>GI_Data_Monthly!C530</f>
        <v>2.8743210000000001</v>
      </c>
      <c r="F530" s="114">
        <f>GI_Data_Monthly!L530</f>
        <v>20332.5</v>
      </c>
      <c r="G530" s="37">
        <f>+GI_Data_Monthly!E530</f>
        <v>175.00112999999999</v>
      </c>
      <c r="H530" s="29">
        <f>+GI_Data_Monthly!H530</f>
        <v>9199.3385396615704</v>
      </c>
      <c r="I530" s="115">
        <f>+GI_Data_Monthly!G530</f>
        <v>9072.5935638224491</v>
      </c>
      <c r="J530" s="29">
        <f>GI_Data_Monthly!I530</f>
        <v>0</v>
      </c>
      <c r="K530" s="38">
        <f>+GI_Data_Monthly!K530</f>
        <v>47.2455932218556</v>
      </c>
      <c r="L530" s="74">
        <f>+H530*1000/Population_Monthly!C650</f>
        <v>0.41444167247973807</v>
      </c>
      <c r="M530" s="74">
        <f>GI_Data_Monthly!N530</f>
        <v>386.06189999999998</v>
      </c>
      <c r="N530" s="74">
        <f>GI_Data_Monthly!O530*100</f>
        <v>286.28390000000002</v>
      </c>
      <c r="O530" s="74">
        <f t="shared" si="89"/>
        <v>278.6669850954724</v>
      </c>
      <c r="P530" s="93">
        <f t="shared" si="86"/>
        <v>134.31412149164967</v>
      </c>
      <c r="Q530" s="116">
        <f t="shared" si="87"/>
        <v>19.580542672163212</v>
      </c>
      <c r="R530" s="74">
        <f t="shared" si="88"/>
        <v>285.13752028753203</v>
      </c>
      <c r="S530" s="121">
        <f t="shared" si="79"/>
        <v>6.8327549809888311E-2</v>
      </c>
      <c r="T530" s="74">
        <v>0</v>
      </c>
      <c r="U530" s="74">
        <f t="shared" si="82"/>
        <v>283.94238695419864</v>
      </c>
      <c r="V530" s="38">
        <v>73.098523096320591</v>
      </c>
      <c r="W530" s="83"/>
      <c r="X530" s="74">
        <f>+GI_Data_Monthly!AB530*100</f>
        <v>232.74949999999998</v>
      </c>
      <c r="Y530" s="74">
        <f>+GI_Data_Monthly!AC530*100</f>
        <v>289.22110000000004</v>
      </c>
      <c r="Z530" s="122">
        <f t="shared" si="80"/>
        <v>7.3634152912735507E-2</v>
      </c>
      <c r="AA530" s="120">
        <f t="shared" si="81"/>
        <v>2.8406453471133921</v>
      </c>
      <c r="AB530" s="38">
        <f t="shared" si="83"/>
        <v>24.372200683198493</v>
      </c>
      <c r="AC530" s="38">
        <f t="shared" si="84"/>
        <v>11.966746635809788</v>
      </c>
    </row>
    <row r="531" spans="1:29" x14ac:dyDescent="0.25">
      <c r="A531" s="113">
        <v>2023</v>
      </c>
      <c r="B531" s="113">
        <v>11</v>
      </c>
      <c r="C531" s="29">
        <f>+GI_Data_Monthly!J531</f>
        <v>956381.68634875596</v>
      </c>
      <c r="D531" s="37">
        <f t="shared" si="85"/>
        <v>105.27484849558135</v>
      </c>
      <c r="E531" s="37">
        <f>GI_Data_Monthly!C531</f>
        <v>2.8804041501339102</v>
      </c>
      <c r="F531" s="114">
        <f>GI_Data_Monthly!L531</f>
        <v>20372.848522731099</v>
      </c>
      <c r="G531" s="37">
        <f>+GI_Data_Monthly!E531</f>
        <v>175.29314272998801</v>
      </c>
      <c r="H531" s="29">
        <f>+GI_Data_Monthly!H531</f>
        <v>9205.8637815154998</v>
      </c>
      <c r="I531" s="115">
        <f>+GI_Data_Monthly!G531</f>
        <v>9084.6170763085702</v>
      </c>
      <c r="J531" s="29">
        <f>GI_Data_Monthly!I531</f>
        <v>0</v>
      </c>
      <c r="K531" s="38">
        <f>+GI_Data_Monthly!K531</f>
        <v>47.324451048434298</v>
      </c>
      <c r="L531" s="74">
        <f>+H531*1000/Population_Monthly!C651</f>
        <v>0.41431612323700284</v>
      </c>
      <c r="M531" s="74">
        <f>GI_Data_Monthly!N531</f>
        <v>388.04278565961101</v>
      </c>
      <c r="N531" s="74">
        <f>GI_Data_Monthly!O531*100</f>
        <v>287.57313570392301</v>
      </c>
      <c r="O531" s="74">
        <f t="shared" si="89"/>
        <v>280.14857751135617</v>
      </c>
      <c r="P531" s="93">
        <f t="shared" si="86"/>
        <v>134.71817336521019</v>
      </c>
      <c r="Q531" s="116">
        <f t="shared" si="87"/>
        <v>19.607283092706613</v>
      </c>
      <c r="R531" s="74">
        <f t="shared" si="88"/>
        <v>286.33403049392405</v>
      </c>
      <c r="S531" s="121">
        <f t="shared" si="79"/>
        <v>6.5898823658898209E-2</v>
      </c>
      <c r="T531" s="74">
        <v>0</v>
      </c>
      <c r="U531" s="74">
        <f t="shared" si="82"/>
        <v>285.13752028753203</v>
      </c>
      <c r="V531" s="38">
        <v>73.224394470299799</v>
      </c>
      <c r="W531" s="83"/>
      <c r="X531" s="74">
        <f>+GI_Data_Monthly!AB531*100</f>
        <v>233.23582101726598</v>
      </c>
      <c r="Y531" s="74">
        <f>+GI_Data_Monthly!AC531*100</f>
        <v>289.75690353408197</v>
      </c>
      <c r="Z531" s="122">
        <f t="shared" si="80"/>
        <v>7.2885545551953812E-2</v>
      </c>
      <c r="AA531" s="120">
        <f t="shared" si="81"/>
        <v>2.8468360420440213</v>
      </c>
      <c r="AB531" s="38">
        <f t="shared" si="83"/>
        <v>24.398941103741894</v>
      </c>
      <c r="AC531" s="38">
        <f t="shared" si="84"/>
        <v>11.966746635809788</v>
      </c>
    </row>
    <row r="532" spans="1:29" x14ac:dyDescent="0.25">
      <c r="A532" s="113">
        <v>2023</v>
      </c>
      <c r="B532" s="113">
        <v>12</v>
      </c>
      <c r="C532" s="29">
        <f>+GI_Data_Monthly!J532</f>
        <v>958810.953210106</v>
      </c>
      <c r="D532" s="37">
        <f t="shared" si="85"/>
        <v>105.41112312899348</v>
      </c>
      <c r="E532" s="37">
        <f>GI_Data_Monthly!C532</f>
        <v>2.88634506799812</v>
      </c>
      <c r="F532" s="114">
        <f>GI_Data_Monthly!L532</f>
        <v>20412.666951169602</v>
      </c>
      <c r="G532" s="37">
        <f>+GI_Data_Monthly!E532</f>
        <v>175.367402841841</v>
      </c>
      <c r="H532" s="29">
        <f>+GI_Data_Monthly!H532</f>
        <v>9212.0410038059399</v>
      </c>
      <c r="I532" s="115">
        <f>+GI_Data_Monthly!G532</f>
        <v>9095.9181986590902</v>
      </c>
      <c r="J532" s="29">
        <f>GI_Data_Monthly!I532</f>
        <v>9174.4809223428929</v>
      </c>
      <c r="K532" s="38">
        <f>+GI_Data_Monthly!K532</f>
        <v>47.410146583495802</v>
      </c>
      <c r="L532" s="74">
        <f>+H532*1000/Population_Monthly!C652</f>
        <v>0.41417518070422743</v>
      </c>
      <c r="M532" s="74">
        <f>GI_Data_Monthly!N532</f>
        <v>394.808338831637</v>
      </c>
      <c r="N532" s="74">
        <f>GI_Data_Monthly!O532*100</f>
        <v>288.87367628514096</v>
      </c>
      <c r="O532" s="74">
        <f t="shared" si="89"/>
        <v>281.57919291761254</v>
      </c>
      <c r="P532" s="93">
        <f t="shared" si="86"/>
        <v>136.78487136171279</v>
      </c>
      <c r="Q532" s="116">
        <f t="shared" si="87"/>
        <v>19.636106028433286</v>
      </c>
      <c r="R532" s="74">
        <f t="shared" si="88"/>
        <v>287.57690399635464</v>
      </c>
      <c r="S532" s="121">
        <f t="shared" si="79"/>
        <v>6.3183611928836925E-2</v>
      </c>
      <c r="T532" s="74">
        <v>0</v>
      </c>
      <c r="U532" s="74">
        <f t="shared" si="82"/>
        <v>286.33403049392405</v>
      </c>
      <c r="V532" s="38">
        <v>73.265450197506695</v>
      </c>
      <c r="W532" s="83">
        <f>AVERAGE(Q521:Q532)</f>
        <v>19.534385497022637</v>
      </c>
      <c r="X532" s="74">
        <f>+GI_Data_Monthly!AB532*100</f>
        <v>233.74517098606603</v>
      </c>
      <c r="Y532" s="74">
        <f>+GI_Data_Monthly!AC532*100</f>
        <v>290.27624100404199</v>
      </c>
      <c r="Z532" s="122">
        <f t="shared" si="80"/>
        <v>7.1856749846703719E-2</v>
      </c>
      <c r="AA532" s="120">
        <f t="shared" si="81"/>
        <v>2.8529910623540879</v>
      </c>
      <c r="AB532" s="38">
        <f t="shared" si="83"/>
        <v>24.427764039468567</v>
      </c>
      <c r="AC532" s="38">
        <f t="shared" si="84"/>
        <v>11.966746635809788</v>
      </c>
    </row>
    <row r="533" spans="1:29" x14ac:dyDescent="0.25">
      <c r="A533" s="113">
        <v>2024</v>
      </c>
      <c r="B533" s="113">
        <v>1</v>
      </c>
      <c r="C533" s="29">
        <f>+GI_Data_Monthly!J533</f>
        <v>961202.52787113003</v>
      </c>
      <c r="D533" s="37">
        <f t="shared" si="85"/>
        <v>105.53459369530248</v>
      </c>
      <c r="E533" s="37">
        <f>GI_Data_Monthly!C533</f>
        <v>2.8924599999999998</v>
      </c>
      <c r="F533" s="114">
        <f>GI_Data_Monthly!L533</f>
        <v>20452.63</v>
      </c>
      <c r="G533" s="37">
        <f>+GI_Data_Monthly!E533</f>
        <v>175.35787071533201</v>
      </c>
      <c r="H533" s="29">
        <f>+GI_Data_Monthly!H533</f>
        <v>9218.5899999379908</v>
      </c>
      <c r="I533" s="115">
        <f>+GI_Data_Monthly!G533</f>
        <v>9107.9379207759703</v>
      </c>
      <c r="J533" s="29">
        <f>GI_Data_Monthly!I533</f>
        <v>0</v>
      </c>
      <c r="K533" s="38">
        <f>+GI_Data_Monthly!K533</f>
        <v>47.490173550264302</v>
      </c>
      <c r="L533" s="74">
        <f>+H533*1000/Population_Monthly!C653</f>
        <v>0.41405122088387453</v>
      </c>
      <c r="M533" s="74">
        <f>GI_Data_Monthly!N533</f>
        <v>405.64640000000003</v>
      </c>
      <c r="N533" s="74">
        <f>GI_Data_Monthly!O533*100</f>
        <v>290.17599999999999</v>
      </c>
      <c r="O533" s="74">
        <f t="shared" si="89"/>
        <v>282.96035958427922</v>
      </c>
      <c r="P533" s="93">
        <f t="shared" si="86"/>
        <v>140.2426999854795</v>
      </c>
      <c r="Q533" s="116">
        <f t="shared" si="87"/>
        <v>19.663364338474022</v>
      </c>
      <c r="R533" s="74">
        <f t="shared" si="88"/>
        <v>288.87427066302126</v>
      </c>
      <c r="S533" s="121">
        <f t="shared" si="79"/>
        <v>6.0577042565478356E-2</v>
      </c>
      <c r="T533" s="74">
        <v>0</v>
      </c>
      <c r="U533" s="74">
        <f t="shared" si="82"/>
        <v>287.57690399635464</v>
      </c>
      <c r="V533" s="38">
        <v>73.257351958410311</v>
      </c>
      <c r="W533" s="83"/>
      <c r="X533" s="74">
        <f>+GI_Data_Monthly!AB533*100</f>
        <v>234.26840000000001</v>
      </c>
      <c r="Y533" s="74">
        <f>+GI_Data_Monthly!AC533*100</f>
        <v>290.81479999999999</v>
      </c>
      <c r="Z533" s="122">
        <f t="shared" si="80"/>
        <v>7.0570427257686585E-2</v>
      </c>
      <c r="AA533" s="120">
        <f t="shared" si="81"/>
        <v>2.8591084790207559</v>
      </c>
      <c r="AB533" s="38">
        <f t="shared" si="83"/>
        <v>24.455022349509303</v>
      </c>
      <c r="AC533" s="38">
        <f t="shared" si="84"/>
        <v>11.966746635809788</v>
      </c>
    </row>
    <row r="534" spans="1:29" x14ac:dyDescent="0.25">
      <c r="A534" s="113">
        <v>2024</v>
      </c>
      <c r="B534" s="113">
        <v>2</v>
      </c>
      <c r="C534" s="29">
        <f>+GI_Data_Monthly!J534</f>
        <v>963284.68005733297</v>
      </c>
      <c r="D534" s="37">
        <f t="shared" si="85"/>
        <v>105.61449797639092</v>
      </c>
      <c r="E534" s="37">
        <f>GI_Data_Monthly!C534</f>
        <v>2.8984920869651298</v>
      </c>
      <c r="F534" s="114">
        <f>GI_Data_Monthly!L534</f>
        <v>20490.0031899108</v>
      </c>
      <c r="G534" s="37">
        <f>+GI_Data_Monthly!E534</f>
        <v>175.35703807175599</v>
      </c>
      <c r="H534" s="29">
        <f>+GI_Data_Monthly!H534</f>
        <v>9225.5272899513493</v>
      </c>
      <c r="I534" s="115">
        <f>+GI_Data_Monthly!G534</f>
        <v>9120.7618131429808</v>
      </c>
      <c r="J534" s="29">
        <f>GI_Data_Monthly!I534</f>
        <v>0</v>
      </c>
      <c r="K534" s="38">
        <f>+GI_Data_Monthly!K534</f>
        <v>47.548092656882197</v>
      </c>
      <c r="L534" s="74">
        <f>+H534*1000/Population_Monthly!C654</f>
        <v>0.41394493364221535</v>
      </c>
      <c r="M534" s="74">
        <f>GI_Data_Monthly!N534</f>
        <v>418.84530217304899</v>
      </c>
      <c r="N534" s="74">
        <f>GI_Data_Monthly!O534*100</f>
        <v>291.36641810218902</v>
      </c>
      <c r="O534" s="74">
        <f t="shared" si="89"/>
        <v>284.30387228262538</v>
      </c>
      <c r="P534" s="93">
        <f t="shared" si="86"/>
        <v>144.50455257637137</v>
      </c>
      <c r="Q534" s="116">
        <f t="shared" si="87"/>
        <v>19.682292059667009</v>
      </c>
      <c r="R534" s="74">
        <f t="shared" si="88"/>
        <v>290.13869812911003</v>
      </c>
      <c r="S534" s="121">
        <f t="shared" si="79"/>
        <v>5.8573980961461825E-2</v>
      </c>
      <c r="T534" s="74">
        <v>1</v>
      </c>
      <c r="U534" s="74">
        <f t="shared" si="82"/>
        <v>288.87427066302126</v>
      </c>
      <c r="V534" s="38">
        <v>73.224598590996351</v>
      </c>
      <c r="W534" s="83"/>
      <c r="X534" s="74">
        <f>+GI_Data_Monthly!AB534*100</f>
        <v>234.75714601355602</v>
      </c>
      <c r="Y534" s="74">
        <f>+GI_Data_Monthly!AC534*100</f>
        <v>291.35595311377398</v>
      </c>
      <c r="Z534" s="122">
        <f t="shared" si="80"/>
        <v>6.9095984814766628E-2</v>
      </c>
      <c r="AA534" s="120">
        <f t="shared" si="81"/>
        <v>2.8651942868445546</v>
      </c>
      <c r="AB534" s="38">
        <f t="shared" si="83"/>
        <v>24.473950070702291</v>
      </c>
      <c r="AC534" s="38">
        <f t="shared" si="84"/>
        <v>11.966746635809788</v>
      </c>
    </row>
    <row r="535" spans="1:29" x14ac:dyDescent="0.25">
      <c r="A535" s="113">
        <v>2024</v>
      </c>
      <c r="B535" s="113">
        <v>3</v>
      </c>
      <c r="C535" s="29">
        <f>+GI_Data_Monthly!J535</f>
        <v>965035.031780235</v>
      </c>
      <c r="D535" s="37">
        <f t="shared" si="85"/>
        <v>105.664114727189</v>
      </c>
      <c r="E535" s="37">
        <f>GI_Data_Monthly!C535</f>
        <v>2.90408741301726</v>
      </c>
      <c r="F535" s="114">
        <f>GI_Data_Monthly!L535</f>
        <v>20523.5724790034</v>
      </c>
      <c r="G535" s="37">
        <f>+GI_Data_Monthly!E535</f>
        <v>175.32834414905199</v>
      </c>
      <c r="H535" s="29">
        <f>+GI_Data_Monthly!H535</f>
        <v>9232.2373324924502</v>
      </c>
      <c r="I535" s="115">
        <f>+GI_Data_Monthly!G535</f>
        <v>9133.0442153594904</v>
      </c>
      <c r="J535" s="29">
        <f>GI_Data_Monthly!I535</f>
        <v>0</v>
      </c>
      <c r="K535" s="38">
        <f>+GI_Data_Monthly!K535</f>
        <v>47.588057611693401</v>
      </c>
      <c r="L535" s="74">
        <f>+H535*1000/Population_Monthly!C655</f>
        <v>0.41382867434922249</v>
      </c>
      <c r="M535" s="74">
        <f>GI_Data_Monthly!N535</f>
        <v>430.65312728000299</v>
      </c>
      <c r="N535" s="74">
        <f>GI_Data_Monthly!O535*100</f>
        <v>292.41526355754701</v>
      </c>
      <c r="O535" s="74">
        <f t="shared" si="89"/>
        <v>285.6226640929504</v>
      </c>
      <c r="P535" s="93">
        <f t="shared" si="86"/>
        <v>148.29206770762016</v>
      </c>
      <c r="Q535" s="116">
        <f t="shared" si="87"/>
        <v>19.693302796301506</v>
      </c>
      <c r="R535" s="74">
        <f t="shared" si="88"/>
        <v>291.31922721991197</v>
      </c>
      <c r="S535" s="121">
        <f t="shared" si="79"/>
        <v>5.7216513073315101E-2</v>
      </c>
      <c r="T535" s="74">
        <v>0</v>
      </c>
      <c r="U535" s="74">
        <f t="shared" si="82"/>
        <v>290.13869812911003</v>
      </c>
      <c r="V535" s="38">
        <v>73.171755689024735</v>
      </c>
      <c r="W535" s="83"/>
      <c r="X535" s="74">
        <f>+GI_Data_Monthly!AB535*100</f>
        <v>235.19894381045799</v>
      </c>
      <c r="Y535" s="74">
        <f>+GI_Data_Monthly!AC535*100</f>
        <v>291.863614683317</v>
      </c>
      <c r="Z535" s="122">
        <f t="shared" si="80"/>
        <v>6.7514418295370235E-2</v>
      </c>
      <c r="AA535" s="120">
        <f t="shared" si="81"/>
        <v>2.8712700184013014</v>
      </c>
      <c r="AB535" s="38">
        <f t="shared" si="83"/>
        <v>24.484960807336787</v>
      </c>
      <c r="AC535" s="38">
        <f t="shared" si="84"/>
        <v>11.966746635809788</v>
      </c>
    </row>
    <row r="536" spans="1:29" x14ac:dyDescent="0.25">
      <c r="A536" s="113">
        <v>2024</v>
      </c>
      <c r="B536" s="113">
        <v>4</v>
      </c>
      <c r="C536" s="29">
        <f>+GI_Data_Monthly!J536</f>
        <v>966852.68496167997</v>
      </c>
      <c r="D536" s="37">
        <f t="shared" si="85"/>
        <v>105.71580631655604</v>
      </c>
      <c r="E536" s="37">
        <f>GI_Data_Monthly!C536</f>
        <v>2.910069</v>
      </c>
      <c r="F536" s="114">
        <f>GI_Data_Monthly!L536</f>
        <v>20559.59</v>
      </c>
      <c r="G536" s="37">
        <f>+GI_Data_Monthly!E536</f>
        <v>175.19594955444299</v>
      </c>
      <c r="H536" s="29">
        <f>+GI_Data_Monthly!H536</f>
        <v>9239.4150876880394</v>
      </c>
      <c r="I536" s="115">
        <f>+GI_Data_Monthly!G536</f>
        <v>9145.7722231861007</v>
      </c>
      <c r="J536" s="29">
        <f>GI_Data_Monthly!I536</f>
        <v>0</v>
      </c>
      <c r="K536" s="38">
        <f>+GI_Data_Monthly!K536</f>
        <v>47.626688840042902</v>
      </c>
      <c r="L536" s="74">
        <f>+H536*1000/Population_Monthly!C656</f>
        <v>0.41373359287060563</v>
      </c>
      <c r="M536" s="74">
        <f>GI_Data_Monthly!N536</f>
        <v>439.48200000000003</v>
      </c>
      <c r="N536" s="74">
        <f>GI_Data_Monthly!O536*100</f>
        <v>293.5335</v>
      </c>
      <c r="O536" s="74">
        <f t="shared" si="89"/>
        <v>286.91043075961704</v>
      </c>
      <c r="P536" s="93">
        <f t="shared" si="86"/>
        <v>151.02116135390605</v>
      </c>
      <c r="Q536" s="116">
        <f t="shared" si="87"/>
        <v>19.704761090321327</v>
      </c>
      <c r="R536" s="74">
        <f t="shared" si="88"/>
        <v>292.43839388657869</v>
      </c>
      <c r="S536" s="121">
        <f t="shared" si="79"/>
        <v>5.5570998736695687E-2</v>
      </c>
      <c r="T536" s="74">
        <v>0</v>
      </c>
      <c r="U536" s="74">
        <f t="shared" si="82"/>
        <v>291.31922721991197</v>
      </c>
      <c r="V536" s="38">
        <v>73.0851100726901</v>
      </c>
      <c r="W536" s="83"/>
      <c r="X536" s="74">
        <f>+GI_Data_Monthly!AB536*100</f>
        <v>235.68370000000002</v>
      </c>
      <c r="Y536" s="74">
        <f>+GI_Data_Monthly!AC536*100</f>
        <v>292.40640000000002</v>
      </c>
      <c r="Z536" s="122">
        <f t="shared" si="80"/>
        <v>6.5841364929064394E-2</v>
      </c>
      <c r="AA536" s="120">
        <f t="shared" si="81"/>
        <v>2.8773141017346351</v>
      </c>
      <c r="AB536" s="38">
        <f t="shared" si="83"/>
        <v>24.496419101356608</v>
      </c>
      <c r="AC536" s="38">
        <f t="shared" si="84"/>
        <v>11.966746635809788</v>
      </c>
    </row>
    <row r="537" spans="1:29" x14ac:dyDescent="0.25">
      <c r="A537" s="113">
        <v>2024</v>
      </c>
      <c r="B537" s="113">
        <v>5</v>
      </c>
      <c r="C537" s="29">
        <f>+GI_Data_Monthly!J537</f>
        <v>968673.11693952803</v>
      </c>
      <c r="D537" s="37">
        <f t="shared" si="85"/>
        <v>105.78232299268026</v>
      </c>
      <c r="E537" s="37">
        <f>GI_Data_Monthly!C537</f>
        <v>2.9158866021377601</v>
      </c>
      <c r="F537" s="114">
        <f>GI_Data_Monthly!L537</f>
        <v>20595.702041980301</v>
      </c>
      <c r="G537" s="37">
        <f>+GI_Data_Monthly!E537</f>
        <v>174.93477437822901</v>
      </c>
      <c r="H537" s="29">
        <f>+GI_Data_Monthly!H537</f>
        <v>9246.1415486571896</v>
      </c>
      <c r="I537" s="115">
        <f>+GI_Data_Monthly!G537</f>
        <v>9157.2305233508305</v>
      </c>
      <c r="J537" s="29">
        <f>GI_Data_Monthly!I537</f>
        <v>0</v>
      </c>
      <c r="K537" s="38">
        <f>+GI_Data_Monthly!K537</f>
        <v>47.668300756928502</v>
      </c>
      <c r="L537" s="74">
        <f>+H537*1000/Population_Monthly!C657</f>
        <v>0.41362030408352379</v>
      </c>
      <c r="M537" s="74">
        <f>GI_Data_Monthly!N537</f>
        <v>441.93083545307002</v>
      </c>
      <c r="N537" s="74">
        <f>GI_Data_Monthly!O537*100</f>
        <v>294.65220777502196</v>
      </c>
      <c r="O537" s="74">
        <f t="shared" si="89"/>
        <v>288.16241669661889</v>
      </c>
      <c r="P537" s="93">
        <f t="shared" si="86"/>
        <v>151.55967832530655</v>
      </c>
      <c r="Q537" s="116">
        <f t="shared" si="87"/>
        <v>19.716577054225635</v>
      </c>
      <c r="R537" s="74">
        <f t="shared" si="88"/>
        <v>293.53365711085627</v>
      </c>
      <c r="S537" s="121">
        <f t="shared" si="79"/>
        <v>5.3727849191859134E-2</v>
      </c>
      <c r="T537" s="74">
        <v>0</v>
      </c>
      <c r="U537" s="74">
        <f t="shared" si="82"/>
        <v>292.43839388657869</v>
      </c>
      <c r="V537" s="38">
        <v>72.973979761648266</v>
      </c>
      <c r="W537" s="83"/>
      <c r="X537" s="74">
        <f>+GI_Data_Monthly!AB537*100</f>
        <v>236.18101827574498</v>
      </c>
      <c r="Y537" s="74">
        <f>+GI_Data_Monthly!AC537*100</f>
        <v>292.93074836161497</v>
      </c>
      <c r="Z537" s="122">
        <f t="shared" si="80"/>
        <v>6.4102207246929069E-2</v>
      </c>
      <c r="AA537" s="120">
        <f t="shared" si="81"/>
        <v>2.8833211755629313</v>
      </c>
      <c r="AB537" s="38">
        <f t="shared" si="83"/>
        <v>24.508235065260916</v>
      </c>
      <c r="AC537" s="38">
        <f t="shared" si="84"/>
        <v>11.966746635809788</v>
      </c>
    </row>
    <row r="538" spans="1:29" x14ac:dyDescent="0.25">
      <c r="A538" s="113">
        <v>2024</v>
      </c>
      <c r="B538" s="113">
        <v>6</v>
      </c>
      <c r="C538" s="29">
        <f>+GI_Data_Monthly!J538</f>
        <v>970569.02219796297</v>
      </c>
      <c r="D538" s="37">
        <f t="shared" si="85"/>
        <v>105.85733503294088</v>
      </c>
      <c r="E538" s="37">
        <f>GI_Data_Monthly!C538</f>
        <v>2.9218671422540599</v>
      </c>
      <c r="F538" s="114">
        <f>GI_Data_Monthly!L538</f>
        <v>20633.5652703497</v>
      </c>
      <c r="G538" s="37">
        <f>+GI_Data_Monthly!E538</f>
        <v>174.65097100121301</v>
      </c>
      <c r="H538" s="29">
        <f>+GI_Data_Monthly!H538</f>
        <v>9252.6267037848102</v>
      </c>
      <c r="I538" s="115">
        <f>+GI_Data_Monthly!G538</f>
        <v>9168.6515808842105</v>
      </c>
      <c r="J538" s="29">
        <f>GI_Data_Monthly!I538</f>
        <v>0</v>
      </c>
      <c r="K538" s="38">
        <f>+GI_Data_Monthly!K538</f>
        <v>47.713425258092897</v>
      </c>
      <c r="L538" s="74">
        <f>+H538*1000/Population_Monthly!C658</f>
        <v>0.41349645803000629</v>
      </c>
      <c r="M538" s="74">
        <f>GI_Data_Monthly!N538</f>
        <v>438.951292526359</v>
      </c>
      <c r="N538" s="74">
        <f>GI_Data_Monthly!O538*100</f>
        <v>295.78023323347497</v>
      </c>
      <c r="O538" s="74">
        <f t="shared" si="89"/>
        <v>289.37345795999107</v>
      </c>
      <c r="P538" s="93">
        <f t="shared" si="86"/>
        <v>150.22972337740592</v>
      </c>
      <c r="Q538" s="116">
        <f t="shared" si="87"/>
        <v>19.72933234470085</v>
      </c>
      <c r="R538" s="74">
        <f t="shared" si="88"/>
        <v>294.65531366949898</v>
      </c>
      <c r="S538" s="121">
        <f t="shared" si="79"/>
        <v>5.1671509467192678E-2</v>
      </c>
      <c r="T538" s="74">
        <v>0</v>
      </c>
      <c r="U538" s="74">
        <f t="shared" si="82"/>
        <v>293.53365711085627</v>
      </c>
      <c r="V538" s="38">
        <v>72.870510171649997</v>
      </c>
      <c r="W538" s="83"/>
      <c r="X538" s="74">
        <f>+GI_Data_Monthly!AB538*100</f>
        <v>236.68826747131902</v>
      </c>
      <c r="Y538" s="74">
        <f>+GI_Data_Monthly!AC538*100</f>
        <v>293.47193530645097</v>
      </c>
      <c r="Z538" s="122">
        <f t="shared" si="80"/>
        <v>6.2304341751109625E-2</v>
      </c>
      <c r="AA538" s="120">
        <f t="shared" si="81"/>
        <v>2.8892865438018158</v>
      </c>
      <c r="AB538" s="38">
        <f t="shared" si="83"/>
        <v>24.520990355736132</v>
      </c>
      <c r="AC538" s="38">
        <f t="shared" si="84"/>
        <v>11.966746635809788</v>
      </c>
    </row>
    <row r="539" spans="1:29" x14ac:dyDescent="0.25">
      <c r="A539" s="113">
        <v>2024</v>
      </c>
      <c r="B539" s="113">
        <v>7</v>
      </c>
      <c r="C539" s="29">
        <f>+GI_Data_Monthly!J539</f>
        <v>972329.81930995802</v>
      </c>
      <c r="D539" s="37">
        <f t="shared" si="85"/>
        <v>105.91847139281509</v>
      </c>
      <c r="E539" s="37">
        <f>GI_Data_Monthly!C539</f>
        <v>2.9275440000000001</v>
      </c>
      <c r="F539" s="114">
        <f>GI_Data_Monthly!L539</f>
        <v>20669.54</v>
      </c>
      <c r="G539" s="37">
        <f>+GI_Data_Monthly!E539</f>
        <v>174.52017940185499</v>
      </c>
      <c r="H539" s="29">
        <f>+GI_Data_Monthly!H539</f>
        <v>9258.2236245529893</v>
      </c>
      <c r="I539" s="115">
        <f>+GI_Data_Monthly!G539</f>
        <v>9179.9834960223507</v>
      </c>
      <c r="J539" s="29">
        <f>GI_Data_Monthly!I539</f>
        <v>0</v>
      </c>
      <c r="K539" s="38">
        <f>+GI_Data_Monthly!K539</f>
        <v>47.754303148022103</v>
      </c>
      <c r="L539" s="74">
        <f>+H539*1000/Population_Monthly!C659</f>
        <v>0.41333320424320336</v>
      </c>
      <c r="M539" s="74">
        <f>GI_Data_Monthly!N539</f>
        <v>432.30009999999999</v>
      </c>
      <c r="N539" s="74">
        <f>GI_Data_Monthly!O539*100</f>
        <v>296.75540000000001</v>
      </c>
      <c r="O539" s="74">
        <f t="shared" si="89"/>
        <v>290.54486629332439</v>
      </c>
      <c r="P539" s="93">
        <f t="shared" si="86"/>
        <v>147.6664740137125</v>
      </c>
      <c r="Q539" s="116">
        <f t="shared" si="87"/>
        <v>19.73843913657327</v>
      </c>
      <c r="R539" s="74">
        <f t="shared" si="88"/>
        <v>295.72928033616563</v>
      </c>
      <c r="S539" s="121">
        <f t="shared" si="79"/>
        <v>4.9723999243009631E-2</v>
      </c>
      <c r="T539" s="74">
        <v>0</v>
      </c>
      <c r="U539" s="74">
        <f t="shared" si="82"/>
        <v>294.65531366949898</v>
      </c>
      <c r="V539" s="38">
        <v>72.828368043383406</v>
      </c>
      <c r="W539" s="83"/>
      <c r="X539" s="74">
        <f>+GI_Data_Monthly!AB539*100</f>
        <v>237.12550000000002</v>
      </c>
      <c r="Y539" s="74">
        <f>+GI_Data_Monthly!AC539*100</f>
        <v>293.9957</v>
      </c>
      <c r="Z539" s="122">
        <f t="shared" si="80"/>
        <v>6.0447369014571616E-2</v>
      </c>
      <c r="AA539" s="120">
        <f t="shared" si="81"/>
        <v>2.8952129604684824</v>
      </c>
      <c r="AB539" s="38">
        <f t="shared" si="83"/>
        <v>24.530097147608551</v>
      </c>
      <c r="AC539" s="38">
        <f t="shared" si="84"/>
        <v>11.966746635809788</v>
      </c>
    </row>
    <row r="540" spans="1:29" x14ac:dyDescent="0.25">
      <c r="A540" s="113">
        <v>2024</v>
      </c>
      <c r="B540" s="113">
        <v>8</v>
      </c>
      <c r="C540" s="29">
        <f>+GI_Data_Monthly!J540</f>
        <v>974040.45805430203</v>
      </c>
      <c r="D540" s="37">
        <f t="shared" si="85"/>
        <v>105.96091491372367</v>
      </c>
      <c r="E540" s="37">
        <f>GI_Data_Monthly!C540</f>
        <v>2.9332422443484898</v>
      </c>
      <c r="F540" s="114">
        <f>GI_Data_Monthly!L540</f>
        <v>20705.394383580599</v>
      </c>
      <c r="G540" s="37">
        <f>+GI_Data_Monthly!E540</f>
        <v>174.634184395061</v>
      </c>
      <c r="H540" s="29">
        <f>+GI_Data_Monthly!H540</f>
        <v>9263.2574580787496</v>
      </c>
      <c r="I540" s="115">
        <f>+GI_Data_Monthly!G540</f>
        <v>9192.4504318162308</v>
      </c>
      <c r="J540" s="29">
        <f>GI_Data_Monthly!I540</f>
        <v>0</v>
      </c>
      <c r="K540" s="38">
        <f>+GI_Data_Monthly!K540</f>
        <v>47.791518897152798</v>
      </c>
      <c r="L540" s="74">
        <f>+H540*1000/Population_Monthly!C660</f>
        <v>0.41314516242073357</v>
      </c>
      <c r="M540" s="74">
        <f>GI_Data_Monthly!N540</f>
        <v>423.37234298214202</v>
      </c>
      <c r="N540" s="74">
        <f>GI_Data_Monthly!O540*100</f>
        <v>297.58355854039598</v>
      </c>
      <c r="O540" s="74">
        <f t="shared" si="89"/>
        <v>291.67819574796187</v>
      </c>
      <c r="P540" s="93">
        <f t="shared" si="86"/>
        <v>144.33596263583692</v>
      </c>
      <c r="Q540" s="116">
        <f t="shared" si="87"/>
        <v>19.744834837097752</v>
      </c>
      <c r="R540" s="74">
        <f t="shared" si="88"/>
        <v>296.70639725795701</v>
      </c>
      <c r="S540" s="121">
        <f t="shared" si="79"/>
        <v>4.7889924672202433E-2</v>
      </c>
      <c r="T540" s="74">
        <v>0</v>
      </c>
      <c r="U540" s="74">
        <f t="shared" si="82"/>
        <v>295.72928033616563</v>
      </c>
      <c r="V540" s="38">
        <v>72.872315912516854</v>
      </c>
      <c r="W540" s="83"/>
      <c r="X540" s="74">
        <f>+GI_Data_Monthly!AB540*100</f>
        <v>237.49285083620401</v>
      </c>
      <c r="Y540" s="74">
        <f>+GI_Data_Monthly!AC540*100</f>
        <v>294.53749543958503</v>
      </c>
      <c r="Z540" s="122">
        <f t="shared" si="80"/>
        <v>5.852202167448186E-2</v>
      </c>
      <c r="AA540" s="120">
        <f t="shared" si="81"/>
        <v>2.901104132312867</v>
      </c>
      <c r="AB540" s="38">
        <f t="shared" si="83"/>
        <v>24.536492848133033</v>
      </c>
      <c r="AC540" s="38">
        <f t="shared" si="84"/>
        <v>11.966746635809788</v>
      </c>
    </row>
    <row r="541" spans="1:29" x14ac:dyDescent="0.25">
      <c r="A541" s="113">
        <v>2024</v>
      </c>
      <c r="B541" s="113">
        <v>9</v>
      </c>
      <c r="C541" s="29">
        <f>+GI_Data_Monthly!J541</f>
        <v>975844.62335524103</v>
      </c>
      <c r="D541" s="37">
        <f t="shared" si="85"/>
        <v>106.01033148303388</v>
      </c>
      <c r="E541" s="37">
        <f>GI_Data_Monthly!C541</f>
        <v>2.9388386183442599</v>
      </c>
      <c r="F541" s="114">
        <f>GI_Data_Monthly!L541</f>
        <v>20741.727688665102</v>
      </c>
      <c r="G541" s="37">
        <f>+GI_Data_Monthly!E541</f>
        <v>174.850248972347</v>
      </c>
      <c r="H541" s="29">
        <f>+GI_Data_Monthly!H541</f>
        <v>9268.2373818834403</v>
      </c>
      <c r="I541" s="115">
        <f>+GI_Data_Monthly!G541</f>
        <v>9205.1841523711992</v>
      </c>
      <c r="J541" s="29">
        <f>GI_Data_Monthly!I541</f>
        <v>0</v>
      </c>
      <c r="K541" s="38">
        <f>+GI_Data_Monthly!K541</f>
        <v>47.833051307622199</v>
      </c>
      <c r="L541" s="74">
        <f>+H541*1000/Population_Monthly!C661</f>
        <v>0.4129550935989646</v>
      </c>
      <c r="M541" s="74">
        <f>GI_Data_Monthly!N541</f>
        <v>415.03431710287998</v>
      </c>
      <c r="N541" s="74">
        <f>GI_Data_Monthly!O541*100</f>
        <v>298.30494779179202</v>
      </c>
      <c r="O541" s="74">
        <f t="shared" si="89"/>
        <v>292.77485341579046</v>
      </c>
      <c r="P541" s="93">
        <f t="shared" si="86"/>
        <v>141.22392244073276</v>
      </c>
      <c r="Q541" s="116">
        <f t="shared" si="87"/>
        <v>19.752902179863202</v>
      </c>
      <c r="R541" s="74">
        <f t="shared" si="88"/>
        <v>297.54796877739597</v>
      </c>
      <c r="S541" s="121">
        <f t="shared" ref="S541:S604" si="90">N541/N529-1</f>
        <v>4.6151570042286316E-2</v>
      </c>
      <c r="T541" s="74">
        <v>0</v>
      </c>
      <c r="U541" s="74">
        <f t="shared" si="82"/>
        <v>296.70639725795701</v>
      </c>
      <c r="V541" s="38">
        <v>72.947845420217263</v>
      </c>
      <c r="W541" s="83"/>
      <c r="X541" s="74">
        <f>+GI_Data_Monthly!AB541*100</f>
        <v>237.82547836994698</v>
      </c>
      <c r="Y541" s="74">
        <f>+GI_Data_Monthly!AC541*100</f>
        <v>295.07982777804801</v>
      </c>
      <c r="Z541" s="122">
        <f t="shared" ref="Z541:Z604" si="91">AVERAGE(S530:S541)</f>
        <v>5.6542781112593719E-2</v>
      </c>
      <c r="AA541" s="120">
        <f t="shared" ref="AA541:AA604" si="92">AVERAGE(E530:E541)</f>
        <v>2.9069631104332494</v>
      </c>
      <c r="AB541" s="38">
        <f t="shared" si="83"/>
        <v>24.544560190898483</v>
      </c>
      <c r="AC541" s="38">
        <f t="shared" si="84"/>
        <v>11.966746635809788</v>
      </c>
    </row>
    <row r="542" spans="1:29" x14ac:dyDescent="0.25">
      <c r="A542" s="113">
        <v>2024</v>
      </c>
      <c r="B542" s="113">
        <v>10</v>
      </c>
      <c r="C542" s="29">
        <f>+GI_Data_Monthly!J542</f>
        <v>977928.20235475805</v>
      </c>
      <c r="D542" s="37">
        <f t="shared" si="85"/>
        <v>106.09981447123927</v>
      </c>
      <c r="E542" s="37">
        <f>GI_Data_Monthly!C542</f>
        <v>2.944251</v>
      </c>
      <c r="F542" s="114">
        <f>GI_Data_Monthly!L542</f>
        <v>20779.64</v>
      </c>
      <c r="G542" s="37">
        <f>+GI_Data_Monthly!E542</f>
        <v>174.95469913085901</v>
      </c>
      <c r="H542" s="29">
        <f>+GI_Data_Monthly!H542</f>
        <v>9273.8523648746595</v>
      </c>
      <c r="I542" s="115">
        <f>+GI_Data_Monthly!G542</f>
        <v>9217.0585521603098</v>
      </c>
      <c r="J542" s="29">
        <f>GI_Data_Monthly!I542</f>
        <v>0</v>
      </c>
      <c r="K542" s="38">
        <f>+GI_Data_Monthly!K542</f>
        <v>47.8889766226945</v>
      </c>
      <c r="L542" s="74">
        <f>+H542*1000/Population_Monthly!C662</f>
        <v>0.41279367091878749</v>
      </c>
      <c r="M542" s="74">
        <f>GI_Data_Monthly!N542</f>
        <v>410.26179999999999</v>
      </c>
      <c r="N542" s="74">
        <f>GI_Data_Monthly!O542*100</f>
        <v>299.00450000000001</v>
      </c>
      <c r="O542" s="74">
        <f t="shared" si="89"/>
        <v>293.83490341579039</v>
      </c>
      <c r="P542" s="93">
        <f t="shared" si="86"/>
        <v>139.34335082165208</v>
      </c>
      <c r="Q542" s="116">
        <f t="shared" si="87"/>
        <v>19.768266456626062</v>
      </c>
      <c r="R542" s="74">
        <f t="shared" si="88"/>
        <v>298.29766877739598</v>
      </c>
      <c r="S542" s="121">
        <f t="shared" si="90"/>
        <v>4.4433515122575873E-2</v>
      </c>
      <c r="T542" s="74">
        <v>0</v>
      </c>
      <c r="U542" s="74">
        <f t="shared" si="82"/>
        <v>297.54796877739597</v>
      </c>
      <c r="V542" s="38">
        <v>72.976902824322707</v>
      </c>
      <c r="W542" s="83"/>
      <c r="X542" s="74">
        <f>+GI_Data_Monthly!AB542*100</f>
        <v>238.1814</v>
      </c>
      <c r="Y542" s="74">
        <f>+GI_Data_Monthly!AC542*100</f>
        <v>295.60499999999996</v>
      </c>
      <c r="Z542" s="122">
        <f t="shared" si="91"/>
        <v>5.4551611555317681E-2</v>
      </c>
      <c r="AA542" s="120">
        <f t="shared" si="92"/>
        <v>2.9127906104332486</v>
      </c>
      <c r="AB542" s="38">
        <f t="shared" si="83"/>
        <v>24.559924467661343</v>
      </c>
      <c r="AC542" s="38">
        <f t="shared" si="84"/>
        <v>11.966746635809788</v>
      </c>
    </row>
    <row r="543" spans="1:29" x14ac:dyDescent="0.25">
      <c r="A543" s="113">
        <v>2024</v>
      </c>
      <c r="B543" s="113">
        <v>11</v>
      </c>
      <c r="C543" s="29">
        <f>+GI_Data_Monthly!J543</f>
        <v>980577.202343137</v>
      </c>
      <c r="D543" s="37">
        <f t="shared" si="85"/>
        <v>106.25639387345096</v>
      </c>
      <c r="E543" s="37">
        <f>GI_Data_Monthly!C543</f>
        <v>2.9499133441338099</v>
      </c>
      <c r="F543" s="114">
        <f>GI_Data_Monthly!L543</f>
        <v>20823.1118980295</v>
      </c>
      <c r="G543" s="37">
        <f>+GI_Data_Monthly!E543</f>
        <v>174.81334222541599</v>
      </c>
      <c r="H543" s="29">
        <f>+GI_Data_Monthly!H543</f>
        <v>9281.0585687169805</v>
      </c>
      <c r="I543" s="115">
        <f>+GI_Data_Monthly!G543</f>
        <v>9228.4065607476095</v>
      </c>
      <c r="J543" s="29">
        <f>GI_Data_Monthly!I543</f>
        <v>0</v>
      </c>
      <c r="K543" s="38">
        <f>+GI_Data_Monthly!K543</f>
        <v>47.969843764242903</v>
      </c>
      <c r="L543" s="74">
        <f>+H543*1000/Population_Monthly!C663</f>
        <v>0.41270332675791005</v>
      </c>
      <c r="M543" s="74">
        <f>GI_Data_Monthly!N543</f>
        <v>410.90829552884998</v>
      </c>
      <c r="N543" s="74">
        <f>GI_Data_Monthly!O543*100</f>
        <v>299.80347242447397</v>
      </c>
      <c r="O543" s="74">
        <f t="shared" si="89"/>
        <v>294.85409814250301</v>
      </c>
      <c r="P543" s="93">
        <f t="shared" si="86"/>
        <v>139.29503941055799</v>
      </c>
      <c r="Q543" s="116">
        <f t="shared" si="87"/>
        <v>19.797314105560233</v>
      </c>
      <c r="R543" s="74">
        <f t="shared" si="88"/>
        <v>299.03764007208866</v>
      </c>
      <c r="S543" s="121">
        <f t="shared" si="90"/>
        <v>4.252948277179458E-2</v>
      </c>
      <c r="T543" s="74">
        <v>0</v>
      </c>
      <c r="U543" s="74">
        <f t="shared" si="82"/>
        <v>298.29766877739598</v>
      </c>
      <c r="V543" s="38">
        <v>72.910700299464324</v>
      </c>
      <c r="W543" s="83"/>
      <c r="X543" s="74">
        <f>+GI_Data_Monthly!AB543*100</f>
        <v>238.62958021799702</v>
      </c>
      <c r="Y543" s="74">
        <f>+GI_Data_Monthly!AC543*100</f>
        <v>296.14842719805699</v>
      </c>
      <c r="Z543" s="122">
        <f t="shared" si="91"/>
        <v>5.2604166481392378E-2</v>
      </c>
      <c r="AA543" s="120">
        <f t="shared" si="92"/>
        <v>2.9185830432665738</v>
      </c>
      <c r="AB543" s="38">
        <f t="shared" si="83"/>
        <v>24.588972116595514</v>
      </c>
      <c r="AC543" s="38">
        <f t="shared" si="84"/>
        <v>11.966746635809788</v>
      </c>
    </row>
    <row r="544" spans="1:29" x14ac:dyDescent="0.25">
      <c r="A544" s="113">
        <v>2024</v>
      </c>
      <c r="B544" s="113">
        <v>12</v>
      </c>
      <c r="C544" s="29">
        <f>+GI_Data_Monthly!J544</f>
        <v>983352.57044090703</v>
      </c>
      <c r="D544" s="37">
        <f t="shared" si="85"/>
        <v>106.4343465872448</v>
      </c>
      <c r="E544" s="37">
        <f>GI_Data_Monthly!C544</f>
        <v>2.9554427006367101</v>
      </c>
      <c r="F544" s="114">
        <f>GI_Data_Monthly!L544</f>
        <v>20867.307123209801</v>
      </c>
      <c r="G544" s="37">
        <f>+GI_Data_Monthly!E544</f>
        <v>174.55130363415901</v>
      </c>
      <c r="H544" s="29">
        <f>+GI_Data_Monthly!H544</f>
        <v>9288.85455571272</v>
      </c>
      <c r="I544" s="115">
        <f>+GI_Data_Monthly!G544</f>
        <v>9239.0530122233395</v>
      </c>
      <c r="J544" s="29">
        <f>GI_Data_Monthly!I544</f>
        <v>9254.0018263609472</v>
      </c>
      <c r="K544" s="38">
        <f>+GI_Data_Monthly!K544</f>
        <v>48.057626203743297</v>
      </c>
      <c r="L544" s="74">
        <f>+H544*1000/Population_Monthly!C664</f>
        <v>0.41263936220069769</v>
      </c>
      <c r="M544" s="74">
        <f>GI_Data_Monthly!N544</f>
        <v>416.57180926139301</v>
      </c>
      <c r="N544" s="74">
        <f>GI_Data_Monthly!O544*100</f>
        <v>300.60284423824601</v>
      </c>
      <c r="O544" s="74">
        <f t="shared" si="89"/>
        <v>295.83152880526177</v>
      </c>
      <c r="P544" s="93">
        <f t="shared" si="86"/>
        <v>140.95073106023955</v>
      </c>
      <c r="Q544" s="116">
        <f t="shared" si="87"/>
        <v>19.83046822559217</v>
      </c>
      <c r="R544" s="74">
        <f t="shared" si="88"/>
        <v>299.80360555423999</v>
      </c>
      <c r="S544" s="121">
        <f t="shared" si="90"/>
        <v>4.0603104110903621E-2</v>
      </c>
      <c r="T544" s="74">
        <v>0</v>
      </c>
      <c r="U544" s="74">
        <f t="shared" si="82"/>
        <v>299.03764007208866</v>
      </c>
      <c r="V544" s="38">
        <v>72.801284418604411</v>
      </c>
      <c r="W544" s="83">
        <f>AVERAGE(Q533:Q544)</f>
        <v>19.735154552083589</v>
      </c>
      <c r="X544" s="74">
        <f>+GI_Data_Monthly!AB544*100</f>
        <v>239.09465491921802</v>
      </c>
      <c r="Y544" s="74">
        <f>+GI_Data_Monthly!AC544*100</f>
        <v>296.677620415673</v>
      </c>
      <c r="Z544" s="122">
        <f t="shared" si="91"/>
        <v>5.0722457496564601E-2</v>
      </c>
      <c r="AA544" s="120">
        <f t="shared" si="92"/>
        <v>2.9243411793197898</v>
      </c>
      <c r="AB544" s="38">
        <f t="shared" si="83"/>
        <v>24.622126236627452</v>
      </c>
      <c r="AC544" s="38">
        <f t="shared" si="84"/>
        <v>11.966746635809788</v>
      </c>
    </row>
    <row r="545" spans="1:29" x14ac:dyDescent="0.25">
      <c r="A545" s="113">
        <v>2025</v>
      </c>
      <c r="B545" s="113">
        <v>1</v>
      </c>
      <c r="C545" s="29">
        <f>+GI_Data_Monthly!J545</f>
        <v>986055.28879619006</v>
      </c>
      <c r="D545" s="37">
        <f t="shared" si="85"/>
        <v>106.59431899550415</v>
      </c>
      <c r="E545" s="37">
        <f>GI_Data_Monthly!C545</f>
        <v>2.9611670000000001</v>
      </c>
      <c r="F545" s="114">
        <f>GI_Data_Monthly!L545</f>
        <v>20912.18</v>
      </c>
      <c r="G545" s="37">
        <f>+GI_Data_Monthly!E545</f>
        <v>174.33610996093799</v>
      </c>
      <c r="H545" s="29">
        <f>+GI_Data_Monthly!H545</f>
        <v>9296.9217306883493</v>
      </c>
      <c r="I545" s="115">
        <f>+GI_Data_Monthly!G545</f>
        <v>9250.5426000965308</v>
      </c>
      <c r="J545" s="29">
        <f>GI_Data_Monthly!I545</f>
        <v>0</v>
      </c>
      <c r="K545" s="38">
        <f>+GI_Data_Monthly!K545</f>
        <v>48.139880901279099</v>
      </c>
      <c r="L545" s="74">
        <f>+H545*1000/Population_Monthly!C665</f>
        <v>0.4125875597329311</v>
      </c>
      <c r="M545" s="74">
        <f>GI_Data_Monthly!N545</f>
        <v>426.63380000000001</v>
      </c>
      <c r="N545" s="74">
        <f>GI_Data_Monthly!O545*100</f>
        <v>301.37610000000001</v>
      </c>
      <c r="O545" s="74">
        <f t="shared" si="89"/>
        <v>296.76487047192842</v>
      </c>
      <c r="P545" s="93">
        <f t="shared" si="86"/>
        <v>144.07623751041396</v>
      </c>
      <c r="Q545" s="116">
        <f t="shared" si="87"/>
        <v>19.861915986892679</v>
      </c>
      <c r="R545" s="74">
        <f t="shared" si="88"/>
        <v>300.59413888757331</v>
      </c>
      <c r="S545" s="121">
        <f t="shared" si="90"/>
        <v>3.8597609726510829E-2</v>
      </c>
      <c r="T545" s="74">
        <v>0</v>
      </c>
      <c r="U545" s="74">
        <f t="shared" si="82"/>
        <v>299.80360555423999</v>
      </c>
      <c r="V545" s="38">
        <v>72.715747196428694</v>
      </c>
      <c r="W545" s="83"/>
      <c r="X545" s="74">
        <f>+GI_Data_Monthly!AB545*100</f>
        <v>239.53630000000001</v>
      </c>
      <c r="Y545" s="74">
        <f>+GI_Data_Monthly!AC545*100</f>
        <v>297.23109999999997</v>
      </c>
      <c r="Z545" s="122">
        <f t="shared" si="91"/>
        <v>4.8890838093317311E-2</v>
      </c>
      <c r="AA545" s="120">
        <f t="shared" si="92"/>
        <v>2.9300667626531234</v>
      </c>
      <c r="AB545" s="38">
        <f t="shared" si="83"/>
        <v>24.65357399792796</v>
      </c>
      <c r="AC545" s="38">
        <f t="shared" si="84"/>
        <v>11.966746635809788</v>
      </c>
    </row>
    <row r="546" spans="1:29" x14ac:dyDescent="0.25">
      <c r="A546" s="113">
        <v>2025</v>
      </c>
      <c r="B546" s="113">
        <v>2</v>
      </c>
      <c r="C546" s="29">
        <f>+GI_Data_Monthly!J546</f>
        <v>988310.61839240498</v>
      </c>
      <c r="D546" s="37">
        <f t="shared" si="85"/>
        <v>106.69346052380526</v>
      </c>
      <c r="E546" s="37">
        <f>GI_Data_Monthly!C546</f>
        <v>2.9668749441459301</v>
      </c>
      <c r="F546" s="114">
        <f>GI_Data_Monthly!L546</f>
        <v>20953.984422843499</v>
      </c>
      <c r="G546" s="37">
        <f>+GI_Data_Monthly!E546</f>
        <v>174.30703973745699</v>
      </c>
      <c r="H546" s="29">
        <f>+GI_Data_Monthly!H546</f>
        <v>9304.36224461643</v>
      </c>
      <c r="I546" s="115">
        <f>+GI_Data_Monthly!G546</f>
        <v>9263.0852307194109</v>
      </c>
      <c r="J546" s="29">
        <f>GI_Data_Monthly!I546</f>
        <v>0</v>
      </c>
      <c r="K546" s="38">
        <f>+GI_Data_Monthly!K546</f>
        <v>48.2002206042105</v>
      </c>
      <c r="L546" s="74">
        <f>+H546*1000/Population_Monthly!C666</f>
        <v>0.41250807709680298</v>
      </c>
      <c r="M546" s="74">
        <f>GI_Data_Monthly!N546</f>
        <v>439.50090539461797</v>
      </c>
      <c r="N546" s="74">
        <f>GI_Data_Monthly!O546*100</f>
        <v>302.043487370604</v>
      </c>
      <c r="O546" s="74">
        <f t="shared" si="89"/>
        <v>297.65462624429637</v>
      </c>
      <c r="P546" s="93">
        <f t="shared" si="86"/>
        <v>148.13597258685147</v>
      </c>
      <c r="Q546" s="116">
        <f t="shared" si="87"/>
        <v>19.882980317084577</v>
      </c>
      <c r="R546" s="74">
        <f t="shared" si="88"/>
        <v>301.3408105362833</v>
      </c>
      <c r="S546" s="121">
        <f t="shared" si="90"/>
        <v>3.6644817676518615E-2</v>
      </c>
      <c r="T546" s="74">
        <v>0</v>
      </c>
      <c r="U546" s="74">
        <f t="shared" si="82"/>
        <v>300.59413888757331</v>
      </c>
      <c r="V546" s="38">
        <v>72.711035997890903</v>
      </c>
      <c r="W546" s="83"/>
      <c r="X546" s="74">
        <f>+GI_Data_Monthly!AB546*100</f>
        <v>239.890710917587</v>
      </c>
      <c r="Y546" s="74">
        <f>+GI_Data_Monthly!AC546*100</f>
        <v>297.79334649263797</v>
      </c>
      <c r="Z546" s="122">
        <f t="shared" si="91"/>
        <v>4.7063407819572044E-2</v>
      </c>
      <c r="AA546" s="120">
        <f t="shared" si="92"/>
        <v>2.9357653340848571</v>
      </c>
      <c r="AB546" s="38">
        <f t="shared" si="83"/>
        <v>24.674638328119858</v>
      </c>
      <c r="AC546" s="38">
        <f t="shared" si="84"/>
        <v>11.966746635809788</v>
      </c>
    </row>
    <row r="547" spans="1:29" x14ac:dyDescent="0.25">
      <c r="A547" s="113">
        <v>2025</v>
      </c>
      <c r="B547" s="113">
        <v>3</v>
      </c>
      <c r="C547" s="29">
        <f>+GI_Data_Monthly!J547</f>
        <v>990092.76040721196</v>
      </c>
      <c r="D547" s="37">
        <f t="shared" si="85"/>
        <v>106.75053578862313</v>
      </c>
      <c r="E547" s="37">
        <f>GI_Data_Monthly!C547</f>
        <v>2.9720403349715601</v>
      </c>
      <c r="F547" s="114">
        <f>GI_Data_Monthly!L547</f>
        <v>20989.776072685399</v>
      </c>
      <c r="G547" s="37">
        <f>+GI_Data_Monthly!E547</f>
        <v>174.35761356431701</v>
      </c>
      <c r="H547" s="29">
        <f>+GI_Data_Monthly!H547</f>
        <v>9310.7113119288406</v>
      </c>
      <c r="I547" s="115">
        <f>+GI_Data_Monthly!G547</f>
        <v>9274.8270825328309</v>
      </c>
      <c r="J547" s="29">
        <f>GI_Data_Monthly!I547</f>
        <v>0</v>
      </c>
      <c r="K547" s="38">
        <f>+GI_Data_Monthly!K547</f>
        <v>48.242031292579902</v>
      </c>
      <c r="L547" s="74">
        <f>+H547*1000/Population_Monthly!C667</f>
        <v>0.41238041079855348</v>
      </c>
      <c r="M547" s="74">
        <f>GI_Data_Monthly!N547</f>
        <v>450.77743712486199</v>
      </c>
      <c r="N547" s="74">
        <f>GI_Data_Monthly!O547*100</f>
        <v>302.60637188196699</v>
      </c>
      <c r="O547" s="74">
        <f t="shared" si="89"/>
        <v>298.50388527133128</v>
      </c>
      <c r="P547" s="93">
        <f t="shared" si="86"/>
        <v>151.67271850944633</v>
      </c>
      <c r="Q547" s="116">
        <f t="shared" si="87"/>
        <v>19.89406868219077</v>
      </c>
      <c r="R547" s="74">
        <f t="shared" si="88"/>
        <v>302.00865308419031</v>
      </c>
      <c r="S547" s="121">
        <f t="shared" si="90"/>
        <v>3.4851492362040659E-2</v>
      </c>
      <c r="T547" s="74">
        <v>0</v>
      </c>
      <c r="U547" s="74">
        <f t="shared" si="82"/>
        <v>301.3408105362833</v>
      </c>
      <c r="V547" s="38">
        <v>72.745810028178639</v>
      </c>
      <c r="W547" s="83"/>
      <c r="X547" s="74">
        <f>+GI_Data_Monthly!AB547*100</f>
        <v>240.17748294771502</v>
      </c>
      <c r="Y547" s="74">
        <f>+GI_Data_Monthly!AC547*100</f>
        <v>298.30618840852702</v>
      </c>
      <c r="Z547" s="122">
        <f t="shared" si="91"/>
        <v>4.5199656093632502E-2</v>
      </c>
      <c r="AA547" s="120">
        <f t="shared" si="92"/>
        <v>2.9414280775810488</v>
      </c>
      <c r="AB547" s="38">
        <f t="shared" si="83"/>
        <v>24.685726693226052</v>
      </c>
      <c r="AC547" s="38">
        <f t="shared" si="84"/>
        <v>11.966746635809788</v>
      </c>
    </row>
    <row r="548" spans="1:29" x14ac:dyDescent="0.25">
      <c r="A548" s="113">
        <v>2025</v>
      </c>
      <c r="B548" s="113">
        <v>4</v>
      </c>
      <c r="C548" s="29">
        <f>+GI_Data_Monthly!J548</f>
        <v>992032.55632347101</v>
      </c>
      <c r="D548" s="37">
        <f t="shared" si="85"/>
        <v>106.81417419639634</v>
      </c>
      <c r="E548" s="37">
        <f>GI_Data_Monthly!C548</f>
        <v>2.9778099999999998</v>
      </c>
      <c r="F548" s="114">
        <f>GI_Data_Monthly!L548</f>
        <v>21028.71</v>
      </c>
      <c r="G548" s="37">
        <f>+GI_Data_Monthly!E548</f>
        <v>174.35104370117199</v>
      </c>
      <c r="H548" s="29">
        <f>+GI_Data_Monthly!H548</f>
        <v>9317.7181485919391</v>
      </c>
      <c r="I548" s="115">
        <f>+GI_Data_Monthly!G548</f>
        <v>9287.4617417295904</v>
      </c>
      <c r="J548" s="29">
        <f>GI_Data_Monthly!I548</f>
        <v>0</v>
      </c>
      <c r="K548" s="38">
        <f>+GI_Data_Monthly!K548</f>
        <v>48.286095110248901</v>
      </c>
      <c r="L548" s="74">
        <f>+H548*1000/Population_Monthly!C668</f>
        <v>0.41228210172498858</v>
      </c>
      <c r="M548" s="74">
        <f>GI_Data_Monthly!N548</f>
        <v>459.38920000000002</v>
      </c>
      <c r="N548" s="74">
        <f>GI_Data_Monthly!O548*100</f>
        <v>303.26939999999996</v>
      </c>
      <c r="O548" s="74">
        <f t="shared" si="89"/>
        <v>299.31521027133135</v>
      </c>
      <c r="P548" s="93">
        <f t="shared" si="86"/>
        <v>154.27082318885357</v>
      </c>
      <c r="Q548" s="116">
        <f t="shared" si="87"/>
        <v>19.90749277614611</v>
      </c>
      <c r="R548" s="74">
        <f t="shared" si="88"/>
        <v>302.63975308419032</v>
      </c>
      <c r="S548" s="121">
        <f t="shared" si="90"/>
        <v>3.3167934835376389E-2</v>
      </c>
      <c r="T548" s="74">
        <v>0</v>
      </c>
      <c r="U548" s="74">
        <f t="shared" si="82"/>
        <v>302.00865308419031</v>
      </c>
      <c r="V548" s="38">
        <v>72.772161007161316</v>
      </c>
      <c r="W548" s="83"/>
      <c r="X548" s="74">
        <f>+GI_Data_Monthly!AB548*100</f>
        <v>240.52780000000001</v>
      </c>
      <c r="Y548" s="74">
        <f>+GI_Data_Monthly!AC548*100</f>
        <v>298.87549999999999</v>
      </c>
      <c r="Z548" s="122">
        <f t="shared" si="91"/>
        <v>4.3332734101855896E-2</v>
      </c>
      <c r="AA548" s="120">
        <f t="shared" si="92"/>
        <v>2.9470731609143814</v>
      </c>
      <c r="AB548" s="38">
        <f t="shared" si="83"/>
        <v>24.699150787181392</v>
      </c>
      <c r="AC548" s="38">
        <f t="shared" si="84"/>
        <v>11.966746635809788</v>
      </c>
    </row>
    <row r="549" spans="1:29" x14ac:dyDescent="0.25">
      <c r="A549" s="113">
        <v>2025</v>
      </c>
      <c r="B549" s="113">
        <v>5</v>
      </c>
      <c r="C549" s="29">
        <f>+GI_Data_Monthly!J549</f>
        <v>994060.62174210802</v>
      </c>
      <c r="D549" s="37">
        <f t="shared" si="85"/>
        <v>106.90246548328794</v>
      </c>
      <c r="E549" s="37">
        <f>GI_Data_Monthly!C549</f>
        <v>2.9834649746940198</v>
      </c>
      <c r="F549" s="114">
        <f>GI_Data_Monthly!L549</f>
        <v>21066.894143389502</v>
      </c>
      <c r="G549" s="37">
        <f>+GI_Data_Monthly!E549</f>
        <v>174.18213300510399</v>
      </c>
      <c r="H549" s="29">
        <f>+GI_Data_Monthly!H549</f>
        <v>9324.7948052535794</v>
      </c>
      <c r="I549" s="115">
        <f>+GI_Data_Monthly!G549</f>
        <v>9298.7623554623206</v>
      </c>
      <c r="J549" s="29">
        <f>GI_Data_Monthly!I549</f>
        <v>0</v>
      </c>
      <c r="K549" s="38">
        <f>+GI_Data_Monthly!K549</f>
        <v>48.3354392079601</v>
      </c>
      <c r="L549" s="74">
        <f>+H549*1000/Population_Monthly!C669</f>
        <v>0.41219631531193246</v>
      </c>
      <c r="M549" s="74">
        <f>GI_Data_Monthly!N549</f>
        <v>461.24771667077403</v>
      </c>
      <c r="N549" s="74">
        <f>GI_Data_Monthly!O549*100</f>
        <v>304.004767974922</v>
      </c>
      <c r="O549" s="74">
        <f t="shared" si="89"/>
        <v>300.09459028798966</v>
      </c>
      <c r="P549" s="93">
        <f t="shared" si="86"/>
        <v>154.60135130900238</v>
      </c>
      <c r="Q549" s="116">
        <f t="shared" si="87"/>
        <v>19.923689940505064</v>
      </c>
      <c r="R549" s="74">
        <f t="shared" si="88"/>
        <v>303.29351328562967</v>
      </c>
      <c r="S549" s="121">
        <f t="shared" si="90"/>
        <v>3.1741015180314136E-2</v>
      </c>
      <c r="T549" s="74">
        <v>0</v>
      </c>
      <c r="U549" s="74">
        <f t="shared" si="82"/>
        <v>302.63975308419032</v>
      </c>
      <c r="V549" s="38">
        <v>72.744538790553861</v>
      </c>
      <c r="W549" s="83"/>
      <c r="X549" s="74">
        <f>+GI_Data_Monthly!AB549*100</f>
        <v>240.94660999469403</v>
      </c>
      <c r="Y549" s="74">
        <f>+GI_Data_Monthly!AC549*100</f>
        <v>299.42485640285099</v>
      </c>
      <c r="Z549" s="122">
        <f t="shared" si="91"/>
        <v>4.1500497934227144E-2</v>
      </c>
      <c r="AA549" s="120">
        <f t="shared" si="92"/>
        <v>2.9527046919607365</v>
      </c>
      <c r="AB549" s="38">
        <f t="shared" si="83"/>
        <v>24.715347951540345</v>
      </c>
      <c r="AC549" s="38">
        <f t="shared" si="84"/>
        <v>11.966746635809788</v>
      </c>
    </row>
    <row r="550" spans="1:29" x14ac:dyDescent="0.25">
      <c r="A550" s="113">
        <v>2025</v>
      </c>
      <c r="B550" s="113">
        <v>6</v>
      </c>
      <c r="C550" s="29">
        <f>+GI_Data_Monthly!J550</f>
        <v>996243.28002622596</v>
      </c>
      <c r="D550" s="37">
        <f t="shared" si="85"/>
        <v>107.00829675478546</v>
      </c>
      <c r="E550" s="37">
        <f>GI_Data_Monthly!C550</f>
        <v>2.9893231604621802</v>
      </c>
      <c r="F550" s="114">
        <f>GI_Data_Monthly!L550</f>
        <v>21106.998778304202</v>
      </c>
      <c r="G550" s="37">
        <f>+GI_Data_Monthly!E550</f>
        <v>173.92981972113</v>
      </c>
      <c r="H550" s="29">
        <f>+GI_Data_Monthly!H550</f>
        <v>9332.4701132740302</v>
      </c>
      <c r="I550" s="115">
        <f>+GI_Data_Monthly!G550</f>
        <v>9309.9629677235607</v>
      </c>
      <c r="J550" s="29">
        <f>GI_Data_Monthly!I550</f>
        <v>0</v>
      </c>
      <c r="K550" s="38">
        <f>+GI_Data_Monthly!K550</f>
        <v>48.391065795143099</v>
      </c>
      <c r="L550" s="74">
        <f>+H550*1000/Population_Monthly!C670</f>
        <v>0.41213713204218522</v>
      </c>
      <c r="M550" s="74">
        <f>GI_Data_Monthly!N550</f>
        <v>457.34461866404001</v>
      </c>
      <c r="N550" s="74">
        <f>GI_Data_Monthly!O550*100</f>
        <v>304.79401224557103</v>
      </c>
      <c r="O550" s="74">
        <f t="shared" si="89"/>
        <v>300.84573853899764</v>
      </c>
      <c r="P550" s="93">
        <f t="shared" si="86"/>
        <v>152.99269905409952</v>
      </c>
      <c r="Q550" s="116">
        <f t="shared" si="87"/>
        <v>19.943755073274964</v>
      </c>
      <c r="R550" s="74">
        <f t="shared" si="88"/>
        <v>304.02272674016433</v>
      </c>
      <c r="S550" s="121">
        <f t="shared" si="90"/>
        <v>3.0474582136734707E-2</v>
      </c>
      <c r="T550" s="74">
        <v>0</v>
      </c>
      <c r="U550" s="74">
        <f t="shared" ref="U550:U613" si="93">AVERAGE(N547:N549)</f>
        <v>303.29351328562967</v>
      </c>
      <c r="V550" s="38">
        <v>72.676323396483028</v>
      </c>
      <c r="W550" s="83"/>
      <c r="X550" s="74">
        <f>+GI_Data_Monthly!AB550*100</f>
        <v>241.41784029593597</v>
      </c>
      <c r="Y550" s="74">
        <f>+GI_Data_Monthly!AC550*100</f>
        <v>299.99124867174902</v>
      </c>
      <c r="Z550" s="122">
        <f t="shared" si="91"/>
        <v>3.9734087323355649E-2</v>
      </c>
      <c r="AA550" s="120">
        <f t="shared" si="92"/>
        <v>2.9583260268114131</v>
      </c>
      <c r="AB550" s="38">
        <f t="shared" si="83"/>
        <v>24.735413084310245</v>
      </c>
      <c r="AC550" s="38">
        <f t="shared" si="84"/>
        <v>11.966746635809788</v>
      </c>
    </row>
    <row r="551" spans="1:29" x14ac:dyDescent="0.25">
      <c r="A551" s="113">
        <v>2025</v>
      </c>
      <c r="B551" s="113">
        <v>7</v>
      </c>
      <c r="C551" s="29">
        <f>+GI_Data_Monthly!J551</f>
        <v>998308.11711003201</v>
      </c>
      <c r="D551" s="37">
        <f t="shared" si="85"/>
        <v>107.10233094389159</v>
      </c>
      <c r="E551" s="37">
        <f>GI_Data_Monthly!C551</f>
        <v>2.9949300000000001</v>
      </c>
      <c r="F551" s="114">
        <f>GI_Data_Monthly!L551</f>
        <v>21146.27</v>
      </c>
      <c r="G551" s="37">
        <f>+GI_Data_Monthly!E551</f>
        <v>173.745420898437</v>
      </c>
      <c r="H551" s="29">
        <f>+GI_Data_Monthly!H551</f>
        <v>9340.2335383611098</v>
      </c>
      <c r="I551" s="115">
        <f>+GI_Data_Monthly!G551</f>
        <v>9321.0680693123504</v>
      </c>
      <c r="J551" s="29">
        <f>GI_Data_Monthly!I551</f>
        <v>0</v>
      </c>
      <c r="K551" s="38">
        <f>+GI_Data_Monthly!K551</f>
        <v>48.4442727731765</v>
      </c>
      <c r="L551" s="74">
        <f>+H551*1000/Population_Monthly!C671</f>
        <v>0.41208195063012026</v>
      </c>
      <c r="M551" s="74">
        <f>GI_Data_Monthly!N551</f>
        <v>449.66359999999997</v>
      </c>
      <c r="N551" s="74">
        <f>GI_Data_Monthly!O551*100</f>
        <v>305.4907</v>
      </c>
      <c r="O551" s="74">
        <f t="shared" si="89"/>
        <v>301.57368020566429</v>
      </c>
      <c r="P551" s="93">
        <f t="shared" si="86"/>
        <v>150.14160598077416</v>
      </c>
      <c r="Q551" s="116">
        <f t="shared" si="87"/>
        <v>19.963010421228198</v>
      </c>
      <c r="R551" s="74">
        <f t="shared" si="88"/>
        <v>304.76316007349766</v>
      </c>
      <c r="S551" s="121">
        <f t="shared" si="90"/>
        <v>2.943602711189075E-2</v>
      </c>
      <c r="T551" s="74">
        <v>0</v>
      </c>
      <c r="U551" s="74">
        <f t="shared" si="93"/>
        <v>304.02272674016433</v>
      </c>
      <c r="V551" s="38">
        <v>72.601068745716901</v>
      </c>
      <c r="W551" s="83"/>
      <c r="X551" s="74">
        <f>+GI_Data_Monthly!AB551*100</f>
        <v>241.84570000000002</v>
      </c>
      <c r="Y551" s="74">
        <f>+GI_Data_Monthly!AC551*100</f>
        <v>300.5394</v>
      </c>
      <c r="Z551" s="122">
        <f t="shared" si="91"/>
        <v>3.8043422979095742E-2</v>
      </c>
      <c r="AA551" s="120">
        <f t="shared" si="92"/>
        <v>2.9639415268114129</v>
      </c>
      <c r="AB551" s="38">
        <f t="shared" si="83"/>
        <v>24.754668432263479</v>
      </c>
      <c r="AC551" s="38">
        <f t="shared" si="84"/>
        <v>11.966746635809788</v>
      </c>
    </row>
    <row r="552" spans="1:29" x14ac:dyDescent="0.25">
      <c r="A552" s="113">
        <v>2025</v>
      </c>
      <c r="B552" s="113">
        <v>8</v>
      </c>
      <c r="C552" s="29">
        <f>+GI_Data_Monthly!J552</f>
        <v>1000318.02603535</v>
      </c>
      <c r="D552" s="37">
        <f t="shared" si="85"/>
        <v>107.17683840117904</v>
      </c>
      <c r="E552" s="37">
        <f>GI_Data_Monthly!C552</f>
        <v>3.0006083348135499</v>
      </c>
      <c r="F552" s="114">
        <f>GI_Data_Monthly!L552</f>
        <v>21187.0449029597</v>
      </c>
      <c r="G552" s="37">
        <f>+GI_Data_Monthly!E552</f>
        <v>173.71377387992001</v>
      </c>
      <c r="H552" s="29">
        <f>+GI_Data_Monthly!H552</f>
        <v>9348.4505713176695</v>
      </c>
      <c r="I552" s="115">
        <f>+GI_Data_Monthly!G552</f>
        <v>9333.3414285930794</v>
      </c>
      <c r="J552" s="29">
        <f>GI_Data_Monthly!I552</f>
        <v>0</v>
      </c>
      <c r="K552" s="38">
        <f>+GI_Data_Monthly!K552</f>
        <v>48.4953423251727</v>
      </c>
      <c r="L552" s="74">
        <f>+H552*1000/Population_Monthly!C672</f>
        <v>0.4120468690529715</v>
      </c>
      <c r="M552" s="74">
        <f>GI_Data_Monthly!N552</f>
        <v>439.69441342515103</v>
      </c>
      <c r="N552" s="74">
        <f>GI_Data_Monthly!O552*100</f>
        <v>306.07666028797502</v>
      </c>
      <c r="O552" s="74">
        <f t="shared" si="89"/>
        <v>302.28143868462922</v>
      </c>
      <c r="P552" s="93">
        <f t="shared" si="86"/>
        <v>146.53509034276294</v>
      </c>
      <c r="Q552" s="116">
        <f t="shared" si="87"/>
        <v>19.982353968739464</v>
      </c>
      <c r="R552" s="74">
        <f t="shared" si="88"/>
        <v>305.45379084451537</v>
      </c>
      <c r="S552" s="121">
        <f t="shared" si="90"/>
        <v>2.854022510261145E-2</v>
      </c>
      <c r="T552" s="74">
        <v>0</v>
      </c>
      <c r="U552" s="74">
        <f t="shared" si="93"/>
        <v>304.76316007349766</v>
      </c>
      <c r="V552" s="38">
        <v>72.545529575175578</v>
      </c>
      <c r="W552" s="83"/>
      <c r="X552" s="74">
        <f>+GI_Data_Monthly!AB552*100</f>
        <v>242.21295762094499</v>
      </c>
      <c r="Y552" s="74">
        <f>+GI_Data_Monthly!AC552*100</f>
        <v>301.10681452530201</v>
      </c>
      <c r="Z552" s="122">
        <f t="shared" si="91"/>
        <v>3.643094801496316E-2</v>
      </c>
      <c r="AA552" s="120">
        <f t="shared" si="92"/>
        <v>2.9695553676835011</v>
      </c>
      <c r="AB552" s="38">
        <f t="shared" si="83"/>
        <v>24.774011979774745</v>
      </c>
      <c r="AC552" s="38">
        <f t="shared" si="84"/>
        <v>11.966746635809788</v>
      </c>
    </row>
    <row r="553" spans="1:29" x14ac:dyDescent="0.25">
      <c r="A553" s="113">
        <v>2025</v>
      </c>
      <c r="B553" s="113">
        <v>9</v>
      </c>
      <c r="C553" s="29">
        <f>+GI_Data_Monthly!J553</f>
        <v>1002374.96767353</v>
      </c>
      <c r="D553" s="37">
        <f t="shared" si="85"/>
        <v>107.25152094120362</v>
      </c>
      <c r="E553" s="37">
        <f>GI_Data_Monthly!C553</f>
        <v>3.0062329843403601</v>
      </c>
      <c r="F553" s="114">
        <f>GI_Data_Monthly!L553</f>
        <v>21227.307405543801</v>
      </c>
      <c r="G553" s="37">
        <f>+GI_Data_Monthly!E553</f>
        <v>173.76802233875699</v>
      </c>
      <c r="H553" s="29">
        <f>+GI_Data_Monthly!H553</f>
        <v>9356.1713948939905</v>
      </c>
      <c r="I553" s="115">
        <f>+GI_Data_Monthly!G553</f>
        <v>9346.0210062945607</v>
      </c>
      <c r="J553" s="29">
        <f>GI_Data_Monthly!I553</f>
        <v>0</v>
      </c>
      <c r="K553" s="38">
        <f>+GI_Data_Monthly!K553</f>
        <v>48.5473575793701</v>
      </c>
      <c r="L553" s="74">
        <f>+H553*1000/Population_Monthly!C673</f>
        <v>0.41199000494748306</v>
      </c>
      <c r="M553" s="74">
        <f>GI_Data_Monthly!N553</f>
        <v>430.45827964043599</v>
      </c>
      <c r="N553" s="74">
        <f>GI_Data_Monthly!O553*100</f>
        <v>306.60030685841303</v>
      </c>
      <c r="O553" s="74">
        <f t="shared" si="89"/>
        <v>302.97271860684765</v>
      </c>
      <c r="P553" s="93">
        <f t="shared" si="86"/>
        <v>143.18859578838959</v>
      </c>
      <c r="Q553" s="116">
        <f t="shared" si="87"/>
        <v>20.001026089311917</v>
      </c>
      <c r="R553" s="74">
        <f t="shared" si="88"/>
        <v>306.05588904879602</v>
      </c>
      <c r="S553" s="121">
        <f t="shared" si="90"/>
        <v>2.7808318728963721E-2</v>
      </c>
      <c r="T553" s="74">
        <v>0</v>
      </c>
      <c r="U553" s="74">
        <f t="shared" si="93"/>
        <v>305.45379084451537</v>
      </c>
      <c r="V553" s="38">
        <v>72.550092039898828</v>
      </c>
      <c r="W553" s="83"/>
      <c r="X553" s="74">
        <f>+GI_Data_Monthly!AB553*100</f>
        <v>242.54710130859502</v>
      </c>
      <c r="Y553" s="74">
        <f>+GI_Data_Monthly!AC553*100</f>
        <v>301.67478335798796</v>
      </c>
      <c r="Z553" s="122">
        <f t="shared" si="91"/>
        <v>3.4902343738852946E-2</v>
      </c>
      <c r="AA553" s="120">
        <f t="shared" si="92"/>
        <v>2.9751715648498434</v>
      </c>
      <c r="AB553" s="38">
        <f t="shared" si="83"/>
        <v>24.792684100347198</v>
      </c>
      <c r="AC553" s="38">
        <f t="shared" si="84"/>
        <v>11.966746635809788</v>
      </c>
    </row>
    <row r="554" spans="1:29" x14ac:dyDescent="0.25">
      <c r="A554" s="113">
        <v>2025</v>
      </c>
      <c r="B554" s="113">
        <v>10</v>
      </c>
      <c r="C554" s="29">
        <f>+GI_Data_Monthly!J554</f>
        <v>1004631.72307869</v>
      </c>
      <c r="D554" s="37">
        <f t="shared" si="85"/>
        <v>107.35448515270458</v>
      </c>
      <c r="E554" s="37">
        <f>GI_Data_Monthly!C554</f>
        <v>3.0117120000000002</v>
      </c>
      <c r="F554" s="114">
        <f>GI_Data_Monthly!L554</f>
        <v>21265.01</v>
      </c>
      <c r="G554" s="37">
        <f>+GI_Data_Monthly!E554</f>
        <v>173.79049000000001</v>
      </c>
      <c r="H554" s="29">
        <f>+GI_Data_Monthly!H554</f>
        <v>9362.3864151417292</v>
      </c>
      <c r="I554" s="115">
        <f>+GI_Data_Monthly!G554</f>
        <v>9358.0787206949808</v>
      </c>
      <c r="J554" s="29">
        <f>GI_Data_Monthly!I554</f>
        <v>0</v>
      </c>
      <c r="K554" s="38">
        <f>+GI_Data_Monthly!K554</f>
        <v>48.6051628944331</v>
      </c>
      <c r="L554" s="74">
        <f>+H554*1000/Population_Monthly!C674</f>
        <v>0.41186700746633598</v>
      </c>
      <c r="M554" s="74">
        <f>GI_Data_Monthly!N554</f>
        <v>425.05709999999999</v>
      </c>
      <c r="N554" s="74">
        <f>GI_Data_Monthly!O554*100</f>
        <v>307.1499</v>
      </c>
      <c r="O554" s="74">
        <f t="shared" si="89"/>
        <v>303.65150194018099</v>
      </c>
      <c r="P554" s="93">
        <f t="shared" si="86"/>
        <v>141.13471009180159</v>
      </c>
      <c r="Q554" s="116">
        <f t="shared" si="87"/>
        <v>20.018862988743955</v>
      </c>
      <c r="R554" s="74">
        <f t="shared" si="88"/>
        <v>306.60895571546268</v>
      </c>
      <c r="S554" s="121">
        <f t="shared" si="90"/>
        <v>2.7241730475628279E-2</v>
      </c>
      <c r="T554" s="74">
        <v>0</v>
      </c>
      <c r="U554" s="74">
        <f t="shared" si="93"/>
        <v>306.05588904879602</v>
      </c>
      <c r="V554" s="38">
        <v>72.648642478118816</v>
      </c>
      <c r="W554" s="83"/>
      <c r="X554" s="74">
        <f>+GI_Data_Monthly!AB554*100</f>
        <v>242.90029999999999</v>
      </c>
      <c r="Y554" s="74">
        <f>+GI_Data_Monthly!AC554*100</f>
        <v>302.2242</v>
      </c>
      <c r="Z554" s="122">
        <f t="shared" si="91"/>
        <v>3.346969501827398E-2</v>
      </c>
      <c r="AA554" s="120">
        <f t="shared" si="92"/>
        <v>2.9807933148498438</v>
      </c>
      <c r="AB554" s="38">
        <f t="shared" si="83"/>
        <v>24.810520999779236</v>
      </c>
      <c r="AC554" s="38">
        <f t="shared" si="84"/>
        <v>11.966746635809788</v>
      </c>
    </row>
    <row r="555" spans="1:29" x14ac:dyDescent="0.25">
      <c r="A555" s="113">
        <v>2025</v>
      </c>
      <c r="B555" s="113">
        <v>11</v>
      </c>
      <c r="C555" s="29">
        <f>+GI_Data_Monthly!J555</f>
        <v>1007381.6763706401</v>
      </c>
      <c r="D555" s="37">
        <f t="shared" si="85"/>
        <v>107.5123532264178</v>
      </c>
      <c r="E555" s="37">
        <f>GI_Data_Monthly!C555</f>
        <v>3.0174718316020899</v>
      </c>
      <c r="F555" s="114">
        <f>GI_Data_Monthly!L555</f>
        <v>21302.209989818599</v>
      </c>
      <c r="G555" s="37">
        <f>+GI_Data_Monthly!E555</f>
        <v>173.71918051926201</v>
      </c>
      <c r="H555" s="29">
        <f>+GI_Data_Monthly!H555</f>
        <v>9367.1545832981501</v>
      </c>
      <c r="I555" s="115">
        <f>+GI_Data_Monthly!G555</f>
        <v>9369.91560634083</v>
      </c>
      <c r="J555" s="29">
        <f>GI_Data_Monthly!I555</f>
        <v>0</v>
      </c>
      <c r="K555" s="38">
        <f>+GI_Data_Monthly!K555</f>
        <v>48.677052388968399</v>
      </c>
      <c r="L555" s="74">
        <f>+H555*1000/Population_Monthly!C675</f>
        <v>0.41168065819219452</v>
      </c>
      <c r="M555" s="74">
        <f>GI_Data_Monthly!N555</f>
        <v>425.36825240172402</v>
      </c>
      <c r="N555" s="74">
        <f>GI_Data_Monthly!O555*100</f>
        <v>307.831233133301</v>
      </c>
      <c r="O555" s="74">
        <f t="shared" si="89"/>
        <v>304.32048199924992</v>
      </c>
      <c r="P555" s="93">
        <f t="shared" si="86"/>
        <v>140.96842527139017</v>
      </c>
      <c r="Q555" s="116">
        <f t="shared" si="87"/>
        <v>20.039400966346445</v>
      </c>
      <c r="R555" s="74">
        <f t="shared" si="88"/>
        <v>307.19381333057134</v>
      </c>
      <c r="S555" s="121">
        <f t="shared" si="90"/>
        <v>2.6776743591084839E-2</v>
      </c>
      <c r="T555" s="74">
        <v>0</v>
      </c>
      <c r="U555" s="74">
        <f t="shared" si="93"/>
        <v>306.60895571546268</v>
      </c>
      <c r="V555" s="38">
        <v>72.868182516551983</v>
      </c>
      <c r="W555" s="83"/>
      <c r="X555" s="74">
        <f>+GI_Data_Monthly!AB555*100</f>
        <v>243.336874123337</v>
      </c>
      <c r="Y555" s="74">
        <f>+GI_Data_Monthly!AC555*100</f>
        <v>302.79147754211698</v>
      </c>
      <c r="Z555" s="122">
        <f t="shared" si="91"/>
        <v>3.2156966753214833E-2</v>
      </c>
      <c r="AA555" s="120">
        <f t="shared" si="92"/>
        <v>2.9864231888055333</v>
      </c>
      <c r="AB555" s="38">
        <f t="shared" si="83"/>
        <v>24.831058977381726</v>
      </c>
      <c r="AC555" s="38">
        <f t="shared" si="84"/>
        <v>11.966746635809788</v>
      </c>
    </row>
    <row r="556" spans="1:29" x14ac:dyDescent="0.25">
      <c r="A556" s="113">
        <v>2025</v>
      </c>
      <c r="B556" s="113">
        <v>12</v>
      </c>
      <c r="C556" s="29">
        <f>+GI_Data_Monthly!J556</f>
        <v>1010264.38926314</v>
      </c>
      <c r="D556" s="37">
        <f t="shared" si="85"/>
        <v>107.69042735676663</v>
      </c>
      <c r="E556" s="37">
        <f>GI_Data_Monthly!C556</f>
        <v>3.0230927278644701</v>
      </c>
      <c r="F556" s="114">
        <f>GI_Data_Monthly!L556</f>
        <v>21337.3481607219</v>
      </c>
      <c r="G556" s="37">
        <f>+GI_Data_Monthly!E556</f>
        <v>173.69186748623</v>
      </c>
      <c r="H556" s="29">
        <f>+GI_Data_Monthly!H556</f>
        <v>9371.5237826804605</v>
      </c>
      <c r="I556" s="115">
        <f>+GI_Data_Monthly!G556</f>
        <v>9381.1902697372007</v>
      </c>
      <c r="J556" s="29">
        <f>GI_Data_Monthly!I556</f>
        <v>9336.0748866705235</v>
      </c>
      <c r="K556" s="38">
        <f>+GI_Data_Monthly!K556</f>
        <v>48.753896272050298</v>
      </c>
      <c r="L556" s="74">
        <f>+H556*1000/Population_Monthly!C676</f>
        <v>0.41147714923823098</v>
      </c>
      <c r="M556" s="74">
        <f>GI_Data_Monthly!N556</f>
        <v>430.918975524666</v>
      </c>
      <c r="N556" s="74">
        <f>GI_Data_Monthly!O556*100</f>
        <v>308.53082506539897</v>
      </c>
      <c r="O556" s="74">
        <f t="shared" si="89"/>
        <v>304.98114706817927</v>
      </c>
      <c r="P556" s="93">
        <f t="shared" si="86"/>
        <v>142.54242734693409</v>
      </c>
      <c r="Q556" s="116">
        <f t="shared" si="87"/>
        <v>20.061114252279673</v>
      </c>
      <c r="R556" s="74">
        <f t="shared" si="88"/>
        <v>307.83731939956664</v>
      </c>
      <c r="S556" s="121">
        <f t="shared" si="90"/>
        <v>2.6373605503444697E-2</v>
      </c>
      <c r="T556" s="74">
        <v>0</v>
      </c>
      <c r="U556" s="74">
        <f t="shared" si="93"/>
        <v>307.19381333057134</v>
      </c>
      <c r="V556" s="38">
        <v>73.148114439130467</v>
      </c>
      <c r="W556" s="83">
        <f>AVERAGE(Q545:Q556)</f>
        <v>19.956639288561984</v>
      </c>
      <c r="X556" s="74">
        <f>+GI_Data_Monthly!AB556*100</f>
        <v>243.78334274018098</v>
      </c>
      <c r="Y556" s="74">
        <f>+GI_Data_Monthly!AC556*100</f>
        <v>303.34193219775301</v>
      </c>
      <c r="Z556" s="122">
        <f t="shared" si="91"/>
        <v>3.0971175202593255E-2</v>
      </c>
      <c r="AA556" s="120">
        <f t="shared" si="92"/>
        <v>2.9920606910745136</v>
      </c>
      <c r="AB556" s="38">
        <f t="shared" si="83"/>
        <v>24.852772263314954</v>
      </c>
      <c r="AC556" s="38">
        <f t="shared" si="84"/>
        <v>11.966746635809788</v>
      </c>
    </row>
    <row r="557" spans="1:29" x14ac:dyDescent="0.25">
      <c r="A557" s="113">
        <v>2026</v>
      </c>
      <c r="B557" s="113">
        <v>1</v>
      </c>
      <c r="C557" s="29">
        <f>+GI_Data_Monthly!J557</f>
        <v>1013199.57544662</v>
      </c>
      <c r="D557" s="37">
        <f t="shared" si="85"/>
        <v>107.8640619233426</v>
      </c>
      <c r="E557" s="37">
        <f>GI_Data_Monthly!C557</f>
        <v>3.0288719999999998</v>
      </c>
      <c r="F557" s="114">
        <f>GI_Data_Monthly!L557</f>
        <v>21373.97</v>
      </c>
      <c r="G557" s="37">
        <f>+GI_Data_Monthly!E557</f>
        <v>173.895133972168</v>
      </c>
      <c r="H557" s="29">
        <f>+GI_Data_Monthly!H557</f>
        <v>9377.6322214020693</v>
      </c>
      <c r="I557" s="115">
        <f>+GI_Data_Monthly!G557</f>
        <v>9393.3007656126101</v>
      </c>
      <c r="J557" s="29">
        <f>GI_Data_Monthly!I557</f>
        <v>0</v>
      </c>
      <c r="K557" s="38">
        <f>+GI_Data_Monthly!K557</f>
        <v>48.8339037258947</v>
      </c>
      <c r="L557" s="74">
        <f>+H557*1000/Population_Monthly!C677</f>
        <v>0.41135032260326937</v>
      </c>
      <c r="M557" s="74">
        <f>GI_Data_Monthly!N557</f>
        <v>440.94720000000001</v>
      </c>
      <c r="N557" s="74">
        <f>GI_Data_Monthly!O557*100</f>
        <v>309.18819999999999</v>
      </c>
      <c r="O557" s="74">
        <f t="shared" si="89"/>
        <v>305.63215540151265</v>
      </c>
      <c r="P557" s="93">
        <f t="shared" si="86"/>
        <v>145.58132532507153</v>
      </c>
      <c r="Q557" s="116">
        <f t="shared" si="87"/>
        <v>20.087842051623785</v>
      </c>
      <c r="R557" s="74">
        <f t="shared" si="88"/>
        <v>308.51675273289999</v>
      </c>
      <c r="S557" s="121">
        <f t="shared" si="90"/>
        <v>2.5921431726006139E-2</v>
      </c>
      <c r="T557" s="74">
        <v>0</v>
      </c>
      <c r="U557" s="74">
        <f t="shared" si="93"/>
        <v>307.83731939956664</v>
      </c>
      <c r="V557" s="38">
        <v>73.441824173296212</v>
      </c>
      <c r="W557" s="83"/>
      <c r="X557" s="74">
        <f>+GI_Data_Monthly!AB557*100</f>
        <v>244.20069999999998</v>
      </c>
      <c r="Y557" s="74">
        <f>+GI_Data_Monthly!AC557*100</f>
        <v>303.91480000000001</v>
      </c>
      <c r="Z557" s="122">
        <f t="shared" si="91"/>
        <v>2.9914827035884533E-2</v>
      </c>
      <c r="AA557" s="120">
        <f t="shared" si="92"/>
        <v>2.9977027744078466</v>
      </c>
      <c r="AB557" s="38">
        <f t="shared" si="83"/>
        <v>24.879500062659066</v>
      </c>
      <c r="AC557" s="38">
        <f t="shared" si="84"/>
        <v>11.966746635809788</v>
      </c>
    </row>
    <row r="558" spans="1:29" x14ac:dyDescent="0.25">
      <c r="A558" s="113">
        <v>2026</v>
      </c>
      <c r="B558" s="113">
        <v>2</v>
      </c>
      <c r="C558" s="29">
        <f>+GI_Data_Monthly!J558</f>
        <v>1015887.7759775</v>
      </c>
      <c r="D558" s="37">
        <f t="shared" si="85"/>
        <v>108.00072252201161</v>
      </c>
      <c r="E558" s="37">
        <f>GI_Data_Monthly!C558</f>
        <v>3.0345687534552401</v>
      </c>
      <c r="F558" s="114">
        <f>GI_Data_Monthly!L558</f>
        <v>21411.922347542</v>
      </c>
      <c r="G558" s="37">
        <f>+GI_Data_Monthly!E558</f>
        <v>174.450643162912</v>
      </c>
      <c r="H558" s="29">
        <f>+GI_Data_Monthly!H558</f>
        <v>9386.6689947521299</v>
      </c>
      <c r="I558" s="115">
        <f>+GI_Data_Monthly!G558</f>
        <v>9406.3053677298503</v>
      </c>
      <c r="J558" s="29">
        <f>GI_Data_Monthly!I558</f>
        <v>0</v>
      </c>
      <c r="K558" s="38">
        <f>+GI_Data_Monthly!K558</f>
        <v>48.909314935570102</v>
      </c>
      <c r="L558" s="74">
        <f>+H558*1000/Population_Monthly!C678</f>
        <v>0.41135206752244019</v>
      </c>
      <c r="M558" s="74">
        <f>GI_Data_Monthly!N558</f>
        <v>453.74605934563499</v>
      </c>
      <c r="N558" s="74">
        <f>GI_Data_Monthly!O558*100</f>
        <v>309.70767118925801</v>
      </c>
      <c r="O558" s="74">
        <f t="shared" si="89"/>
        <v>306.2708373864005</v>
      </c>
      <c r="P558" s="93">
        <f t="shared" si="86"/>
        <v>149.52571393513091</v>
      </c>
      <c r="Q558" s="116">
        <f t="shared" si="87"/>
        <v>20.118947819852924</v>
      </c>
      <c r="R558" s="74">
        <f t="shared" si="88"/>
        <v>309.14223208488562</v>
      </c>
      <c r="S558" s="121">
        <f t="shared" si="90"/>
        <v>2.5374438248523257E-2</v>
      </c>
      <c r="T558" s="74">
        <v>0</v>
      </c>
      <c r="U558" s="74">
        <f t="shared" si="93"/>
        <v>308.51675273289999</v>
      </c>
      <c r="V558" s="38">
        <v>73.685112594810434</v>
      </c>
      <c r="W558" s="83"/>
      <c r="X558" s="74">
        <f>+GI_Data_Monthly!AB558*100</f>
        <v>244.52817609280899</v>
      </c>
      <c r="Y558" s="74">
        <f>+GI_Data_Monthly!AC558*100</f>
        <v>304.49331434200002</v>
      </c>
      <c r="Z558" s="122">
        <f t="shared" si="91"/>
        <v>2.8975628750218252E-2</v>
      </c>
      <c r="AA558" s="120">
        <f t="shared" si="92"/>
        <v>3.0033439251836218</v>
      </c>
      <c r="AB558" s="38">
        <f t="shared" si="83"/>
        <v>24.910605830888205</v>
      </c>
      <c r="AC558" s="38">
        <f t="shared" si="84"/>
        <v>11.966746635809788</v>
      </c>
    </row>
    <row r="559" spans="1:29" x14ac:dyDescent="0.25">
      <c r="A559" s="113">
        <v>2026</v>
      </c>
      <c r="B559" s="113">
        <v>3</v>
      </c>
      <c r="C559" s="29">
        <f>+GI_Data_Monthly!J559</f>
        <v>1018177.5532508499</v>
      </c>
      <c r="D559" s="37">
        <f t="shared" si="85"/>
        <v>108.10491741714549</v>
      </c>
      <c r="E559" s="37">
        <f>GI_Data_Monthly!C559</f>
        <v>3.0396829973117701</v>
      </c>
      <c r="F559" s="114">
        <f>GI_Data_Monthly!L559</f>
        <v>21447.507339945001</v>
      </c>
      <c r="G559" s="37">
        <f>+GI_Data_Monthly!E559</f>
        <v>175.108246059821</v>
      </c>
      <c r="H559" s="29">
        <f>+GI_Data_Monthly!H559</f>
        <v>9396.5776233084307</v>
      </c>
      <c r="I559" s="115">
        <f>+GI_Data_Monthly!G559</f>
        <v>9418.4203418055295</v>
      </c>
      <c r="J559" s="29">
        <f>GI_Data_Monthly!I559</f>
        <v>0</v>
      </c>
      <c r="K559" s="38">
        <f>+GI_Data_Monthly!K559</f>
        <v>48.975083254679099</v>
      </c>
      <c r="L559" s="74">
        <f>+H559*1000/Population_Monthly!C679</f>
        <v>0.41139197983113285</v>
      </c>
      <c r="M559" s="74">
        <f>GI_Data_Monthly!N559</f>
        <v>464.89612230990599</v>
      </c>
      <c r="N559" s="74">
        <f>GI_Data_Monthly!O559*100</f>
        <v>310.12204340287803</v>
      </c>
      <c r="O559" s="74">
        <f t="shared" si="89"/>
        <v>306.89714334647641</v>
      </c>
      <c r="P559" s="93">
        <f t="shared" si="86"/>
        <v>152.94230441827324</v>
      </c>
      <c r="Q559" s="116">
        <f t="shared" si="87"/>
        <v>20.147956462536996</v>
      </c>
      <c r="R559" s="74">
        <f t="shared" si="88"/>
        <v>309.67263819737872</v>
      </c>
      <c r="S559" s="121">
        <f t="shared" si="90"/>
        <v>2.4836461552906641E-2</v>
      </c>
      <c r="T559" s="74">
        <v>0</v>
      </c>
      <c r="U559" s="74">
        <f t="shared" si="93"/>
        <v>309.14223208488562</v>
      </c>
      <c r="V559" s="38">
        <v>73.852850720624289</v>
      </c>
      <c r="W559" s="83"/>
      <c r="X559" s="74">
        <f>+GI_Data_Monthly!AB559*100</f>
        <v>244.79010549589</v>
      </c>
      <c r="Y559" s="74">
        <f>+GI_Data_Monthly!AC559*100</f>
        <v>305.01846511180003</v>
      </c>
      <c r="Z559" s="122">
        <f t="shared" si="91"/>
        <v>2.8141042849457083E-2</v>
      </c>
      <c r="AA559" s="120">
        <f t="shared" si="92"/>
        <v>3.0089808137119736</v>
      </c>
      <c r="AB559" s="38">
        <f t="shared" si="83"/>
        <v>24.939614473572277</v>
      </c>
      <c r="AC559" s="38">
        <f t="shared" si="84"/>
        <v>11.966746635809788</v>
      </c>
    </row>
    <row r="560" spans="1:29" x14ac:dyDescent="0.25">
      <c r="A560" s="113">
        <v>2026</v>
      </c>
      <c r="B560" s="113">
        <v>4</v>
      </c>
      <c r="C560" s="29">
        <f>+GI_Data_Monthly!J560</f>
        <v>1020712.2047349199</v>
      </c>
      <c r="D560" s="37">
        <f t="shared" si="85"/>
        <v>108.22282197020374</v>
      </c>
      <c r="E560" s="37">
        <f>GI_Data_Monthly!C560</f>
        <v>3.0453790000000001</v>
      </c>
      <c r="F560" s="114">
        <f>GI_Data_Monthly!L560</f>
        <v>21488.33</v>
      </c>
      <c r="G560" s="37">
        <f>+GI_Data_Monthly!E560</f>
        <v>175.775281848145</v>
      </c>
      <c r="H560" s="29">
        <f>+GI_Data_Monthly!H560</f>
        <v>9408.0871552651897</v>
      </c>
      <c r="I560" s="115">
        <f>+GI_Data_Monthly!G560</f>
        <v>9431.5800138342893</v>
      </c>
      <c r="J560" s="29">
        <f>GI_Data_Monthly!I560</f>
        <v>0</v>
      </c>
      <c r="K560" s="38">
        <f>+GI_Data_Monthly!K560</f>
        <v>49.048810305978101</v>
      </c>
      <c r="L560" s="74">
        <f>+H560*1000/Population_Monthly!C680</f>
        <v>0.41150183794684325</v>
      </c>
      <c r="M560" s="74">
        <f>GI_Data_Monthly!N560</f>
        <v>473.2758</v>
      </c>
      <c r="N560" s="74">
        <f>GI_Data_Monthly!O560*100</f>
        <v>310.62639999999999</v>
      </c>
      <c r="O560" s="74">
        <f t="shared" si="89"/>
        <v>307.51022667980982</v>
      </c>
      <c r="P560" s="93">
        <f t="shared" si="86"/>
        <v>155.4078490723158</v>
      </c>
      <c r="Q560" s="116">
        <f t="shared" si="87"/>
        <v>20.183675590016055</v>
      </c>
      <c r="R560" s="74">
        <f t="shared" si="88"/>
        <v>310.15203819737866</v>
      </c>
      <c r="S560" s="121">
        <f t="shared" si="90"/>
        <v>2.4258959196015173E-2</v>
      </c>
      <c r="T560" s="74">
        <v>0</v>
      </c>
      <c r="U560" s="74">
        <f t="shared" si="93"/>
        <v>309.67263819737872</v>
      </c>
      <c r="V560" s="38">
        <v>73.98223912611779</v>
      </c>
      <c r="W560" s="83"/>
      <c r="X560" s="74">
        <f>+GI_Data_Monthly!AB560*100</f>
        <v>245.11419999999998</v>
      </c>
      <c r="Y560" s="74">
        <f>+GI_Data_Monthly!AC560*100</f>
        <v>305.59929999999997</v>
      </c>
      <c r="Z560" s="122">
        <f t="shared" si="91"/>
        <v>2.739862821284365E-2</v>
      </c>
      <c r="AA560" s="120">
        <f t="shared" si="92"/>
        <v>3.014611563711973</v>
      </c>
      <c r="AB560" s="38">
        <f t="shared" si="83"/>
        <v>24.975333601051336</v>
      </c>
      <c r="AC560" s="38">
        <f t="shared" si="84"/>
        <v>11.966746635809788</v>
      </c>
    </row>
    <row r="561" spans="1:29" x14ac:dyDescent="0.25">
      <c r="A561" s="113">
        <v>2026</v>
      </c>
      <c r="B561" s="113">
        <v>5</v>
      </c>
      <c r="C561" s="29">
        <f>+GI_Data_Monthly!J561</f>
        <v>1023267.43340274</v>
      </c>
      <c r="D561" s="37">
        <f t="shared" si="85"/>
        <v>108.35558587954561</v>
      </c>
      <c r="E561" s="37">
        <f>GI_Data_Monthly!C561</f>
        <v>3.0509697072823698</v>
      </c>
      <c r="F561" s="114">
        <f>GI_Data_Monthly!L561</f>
        <v>21529.0709668335</v>
      </c>
      <c r="G561" s="37">
        <f>+GI_Data_Monthly!E561</f>
        <v>176.18212174303801</v>
      </c>
      <c r="H561" s="29">
        <f>+GI_Data_Monthly!H561</f>
        <v>9418.6636361509809</v>
      </c>
      <c r="I561" s="115">
        <f>+GI_Data_Monthly!G561</f>
        <v>9443.6057458105006</v>
      </c>
      <c r="J561" s="29">
        <f>GI_Data_Monthly!I561</f>
        <v>0</v>
      </c>
      <c r="K561" s="38">
        <f>+GI_Data_Monthly!K561</f>
        <v>49.123327707955802</v>
      </c>
      <c r="L561" s="74">
        <f>+H561*1000/Population_Monthly!C681</f>
        <v>0.41157813893609774</v>
      </c>
      <c r="M561" s="74">
        <f>GI_Data_Monthly!N561</f>
        <v>474.804796991503</v>
      </c>
      <c r="N561" s="74">
        <f>GI_Data_Monthly!O561*100</f>
        <v>311.23323591504902</v>
      </c>
      <c r="O561" s="74">
        <f t="shared" si="89"/>
        <v>308.11259900815372</v>
      </c>
      <c r="P561" s="93">
        <f t="shared" si="86"/>
        <v>155.62422526129637</v>
      </c>
      <c r="Q561" s="116">
        <f t="shared" si="87"/>
        <v>20.218087796388492</v>
      </c>
      <c r="R561" s="74">
        <f t="shared" si="88"/>
        <v>310.66055977264233</v>
      </c>
      <c r="S561" s="121">
        <f t="shared" si="90"/>
        <v>2.3777482137133266E-2</v>
      </c>
      <c r="T561" s="74">
        <v>0</v>
      </c>
      <c r="U561" s="74">
        <f t="shared" si="93"/>
        <v>310.15203819737866</v>
      </c>
      <c r="V561" s="38">
        <v>74.059275378404081</v>
      </c>
      <c r="W561" s="83"/>
      <c r="X561" s="74">
        <f>+GI_Data_Monthly!AB561*100</f>
        <v>245.51131246073999</v>
      </c>
      <c r="Y561" s="74">
        <f>+GI_Data_Monthly!AC561*100</f>
        <v>306.158101000665</v>
      </c>
      <c r="Z561" s="122">
        <f t="shared" si="91"/>
        <v>2.6735000459245244E-2</v>
      </c>
      <c r="AA561" s="120">
        <f t="shared" si="92"/>
        <v>3.0202369580943356</v>
      </c>
      <c r="AB561" s="38">
        <f t="shared" si="83"/>
        <v>25.009745807423773</v>
      </c>
      <c r="AC561" s="38">
        <f t="shared" si="84"/>
        <v>11.966746635809788</v>
      </c>
    </row>
    <row r="562" spans="1:29" x14ac:dyDescent="0.25">
      <c r="A562" s="113">
        <v>2026</v>
      </c>
      <c r="B562" s="113">
        <v>6</v>
      </c>
      <c r="C562" s="29">
        <f>+GI_Data_Monthly!J562</f>
        <v>1025917.41311478</v>
      </c>
      <c r="D562" s="37">
        <f t="shared" si="85"/>
        <v>108.49768944103262</v>
      </c>
      <c r="E562" s="37">
        <f>GI_Data_Monthly!C562</f>
        <v>3.0567771925340899</v>
      </c>
      <c r="F562" s="114">
        <f>GI_Data_Monthly!L562</f>
        <v>21571.514422634202</v>
      </c>
      <c r="G562" s="37">
        <f>+GI_Data_Monthly!E562</f>
        <v>176.394645774027</v>
      </c>
      <c r="H562" s="29">
        <f>+GI_Data_Monthly!H562</f>
        <v>9429.0240057831106</v>
      </c>
      <c r="I562" s="115">
        <f>+GI_Data_Monthly!G562</f>
        <v>9455.6613915023099</v>
      </c>
      <c r="J562" s="29">
        <f>GI_Data_Monthly!I562</f>
        <v>0</v>
      </c>
      <c r="K562" s="38">
        <f>+GI_Data_Monthly!K562</f>
        <v>49.200821442313703</v>
      </c>
      <c r="L562" s="74">
        <f>+H562*1000/Population_Monthly!C682</f>
        <v>0.41164486214823365</v>
      </c>
      <c r="M562" s="74">
        <f>GI_Data_Monthly!N562</f>
        <v>470.470173717889</v>
      </c>
      <c r="N562" s="74">
        <f>GI_Data_Monthly!O562*100</f>
        <v>311.92430421621202</v>
      </c>
      <c r="O562" s="74">
        <f t="shared" si="89"/>
        <v>308.70679000570709</v>
      </c>
      <c r="P562" s="93">
        <f t="shared" si="86"/>
        <v>153.91052212342174</v>
      </c>
      <c r="Q562" s="116">
        <f t="shared" si="87"/>
        <v>20.253265360201084</v>
      </c>
      <c r="R562" s="74">
        <f t="shared" si="88"/>
        <v>311.26131337708699</v>
      </c>
      <c r="S562" s="121">
        <f t="shared" si="90"/>
        <v>2.3393805928497491E-2</v>
      </c>
      <c r="T562" s="74">
        <v>0</v>
      </c>
      <c r="U562" s="74">
        <f t="shared" si="93"/>
        <v>310.66055977264233</v>
      </c>
      <c r="V562" s="38">
        <v>74.127433665955195</v>
      </c>
      <c r="W562" s="83"/>
      <c r="X562" s="74">
        <f>+GI_Data_Monthly!AB562*100</f>
        <v>245.96889693838699</v>
      </c>
      <c r="Y562" s="74">
        <f>+GI_Data_Monthly!AC562*100</f>
        <v>306.732352206119</v>
      </c>
      <c r="Z562" s="122">
        <f t="shared" si="91"/>
        <v>2.6144935775225475E-2</v>
      </c>
      <c r="AA562" s="120">
        <f t="shared" si="92"/>
        <v>3.0258581274336618</v>
      </c>
      <c r="AB562" s="38">
        <f t="shared" si="83"/>
        <v>25.044923371236365</v>
      </c>
      <c r="AC562" s="38">
        <f t="shared" si="84"/>
        <v>11.966746635809788</v>
      </c>
    </row>
    <row r="563" spans="1:29" x14ac:dyDescent="0.25">
      <c r="A563" s="113">
        <v>2026</v>
      </c>
      <c r="B563" s="113">
        <v>7</v>
      </c>
      <c r="C563" s="29">
        <f>+GI_Data_Monthly!J563</f>
        <v>1028348.19022516</v>
      </c>
      <c r="D563" s="37">
        <f t="shared" si="85"/>
        <v>108.61847285281554</v>
      </c>
      <c r="E563" s="37">
        <f>GI_Data_Monthly!C563</f>
        <v>3.062354</v>
      </c>
      <c r="F563" s="114">
        <f>GI_Data_Monthly!L563</f>
        <v>21611.85</v>
      </c>
      <c r="G563" s="37">
        <f>+GI_Data_Monthly!E563</f>
        <v>176.492732590332</v>
      </c>
      <c r="H563" s="29">
        <f>+GI_Data_Monthly!H563</f>
        <v>9438.8049686681898</v>
      </c>
      <c r="I563" s="115">
        <f>+GI_Data_Monthly!G563</f>
        <v>9467.5257644123994</v>
      </c>
      <c r="J563" s="29">
        <f>GI_Data_Monthly!I563</f>
        <v>0</v>
      </c>
      <c r="K563" s="38">
        <f>+GI_Data_Monthly!K563</f>
        <v>49.272345492779102</v>
      </c>
      <c r="L563" s="74">
        <f>+H563*1000/Population_Monthly!C683</f>
        <v>0.41168618885434999</v>
      </c>
      <c r="M563" s="74">
        <f>GI_Data_Monthly!N563</f>
        <v>462.30779999999999</v>
      </c>
      <c r="N563" s="74">
        <f>GI_Data_Monthly!O563*100</f>
        <v>312.565</v>
      </c>
      <c r="O563" s="74">
        <f t="shared" si="89"/>
        <v>309.29631500570719</v>
      </c>
      <c r="P563" s="93">
        <f t="shared" si="86"/>
        <v>150.96484599755613</v>
      </c>
      <c r="Q563" s="116">
        <f t="shared" si="87"/>
        <v>20.284744131837037</v>
      </c>
      <c r="R563" s="74">
        <f t="shared" si="88"/>
        <v>311.90751337708701</v>
      </c>
      <c r="S563" s="121">
        <f t="shared" si="90"/>
        <v>2.3157169759995933E-2</v>
      </c>
      <c r="T563" s="74">
        <v>0</v>
      </c>
      <c r="U563" s="74">
        <f t="shared" si="93"/>
        <v>311.26131337708699</v>
      </c>
      <c r="V563" s="38">
        <v>74.226335138419088</v>
      </c>
      <c r="W563" s="83"/>
      <c r="X563" s="74">
        <f>+GI_Data_Monthly!AB563*100</f>
        <v>246.39739999999998</v>
      </c>
      <c r="Y563" s="74">
        <f>+GI_Data_Monthly!AC563*100</f>
        <v>307.286</v>
      </c>
      <c r="Z563" s="122">
        <f t="shared" si="91"/>
        <v>2.5621697662567573E-2</v>
      </c>
      <c r="AA563" s="120">
        <f t="shared" si="92"/>
        <v>3.0314767941003282</v>
      </c>
      <c r="AB563" s="38">
        <f t="shared" si="83"/>
        <v>25.076402142872318</v>
      </c>
      <c r="AC563" s="38">
        <f t="shared" si="84"/>
        <v>11.966746635809788</v>
      </c>
    </row>
    <row r="564" spans="1:29" x14ac:dyDescent="0.25">
      <c r="A564" s="113">
        <v>2026</v>
      </c>
      <c r="B564" s="113">
        <v>8</v>
      </c>
      <c r="C564" s="29">
        <f>+GI_Data_Monthly!J564</f>
        <v>1030660.8910584199</v>
      </c>
      <c r="D564" s="37">
        <f t="shared" si="85"/>
        <v>108.71517129582931</v>
      </c>
      <c r="E564" s="37">
        <f>GI_Data_Monthly!C564</f>
        <v>3.0680268401383501</v>
      </c>
      <c r="F564" s="114">
        <f>GI_Data_Monthly!L564</f>
        <v>21652.168605834999</v>
      </c>
      <c r="G564" s="37">
        <f>+GI_Data_Monthly!E564</f>
        <v>176.568107898904</v>
      </c>
      <c r="H564" s="29">
        <f>+GI_Data_Monthly!H564</f>
        <v>9448.9021696932996</v>
      </c>
      <c r="I564" s="115">
        <f>+GI_Data_Monthly!G564</f>
        <v>9480.3777501655804</v>
      </c>
      <c r="J564" s="29">
        <f>GI_Data_Monthly!I564</f>
        <v>0</v>
      </c>
      <c r="K564" s="38">
        <f>+GI_Data_Monthly!K564</f>
        <v>49.340747326065603</v>
      </c>
      <c r="L564" s="74">
        <f>+H564*1000/Population_Monthly!C684</f>
        <v>0.41174121852706047</v>
      </c>
      <c r="M564" s="74">
        <f>GI_Data_Monthly!N564</f>
        <v>451.81534920288198</v>
      </c>
      <c r="N564" s="74">
        <f>GI_Data_Monthly!O564*100</f>
        <v>313.13784102122503</v>
      </c>
      <c r="O564" s="74">
        <f t="shared" si="89"/>
        <v>309.88474673347793</v>
      </c>
      <c r="P564" s="93">
        <f t="shared" si="86"/>
        <v>147.26577463139395</v>
      </c>
      <c r="Q564" s="116">
        <f t="shared" si="87"/>
        <v>20.315619427070054</v>
      </c>
      <c r="R564" s="74">
        <f t="shared" si="88"/>
        <v>312.54238174581241</v>
      </c>
      <c r="S564" s="121">
        <f t="shared" si="90"/>
        <v>2.3069974452172959E-2</v>
      </c>
      <c r="T564" s="74">
        <v>0</v>
      </c>
      <c r="U564" s="74">
        <f t="shared" si="93"/>
        <v>311.90751337708701</v>
      </c>
      <c r="V564" s="38">
        <v>74.393550552157251</v>
      </c>
      <c r="W564" s="83"/>
      <c r="X564" s="74">
        <f>+GI_Data_Monthly!AB564*100</f>
        <v>246.78323032841698</v>
      </c>
      <c r="Y564" s="74">
        <f>+GI_Data_Monthly!AC564*100</f>
        <v>307.85699125047802</v>
      </c>
      <c r="Z564" s="122">
        <f t="shared" si="91"/>
        <v>2.5165843441697699E-2</v>
      </c>
      <c r="AA564" s="120">
        <f t="shared" si="92"/>
        <v>3.0370950028773951</v>
      </c>
      <c r="AB564" s="38">
        <f t="shared" si="83"/>
        <v>25.107277438105335</v>
      </c>
      <c r="AC564" s="38">
        <f t="shared" si="84"/>
        <v>11.966746635809788</v>
      </c>
    </row>
    <row r="565" spans="1:29" x14ac:dyDescent="0.25">
      <c r="A565" s="113">
        <v>2026</v>
      </c>
      <c r="B565" s="113">
        <v>9</v>
      </c>
      <c r="C565" s="29">
        <f>+GI_Data_Monthly!J565</f>
        <v>1033060.20796512</v>
      </c>
      <c r="D565" s="37">
        <f t="shared" si="85"/>
        <v>108.81811495902996</v>
      </c>
      <c r="E565" s="37">
        <f>GI_Data_Monthly!C565</f>
        <v>3.0736853356066098</v>
      </c>
      <c r="F565" s="114">
        <f>GI_Data_Monthly!L565</f>
        <v>21692.565786818701</v>
      </c>
      <c r="G565" s="37">
        <f>+GI_Data_Monthly!E565</f>
        <v>176.65372916939</v>
      </c>
      <c r="H565" s="29">
        <f>+GI_Data_Monthly!H565</f>
        <v>9458.9387748077606</v>
      </c>
      <c r="I565" s="115">
        <f>+GI_Data_Monthly!G565</f>
        <v>9493.4580364130306</v>
      </c>
      <c r="J565" s="29">
        <f>GI_Data_Monthly!I565</f>
        <v>0</v>
      </c>
      <c r="K565" s="38">
        <f>+GI_Data_Monthly!K565</f>
        <v>49.410335960708501</v>
      </c>
      <c r="L565" s="74">
        <f>+H565*1000/Population_Monthly!C685</f>
        <v>0.41179350734703335</v>
      </c>
      <c r="M565" s="74">
        <f>GI_Data_Monthly!N565</f>
        <v>442.12820367790601</v>
      </c>
      <c r="N565" s="74">
        <f>GI_Data_Monthly!O565*100</f>
        <v>313.6931060947</v>
      </c>
      <c r="O565" s="74">
        <f t="shared" si="89"/>
        <v>310.47581333650186</v>
      </c>
      <c r="P565" s="93">
        <f t="shared" si="86"/>
        <v>143.84302731191883</v>
      </c>
      <c r="Q565" s="116">
        <f t="shared" si="87"/>
        <v>20.346855544455401</v>
      </c>
      <c r="R565" s="74">
        <f t="shared" si="88"/>
        <v>313.13198237197503</v>
      </c>
      <c r="S565" s="121">
        <f t="shared" si="90"/>
        <v>2.3133699078658809E-2</v>
      </c>
      <c r="T565" s="74">
        <v>0</v>
      </c>
      <c r="U565" s="74">
        <f t="shared" si="93"/>
        <v>312.54238174581241</v>
      </c>
      <c r="V565" s="38">
        <v>74.5987932358574</v>
      </c>
      <c r="W565" s="83"/>
      <c r="X565" s="74">
        <f>+GI_Data_Monthly!AB565*100</f>
        <v>247.14987312615099</v>
      </c>
      <c r="Y565" s="74">
        <f>+GI_Data_Monthly!AC565*100</f>
        <v>308.42789773413404</v>
      </c>
      <c r="Z565" s="122">
        <f t="shared" si="91"/>
        <v>2.477629180417229E-2</v>
      </c>
      <c r="AA565" s="120">
        <f t="shared" si="92"/>
        <v>3.0427160321495825</v>
      </c>
      <c r="AB565" s="38">
        <f t="shared" si="83"/>
        <v>25.138513555490682</v>
      </c>
      <c r="AC565" s="38">
        <f t="shared" si="84"/>
        <v>11.966746635809788</v>
      </c>
    </row>
    <row r="566" spans="1:29" x14ac:dyDescent="0.25">
      <c r="A566" s="113">
        <v>2026</v>
      </c>
      <c r="B566" s="113">
        <v>10</v>
      </c>
      <c r="C566" s="29">
        <f>+GI_Data_Monthly!J566</f>
        <v>1035819.91211329</v>
      </c>
      <c r="D566" s="37">
        <f t="shared" si="85"/>
        <v>108.96711693465426</v>
      </c>
      <c r="E566" s="37">
        <f>GI_Data_Monthly!C566</f>
        <v>3.0792489999999999</v>
      </c>
      <c r="F566" s="114">
        <f>GI_Data_Monthly!L566</f>
        <v>21733.599999999999</v>
      </c>
      <c r="G566" s="37">
        <f>+GI_Data_Monthly!E566</f>
        <v>176.769835881348</v>
      </c>
      <c r="H566" s="29">
        <f>+GI_Data_Monthly!H566</f>
        <v>9468.4775781542394</v>
      </c>
      <c r="I566" s="115">
        <f>+GI_Data_Monthly!G566</f>
        <v>9505.80267930236</v>
      </c>
      <c r="J566" s="29">
        <f>GI_Data_Monthly!I566</f>
        <v>0</v>
      </c>
      <c r="K566" s="38">
        <f>+GI_Data_Monthly!K566</f>
        <v>49.487264197443302</v>
      </c>
      <c r="L566" s="74">
        <f>+H566*1000/Population_Monthly!C686</f>
        <v>0.41182404706095238</v>
      </c>
      <c r="M566" s="74">
        <f>GI_Data_Monthly!N566</f>
        <v>436.46640000000002</v>
      </c>
      <c r="N566" s="74">
        <f>GI_Data_Monthly!O566*100</f>
        <v>314.31399999999996</v>
      </c>
      <c r="O566" s="74">
        <f t="shared" si="89"/>
        <v>311.07282166983515</v>
      </c>
      <c r="P566" s="93">
        <f t="shared" si="86"/>
        <v>141.74443184036107</v>
      </c>
      <c r="Q566" s="116">
        <f t="shared" si="87"/>
        <v>20.380045419765676</v>
      </c>
      <c r="R566" s="74">
        <f t="shared" si="88"/>
        <v>313.714982371975</v>
      </c>
      <c r="S566" s="121">
        <f t="shared" si="90"/>
        <v>2.3324441909308602E-2</v>
      </c>
      <c r="T566" s="74">
        <v>0</v>
      </c>
      <c r="U566" s="74">
        <f t="shared" si="93"/>
        <v>313.13198237197503</v>
      </c>
      <c r="V566" s="38">
        <v>74.793307149237521</v>
      </c>
      <c r="W566" s="83"/>
      <c r="X566" s="74">
        <f>+GI_Data_Monthly!AB566*100</f>
        <v>247.5419</v>
      </c>
      <c r="Y566" s="74">
        <f>+GI_Data_Monthly!AC566*100</f>
        <v>308.98129999999998</v>
      </c>
      <c r="Z566" s="122">
        <f t="shared" si="91"/>
        <v>2.4449851090312318E-2</v>
      </c>
      <c r="AA566" s="120">
        <f t="shared" si="92"/>
        <v>3.0483441154829154</v>
      </c>
      <c r="AB566" s="38">
        <f t="shared" si="83"/>
        <v>25.171703430800957</v>
      </c>
      <c r="AC566" s="38">
        <f t="shared" si="84"/>
        <v>11.966746635809788</v>
      </c>
    </row>
    <row r="567" spans="1:29" x14ac:dyDescent="0.25">
      <c r="A567" s="113">
        <v>2026</v>
      </c>
      <c r="B567" s="113">
        <v>11</v>
      </c>
      <c r="C567" s="29">
        <f>+GI_Data_Monthly!J567</f>
        <v>1039333.46592446</v>
      </c>
      <c r="D567" s="37">
        <f t="shared" si="85"/>
        <v>109.19790288378155</v>
      </c>
      <c r="E567" s="37">
        <f>GI_Data_Monthly!C567</f>
        <v>3.0851571497064301</v>
      </c>
      <c r="F567" s="114">
        <f>GI_Data_Monthly!L567</f>
        <v>21779.119322998798</v>
      </c>
      <c r="G567" s="37">
        <f>+GI_Data_Monthly!E567</f>
        <v>176.920454268817</v>
      </c>
      <c r="H567" s="29">
        <f>+GI_Data_Monthly!H567</f>
        <v>9478.0464421406905</v>
      </c>
      <c r="I567" s="115">
        <f>+GI_Data_Monthly!G567</f>
        <v>9517.8885168757697</v>
      </c>
      <c r="J567" s="29">
        <f>GI_Data_Monthly!I567</f>
        <v>0</v>
      </c>
      <c r="K567" s="38">
        <f>+GI_Data_Monthly!K567</f>
        <v>49.581642536458403</v>
      </c>
      <c r="L567" s="74">
        <f>+H567*1000/Population_Monthly!C687</f>
        <v>0.41185583606511317</v>
      </c>
      <c r="M567" s="74">
        <f>GI_Data_Monthly!N567</f>
        <v>436.76136318399301</v>
      </c>
      <c r="N567" s="74">
        <f>GI_Data_Monthly!O567*100</f>
        <v>315.104908670079</v>
      </c>
      <c r="O567" s="74">
        <f t="shared" si="89"/>
        <v>311.6789612979</v>
      </c>
      <c r="P567" s="93">
        <f t="shared" si="86"/>
        <v>141.56859504727444</v>
      </c>
      <c r="Q567" s="116">
        <f t="shared" si="87"/>
        <v>20.420488840334652</v>
      </c>
      <c r="R567" s="74">
        <f t="shared" si="88"/>
        <v>314.37067158825965</v>
      </c>
      <c r="S567" s="121">
        <f t="shared" si="90"/>
        <v>2.3628776920203709E-2</v>
      </c>
      <c r="T567" s="74">
        <v>0</v>
      </c>
      <c r="U567" s="74">
        <f t="shared" si="93"/>
        <v>313.714982371975</v>
      </c>
      <c r="V567" s="38">
        <v>74.962030228676994</v>
      </c>
      <c r="W567" s="83"/>
      <c r="X567" s="74">
        <f>+GI_Data_Monthly!AB567*100</f>
        <v>248.02127310691898</v>
      </c>
      <c r="Y567" s="74">
        <f>+GI_Data_Monthly!AC567*100</f>
        <v>309.55524288578999</v>
      </c>
      <c r="Z567" s="122">
        <f t="shared" si="91"/>
        <v>2.4187520534405555E-2</v>
      </c>
      <c r="AA567" s="120">
        <f t="shared" si="92"/>
        <v>3.0539845586582772</v>
      </c>
      <c r="AB567" s="38">
        <f t="shared" si="83"/>
        <v>25.212146851369933</v>
      </c>
      <c r="AC567" s="38">
        <f t="shared" si="84"/>
        <v>11.966746635809788</v>
      </c>
    </row>
    <row r="568" spans="1:29" x14ac:dyDescent="0.25">
      <c r="A568" s="113">
        <v>2026</v>
      </c>
      <c r="B568" s="113">
        <v>12</v>
      </c>
      <c r="C568" s="29">
        <f>+GI_Data_Monthly!J568</f>
        <v>1042987.14407226</v>
      </c>
      <c r="D568" s="37">
        <f t="shared" si="85"/>
        <v>109.449867480995</v>
      </c>
      <c r="E568" s="37">
        <f>GI_Data_Monthly!C568</f>
        <v>3.0909587041862698</v>
      </c>
      <c r="F568" s="114">
        <f>GI_Data_Monthly!L568</f>
        <v>21824.214626015699</v>
      </c>
      <c r="G568" s="37">
        <f>+GI_Data_Monthly!E568</f>
        <v>176.988012651503</v>
      </c>
      <c r="H568" s="29">
        <f>+GI_Data_Monthly!H568</f>
        <v>9486.9699180682001</v>
      </c>
      <c r="I568" s="115">
        <f>+GI_Data_Monthly!G568</f>
        <v>9529.3595878804099</v>
      </c>
      <c r="J568" s="29">
        <f>GI_Data_Monthly!I568</f>
        <v>9433.0661240161917</v>
      </c>
      <c r="K568" s="38">
        <f>+GI_Data_Monthly!K568</f>
        <v>49.678160969742798</v>
      </c>
      <c r="L568" s="74">
        <f>+H568*1000/Population_Monthly!C688</f>
        <v>0.41185954749099868</v>
      </c>
      <c r="M568" s="74">
        <f>GI_Data_Monthly!N568</f>
        <v>442.46370138404598</v>
      </c>
      <c r="N568" s="74">
        <f>GI_Data_Monthly!O568*100</f>
        <v>315.92371975433997</v>
      </c>
      <c r="O568" s="74">
        <f t="shared" si="89"/>
        <v>312.29503585531177</v>
      </c>
      <c r="P568" s="93">
        <f t="shared" si="86"/>
        <v>143.14772332117894</v>
      </c>
      <c r="Q568" s="116">
        <f t="shared" si="87"/>
        <v>20.460424897183263</v>
      </c>
      <c r="R568" s="74">
        <f t="shared" si="88"/>
        <v>315.11420947480633</v>
      </c>
      <c r="S568" s="121">
        <f t="shared" si="90"/>
        <v>2.3961608009098967E-2</v>
      </c>
      <c r="T568" s="74">
        <v>0</v>
      </c>
      <c r="U568" s="74">
        <f t="shared" si="93"/>
        <v>314.37067158825965</v>
      </c>
      <c r="V568" s="38">
        <v>75.118034574982119</v>
      </c>
      <c r="W568" s="83">
        <f>AVERAGE(Q557:Q568)</f>
        <v>20.268162778438786</v>
      </c>
      <c r="X568" s="74">
        <f>+GI_Data_Monthly!AB568*100</f>
        <v>248.51123195804598</v>
      </c>
      <c r="Y568" s="74">
        <f>+GI_Data_Monthly!AC568*100</f>
        <v>310.11426732063597</v>
      </c>
      <c r="Z568" s="122">
        <f t="shared" si="91"/>
        <v>2.3986520743210078E-2</v>
      </c>
      <c r="AA568" s="120">
        <f t="shared" si="92"/>
        <v>3.0596400566850943</v>
      </c>
      <c r="AB568" s="38">
        <f t="shared" ref="AB568:AB631" si="94">IF(Q568&gt;Q567,(AB567+(Q568-Q567)),AB567)</f>
        <v>25.252082908218544</v>
      </c>
      <c r="AC568" s="38">
        <f t="shared" ref="AC568:AC631" si="95">IF(Q568&lt;Q567,(AC567+(Q568-Q567)),AC567)</f>
        <v>11.966746635809788</v>
      </c>
    </row>
    <row r="569" spans="1:29" x14ac:dyDescent="0.25">
      <c r="A569" s="113">
        <v>2027</v>
      </c>
      <c r="B569" s="113">
        <v>1</v>
      </c>
      <c r="C569" s="29">
        <f>+GI_Data_Monthly!J569</f>
        <v>1046470.8938401</v>
      </c>
      <c r="D569" s="37">
        <f t="shared" si="85"/>
        <v>109.67439707747269</v>
      </c>
      <c r="E569" s="37">
        <f>GI_Data_Monthly!C569</f>
        <v>3.0969329999999999</v>
      </c>
      <c r="F569" s="114">
        <f>GI_Data_Monthly!L569</f>
        <v>21869.06</v>
      </c>
      <c r="G569" s="37">
        <f>+GI_Data_Monthly!E569</f>
        <v>176.837840095215</v>
      </c>
      <c r="H569" s="29">
        <f>+GI_Data_Monthly!H569</f>
        <v>9495.7937234533692</v>
      </c>
      <c r="I569" s="115">
        <f>+GI_Data_Monthly!G569</f>
        <v>9541.6151966706093</v>
      </c>
      <c r="J569" s="29">
        <f>GI_Data_Monthly!I569</f>
        <v>0</v>
      </c>
      <c r="K569" s="38">
        <f>+GI_Data_Monthly!K569</f>
        <v>49.770066299876802</v>
      </c>
      <c r="L569" s="74">
        <f>+H569*1000/Population_Monthly!C689</f>
        <v>0.41185892902013543</v>
      </c>
      <c r="M569" s="74">
        <f>GI_Data_Monthly!N569</f>
        <v>452.70319999999998</v>
      </c>
      <c r="N569" s="74">
        <f>GI_Data_Monthly!O569*100</f>
        <v>316.69139999999999</v>
      </c>
      <c r="O569" s="74">
        <f t="shared" si="89"/>
        <v>312.92030252197839</v>
      </c>
      <c r="P569" s="93">
        <f t="shared" si="86"/>
        <v>146.17791214727603</v>
      </c>
      <c r="Q569" s="116">
        <f t="shared" si="87"/>
        <v>20.498246203528396</v>
      </c>
      <c r="R569" s="74">
        <f t="shared" si="88"/>
        <v>315.90667614147293</v>
      </c>
      <c r="S569" s="121">
        <f t="shared" si="90"/>
        <v>2.4267420296117281E-2</v>
      </c>
      <c r="T569" s="74">
        <v>0</v>
      </c>
      <c r="U569" s="74">
        <f t="shared" si="93"/>
        <v>315.11420947480633</v>
      </c>
      <c r="V569" s="38">
        <v>75.30965294882931</v>
      </c>
      <c r="W569" s="83"/>
      <c r="X569" s="74">
        <f>+GI_Data_Monthly!AB569*100</f>
        <v>248.97619999999998</v>
      </c>
      <c r="Y569" s="74">
        <f>+GI_Data_Monthly!AC569*100</f>
        <v>310.69740000000002</v>
      </c>
      <c r="Z569" s="122">
        <f t="shared" si="91"/>
        <v>2.3848686457386008E-2</v>
      </c>
      <c r="AA569" s="120">
        <f t="shared" si="92"/>
        <v>3.0653118066850937</v>
      </c>
      <c r="AB569" s="38">
        <f t="shared" si="94"/>
        <v>25.289904214563677</v>
      </c>
      <c r="AC569" s="38">
        <f t="shared" si="95"/>
        <v>11.966746635809788</v>
      </c>
    </row>
    <row r="570" spans="1:29" x14ac:dyDescent="0.25">
      <c r="A570" s="113">
        <v>2027</v>
      </c>
      <c r="B570" s="113">
        <v>2</v>
      </c>
      <c r="C570" s="29">
        <f>+GI_Data_Monthly!J570</f>
        <v>1049254.5085855599</v>
      </c>
      <c r="D570" s="37">
        <f t="shared" si="85"/>
        <v>109.8155459116811</v>
      </c>
      <c r="E570" s="37">
        <f>GI_Data_Monthly!C570</f>
        <v>3.1028073437355999</v>
      </c>
      <c r="F570" s="114">
        <f>GI_Data_Monthly!L570</f>
        <v>21910.0727840812</v>
      </c>
      <c r="G570" s="37">
        <f>+GI_Data_Monthly!E570</f>
        <v>176.35851573684801</v>
      </c>
      <c r="H570" s="29">
        <f>+GI_Data_Monthly!H570</f>
        <v>9504.2420328543994</v>
      </c>
      <c r="I570" s="115">
        <f>+GI_Data_Monthly!G570</f>
        <v>9554.6991992319599</v>
      </c>
      <c r="J570" s="29">
        <f>GI_Data_Monthly!I570</f>
        <v>0</v>
      </c>
      <c r="K570" s="38">
        <f>+GI_Data_Monthly!K570</f>
        <v>49.844435787905503</v>
      </c>
      <c r="L570" s="74">
        <f>+H570*1000/Population_Monthly!C690</f>
        <v>0.41184204054056639</v>
      </c>
      <c r="M570" s="74">
        <f>GI_Data_Monthly!N570</f>
        <v>465.663079831343</v>
      </c>
      <c r="N570" s="74">
        <f>GI_Data_Monthly!O570*100</f>
        <v>317.28558399430602</v>
      </c>
      <c r="O570" s="74">
        <f t="shared" si="89"/>
        <v>313.55179525573243</v>
      </c>
      <c r="P570" s="93">
        <f t="shared" si="86"/>
        <v>150.07798688226376</v>
      </c>
      <c r="Q570" s="116">
        <f t="shared" si="87"/>
        <v>20.528034144484238</v>
      </c>
      <c r="R570" s="74">
        <f t="shared" si="88"/>
        <v>316.63356791621533</v>
      </c>
      <c r="S570" s="121">
        <f t="shared" si="90"/>
        <v>2.4467953202286896E-2</v>
      </c>
      <c r="T570" s="74">
        <v>0</v>
      </c>
      <c r="U570" s="74">
        <f t="shared" si="93"/>
        <v>315.90667614147293</v>
      </c>
      <c r="V570" s="38">
        <v>75.551775082321029</v>
      </c>
      <c r="W570" s="83"/>
      <c r="X570" s="74">
        <f>+GI_Data_Monthly!AB570*100</f>
        <v>249.35277824500298</v>
      </c>
      <c r="Y570" s="74">
        <f>+GI_Data_Monthly!AC570*100</f>
        <v>311.2869719958</v>
      </c>
      <c r="Z570" s="122">
        <f t="shared" si="91"/>
        <v>2.3773146036866311E-2</v>
      </c>
      <c r="AA570" s="120">
        <f t="shared" si="92"/>
        <v>3.0709983558751244</v>
      </c>
      <c r="AB570" s="38">
        <f t="shared" si="94"/>
        <v>25.319692155519519</v>
      </c>
      <c r="AC570" s="38">
        <f t="shared" si="95"/>
        <v>11.966746635809788</v>
      </c>
    </row>
    <row r="571" spans="1:29" x14ac:dyDescent="0.25">
      <c r="A571" s="113">
        <v>2027</v>
      </c>
      <c r="B571" s="113">
        <v>3</v>
      </c>
      <c r="C571" s="29">
        <f>+GI_Data_Monthly!J571</f>
        <v>1051350.9818806001</v>
      </c>
      <c r="D571" s="37">
        <f t="shared" si="85"/>
        <v>109.89531921190977</v>
      </c>
      <c r="E571" s="37">
        <f>GI_Data_Monthly!C571</f>
        <v>3.1080603440041101</v>
      </c>
      <c r="F571" s="114">
        <f>GI_Data_Monthly!L571</f>
        <v>21944.8223473705</v>
      </c>
      <c r="G571" s="37">
        <f>+GI_Data_Monthly!E571</f>
        <v>175.67200891515401</v>
      </c>
      <c r="H571" s="29">
        <f>+GI_Data_Monthly!H571</f>
        <v>9511.8307234991098</v>
      </c>
      <c r="I571" s="115">
        <f>+GI_Data_Monthly!G571</f>
        <v>9566.8404206851901</v>
      </c>
      <c r="J571" s="29">
        <f>GI_Data_Monthly!I571</f>
        <v>0</v>
      </c>
      <c r="K571" s="38">
        <f>+GI_Data_Monthly!K571</f>
        <v>49.901074984319401</v>
      </c>
      <c r="L571" s="74">
        <f>+H571*1000/Population_Monthly!C691</f>
        <v>0.41178796866269085</v>
      </c>
      <c r="M571" s="74">
        <f>GI_Data_Monthly!N571</f>
        <v>476.87396981493498</v>
      </c>
      <c r="N571" s="74">
        <f>GI_Data_Monthly!O571*100</f>
        <v>317.732563752087</v>
      </c>
      <c r="O571" s="74">
        <f t="shared" si="89"/>
        <v>314.18600528483319</v>
      </c>
      <c r="P571" s="93">
        <f t="shared" si="86"/>
        <v>153.43137424435551</v>
      </c>
      <c r="Q571" s="116">
        <f t="shared" si="87"/>
        <v>20.548662301877503</v>
      </c>
      <c r="R571" s="74">
        <f t="shared" si="88"/>
        <v>317.23651591546434</v>
      </c>
      <c r="S571" s="121">
        <f t="shared" si="90"/>
        <v>2.4540404370166469E-2</v>
      </c>
      <c r="T571" s="74">
        <v>0</v>
      </c>
      <c r="U571" s="74">
        <f t="shared" si="93"/>
        <v>316.63356791621533</v>
      </c>
      <c r="V571" s="38">
        <v>75.767952002147808</v>
      </c>
      <c r="W571" s="83"/>
      <c r="X571" s="74">
        <f>+GI_Data_Monthly!AB571*100</f>
        <v>249.65351380350799</v>
      </c>
      <c r="Y571" s="74">
        <f>+GI_Data_Monthly!AC571*100</f>
        <v>311.82275948435597</v>
      </c>
      <c r="Z571" s="122">
        <f t="shared" si="91"/>
        <v>2.3748474604971297E-2</v>
      </c>
      <c r="AA571" s="120">
        <f t="shared" si="92"/>
        <v>3.0766964680994859</v>
      </c>
      <c r="AB571" s="38">
        <f t="shared" si="94"/>
        <v>25.340320312912784</v>
      </c>
      <c r="AC571" s="38">
        <f t="shared" si="95"/>
        <v>11.966746635809788</v>
      </c>
    </row>
    <row r="572" spans="1:29" x14ac:dyDescent="0.25">
      <c r="A572" s="113">
        <v>2027</v>
      </c>
      <c r="B572" s="113">
        <v>4</v>
      </c>
      <c r="C572" s="29">
        <f>+GI_Data_Monthly!J572</f>
        <v>1053564.6712446201</v>
      </c>
      <c r="D572" s="37">
        <f t="shared" si="85"/>
        <v>109.97548280381176</v>
      </c>
      <c r="E572" s="37">
        <f>GI_Data_Monthly!C572</f>
        <v>3.113883</v>
      </c>
      <c r="F572" s="114">
        <f>GI_Data_Monthly!L572</f>
        <v>21982.65</v>
      </c>
      <c r="G572" s="37">
        <f>+GI_Data_Monthly!E572</f>
        <v>174.697856308594</v>
      </c>
      <c r="H572" s="29">
        <f>+GI_Data_Monthly!H572</f>
        <v>9520.5710664354592</v>
      </c>
      <c r="I572" s="115">
        <f>+GI_Data_Monthly!G572</f>
        <v>9579.9958716626206</v>
      </c>
      <c r="J572" s="29">
        <f>GI_Data_Monthly!I572</f>
        <v>0</v>
      </c>
      <c r="K572" s="38">
        <f>+GI_Data_Monthly!K572</f>
        <v>49.960788077920199</v>
      </c>
      <c r="L572" s="74">
        <f>+H572*1000/Population_Monthly!C692</f>
        <v>0.41178380843077433</v>
      </c>
      <c r="M572" s="74">
        <f>GI_Data_Monthly!N572</f>
        <v>485.1952</v>
      </c>
      <c r="N572" s="74">
        <f>GI_Data_Monthly!O572*100</f>
        <v>318.23390000000001</v>
      </c>
      <c r="O572" s="74">
        <f t="shared" si="89"/>
        <v>314.81996361816653</v>
      </c>
      <c r="P572" s="93">
        <f t="shared" si="86"/>
        <v>155.81677282030185</v>
      </c>
      <c r="Q572" s="116">
        <f t="shared" si="87"/>
        <v>20.573043586928804</v>
      </c>
      <c r="R572" s="74">
        <f t="shared" si="88"/>
        <v>317.75068258213099</v>
      </c>
      <c r="S572" s="121">
        <f t="shared" si="90"/>
        <v>2.4490835292814817E-2</v>
      </c>
      <c r="T572" s="74">
        <v>0</v>
      </c>
      <c r="U572" s="74">
        <f t="shared" si="93"/>
        <v>317.23651591546434</v>
      </c>
      <c r="V572" s="38">
        <v>75.935618443624108</v>
      </c>
      <c r="W572" s="83"/>
      <c r="X572" s="74">
        <f>+GI_Data_Monthly!AB572*100</f>
        <v>250.0052</v>
      </c>
      <c r="Y572" s="74">
        <f>+GI_Data_Monthly!AC572*100</f>
        <v>312.4162</v>
      </c>
      <c r="Z572" s="122">
        <f t="shared" si="91"/>
        <v>2.3767797613037933E-2</v>
      </c>
      <c r="AA572" s="120">
        <f t="shared" si="92"/>
        <v>3.082405134766153</v>
      </c>
      <c r="AB572" s="38">
        <f t="shared" si="94"/>
        <v>25.364701597964086</v>
      </c>
      <c r="AC572" s="38">
        <f t="shared" si="95"/>
        <v>11.966746635809788</v>
      </c>
    </row>
    <row r="573" spans="1:29" x14ac:dyDescent="0.25">
      <c r="A573" s="113">
        <v>2027</v>
      </c>
      <c r="B573" s="113">
        <v>5</v>
      </c>
      <c r="C573" s="29">
        <f>+GI_Data_Monthly!J573</f>
        <v>1055859.48412699</v>
      </c>
      <c r="D573" s="37">
        <f t="shared" si="85"/>
        <v>110.07710149081666</v>
      </c>
      <c r="E573" s="37">
        <f>GI_Data_Monthly!C573</f>
        <v>3.11957062950012</v>
      </c>
      <c r="F573" s="114">
        <f>GI_Data_Monthly!L573</f>
        <v>22019.974285469201</v>
      </c>
      <c r="G573" s="37">
        <f>+GI_Data_Monthly!E573</f>
        <v>173.61907307766799</v>
      </c>
      <c r="H573" s="29">
        <f>+GI_Data_Monthly!H573</f>
        <v>9529.55697540459</v>
      </c>
      <c r="I573" s="115">
        <f>+GI_Data_Monthly!G573</f>
        <v>9591.9993334406299</v>
      </c>
      <c r="J573" s="29">
        <f>GI_Data_Monthly!I573</f>
        <v>0</v>
      </c>
      <c r="K573" s="38">
        <f>+GI_Data_Monthly!K573</f>
        <v>50.021815785031897</v>
      </c>
      <c r="L573" s="74">
        <f>+H573*1000/Population_Monthly!C693</f>
        <v>0.41179625180676249</v>
      </c>
      <c r="M573" s="74">
        <f>GI_Data_Monthly!N573</f>
        <v>486.522414262415</v>
      </c>
      <c r="N573" s="74">
        <f>GI_Data_Monthly!O573*100</f>
        <v>318.803059503913</v>
      </c>
      <c r="O573" s="74">
        <f t="shared" si="89"/>
        <v>315.45078225057188</v>
      </c>
      <c r="P573" s="93">
        <f t="shared" si="86"/>
        <v>155.95813400140113</v>
      </c>
      <c r="Q573" s="116">
        <f t="shared" si="87"/>
        <v>20.598796248844483</v>
      </c>
      <c r="R573" s="74">
        <f t="shared" si="88"/>
        <v>318.256507752</v>
      </c>
      <c r="S573" s="121">
        <f t="shared" si="90"/>
        <v>2.4322028354742065E-2</v>
      </c>
      <c r="T573" s="74">
        <v>0</v>
      </c>
      <c r="U573" s="74">
        <f t="shared" si="93"/>
        <v>317.75068258213099</v>
      </c>
      <c r="V573" s="38">
        <v>75.982806432177426</v>
      </c>
      <c r="W573" s="83"/>
      <c r="X573" s="74">
        <f>+GI_Data_Monthly!AB573*100</f>
        <v>250.408930216464</v>
      </c>
      <c r="Y573" s="74">
        <f>+GI_Data_Monthly!AC573*100</f>
        <v>312.98804035633299</v>
      </c>
      <c r="Z573" s="122">
        <f t="shared" si="91"/>
        <v>2.3813176464505332E-2</v>
      </c>
      <c r="AA573" s="120">
        <f t="shared" si="92"/>
        <v>3.0881218782842978</v>
      </c>
      <c r="AB573" s="38">
        <f t="shared" si="94"/>
        <v>25.390454259879764</v>
      </c>
      <c r="AC573" s="38">
        <f t="shared" si="95"/>
        <v>11.966746635809788</v>
      </c>
    </row>
    <row r="574" spans="1:29" x14ac:dyDescent="0.25">
      <c r="A574" s="113">
        <v>2027</v>
      </c>
      <c r="B574" s="113">
        <v>6</v>
      </c>
      <c r="C574" s="29">
        <f>+GI_Data_Monthly!J574</f>
        <v>1058275.84205251</v>
      </c>
      <c r="D574" s="37">
        <f t="shared" si="85"/>
        <v>110.19090408495198</v>
      </c>
      <c r="E574" s="37">
        <f>GI_Data_Monthly!C574</f>
        <v>3.12547161003828</v>
      </c>
      <c r="F574" s="114">
        <f>GI_Data_Monthly!L574</f>
        <v>22058.548755227999</v>
      </c>
      <c r="G574" s="37">
        <f>+GI_Data_Monthly!E574</f>
        <v>172.49939291295601</v>
      </c>
      <c r="H574" s="29">
        <f>+GI_Data_Monthly!H574</f>
        <v>9538.7676325256107</v>
      </c>
      <c r="I574" s="115">
        <f>+GI_Data_Monthly!G574</f>
        <v>9604.0217733092504</v>
      </c>
      <c r="J574" s="29">
        <f>GI_Data_Monthly!I574</f>
        <v>0</v>
      </c>
      <c r="K574" s="38">
        <f>+GI_Data_Monthly!K574</f>
        <v>50.084898916848203</v>
      </c>
      <c r="L574" s="74">
        <f>+H574*1000/Population_Monthly!C694</f>
        <v>0.4118183755670991</v>
      </c>
      <c r="M574" s="74">
        <f>GI_Data_Monthly!N574</f>
        <v>481.86157973388498</v>
      </c>
      <c r="N574" s="74">
        <f>GI_Data_Monthly!O574*100</f>
        <v>319.44487889884499</v>
      </c>
      <c r="O574" s="74">
        <f t="shared" si="89"/>
        <v>316.07749680745792</v>
      </c>
      <c r="P574" s="93">
        <f t="shared" si="86"/>
        <v>154.17243854855661</v>
      </c>
      <c r="Q574" s="116">
        <f t="shared" si="87"/>
        <v>20.625881712378789</v>
      </c>
      <c r="R574" s="74">
        <f t="shared" si="88"/>
        <v>318.82727946758604</v>
      </c>
      <c r="S574" s="121">
        <f t="shared" si="90"/>
        <v>2.411025553629198E-2</v>
      </c>
      <c r="T574" s="74">
        <v>0</v>
      </c>
      <c r="U574" s="74">
        <f t="shared" si="93"/>
        <v>318.256507752</v>
      </c>
      <c r="V574" s="38">
        <v>75.972300299089071</v>
      </c>
      <c r="W574" s="83"/>
      <c r="X574" s="74">
        <f>+GI_Data_Monthly!AB574*100</f>
        <v>250.86651417297099</v>
      </c>
      <c r="Y574" s="74">
        <f>+GI_Data_Monthly!AC574*100</f>
        <v>313.57622354505003</v>
      </c>
      <c r="Z574" s="122">
        <f t="shared" si="91"/>
        <v>2.3872880598488206E-2</v>
      </c>
      <c r="AA574" s="120">
        <f t="shared" si="92"/>
        <v>3.0938464130763141</v>
      </c>
      <c r="AB574" s="38">
        <f t="shared" si="94"/>
        <v>25.41753972341407</v>
      </c>
      <c r="AC574" s="38">
        <f t="shared" si="95"/>
        <v>11.966746635809788</v>
      </c>
    </row>
    <row r="575" spans="1:29" x14ac:dyDescent="0.25">
      <c r="A575" s="113">
        <v>2027</v>
      </c>
      <c r="B575" s="113">
        <v>7</v>
      </c>
      <c r="C575" s="29">
        <f>+GI_Data_Monthly!J575</f>
        <v>1060453.6063695301</v>
      </c>
      <c r="D575" s="37">
        <f t="shared" si="85"/>
        <v>110.28183155030354</v>
      </c>
      <c r="E575" s="37">
        <f>GI_Data_Monthly!C575</f>
        <v>3.1311559999999998</v>
      </c>
      <c r="F575" s="114">
        <f>GI_Data_Monthly!L575</f>
        <v>22094.639999999999</v>
      </c>
      <c r="G575" s="37">
        <f>+GI_Data_Monthly!E575</f>
        <v>171.55380184082</v>
      </c>
      <c r="H575" s="29">
        <f>+GI_Data_Monthly!H575</f>
        <v>9546.8123350073602</v>
      </c>
      <c r="I575" s="115">
        <f>+GI_Data_Monthly!G575</f>
        <v>9615.8505119296897</v>
      </c>
      <c r="J575" s="29">
        <f>GI_Data_Monthly!I575</f>
        <v>0</v>
      </c>
      <c r="K575" s="38">
        <f>+GI_Data_Monthly!K575</f>
        <v>50.140312347374397</v>
      </c>
      <c r="L575" s="74">
        <f>+H575*1000/Population_Monthly!C695</f>
        <v>0.41179016697487092</v>
      </c>
      <c r="M575" s="74">
        <f>GI_Data_Monthly!N575</f>
        <v>473.31369999999998</v>
      </c>
      <c r="N575" s="74">
        <f>GI_Data_Monthly!O575*100</f>
        <v>320.05759999999998</v>
      </c>
      <c r="O575" s="74">
        <f t="shared" si="89"/>
        <v>316.70188014079127</v>
      </c>
      <c r="P575" s="93">
        <f t="shared" si="86"/>
        <v>151.16260575966194</v>
      </c>
      <c r="Q575" s="116">
        <f t="shared" si="87"/>
        <v>20.647287593697484</v>
      </c>
      <c r="R575" s="74">
        <f t="shared" si="88"/>
        <v>319.43517946758601</v>
      </c>
      <c r="S575" s="121">
        <f t="shared" si="90"/>
        <v>2.3971333962535812E-2</v>
      </c>
      <c r="T575" s="74">
        <v>0</v>
      </c>
      <c r="U575" s="74">
        <f t="shared" si="93"/>
        <v>318.82727946758604</v>
      </c>
      <c r="V575" s="38">
        <v>75.988060678210104</v>
      </c>
      <c r="W575" s="83"/>
      <c r="X575" s="74">
        <f>+GI_Data_Monthly!AB575*100</f>
        <v>251.3064</v>
      </c>
      <c r="Y575" s="74">
        <f>+GI_Data_Monthly!AC575*100</f>
        <v>314.14330000000001</v>
      </c>
      <c r="Z575" s="122">
        <f t="shared" si="91"/>
        <v>2.394072761536653E-2</v>
      </c>
      <c r="AA575" s="120">
        <f t="shared" si="92"/>
        <v>3.099579913076314</v>
      </c>
      <c r="AB575" s="38">
        <f t="shared" si="94"/>
        <v>25.438945604732766</v>
      </c>
      <c r="AC575" s="38">
        <f t="shared" si="95"/>
        <v>11.966746635809788</v>
      </c>
    </row>
    <row r="576" spans="1:29" x14ac:dyDescent="0.25">
      <c r="A576" s="113">
        <v>2027</v>
      </c>
      <c r="B576" s="113">
        <v>8</v>
      </c>
      <c r="C576" s="29">
        <f>+GI_Data_Monthly!J576</f>
        <v>1062427.7950602199</v>
      </c>
      <c r="D576" s="37">
        <f t="shared" si="85"/>
        <v>110.33994811154125</v>
      </c>
      <c r="E576" s="37">
        <f>GI_Data_Monthly!C576</f>
        <v>3.1369733804564301</v>
      </c>
      <c r="F576" s="114">
        <f>GI_Data_Monthly!L576</f>
        <v>22130.041028119402</v>
      </c>
      <c r="G576" s="37">
        <f>+GI_Data_Monthly!E576</f>
        <v>170.827863284476</v>
      </c>
      <c r="H576" s="29">
        <f>+GI_Data_Monthly!H576</f>
        <v>9553.7149590834706</v>
      </c>
      <c r="I576" s="115">
        <f>+GI_Data_Monthly!G576</f>
        <v>9628.6776751628095</v>
      </c>
      <c r="J576" s="29">
        <f>GI_Data_Monthly!I576</f>
        <v>0</v>
      </c>
      <c r="K576" s="38">
        <f>+GI_Data_Monthly!K576</f>
        <v>50.188686919209097</v>
      </c>
      <c r="L576" s="74">
        <f>+H576*1000/Population_Monthly!C696</f>
        <v>0.4117127924129384</v>
      </c>
      <c r="M576" s="74">
        <f>GI_Data_Monthly!N576</f>
        <v>462.39327858047602</v>
      </c>
      <c r="N576" s="74">
        <f>GI_Data_Monthly!O576*100</f>
        <v>320.64222739523598</v>
      </c>
      <c r="O576" s="74">
        <f t="shared" si="89"/>
        <v>317.32724567195879</v>
      </c>
      <c r="P576" s="93">
        <f t="shared" si="86"/>
        <v>147.40108458083176</v>
      </c>
      <c r="Q576" s="116">
        <f t="shared" si="87"/>
        <v>20.663324439046292</v>
      </c>
      <c r="R576" s="74">
        <f t="shared" si="88"/>
        <v>320.0482354313603</v>
      </c>
      <c r="S576" s="121">
        <f t="shared" si="90"/>
        <v>2.3965121396817279E-2</v>
      </c>
      <c r="T576" s="74">
        <v>0</v>
      </c>
      <c r="U576" s="74">
        <f t="shared" si="93"/>
        <v>319.43517946758601</v>
      </c>
      <c r="V576" s="38">
        <v>76.088586844400766</v>
      </c>
      <c r="W576" s="83"/>
      <c r="X576" s="74">
        <f>+GI_Data_Monthly!AB576*100</f>
        <v>251.72872467423502</v>
      </c>
      <c r="Y576" s="74">
        <f>+GI_Data_Monthly!AC576*100</f>
        <v>314.72771017381802</v>
      </c>
      <c r="Z576" s="122">
        <f t="shared" si="91"/>
        <v>2.4015323194086891E-2</v>
      </c>
      <c r="AA576" s="120">
        <f t="shared" si="92"/>
        <v>3.1053254581028207</v>
      </c>
      <c r="AB576" s="38">
        <f t="shared" si="94"/>
        <v>25.454982450081573</v>
      </c>
      <c r="AC576" s="38">
        <f t="shared" si="95"/>
        <v>11.966746635809788</v>
      </c>
    </row>
    <row r="577" spans="1:29" x14ac:dyDescent="0.25">
      <c r="A577" s="113">
        <v>2027</v>
      </c>
      <c r="B577" s="113">
        <v>9</v>
      </c>
      <c r="C577" s="29">
        <f>+GI_Data_Monthly!J577</f>
        <v>1064418.7553373401</v>
      </c>
      <c r="D577" s="37">
        <f t="shared" si="85"/>
        <v>110.39630679816898</v>
      </c>
      <c r="E577" s="37">
        <f>GI_Data_Monthly!C577</f>
        <v>3.1427909830926199</v>
      </c>
      <c r="F577" s="114">
        <f>GI_Data_Monthly!L577</f>
        <v>22165.621240595599</v>
      </c>
      <c r="G577" s="37">
        <f>+GI_Data_Monthly!E577</f>
        <v>170.306826376125</v>
      </c>
      <c r="H577" s="29">
        <f>+GI_Data_Monthly!H577</f>
        <v>9559.9314025162403</v>
      </c>
      <c r="I577" s="115">
        <f>+GI_Data_Monthly!G577</f>
        <v>9641.7967793374992</v>
      </c>
      <c r="J577" s="29">
        <f>GI_Data_Monthly!I577</f>
        <v>0</v>
      </c>
      <c r="K577" s="38">
        <f>+GI_Data_Monthly!K577</f>
        <v>50.236201318545497</v>
      </c>
      <c r="L577" s="74">
        <f>+H577*1000/Population_Monthly!C697</f>
        <v>0.41160601485123111</v>
      </c>
      <c r="M577" s="74">
        <f>GI_Data_Monthly!N577</f>
        <v>452.277295784101</v>
      </c>
      <c r="N577" s="74">
        <f>GI_Data_Monthly!O577*100</f>
        <v>321.22910014177097</v>
      </c>
      <c r="O577" s="74">
        <f t="shared" si="89"/>
        <v>317.95524517588143</v>
      </c>
      <c r="P577" s="93">
        <f t="shared" si="86"/>
        <v>143.90944170873362</v>
      </c>
      <c r="Q577" s="116">
        <f t="shared" si="87"/>
        <v>20.677522625990672</v>
      </c>
      <c r="R577" s="74">
        <f t="shared" si="88"/>
        <v>320.64297584566901</v>
      </c>
      <c r="S577" s="121">
        <f t="shared" si="90"/>
        <v>2.4023460830522536E-2</v>
      </c>
      <c r="T577" s="74">
        <v>0</v>
      </c>
      <c r="U577" s="74">
        <f t="shared" si="93"/>
        <v>320.0482354313603</v>
      </c>
      <c r="V577" s="38">
        <v>76.215869726956996</v>
      </c>
      <c r="W577" s="83"/>
      <c r="X577" s="74">
        <f>+GI_Data_Monthly!AB577*100</f>
        <v>252.14702663299101</v>
      </c>
      <c r="Y577" s="74">
        <f>+GI_Data_Monthly!AC577*100</f>
        <v>315.31162929249604</v>
      </c>
      <c r="Z577" s="122">
        <f t="shared" si="91"/>
        <v>2.4089470006742202E-2</v>
      </c>
      <c r="AA577" s="120">
        <f t="shared" si="92"/>
        <v>3.1110842620599883</v>
      </c>
      <c r="AB577" s="38">
        <f t="shared" si="94"/>
        <v>25.469180637025953</v>
      </c>
      <c r="AC577" s="38">
        <f t="shared" si="95"/>
        <v>11.966746635809788</v>
      </c>
    </row>
    <row r="578" spans="1:29" x14ac:dyDescent="0.25">
      <c r="A578" s="113">
        <v>2027</v>
      </c>
      <c r="B578" s="113">
        <v>10</v>
      </c>
      <c r="C578" s="29">
        <f>+GI_Data_Monthly!J578</f>
        <v>1066738.22455997</v>
      </c>
      <c r="D578" s="37">
        <f t="shared" si="85"/>
        <v>110.49362359300912</v>
      </c>
      <c r="E578" s="37">
        <f>GI_Data_Monthly!C578</f>
        <v>3.1484960000000002</v>
      </c>
      <c r="F578" s="114">
        <f>GI_Data_Monthly!L578</f>
        <v>22202.85</v>
      </c>
      <c r="G578" s="37">
        <f>+GI_Data_Monthly!E578</f>
        <v>169.91298615966801</v>
      </c>
      <c r="H578" s="29">
        <f>+GI_Data_Monthly!H578</f>
        <v>9566.2950669172205</v>
      </c>
      <c r="I578" s="115">
        <f>+GI_Data_Monthly!G578</f>
        <v>9654.2966903608904</v>
      </c>
      <c r="J578" s="29">
        <f>GI_Data_Monthly!I578</f>
        <v>0</v>
      </c>
      <c r="K578" s="38">
        <f>+GI_Data_Monthly!K578</f>
        <v>50.291722414324198</v>
      </c>
      <c r="L578" s="74">
        <f>+H578*1000/Population_Monthly!C698</f>
        <v>0.41150576421708146</v>
      </c>
      <c r="M578" s="74">
        <f>GI_Data_Monthly!N578</f>
        <v>446.22430000000003</v>
      </c>
      <c r="N578" s="74">
        <f>GI_Data_Monthly!O578*100</f>
        <v>321.86930000000001</v>
      </c>
      <c r="O578" s="74">
        <f t="shared" si="89"/>
        <v>318.58485350921472</v>
      </c>
      <c r="P578" s="93">
        <f t="shared" si="86"/>
        <v>141.72617656176155</v>
      </c>
      <c r="Q578" s="116">
        <f t="shared" si="87"/>
        <v>20.695333665899803</v>
      </c>
      <c r="R578" s="74">
        <f t="shared" si="88"/>
        <v>321.24687584566897</v>
      </c>
      <c r="S578" s="121">
        <f t="shared" si="90"/>
        <v>2.4037427540612333E-2</v>
      </c>
      <c r="T578" s="74">
        <v>0</v>
      </c>
      <c r="U578" s="74">
        <f t="shared" si="93"/>
        <v>320.64297584566901</v>
      </c>
      <c r="V578" s="38">
        <v>76.281688572830703</v>
      </c>
      <c r="W578" s="83"/>
      <c r="X578" s="74">
        <f>+GI_Data_Monthly!AB578*100</f>
        <v>252.58869999999999</v>
      </c>
      <c r="Y578" s="74">
        <f>+GI_Data_Monthly!AC578*100</f>
        <v>315.87740000000002</v>
      </c>
      <c r="Z578" s="122">
        <f t="shared" si="91"/>
        <v>2.4148885476017512E-2</v>
      </c>
      <c r="AA578" s="120">
        <f t="shared" si="92"/>
        <v>3.1168548453933216</v>
      </c>
      <c r="AB578" s="38">
        <f t="shared" si="94"/>
        <v>25.486991676935084</v>
      </c>
      <c r="AC578" s="38">
        <f t="shared" si="95"/>
        <v>11.966746635809788</v>
      </c>
    </row>
    <row r="579" spans="1:29" x14ac:dyDescent="0.25">
      <c r="A579" s="113">
        <v>2027</v>
      </c>
      <c r="B579" s="113">
        <v>11</v>
      </c>
      <c r="C579" s="29">
        <f>+GI_Data_Monthly!J579</f>
        <v>1069779.0945289501</v>
      </c>
      <c r="D579" s="37">
        <f t="shared" si="85"/>
        <v>110.66656122793017</v>
      </c>
      <c r="E579" s="37">
        <f>GI_Data_Monthly!C579</f>
        <v>3.15452024644713</v>
      </c>
      <c r="F579" s="114">
        <f>GI_Data_Monthly!L579</f>
        <v>22245.894794837201</v>
      </c>
      <c r="G579" s="37">
        <f>+GI_Data_Monthly!E579</f>
        <v>169.54418401055401</v>
      </c>
      <c r="H579" s="29">
        <f>+GI_Data_Monthly!H579</f>
        <v>9574.0241928910109</v>
      </c>
      <c r="I579" s="115">
        <f>+GI_Data_Monthly!G579</f>
        <v>9666.6877750508593</v>
      </c>
      <c r="J579" s="29">
        <f>GI_Data_Monthly!I579</f>
        <v>0</v>
      </c>
      <c r="K579" s="38">
        <f>+GI_Data_Monthly!K579</f>
        <v>50.3657571584897</v>
      </c>
      <c r="L579" s="74">
        <f>+H579*1000/Population_Monthly!C699</f>
        <v>0.41146437925786278</v>
      </c>
      <c r="M579" s="74">
        <f>GI_Data_Monthly!N579</f>
        <v>446.16019458439803</v>
      </c>
      <c r="N579" s="74">
        <f>GI_Data_Monthly!O579*100</f>
        <v>322.650932050981</v>
      </c>
      <c r="O579" s="74">
        <f t="shared" si="89"/>
        <v>319.21368879095655</v>
      </c>
      <c r="P579" s="93">
        <f t="shared" si="86"/>
        <v>141.43519766179941</v>
      </c>
      <c r="Q579" s="116">
        <f t="shared" si="87"/>
        <v>20.723715005070222</v>
      </c>
      <c r="R579" s="74">
        <f t="shared" si="88"/>
        <v>321.9164440642507</v>
      </c>
      <c r="S579" s="121">
        <f t="shared" si="90"/>
        <v>2.3947654172543631E-2</v>
      </c>
      <c r="T579" s="74">
        <v>0</v>
      </c>
      <c r="U579" s="74">
        <f t="shared" si="93"/>
        <v>321.24687584566897</v>
      </c>
      <c r="V579" s="38">
        <v>76.229034520631259</v>
      </c>
      <c r="W579" s="83"/>
      <c r="X579" s="74">
        <f>+GI_Data_Monthly!AB579*100</f>
        <v>253.108910518865</v>
      </c>
      <c r="Y579" s="74">
        <f>+GI_Data_Monthly!AC579*100</f>
        <v>316.46383341734798</v>
      </c>
      <c r="Z579" s="122">
        <f t="shared" si="91"/>
        <v>2.4175458580379172E-2</v>
      </c>
      <c r="AA579" s="120">
        <f t="shared" si="92"/>
        <v>3.1226351034550461</v>
      </c>
      <c r="AB579" s="38">
        <f t="shared" si="94"/>
        <v>25.515373016105503</v>
      </c>
      <c r="AC579" s="38">
        <f t="shared" si="95"/>
        <v>11.966746635809788</v>
      </c>
    </row>
    <row r="580" spans="1:29" x14ac:dyDescent="0.25">
      <c r="A580" s="113">
        <v>2027</v>
      </c>
      <c r="B580" s="113">
        <v>12</v>
      </c>
      <c r="C580" s="29">
        <f>+GI_Data_Monthly!J580</f>
        <v>1073010.32645946</v>
      </c>
      <c r="D580" s="37">
        <f t="shared" si="85"/>
        <v>110.86554813635394</v>
      </c>
      <c r="E580" s="37">
        <f>GI_Data_Monthly!C580</f>
        <v>3.1604278927770402</v>
      </c>
      <c r="F580" s="114">
        <f>GI_Data_Monthly!L580</f>
        <v>22289.7626046601</v>
      </c>
      <c r="G580" s="37">
        <f>+GI_Data_Monthly!E580</f>
        <v>169.194879182721</v>
      </c>
      <c r="H580" s="29">
        <f>+GI_Data_Monthly!H580</f>
        <v>9582.4841069618597</v>
      </c>
      <c r="I580" s="115">
        <f>+GI_Data_Monthly!G580</f>
        <v>9678.4830318951808</v>
      </c>
      <c r="J580" s="29">
        <f>GI_Data_Monthly!I580</f>
        <v>9540.335351462476</v>
      </c>
      <c r="K580" s="38">
        <f>+GI_Data_Monthly!K580</f>
        <v>50.445517439508102</v>
      </c>
      <c r="L580" s="74">
        <f>+H580*1000/Population_Monthly!C700</f>
        <v>0.41145444808063564</v>
      </c>
      <c r="M580" s="74">
        <f>GI_Data_Monthly!N580</f>
        <v>451.56017137210398</v>
      </c>
      <c r="N580" s="74">
        <f>GI_Data_Monthly!O580*100</f>
        <v>323.46631486618202</v>
      </c>
      <c r="O580" s="74">
        <f t="shared" si="89"/>
        <v>319.84223838361009</v>
      </c>
      <c r="P580" s="93">
        <f t="shared" si="86"/>
        <v>142.8794412313967</v>
      </c>
      <c r="Q580" s="116">
        <f t="shared" si="87"/>
        <v>20.756032536214885</v>
      </c>
      <c r="R580" s="74">
        <f t="shared" si="88"/>
        <v>322.66218230572099</v>
      </c>
      <c r="S580" s="121">
        <f t="shared" si="90"/>
        <v>2.3874735071197195E-2</v>
      </c>
      <c r="T580" s="74">
        <v>0</v>
      </c>
      <c r="U580" s="74">
        <f t="shared" si="93"/>
        <v>321.9164440642507</v>
      </c>
      <c r="V580" s="38">
        <v>76.092707437108459</v>
      </c>
      <c r="W580" s="83">
        <f>AVERAGE(Q569:Q580)</f>
        <v>20.62799000533013</v>
      </c>
      <c r="X580" s="74">
        <f>+GI_Data_Monthly!AB580*100</f>
        <v>253.63786148860302</v>
      </c>
      <c r="Y580" s="74">
        <f>+GI_Data_Monthly!AC580*100</f>
        <v>317.03376629577502</v>
      </c>
      <c r="Z580" s="122">
        <f t="shared" si="91"/>
        <v>2.4168219168887357E-2</v>
      </c>
      <c r="AA580" s="120">
        <f t="shared" si="92"/>
        <v>3.1284242025042772</v>
      </c>
      <c r="AB580" s="38">
        <f t="shared" si="94"/>
        <v>25.547690547250166</v>
      </c>
      <c r="AC580" s="38">
        <f t="shared" si="95"/>
        <v>11.966746635809788</v>
      </c>
    </row>
    <row r="581" spans="1:29" x14ac:dyDescent="0.25">
      <c r="A581" s="113">
        <v>2028</v>
      </c>
      <c r="B581" s="113">
        <v>1</v>
      </c>
      <c r="C581" s="29">
        <f>+GI_Data_Monthly!J581</f>
        <v>1076154.4891877901</v>
      </c>
      <c r="D581" s="37">
        <f t="shared" ref="D581:D644" si="96">C581/I581</f>
        <v>111.04733199681313</v>
      </c>
      <c r="E581" s="37">
        <f>GI_Data_Monthly!C581</f>
        <v>3.1665390000000002</v>
      </c>
      <c r="F581" s="114">
        <f>GI_Data_Monthly!L581</f>
        <v>22334.09</v>
      </c>
      <c r="G581" s="37">
        <f>+GI_Data_Monthly!E581</f>
        <v>168.822146535645</v>
      </c>
      <c r="H581" s="29">
        <f>+GI_Data_Monthly!H581</f>
        <v>9591.8690332810293</v>
      </c>
      <c r="I581" s="115">
        <f>+GI_Data_Monthly!G581</f>
        <v>9690.9531263540302</v>
      </c>
      <c r="J581" s="29">
        <f>GI_Data_Monthly!I581</f>
        <v>0</v>
      </c>
      <c r="K581" s="38">
        <f>+GI_Data_Monthly!K581</f>
        <v>50.524260068863903</v>
      </c>
      <c r="L581" s="74">
        <f>+H581*1000/Population_Monthly!C701</f>
        <v>0.41148421725541834</v>
      </c>
      <c r="M581" s="74">
        <f>GI_Data_Monthly!N581</f>
        <v>461.53070000000002</v>
      </c>
      <c r="N581" s="74">
        <f>GI_Data_Monthly!O581*100</f>
        <v>324.28440000000001</v>
      </c>
      <c r="O581" s="74">
        <f t="shared" si="89"/>
        <v>320.47498838361003</v>
      </c>
      <c r="P581" s="93">
        <f t="shared" ref="P581:P644" si="97">M581/E581</f>
        <v>145.75241296570167</v>
      </c>
      <c r="Q581" s="116">
        <f t="shared" ref="Q581:Q644" si="98">K581*L581</f>
        <v>20.789935606845653</v>
      </c>
      <c r="R581" s="74">
        <f t="shared" si="88"/>
        <v>323.46721563905436</v>
      </c>
      <c r="S581" s="121">
        <f t="shared" si="90"/>
        <v>2.397602208332783E-2</v>
      </c>
      <c r="T581" s="74">
        <v>0</v>
      </c>
      <c r="U581" s="74">
        <f t="shared" si="93"/>
        <v>322.66218230572099</v>
      </c>
      <c r="V581" s="38">
        <v>75.91933650636615</v>
      </c>
      <c r="W581" s="83"/>
      <c r="X581" s="74">
        <f>+GI_Data_Monthly!AB581*100</f>
        <v>254.1575</v>
      </c>
      <c r="Y581" s="74">
        <f>+GI_Data_Monthly!AC581*100</f>
        <v>317.62579999999997</v>
      </c>
      <c r="Z581" s="122">
        <f t="shared" si="91"/>
        <v>2.4143935984488236E-2</v>
      </c>
      <c r="AA581" s="120">
        <f t="shared" si="92"/>
        <v>3.134224702504278</v>
      </c>
      <c r="AB581" s="38">
        <f t="shared" si="94"/>
        <v>25.581593617880934</v>
      </c>
      <c r="AC581" s="38">
        <f t="shared" si="95"/>
        <v>11.966746635809788</v>
      </c>
    </row>
    <row r="582" spans="1:29" x14ac:dyDescent="0.25">
      <c r="A582" s="113">
        <v>2028</v>
      </c>
      <c r="B582" s="113">
        <v>2</v>
      </c>
      <c r="C582" s="29">
        <f>+GI_Data_Monthly!J582</f>
        <v>1078738.3793049101</v>
      </c>
      <c r="D582" s="37">
        <f t="shared" si="96"/>
        <v>111.16392714965711</v>
      </c>
      <c r="E582" s="37">
        <f>GI_Data_Monthly!C582</f>
        <v>3.1726034747938199</v>
      </c>
      <c r="F582" s="114">
        <f>GI_Data_Monthly!L582</f>
        <v>22375.0161763426</v>
      </c>
      <c r="G582" s="37">
        <f>+GI_Data_Monthly!E582</f>
        <v>168.421948876908</v>
      </c>
      <c r="H582" s="29">
        <f>+GI_Data_Monthly!H582</f>
        <v>9601.5598147440505</v>
      </c>
      <c r="I582" s="115">
        <f>+GI_Data_Monthly!G582</f>
        <v>9704.0326566785698</v>
      </c>
      <c r="J582" s="29">
        <f>GI_Data_Monthly!I582</f>
        <v>0</v>
      </c>
      <c r="K582" s="38">
        <f>+GI_Data_Monthly!K582</f>
        <v>50.590360341417998</v>
      </c>
      <c r="L582" s="74">
        <f>+H582*1000/Population_Monthly!C702</f>
        <v>0.41152704161354325</v>
      </c>
      <c r="M582" s="74">
        <f>GI_Data_Monthly!N582</f>
        <v>474.26673157521702</v>
      </c>
      <c r="N582" s="74">
        <f>GI_Data_Monthly!O582*100</f>
        <v>325.01628504538803</v>
      </c>
      <c r="O582" s="74">
        <f t="shared" si="89"/>
        <v>321.11921347120023</v>
      </c>
      <c r="P582" s="93">
        <f t="shared" si="97"/>
        <v>149.48818386641858</v>
      </c>
      <c r="Q582" s="116">
        <f t="shared" si="98"/>
        <v>20.819301325466874</v>
      </c>
      <c r="R582" s="74">
        <f t="shared" si="88"/>
        <v>324.25566663719002</v>
      </c>
      <c r="S582" s="121">
        <f t="shared" si="90"/>
        <v>2.4365119126309676E-2</v>
      </c>
      <c r="T582" s="74">
        <v>1</v>
      </c>
      <c r="U582" s="74">
        <f t="shared" si="93"/>
        <v>323.46721563905436</v>
      </c>
      <c r="V582" s="38">
        <v>75.756655213157927</v>
      </c>
      <c r="W582" s="83"/>
      <c r="X582" s="74">
        <f>+GI_Data_Monthly!AB582*100</f>
        <v>254.612955226628</v>
      </c>
      <c r="Y582" s="74">
        <f>+GI_Data_Monthly!AC582*100</f>
        <v>318.22140574577202</v>
      </c>
      <c r="Z582" s="122">
        <f t="shared" si="91"/>
        <v>2.4135366478156801E-2</v>
      </c>
      <c r="AA582" s="120">
        <f t="shared" si="92"/>
        <v>3.1400410467591287</v>
      </c>
      <c r="AB582" s="38">
        <f t="shared" si="94"/>
        <v>25.610959336502155</v>
      </c>
      <c r="AC582" s="38">
        <f t="shared" si="95"/>
        <v>11.966746635809788</v>
      </c>
    </row>
    <row r="583" spans="1:29" x14ac:dyDescent="0.25">
      <c r="A583" s="113">
        <v>2028</v>
      </c>
      <c r="B583" s="113">
        <v>3</v>
      </c>
      <c r="C583" s="29">
        <f>+GI_Data_Monthly!J583</f>
        <v>1080811.07633691</v>
      </c>
      <c r="D583" s="37">
        <f t="shared" si="96"/>
        <v>111.23443486241338</v>
      </c>
      <c r="E583" s="37">
        <f>GI_Data_Monthly!C583</f>
        <v>3.1782630706767399</v>
      </c>
      <c r="F583" s="114">
        <f>GI_Data_Monthly!L583</f>
        <v>22411.462494343701</v>
      </c>
      <c r="G583" s="37">
        <f>+GI_Data_Monthly!E583</f>
        <v>168.02455542434299</v>
      </c>
      <c r="H583" s="29">
        <f>+GI_Data_Monthly!H583</f>
        <v>9610.6897809858001</v>
      </c>
      <c r="I583" s="115">
        <f>+GI_Data_Monthly!G583</f>
        <v>9716.5151931033997</v>
      </c>
      <c r="J583" s="29">
        <f>GI_Data_Monthly!I583</f>
        <v>0</v>
      </c>
      <c r="K583" s="38">
        <f>+GI_Data_Monthly!K583</f>
        <v>50.644557566951001</v>
      </c>
      <c r="L583" s="74">
        <f>+H583*1000/Population_Monthly!C703</f>
        <v>0.41154577345832999</v>
      </c>
      <c r="M583" s="74">
        <f>GI_Data_Monthly!N583</f>
        <v>485.67873759060501</v>
      </c>
      <c r="N583" s="74">
        <f>GI_Data_Monthly!O583*100</f>
        <v>325.657565853574</v>
      </c>
      <c r="O583" s="74">
        <f t="shared" si="89"/>
        <v>321.77963031299083</v>
      </c>
      <c r="P583" s="93">
        <f t="shared" si="97"/>
        <v>152.81262966290282</v>
      </c>
      <c r="Q583" s="116">
        <f t="shared" si="98"/>
        <v>20.842553615345768</v>
      </c>
      <c r="R583" s="74">
        <f t="shared" si="88"/>
        <v>324.98608363298735</v>
      </c>
      <c r="S583" s="121">
        <f t="shared" si="90"/>
        <v>2.4942366649175263E-2</v>
      </c>
      <c r="T583" s="74">
        <v>0</v>
      </c>
      <c r="U583" s="74">
        <f t="shared" si="93"/>
        <v>324.25566663719002</v>
      </c>
      <c r="V583" s="38">
        <v>75.607932890079951</v>
      </c>
      <c r="W583" s="83"/>
      <c r="X583" s="74">
        <f>+GI_Data_Monthly!AB583*100</f>
        <v>255.00909297018399</v>
      </c>
      <c r="Y583" s="74">
        <f>+GI_Data_Monthly!AC583*100</f>
        <v>318.781498873283</v>
      </c>
      <c r="Z583" s="122">
        <f t="shared" si="91"/>
        <v>2.4168863334740869E-2</v>
      </c>
      <c r="AA583" s="120">
        <f t="shared" si="92"/>
        <v>3.145891273981849</v>
      </c>
      <c r="AB583" s="38">
        <f t="shared" si="94"/>
        <v>25.634211626381049</v>
      </c>
      <c r="AC583" s="38">
        <f t="shared" si="95"/>
        <v>11.966746635809788</v>
      </c>
    </row>
    <row r="584" spans="1:29" x14ac:dyDescent="0.25">
      <c r="A584" s="113">
        <v>2028</v>
      </c>
      <c r="B584" s="113">
        <v>4</v>
      </c>
      <c r="C584" s="29">
        <f>+GI_Data_Monthly!J584</f>
        <v>1082966.5721090401</v>
      </c>
      <c r="D584" s="37">
        <f t="shared" si="96"/>
        <v>111.30600522755917</v>
      </c>
      <c r="E584" s="37">
        <f>GI_Data_Monthly!C584</f>
        <v>3.1843499999999998</v>
      </c>
      <c r="F584" s="114">
        <f>GI_Data_Monthly!L584</f>
        <v>22450.71</v>
      </c>
      <c r="G584" s="37">
        <f>+GI_Data_Monthly!E584</f>
        <v>167.58145840332</v>
      </c>
      <c r="H584" s="29">
        <f>+GI_Data_Monthly!H584</f>
        <v>9620.3183097528999</v>
      </c>
      <c r="I584" s="115">
        <f>+GI_Data_Monthly!G584</f>
        <v>9729.6329150882102</v>
      </c>
      <c r="J584" s="29">
        <f>GI_Data_Monthly!I584</f>
        <v>0</v>
      </c>
      <c r="K584" s="38">
        <f>+GI_Data_Monthly!K584</f>
        <v>50.701640804342397</v>
      </c>
      <c r="L584" s="74">
        <f>+H584*1000/Population_Monthly!C704</f>
        <v>0.41158580143379558</v>
      </c>
      <c r="M584" s="74">
        <f>GI_Data_Monthly!N584</f>
        <v>493.71820000000002</v>
      </c>
      <c r="N584" s="74">
        <f>GI_Data_Monthly!O584*100</f>
        <v>326.35839999999996</v>
      </c>
      <c r="O584" s="74">
        <f t="shared" si="89"/>
        <v>322.45667197965753</v>
      </c>
      <c r="P584" s="93">
        <f t="shared" si="97"/>
        <v>155.04520545794276</v>
      </c>
      <c r="Q584" s="116">
        <f t="shared" si="98"/>
        <v>20.868075464463697</v>
      </c>
      <c r="R584" s="74">
        <f t="shared" ref="R584:R647" si="99">AVERAGE(N582:N584)</f>
        <v>325.67741696632066</v>
      </c>
      <c r="S584" s="121">
        <f t="shared" si="90"/>
        <v>2.552996396675522E-2</v>
      </c>
      <c r="T584" s="74">
        <v>0</v>
      </c>
      <c r="U584" s="74">
        <f t="shared" si="93"/>
        <v>324.98608363298735</v>
      </c>
      <c r="V584" s="38">
        <v>75.433520949785049</v>
      </c>
      <c r="W584" s="83"/>
      <c r="X584" s="74">
        <f>+GI_Data_Monthly!AB584*100</f>
        <v>255.44749999999999</v>
      </c>
      <c r="Y584" s="74">
        <f>+GI_Data_Monthly!AC584*100</f>
        <v>319.38279999999997</v>
      </c>
      <c r="Z584" s="122">
        <f t="shared" si="91"/>
        <v>2.4255457390902568E-2</v>
      </c>
      <c r="AA584" s="120">
        <f t="shared" si="92"/>
        <v>3.1517635239818489</v>
      </c>
      <c r="AB584" s="38">
        <f t="shared" si="94"/>
        <v>25.659733475498978</v>
      </c>
      <c r="AC584" s="38">
        <f t="shared" si="95"/>
        <v>11.966746635809788</v>
      </c>
    </row>
    <row r="585" spans="1:29" x14ac:dyDescent="0.25">
      <c r="A585" s="113">
        <v>2028</v>
      </c>
      <c r="B585" s="113">
        <v>5</v>
      </c>
      <c r="C585" s="29">
        <f>+GI_Data_Monthly!J585</f>
        <v>1085213.98786142</v>
      </c>
      <c r="D585" s="37">
        <f t="shared" si="96"/>
        <v>111.39791452451259</v>
      </c>
      <c r="E585" s="37">
        <f>GI_Data_Monthly!C585</f>
        <v>3.1903071967204699</v>
      </c>
      <c r="F585" s="114">
        <f>GI_Data_Monthly!L585</f>
        <v>22490.5743279749</v>
      </c>
      <c r="G585" s="37">
        <f>+GI_Data_Monthly!E585</f>
        <v>167.15164814134801</v>
      </c>
      <c r="H585" s="29">
        <f>+GI_Data_Monthly!H585</f>
        <v>9629.3282194992898</v>
      </c>
      <c r="I585" s="115">
        <f>+GI_Data_Monthly!G585</f>
        <v>9741.7801086628406</v>
      </c>
      <c r="J585" s="29">
        <f>GI_Data_Monthly!I585</f>
        <v>0</v>
      </c>
      <c r="K585" s="38">
        <f>+GI_Data_Monthly!K585</f>
        <v>50.761082631834597</v>
      </c>
      <c r="L585" s="74">
        <f>+H585*1000/Population_Monthly!C705</f>
        <v>0.41160380781497702</v>
      </c>
      <c r="M585" s="74">
        <f>GI_Data_Monthly!N585</f>
        <v>494.751346287606</v>
      </c>
      <c r="N585" s="74">
        <f>GI_Data_Monthly!O585*100</f>
        <v>327.09114659954901</v>
      </c>
      <c r="O585" s="74">
        <f t="shared" si="89"/>
        <v>323.14734590429384</v>
      </c>
      <c r="P585" s="93">
        <f t="shared" si="97"/>
        <v>155.07953177555879</v>
      </c>
      <c r="Q585" s="116">
        <f t="shared" si="98"/>
        <v>20.893454900073817</v>
      </c>
      <c r="R585" s="74">
        <f t="shared" si="99"/>
        <v>326.36903748437436</v>
      </c>
      <c r="S585" s="121">
        <f t="shared" si="90"/>
        <v>2.5997514291528523E-2</v>
      </c>
      <c r="T585" s="74">
        <v>0</v>
      </c>
      <c r="U585" s="74">
        <f t="shared" si="93"/>
        <v>325.67741696632066</v>
      </c>
      <c r="V585" s="38">
        <v>75.241620352156019</v>
      </c>
      <c r="W585" s="83"/>
      <c r="X585" s="74">
        <f>+GI_Data_Monthly!AB585*100</f>
        <v>255.91768952546801</v>
      </c>
      <c r="Y585" s="74">
        <f>+GI_Data_Monthly!AC585*100</f>
        <v>319.96659429841895</v>
      </c>
      <c r="Z585" s="122">
        <f t="shared" si="91"/>
        <v>2.4395081218968107E-2</v>
      </c>
      <c r="AA585" s="120">
        <f t="shared" si="92"/>
        <v>3.1576582379168774</v>
      </c>
      <c r="AB585" s="38">
        <f t="shared" si="94"/>
        <v>25.685112911109098</v>
      </c>
      <c r="AC585" s="38">
        <f t="shared" si="95"/>
        <v>11.966746635809788</v>
      </c>
    </row>
    <row r="586" spans="1:29" x14ac:dyDescent="0.25">
      <c r="A586" s="113">
        <v>2028</v>
      </c>
      <c r="B586" s="113">
        <v>6</v>
      </c>
      <c r="C586" s="29">
        <f>+GI_Data_Monthly!J586</f>
        <v>1087597.0381618901</v>
      </c>
      <c r="D586" s="37">
        <f t="shared" si="96"/>
        <v>111.50187064594199</v>
      </c>
      <c r="E586" s="37">
        <f>GI_Data_Monthly!C586</f>
        <v>3.1964780830293398</v>
      </c>
      <c r="F586" s="114">
        <f>GI_Data_Monthly!L586</f>
        <v>22532.861133423801</v>
      </c>
      <c r="G586" s="37">
        <f>+GI_Data_Monthly!E586</f>
        <v>166.77094441160801</v>
      </c>
      <c r="H586" s="29">
        <f>+GI_Data_Monthly!H586</f>
        <v>9638.1974283276904</v>
      </c>
      <c r="I586" s="115">
        <f>+GI_Data_Monthly!G586</f>
        <v>9754.0698811717393</v>
      </c>
      <c r="J586" s="29">
        <f>GI_Data_Monthly!I586</f>
        <v>0</v>
      </c>
      <c r="K586" s="38">
        <f>+GI_Data_Monthly!K586</f>
        <v>50.823263374585103</v>
      </c>
      <c r="L586" s="74">
        <f>+H586*1000/Population_Monthly!C706</f>
        <v>0.41161577322829485</v>
      </c>
      <c r="M586" s="74">
        <f>GI_Data_Monthly!N586</f>
        <v>489.77213109250999</v>
      </c>
      <c r="N586" s="74">
        <f>GI_Data_Monthly!O586*100</f>
        <v>327.85806002452802</v>
      </c>
      <c r="O586" s="74">
        <f t="shared" si="89"/>
        <v>323.84844433143411</v>
      </c>
      <c r="P586" s="93">
        <f t="shared" si="97"/>
        <v>153.22242742498244</v>
      </c>
      <c r="Q586" s="116">
        <f t="shared" si="98"/>
        <v>20.919656851915125</v>
      </c>
      <c r="R586" s="74">
        <f t="shared" si="99"/>
        <v>327.10253554135898</v>
      </c>
      <c r="S586" s="121">
        <f t="shared" si="90"/>
        <v>2.6336879009248859E-2</v>
      </c>
      <c r="T586" s="74">
        <v>0</v>
      </c>
      <c r="U586" s="74">
        <f t="shared" si="93"/>
        <v>326.36903748437436</v>
      </c>
      <c r="V586" s="38">
        <v>75.056848369603316</v>
      </c>
      <c r="W586" s="83"/>
      <c r="X586" s="74">
        <f>+GI_Data_Monthly!AB586*100</f>
        <v>256.42201282483899</v>
      </c>
      <c r="Y586" s="74">
        <f>+GI_Data_Monthly!AC586*100</f>
        <v>320.57055847436402</v>
      </c>
      <c r="Z586" s="122">
        <f t="shared" si="91"/>
        <v>2.4580633175047845E-2</v>
      </c>
      <c r="AA586" s="120">
        <f t="shared" si="92"/>
        <v>3.1635754439994659</v>
      </c>
      <c r="AB586" s="38">
        <f t="shared" si="94"/>
        <v>25.711314862950406</v>
      </c>
      <c r="AC586" s="38">
        <f t="shared" si="95"/>
        <v>11.966746635809788</v>
      </c>
    </row>
    <row r="587" spans="1:29" x14ac:dyDescent="0.25">
      <c r="A587" s="113">
        <v>2028</v>
      </c>
      <c r="B587" s="113">
        <v>7</v>
      </c>
      <c r="C587" s="29">
        <f>+GI_Data_Monthly!J587</f>
        <v>1089776.78239237</v>
      </c>
      <c r="D587" s="37">
        <f t="shared" si="96"/>
        <v>111.5870387994882</v>
      </c>
      <c r="E587" s="37">
        <f>GI_Data_Monthly!C587</f>
        <v>3.2023920000000001</v>
      </c>
      <c r="F587" s="114">
        <f>GI_Data_Monthly!L587</f>
        <v>22573.4</v>
      </c>
      <c r="G587" s="37">
        <f>+GI_Data_Monthly!E587</f>
        <v>166.537094631348</v>
      </c>
      <c r="H587" s="29">
        <f>+GI_Data_Monthly!H587</f>
        <v>9646.2526040449702</v>
      </c>
      <c r="I587" s="115">
        <f>+GI_Data_Monthly!G587</f>
        <v>9766.1591715019895</v>
      </c>
      <c r="J587" s="29">
        <f>GI_Data_Monthly!I587</f>
        <v>0</v>
      </c>
      <c r="K587" s="38">
        <f>+GI_Data_Monthly!K587</f>
        <v>50.878546828370098</v>
      </c>
      <c r="L587" s="74">
        <f>+H587*1000/Population_Monthly!C707</f>
        <v>0.41159298360585278</v>
      </c>
      <c r="M587" s="74">
        <f>GI_Data_Monthly!N587</f>
        <v>480.9067</v>
      </c>
      <c r="N587" s="74">
        <f>GI_Data_Monthly!O587*100</f>
        <v>328.54329999999999</v>
      </c>
      <c r="O587" s="74">
        <f t="shared" si="89"/>
        <v>324.55558599810075</v>
      </c>
      <c r="P587" s="93">
        <f t="shared" si="97"/>
        <v>150.17109085958245</v>
      </c>
      <c r="Q587" s="116">
        <f t="shared" si="98"/>
        <v>20.941252890618948</v>
      </c>
      <c r="R587" s="74">
        <f t="shared" si="99"/>
        <v>327.83083554135902</v>
      </c>
      <c r="S587" s="121">
        <f t="shared" si="90"/>
        <v>2.6513040152772449E-2</v>
      </c>
      <c r="T587" s="74">
        <v>0</v>
      </c>
      <c r="U587" s="74">
        <f t="shared" si="93"/>
        <v>327.10253554135898</v>
      </c>
      <c r="V587" s="38">
        <v>74.938225296063877</v>
      </c>
      <c r="W587" s="83"/>
      <c r="X587" s="74">
        <f>+GI_Data_Monthly!AB587*100</f>
        <v>256.88490000000002</v>
      </c>
      <c r="Y587" s="74">
        <f>+GI_Data_Monthly!AC587*100</f>
        <v>321.15440000000001</v>
      </c>
      <c r="Z587" s="122">
        <f t="shared" si="91"/>
        <v>2.4792442024234234E-2</v>
      </c>
      <c r="AA587" s="120">
        <f t="shared" si="92"/>
        <v>3.1695117773327994</v>
      </c>
      <c r="AB587" s="38">
        <f t="shared" si="94"/>
        <v>25.732910901654229</v>
      </c>
      <c r="AC587" s="38">
        <f t="shared" si="95"/>
        <v>11.966746635809788</v>
      </c>
    </row>
    <row r="588" spans="1:29" x14ac:dyDescent="0.25">
      <c r="A588" s="113">
        <v>2028</v>
      </c>
      <c r="B588" s="113">
        <v>8</v>
      </c>
      <c r="C588" s="29">
        <f>+GI_Data_Monthly!J588</f>
        <v>1091793.95213549</v>
      </c>
      <c r="D588" s="37">
        <f t="shared" si="96"/>
        <v>111.64496203792466</v>
      </c>
      <c r="E588" s="37">
        <f>GI_Data_Monthly!C588</f>
        <v>3.20839486740396</v>
      </c>
      <c r="F588" s="114">
        <f>GI_Data_Monthly!L588</f>
        <v>22613.905897949899</v>
      </c>
      <c r="G588" s="37">
        <f>+GI_Data_Monthly!E588</f>
        <v>166.487152594897</v>
      </c>
      <c r="H588" s="29">
        <f>+GI_Data_Monthly!H588</f>
        <v>9654.0583952505604</v>
      </c>
      <c r="I588" s="115">
        <f>+GI_Data_Monthly!G588</f>
        <v>9779.1600463316809</v>
      </c>
      <c r="J588" s="29">
        <f>GI_Data_Monthly!I588</f>
        <v>0</v>
      </c>
      <c r="K588" s="38">
        <f>+GI_Data_Monthly!K588</f>
        <v>50.927536744566197</v>
      </c>
      <c r="L588" s="74">
        <f>+H588*1000/Population_Monthly!C708</f>
        <v>0.41155960308506623</v>
      </c>
      <c r="M588" s="74">
        <f>GI_Data_Monthly!N588</f>
        <v>469.65339155551999</v>
      </c>
      <c r="N588" s="74">
        <f>GI_Data_Monthly!O588*100</f>
        <v>329.14823557891498</v>
      </c>
      <c r="O588" s="74">
        <f t="shared" si="89"/>
        <v>325.26442001340735</v>
      </c>
      <c r="P588" s="93">
        <f t="shared" si="97"/>
        <v>146.38266515353681</v>
      </c>
      <c r="Q588" s="116">
        <f t="shared" si="98"/>
        <v>20.959716808693791</v>
      </c>
      <c r="R588" s="74">
        <f t="shared" si="99"/>
        <v>328.51653186781431</v>
      </c>
      <c r="S588" s="121">
        <f t="shared" si="90"/>
        <v>2.6528034852983273E-2</v>
      </c>
      <c r="T588" s="74">
        <v>0</v>
      </c>
      <c r="U588" s="74">
        <f t="shared" si="93"/>
        <v>327.83083554135902</v>
      </c>
      <c r="V588" s="38">
        <v>74.912117165136877</v>
      </c>
      <c r="W588" s="83"/>
      <c r="X588" s="74">
        <f>+GI_Data_Monthly!AB588*100</f>
        <v>257.30861712249305</v>
      </c>
      <c r="Y588" s="74">
        <f>+GI_Data_Monthly!AC588*100</f>
        <v>321.75614734202497</v>
      </c>
      <c r="Z588" s="122">
        <f t="shared" si="91"/>
        <v>2.5006018145581399E-2</v>
      </c>
      <c r="AA588" s="120">
        <f t="shared" si="92"/>
        <v>3.1754635679117604</v>
      </c>
      <c r="AB588" s="38">
        <f t="shared" si="94"/>
        <v>25.751374819729072</v>
      </c>
      <c r="AC588" s="38">
        <f t="shared" si="95"/>
        <v>11.966746635809788</v>
      </c>
    </row>
    <row r="589" spans="1:29" x14ac:dyDescent="0.25">
      <c r="A589" s="113">
        <v>2028</v>
      </c>
      <c r="B589" s="113">
        <v>9</v>
      </c>
      <c r="C589" s="29">
        <f>+GI_Data_Monthly!J589</f>
        <v>1093818.36693559</v>
      </c>
      <c r="D589" s="37">
        <f t="shared" si="96"/>
        <v>111.70143873510312</v>
      </c>
      <c r="E589" s="37">
        <f>GI_Data_Monthly!C589</f>
        <v>3.2143474976400501</v>
      </c>
      <c r="F589" s="114">
        <f>GI_Data_Monthly!L589</f>
        <v>22654.0602730803</v>
      </c>
      <c r="G589" s="37">
        <f>+GI_Data_Monthly!E589</f>
        <v>166.59109276022801</v>
      </c>
      <c r="H589" s="29">
        <f>+GI_Data_Monthly!H589</f>
        <v>9661.8946509692705</v>
      </c>
      <c r="I589" s="115">
        <f>+GI_Data_Monthly!G589</f>
        <v>9792.3391079102403</v>
      </c>
      <c r="J589" s="29">
        <f>GI_Data_Monthly!I589</f>
        <v>0</v>
      </c>
      <c r="K589" s="38">
        <f>+GI_Data_Monthly!K589</f>
        <v>50.976209353704398</v>
      </c>
      <c r="L589" s="74">
        <f>+H589*1000/Population_Monthly!C709</f>
        <v>0.41152757947142621</v>
      </c>
      <c r="M589" s="74">
        <f>GI_Data_Monthly!N589</f>
        <v>459.20556661745002</v>
      </c>
      <c r="N589" s="74">
        <f>GI_Data_Monthly!O589*100</f>
        <v>329.70253033807001</v>
      </c>
      <c r="O589" s="74">
        <f t="shared" si="89"/>
        <v>325.97053919643224</v>
      </c>
      <c r="P589" s="93">
        <f t="shared" si="97"/>
        <v>142.86120805376373</v>
      </c>
      <c r="Q589" s="116">
        <f t="shared" si="98"/>
        <v>20.978116045958647</v>
      </c>
      <c r="R589" s="74">
        <f t="shared" si="99"/>
        <v>329.13135530566166</v>
      </c>
      <c r="S589" s="121">
        <f t="shared" si="90"/>
        <v>2.63781525165665E-2</v>
      </c>
      <c r="T589" s="74">
        <v>0</v>
      </c>
      <c r="U589" s="74">
        <f t="shared" si="93"/>
        <v>328.51653186781431</v>
      </c>
      <c r="V589" s="38">
        <v>74.959664777158054</v>
      </c>
      <c r="W589" s="83"/>
      <c r="X589" s="74">
        <f>+GI_Data_Monthly!AB589*100</f>
        <v>257.71269292268005</v>
      </c>
      <c r="Y589" s="74">
        <f>+GI_Data_Monthly!AC589*100</f>
        <v>322.357356924805</v>
      </c>
      <c r="Z589" s="122">
        <f t="shared" si="91"/>
        <v>2.5202242452751728E-2</v>
      </c>
      <c r="AA589" s="120">
        <f t="shared" si="92"/>
        <v>3.1814266107907119</v>
      </c>
      <c r="AB589" s="38">
        <f t="shared" si="94"/>
        <v>25.769774056993928</v>
      </c>
      <c r="AC589" s="38">
        <f t="shared" si="95"/>
        <v>11.966746635809788</v>
      </c>
    </row>
    <row r="590" spans="1:29" x14ac:dyDescent="0.25">
      <c r="A590" s="113">
        <v>2028</v>
      </c>
      <c r="B590" s="113">
        <v>10</v>
      </c>
      <c r="C590" s="29">
        <f>+GI_Data_Monthly!J590</f>
        <v>1096099.47844459</v>
      </c>
      <c r="D590" s="37">
        <f t="shared" si="96"/>
        <v>111.79222504744149</v>
      </c>
      <c r="E590" s="37">
        <f>GI_Data_Monthly!C590</f>
        <v>3.2201420000000001</v>
      </c>
      <c r="F590" s="114">
        <f>GI_Data_Monthly!L590</f>
        <v>22694.06</v>
      </c>
      <c r="G590" s="37">
        <f>+GI_Data_Monthly!E590</f>
        <v>166.777612175293</v>
      </c>
      <c r="H590" s="29">
        <f>+GI_Data_Monthly!H590</f>
        <v>9670.1581156410593</v>
      </c>
      <c r="I590" s="115">
        <f>+GI_Data_Monthly!G590</f>
        <v>9804.7916836742097</v>
      </c>
      <c r="J590" s="29">
        <f>GI_Data_Monthly!I590</f>
        <v>0</v>
      </c>
      <c r="K590" s="38">
        <f>+GI_Data_Monthly!K590</f>
        <v>51.033113816764001</v>
      </c>
      <c r="L590" s="74">
        <f>+H590*1000/Population_Monthly!C710</f>
        <v>0.41151379261853227</v>
      </c>
      <c r="M590" s="74">
        <f>GI_Data_Monthly!N590</f>
        <v>452.83819999999997</v>
      </c>
      <c r="N590" s="74">
        <f>GI_Data_Monthly!O590*100</f>
        <v>330.26499999999999</v>
      </c>
      <c r="O590" s="74">
        <f t="shared" si="89"/>
        <v>326.67018086309889</v>
      </c>
      <c r="P590" s="93">
        <f t="shared" si="97"/>
        <v>140.6267798128157</v>
      </c>
      <c r="Q590" s="116">
        <f t="shared" si="98"/>
        <v>21.000830215869776</v>
      </c>
      <c r="R590" s="74">
        <f t="shared" si="99"/>
        <v>329.70525530566164</v>
      </c>
      <c r="S590" s="121">
        <f t="shared" si="90"/>
        <v>2.6084190073424107E-2</v>
      </c>
      <c r="T590" s="74">
        <v>0</v>
      </c>
      <c r="U590" s="74">
        <f t="shared" si="93"/>
        <v>329.13135530566166</v>
      </c>
      <c r="V590" s="38">
        <v>75.039050255577351</v>
      </c>
      <c r="W590" s="83"/>
      <c r="X590" s="74">
        <f>+GI_Data_Monthly!AB590*100</f>
        <v>258.13400000000001</v>
      </c>
      <c r="Y590" s="74">
        <f>+GI_Data_Monthly!AC590*100</f>
        <v>322.94010000000003</v>
      </c>
      <c r="Z590" s="122">
        <f t="shared" si="91"/>
        <v>2.5372805997152709E-2</v>
      </c>
      <c r="AA590" s="120">
        <f t="shared" si="92"/>
        <v>3.1873971107907129</v>
      </c>
      <c r="AB590" s="38">
        <f t="shared" si="94"/>
        <v>25.792488226905057</v>
      </c>
      <c r="AC590" s="38">
        <f t="shared" si="95"/>
        <v>11.966746635809788</v>
      </c>
    </row>
    <row r="591" spans="1:29" x14ac:dyDescent="0.25">
      <c r="A591" s="113">
        <v>2028</v>
      </c>
      <c r="B591" s="113">
        <v>11</v>
      </c>
      <c r="C591" s="29">
        <f>+GI_Data_Monthly!J591</f>
        <v>1098992.64384411</v>
      </c>
      <c r="D591" s="37">
        <f t="shared" si="96"/>
        <v>111.94743719764655</v>
      </c>
      <c r="E591" s="37">
        <f>GI_Data_Monthly!C591</f>
        <v>3.22622657927722</v>
      </c>
      <c r="F591" s="114">
        <f>GI_Data_Monthly!L591</f>
        <v>22737.554890366198</v>
      </c>
      <c r="G591" s="37">
        <f>+GI_Data_Monthly!E591</f>
        <v>167.01161885037601</v>
      </c>
      <c r="H591" s="29">
        <f>+GI_Data_Monthly!H591</f>
        <v>9679.8940492260408</v>
      </c>
      <c r="I591" s="115">
        <f>+GI_Data_Monthly!G591</f>
        <v>9817.0415630310999</v>
      </c>
      <c r="J591" s="29">
        <f>GI_Data_Monthly!I591</f>
        <v>0</v>
      </c>
      <c r="K591" s="38">
        <f>+GI_Data_Monthly!K591</f>
        <v>51.108684342351701</v>
      </c>
      <c r="L591" s="74">
        <f>+H591*1000/Population_Monthly!C711</f>
        <v>0.41156263558280448</v>
      </c>
      <c r="M591" s="74">
        <f>GI_Data_Monthly!N591</f>
        <v>452.47150539669298</v>
      </c>
      <c r="N591" s="74">
        <f>GI_Data_Monthly!O591*100</f>
        <v>330.924414901852</v>
      </c>
      <c r="O591" s="74">
        <f t="shared" si="89"/>
        <v>327.35963776733814</v>
      </c>
      <c r="P591" s="93">
        <f t="shared" si="97"/>
        <v>140.24790084584242</v>
      </c>
      <c r="Q591" s="116">
        <f t="shared" si="98"/>
        <v>21.034424829107877</v>
      </c>
      <c r="R591" s="74">
        <f t="shared" si="99"/>
        <v>330.297315079974</v>
      </c>
      <c r="S591" s="121">
        <f t="shared" si="90"/>
        <v>2.5642209673095717E-2</v>
      </c>
      <c r="T591" s="74">
        <v>0</v>
      </c>
      <c r="U591" s="74">
        <f t="shared" si="93"/>
        <v>329.70525530566164</v>
      </c>
      <c r="V591" s="38">
        <v>75.127361823348309</v>
      </c>
      <c r="W591" s="83"/>
      <c r="X591" s="74">
        <f>+GI_Data_Monthly!AB591*100</f>
        <v>258.63285323051997</v>
      </c>
      <c r="Y591" s="74">
        <f>+GI_Data_Monthly!AC591*100</f>
        <v>323.54484551709197</v>
      </c>
      <c r="Z591" s="122">
        <f t="shared" si="91"/>
        <v>2.5514018955532052E-2</v>
      </c>
      <c r="AA591" s="120">
        <f t="shared" si="92"/>
        <v>3.193372638526554</v>
      </c>
      <c r="AB591" s="38">
        <f t="shared" si="94"/>
        <v>25.826082840143158</v>
      </c>
      <c r="AC591" s="38">
        <f t="shared" si="95"/>
        <v>11.966746635809788</v>
      </c>
    </row>
    <row r="592" spans="1:29" x14ac:dyDescent="0.25">
      <c r="A592" s="113">
        <v>2028</v>
      </c>
      <c r="B592" s="113">
        <v>12</v>
      </c>
      <c r="C592" s="29">
        <f>+GI_Data_Monthly!J592</f>
        <v>1102049.9712962699</v>
      </c>
      <c r="D592" s="37">
        <f t="shared" si="96"/>
        <v>112.12597134570321</v>
      </c>
      <c r="E592" s="37">
        <f>GI_Data_Monthly!C592</f>
        <v>3.2321839287036398</v>
      </c>
      <c r="F592" s="114">
        <f>GI_Data_Monthly!L592</f>
        <v>22780.662579276999</v>
      </c>
      <c r="G592" s="37">
        <f>+GI_Data_Monthly!E592</f>
        <v>167.28870522248999</v>
      </c>
      <c r="H592" s="29">
        <f>+GI_Data_Monthly!H592</f>
        <v>9690.2830405791501</v>
      </c>
      <c r="I592" s="115">
        <f>+GI_Data_Monthly!G592</f>
        <v>9828.6771393798208</v>
      </c>
      <c r="J592" s="29">
        <f>GI_Data_Monthly!I592</f>
        <v>9641.2086201918191</v>
      </c>
      <c r="K592" s="38">
        <f>+GI_Data_Monthly!K592</f>
        <v>51.1902405361067</v>
      </c>
      <c r="L592" s="74">
        <f>+H592*1000/Population_Monthly!C712</f>
        <v>0.41163913357357118</v>
      </c>
      <c r="M592" s="74">
        <f>GI_Data_Monthly!N592</f>
        <v>457.64948279764798</v>
      </c>
      <c r="N592" s="74">
        <f>GI_Data_Monthly!O592*100</f>
        <v>331.59237892639999</v>
      </c>
      <c r="O592" s="74">
        <f t="shared" si="89"/>
        <v>328.03680977235632</v>
      </c>
      <c r="P592" s="93">
        <f t="shared" si="97"/>
        <v>141.59141091367329</v>
      </c>
      <c r="Q592" s="116">
        <f t="shared" si="98"/>
        <v>21.071906261705664</v>
      </c>
      <c r="R592" s="74">
        <f t="shared" si="99"/>
        <v>330.92726460941731</v>
      </c>
      <c r="S592" s="121">
        <f t="shared" si="90"/>
        <v>2.5121824705548468E-2</v>
      </c>
      <c r="T592" s="74">
        <v>0</v>
      </c>
      <c r="U592" s="74">
        <f t="shared" si="93"/>
        <v>330.297315079974</v>
      </c>
      <c r="V592" s="38">
        <v>75.228346904454128</v>
      </c>
      <c r="W592" s="83">
        <f>AVERAGE(Q581:Q592)</f>
        <v>20.926602068005469</v>
      </c>
      <c r="X592" s="74">
        <f>+GI_Data_Monthly!AB592*100</f>
        <v>259.13945748829298</v>
      </c>
      <c r="Y592" s="74">
        <f>+GI_Data_Monthly!AC592*100</f>
        <v>324.13461989737499</v>
      </c>
      <c r="Z592" s="122">
        <f t="shared" si="91"/>
        <v>2.561794309172799E-2</v>
      </c>
      <c r="AA592" s="120">
        <f t="shared" si="92"/>
        <v>3.1993523081871036</v>
      </c>
      <c r="AB592" s="38">
        <f t="shared" si="94"/>
        <v>25.863564272740945</v>
      </c>
      <c r="AC592" s="38">
        <f t="shared" si="95"/>
        <v>11.966746635809788</v>
      </c>
    </row>
    <row r="593" spans="1:29" x14ac:dyDescent="0.25">
      <c r="A593" s="113">
        <v>2029</v>
      </c>
      <c r="B593" s="113">
        <v>1</v>
      </c>
      <c r="C593" s="29">
        <f>+GI_Data_Monthly!J593</f>
        <v>1105086.55547257</v>
      </c>
      <c r="D593" s="37">
        <f t="shared" si="96"/>
        <v>112.29367023053508</v>
      </c>
      <c r="E593" s="37">
        <f>GI_Data_Monthly!C593</f>
        <v>3.2383639999999998</v>
      </c>
      <c r="F593" s="114">
        <f>GI_Data_Monthly!L593</f>
        <v>22824.62</v>
      </c>
      <c r="G593" s="37">
        <f>+GI_Data_Monthly!E593</f>
        <v>167.65278625488301</v>
      </c>
      <c r="H593" s="29">
        <f>+GI_Data_Monthly!H593</f>
        <v>9701.6490159922905</v>
      </c>
      <c r="I593" s="115">
        <f>+GI_Data_Monthly!G593</f>
        <v>9841.0404896719901</v>
      </c>
      <c r="J593" s="29">
        <f>GI_Data_Monthly!I593</f>
        <v>0</v>
      </c>
      <c r="K593" s="38">
        <f>+GI_Data_Monthly!K593</f>
        <v>51.271467645249501</v>
      </c>
      <c r="L593" s="74">
        <f>+H593*1000/Population_Monthly!C713</f>
        <v>0.41175696117857247</v>
      </c>
      <c r="M593" s="74">
        <f>GI_Data_Monthly!N593</f>
        <v>467.52409999999998</v>
      </c>
      <c r="N593" s="74">
        <f>GI_Data_Monthly!O593*100</f>
        <v>332.2414</v>
      </c>
      <c r="O593" s="74">
        <f t="shared" ref="O593:O656" si="100">AVERAGE(N582:N593)</f>
        <v>328.69989310568963</v>
      </c>
      <c r="P593" s="93">
        <f t="shared" si="97"/>
        <v>144.37045989888722</v>
      </c>
      <c r="Q593" s="116">
        <f t="shared" si="98"/>
        <v>21.111383712773435</v>
      </c>
      <c r="R593" s="74">
        <f t="shared" si="99"/>
        <v>331.58606460941735</v>
      </c>
      <c r="S593" s="121">
        <f t="shared" si="90"/>
        <v>2.453710385081731E-2</v>
      </c>
      <c r="T593" s="74">
        <v>0</v>
      </c>
      <c r="U593" s="74">
        <f t="shared" si="93"/>
        <v>330.92726460941731</v>
      </c>
      <c r="V593" s="38">
        <v>75.367864303127263</v>
      </c>
      <c r="W593" s="83"/>
      <c r="X593" s="74">
        <f>+GI_Data_Monthly!AB593*100</f>
        <v>259.6309</v>
      </c>
      <c r="Y593" s="74">
        <f>+GI_Data_Monthly!AC593*100</f>
        <v>324.75100000000003</v>
      </c>
      <c r="Z593" s="122">
        <f t="shared" si="91"/>
        <v>2.5664699905685446E-2</v>
      </c>
      <c r="AA593" s="120">
        <f t="shared" si="92"/>
        <v>3.20533772485377</v>
      </c>
      <c r="AB593" s="38">
        <f t="shared" si="94"/>
        <v>25.903041723808716</v>
      </c>
      <c r="AC593" s="38">
        <f t="shared" si="95"/>
        <v>11.966746635809788</v>
      </c>
    </row>
    <row r="594" spans="1:29" x14ac:dyDescent="0.25">
      <c r="A594" s="113">
        <v>2029</v>
      </c>
      <c r="B594" s="113">
        <v>2</v>
      </c>
      <c r="C594" s="29">
        <f>+GI_Data_Monthly!J594</f>
        <v>1107705.5512238201</v>
      </c>
      <c r="D594" s="37">
        <f t="shared" si="96"/>
        <v>112.41030892029158</v>
      </c>
      <c r="E594" s="37">
        <f>GI_Data_Monthly!C594</f>
        <v>3.2445312569708502</v>
      </c>
      <c r="F594" s="114">
        <f>GI_Data_Monthly!L594</f>
        <v>22866.8262615817</v>
      </c>
      <c r="G594" s="37">
        <f>+GI_Data_Monthly!E594</f>
        <v>168.10072081912</v>
      </c>
      <c r="H594" s="29">
        <f>+GI_Data_Monthly!H594</f>
        <v>9713.2490901509009</v>
      </c>
      <c r="I594" s="115">
        <f>+GI_Data_Monthly!G594</f>
        <v>9854.1278096591395</v>
      </c>
      <c r="J594" s="29">
        <f>GI_Data_Monthly!I594</f>
        <v>0</v>
      </c>
      <c r="K594" s="38">
        <f>+GI_Data_Monthly!K594</f>
        <v>51.340673078420203</v>
      </c>
      <c r="L594" s="74">
        <f>+H594*1000/Population_Monthly!C714</f>
        <v>0.41188450707813529</v>
      </c>
      <c r="M594" s="74">
        <f>GI_Data_Monthly!N594</f>
        <v>480.321001523718</v>
      </c>
      <c r="N594" s="74">
        <f>GI_Data_Monthly!O594*100</f>
        <v>332.79729548733599</v>
      </c>
      <c r="O594" s="74">
        <f t="shared" si="100"/>
        <v>329.34831064251858</v>
      </c>
      <c r="P594" s="93">
        <f t="shared" si="97"/>
        <v>148.04018315180414</v>
      </c>
      <c r="Q594" s="116">
        <f t="shared" si="98"/>
        <v>21.146427823964796</v>
      </c>
      <c r="R594" s="74">
        <f t="shared" si="99"/>
        <v>332.21035813791201</v>
      </c>
      <c r="S594" s="121">
        <f t="shared" si="90"/>
        <v>2.3940370990522375E-2</v>
      </c>
      <c r="T594" s="74">
        <v>0</v>
      </c>
      <c r="U594" s="74">
        <f t="shared" si="93"/>
        <v>331.58606460941735</v>
      </c>
      <c r="V594" s="38">
        <v>75.55109107421066</v>
      </c>
      <c r="W594" s="83"/>
      <c r="X594" s="74">
        <f>+GI_Data_Monthly!AB594*100</f>
        <v>260.05010090690297</v>
      </c>
      <c r="Y594" s="74">
        <f>+GI_Data_Monthly!AC594*100</f>
        <v>325.37565962722999</v>
      </c>
      <c r="Z594" s="122">
        <f t="shared" si="91"/>
        <v>2.5629304227703171E-2</v>
      </c>
      <c r="AA594" s="120">
        <f t="shared" si="92"/>
        <v>3.2113317067018556</v>
      </c>
      <c r="AB594" s="38">
        <f t="shared" si="94"/>
        <v>25.938085835000077</v>
      </c>
      <c r="AC594" s="38">
        <f t="shared" si="95"/>
        <v>11.966746635809788</v>
      </c>
    </row>
    <row r="595" spans="1:29" x14ac:dyDescent="0.25">
      <c r="A595" s="113">
        <v>2029</v>
      </c>
      <c r="B595" s="113">
        <v>3</v>
      </c>
      <c r="C595" s="29">
        <f>+GI_Data_Monthly!J595</f>
        <v>1109802.0707944599</v>
      </c>
      <c r="D595" s="37">
        <f t="shared" si="96"/>
        <v>112.48480025555018</v>
      </c>
      <c r="E595" s="37">
        <f>GI_Data_Monthly!C595</f>
        <v>3.2500942210072599</v>
      </c>
      <c r="F595" s="114">
        <f>GI_Data_Monthly!L595</f>
        <v>22904.148428671</v>
      </c>
      <c r="G595" s="37">
        <f>+GI_Data_Monthly!E595</f>
        <v>168.51220603413299</v>
      </c>
      <c r="H595" s="29">
        <f>+GI_Data_Monthly!H595</f>
        <v>9723.4796556777292</v>
      </c>
      <c r="I595" s="115">
        <f>+GI_Data_Monthly!G595</f>
        <v>9866.2403122301002</v>
      </c>
      <c r="J595" s="29">
        <f>GI_Data_Monthly!I595</f>
        <v>0</v>
      </c>
      <c r="K595" s="38">
        <f>+GI_Data_Monthly!K595</f>
        <v>51.395282969569699</v>
      </c>
      <c r="L595" s="74">
        <f>+H595*1000/Population_Monthly!C715</f>
        <v>0.41195380560458417</v>
      </c>
      <c r="M595" s="74">
        <f>GI_Data_Monthly!N595</f>
        <v>491.45819925961302</v>
      </c>
      <c r="N595" s="74">
        <f>GI_Data_Monthly!O595*100</f>
        <v>333.24852973403603</v>
      </c>
      <c r="O595" s="74">
        <f t="shared" si="100"/>
        <v>329.98089096589041</v>
      </c>
      <c r="P595" s="93">
        <f t="shared" si="97"/>
        <v>151.21352362126342</v>
      </c>
      <c r="Q595" s="116">
        <f t="shared" si="98"/>
        <v>21.172482409438711</v>
      </c>
      <c r="R595" s="74">
        <f t="shared" si="99"/>
        <v>332.76240840712398</v>
      </c>
      <c r="S595" s="121">
        <f t="shared" si="90"/>
        <v>2.3309650001729576E-2</v>
      </c>
      <c r="T595" s="74">
        <v>0</v>
      </c>
      <c r="U595" s="74">
        <f t="shared" si="93"/>
        <v>332.21035813791201</v>
      </c>
      <c r="V595" s="38">
        <v>75.723102247075246</v>
      </c>
      <c r="W595" s="83"/>
      <c r="X595" s="74">
        <f>+GI_Data_Monthly!AB595*100</f>
        <v>260.39234312605697</v>
      </c>
      <c r="Y595" s="74">
        <f>+GI_Data_Monthly!AC595*100</f>
        <v>325.94446758554398</v>
      </c>
      <c r="Z595" s="122">
        <f t="shared" si="91"/>
        <v>2.5493244507082697E-2</v>
      </c>
      <c r="AA595" s="120">
        <f t="shared" si="92"/>
        <v>3.217317635896066</v>
      </c>
      <c r="AB595" s="38">
        <f t="shared" si="94"/>
        <v>25.964140420473992</v>
      </c>
      <c r="AC595" s="38">
        <f t="shared" si="95"/>
        <v>11.966746635809788</v>
      </c>
    </row>
    <row r="596" spans="1:29" x14ac:dyDescent="0.25">
      <c r="A596" s="113">
        <v>2029</v>
      </c>
      <c r="B596" s="113">
        <v>4</v>
      </c>
      <c r="C596" s="29">
        <f>+GI_Data_Monthly!J596</f>
        <v>1112022.1340423599</v>
      </c>
      <c r="D596" s="37">
        <f t="shared" si="96"/>
        <v>112.55945639152287</v>
      </c>
      <c r="E596" s="37">
        <f>GI_Data_Monthly!C596</f>
        <v>3.256259</v>
      </c>
      <c r="F596" s="114">
        <f>GI_Data_Monthly!L596</f>
        <v>22945.85</v>
      </c>
      <c r="G596" s="37">
        <f>+GI_Data_Monthly!E596</f>
        <v>168.88323830810501</v>
      </c>
      <c r="H596" s="29">
        <f>+GI_Data_Monthly!H596</f>
        <v>9734.0061793182595</v>
      </c>
      <c r="I596" s="115">
        <f>+GI_Data_Monthly!G596</f>
        <v>9879.41990563939</v>
      </c>
      <c r="J596" s="29">
        <f>GI_Data_Monthly!I596</f>
        <v>0</v>
      </c>
      <c r="K596" s="38">
        <f>+GI_Data_Monthly!K596</f>
        <v>51.452569184651203</v>
      </c>
      <c r="L596" s="74">
        <f>+H596*1000/Population_Monthly!C716</f>
        <v>0.41203550946413153</v>
      </c>
      <c r="M596" s="74">
        <f>GI_Data_Monthly!N596</f>
        <v>499.63420000000002</v>
      </c>
      <c r="N596" s="74">
        <f>GI_Data_Monthly!O596*100</f>
        <v>333.745</v>
      </c>
      <c r="O596" s="74">
        <f t="shared" si="100"/>
        <v>330.59644096589039</v>
      </c>
      <c r="P596" s="93">
        <f t="shared" si="97"/>
        <v>153.43810182175312</v>
      </c>
      <c r="Q596" s="116">
        <f t="shared" si="98"/>
        <v>21.200285557236235</v>
      </c>
      <c r="R596" s="74">
        <f t="shared" si="99"/>
        <v>333.26360840712402</v>
      </c>
      <c r="S596" s="121">
        <f t="shared" si="90"/>
        <v>2.2633399354819783E-2</v>
      </c>
      <c r="T596" s="74">
        <v>0</v>
      </c>
      <c r="U596" s="74">
        <f t="shared" si="93"/>
        <v>332.76240840712398</v>
      </c>
      <c r="V596" s="38">
        <v>75.875459001071661</v>
      </c>
      <c r="W596" s="83"/>
      <c r="X596" s="74">
        <f>+GI_Data_Monthly!AB596*100</f>
        <v>260.7765</v>
      </c>
      <c r="Y596" s="74">
        <f>+GI_Data_Monthly!AC596*100</f>
        <v>326.57549999999998</v>
      </c>
      <c r="Z596" s="122">
        <f t="shared" si="91"/>
        <v>2.5251864122754746E-2</v>
      </c>
      <c r="AA596" s="120">
        <f t="shared" si="92"/>
        <v>3.2233100525627325</v>
      </c>
      <c r="AB596" s="38">
        <f t="shared" si="94"/>
        <v>25.991943568271516</v>
      </c>
      <c r="AC596" s="38">
        <f t="shared" si="95"/>
        <v>11.966746635809788</v>
      </c>
    </row>
    <row r="597" spans="1:29" x14ac:dyDescent="0.25">
      <c r="A597" s="113">
        <v>2029</v>
      </c>
      <c r="B597" s="113">
        <v>5</v>
      </c>
      <c r="C597" s="29">
        <f>+GI_Data_Monthly!J597</f>
        <v>1114219.2603686301</v>
      </c>
      <c r="D597" s="37">
        <f t="shared" si="96"/>
        <v>112.64338908208421</v>
      </c>
      <c r="E597" s="37">
        <f>GI_Data_Monthly!C597</f>
        <v>3.2622331749858802</v>
      </c>
      <c r="F597" s="114">
        <f>GI_Data_Monthly!L597</f>
        <v>22987.469163180202</v>
      </c>
      <c r="G597" s="37">
        <f>+GI_Data_Monthly!E597</f>
        <v>169.101683896559</v>
      </c>
      <c r="H597" s="29">
        <f>+GI_Data_Monthly!H597</f>
        <v>9743.0343438278396</v>
      </c>
      <c r="I597" s="115">
        <f>+GI_Data_Monthly!G597</f>
        <v>9891.5637166837096</v>
      </c>
      <c r="J597" s="29">
        <f>GI_Data_Monthly!I597</f>
        <v>0</v>
      </c>
      <c r="K597" s="38">
        <f>+GI_Data_Monthly!K597</f>
        <v>51.508995186051003</v>
      </c>
      <c r="L597" s="74">
        <f>+H597*1000/Population_Monthly!C717</f>
        <v>0.41205665307183603</v>
      </c>
      <c r="M597" s="74">
        <f>GI_Data_Monthly!N597</f>
        <v>500.64947559971898</v>
      </c>
      <c r="N597" s="74">
        <f>GI_Data_Monthly!O597*100</f>
        <v>334.25557421313397</v>
      </c>
      <c r="O597" s="74">
        <f t="shared" si="100"/>
        <v>331.19347660035584</v>
      </c>
      <c r="P597" s="93">
        <f t="shared" si="97"/>
        <v>153.46832943720705</v>
      </c>
      <c r="Q597" s="116">
        <f t="shared" si="98"/>
        <v>21.224624159457491</v>
      </c>
      <c r="R597" s="74">
        <f t="shared" si="99"/>
        <v>333.74970131572331</v>
      </c>
      <c r="S597" s="121">
        <f t="shared" si="90"/>
        <v>2.190345928976245E-2</v>
      </c>
      <c r="T597" s="74">
        <v>0</v>
      </c>
      <c r="U597" s="74">
        <f t="shared" si="93"/>
        <v>333.26360840712402</v>
      </c>
      <c r="V597" s="38">
        <v>75.956813537313394</v>
      </c>
      <c r="W597" s="83"/>
      <c r="X597" s="74">
        <f>+GI_Data_Monthly!AB597*100</f>
        <v>261.184221835958</v>
      </c>
      <c r="Y597" s="74">
        <f>+GI_Data_Monthly!AC597*100</f>
        <v>327.18437481879698</v>
      </c>
      <c r="Z597" s="122">
        <f t="shared" si="91"/>
        <v>2.4910692872607571E-2</v>
      </c>
      <c r="AA597" s="120">
        <f t="shared" si="92"/>
        <v>3.22930388408485</v>
      </c>
      <c r="AB597" s="38">
        <f t="shared" si="94"/>
        <v>26.016282170492772</v>
      </c>
      <c r="AC597" s="38">
        <f t="shared" si="95"/>
        <v>11.966746635809788</v>
      </c>
    </row>
    <row r="598" spans="1:29" x14ac:dyDescent="0.25">
      <c r="A598" s="113">
        <v>2029</v>
      </c>
      <c r="B598" s="113">
        <v>6</v>
      </c>
      <c r="C598" s="29">
        <f>+GI_Data_Monthly!J598</f>
        <v>1116508.2789195499</v>
      </c>
      <c r="D598" s="37">
        <f t="shared" si="96"/>
        <v>112.73542098038882</v>
      </c>
      <c r="E598" s="37">
        <f>GI_Data_Monthly!C598</f>
        <v>3.2683688725544799</v>
      </c>
      <c r="F598" s="114">
        <f>GI_Data_Monthly!L598</f>
        <v>23031.139850957199</v>
      </c>
      <c r="G598" s="37">
        <f>+GI_Data_Monthly!E598</f>
        <v>169.27251251879699</v>
      </c>
      <c r="H598" s="29">
        <f>+GI_Data_Monthly!H598</f>
        <v>9751.4799421937405</v>
      </c>
      <c r="I598" s="115">
        <f>+GI_Data_Monthly!G598</f>
        <v>9903.7930511101295</v>
      </c>
      <c r="J598" s="29">
        <f>GI_Data_Monthly!I598</f>
        <v>0</v>
      </c>
      <c r="K598" s="38">
        <f>+GI_Data_Monthly!K598</f>
        <v>51.567017951213998</v>
      </c>
      <c r="L598" s="74">
        <f>+H598*1000/Population_Monthly!C718</f>
        <v>0.41205314310260993</v>
      </c>
      <c r="M598" s="74">
        <f>GI_Data_Monthly!N598</f>
        <v>495.526990502221</v>
      </c>
      <c r="N598" s="74">
        <f>GI_Data_Monthly!O598*100</f>
        <v>334.76686805072802</v>
      </c>
      <c r="O598" s="74">
        <f t="shared" si="100"/>
        <v>331.7692106025392</v>
      </c>
      <c r="P598" s="93">
        <f t="shared" si="97"/>
        <v>151.61293288016441</v>
      </c>
      <c r="Q598" s="116">
        <f t="shared" si="98"/>
        <v>21.248351827226436</v>
      </c>
      <c r="R598" s="74">
        <f t="shared" si="99"/>
        <v>334.25581408795398</v>
      </c>
      <c r="S598" s="121">
        <f t="shared" si="90"/>
        <v>2.1072558123729435E-2</v>
      </c>
      <c r="T598" s="74">
        <v>0</v>
      </c>
      <c r="U598" s="74">
        <f t="shared" si="93"/>
        <v>333.74970131572331</v>
      </c>
      <c r="V598" s="38">
        <v>76.014625368140841</v>
      </c>
      <c r="W598" s="83"/>
      <c r="X598" s="74">
        <f>+GI_Data_Monthly!AB598*100</f>
        <v>261.61420750770401</v>
      </c>
      <c r="Y598" s="74">
        <f>+GI_Data_Monthly!AC598*100</f>
        <v>327.81132878157399</v>
      </c>
      <c r="Z598" s="122">
        <f t="shared" si="91"/>
        <v>2.4471999465480954E-2</v>
      </c>
      <c r="AA598" s="120">
        <f t="shared" si="92"/>
        <v>3.2352947832119452</v>
      </c>
      <c r="AB598" s="38">
        <f t="shared" si="94"/>
        <v>26.040009838261717</v>
      </c>
      <c r="AC598" s="38">
        <f t="shared" si="95"/>
        <v>11.966746635809788</v>
      </c>
    </row>
    <row r="599" spans="1:29" x14ac:dyDescent="0.25">
      <c r="A599" s="113">
        <v>2029</v>
      </c>
      <c r="B599" s="113">
        <v>7</v>
      </c>
      <c r="C599" s="29">
        <f>+GI_Data_Monthly!J599</f>
        <v>1118663.8294369699</v>
      </c>
      <c r="D599" s="37">
        <f t="shared" si="96"/>
        <v>112.81635665746592</v>
      </c>
      <c r="E599" s="37">
        <f>GI_Data_Monthly!C599</f>
        <v>3.2742140000000002</v>
      </c>
      <c r="F599" s="114">
        <f>GI_Data_Monthly!L599</f>
        <v>23073.040000000001</v>
      </c>
      <c r="G599" s="37">
        <f>+GI_Data_Monthly!E599</f>
        <v>169.508391665039</v>
      </c>
      <c r="H599" s="29">
        <f>+GI_Data_Monthly!H599</f>
        <v>9759.2707890217698</v>
      </c>
      <c r="I599" s="115">
        <f>+GI_Data_Monthly!G599</f>
        <v>9915.7946824454502</v>
      </c>
      <c r="J599" s="29">
        <f>GI_Data_Monthly!I599</f>
        <v>0</v>
      </c>
      <c r="K599" s="38">
        <f>+GI_Data_Monthly!K599</f>
        <v>51.620222817545397</v>
      </c>
      <c r="L599" s="74">
        <f>+H599*1000/Population_Monthly!C719</f>
        <v>0.41202199662486816</v>
      </c>
      <c r="M599" s="74">
        <f>GI_Data_Monthly!N599</f>
        <v>486.47149999999999</v>
      </c>
      <c r="N599" s="74">
        <f>GI_Data_Monthly!O599*100</f>
        <v>335.18</v>
      </c>
      <c r="O599" s="74">
        <f t="shared" si="100"/>
        <v>332.3222689358725</v>
      </c>
      <c r="P599" s="93">
        <f t="shared" si="97"/>
        <v>148.57657440839236</v>
      </c>
      <c r="Q599" s="116">
        <f t="shared" si="98"/>
        <v>21.268667271505631</v>
      </c>
      <c r="R599" s="74">
        <f t="shared" si="99"/>
        <v>334.73414742128733</v>
      </c>
      <c r="S599" s="121">
        <f t="shared" si="90"/>
        <v>2.020038150222514E-2</v>
      </c>
      <c r="T599" s="74">
        <v>0</v>
      </c>
      <c r="U599" s="74">
        <f t="shared" si="93"/>
        <v>334.25581408795398</v>
      </c>
      <c r="V599" s="38">
        <v>76.103185229059861</v>
      </c>
      <c r="W599" s="83"/>
      <c r="X599" s="74">
        <f>+GI_Data_Monthly!AB599*100</f>
        <v>261.99629999999996</v>
      </c>
      <c r="Y599" s="74">
        <f>+GI_Data_Monthly!AC599*100</f>
        <v>328.41629999999998</v>
      </c>
      <c r="Z599" s="122">
        <f t="shared" si="91"/>
        <v>2.3945944577935346E-2</v>
      </c>
      <c r="AA599" s="120">
        <f t="shared" si="92"/>
        <v>3.2412799498786122</v>
      </c>
      <c r="AB599" s="38">
        <f t="shared" si="94"/>
        <v>26.060325282540912</v>
      </c>
      <c r="AC599" s="38">
        <f t="shared" si="95"/>
        <v>11.966746635809788</v>
      </c>
    </row>
    <row r="600" spans="1:29" x14ac:dyDescent="0.25">
      <c r="A600" s="113">
        <v>2029</v>
      </c>
      <c r="B600" s="113">
        <v>8</v>
      </c>
      <c r="C600" s="29">
        <f>+GI_Data_Monthly!J600</f>
        <v>1120789.38455805</v>
      </c>
      <c r="D600" s="37">
        <f t="shared" si="96"/>
        <v>112.88388396804314</v>
      </c>
      <c r="E600" s="37">
        <f>GI_Data_Monthly!C600</f>
        <v>3.2801309307454098</v>
      </c>
      <c r="F600" s="114">
        <f>GI_Data_Monthly!L600</f>
        <v>23115.2220028544</v>
      </c>
      <c r="G600" s="37">
        <f>+GI_Data_Monthly!E600</f>
        <v>169.91412834743301</v>
      </c>
      <c r="H600" s="29">
        <f>+GI_Data_Monthly!H600</f>
        <v>9767.2745859185707</v>
      </c>
      <c r="I600" s="115">
        <f>+GI_Data_Monthly!G600</f>
        <v>9928.6926101456593</v>
      </c>
      <c r="J600" s="29">
        <f>GI_Data_Monthly!I600</f>
        <v>0</v>
      </c>
      <c r="K600" s="38">
        <f>+GI_Data_Monthly!K600</f>
        <v>51.670999375651299</v>
      </c>
      <c r="L600" s="74">
        <f>+H600*1000/Population_Monthly!C720</f>
        <v>0.41199988712115715</v>
      </c>
      <c r="M600" s="74">
        <f>GI_Data_Monthly!N600</f>
        <v>475.03612495988</v>
      </c>
      <c r="N600" s="74">
        <f>GI_Data_Monthly!O600*100</f>
        <v>335.48657351997502</v>
      </c>
      <c r="O600" s="74">
        <f t="shared" si="100"/>
        <v>332.85046376429426</v>
      </c>
      <c r="P600" s="93">
        <f t="shared" si="97"/>
        <v>144.82230587421338</v>
      </c>
      <c r="Q600" s="116">
        <f t="shared" si="98"/>
        <v>21.288445910205716</v>
      </c>
      <c r="R600" s="74">
        <f t="shared" si="99"/>
        <v>335.14448052356767</v>
      </c>
      <c r="S600" s="121">
        <f t="shared" si="90"/>
        <v>1.9256788449471651E-2</v>
      </c>
      <c r="T600" s="74">
        <v>0</v>
      </c>
      <c r="U600" s="74">
        <f t="shared" si="93"/>
        <v>334.73414742128733</v>
      </c>
      <c r="V600" s="38">
        <v>76.269641434612552</v>
      </c>
      <c r="W600" s="83"/>
      <c r="X600" s="74">
        <f>+GI_Data_Monthly!AB600*100</f>
        <v>262.33088982112298</v>
      </c>
      <c r="Y600" s="74">
        <f>+GI_Data_Monthly!AC600*100</f>
        <v>329.04015980651297</v>
      </c>
      <c r="Z600" s="122">
        <f t="shared" si="91"/>
        <v>2.3340007377642708E-2</v>
      </c>
      <c r="AA600" s="120">
        <f t="shared" si="92"/>
        <v>3.2472579551570657</v>
      </c>
      <c r="AB600" s="38">
        <f t="shared" si="94"/>
        <v>26.080103921240998</v>
      </c>
      <c r="AC600" s="38">
        <f t="shared" si="95"/>
        <v>11.966746635809788</v>
      </c>
    </row>
    <row r="601" spans="1:29" x14ac:dyDescent="0.25">
      <c r="A601" s="113">
        <v>2029</v>
      </c>
      <c r="B601" s="113">
        <v>9</v>
      </c>
      <c r="C601" s="29">
        <f>+GI_Data_Monthly!J601</f>
        <v>1122932.88060021</v>
      </c>
      <c r="D601" s="37">
        <f t="shared" si="96"/>
        <v>112.95137372932214</v>
      </c>
      <c r="E601" s="37">
        <f>GI_Data_Monthly!C601</f>
        <v>3.28601984112268</v>
      </c>
      <c r="F601" s="114">
        <f>GI_Data_Monthly!L601</f>
        <v>23156.741870857699</v>
      </c>
      <c r="G601" s="37">
        <f>+GI_Data_Monthly!E601</f>
        <v>170.415835813374</v>
      </c>
      <c r="H601" s="29">
        <f>+GI_Data_Monthly!H601</f>
        <v>9775.0076479027503</v>
      </c>
      <c r="I601" s="115">
        <f>+GI_Data_Monthly!G601</f>
        <v>9941.7372584703407</v>
      </c>
      <c r="J601" s="29">
        <f>GI_Data_Monthly!I601</f>
        <v>0</v>
      </c>
      <c r="K601" s="38">
        <f>+GI_Data_Monthly!K601</f>
        <v>51.722808256381299</v>
      </c>
      <c r="L601" s="74">
        <f>+H601*1000/Population_Monthly!C721</f>
        <v>0.4119664061028131</v>
      </c>
      <c r="M601" s="74">
        <f>GI_Data_Monthly!N601</f>
        <v>464.46946581753002</v>
      </c>
      <c r="N601" s="74">
        <f>GI_Data_Monthly!O601*100</f>
        <v>335.764841954019</v>
      </c>
      <c r="O601" s="74">
        <f t="shared" si="100"/>
        <v>333.35565639895668</v>
      </c>
      <c r="P601" s="93">
        <f t="shared" si="97"/>
        <v>141.34712761163439</v>
      </c>
      <c r="Q601" s="116">
        <f t="shared" si="98"/>
        <v>21.308059430926313</v>
      </c>
      <c r="R601" s="74">
        <f t="shared" si="99"/>
        <v>335.47713849133135</v>
      </c>
      <c r="S601" s="121">
        <f t="shared" si="90"/>
        <v>1.8387215923798994E-2</v>
      </c>
      <c r="T601" s="74">
        <v>0</v>
      </c>
      <c r="U601" s="74">
        <f t="shared" si="93"/>
        <v>335.14448052356767</v>
      </c>
      <c r="V601" s="38">
        <v>76.477349832442712</v>
      </c>
      <c r="W601" s="83"/>
      <c r="X601" s="74">
        <f>+GI_Data_Monthly!AB601*100</f>
        <v>262.65504582649601</v>
      </c>
      <c r="Y601" s="74">
        <f>+GI_Data_Monthly!AC601*100</f>
        <v>329.66380939103004</v>
      </c>
      <c r="Z601" s="122">
        <f t="shared" si="91"/>
        <v>2.2674095994912085E-2</v>
      </c>
      <c r="AA601" s="120">
        <f t="shared" si="92"/>
        <v>3.2532306504472843</v>
      </c>
      <c r="AB601" s="38">
        <f t="shared" si="94"/>
        <v>26.099717441961594</v>
      </c>
      <c r="AC601" s="38">
        <f t="shared" si="95"/>
        <v>11.966746635809788</v>
      </c>
    </row>
    <row r="602" spans="1:29" x14ac:dyDescent="0.25">
      <c r="A602" s="113">
        <v>2029</v>
      </c>
      <c r="B602" s="113">
        <v>10</v>
      </c>
      <c r="C602" s="29">
        <f>+GI_Data_Monthly!J602</f>
        <v>1125177.0461345899</v>
      </c>
      <c r="D602" s="37">
        <f t="shared" si="96"/>
        <v>113.03763978155118</v>
      </c>
      <c r="E602" s="37">
        <f>GI_Data_Monthly!C602</f>
        <v>3.2918129999999999</v>
      </c>
      <c r="F602" s="114">
        <f>GI_Data_Monthly!L602</f>
        <v>23197.02</v>
      </c>
      <c r="G602" s="37">
        <f>+GI_Data_Monthly!E602</f>
        <v>170.890969448242</v>
      </c>
      <c r="H602" s="29">
        <f>+GI_Data_Monthly!H602</f>
        <v>9781.88906944058</v>
      </c>
      <c r="I602" s="115">
        <f>+GI_Data_Monthly!G602</f>
        <v>9954.0033594918496</v>
      </c>
      <c r="J602" s="29">
        <f>GI_Data_Monthly!I602</f>
        <v>0</v>
      </c>
      <c r="K602" s="38">
        <f>+GI_Data_Monthly!K602</f>
        <v>51.780458183636803</v>
      </c>
      <c r="L602" s="74">
        <f>+H602*1000/Population_Monthly!C722</f>
        <v>0.41189712245257137</v>
      </c>
      <c r="M602" s="74">
        <f>GI_Data_Monthly!N602</f>
        <v>458.08909999999997</v>
      </c>
      <c r="N602" s="74">
        <f>GI_Data_Monthly!O602*100</f>
        <v>336.12650000000002</v>
      </c>
      <c r="O602" s="74">
        <f t="shared" si="100"/>
        <v>333.84411473229005</v>
      </c>
      <c r="P602" s="93">
        <f t="shared" si="97"/>
        <v>139.16012240063455</v>
      </c>
      <c r="Q602" s="116">
        <f t="shared" si="98"/>
        <v>21.3282217251157</v>
      </c>
      <c r="R602" s="74">
        <f t="shared" si="99"/>
        <v>335.79263849133139</v>
      </c>
      <c r="S602" s="121">
        <f t="shared" si="90"/>
        <v>1.7747869135391392E-2</v>
      </c>
      <c r="T602" s="74">
        <v>0</v>
      </c>
      <c r="U602" s="74">
        <f t="shared" si="93"/>
        <v>335.47713849133135</v>
      </c>
      <c r="V602" s="38">
        <v>76.666831877440487</v>
      </c>
      <c r="W602" s="83"/>
      <c r="X602" s="74">
        <f>+GI_Data_Monthly!AB602*100</f>
        <v>263.02460000000002</v>
      </c>
      <c r="Y602" s="74">
        <f>+GI_Data_Monthly!AC602*100</f>
        <v>330.26830000000001</v>
      </c>
      <c r="Z602" s="122">
        <f t="shared" si="91"/>
        <v>2.1979402583409358E-2</v>
      </c>
      <c r="AA602" s="120">
        <f t="shared" si="92"/>
        <v>3.2592032337806178</v>
      </c>
      <c r="AB602" s="38">
        <f t="shared" si="94"/>
        <v>26.119879736150981</v>
      </c>
      <c r="AC602" s="38">
        <f t="shared" si="95"/>
        <v>11.966746635809788</v>
      </c>
    </row>
    <row r="603" spans="1:29" x14ac:dyDescent="0.25">
      <c r="A603" s="113">
        <v>2029</v>
      </c>
      <c r="B603" s="113">
        <v>11</v>
      </c>
      <c r="C603" s="29">
        <f>+GI_Data_Monthly!J603</f>
        <v>1127770.12890349</v>
      </c>
      <c r="D603" s="37">
        <f t="shared" si="96"/>
        <v>113.16192289187718</v>
      </c>
      <c r="E603" s="37">
        <f>GI_Data_Monthly!C603</f>
        <v>3.29798448231241</v>
      </c>
      <c r="F603" s="114">
        <f>GI_Data_Monthly!L603</f>
        <v>23239.398871002199</v>
      </c>
      <c r="G603" s="37">
        <f>+GI_Data_Monthly!E603</f>
        <v>171.29497030557599</v>
      </c>
      <c r="H603" s="29">
        <f>+GI_Data_Monthly!H603</f>
        <v>9788.4076736756906</v>
      </c>
      <c r="I603" s="115">
        <f>+GI_Data_Monthly!G603</f>
        <v>9965.98590836107</v>
      </c>
      <c r="J603" s="29">
        <f>GI_Data_Monthly!I603</f>
        <v>0</v>
      </c>
      <c r="K603" s="38">
        <f>+GI_Data_Monthly!K603</f>
        <v>51.851949948749002</v>
      </c>
      <c r="L603" s="74">
        <f>+H603*1000/Population_Monthly!C723</f>
        <v>0.41181269520778419</v>
      </c>
      <c r="M603" s="74">
        <f>GI_Data_Monthly!N603</f>
        <v>457.83829458865802</v>
      </c>
      <c r="N603" s="74">
        <f>GI_Data_Monthly!O603*100</f>
        <v>336.67647300344299</v>
      </c>
      <c r="O603" s="74">
        <f t="shared" si="100"/>
        <v>334.32345290742256</v>
      </c>
      <c r="P603" s="93">
        <f t="shared" si="97"/>
        <v>138.82366549755284</v>
      </c>
      <c r="Q603" s="116">
        <f t="shared" si="98"/>
        <v>21.353291260173453</v>
      </c>
      <c r="R603" s="74">
        <f t="shared" si="99"/>
        <v>336.18927165248732</v>
      </c>
      <c r="S603" s="121">
        <f t="shared" si="90"/>
        <v>1.7381788234926532E-2</v>
      </c>
      <c r="T603" s="74">
        <v>0</v>
      </c>
      <c r="U603" s="74">
        <f t="shared" si="93"/>
        <v>335.79263849133139</v>
      </c>
      <c r="V603" s="38">
        <v>76.813835776831155</v>
      </c>
      <c r="W603" s="83"/>
      <c r="X603" s="74">
        <f>+GI_Data_Monthly!AB603*100</f>
        <v>263.50714978800499</v>
      </c>
      <c r="Y603" s="74">
        <f>+GI_Data_Monthly!AC603*100</f>
        <v>330.89536297722901</v>
      </c>
      <c r="Z603" s="122">
        <f t="shared" si="91"/>
        <v>2.1291034130228592E-2</v>
      </c>
      <c r="AA603" s="120">
        <f t="shared" si="92"/>
        <v>3.2651830590335504</v>
      </c>
      <c r="AB603" s="38">
        <f t="shared" si="94"/>
        <v>26.144949271208734</v>
      </c>
      <c r="AC603" s="38">
        <f t="shared" si="95"/>
        <v>11.966746635809788</v>
      </c>
    </row>
    <row r="604" spans="1:29" x14ac:dyDescent="0.25">
      <c r="A604" s="113">
        <v>2029</v>
      </c>
      <c r="B604" s="113">
        <v>12</v>
      </c>
      <c r="C604" s="29">
        <f>+GI_Data_Monthly!J604</f>
        <v>1130418.6966844699</v>
      </c>
      <c r="D604" s="37">
        <f t="shared" si="96"/>
        <v>113.29888013584772</v>
      </c>
      <c r="E604" s="37">
        <f>GI_Data_Monthly!C604</f>
        <v>3.30408214096627</v>
      </c>
      <c r="F604" s="114">
        <f>GI_Data_Monthly!L604</f>
        <v>23281.419329477201</v>
      </c>
      <c r="G604" s="37">
        <f>+GI_Data_Monthly!E604</f>
        <v>171.63658440004801</v>
      </c>
      <c r="H604" s="29">
        <f>+GI_Data_Monthly!H604</f>
        <v>9795.6098997420304</v>
      </c>
      <c r="I604" s="115">
        <f>+GI_Data_Monthly!G604</f>
        <v>9977.3157098205593</v>
      </c>
      <c r="J604" s="29">
        <f>GI_Data_Monthly!I604</f>
        <v>9752.8631577385113</v>
      </c>
      <c r="K604" s="38">
        <f>+GI_Data_Monthly!K604</f>
        <v>51.927000987827903</v>
      </c>
      <c r="L604" s="74">
        <f>+H604*1000/Population_Monthly!C724</f>
        <v>0.41175715082346309</v>
      </c>
      <c r="M604" s="74">
        <f>GI_Data_Monthly!N604</f>
        <v>463.204664825051</v>
      </c>
      <c r="N604" s="74">
        <f>GI_Data_Monthly!O604*100</f>
        <v>337.298344020515</v>
      </c>
      <c r="O604" s="74">
        <f t="shared" si="100"/>
        <v>334.7989499985988</v>
      </c>
      <c r="P604" s="93">
        <f t="shared" si="97"/>
        <v>140.19163115889972</v>
      </c>
      <c r="Q604" s="116">
        <f t="shared" si="98"/>
        <v>21.38131397755517</v>
      </c>
      <c r="R604" s="74">
        <f t="shared" si="99"/>
        <v>336.70043900798601</v>
      </c>
      <c r="S604" s="121">
        <f t="shared" si="90"/>
        <v>1.7207769106724502E-2</v>
      </c>
      <c r="T604" s="74">
        <v>0</v>
      </c>
      <c r="U604" s="74">
        <f t="shared" si="93"/>
        <v>336.18927165248732</v>
      </c>
      <c r="V604" s="38">
        <v>76.931752351668436</v>
      </c>
      <c r="W604" s="83">
        <f>AVERAGE(Q593:Q604)</f>
        <v>21.252629588798257</v>
      </c>
      <c r="X604" s="74">
        <f>+GI_Data_Monthly!AB604*100</f>
        <v>264.019444827261</v>
      </c>
      <c r="Y604" s="74">
        <f>+GI_Data_Monthly!AC604*100</f>
        <v>331.50678693201303</v>
      </c>
      <c r="Z604" s="122">
        <f t="shared" si="91"/>
        <v>2.0631529496993262E-2</v>
      </c>
      <c r="AA604" s="120">
        <f t="shared" si="92"/>
        <v>3.2711745767221032</v>
      </c>
      <c r="AB604" s="38">
        <f t="shared" si="94"/>
        <v>26.172971988590451</v>
      </c>
      <c r="AC604" s="38">
        <f t="shared" si="95"/>
        <v>11.966746635809788</v>
      </c>
    </row>
    <row r="605" spans="1:29" x14ac:dyDescent="0.25">
      <c r="A605" s="113">
        <v>2030</v>
      </c>
      <c r="B605" s="113">
        <v>1</v>
      </c>
      <c r="C605" s="29">
        <f>+GI_Data_Monthly!J605</f>
        <v>1133111.5082713801</v>
      </c>
      <c r="D605" s="37">
        <f t="shared" si="96"/>
        <v>113.43194316481068</v>
      </c>
      <c r="E605" s="37">
        <f>GI_Data_Monthly!C605</f>
        <v>3.3104209999999998</v>
      </c>
      <c r="F605" s="114">
        <f>GI_Data_Monthly!L605</f>
        <v>23326.080000000002</v>
      </c>
      <c r="G605" s="37">
        <f>+GI_Data_Monthly!E605</f>
        <v>172.00233830078099</v>
      </c>
      <c r="H605" s="29">
        <f>+GI_Data_Monthly!H605</f>
        <v>9805.8738749279</v>
      </c>
      <c r="I605" s="115">
        <f>+GI_Data_Monthly!G605</f>
        <v>9989.3511180093992</v>
      </c>
      <c r="J605" s="29">
        <f>GI_Data_Monthly!I605</f>
        <v>0</v>
      </c>
      <c r="K605" s="38">
        <f>+GI_Data_Monthly!K605</f>
        <v>52.002239266847504</v>
      </c>
      <c r="L605" s="74">
        <f>+H605*1000/Population_Monthly!C725</f>
        <v>0.41183029134436394</v>
      </c>
      <c r="M605" s="74">
        <f>GI_Data_Monthly!N605</f>
        <v>473.28339999999997</v>
      </c>
      <c r="N605" s="74">
        <f>GI_Data_Monthly!O605*100</f>
        <v>337.90879999999999</v>
      </c>
      <c r="O605" s="74">
        <f t="shared" si="100"/>
        <v>335.27123333193214</v>
      </c>
      <c r="P605" s="93">
        <f t="shared" si="97"/>
        <v>142.96773733612733</v>
      </c>
      <c r="Q605" s="116">
        <f t="shared" si="98"/>
        <v>21.416097347825129</v>
      </c>
      <c r="R605" s="74">
        <f t="shared" si="99"/>
        <v>337.29453900798597</v>
      </c>
      <c r="S605" s="121">
        <f t="shared" ref="S605:S668" si="101">N605/N593-1</f>
        <v>1.7058078854712333E-2</v>
      </c>
      <c r="T605" s="74">
        <v>0</v>
      </c>
      <c r="U605" s="74">
        <f t="shared" si="93"/>
        <v>336.70043900798601</v>
      </c>
      <c r="V605" s="38">
        <v>77.067122717692598</v>
      </c>
      <c r="W605" s="83"/>
      <c r="X605" s="74">
        <f>+GI_Data_Monthly!AB605*100</f>
        <v>264.51749999999998</v>
      </c>
      <c r="Y605" s="74">
        <f>+GI_Data_Monthly!AC605*100</f>
        <v>332.14589999999998</v>
      </c>
      <c r="Z605" s="122">
        <f t="shared" ref="Z605:Z668" si="102">AVERAGE(S594:S605)</f>
        <v>2.0008277413984515E-2</v>
      </c>
      <c r="AA605" s="120">
        <f t="shared" ref="AA605:AA668" si="103">AVERAGE(E594:E605)</f>
        <v>3.2771793267221039</v>
      </c>
      <c r="AB605" s="38">
        <f t="shared" si="94"/>
        <v>26.20775535886041</v>
      </c>
      <c r="AC605" s="38">
        <f t="shared" si="95"/>
        <v>11.966746635809788</v>
      </c>
    </row>
    <row r="606" spans="1:29" x14ac:dyDescent="0.25">
      <c r="A606" s="113">
        <v>2030</v>
      </c>
      <c r="B606" s="113">
        <v>2</v>
      </c>
      <c r="C606" s="29">
        <f>+GI_Data_Monthly!J606</f>
        <v>1135622.2166081299</v>
      </c>
      <c r="D606" s="37">
        <f t="shared" si="96"/>
        <v>113.53810627027117</v>
      </c>
      <c r="E606" s="37">
        <f>GI_Data_Monthly!C606</f>
        <v>3.31672795984132</v>
      </c>
      <c r="F606" s="114">
        <f>GI_Data_Monthly!L606</f>
        <v>23371.9283273041</v>
      </c>
      <c r="G606" s="37">
        <f>+GI_Data_Monthly!E606</f>
        <v>172.42748441213701</v>
      </c>
      <c r="H606" s="29">
        <f>+GI_Data_Monthly!H606</f>
        <v>9820.0825798573896</v>
      </c>
      <c r="I606" s="115">
        <f>+GI_Data_Monthly!G606</f>
        <v>10002.123990907899</v>
      </c>
      <c r="J606" s="29">
        <f>GI_Data_Monthly!I606</f>
        <v>0</v>
      </c>
      <c r="K606" s="38">
        <f>+GI_Data_Monthly!K606</f>
        <v>52.0690323925391</v>
      </c>
      <c r="L606" s="74">
        <f>+H606*1000/Population_Monthly!C726</f>
        <v>0.41206883297568708</v>
      </c>
      <c r="M606" s="74">
        <f>GI_Data_Monthly!N606</f>
        <v>486.23607399452197</v>
      </c>
      <c r="N606" s="74">
        <f>GI_Data_Monthly!O606*100</f>
        <v>338.39882620675803</v>
      </c>
      <c r="O606" s="74">
        <f t="shared" si="100"/>
        <v>335.73802755855064</v>
      </c>
      <c r="P606" s="93">
        <f t="shared" si="97"/>
        <v>146.60113216453985</v>
      </c>
      <c r="Q606" s="116">
        <f t="shared" si="98"/>
        <v>21.456025412166834</v>
      </c>
      <c r="R606" s="74">
        <f t="shared" si="99"/>
        <v>337.86865674242432</v>
      </c>
      <c r="S606" s="121">
        <f t="shared" si="101"/>
        <v>1.6831659377578134E-2</v>
      </c>
      <c r="T606" s="74">
        <v>0</v>
      </c>
      <c r="U606" s="74">
        <f t="shared" si="93"/>
        <v>337.29453900798597</v>
      </c>
      <c r="V606" s="38">
        <v>77.243888333549535</v>
      </c>
      <c r="W606" s="83"/>
      <c r="X606" s="74">
        <f>+GI_Data_Monthly!AB606*100</f>
        <v>264.92918303429798</v>
      </c>
      <c r="Y606" s="74">
        <f>+GI_Data_Monthly!AC606*100</f>
        <v>332.79366707194902</v>
      </c>
      <c r="Z606" s="122">
        <f t="shared" si="102"/>
        <v>1.9415884779572495E-2</v>
      </c>
      <c r="AA606" s="120">
        <f t="shared" si="103"/>
        <v>3.2831957186279763</v>
      </c>
      <c r="AB606" s="38">
        <f t="shared" si="94"/>
        <v>26.247683423202115</v>
      </c>
      <c r="AC606" s="38">
        <f t="shared" si="95"/>
        <v>11.966746635809788</v>
      </c>
    </row>
    <row r="607" spans="1:29" x14ac:dyDescent="0.25">
      <c r="A607" s="113">
        <v>2030</v>
      </c>
      <c r="B607" s="113">
        <v>3</v>
      </c>
      <c r="C607" s="29">
        <f>+GI_Data_Monthly!J607</f>
        <v>1137794.1590803701</v>
      </c>
      <c r="D607" s="37">
        <f t="shared" si="96"/>
        <v>113.62094312591626</v>
      </c>
      <c r="E607" s="37">
        <f>GI_Data_Monthly!C607</f>
        <v>3.3224120000714201</v>
      </c>
      <c r="F607" s="114">
        <f>GI_Data_Monthly!L607</f>
        <v>23413.402577594799</v>
      </c>
      <c r="G607" s="37">
        <f>+GI_Data_Monthly!E607</f>
        <v>172.84114187067999</v>
      </c>
      <c r="H607" s="29">
        <f>+GI_Data_Monthly!H607</f>
        <v>9834.4078359076902</v>
      </c>
      <c r="I607" s="115">
        <f>+GI_Data_Monthly!G607</f>
        <v>10013.9474975089</v>
      </c>
      <c r="J607" s="29">
        <f>GI_Data_Monthly!I607</f>
        <v>0</v>
      </c>
      <c r="K607" s="38">
        <f>+GI_Data_Monthly!K607</f>
        <v>52.124942633426301</v>
      </c>
      <c r="L607" s="74">
        <f>+H607*1000/Population_Monthly!C727</f>
        <v>0.41231184706797841</v>
      </c>
      <c r="M607" s="74">
        <f>GI_Data_Monthly!N607</f>
        <v>497.46491816286198</v>
      </c>
      <c r="N607" s="74">
        <f>GI_Data_Monthly!O607*100</f>
        <v>338.79264407241601</v>
      </c>
      <c r="O607" s="74">
        <f t="shared" si="100"/>
        <v>336.20003708674898</v>
      </c>
      <c r="P607" s="93">
        <f t="shared" si="97"/>
        <v>149.73005098469673</v>
      </c>
      <c r="Q607" s="116">
        <f t="shared" si="98"/>
        <v>21.491731375500411</v>
      </c>
      <c r="R607" s="74">
        <f t="shared" si="99"/>
        <v>338.36675675972464</v>
      </c>
      <c r="S607" s="121">
        <f t="shared" si="101"/>
        <v>1.6636575539597187E-2</v>
      </c>
      <c r="T607" s="74">
        <v>0</v>
      </c>
      <c r="U607" s="74">
        <f t="shared" si="93"/>
        <v>337.86865674242432</v>
      </c>
      <c r="V607" s="38">
        <v>77.423998413579227</v>
      </c>
      <c r="W607" s="83"/>
      <c r="X607" s="74">
        <f>+GI_Data_Monthly!AB607*100</f>
        <v>265.26278040701999</v>
      </c>
      <c r="Y607" s="74">
        <f>+GI_Data_Monthly!AC607*100</f>
        <v>333.38266631549999</v>
      </c>
      <c r="Z607" s="122">
        <f t="shared" si="102"/>
        <v>1.8859795241061461E-2</v>
      </c>
      <c r="AA607" s="120">
        <f t="shared" si="103"/>
        <v>3.2892222002166562</v>
      </c>
      <c r="AB607" s="38">
        <f t="shared" si="94"/>
        <v>26.283389386535692</v>
      </c>
      <c r="AC607" s="38">
        <f t="shared" si="95"/>
        <v>11.966746635809788</v>
      </c>
    </row>
    <row r="608" spans="1:29" x14ac:dyDescent="0.25">
      <c r="A608" s="113">
        <v>2030</v>
      </c>
      <c r="B608" s="113">
        <v>4</v>
      </c>
      <c r="C608" s="29">
        <f>+GI_Data_Monthly!J608</f>
        <v>1140210.9465915901</v>
      </c>
      <c r="D608" s="37">
        <f t="shared" si="96"/>
        <v>113.71664985612789</v>
      </c>
      <c r="E608" s="37">
        <f>GI_Data_Monthly!C608</f>
        <v>3.328729</v>
      </c>
      <c r="F608" s="114">
        <f>GI_Data_Monthly!L608</f>
        <v>23458.07</v>
      </c>
      <c r="G608" s="37">
        <f>+GI_Data_Monthly!E608</f>
        <v>173.29078674316401</v>
      </c>
      <c r="H608" s="29">
        <f>+GI_Data_Monthly!H608</f>
        <v>9849.0058297336109</v>
      </c>
      <c r="I608" s="115">
        <f>+GI_Data_Monthly!G608</f>
        <v>10026.7722275864</v>
      </c>
      <c r="J608" s="29">
        <f>GI_Data_Monthly!I608</f>
        <v>0</v>
      </c>
      <c r="K608" s="38">
        <f>+GI_Data_Monthly!K608</f>
        <v>52.1873976630961</v>
      </c>
      <c r="L608" s="74">
        <f>+H608*1000/Population_Monthly!C728</f>
        <v>0.41256586450462052</v>
      </c>
      <c r="M608" s="74">
        <f>GI_Data_Monthly!N608</f>
        <v>505.69170000000003</v>
      </c>
      <c r="N608" s="74">
        <f>GI_Data_Monthly!O608*100</f>
        <v>339.2724</v>
      </c>
      <c r="O608" s="74">
        <f t="shared" si="100"/>
        <v>336.6606537534156</v>
      </c>
      <c r="P608" s="93">
        <f t="shared" si="97"/>
        <v>151.9173534403071</v>
      </c>
      <c r="Q608" s="116">
        <f t="shared" si="98"/>
        <v>21.530738833121656</v>
      </c>
      <c r="R608" s="74">
        <f t="shared" si="99"/>
        <v>338.821290093058</v>
      </c>
      <c r="S608" s="121">
        <f t="shared" si="101"/>
        <v>1.6561746243389353E-2</v>
      </c>
      <c r="T608" s="74">
        <v>0</v>
      </c>
      <c r="U608" s="74">
        <f t="shared" si="93"/>
        <v>338.36675675972464</v>
      </c>
      <c r="V608" s="38">
        <v>77.618198280183464</v>
      </c>
      <c r="W608" s="83"/>
      <c r="X608" s="74">
        <f>+GI_Data_Monthly!AB608*100</f>
        <v>265.6533</v>
      </c>
      <c r="Y608" s="74">
        <f>+GI_Data_Monthly!AC608*100</f>
        <v>334.03390000000002</v>
      </c>
      <c r="Z608" s="122">
        <f t="shared" si="102"/>
        <v>1.835382414844226E-2</v>
      </c>
      <c r="AA608" s="120">
        <f t="shared" si="103"/>
        <v>3.2952613668833233</v>
      </c>
      <c r="AB608" s="38">
        <f t="shared" si="94"/>
        <v>26.322396844156938</v>
      </c>
      <c r="AC608" s="38">
        <f t="shared" si="95"/>
        <v>11.966746635809788</v>
      </c>
    </row>
    <row r="609" spans="1:29" x14ac:dyDescent="0.25">
      <c r="A609" s="113">
        <v>2030</v>
      </c>
      <c r="B609" s="113">
        <v>5</v>
      </c>
      <c r="C609" s="29">
        <f>+GI_Data_Monthly!J609</f>
        <v>1142634.90352283</v>
      </c>
      <c r="D609" s="37">
        <f t="shared" si="96"/>
        <v>113.82514586325513</v>
      </c>
      <c r="E609" s="37">
        <f>GI_Data_Monthly!C609</f>
        <v>3.3348910173842898</v>
      </c>
      <c r="F609" s="114">
        <f>GI_Data_Monthly!L609</f>
        <v>23499.0894483253</v>
      </c>
      <c r="G609" s="37">
        <f>+GI_Data_Monthly!E609</f>
        <v>173.68780073580999</v>
      </c>
      <c r="H609" s="29">
        <f>+GI_Data_Monthly!H609</f>
        <v>9859.63418594635</v>
      </c>
      <c r="I609" s="115">
        <f>+GI_Data_Monthly!G609</f>
        <v>10038.510338440899</v>
      </c>
      <c r="J609" s="29">
        <f>GI_Data_Monthly!I609</f>
        <v>0</v>
      </c>
      <c r="K609" s="38">
        <f>+GI_Data_Monthly!K609</f>
        <v>52.251753175605501</v>
      </c>
      <c r="L609" s="74">
        <f>+H609*1000/Population_Monthly!C729</f>
        <v>0.41266400591871166</v>
      </c>
      <c r="M609" s="74">
        <f>GI_Data_Monthly!N609</f>
        <v>506.70938943889098</v>
      </c>
      <c r="N609" s="74">
        <f>GI_Data_Monthly!O609*100</f>
        <v>339.84749647445199</v>
      </c>
      <c r="O609" s="74">
        <f t="shared" si="100"/>
        <v>337.12664727519217</v>
      </c>
      <c r="P609" s="93">
        <f t="shared" si="97"/>
        <v>151.94181362973796</v>
      </c>
      <c r="Q609" s="116">
        <f t="shared" si="98"/>
        <v>21.56241778172113</v>
      </c>
      <c r="R609" s="74">
        <f t="shared" si="99"/>
        <v>339.30418018228931</v>
      </c>
      <c r="S609" s="121">
        <f t="shared" si="101"/>
        <v>1.6729480950263609E-2</v>
      </c>
      <c r="T609" s="74">
        <v>0</v>
      </c>
      <c r="U609" s="74">
        <f t="shared" si="93"/>
        <v>338.821290093058</v>
      </c>
      <c r="V609" s="38">
        <v>77.781122431623089</v>
      </c>
      <c r="W609" s="83"/>
      <c r="X609" s="74">
        <f>+GI_Data_Monthly!AB609*100</f>
        <v>266.09688918830597</v>
      </c>
      <c r="Y609" s="74">
        <f>+GI_Data_Monthly!AC609*100</f>
        <v>334.65946272120499</v>
      </c>
      <c r="Z609" s="122">
        <f t="shared" si="102"/>
        <v>1.7922659286817355E-2</v>
      </c>
      <c r="AA609" s="120">
        <f t="shared" si="103"/>
        <v>3.3013161870831897</v>
      </c>
      <c r="AB609" s="38">
        <f t="shared" si="94"/>
        <v>26.354075792756412</v>
      </c>
      <c r="AC609" s="38">
        <f t="shared" si="95"/>
        <v>11.966746635809788</v>
      </c>
    </row>
    <row r="610" spans="1:29" x14ac:dyDescent="0.25">
      <c r="A610" s="113">
        <v>2030</v>
      </c>
      <c r="B610" s="113">
        <v>6</v>
      </c>
      <c r="C610" s="29">
        <f>+GI_Data_Monthly!J610</f>
        <v>1145117.8036378301</v>
      </c>
      <c r="D610" s="37">
        <f t="shared" si="96"/>
        <v>113.93941477935152</v>
      </c>
      <c r="E610" s="37">
        <f>GI_Data_Monthly!C610</f>
        <v>3.3412813413115701</v>
      </c>
      <c r="F610" s="114">
        <f>GI_Data_Monthly!L610</f>
        <v>23539.670614504001</v>
      </c>
      <c r="G610" s="37">
        <f>+GI_Data_Monthly!E610</f>
        <v>174.07357112053199</v>
      </c>
      <c r="H610" s="29">
        <f>+GI_Data_Monthly!H610</f>
        <v>9867.3760800511209</v>
      </c>
      <c r="I610" s="115">
        <f>+GI_Data_Monthly!G610</f>
        <v>10050.2342043392</v>
      </c>
      <c r="J610" s="29">
        <f>GI_Data_Monthly!I610</f>
        <v>0</v>
      </c>
      <c r="K610" s="38">
        <f>+GI_Data_Monthly!K610</f>
        <v>52.317221942477602</v>
      </c>
      <c r="L610" s="74">
        <f>+H610*1000/Population_Monthly!C730</f>
        <v>0.41264127430653275</v>
      </c>
      <c r="M610" s="74">
        <f>GI_Data_Monthly!N610</f>
        <v>501.54707208093703</v>
      </c>
      <c r="N610" s="74">
        <f>GI_Data_Monthly!O610*100</f>
        <v>340.50112865376201</v>
      </c>
      <c r="O610" s="74">
        <f t="shared" si="100"/>
        <v>337.60450232544503</v>
      </c>
      <c r="P610" s="93">
        <f t="shared" si="97"/>
        <v>150.10620802259717</v>
      </c>
      <c r="Q610" s="116">
        <f t="shared" si="98"/>
        <v>21.588245130521653</v>
      </c>
      <c r="R610" s="74">
        <f t="shared" si="99"/>
        <v>339.87367504273794</v>
      </c>
      <c r="S610" s="121">
        <f t="shared" si="101"/>
        <v>1.712911626058844E-2</v>
      </c>
      <c r="T610" s="74">
        <v>0</v>
      </c>
      <c r="U610" s="74">
        <f t="shared" si="93"/>
        <v>339.30418018228931</v>
      </c>
      <c r="V610" s="38">
        <v>77.935609128145558</v>
      </c>
      <c r="W610" s="83"/>
      <c r="X610" s="74">
        <f>+GI_Data_Monthly!AB610*100</f>
        <v>266.59213029657599</v>
      </c>
      <c r="Y610" s="74">
        <f>+GI_Data_Monthly!AC610*100</f>
        <v>335.30284720468899</v>
      </c>
      <c r="Z610" s="122">
        <f t="shared" si="102"/>
        <v>1.7594039131555606E-2</v>
      </c>
      <c r="AA610" s="120">
        <f t="shared" si="103"/>
        <v>3.3073922261462809</v>
      </c>
      <c r="AB610" s="38">
        <f t="shared" si="94"/>
        <v>26.379903141556934</v>
      </c>
      <c r="AC610" s="38">
        <f t="shared" si="95"/>
        <v>11.966746635809788</v>
      </c>
    </row>
    <row r="611" spans="1:29" x14ac:dyDescent="0.25">
      <c r="A611" s="113">
        <v>2030</v>
      </c>
      <c r="B611" s="113">
        <v>7</v>
      </c>
      <c r="C611" s="29">
        <f>+GI_Data_Monthly!J611</f>
        <v>1147347.9066292399</v>
      </c>
      <c r="D611" s="37">
        <f t="shared" si="96"/>
        <v>114.03185184634285</v>
      </c>
      <c r="E611" s="37">
        <f>GI_Data_Monthly!C611</f>
        <v>3.347448</v>
      </c>
      <c r="F611" s="114">
        <f>GI_Data_Monthly!L611</f>
        <v>23578.02</v>
      </c>
      <c r="G611" s="37">
        <f>+GI_Data_Monthly!E611</f>
        <v>174.44904657959</v>
      </c>
      <c r="H611" s="29">
        <f>+GI_Data_Monthly!H611</f>
        <v>9872.7737395468794</v>
      </c>
      <c r="I611" s="115">
        <f>+GI_Data_Monthly!G611</f>
        <v>10061.644076212</v>
      </c>
      <c r="J611" s="29">
        <f>GI_Data_Monthly!I611</f>
        <v>0</v>
      </c>
      <c r="K611" s="38">
        <f>+GI_Data_Monthly!K611</f>
        <v>52.372576936246503</v>
      </c>
      <c r="L611" s="74">
        <f>+H611*1000/Population_Monthly!C731</f>
        <v>0.41252063013094142</v>
      </c>
      <c r="M611" s="74">
        <f>GI_Data_Monthly!N611</f>
        <v>492.41820000000001</v>
      </c>
      <c r="N611" s="74">
        <f>GI_Data_Monthly!O611*100</f>
        <v>341.10700000000003</v>
      </c>
      <c r="O611" s="74">
        <f t="shared" si="100"/>
        <v>338.09841899211165</v>
      </c>
      <c r="P611" s="93">
        <f t="shared" si="97"/>
        <v>147.10256888232468</v>
      </c>
      <c r="Q611" s="116">
        <f t="shared" si="98"/>
        <v>21.604768439321617</v>
      </c>
      <c r="R611" s="74">
        <f t="shared" si="99"/>
        <v>340.48520837607134</v>
      </c>
      <c r="S611" s="121">
        <f t="shared" si="101"/>
        <v>1.7683035980667228E-2</v>
      </c>
      <c r="T611" s="74">
        <v>0</v>
      </c>
      <c r="U611" s="74">
        <f t="shared" si="93"/>
        <v>339.87367504273794</v>
      </c>
      <c r="V611" s="38">
        <v>78.091346080150075</v>
      </c>
      <c r="W611" s="83"/>
      <c r="X611" s="74">
        <f>+GI_Data_Monthly!AB611*100</f>
        <v>267.05799999999999</v>
      </c>
      <c r="Y611" s="74">
        <f>+GI_Data_Monthly!AC611*100</f>
        <v>335.92570000000001</v>
      </c>
      <c r="Z611" s="122">
        <f t="shared" si="102"/>
        <v>1.7384260338092445E-2</v>
      </c>
      <c r="AA611" s="120">
        <f t="shared" si="103"/>
        <v>3.3134950594796142</v>
      </c>
      <c r="AB611" s="38">
        <f t="shared" si="94"/>
        <v>26.396426450356898</v>
      </c>
      <c r="AC611" s="38">
        <f t="shared" si="95"/>
        <v>11.966746635809788</v>
      </c>
    </row>
    <row r="612" spans="1:29" x14ac:dyDescent="0.25">
      <c r="A612" s="113">
        <v>2030</v>
      </c>
      <c r="B612" s="113">
        <v>8</v>
      </c>
      <c r="C612" s="29">
        <f>+GI_Data_Monthly!J612</f>
        <v>1149396.9403039799</v>
      </c>
      <c r="D612" s="37">
        <f t="shared" si="96"/>
        <v>114.09734778089071</v>
      </c>
      <c r="E612" s="37">
        <f>GI_Data_Monthly!C612</f>
        <v>3.3537831988843099</v>
      </c>
      <c r="F612" s="114">
        <f>GI_Data_Monthly!L612</f>
        <v>23617.623468620699</v>
      </c>
      <c r="G612" s="37">
        <f>+GI_Data_Monthly!E612</f>
        <v>174.83950241069601</v>
      </c>
      <c r="H612" s="29">
        <f>+GI_Data_Monthly!H612</f>
        <v>9877.3777903731007</v>
      </c>
      <c r="I612" s="115">
        <f>+GI_Data_Monthly!G612</f>
        <v>10073.8269789693</v>
      </c>
      <c r="J612" s="29">
        <f>GI_Data_Monthly!I612</f>
        <v>0</v>
      </c>
      <c r="K612" s="38">
        <f>+GI_Data_Monthly!K612</f>
        <v>52.417940568511803</v>
      </c>
      <c r="L612" s="74">
        <f>+H612*1000/Population_Monthly!C732</f>
        <v>0.41236705613033298</v>
      </c>
      <c r="M612" s="74">
        <f>GI_Data_Monthly!N612</f>
        <v>480.88202829971402</v>
      </c>
      <c r="N612" s="74">
        <f>GI_Data_Monthly!O612*100</f>
        <v>341.65149422412901</v>
      </c>
      <c r="O612" s="74">
        <f t="shared" si="100"/>
        <v>338.61216238412447</v>
      </c>
      <c r="P612" s="93">
        <f t="shared" si="97"/>
        <v>143.38494761965745</v>
      </c>
      <c r="Q612" s="116">
        <f t="shared" si="98"/>
        <v>21.615431840651965</v>
      </c>
      <c r="R612" s="74">
        <f t="shared" si="99"/>
        <v>341.086540959297</v>
      </c>
      <c r="S612" s="121">
        <f t="shared" si="101"/>
        <v>1.8376057913348731E-2</v>
      </c>
      <c r="T612" s="74">
        <v>0</v>
      </c>
      <c r="U612" s="74">
        <f t="shared" si="93"/>
        <v>340.48520837607134</v>
      </c>
      <c r="V612" s="38">
        <v>78.264185097150147</v>
      </c>
      <c r="W612" s="83"/>
      <c r="X612" s="74">
        <f>+GI_Data_Monthly!AB612*100</f>
        <v>267.49323375278999</v>
      </c>
      <c r="Y612" s="74">
        <f>+GI_Data_Monthly!AC612*100</f>
        <v>336.57214132972501</v>
      </c>
      <c r="Z612" s="122">
        <f t="shared" si="102"/>
        <v>1.7310866126748869E-2</v>
      </c>
      <c r="AA612" s="120">
        <f t="shared" si="103"/>
        <v>3.3196327484911889</v>
      </c>
      <c r="AB612" s="38">
        <f t="shared" si="94"/>
        <v>26.407089851687246</v>
      </c>
      <c r="AC612" s="38">
        <f t="shared" si="95"/>
        <v>11.966746635809788</v>
      </c>
    </row>
    <row r="613" spans="1:29" x14ac:dyDescent="0.25">
      <c r="A613" s="113">
        <v>2030</v>
      </c>
      <c r="B613" s="113">
        <v>9</v>
      </c>
      <c r="C613" s="29">
        <f>+GI_Data_Monthly!J613</f>
        <v>1151431.0263149301</v>
      </c>
      <c r="D613" s="37">
        <f t="shared" si="96"/>
        <v>114.15969671783363</v>
      </c>
      <c r="E613" s="37">
        <f>GI_Data_Monthly!C613</f>
        <v>3.3601510670544399</v>
      </c>
      <c r="F613" s="114">
        <f>GI_Data_Monthly!L613</f>
        <v>23658.415539853799</v>
      </c>
      <c r="G613" s="37">
        <f>+GI_Data_Monthly!E613</f>
        <v>175.12659527480201</v>
      </c>
      <c r="H613" s="29">
        <f>+GI_Data_Monthly!H613</f>
        <v>9882.6093928235405</v>
      </c>
      <c r="I613" s="115">
        <f>+GI_Data_Monthly!G613</f>
        <v>10086.143003348199</v>
      </c>
      <c r="J613" s="29">
        <f>GI_Data_Monthly!I613</f>
        <v>0</v>
      </c>
      <c r="K613" s="38">
        <f>+GI_Data_Monthly!K613</f>
        <v>52.4625174445748</v>
      </c>
      <c r="L613" s="74">
        <f>+H613*1000/Population_Monthly!C733</f>
        <v>0.41223991685651318</v>
      </c>
      <c r="M613" s="74">
        <f>GI_Data_Monthly!N613</f>
        <v>470.21875189744998</v>
      </c>
      <c r="N613" s="74">
        <f>GI_Data_Monthly!O613*100</f>
        <v>342.19258856708097</v>
      </c>
      <c r="O613" s="74">
        <f t="shared" si="100"/>
        <v>339.14780793521294</v>
      </c>
      <c r="P613" s="93">
        <f t="shared" si="97"/>
        <v>139.93976535991013</v>
      </c>
      <c r="Q613" s="116">
        <f t="shared" si="98"/>
        <v>21.627143829434889</v>
      </c>
      <c r="R613" s="74">
        <f t="shared" si="99"/>
        <v>341.65036093040334</v>
      </c>
      <c r="S613" s="121">
        <f t="shared" si="101"/>
        <v>1.9143596380297057E-2</v>
      </c>
      <c r="T613" s="74">
        <v>0</v>
      </c>
      <c r="U613" s="74">
        <f t="shared" si="93"/>
        <v>341.086540959297</v>
      </c>
      <c r="V613" s="38">
        <v>78.394928761791618</v>
      </c>
      <c r="W613" s="83"/>
      <c r="X613" s="74">
        <f>+GI_Data_Monthly!AB613*100</f>
        <v>267.92384321972702</v>
      </c>
      <c r="Y613" s="74">
        <f>+GI_Data_Monthly!AC613*100</f>
        <v>337.22131987857301</v>
      </c>
      <c r="Z613" s="122">
        <f t="shared" si="102"/>
        <v>1.7373897831457041E-2</v>
      </c>
      <c r="AA613" s="120">
        <f t="shared" si="103"/>
        <v>3.3258103506521692</v>
      </c>
      <c r="AB613" s="38">
        <f t="shared" si="94"/>
        <v>26.41880184047017</v>
      </c>
      <c r="AC613" s="38">
        <f t="shared" si="95"/>
        <v>11.966746635809788</v>
      </c>
    </row>
    <row r="614" spans="1:29" x14ac:dyDescent="0.25">
      <c r="A614" s="113">
        <v>2030</v>
      </c>
      <c r="B614" s="113">
        <v>10</v>
      </c>
      <c r="C614" s="29">
        <f>+GI_Data_Monthly!J614</f>
        <v>1153691.9554910499</v>
      </c>
      <c r="D614" s="37">
        <f t="shared" si="96"/>
        <v>114.25182811197963</v>
      </c>
      <c r="E614" s="37">
        <f>GI_Data_Monthly!C614</f>
        <v>3.3664320000000001</v>
      </c>
      <c r="F614" s="114">
        <f>GI_Data_Monthly!L614</f>
        <v>23700.240000000002</v>
      </c>
      <c r="G614" s="37">
        <f>+GI_Data_Monthly!E614</f>
        <v>175.18096923828099</v>
      </c>
      <c r="H614" s="29">
        <f>+GI_Data_Monthly!H614</f>
        <v>9889.9023057142895</v>
      </c>
      <c r="I614" s="115">
        <f>+GI_Data_Monthly!G614</f>
        <v>10097.798648440899</v>
      </c>
      <c r="J614" s="29">
        <f>GI_Data_Monthly!I614</f>
        <v>0</v>
      </c>
      <c r="K614" s="38">
        <f>+GI_Data_Monthly!K614</f>
        <v>52.519009986451003</v>
      </c>
      <c r="L614" s="74">
        <f>+H614*1000/Population_Monthly!C734</f>
        <v>0.41219890324084923</v>
      </c>
      <c r="M614" s="74">
        <f>GI_Data_Monthly!N614</f>
        <v>463.78120000000001</v>
      </c>
      <c r="N614" s="74">
        <f>GI_Data_Monthly!O614*100</f>
        <v>342.81939999999997</v>
      </c>
      <c r="O614" s="74">
        <f t="shared" si="100"/>
        <v>339.70554960187962</v>
      </c>
      <c r="P614" s="93">
        <f t="shared" si="97"/>
        <v>137.76639480613301</v>
      </c>
      <c r="Q614" s="116">
        <f t="shared" si="98"/>
        <v>21.648278315710311</v>
      </c>
      <c r="R614" s="74">
        <f t="shared" si="99"/>
        <v>342.2211609304033</v>
      </c>
      <c r="S614" s="121">
        <f t="shared" si="101"/>
        <v>1.991184866411877E-2</v>
      </c>
      <c r="T614" s="74">
        <v>0</v>
      </c>
      <c r="U614" s="74">
        <f t="shared" ref="U614:U677" si="104">AVERAGE(N611:N613)</f>
        <v>341.65036093040334</v>
      </c>
      <c r="V614" s="38">
        <v>78.416115173452539</v>
      </c>
      <c r="W614" s="83"/>
      <c r="X614" s="74">
        <f>+GI_Data_Monthly!AB614*100</f>
        <v>268.39359999999999</v>
      </c>
      <c r="Y614" s="74">
        <f>+GI_Data_Monthly!AC614*100</f>
        <v>337.85140000000001</v>
      </c>
      <c r="Z614" s="122">
        <f t="shared" si="102"/>
        <v>1.755422945885099E-2</v>
      </c>
      <c r="AA614" s="120">
        <f t="shared" si="103"/>
        <v>3.3320286006521691</v>
      </c>
      <c r="AB614" s="38">
        <f t="shared" si="94"/>
        <v>26.439936326745592</v>
      </c>
      <c r="AC614" s="38">
        <f t="shared" si="95"/>
        <v>11.966746635809788</v>
      </c>
    </row>
    <row r="615" spans="1:29" x14ac:dyDescent="0.25">
      <c r="A615" s="113">
        <v>2030</v>
      </c>
      <c r="B615" s="113">
        <v>11</v>
      </c>
      <c r="C615" s="29">
        <f>+GI_Data_Monthly!J615</f>
        <v>1156539.45778352</v>
      </c>
      <c r="D615" s="37">
        <f t="shared" si="96"/>
        <v>114.40330292149271</v>
      </c>
      <c r="E615" s="37">
        <f>GI_Data_Monthly!C615</f>
        <v>3.3731028605820601</v>
      </c>
      <c r="F615" s="114">
        <f>GI_Data_Monthly!L615</f>
        <v>23746.523881429101</v>
      </c>
      <c r="G615" s="37">
        <f>+GI_Data_Monthly!E615</f>
        <v>174.94280329596899</v>
      </c>
      <c r="H615" s="29">
        <f>+GI_Data_Monthly!H615</f>
        <v>9900.9124395382096</v>
      </c>
      <c r="I615" s="115">
        <f>+GI_Data_Monthly!G615</f>
        <v>10109.318771829299</v>
      </c>
      <c r="J615" s="29">
        <f>GI_Data_Monthly!I615</f>
        <v>0</v>
      </c>
      <c r="K615" s="38">
        <f>+GI_Data_Monthly!K615</f>
        <v>52.600741302554503</v>
      </c>
      <c r="L615" s="74">
        <f>+H615*1000/Population_Monthly!C735</f>
        <v>0.41231275784358601</v>
      </c>
      <c r="M615" s="74">
        <f>GI_Data_Monthly!N615</f>
        <v>463.534122823811</v>
      </c>
      <c r="N615" s="74">
        <f>GI_Data_Monthly!O615*100</f>
        <v>343.64127132448198</v>
      </c>
      <c r="O615" s="74">
        <f t="shared" si="100"/>
        <v>340.28594946196625</v>
      </c>
      <c r="P615" s="93">
        <f t="shared" si="97"/>
        <v>137.42069008349893</v>
      </c>
      <c r="Q615" s="116">
        <f t="shared" si="98"/>
        <v>21.687956711073269</v>
      </c>
      <c r="R615" s="74">
        <f t="shared" si="99"/>
        <v>342.88441996385427</v>
      </c>
      <c r="S615" s="121">
        <f t="shared" si="101"/>
        <v>2.0686917202461519E-2</v>
      </c>
      <c r="T615" s="74">
        <v>0</v>
      </c>
      <c r="U615" s="74">
        <f t="shared" si="104"/>
        <v>342.2211609304033</v>
      </c>
      <c r="V615" s="38">
        <v>78.294869711573909</v>
      </c>
      <c r="W615" s="83"/>
      <c r="X615" s="74">
        <f>+GI_Data_Monthly!AB615*100</f>
        <v>268.96938096638701</v>
      </c>
      <c r="Y615" s="74">
        <f>+GI_Data_Monthly!AC615*100</f>
        <v>338.504334221318</v>
      </c>
      <c r="Z615" s="122">
        <f t="shared" si="102"/>
        <v>1.7829656872812238E-2</v>
      </c>
      <c r="AA615" s="120">
        <f t="shared" si="103"/>
        <v>3.3382884655079734</v>
      </c>
      <c r="AB615" s="38">
        <f t="shared" si="94"/>
        <v>26.47961472210855</v>
      </c>
      <c r="AC615" s="38">
        <f t="shared" si="95"/>
        <v>11.966746635809788</v>
      </c>
    </row>
    <row r="616" spans="1:29" x14ac:dyDescent="0.25">
      <c r="A616" s="113">
        <v>2030</v>
      </c>
      <c r="B616" s="113">
        <v>12</v>
      </c>
      <c r="C616" s="29">
        <f>+GI_Data_Monthly!J616</f>
        <v>1159587.75767817</v>
      </c>
      <c r="D616" s="37">
        <f t="shared" si="96"/>
        <v>114.58059902282605</v>
      </c>
      <c r="E616" s="37">
        <f>GI_Data_Monthly!C616</f>
        <v>3.3796691033272701</v>
      </c>
      <c r="F616" s="114">
        <f>GI_Data_Monthly!L616</f>
        <v>23792.588237721899</v>
      </c>
      <c r="G616" s="37">
        <f>+GI_Data_Monthly!E616</f>
        <v>174.61179698778801</v>
      </c>
      <c r="H616" s="29">
        <f>+GI_Data_Monthly!H616</f>
        <v>9914.1216162505498</v>
      </c>
      <c r="I616" s="115">
        <f>+GI_Data_Monthly!G616</f>
        <v>10120.2801134524</v>
      </c>
      <c r="J616" s="29">
        <f>GI_Data_Monthly!I616</f>
        <v>9864.5064725558859</v>
      </c>
      <c r="K616" s="38">
        <f>+GI_Data_Monthly!K616</f>
        <v>52.692895326605097</v>
      </c>
      <c r="L616" s="74">
        <f>+H616*1000/Population_Monthly!C736</f>
        <v>0.4125179224613838</v>
      </c>
      <c r="M616" s="74">
        <f>GI_Data_Monthly!N616</f>
        <v>468.95885964913401</v>
      </c>
      <c r="N616" s="74">
        <f>GI_Data_Monthly!O616*100</f>
        <v>344.51184274043101</v>
      </c>
      <c r="O616" s="74">
        <f t="shared" si="100"/>
        <v>340.88707435529255</v>
      </c>
      <c r="P616" s="93">
        <f t="shared" si="97"/>
        <v>138.75880901696738</v>
      </c>
      <c r="Q616" s="116">
        <f t="shared" si="98"/>
        <v>21.736763708606293</v>
      </c>
      <c r="R616" s="74">
        <f t="shared" si="99"/>
        <v>343.6575046883043</v>
      </c>
      <c r="S616" s="121">
        <f t="shared" si="101"/>
        <v>2.1386107722714653E-2</v>
      </c>
      <c r="T616" s="74">
        <v>0</v>
      </c>
      <c r="U616" s="74">
        <f t="shared" si="104"/>
        <v>342.88441996385427</v>
      </c>
      <c r="V616" s="38">
        <v>78.12971572372652</v>
      </c>
      <c r="W616" s="83">
        <f>AVERAGE(Q605:Q616)</f>
        <v>21.580466560471265</v>
      </c>
      <c r="X616" s="74">
        <f>+GI_Data_Monthly!AB616*100</f>
        <v>269.559404684208</v>
      </c>
      <c r="Y616" s="74">
        <f>+GI_Data_Monthly!AC616*100</f>
        <v>339.14068988270401</v>
      </c>
      <c r="Z616" s="122">
        <f t="shared" si="102"/>
        <v>1.8177851757478086E-2</v>
      </c>
      <c r="AA616" s="120">
        <f t="shared" si="103"/>
        <v>3.3445873790380567</v>
      </c>
      <c r="AB616" s="38">
        <f t="shared" si="94"/>
        <v>26.528421719641575</v>
      </c>
      <c r="AC616" s="38">
        <f t="shared" si="95"/>
        <v>11.966746635809788</v>
      </c>
    </row>
    <row r="617" spans="1:29" x14ac:dyDescent="0.25">
      <c r="A617" s="113">
        <v>2031</v>
      </c>
      <c r="B617" s="113">
        <v>1</v>
      </c>
      <c r="C617" s="29">
        <f>+GI_Data_Monthly!J617</f>
        <v>1162726.8059700101</v>
      </c>
      <c r="D617" s="37">
        <f t="shared" si="96"/>
        <v>114.7591187111007</v>
      </c>
      <c r="E617" s="37">
        <f>GI_Data_Monthly!C617</f>
        <v>3.3864709999999998</v>
      </c>
      <c r="F617" s="114">
        <f>GI_Data_Monthly!L617</f>
        <v>23839.15</v>
      </c>
      <c r="G617" s="37">
        <f>+GI_Data_Monthly!E617</f>
        <v>174.42072190185499</v>
      </c>
      <c r="H617" s="29">
        <f>+GI_Data_Monthly!H617</f>
        <v>9929.0767478757807</v>
      </c>
      <c r="I617" s="115">
        <f>+GI_Data_Monthly!G617</f>
        <v>10131.890337160101</v>
      </c>
      <c r="J617" s="29">
        <f>GI_Data_Monthly!I617</f>
        <v>0</v>
      </c>
      <c r="K617" s="38">
        <f>+GI_Data_Monthly!K617</f>
        <v>52.786897001470301</v>
      </c>
      <c r="L617" s="74">
        <f>+H617*1000/Population_Monthly!C737</f>
        <v>0.41279533157918635</v>
      </c>
      <c r="M617" s="74">
        <f>GI_Data_Monthly!N617</f>
        <v>479.14049999999997</v>
      </c>
      <c r="N617" s="74">
        <f>GI_Data_Monthly!O617*100</f>
        <v>345.35149999999999</v>
      </c>
      <c r="O617" s="74">
        <f t="shared" si="100"/>
        <v>341.50729935529256</v>
      </c>
      <c r="P617" s="93">
        <f t="shared" si="97"/>
        <v>141.48666857031995</v>
      </c>
      <c r="Q617" s="116">
        <f t="shared" si="98"/>
        <v>21.790184650758292</v>
      </c>
      <c r="R617" s="74">
        <f t="shared" si="99"/>
        <v>344.5015380216376</v>
      </c>
      <c r="S617" s="121">
        <f t="shared" si="101"/>
        <v>2.2025765532001529E-2</v>
      </c>
      <c r="T617" s="74">
        <v>0</v>
      </c>
      <c r="U617" s="74">
        <f t="shared" si="104"/>
        <v>343.6575046883043</v>
      </c>
      <c r="V617" s="38">
        <v>78.035781983347746</v>
      </c>
      <c r="W617" s="83"/>
      <c r="X617" s="74">
        <f>+GI_Data_Monthly!AB617*100</f>
        <v>270.1234</v>
      </c>
      <c r="Y617" s="74">
        <f>+GI_Data_Monthly!AC617*100</f>
        <v>339.8064</v>
      </c>
      <c r="Z617" s="122">
        <f t="shared" si="102"/>
        <v>1.8591825647252185E-2</v>
      </c>
      <c r="AA617" s="120">
        <f t="shared" si="103"/>
        <v>3.3509248790380561</v>
      </c>
      <c r="AB617" s="38">
        <f t="shared" si="94"/>
        <v>26.581842661793573</v>
      </c>
      <c r="AC617" s="38">
        <f t="shared" si="95"/>
        <v>11.966746635809788</v>
      </c>
    </row>
    <row r="618" spans="1:29" x14ac:dyDescent="0.25">
      <c r="A618" s="113">
        <v>2031</v>
      </c>
      <c r="B618" s="113">
        <v>2</v>
      </c>
      <c r="C618" s="29">
        <f>+GI_Data_Monthly!J618</f>
        <v>1165610.6575480199</v>
      </c>
      <c r="D618" s="37">
        <f t="shared" si="96"/>
        <v>114.90520044570441</v>
      </c>
      <c r="E618" s="37">
        <f>GI_Data_Monthly!C618</f>
        <v>3.39321646896772</v>
      </c>
      <c r="F618" s="114">
        <f>GI_Data_Monthly!L618</f>
        <v>23882.9779421725</v>
      </c>
      <c r="G618" s="37">
        <f>+GI_Data_Monthly!E618</f>
        <v>174.55430121032401</v>
      </c>
      <c r="H618" s="29">
        <f>+GI_Data_Monthly!H618</f>
        <v>9944.1210456481494</v>
      </c>
      <c r="I618" s="115">
        <f>+GI_Data_Monthly!G618</f>
        <v>10144.1070815485</v>
      </c>
      <c r="J618" s="29">
        <f>GI_Data_Monthly!I618</f>
        <v>0</v>
      </c>
      <c r="K618" s="38">
        <f>+GI_Data_Monthly!K618</f>
        <v>52.868255018560497</v>
      </c>
      <c r="L618" s="74">
        <f>+H618*1000/Population_Monthly!C738</f>
        <v>0.41307598189600214</v>
      </c>
      <c r="M618" s="74">
        <f>GI_Data_Monthly!N618</f>
        <v>492.220896035328</v>
      </c>
      <c r="N618" s="74">
        <f>GI_Data_Monthly!O618*100</f>
        <v>346.03269497422201</v>
      </c>
      <c r="O618" s="74">
        <f t="shared" si="100"/>
        <v>342.14345508591458</v>
      </c>
      <c r="P618" s="93">
        <f t="shared" si="97"/>
        <v>145.06026966946521</v>
      </c>
      <c r="Q618" s="116">
        <f t="shared" si="98"/>
        <v>21.83860635292012</v>
      </c>
      <c r="R618" s="74">
        <f t="shared" si="99"/>
        <v>345.29867923821763</v>
      </c>
      <c r="S618" s="121">
        <f t="shared" si="101"/>
        <v>2.2558792100537017E-2</v>
      </c>
      <c r="T618" s="74">
        <v>0</v>
      </c>
      <c r="U618" s="74">
        <f t="shared" si="104"/>
        <v>344.5015380216376</v>
      </c>
      <c r="V618" s="38">
        <v>78.104249636129509</v>
      </c>
      <c r="W618" s="83"/>
      <c r="X618" s="74">
        <f>+GI_Data_Monthly!AB618*100</f>
        <v>270.58644208596098</v>
      </c>
      <c r="Y618" s="74">
        <f>+GI_Data_Monthly!AC618*100</f>
        <v>340.48243410719999</v>
      </c>
      <c r="Z618" s="122">
        <f t="shared" si="102"/>
        <v>1.9069086707498756E-2</v>
      </c>
      <c r="AA618" s="120">
        <f t="shared" si="103"/>
        <v>3.3572989214652567</v>
      </c>
      <c r="AB618" s="38">
        <f t="shared" si="94"/>
        <v>26.630264363955401</v>
      </c>
      <c r="AC618" s="38">
        <f t="shared" si="95"/>
        <v>11.966746635809788</v>
      </c>
    </row>
    <row r="619" spans="1:29" x14ac:dyDescent="0.25">
      <c r="A619" s="113">
        <v>2031</v>
      </c>
      <c r="B619" s="113">
        <v>3</v>
      </c>
      <c r="C619" s="29">
        <f>+GI_Data_Monthly!J619</f>
        <v>1168035.0891370799</v>
      </c>
      <c r="D619" s="37">
        <f t="shared" si="96"/>
        <v>115.01634818858653</v>
      </c>
      <c r="E619" s="37">
        <f>GI_Data_Monthly!C619</f>
        <v>3.39928307768447</v>
      </c>
      <c r="F619" s="114">
        <f>GI_Data_Monthly!L619</f>
        <v>23921.152137874</v>
      </c>
      <c r="G619" s="37">
        <f>+GI_Data_Monthly!E619</f>
        <v>174.80906116620301</v>
      </c>
      <c r="H619" s="29">
        <f>+GI_Data_Monthly!H619</f>
        <v>9957.1324286932195</v>
      </c>
      <c r="I619" s="115">
        <f>+GI_Data_Monthly!G619</f>
        <v>10155.3831914565</v>
      </c>
      <c r="J619" s="29">
        <f>GI_Data_Monthly!I619</f>
        <v>0</v>
      </c>
      <c r="K619" s="38">
        <f>+GI_Data_Monthly!K619</f>
        <v>52.933002663673903</v>
      </c>
      <c r="L619" s="74">
        <f>+H619*1000/Population_Monthly!C739</f>
        <v>0.41327178812753579</v>
      </c>
      <c r="M619" s="74">
        <f>GI_Data_Monthly!N619</f>
        <v>503.556900699018</v>
      </c>
      <c r="N619" s="74">
        <f>GI_Data_Monthly!O619*100</f>
        <v>346.56913508996098</v>
      </c>
      <c r="O619" s="74">
        <f t="shared" si="100"/>
        <v>342.79149600404327</v>
      </c>
      <c r="P619" s="93">
        <f t="shared" si="97"/>
        <v>148.13620672098654</v>
      </c>
      <c r="Q619" s="116">
        <f t="shared" si="98"/>
        <v>21.875716661776128</v>
      </c>
      <c r="R619" s="74">
        <f t="shared" si="99"/>
        <v>345.98444335472772</v>
      </c>
      <c r="S619" s="121">
        <f t="shared" si="101"/>
        <v>2.2953541505708719E-2</v>
      </c>
      <c r="T619" s="74">
        <v>0</v>
      </c>
      <c r="U619" s="74">
        <f t="shared" si="104"/>
        <v>345.29867923821763</v>
      </c>
      <c r="V619" s="38">
        <v>78.232577977071259</v>
      </c>
      <c r="W619" s="83"/>
      <c r="X619" s="74">
        <f>+GI_Data_Monthly!AB619*100</f>
        <v>270.95894585224801</v>
      </c>
      <c r="Y619" s="74">
        <f>+GI_Data_Monthly!AC619*100</f>
        <v>341.09864329337699</v>
      </c>
      <c r="Z619" s="122">
        <f t="shared" si="102"/>
        <v>1.9595500538008053E-2</v>
      </c>
      <c r="AA619" s="120">
        <f t="shared" si="103"/>
        <v>3.3637048445996776</v>
      </c>
      <c r="AB619" s="38">
        <f t="shared" si="94"/>
        <v>26.667374672811409</v>
      </c>
      <c r="AC619" s="38">
        <f t="shared" si="95"/>
        <v>11.966746635809788</v>
      </c>
    </row>
    <row r="620" spans="1:29" x14ac:dyDescent="0.25">
      <c r="A620" s="113">
        <v>2031</v>
      </c>
      <c r="B620" s="113">
        <v>4</v>
      </c>
      <c r="C620" s="29">
        <f>+GI_Data_Monthly!J620</f>
        <v>1170633.4658884399</v>
      </c>
      <c r="D620" s="37">
        <f t="shared" si="96"/>
        <v>115.13294682437419</v>
      </c>
      <c r="E620" s="37">
        <f>GI_Data_Monthly!C620</f>
        <v>3.4060199999999998</v>
      </c>
      <c r="F620" s="114">
        <f>GI_Data_Monthly!L620</f>
        <v>23963.57</v>
      </c>
      <c r="G620" s="37">
        <f>+GI_Data_Monthly!E620</f>
        <v>174.99557113525401</v>
      </c>
      <c r="H620" s="29">
        <f>+GI_Data_Monthly!H620</f>
        <v>9970.2873435858492</v>
      </c>
      <c r="I620" s="115">
        <f>+GI_Data_Monthly!G620</f>
        <v>10167.667016064001</v>
      </c>
      <c r="J620" s="29">
        <f>GI_Data_Monthly!I620</f>
        <v>0</v>
      </c>
      <c r="K620" s="38">
        <f>+GI_Data_Monthly!K620</f>
        <v>53.000761401589003</v>
      </c>
      <c r="L620" s="74">
        <f>+H620*1000/Population_Monthly!C740</f>
        <v>0.41347322062818198</v>
      </c>
      <c r="M620" s="74">
        <f>GI_Data_Monthly!N620</f>
        <v>511.85649999999998</v>
      </c>
      <c r="N620" s="74">
        <f>GI_Data_Monthly!O620*100</f>
        <v>347.17959999999999</v>
      </c>
      <c r="O620" s="74">
        <f t="shared" si="100"/>
        <v>343.45042933737665</v>
      </c>
      <c r="P620" s="93">
        <f t="shared" si="97"/>
        <v>150.27994550824715</v>
      </c>
      <c r="Q620" s="116">
        <f t="shared" si="98"/>
        <v>21.914395512460842</v>
      </c>
      <c r="R620" s="74">
        <f t="shared" si="99"/>
        <v>346.59381002139435</v>
      </c>
      <c r="S620" s="121">
        <f t="shared" si="101"/>
        <v>2.330634616903704E-2</v>
      </c>
      <c r="T620" s="74">
        <v>0</v>
      </c>
      <c r="U620" s="74">
        <f t="shared" si="104"/>
        <v>345.98444335472772</v>
      </c>
      <c r="V620" s="38">
        <v>78.32566296239365</v>
      </c>
      <c r="W620" s="83"/>
      <c r="X620" s="74">
        <f>+GI_Data_Monthly!AB620*100</f>
        <v>271.3913</v>
      </c>
      <c r="Y620" s="74">
        <f>+GI_Data_Monthly!AC620*100</f>
        <v>341.78199999999998</v>
      </c>
      <c r="Z620" s="122">
        <f t="shared" si="102"/>
        <v>2.0157550531812025E-2</v>
      </c>
      <c r="AA620" s="120">
        <f t="shared" si="103"/>
        <v>3.3701457612663437</v>
      </c>
      <c r="AB620" s="38">
        <f t="shared" si="94"/>
        <v>26.706053523496124</v>
      </c>
      <c r="AC620" s="38">
        <f t="shared" si="95"/>
        <v>11.966746635809788</v>
      </c>
    </row>
    <row r="621" spans="1:29" x14ac:dyDescent="0.25">
      <c r="A621" s="113">
        <v>2031</v>
      </c>
      <c r="B621" s="113">
        <v>5</v>
      </c>
      <c r="C621" s="29">
        <f>+GI_Data_Monthly!J621</f>
        <v>1173140.93733762</v>
      </c>
      <c r="D621" s="37">
        <f t="shared" si="96"/>
        <v>115.25072350757273</v>
      </c>
      <c r="E621" s="37">
        <f>GI_Data_Monthly!C621</f>
        <v>3.4125879235233798</v>
      </c>
      <c r="F621" s="114">
        <f>GI_Data_Monthly!L621</f>
        <v>24005.945524390099</v>
      </c>
      <c r="G621" s="37">
        <f>+GI_Data_Monthly!E621</f>
        <v>174.89697893015401</v>
      </c>
      <c r="H621" s="29">
        <f>+GI_Data_Monthly!H621</f>
        <v>9981.2985959445105</v>
      </c>
      <c r="I621" s="115">
        <f>+GI_Data_Monthly!G621</f>
        <v>10179.0331690242</v>
      </c>
      <c r="J621" s="29">
        <f>GI_Data_Monthly!I621</f>
        <v>0</v>
      </c>
      <c r="K621" s="38">
        <f>+GI_Data_Monthly!K621</f>
        <v>53.066542122787197</v>
      </c>
      <c r="L621" s="74">
        <f>+H621*1000/Population_Monthly!C741</f>
        <v>0.41359407343359467</v>
      </c>
      <c r="M621" s="74">
        <f>GI_Data_Monthly!N621</f>
        <v>512.87412304840802</v>
      </c>
      <c r="N621" s="74">
        <f>GI_Data_Monthly!O621*100</f>
        <v>347.85745944601899</v>
      </c>
      <c r="O621" s="74">
        <f t="shared" si="100"/>
        <v>344.11792625167391</v>
      </c>
      <c r="P621" s="93">
        <f t="shared" si="97"/>
        <v>150.28891109679691</v>
      </c>
      <c r="Q621" s="116">
        <f t="shared" si="98"/>
        <v>21.948007319598993</v>
      </c>
      <c r="R621" s="74">
        <f t="shared" si="99"/>
        <v>347.20206484532667</v>
      </c>
      <c r="S621" s="121">
        <f t="shared" si="101"/>
        <v>2.3569286384809818E-2</v>
      </c>
      <c r="T621" s="74">
        <v>0</v>
      </c>
      <c r="U621" s="74">
        <f t="shared" si="104"/>
        <v>346.59381002139435</v>
      </c>
      <c r="V621" s="38">
        <v>78.275379756217191</v>
      </c>
      <c r="W621" s="83"/>
      <c r="X621" s="74">
        <f>+GI_Data_Monthly!AB621*100</f>
        <v>271.87769384949399</v>
      </c>
      <c r="Y621" s="74">
        <f>+GI_Data_Monthly!AC621*100</f>
        <v>342.44038025150803</v>
      </c>
      <c r="Z621" s="122">
        <f t="shared" si="102"/>
        <v>2.072753431802421E-2</v>
      </c>
      <c r="AA621" s="120">
        <f t="shared" si="103"/>
        <v>3.376620503444602</v>
      </c>
      <c r="AB621" s="38">
        <f t="shared" si="94"/>
        <v>26.739665330634274</v>
      </c>
      <c r="AC621" s="38">
        <f t="shared" si="95"/>
        <v>11.966746635809788</v>
      </c>
    </row>
    <row r="622" spans="1:29" x14ac:dyDescent="0.25">
      <c r="A622" s="113">
        <v>2031</v>
      </c>
      <c r="B622" s="113">
        <v>6</v>
      </c>
      <c r="C622" s="29">
        <f>+GI_Data_Monthly!J622</f>
        <v>1175664.14605928</v>
      </c>
      <c r="D622" s="37">
        <f t="shared" si="96"/>
        <v>115.3685981361741</v>
      </c>
      <c r="E622" s="37">
        <f>GI_Data_Monthly!C622</f>
        <v>3.41936628299137</v>
      </c>
      <c r="F622" s="114">
        <f>GI_Data_Monthly!L622</f>
        <v>24050.105754395601</v>
      </c>
      <c r="G622" s="37">
        <f>+GI_Data_Monthly!E622</f>
        <v>174.55829223681701</v>
      </c>
      <c r="H622" s="29">
        <f>+GI_Data_Monthly!H622</f>
        <v>9990.9862070040199</v>
      </c>
      <c r="I622" s="115">
        <f>+GI_Data_Monthly!G622</f>
        <v>10190.503872393399</v>
      </c>
      <c r="J622" s="29">
        <f>GI_Data_Monthly!I622</f>
        <v>0</v>
      </c>
      <c r="K622" s="38">
        <f>+GI_Data_Monthly!K622</f>
        <v>53.132526060275097</v>
      </c>
      <c r="L622" s="74">
        <f>+H622*1000/Population_Monthly!C742</f>
        <v>0.41365992718581845</v>
      </c>
      <c r="M622" s="74">
        <f>GI_Data_Monthly!N622</f>
        <v>507.66233878618903</v>
      </c>
      <c r="N622" s="74">
        <f>GI_Data_Monthly!O622*100</f>
        <v>348.58567827574501</v>
      </c>
      <c r="O622" s="74">
        <f t="shared" si="100"/>
        <v>344.79163872017244</v>
      </c>
      <c r="P622" s="93">
        <f t="shared" si="97"/>
        <v>148.46679085285649</v>
      </c>
      <c r="Q622" s="116">
        <f t="shared" si="98"/>
        <v>21.978796861291997</v>
      </c>
      <c r="R622" s="74">
        <f t="shared" si="99"/>
        <v>347.87424590725465</v>
      </c>
      <c r="S622" s="121">
        <f t="shared" si="101"/>
        <v>2.3743091994868903E-2</v>
      </c>
      <c r="T622" s="74">
        <v>0</v>
      </c>
      <c r="U622" s="74">
        <f t="shared" si="104"/>
        <v>347.20206484532667</v>
      </c>
      <c r="V622" s="38">
        <v>78.108793996681698</v>
      </c>
      <c r="W622" s="83"/>
      <c r="X622" s="74">
        <f>+GI_Data_Monthly!AB622*100</f>
        <v>272.40880559274603</v>
      </c>
      <c r="Y622" s="74">
        <f>+GI_Data_Monthly!AC622*100</f>
        <v>343.11744351863501</v>
      </c>
      <c r="Z622" s="122">
        <f t="shared" si="102"/>
        <v>2.1278698962547582E-2</v>
      </c>
      <c r="AA622" s="120">
        <f t="shared" si="103"/>
        <v>3.3831275819179183</v>
      </c>
      <c r="AB622" s="38">
        <f t="shared" si="94"/>
        <v>26.770454872327278</v>
      </c>
      <c r="AC622" s="38">
        <f t="shared" si="95"/>
        <v>11.966746635809788</v>
      </c>
    </row>
    <row r="623" spans="1:29" x14ac:dyDescent="0.25">
      <c r="A623" s="113">
        <v>2031</v>
      </c>
      <c r="B623" s="113">
        <v>7</v>
      </c>
      <c r="C623" s="29">
        <f>+GI_Data_Monthly!J623</f>
        <v>1177946.6037807099</v>
      </c>
      <c r="D623" s="37">
        <f t="shared" si="96"/>
        <v>115.46523727019002</v>
      </c>
      <c r="E623" s="37">
        <f>GI_Data_Monthly!C623</f>
        <v>3.42584</v>
      </c>
      <c r="F623" s="114">
        <f>GI_Data_Monthly!L623</f>
        <v>24091.69</v>
      </c>
      <c r="G623" s="37">
        <f>+GI_Data_Monthly!E623</f>
        <v>174.111946105957</v>
      </c>
      <c r="H623" s="29">
        <f>+GI_Data_Monthly!H623</f>
        <v>9998.95229473988</v>
      </c>
      <c r="I623" s="115">
        <f>+GI_Data_Monthly!G623</f>
        <v>10201.742373977901</v>
      </c>
      <c r="J623" s="29">
        <f>GI_Data_Monthly!I623</f>
        <v>0</v>
      </c>
      <c r="K623" s="38">
        <f>+GI_Data_Monthly!K623</f>
        <v>53.1907090779724</v>
      </c>
      <c r="L623" s="74">
        <f>+H623*1000/Population_Monthly!C743</f>
        <v>0.41365445522591843</v>
      </c>
      <c r="M623" s="74">
        <f>GI_Data_Monthly!N623</f>
        <v>498.4726</v>
      </c>
      <c r="N623" s="74">
        <f>GI_Data_Monthly!O623*100</f>
        <v>349.22370000000001</v>
      </c>
      <c r="O623" s="74">
        <f t="shared" si="100"/>
        <v>345.46803038683919</v>
      </c>
      <c r="P623" s="93">
        <f t="shared" si="97"/>
        <v>145.50375966186394</v>
      </c>
      <c r="Q623" s="116">
        <f t="shared" si="98"/>
        <v>22.002573786728988</v>
      </c>
      <c r="R623" s="74">
        <f t="shared" si="99"/>
        <v>348.55561257392134</v>
      </c>
      <c r="S623" s="121">
        <f t="shared" si="101"/>
        <v>2.3795172775697981E-2</v>
      </c>
      <c r="T623" s="74">
        <v>0</v>
      </c>
      <c r="U623" s="74">
        <f t="shared" si="104"/>
        <v>347.87424590725465</v>
      </c>
      <c r="V623" s="38">
        <v>77.897413947126921</v>
      </c>
      <c r="W623" s="83"/>
      <c r="X623" s="74">
        <f>+GI_Data_Monthly!AB623*100</f>
        <v>272.88739999999996</v>
      </c>
      <c r="Y623" s="74">
        <f>+GI_Data_Monthly!AC623*100</f>
        <v>343.77030000000002</v>
      </c>
      <c r="Z623" s="122">
        <f t="shared" si="102"/>
        <v>2.1788043695466813E-2</v>
      </c>
      <c r="AA623" s="120">
        <f t="shared" si="103"/>
        <v>3.389660248584585</v>
      </c>
      <c r="AB623" s="38">
        <f t="shared" si="94"/>
        <v>26.794231797764269</v>
      </c>
      <c r="AC623" s="38">
        <f t="shared" si="95"/>
        <v>11.966746635809788</v>
      </c>
    </row>
    <row r="624" spans="1:29" x14ac:dyDescent="0.25">
      <c r="A624" s="113">
        <v>2031</v>
      </c>
      <c r="B624" s="113">
        <v>8</v>
      </c>
      <c r="C624" s="29">
        <f>+GI_Data_Monthly!J624</f>
        <v>1180118.1019663799</v>
      </c>
      <c r="D624" s="37">
        <f t="shared" si="96"/>
        <v>115.54173606379973</v>
      </c>
      <c r="E624" s="37">
        <f>GI_Data_Monthly!C624</f>
        <v>3.4323903496257202</v>
      </c>
      <c r="F624" s="114">
        <f>GI_Data_Monthly!L624</f>
        <v>24132.566809916199</v>
      </c>
      <c r="G624" s="37">
        <f>+GI_Data_Monthly!E624</f>
        <v>173.62048992522699</v>
      </c>
      <c r="H624" s="29">
        <f>+GI_Data_Monthly!H624</f>
        <v>10006.2519805307</v>
      </c>
      <c r="I624" s="115">
        <f>+GI_Data_Monthly!G624</f>
        <v>10213.7819819043</v>
      </c>
      <c r="J624" s="29">
        <f>GI_Data_Monthly!I624</f>
        <v>0</v>
      </c>
      <c r="K624" s="38">
        <f>+GI_Data_Monthly!K624</f>
        <v>53.243763494847798</v>
      </c>
      <c r="L624" s="74">
        <f>+H624*1000/Population_Monthly!C744</f>
        <v>0.41362144553092828</v>
      </c>
      <c r="M624" s="74">
        <f>GI_Data_Monthly!N624</f>
        <v>486.88368718721102</v>
      </c>
      <c r="N624" s="74">
        <f>GI_Data_Monthly!O624*100</f>
        <v>349.74894782469499</v>
      </c>
      <c r="O624" s="74">
        <f t="shared" si="100"/>
        <v>346.14281818688636</v>
      </c>
      <c r="P624" s="93">
        <f t="shared" si="97"/>
        <v>141.84974248057262</v>
      </c>
      <c r="Q624" s="116">
        <f t="shared" si="98"/>
        <v>22.022762422245815</v>
      </c>
      <c r="R624" s="74">
        <f t="shared" si="99"/>
        <v>349.18610870014669</v>
      </c>
      <c r="S624" s="121">
        <f t="shared" si="101"/>
        <v>2.3700916686914653E-2</v>
      </c>
      <c r="T624" s="74">
        <v>0</v>
      </c>
      <c r="U624" s="74">
        <f t="shared" si="104"/>
        <v>348.55561257392134</v>
      </c>
      <c r="V624" s="38">
        <v>77.676965994503547</v>
      </c>
      <c r="W624" s="83"/>
      <c r="X624" s="74">
        <f>+GI_Data_Monthly!AB624*100</f>
        <v>273.30242360974199</v>
      </c>
      <c r="Y624" s="74">
        <f>+GI_Data_Monthly!AC624*100</f>
        <v>344.44340591826</v>
      </c>
      <c r="Z624" s="122">
        <f t="shared" si="102"/>
        <v>2.2231781926597305E-2</v>
      </c>
      <c r="AA624" s="120">
        <f t="shared" si="103"/>
        <v>3.3962108444797026</v>
      </c>
      <c r="AB624" s="38">
        <f t="shared" si="94"/>
        <v>26.814420433281096</v>
      </c>
      <c r="AC624" s="38">
        <f t="shared" si="95"/>
        <v>11.966746635809788</v>
      </c>
    </row>
    <row r="625" spans="1:29" x14ac:dyDescent="0.25">
      <c r="A625" s="113">
        <v>2031</v>
      </c>
      <c r="B625" s="113">
        <v>9</v>
      </c>
      <c r="C625" s="29">
        <f>+GI_Data_Monthly!J625</f>
        <v>1182376.3397061499</v>
      </c>
      <c r="D625" s="37">
        <f t="shared" si="96"/>
        <v>115.62452730833152</v>
      </c>
      <c r="E625" s="37">
        <f>GI_Data_Monthly!C625</f>
        <v>3.4388708512060502</v>
      </c>
      <c r="F625" s="114">
        <f>GI_Data_Monthly!L625</f>
        <v>24173.076873210499</v>
      </c>
      <c r="G625" s="37">
        <f>+GI_Data_Monthly!E625</f>
        <v>173.10000517543699</v>
      </c>
      <c r="H625" s="29">
        <f>+GI_Data_Monthly!H625</f>
        <v>10014.2747830811</v>
      </c>
      <c r="I625" s="115">
        <f>+GI_Data_Monthly!G625</f>
        <v>10225.999337953201</v>
      </c>
      <c r="J625" s="29">
        <f>GI_Data_Monthly!I625</f>
        <v>0</v>
      </c>
      <c r="K625" s="38">
        <f>+GI_Data_Monthly!K625</f>
        <v>53.2991509405012</v>
      </c>
      <c r="L625" s="74">
        <f>+H625*1000/Population_Monthly!C745</f>
        <v>0.41361835602154057</v>
      </c>
      <c r="M625" s="74">
        <f>GI_Data_Monthly!N625</f>
        <v>476.15125265431601</v>
      </c>
      <c r="N625" s="74">
        <f>GI_Data_Monthly!O625*100</f>
        <v>350.20128676907501</v>
      </c>
      <c r="O625" s="74">
        <f t="shared" si="100"/>
        <v>346.81020970371918</v>
      </c>
      <c r="P625" s="93">
        <f t="shared" si="97"/>
        <v>138.4615105528969</v>
      </c>
      <c r="Q625" s="116">
        <f t="shared" si="98"/>
        <v>22.045507189354055</v>
      </c>
      <c r="R625" s="74">
        <f t="shared" si="99"/>
        <v>349.72464486459006</v>
      </c>
      <c r="S625" s="121">
        <f t="shared" si="101"/>
        <v>2.3404066802060752E-2</v>
      </c>
      <c r="T625" s="74">
        <v>0</v>
      </c>
      <c r="U625" s="74">
        <f t="shared" si="104"/>
        <v>349.18610870014669</v>
      </c>
      <c r="V625" s="38">
        <v>77.450914984663854</v>
      </c>
      <c r="W625" s="83"/>
      <c r="X625" s="74">
        <f>+GI_Data_Monthly!AB625*100</f>
        <v>273.68350422502397</v>
      </c>
      <c r="Y625" s="74">
        <f>+GI_Data_Monthly!AC625*100</f>
        <v>345.116340394997</v>
      </c>
      <c r="Z625" s="122">
        <f t="shared" si="102"/>
        <v>2.2586821128410945E-2</v>
      </c>
      <c r="AA625" s="120">
        <f t="shared" si="103"/>
        <v>3.4027708264923362</v>
      </c>
      <c r="AB625" s="38">
        <f t="shared" si="94"/>
        <v>26.837165200389336</v>
      </c>
      <c r="AC625" s="38">
        <f t="shared" si="95"/>
        <v>11.966746635809788</v>
      </c>
    </row>
    <row r="626" spans="1:29" x14ac:dyDescent="0.25">
      <c r="A626" s="113">
        <v>2031</v>
      </c>
      <c r="B626" s="113">
        <v>10</v>
      </c>
      <c r="C626" s="29">
        <f>+GI_Data_Monthly!J626</f>
        <v>1184976.35497818</v>
      </c>
      <c r="D626" s="37">
        <f t="shared" si="96"/>
        <v>115.74720469874664</v>
      </c>
      <c r="E626" s="37">
        <f>GI_Data_Monthly!C626</f>
        <v>3.4451719999999999</v>
      </c>
      <c r="F626" s="114">
        <f>GI_Data_Monthly!L626</f>
        <v>24214.22</v>
      </c>
      <c r="G626" s="37">
        <f>+GI_Data_Monthly!E626</f>
        <v>172.54924381347701</v>
      </c>
      <c r="H626" s="29">
        <f>+GI_Data_Monthly!H626</f>
        <v>10024.5775752832</v>
      </c>
      <c r="I626" s="115">
        <f>+GI_Data_Monthly!G626</f>
        <v>10237.6239500755</v>
      </c>
      <c r="J626" s="29">
        <f>GI_Data_Monthly!I626</f>
        <v>0</v>
      </c>
      <c r="K626" s="38">
        <f>+GI_Data_Monthly!K626</f>
        <v>53.366488745559401</v>
      </c>
      <c r="L626" s="74">
        <f>+H626*1000/Population_Monthly!C746</f>
        <v>0.4137093655513458</v>
      </c>
      <c r="M626" s="74">
        <f>GI_Data_Monthly!N626</f>
        <v>469.59410000000003</v>
      </c>
      <c r="N626" s="74">
        <f>GI_Data_Monthly!O626*100</f>
        <v>350.65949999999998</v>
      </c>
      <c r="O626" s="74">
        <f t="shared" si="100"/>
        <v>347.4635513703858</v>
      </c>
      <c r="P626" s="93">
        <f t="shared" si="97"/>
        <v>136.3049798384522</v>
      </c>
      <c r="Q626" s="116">
        <f t="shared" si="98"/>
        <v>22.078216200628415</v>
      </c>
      <c r="R626" s="74">
        <f t="shared" si="99"/>
        <v>350.20324486459003</v>
      </c>
      <c r="S626" s="121">
        <f t="shared" si="101"/>
        <v>2.2869475881470036E-2</v>
      </c>
      <c r="T626" s="74">
        <v>0</v>
      </c>
      <c r="U626" s="74">
        <f t="shared" si="104"/>
        <v>349.72464486459006</v>
      </c>
      <c r="V626" s="38">
        <v>77.211064723377319</v>
      </c>
      <c r="W626" s="83"/>
      <c r="X626" s="74">
        <f>+GI_Data_Monthly!AB626*100</f>
        <v>274.08530000000002</v>
      </c>
      <c r="Y626" s="74">
        <f>+GI_Data_Monthly!AC626*100</f>
        <v>345.7688</v>
      </c>
      <c r="Z626" s="122">
        <f t="shared" si="102"/>
        <v>2.283329006319022E-2</v>
      </c>
      <c r="AA626" s="120">
        <f t="shared" si="103"/>
        <v>3.4093324931590026</v>
      </c>
      <c r="AB626" s="38">
        <f t="shared" si="94"/>
        <v>26.869874211663696</v>
      </c>
      <c r="AC626" s="38">
        <f t="shared" si="95"/>
        <v>11.966746635809788</v>
      </c>
    </row>
    <row r="627" spans="1:29" x14ac:dyDescent="0.25">
      <c r="A627" s="113">
        <v>2031</v>
      </c>
      <c r="B627" s="113">
        <v>11</v>
      </c>
      <c r="C627" s="29">
        <f>+GI_Data_Monthly!J627</f>
        <v>1188301.85002599</v>
      </c>
      <c r="D627" s="37">
        <f t="shared" si="96"/>
        <v>115.94101711512974</v>
      </c>
      <c r="E627" s="37">
        <f>GI_Data_Monthly!C627</f>
        <v>3.4517842838974699</v>
      </c>
      <c r="F627" s="114">
        <f>GI_Data_Monthly!L627</f>
        <v>24260.257058662901</v>
      </c>
      <c r="G627" s="37">
        <f>+GI_Data_Monthly!E627</f>
        <v>171.93746785166201</v>
      </c>
      <c r="H627" s="29">
        <f>+GI_Data_Monthly!H627</f>
        <v>10039.081224129701</v>
      </c>
      <c r="I627" s="115">
        <f>+GI_Data_Monthly!G627</f>
        <v>10249.192905095901</v>
      </c>
      <c r="J627" s="29">
        <f>GI_Data_Monthly!I627</f>
        <v>0</v>
      </c>
      <c r="K627" s="38">
        <f>+GI_Data_Monthly!K627</f>
        <v>53.457771881426297</v>
      </c>
      <c r="L627" s="74">
        <f>+H627*1000/Population_Monthly!C747</f>
        <v>0.41397345545868441</v>
      </c>
      <c r="M627" s="74">
        <f>GI_Data_Monthly!N627</f>
        <v>469.15008641048502</v>
      </c>
      <c r="N627" s="74">
        <f>GI_Data_Monthly!O627*100</f>
        <v>351.21789654248801</v>
      </c>
      <c r="O627" s="74">
        <f t="shared" si="100"/>
        <v>348.09493680521967</v>
      </c>
      <c r="P627" s="93">
        <f t="shared" si="97"/>
        <v>135.91523914140993</v>
      </c>
      <c r="Q627" s="116">
        <f t="shared" si="98"/>
        <v>22.130098546876141</v>
      </c>
      <c r="R627" s="74">
        <f t="shared" si="99"/>
        <v>350.6928944371877</v>
      </c>
      <c r="S627" s="121">
        <f t="shared" si="101"/>
        <v>2.2048065381680582E-2</v>
      </c>
      <c r="T627" s="74">
        <v>0</v>
      </c>
      <c r="U627" s="74">
        <f t="shared" si="104"/>
        <v>350.20324486459003</v>
      </c>
      <c r="V627" s="38">
        <v>76.939276655722693</v>
      </c>
      <c r="W627" s="83"/>
      <c r="X627" s="74">
        <f>+GI_Data_Monthly!AB627*100</f>
        <v>274.57844815374699</v>
      </c>
      <c r="Y627" s="74">
        <f>+GI_Data_Monthly!AC627*100</f>
        <v>346.44552651006097</v>
      </c>
      <c r="Z627" s="122">
        <f t="shared" si="102"/>
        <v>2.2946719078125139E-2</v>
      </c>
      <c r="AA627" s="120">
        <f t="shared" si="103"/>
        <v>3.4158892784352872</v>
      </c>
      <c r="AB627" s="38">
        <f t="shared" si="94"/>
        <v>26.921756557911422</v>
      </c>
      <c r="AC627" s="38">
        <f t="shared" si="95"/>
        <v>11.966746635809788</v>
      </c>
    </row>
    <row r="628" spans="1:29" x14ac:dyDescent="0.25">
      <c r="A628" s="113">
        <v>2031</v>
      </c>
      <c r="B628" s="113">
        <v>12</v>
      </c>
      <c r="C628" s="29">
        <f>+GI_Data_Monthly!J628</f>
        <v>1191845.0164334199</v>
      </c>
      <c r="D628" s="37">
        <f t="shared" si="96"/>
        <v>116.16126314932932</v>
      </c>
      <c r="E628" s="37">
        <f>GI_Data_Monthly!C628</f>
        <v>3.4582404536204998</v>
      </c>
      <c r="F628" s="114">
        <f>GI_Data_Monthly!L628</f>
        <v>24306.513444514501</v>
      </c>
      <c r="G628" s="37">
        <f>+GI_Data_Monthly!E628</f>
        <v>171.406959619764</v>
      </c>
      <c r="H628" s="29">
        <f>+GI_Data_Monthly!H628</f>
        <v>10055.504926317501</v>
      </c>
      <c r="I628" s="115">
        <f>+GI_Data_Monthly!G628</f>
        <v>10260.262191719299</v>
      </c>
      <c r="J628" s="29">
        <f>GI_Data_Monthly!I628</f>
        <v>9992.6287627361326</v>
      </c>
      <c r="K628" s="38">
        <f>+GI_Data_Monthly!K628</f>
        <v>53.5579228537554</v>
      </c>
      <c r="L628" s="74">
        <f>+H628*1000/Population_Monthly!C748</f>
        <v>0.41431623113013921</v>
      </c>
      <c r="M628" s="74">
        <f>GI_Data_Monthly!N628</f>
        <v>474.36728012196699</v>
      </c>
      <c r="N628" s="74">
        <f>GI_Data_Monthly!O628*100</f>
        <v>351.79297362027899</v>
      </c>
      <c r="O628" s="74">
        <f t="shared" si="100"/>
        <v>348.70169771187369</v>
      </c>
      <c r="P628" s="93">
        <f t="shared" si="97"/>
        <v>137.17012639342141</v>
      </c>
      <c r="Q628" s="116">
        <f t="shared" si="98"/>
        <v>22.189916743926688</v>
      </c>
      <c r="R628" s="74">
        <f t="shared" si="99"/>
        <v>351.22345672092234</v>
      </c>
      <c r="S628" s="121">
        <f t="shared" si="101"/>
        <v>2.1134631604910803E-2</v>
      </c>
      <c r="T628" s="74">
        <v>0</v>
      </c>
      <c r="U628" s="74">
        <f t="shared" si="104"/>
        <v>350.6928944371877</v>
      </c>
      <c r="V628" s="38">
        <v>76.703694305317583</v>
      </c>
      <c r="W628" s="83">
        <f>AVERAGE(Q617:Q628)</f>
        <v>21.984565187380539</v>
      </c>
      <c r="X628" s="74">
        <f>+GI_Data_Monthly!AB628*100</f>
        <v>275.08496684816703</v>
      </c>
      <c r="Y628" s="74">
        <f>+GI_Data_Monthly!AC628*100</f>
        <v>347.10331360055801</v>
      </c>
      <c r="Z628" s="122">
        <f t="shared" si="102"/>
        <v>2.2925762734974819E-2</v>
      </c>
      <c r="AA628" s="120">
        <f t="shared" si="103"/>
        <v>3.4224368909597231</v>
      </c>
      <c r="AB628" s="38">
        <f t="shared" si="94"/>
        <v>26.981574754961969</v>
      </c>
      <c r="AC628" s="38">
        <f t="shared" si="95"/>
        <v>11.966746635809788</v>
      </c>
    </row>
    <row r="629" spans="1:29" x14ac:dyDescent="0.25">
      <c r="A629" s="113">
        <v>2032</v>
      </c>
      <c r="B629" s="113">
        <v>1</v>
      </c>
      <c r="C629" s="29">
        <f>+GI_Data_Monthly!J629</f>
        <v>1195410.0227071</v>
      </c>
      <c r="D629" s="37">
        <f t="shared" si="96"/>
        <v>116.37535596020817</v>
      </c>
      <c r="E629" s="37">
        <f>GI_Data_Monthly!C629</f>
        <v>3.4649009999999998</v>
      </c>
      <c r="F629" s="114">
        <f>GI_Data_Monthly!L629</f>
        <v>24353.49</v>
      </c>
      <c r="G629" s="37">
        <f>+GI_Data_Monthly!E629</f>
        <v>171.05442810058599</v>
      </c>
      <c r="H629" s="29">
        <f>+GI_Data_Monthly!H629</f>
        <v>10072.8965090767</v>
      </c>
      <c r="I629" s="115">
        <f>+GI_Data_Monthly!G629</f>
        <v>10272.0203332039</v>
      </c>
      <c r="J629" s="29">
        <f>GI_Data_Monthly!I629</f>
        <v>0</v>
      </c>
      <c r="K629" s="38">
        <f>+GI_Data_Monthly!K629</f>
        <v>53.659859432684001</v>
      </c>
      <c r="L629" s="74">
        <f>+H629*1000/Population_Monthly!C749</f>
        <v>0.41469830162139099</v>
      </c>
      <c r="M629" s="74">
        <f>GI_Data_Monthly!N629</f>
        <v>484.39170000000001</v>
      </c>
      <c r="N629" s="74">
        <f>GI_Data_Monthly!O629*100</f>
        <v>352.34589999999997</v>
      </c>
      <c r="O629" s="74">
        <f t="shared" si="100"/>
        <v>349.28456437854032</v>
      </c>
      <c r="P629" s="93">
        <f t="shared" si="97"/>
        <v>139.79957868926127</v>
      </c>
      <c r="Q629" s="116">
        <f t="shared" si="98"/>
        <v>22.252652571976633</v>
      </c>
      <c r="R629" s="74">
        <f t="shared" si="99"/>
        <v>351.78559005425564</v>
      </c>
      <c r="S629" s="121">
        <f t="shared" si="101"/>
        <v>2.0252988621737522E-2</v>
      </c>
      <c r="T629" s="74">
        <v>0</v>
      </c>
      <c r="U629" s="74">
        <f t="shared" si="104"/>
        <v>351.22345672092234</v>
      </c>
      <c r="V629" s="38">
        <v>76.554864015718479</v>
      </c>
      <c r="W629" s="83"/>
      <c r="X629" s="74">
        <f>+GI_Data_Monthly!AB629*100</f>
        <v>275.56799999999998</v>
      </c>
      <c r="Y629" s="74">
        <f>+GI_Data_Monthly!AC629*100</f>
        <v>347.78630000000004</v>
      </c>
      <c r="Z629" s="122">
        <f t="shared" si="102"/>
        <v>2.2778031325786152E-2</v>
      </c>
      <c r="AA629" s="120">
        <f t="shared" si="103"/>
        <v>3.4289727242930561</v>
      </c>
      <c r="AB629" s="38">
        <f t="shared" si="94"/>
        <v>27.044310583011914</v>
      </c>
      <c r="AC629" s="38">
        <f t="shared" si="95"/>
        <v>11.966746635809788</v>
      </c>
    </row>
    <row r="630" spans="1:29" x14ac:dyDescent="0.25">
      <c r="A630" s="113">
        <v>2032</v>
      </c>
      <c r="B630" s="113">
        <v>2</v>
      </c>
      <c r="C630" s="29">
        <f>+GI_Data_Monthly!J630</f>
        <v>1198545.7166396501</v>
      </c>
      <c r="D630" s="37">
        <f t="shared" si="96"/>
        <v>116.54016458263776</v>
      </c>
      <c r="E630" s="37">
        <f>GI_Data_Monthly!C630</f>
        <v>3.4715038203503599</v>
      </c>
      <c r="F630" s="114">
        <f>GI_Data_Monthly!L630</f>
        <v>24397.775794906702</v>
      </c>
      <c r="G630" s="37">
        <f>+GI_Data_Monthly!E630</f>
        <v>170.973198135491</v>
      </c>
      <c r="H630" s="29">
        <f>+GI_Data_Monthly!H630</f>
        <v>10088.9924234965</v>
      </c>
      <c r="I630" s="115">
        <f>+GI_Data_Monthly!G630</f>
        <v>10284.400411926399</v>
      </c>
      <c r="J630" s="29">
        <f>GI_Data_Monthly!I630</f>
        <v>0</v>
      </c>
      <c r="K630" s="38">
        <f>+GI_Data_Monthly!K630</f>
        <v>53.749390793537899</v>
      </c>
      <c r="L630" s="74">
        <f>+H630*1000/Population_Monthly!C750</f>
        <v>0.41502645737589522</v>
      </c>
      <c r="M630" s="74">
        <f>GI_Data_Monthly!N630</f>
        <v>497.44062112682099</v>
      </c>
      <c r="N630" s="74">
        <f>GI_Data_Monthly!O630*100</f>
        <v>352.80606417209901</v>
      </c>
      <c r="O630" s="74">
        <f t="shared" si="100"/>
        <v>349.84901181169681</v>
      </c>
      <c r="P630" s="93">
        <f t="shared" si="97"/>
        <v>143.2925460749218</v>
      </c>
      <c r="Q630" s="116">
        <f t="shared" si="98"/>
        <v>22.307419247154591</v>
      </c>
      <c r="R630" s="74">
        <f t="shared" si="99"/>
        <v>352.31497926412595</v>
      </c>
      <c r="S630" s="121">
        <f t="shared" si="101"/>
        <v>1.9574361891963932E-2</v>
      </c>
      <c r="T630" s="74">
        <v>1</v>
      </c>
      <c r="U630" s="74">
        <f t="shared" si="104"/>
        <v>351.78559005425564</v>
      </c>
      <c r="V630" s="38">
        <v>76.538955439985898</v>
      </c>
      <c r="W630" s="83"/>
      <c r="X630" s="74">
        <f>+GI_Data_Monthly!AB630*100</f>
        <v>275.96218564539299</v>
      </c>
      <c r="Y630" s="74">
        <f>+GI_Data_Monthly!AC630*100</f>
        <v>348.47274640744502</v>
      </c>
      <c r="Z630" s="122">
        <f t="shared" si="102"/>
        <v>2.2529328808405063E-2</v>
      </c>
      <c r="AA630" s="120">
        <f t="shared" si="103"/>
        <v>3.4354966702416099</v>
      </c>
      <c r="AB630" s="38">
        <f t="shared" si="94"/>
        <v>27.099077258189872</v>
      </c>
      <c r="AC630" s="38">
        <f t="shared" si="95"/>
        <v>11.966746635809788</v>
      </c>
    </row>
    <row r="631" spans="1:29" x14ac:dyDescent="0.25">
      <c r="A631" s="113">
        <v>2032</v>
      </c>
      <c r="B631" s="113">
        <v>3</v>
      </c>
      <c r="C631" s="29">
        <f>+GI_Data_Monthly!J631</f>
        <v>1201171.9623519201</v>
      </c>
      <c r="D631" s="37">
        <f t="shared" si="96"/>
        <v>116.66117527688468</v>
      </c>
      <c r="E631" s="37">
        <f>GI_Data_Monthly!C631</f>
        <v>3.4776721190732802</v>
      </c>
      <c r="F631" s="114">
        <f>GI_Data_Monthly!L631</f>
        <v>24437.811716845899</v>
      </c>
      <c r="G631" s="37">
        <f>+GI_Data_Monthly!E631</f>
        <v>170.99047399233899</v>
      </c>
      <c r="H631" s="29">
        <f>+GI_Data_Monthly!H631</f>
        <v>10102.5909497672</v>
      </c>
      <c r="I631" s="115">
        <f>+GI_Data_Monthly!G631</f>
        <v>10296.244311794801</v>
      </c>
      <c r="J631" s="29">
        <f>GI_Data_Monthly!I631</f>
        <v>0</v>
      </c>
      <c r="K631" s="38">
        <f>+GI_Data_Monthly!K631</f>
        <v>53.823316494368299</v>
      </c>
      <c r="L631" s="74">
        <f>+H631*1000/Population_Monthly!C751</f>
        <v>0.41525143370754958</v>
      </c>
      <c r="M631" s="74">
        <f>GI_Data_Monthly!N631</f>
        <v>509.24903896128598</v>
      </c>
      <c r="N631" s="74">
        <f>GI_Data_Monthly!O631*100</f>
        <v>353.20434279990599</v>
      </c>
      <c r="O631" s="74">
        <f t="shared" si="100"/>
        <v>350.40194578752545</v>
      </c>
      <c r="P631" s="93">
        <f t="shared" si="97"/>
        <v>146.43388494513655</v>
      </c>
      <c r="Q631" s="116">
        <f t="shared" si="98"/>
        <v>22.350209341181639</v>
      </c>
      <c r="R631" s="74">
        <f t="shared" si="99"/>
        <v>352.78543565733503</v>
      </c>
      <c r="S631" s="121">
        <f t="shared" si="101"/>
        <v>1.9145408630294458E-2</v>
      </c>
      <c r="T631" s="74">
        <v>0</v>
      </c>
      <c r="U631" s="74">
        <f t="shared" si="104"/>
        <v>352.31497926412595</v>
      </c>
      <c r="V631" s="38">
        <v>76.569893411328735</v>
      </c>
      <c r="W631" s="83"/>
      <c r="X631" s="74">
        <f>+GI_Data_Monthly!AB631*100</f>
        <v>276.29190892204201</v>
      </c>
      <c r="Y631" s="74">
        <f>+GI_Data_Monthly!AC631*100</f>
        <v>349.11760357301802</v>
      </c>
      <c r="Z631" s="122">
        <f t="shared" si="102"/>
        <v>2.2211984402120539E-2</v>
      </c>
      <c r="AA631" s="120">
        <f t="shared" si="103"/>
        <v>3.4420290903573445</v>
      </c>
      <c r="AB631" s="38">
        <f t="shared" si="94"/>
        <v>27.14186735221692</v>
      </c>
      <c r="AC631" s="38">
        <f t="shared" si="95"/>
        <v>11.966746635809788</v>
      </c>
    </row>
    <row r="632" spans="1:29" x14ac:dyDescent="0.25">
      <c r="A632" s="113">
        <v>2032</v>
      </c>
      <c r="B632" s="113">
        <v>4</v>
      </c>
      <c r="C632" s="29">
        <f>+GI_Data_Monthly!J632</f>
        <v>1203842.3202821</v>
      </c>
      <c r="D632" s="37">
        <f t="shared" si="96"/>
        <v>116.77916012941162</v>
      </c>
      <c r="E632" s="37">
        <f>GI_Data_Monthly!C632</f>
        <v>3.484327</v>
      </c>
      <c r="F632" s="114">
        <f>GI_Data_Monthly!L632</f>
        <v>24480.98</v>
      </c>
      <c r="G632" s="37">
        <f>+GI_Data_Monthly!E632</f>
        <v>170.88597201904301</v>
      </c>
      <c r="H632" s="29">
        <f>+GI_Data_Monthly!H632</f>
        <v>10115.608183757</v>
      </c>
      <c r="I632" s="115">
        <f>+GI_Data_Monthly!G632</f>
        <v>10308.708496858801</v>
      </c>
      <c r="J632" s="29">
        <f>GI_Data_Monthly!I632</f>
        <v>0</v>
      </c>
      <c r="K632" s="38">
        <f>+GI_Data_Monthly!K632</f>
        <v>53.896386556435303</v>
      </c>
      <c r="L632" s="74">
        <f>+H632*1000/Population_Monthly!C752</f>
        <v>0.41545217434297538</v>
      </c>
      <c r="M632" s="74">
        <f>GI_Data_Monthly!N632</f>
        <v>517.64430000000004</v>
      </c>
      <c r="N632" s="74">
        <f>GI_Data_Monthly!O632*100</f>
        <v>353.67779999999999</v>
      </c>
      <c r="O632" s="74">
        <f t="shared" si="100"/>
        <v>350.94346245419223</v>
      </c>
      <c r="P632" s="93">
        <f t="shared" si="97"/>
        <v>148.56363940583074</v>
      </c>
      <c r="Q632" s="116">
        <f t="shared" si="98"/>
        <v>22.391370984100554</v>
      </c>
      <c r="R632" s="74">
        <f t="shared" si="99"/>
        <v>353.22940232400168</v>
      </c>
      <c r="S632" s="121">
        <f t="shared" si="101"/>
        <v>1.871711356312411E-2</v>
      </c>
      <c r="T632" s="74">
        <v>0</v>
      </c>
      <c r="U632" s="74">
        <f t="shared" si="104"/>
        <v>352.78543565733503</v>
      </c>
      <c r="V632" s="38">
        <v>76.542705790958806</v>
      </c>
      <c r="W632" s="83"/>
      <c r="X632" s="74">
        <f>+GI_Data_Monthly!AB632*100</f>
        <v>276.67009999999999</v>
      </c>
      <c r="Y632" s="74">
        <f>+GI_Data_Monthly!AC632*100</f>
        <v>349.80920000000003</v>
      </c>
      <c r="Z632" s="122">
        <f t="shared" si="102"/>
        <v>2.1829548351627797E-2</v>
      </c>
      <c r="AA632" s="120">
        <f t="shared" si="103"/>
        <v>3.448554673690678</v>
      </c>
      <c r="AB632" s="38">
        <f t="shared" ref="AB632:AB695" si="105">IF(Q632&gt;Q631,(AB631+(Q632-Q631)),AB631)</f>
        <v>27.183028995135835</v>
      </c>
      <c r="AC632" s="38">
        <f t="shared" ref="AC632:AC695" si="106">IF(Q632&lt;Q631,(AC631+(Q632-Q631)),AC631)</f>
        <v>11.966746635809788</v>
      </c>
    </row>
    <row r="633" spans="1:29" x14ac:dyDescent="0.25">
      <c r="A633" s="113">
        <v>2032</v>
      </c>
      <c r="B633" s="113">
        <v>5</v>
      </c>
      <c r="C633" s="29">
        <f>+GI_Data_Monthly!J633</f>
        <v>1206432.6243237001</v>
      </c>
      <c r="D633" s="37">
        <f t="shared" si="96"/>
        <v>116.8994497833763</v>
      </c>
      <c r="E633" s="37">
        <f>GI_Data_Monthly!C633</f>
        <v>3.4908683390325401</v>
      </c>
      <c r="F633" s="114">
        <f>GI_Data_Monthly!L633</f>
        <v>24524.429055401499</v>
      </c>
      <c r="G633" s="37">
        <f>+GI_Data_Monthly!E633</f>
        <v>170.51290398331901</v>
      </c>
      <c r="H633" s="29">
        <f>+GI_Data_Monthly!H633</f>
        <v>10126.769712827199</v>
      </c>
      <c r="I633" s="115">
        <f>+GI_Data_Monthly!G633</f>
        <v>10320.259219006701</v>
      </c>
      <c r="J633" s="29">
        <f>GI_Data_Monthly!I633</f>
        <v>0</v>
      </c>
      <c r="K633" s="38">
        <f>+GI_Data_Monthly!K633</f>
        <v>53.964659411705902</v>
      </c>
      <c r="L633" s="74">
        <f>+H633*1000/Population_Monthly!C753</f>
        <v>0.41558356747192932</v>
      </c>
      <c r="M633" s="74">
        <f>GI_Data_Monthly!N633</f>
        <v>518.81682313175804</v>
      </c>
      <c r="N633" s="74">
        <f>GI_Data_Monthly!O633*100</f>
        <v>354.23427793934701</v>
      </c>
      <c r="O633" s="74">
        <f t="shared" si="100"/>
        <v>351.47486399530277</v>
      </c>
      <c r="P633" s="93">
        <f t="shared" si="97"/>
        <v>148.62113742036544</v>
      </c>
      <c r="Q633" s="116">
        <f t="shared" si="98"/>
        <v>22.426825675724366</v>
      </c>
      <c r="R633" s="74">
        <f t="shared" si="99"/>
        <v>353.70547357975101</v>
      </c>
      <c r="S633" s="121">
        <f t="shared" si="101"/>
        <v>1.8331699724029038E-2</v>
      </c>
      <c r="T633" s="74">
        <v>0</v>
      </c>
      <c r="U633" s="74">
        <f t="shared" si="104"/>
        <v>353.22940232400168</v>
      </c>
      <c r="V633" s="38">
        <v>76.382844135460559</v>
      </c>
      <c r="W633" s="83"/>
      <c r="X633" s="74">
        <f>+GI_Data_Monthly!AB633*100</f>
        <v>277.10645468081697</v>
      </c>
      <c r="Y633" s="74">
        <f>+GI_Data_Monthly!AC633*100</f>
        <v>350.47996250516502</v>
      </c>
      <c r="Z633" s="122">
        <f t="shared" si="102"/>
        <v>2.139308279656273E-2</v>
      </c>
      <c r="AA633" s="120">
        <f t="shared" si="103"/>
        <v>3.4550780416497742</v>
      </c>
      <c r="AB633" s="38">
        <f t="shared" si="105"/>
        <v>27.218483686759647</v>
      </c>
      <c r="AC633" s="38">
        <f t="shared" si="106"/>
        <v>11.966746635809788</v>
      </c>
    </row>
    <row r="634" spans="1:29" x14ac:dyDescent="0.25">
      <c r="A634" s="113">
        <v>2032</v>
      </c>
      <c r="B634" s="113">
        <v>6</v>
      </c>
      <c r="C634" s="29">
        <f>+GI_Data_Monthly!J634</f>
        <v>1209070.40875718</v>
      </c>
      <c r="D634" s="37">
        <f t="shared" si="96"/>
        <v>117.02239714919941</v>
      </c>
      <c r="E634" s="37">
        <f>GI_Data_Monthly!C634</f>
        <v>3.4976577757444201</v>
      </c>
      <c r="F634" s="114">
        <f>GI_Data_Monthly!L634</f>
        <v>24570.287116592601</v>
      </c>
      <c r="G634" s="37">
        <f>+GI_Data_Monthly!E634</f>
        <v>169.96846199553499</v>
      </c>
      <c r="H634" s="29">
        <f>+GI_Data_Monthly!H634</f>
        <v>10136.9652144466</v>
      </c>
      <c r="I634" s="115">
        <f>+GI_Data_Monthly!G634</f>
        <v>10331.9572851995</v>
      </c>
      <c r="J634" s="29">
        <f>GI_Data_Monthly!I634</f>
        <v>0</v>
      </c>
      <c r="K634" s="38">
        <f>+GI_Data_Monthly!K634</f>
        <v>54.031957910843303</v>
      </c>
      <c r="L634" s="74">
        <f>+H634*1000/Population_Monthly!C754</f>
        <v>0.41567514134176375</v>
      </c>
      <c r="M634" s="74">
        <f>GI_Data_Monthly!N634</f>
        <v>513.77780920247596</v>
      </c>
      <c r="N634" s="74">
        <f>GI_Data_Monthly!O634*100</f>
        <v>354.84275515134198</v>
      </c>
      <c r="O634" s="74">
        <f t="shared" si="100"/>
        <v>351.99628706826928</v>
      </c>
      <c r="P634" s="93">
        <f t="shared" si="97"/>
        <v>146.89196089034945</v>
      </c>
      <c r="Q634" s="116">
        <f t="shared" si="98"/>
        <v>22.45974174156202</v>
      </c>
      <c r="R634" s="74">
        <f t="shared" si="99"/>
        <v>354.25161103022964</v>
      </c>
      <c r="S634" s="121">
        <f t="shared" si="101"/>
        <v>1.7949896583666858E-2</v>
      </c>
      <c r="T634" s="74">
        <v>0</v>
      </c>
      <c r="U634" s="74">
        <f t="shared" si="104"/>
        <v>353.70547357975101</v>
      </c>
      <c r="V634" s="38">
        <v>76.138426334199806</v>
      </c>
      <c r="W634" s="83"/>
      <c r="X634" s="74">
        <f>+GI_Data_Monthly!AB634*100</f>
        <v>277.58947340526697</v>
      </c>
      <c r="Y634" s="74">
        <f>+GI_Data_Monthly!AC634*100</f>
        <v>351.173154516767</v>
      </c>
      <c r="Z634" s="122">
        <f t="shared" si="102"/>
        <v>2.0910316512295895E-2</v>
      </c>
      <c r="AA634" s="120">
        <f t="shared" si="103"/>
        <v>3.4616023327125283</v>
      </c>
      <c r="AB634" s="38">
        <f t="shared" si="105"/>
        <v>27.251399752597301</v>
      </c>
      <c r="AC634" s="38">
        <f t="shared" si="106"/>
        <v>11.966746635809788</v>
      </c>
    </row>
    <row r="635" spans="1:29" x14ac:dyDescent="0.25">
      <c r="A635" s="113">
        <v>2032</v>
      </c>
      <c r="B635" s="113">
        <v>7</v>
      </c>
      <c r="C635" s="29">
        <f>+GI_Data_Monthly!J635</f>
        <v>1211494.44903037</v>
      </c>
      <c r="D635" s="37">
        <f t="shared" si="96"/>
        <v>117.12637850799393</v>
      </c>
      <c r="E635" s="37">
        <f>GI_Data_Monthly!C635</f>
        <v>3.5041570000000002</v>
      </c>
      <c r="F635" s="114">
        <f>GI_Data_Monthly!L635</f>
        <v>24614.33</v>
      </c>
      <c r="G635" s="37">
        <f>+GI_Data_Monthly!E635</f>
        <v>169.47402106445301</v>
      </c>
      <c r="H635" s="29">
        <f>+GI_Data_Monthly!H635</f>
        <v>10145.6968345721</v>
      </c>
      <c r="I635" s="115">
        <f>+GI_Data_Monthly!G635</f>
        <v>10343.480815021399</v>
      </c>
      <c r="J635" s="29">
        <f>GI_Data_Monthly!I635</f>
        <v>0</v>
      </c>
      <c r="K635" s="38">
        <f>+GI_Data_Monthly!K635</f>
        <v>54.092172939659299</v>
      </c>
      <c r="L635" s="74">
        <f>+H635*1000/Population_Monthly!C755</f>
        <v>0.41570659081537492</v>
      </c>
      <c r="M635" s="74">
        <f>GI_Data_Monthly!N635</f>
        <v>504.70280000000002</v>
      </c>
      <c r="N635" s="74">
        <f>GI_Data_Monthly!O635*100</f>
        <v>355.36860000000001</v>
      </c>
      <c r="O635" s="74">
        <f t="shared" si="100"/>
        <v>352.50836206826921</v>
      </c>
      <c r="P635" s="93">
        <f t="shared" si="97"/>
        <v>144.02973382756537</v>
      </c>
      <c r="Q635" s="116">
        <f t="shared" si="98"/>
        <v>22.486472802541446</v>
      </c>
      <c r="R635" s="74">
        <f t="shared" si="99"/>
        <v>354.81521103022965</v>
      </c>
      <c r="S635" s="121">
        <f t="shared" si="101"/>
        <v>1.759588481537766E-2</v>
      </c>
      <c r="T635" s="74">
        <v>0</v>
      </c>
      <c r="U635" s="74">
        <f t="shared" si="104"/>
        <v>354.25161103022964</v>
      </c>
      <c r="V635" s="38">
        <v>75.915314417268675</v>
      </c>
      <c r="W635" s="83"/>
      <c r="X635" s="74">
        <f>+GI_Data_Monthly!AB635*100</f>
        <v>278.0274</v>
      </c>
      <c r="Y635" s="74">
        <f>+GI_Data_Monthly!AC635*100</f>
        <v>351.84250000000003</v>
      </c>
      <c r="Z635" s="122">
        <f t="shared" si="102"/>
        <v>2.0393709182269199E-2</v>
      </c>
      <c r="AA635" s="120">
        <f t="shared" si="103"/>
        <v>3.4681287493791952</v>
      </c>
      <c r="AB635" s="38">
        <f t="shared" si="105"/>
        <v>27.278130813576727</v>
      </c>
      <c r="AC635" s="38">
        <f t="shared" si="106"/>
        <v>11.966746635809788</v>
      </c>
    </row>
    <row r="636" spans="1:29" x14ac:dyDescent="0.25">
      <c r="A636" s="113">
        <v>2032</v>
      </c>
      <c r="B636" s="113">
        <v>8</v>
      </c>
      <c r="C636" s="29">
        <f>+GI_Data_Monthly!J636</f>
        <v>1213838.3508927801</v>
      </c>
      <c r="D636" s="37">
        <f t="shared" si="96"/>
        <v>117.21230108434463</v>
      </c>
      <c r="E636" s="37">
        <f>GI_Data_Monthly!C636</f>
        <v>3.51073978321863</v>
      </c>
      <c r="F636" s="114">
        <f>GI_Data_Monthly!L636</f>
        <v>24658.643316892201</v>
      </c>
      <c r="G636" s="37">
        <f>+GI_Data_Monthly!E636</f>
        <v>169.144632926778</v>
      </c>
      <c r="H636" s="29">
        <f>+GI_Data_Monthly!H636</f>
        <v>10153.9042087076</v>
      </c>
      <c r="I636" s="115">
        <f>+GI_Data_Monthly!G636</f>
        <v>10355.8955814656</v>
      </c>
      <c r="J636" s="29">
        <f>GI_Data_Monthly!I636</f>
        <v>0</v>
      </c>
      <c r="K636" s="38">
        <f>+GI_Data_Monthly!K636</f>
        <v>54.149447860480002</v>
      </c>
      <c r="L636" s="74">
        <f>+H636*1000/Population_Monthly!C756</f>
        <v>0.41571652750933524</v>
      </c>
      <c r="M636" s="74">
        <f>GI_Data_Monthly!N636</f>
        <v>493.15428786882399</v>
      </c>
      <c r="N636" s="74">
        <f>GI_Data_Monthly!O636*100</f>
        <v>355.79068303825602</v>
      </c>
      <c r="O636" s="74">
        <f t="shared" si="100"/>
        <v>353.0118400027327</v>
      </c>
      <c r="P636" s="93">
        <f t="shared" si="97"/>
        <v>140.47019099111424</v>
      </c>
      <c r="Q636" s="116">
        <f t="shared" si="98"/>
        <v>22.510820431106549</v>
      </c>
      <c r="R636" s="74">
        <f t="shared" si="99"/>
        <v>355.33401272986595</v>
      </c>
      <c r="S636" s="121">
        <f t="shared" si="101"/>
        <v>1.7274491463486363E-2</v>
      </c>
      <c r="T636" s="74">
        <v>0</v>
      </c>
      <c r="U636" s="74">
        <f t="shared" si="104"/>
        <v>354.81521103022965</v>
      </c>
      <c r="V636" s="38">
        <v>75.769719508009558</v>
      </c>
      <c r="W636" s="83"/>
      <c r="X636" s="74">
        <f>+GI_Data_Monthly!AB636*100</f>
        <v>278.41000377560403</v>
      </c>
      <c r="Y636" s="74">
        <f>+GI_Data_Monthly!AC636*100</f>
        <v>352.53161744197297</v>
      </c>
      <c r="Z636" s="122">
        <f t="shared" si="102"/>
        <v>1.985817374698351E-2</v>
      </c>
      <c r="AA636" s="120">
        <f t="shared" si="103"/>
        <v>3.4746578688452714</v>
      </c>
      <c r="AB636" s="38">
        <f t="shared" si="105"/>
        <v>27.30247844214183</v>
      </c>
      <c r="AC636" s="38">
        <f t="shared" si="106"/>
        <v>11.966746635809788</v>
      </c>
    </row>
    <row r="637" spans="1:29" x14ac:dyDescent="0.25">
      <c r="A637" s="113">
        <v>2032</v>
      </c>
      <c r="B637" s="113">
        <v>9</v>
      </c>
      <c r="C637" s="29">
        <f>+GI_Data_Monthly!J637</f>
        <v>1216256.48479643</v>
      </c>
      <c r="D637" s="37">
        <f t="shared" si="96"/>
        <v>117.30286532425981</v>
      </c>
      <c r="E637" s="37">
        <f>GI_Data_Monthly!C637</f>
        <v>3.5173063463465501</v>
      </c>
      <c r="F637" s="114">
        <f>GI_Data_Monthly!L637</f>
        <v>24702.745654628201</v>
      </c>
      <c r="G637" s="37">
        <f>+GI_Data_Monthly!E637</f>
        <v>168.96548835178899</v>
      </c>
      <c r="H637" s="29">
        <f>+GI_Data_Monthly!H637</f>
        <v>10162.4019037498</v>
      </c>
      <c r="I637" s="115">
        <f>+GI_Data_Monthly!G637</f>
        <v>10368.5147113358</v>
      </c>
      <c r="J637" s="29">
        <f>GI_Data_Monthly!I637</f>
        <v>0</v>
      </c>
      <c r="K637" s="38">
        <f>+GI_Data_Monthly!K637</f>
        <v>54.209661900814702</v>
      </c>
      <c r="L637" s="74">
        <f>+H637*1000/Population_Monthly!C757</f>
        <v>0.41573832549668815</v>
      </c>
      <c r="M637" s="74">
        <f>GI_Data_Monthly!N637</f>
        <v>482.53194478133298</v>
      </c>
      <c r="N637" s="74">
        <f>GI_Data_Monthly!O637*100</f>
        <v>356.20476206878999</v>
      </c>
      <c r="O637" s="74">
        <f t="shared" si="100"/>
        <v>353.51212961104221</v>
      </c>
      <c r="P637" s="93">
        <f t="shared" si="97"/>
        <v>137.1879208879665</v>
      </c>
      <c r="Q637" s="116">
        <f t="shared" si="98"/>
        <v>22.537034064386319</v>
      </c>
      <c r="R637" s="74">
        <f t="shared" si="99"/>
        <v>355.78801503568201</v>
      </c>
      <c r="S637" s="121">
        <f t="shared" si="101"/>
        <v>1.7142927586310419E-2</v>
      </c>
      <c r="T637" s="74">
        <v>0</v>
      </c>
      <c r="U637" s="74">
        <f t="shared" si="104"/>
        <v>355.33401272986595</v>
      </c>
      <c r="V637" s="38">
        <v>75.691341041768609</v>
      </c>
      <c r="W637" s="83"/>
      <c r="X637" s="74">
        <f>+GI_Data_Monthly!AB637*100</f>
        <v>278.77618892622201</v>
      </c>
      <c r="Y637" s="74">
        <f>+GI_Data_Monthly!AC637*100</f>
        <v>353.21958786755403</v>
      </c>
      <c r="Z637" s="122">
        <f t="shared" si="102"/>
        <v>1.9336412145670983E-2</v>
      </c>
      <c r="AA637" s="120">
        <f t="shared" si="103"/>
        <v>3.4811941601069791</v>
      </c>
      <c r="AB637" s="38">
        <f t="shared" si="105"/>
        <v>27.3286920754216</v>
      </c>
      <c r="AC637" s="38">
        <f t="shared" si="106"/>
        <v>11.966746635809788</v>
      </c>
    </row>
    <row r="638" spans="1:29" x14ac:dyDescent="0.25">
      <c r="A638" s="113">
        <v>2032</v>
      </c>
      <c r="B638" s="113">
        <v>10</v>
      </c>
      <c r="C638" s="29">
        <f>+GI_Data_Monthly!J638</f>
        <v>1218954.54886837</v>
      </c>
      <c r="D638" s="37">
        <f t="shared" si="96"/>
        <v>117.42751385028822</v>
      </c>
      <c r="E638" s="37">
        <f>GI_Data_Monthly!C638</f>
        <v>3.5238</v>
      </c>
      <c r="F638" s="114">
        <f>GI_Data_Monthly!L638</f>
        <v>24746.61</v>
      </c>
      <c r="G638" s="37">
        <f>+GI_Data_Monthly!E638</f>
        <v>168.8603515625</v>
      </c>
      <c r="H638" s="29">
        <f>+GI_Data_Monthly!H638</f>
        <v>10172.139945060801</v>
      </c>
      <c r="I638" s="115">
        <f>+GI_Data_Monthly!G638</f>
        <v>10380.4850234882</v>
      </c>
      <c r="J638" s="29">
        <f>GI_Data_Monthly!I638</f>
        <v>0</v>
      </c>
      <c r="K638" s="38">
        <f>+GI_Data_Monthly!K638</f>
        <v>54.280108329012101</v>
      </c>
      <c r="L638" s="74">
        <f>+H638*1000/Population_Monthly!C758</f>
        <v>0.41581079149017947</v>
      </c>
      <c r="M638" s="74">
        <f>GI_Data_Monthly!N638</f>
        <v>476.32929999999999</v>
      </c>
      <c r="N638" s="74">
        <f>GI_Data_Monthly!O638*100</f>
        <v>356.74700000000001</v>
      </c>
      <c r="O638" s="74">
        <f t="shared" si="100"/>
        <v>354.01942127770894</v>
      </c>
      <c r="P638" s="93">
        <f t="shared" si="97"/>
        <v>135.17489641863895</v>
      </c>
      <c r="Q638" s="116">
        <f t="shared" si="98"/>
        <v>22.570254806459204</v>
      </c>
      <c r="R638" s="74">
        <f t="shared" si="99"/>
        <v>356.24748170234869</v>
      </c>
      <c r="S638" s="121">
        <f t="shared" si="101"/>
        <v>1.7360145668376292E-2</v>
      </c>
      <c r="T638" s="74">
        <v>0</v>
      </c>
      <c r="U638" s="74">
        <f t="shared" si="104"/>
        <v>355.78801503568201</v>
      </c>
      <c r="V638" s="38">
        <v>75.640399246198115</v>
      </c>
      <c r="W638" s="83"/>
      <c r="X638" s="74">
        <f>+GI_Data_Monthly!AB638*100</f>
        <v>279.18860000000001</v>
      </c>
      <c r="Y638" s="74">
        <f>+GI_Data_Monthly!AC638*100</f>
        <v>353.88619999999997</v>
      </c>
      <c r="Z638" s="122">
        <f t="shared" si="102"/>
        <v>1.8877301294579835E-2</v>
      </c>
      <c r="AA638" s="120">
        <f t="shared" si="103"/>
        <v>3.4877464934403126</v>
      </c>
      <c r="AB638" s="38">
        <f t="shared" si="105"/>
        <v>27.361912817494485</v>
      </c>
      <c r="AC638" s="38">
        <f t="shared" si="106"/>
        <v>11.966746635809788</v>
      </c>
    </row>
    <row r="639" spans="1:29" x14ac:dyDescent="0.25">
      <c r="A639" s="113">
        <v>2032</v>
      </c>
      <c r="B639" s="113">
        <v>11</v>
      </c>
      <c r="C639" s="29">
        <f>+GI_Data_Monthly!J639</f>
        <v>1222290.9502121799</v>
      </c>
      <c r="D639" s="37">
        <f t="shared" si="96"/>
        <v>117.61477930251397</v>
      </c>
      <c r="E639" s="37">
        <f>GI_Data_Monthly!C639</f>
        <v>3.5307594312302499</v>
      </c>
      <c r="F639" s="114">
        <f>GI_Data_Monthly!L639</f>
        <v>24794.068780474001</v>
      </c>
      <c r="G639" s="37">
        <f>+GI_Data_Monthly!E639</f>
        <v>168.77383213362199</v>
      </c>
      <c r="H639" s="29">
        <f>+GI_Data_Monthly!H639</f>
        <v>10184.575216016599</v>
      </c>
      <c r="I639" s="115">
        <f>+GI_Data_Monthly!G639</f>
        <v>10392.324480483499</v>
      </c>
      <c r="J639" s="29">
        <f>GI_Data_Monthly!I639</f>
        <v>0</v>
      </c>
      <c r="K639" s="38">
        <f>+GI_Data_Monthly!K639</f>
        <v>54.371293072992401</v>
      </c>
      <c r="L639" s="74">
        <f>+H639*1000/Population_Monthly!C759</f>
        <v>0.41599331355788216</v>
      </c>
      <c r="M639" s="74">
        <f>GI_Data_Monthly!N639</f>
        <v>476.62653298902302</v>
      </c>
      <c r="N639" s="74">
        <f>GI_Data_Monthly!O639*100</f>
        <v>357.54858307687601</v>
      </c>
      <c r="O639" s="74">
        <f t="shared" si="100"/>
        <v>354.54697848890788</v>
      </c>
      <c r="P639" s="93">
        <f t="shared" si="97"/>
        <v>134.99263891308175</v>
      </c>
      <c r="Q639" s="116">
        <f t="shared" si="98"/>
        <v>22.618094367860834</v>
      </c>
      <c r="R639" s="74">
        <f t="shared" si="99"/>
        <v>356.83344838188867</v>
      </c>
      <c r="S639" s="121">
        <f t="shared" si="101"/>
        <v>1.802495429962292E-2</v>
      </c>
      <c r="T639" s="74">
        <v>0</v>
      </c>
      <c r="U639" s="74">
        <f t="shared" si="104"/>
        <v>356.24748170234869</v>
      </c>
      <c r="V639" s="38">
        <v>75.588925417075004</v>
      </c>
      <c r="W639" s="83"/>
      <c r="X639" s="74">
        <f>+GI_Data_Monthly!AB639*100</f>
        <v>279.72229672588099</v>
      </c>
      <c r="Y639" s="74">
        <f>+GI_Data_Monthly!AC639*100</f>
        <v>354.57794864322102</v>
      </c>
      <c r="Z639" s="122">
        <f t="shared" si="102"/>
        <v>1.8542042037741697E-2</v>
      </c>
      <c r="AA639" s="120">
        <f t="shared" si="103"/>
        <v>3.4943277557180443</v>
      </c>
      <c r="AB639" s="38">
        <f t="shared" si="105"/>
        <v>27.409752378896115</v>
      </c>
      <c r="AC639" s="38">
        <f t="shared" si="106"/>
        <v>11.966746635809788</v>
      </c>
    </row>
    <row r="640" spans="1:29" x14ac:dyDescent="0.25">
      <c r="A640" s="113">
        <v>2032</v>
      </c>
      <c r="B640" s="113">
        <v>12</v>
      </c>
      <c r="C640" s="29">
        <f>+GI_Data_Monthly!J640</f>
        <v>1225780.5218585299</v>
      </c>
      <c r="D640" s="37">
        <f t="shared" si="96"/>
        <v>117.82229997877045</v>
      </c>
      <c r="E640" s="37">
        <f>GI_Data_Monthly!C640</f>
        <v>3.5376366866597002</v>
      </c>
      <c r="F640" s="114">
        <f>GI_Data_Monthly!L640</f>
        <v>24840.978316921399</v>
      </c>
      <c r="G640" s="37">
        <f>+GI_Data_Monthly!E640</f>
        <v>168.77302661558801</v>
      </c>
      <c r="H640" s="29">
        <f>+GI_Data_Monthly!H640</f>
        <v>10197.9210913428</v>
      </c>
      <c r="I640" s="115">
        <f>+GI_Data_Monthly!G640</f>
        <v>10403.637699140099</v>
      </c>
      <c r="J640" s="29">
        <f>GI_Data_Monthly!I640</f>
        <v>10138.371849401739</v>
      </c>
      <c r="K640" s="38">
        <f>+GI_Data_Monthly!K640</f>
        <v>54.468438055160298</v>
      </c>
      <c r="L640" s="74">
        <f>+H640*1000/Population_Monthly!C760</f>
        <v>0.41621271511486735</v>
      </c>
      <c r="M640" s="74">
        <f>GI_Data_Monthly!N640</f>
        <v>482.780460046342</v>
      </c>
      <c r="N640" s="74">
        <f>GI_Data_Monthly!O640*100</f>
        <v>358.42864402640305</v>
      </c>
      <c r="O640" s="74">
        <f t="shared" si="100"/>
        <v>355.09995102275161</v>
      </c>
      <c r="P640" s="93">
        <f t="shared" si="97"/>
        <v>136.46976860763843</v>
      </c>
      <c r="Q640" s="116">
        <f t="shared" si="98"/>
        <v>22.670456491004234</v>
      </c>
      <c r="R640" s="74">
        <f t="shared" si="99"/>
        <v>357.57474236775971</v>
      </c>
      <c r="S640" s="121">
        <f t="shared" si="101"/>
        <v>1.8862430189656054E-2</v>
      </c>
      <c r="T640" s="74">
        <v>0</v>
      </c>
      <c r="U640" s="74">
        <f t="shared" si="104"/>
        <v>356.83344838188867</v>
      </c>
      <c r="V640" s="38">
        <v>75.575674892802809</v>
      </c>
      <c r="W640" s="83">
        <f>AVERAGE(Q629:Q640)</f>
        <v>22.465112710421533</v>
      </c>
      <c r="X640" s="74">
        <f>+GI_Data_Monthly!AB640*100</f>
        <v>280.28194769841099</v>
      </c>
      <c r="Y640" s="74">
        <f>+GI_Data_Monthly!AC640*100</f>
        <v>355.25240711752701</v>
      </c>
      <c r="Z640" s="122">
        <f t="shared" si="102"/>
        <v>1.8352691919803803E-2</v>
      </c>
      <c r="AA640" s="120">
        <f t="shared" si="103"/>
        <v>3.5009441084713111</v>
      </c>
      <c r="AB640" s="38">
        <f t="shared" si="105"/>
        <v>27.462114502039515</v>
      </c>
      <c r="AC640" s="38">
        <f t="shared" si="106"/>
        <v>11.966746635809788</v>
      </c>
    </row>
    <row r="641" spans="1:29" x14ac:dyDescent="0.25">
      <c r="A641" s="113">
        <v>2033</v>
      </c>
      <c r="B641" s="113">
        <v>1</v>
      </c>
      <c r="C641" s="29">
        <f>+GI_Data_Monthly!J641</f>
        <v>1229261.9211728701</v>
      </c>
      <c r="D641" s="37">
        <f t="shared" si="96"/>
        <v>118.01980725923291</v>
      </c>
      <c r="E641" s="37">
        <f>GI_Data_Monthly!C641</f>
        <v>3.5447359999999999</v>
      </c>
      <c r="F641" s="114">
        <f>GI_Data_Monthly!L641</f>
        <v>24888.84</v>
      </c>
      <c r="G641" s="37">
        <f>+GI_Data_Monthly!E641</f>
        <v>168.949541791992</v>
      </c>
      <c r="H641" s="29">
        <f>+GI_Data_Monthly!H641</f>
        <v>10211.592411498201</v>
      </c>
      <c r="I641" s="115">
        <f>+GI_Data_Monthly!G641</f>
        <v>10415.725544041699</v>
      </c>
      <c r="J641" s="29">
        <f>GI_Data_Monthly!I641</f>
        <v>0</v>
      </c>
      <c r="K641" s="38">
        <f>+GI_Data_Monthly!K641</f>
        <v>54.565053836005802</v>
      </c>
      <c r="L641" s="74">
        <f>+H641*1000/Population_Monthly!C761</f>
        <v>0.41644504597331078</v>
      </c>
      <c r="M641" s="74">
        <f>GI_Data_Monthly!N641</f>
        <v>493.78440000000001</v>
      </c>
      <c r="N641" s="74">
        <f>GI_Data_Monthly!O641*100</f>
        <v>359.255</v>
      </c>
      <c r="O641" s="74">
        <f t="shared" si="100"/>
        <v>355.67570935608495</v>
      </c>
      <c r="P641" s="93">
        <f t="shared" si="97"/>
        <v>139.30075469654159</v>
      </c>
      <c r="Q641" s="116">
        <f t="shared" si="98"/>
        <v>22.723346353271612</v>
      </c>
      <c r="R641" s="74">
        <f t="shared" si="99"/>
        <v>358.41074236775967</v>
      </c>
      <c r="S641" s="121">
        <f t="shared" si="101"/>
        <v>1.960885595660411E-2</v>
      </c>
      <c r="T641" s="74">
        <v>0</v>
      </c>
      <c r="U641" s="74">
        <f t="shared" si="104"/>
        <v>357.57474236775971</v>
      </c>
      <c r="V641" s="38">
        <v>75.651761949096795</v>
      </c>
      <c r="W641" s="83"/>
      <c r="X641" s="74">
        <f>+GI_Data_Monthly!AB641*100</f>
        <v>280.81420000000003</v>
      </c>
      <c r="Y641" s="74">
        <f>+GI_Data_Monthly!AC641*100</f>
        <v>355.95690000000002</v>
      </c>
      <c r="Z641" s="122">
        <f t="shared" si="102"/>
        <v>1.8299014197709351E-2</v>
      </c>
      <c r="AA641" s="120">
        <f t="shared" si="103"/>
        <v>3.5075970251379776</v>
      </c>
      <c r="AB641" s="38">
        <f t="shared" si="105"/>
        <v>27.515004364306893</v>
      </c>
      <c r="AC641" s="38">
        <f t="shared" si="106"/>
        <v>11.966746635809788</v>
      </c>
    </row>
    <row r="642" spans="1:29" x14ac:dyDescent="0.25">
      <c r="A642" s="113">
        <v>2033</v>
      </c>
      <c r="B642" s="113">
        <v>2</v>
      </c>
      <c r="C642" s="29">
        <f>+GI_Data_Monthly!J642</f>
        <v>1232316.1536519499</v>
      </c>
      <c r="D642" s="37">
        <f t="shared" si="96"/>
        <v>118.16719115039572</v>
      </c>
      <c r="E642" s="37">
        <f>GI_Data_Monthly!C642</f>
        <v>3.5517166116562202</v>
      </c>
      <c r="F642" s="114">
        <f>GI_Data_Monthly!L642</f>
        <v>24934.947662400798</v>
      </c>
      <c r="G642" s="37">
        <f>+GI_Data_Monthly!E642</f>
        <v>169.34997928722001</v>
      </c>
      <c r="H642" s="29">
        <f>+GI_Data_Monthly!H642</f>
        <v>10223.9483783552</v>
      </c>
      <c r="I642" s="115">
        <f>+GI_Data_Monthly!G642</f>
        <v>10428.5812470869</v>
      </c>
      <c r="J642" s="29">
        <f>GI_Data_Monthly!I642</f>
        <v>0</v>
      </c>
      <c r="K642" s="38">
        <f>+GI_Data_Monthly!K642</f>
        <v>54.647882699121404</v>
      </c>
      <c r="L642" s="74">
        <f>+H642*1000/Population_Monthly!C762</f>
        <v>0.41662341372471912</v>
      </c>
      <c r="M642" s="74">
        <f>GI_Data_Monthly!N642</f>
        <v>507.633269170034</v>
      </c>
      <c r="N642" s="74">
        <f>GI_Data_Monthly!O642*100</f>
        <v>359.86372989046902</v>
      </c>
      <c r="O642" s="74">
        <f t="shared" si="100"/>
        <v>356.26384816594913</v>
      </c>
      <c r="P642" s="93">
        <f t="shared" si="97"/>
        <v>142.92617476970293</v>
      </c>
      <c r="Q642" s="116">
        <f t="shared" si="98"/>
        <v>22.767587442935977</v>
      </c>
      <c r="R642" s="74">
        <f t="shared" si="99"/>
        <v>359.18245797229065</v>
      </c>
      <c r="S642" s="121">
        <f t="shared" si="101"/>
        <v>2.0004377574778021E-2</v>
      </c>
      <c r="T642" s="74">
        <v>0</v>
      </c>
      <c r="U642" s="74">
        <f t="shared" si="104"/>
        <v>358.41074236775967</v>
      </c>
      <c r="V642" s="38">
        <v>75.845800389395947</v>
      </c>
      <c r="W642" s="83"/>
      <c r="X642" s="74">
        <f>+GI_Data_Monthly!AB642*100</f>
        <v>281.23802167805798</v>
      </c>
      <c r="Y642" s="74">
        <f>+GI_Data_Monthly!AC642*100</f>
        <v>356.67034845942396</v>
      </c>
      <c r="Z642" s="122">
        <f t="shared" si="102"/>
        <v>1.8334848837943857E-2</v>
      </c>
      <c r="AA642" s="120">
        <f t="shared" si="103"/>
        <v>3.5142814244134661</v>
      </c>
      <c r="AB642" s="38">
        <f t="shared" si="105"/>
        <v>27.559245453971258</v>
      </c>
      <c r="AC642" s="38">
        <f t="shared" si="106"/>
        <v>11.966746635809788</v>
      </c>
    </row>
    <row r="643" spans="1:29" x14ac:dyDescent="0.25">
      <c r="A643" s="113">
        <v>2033</v>
      </c>
      <c r="B643" s="113">
        <v>3</v>
      </c>
      <c r="C643" s="29">
        <f>+GI_Data_Monthly!J643</f>
        <v>1234783.27081446</v>
      </c>
      <c r="D643" s="37">
        <f t="shared" si="96"/>
        <v>118.26828177701903</v>
      </c>
      <c r="E643" s="37">
        <f>GI_Data_Monthly!C643</f>
        <v>3.5579752990796401</v>
      </c>
      <c r="F643" s="114">
        <f>GI_Data_Monthly!L643</f>
        <v>24975.844694721702</v>
      </c>
      <c r="G643" s="37">
        <f>+GI_Data_Monthly!E643</f>
        <v>169.77798677758901</v>
      </c>
      <c r="H643" s="29">
        <f>+GI_Data_Monthly!H643</f>
        <v>10233.977947904101</v>
      </c>
      <c r="I643" s="115">
        <f>+GI_Data_Monthly!G643</f>
        <v>10440.527690615299</v>
      </c>
      <c r="J643" s="29">
        <f>GI_Data_Monthly!I643</f>
        <v>0</v>
      </c>
      <c r="K643" s="38">
        <f>+GI_Data_Monthly!K643</f>
        <v>54.713069732557699</v>
      </c>
      <c r="L643" s="74">
        <f>+H643*1000/Population_Monthly!C763</f>
        <v>0.41670677700711289</v>
      </c>
      <c r="M643" s="74">
        <f>GI_Data_Monthly!N643</f>
        <v>519.57533260334003</v>
      </c>
      <c r="N643" s="74">
        <f>GI_Data_Monthly!O643*100</f>
        <v>360.31439477300199</v>
      </c>
      <c r="O643" s="74">
        <f t="shared" si="100"/>
        <v>356.85635249704046</v>
      </c>
      <c r="P643" s="93">
        <f t="shared" si="97"/>
        <v>146.03118035635077</v>
      </c>
      <c r="Q643" s="116">
        <f t="shared" si="98"/>
        <v>22.799306948419538</v>
      </c>
      <c r="R643" s="74">
        <f t="shared" si="99"/>
        <v>359.81104155449037</v>
      </c>
      <c r="S643" s="121">
        <f t="shared" si="101"/>
        <v>2.0130137463015174E-2</v>
      </c>
      <c r="T643" s="74">
        <v>0</v>
      </c>
      <c r="U643" s="74">
        <f t="shared" si="104"/>
        <v>359.18245797229065</v>
      </c>
      <c r="V643" s="38">
        <v>76.058849850240975</v>
      </c>
      <c r="W643" s="83"/>
      <c r="X643" s="74">
        <f>+GI_Data_Monthly!AB643*100</f>
        <v>281.57626341511303</v>
      </c>
      <c r="Y643" s="74">
        <f>+GI_Data_Monthly!AC643*100</f>
        <v>357.31984122088897</v>
      </c>
      <c r="Z643" s="122">
        <f t="shared" si="102"/>
        <v>1.8416909574003919E-2</v>
      </c>
      <c r="AA643" s="120">
        <f t="shared" si="103"/>
        <v>3.520973356080662</v>
      </c>
      <c r="AB643" s="38">
        <f t="shared" si="105"/>
        <v>27.590964959454819</v>
      </c>
      <c r="AC643" s="38">
        <f t="shared" si="106"/>
        <v>11.966746635809788</v>
      </c>
    </row>
    <row r="644" spans="1:29" x14ac:dyDescent="0.25">
      <c r="A644" s="113">
        <v>2033</v>
      </c>
      <c r="B644" s="113">
        <v>4</v>
      </c>
      <c r="C644" s="29">
        <f>+GI_Data_Monthly!J644</f>
        <v>1237370.6323338801</v>
      </c>
      <c r="D644" s="37">
        <f t="shared" si="96"/>
        <v>118.36809556568065</v>
      </c>
      <c r="E644" s="37">
        <f>GI_Data_Monthly!C644</f>
        <v>3.5649579999999998</v>
      </c>
      <c r="F644" s="114">
        <f>GI_Data_Monthly!L644</f>
        <v>25021.63</v>
      </c>
      <c r="G644" s="37">
        <f>+GI_Data_Monthly!E644</f>
        <v>170.13852</v>
      </c>
      <c r="H644" s="29">
        <f>+GI_Data_Monthly!H644</f>
        <v>10244.1205430888</v>
      </c>
      <c r="I644" s="115">
        <f>+GI_Data_Monthly!G644</f>
        <v>10453.5823307834</v>
      </c>
      <c r="J644" s="29">
        <f>GI_Data_Monthly!I644</f>
        <v>0</v>
      </c>
      <c r="K644" s="38">
        <f>+GI_Data_Monthly!K644</f>
        <v>54.780110593207603</v>
      </c>
      <c r="L644" s="74">
        <f>+H644*1000/Population_Monthly!C764</f>
        <v>0.416794608909133</v>
      </c>
      <c r="M644" s="74">
        <f>GI_Data_Monthly!N644</f>
        <v>528.42020000000002</v>
      </c>
      <c r="N644" s="74">
        <f>GI_Data_Monthly!O644*100</f>
        <v>360.8587</v>
      </c>
      <c r="O644" s="74">
        <f t="shared" si="100"/>
        <v>357.45476083037374</v>
      </c>
      <c r="P644" s="93">
        <f t="shared" si="97"/>
        <v>148.22620631154703</v>
      </c>
      <c r="Q644" s="116">
        <f t="shared" si="98"/>
        <v>22.832054770695017</v>
      </c>
      <c r="R644" s="74">
        <f t="shared" si="99"/>
        <v>360.34560822115697</v>
      </c>
      <c r="S644" s="121">
        <f t="shared" si="101"/>
        <v>2.0303507882032834E-2</v>
      </c>
      <c r="T644" s="74">
        <v>0</v>
      </c>
      <c r="U644" s="74">
        <f t="shared" si="104"/>
        <v>359.81104155449037</v>
      </c>
      <c r="V644" s="38">
        <v>76.24127305054877</v>
      </c>
      <c r="W644" s="83"/>
      <c r="X644" s="74">
        <f>+GI_Data_Monthly!AB644*100</f>
        <v>281.98430000000002</v>
      </c>
      <c r="Y644" s="74">
        <f>+GI_Data_Monthly!AC644*100</f>
        <v>358.04059999999998</v>
      </c>
      <c r="Z644" s="122">
        <f t="shared" si="102"/>
        <v>1.8549109100579646E-2</v>
      </c>
      <c r="AA644" s="120">
        <f t="shared" si="103"/>
        <v>3.5276926060806626</v>
      </c>
      <c r="AB644" s="38">
        <f t="shared" si="105"/>
        <v>27.623712781730298</v>
      </c>
      <c r="AC644" s="38">
        <f t="shared" si="106"/>
        <v>11.966746635809788</v>
      </c>
    </row>
    <row r="645" spans="1:29" x14ac:dyDescent="0.25">
      <c r="A645" s="113">
        <v>2033</v>
      </c>
      <c r="B645" s="113">
        <v>5</v>
      </c>
      <c r="C645" s="29">
        <f>+GI_Data_Monthly!J645</f>
        <v>1239863.474559</v>
      </c>
      <c r="D645" s="37">
        <f t="shared" ref="D645:D708" si="107">C645/I645</f>
        <v>118.46951579017677</v>
      </c>
      <c r="E645" s="37">
        <f>GI_Data_Monthly!C645</f>
        <v>3.5718399238861802</v>
      </c>
      <c r="F645" s="114">
        <f>GI_Data_Monthly!L645</f>
        <v>25067.330379593001</v>
      </c>
      <c r="G645" s="37">
        <f>+GI_Data_Monthly!E645</f>
        <v>170.244328087437</v>
      </c>
      <c r="H645" s="29">
        <f>+GI_Data_Monthly!H645</f>
        <v>10253.144239457301</v>
      </c>
      <c r="I645" s="115">
        <f>+GI_Data_Monthly!G645</f>
        <v>10465.675210110099</v>
      </c>
      <c r="J645" s="29">
        <f>GI_Data_Monthly!I645</f>
        <v>0</v>
      </c>
      <c r="K645" s="38">
        <f>+GI_Data_Monthly!K645</f>
        <v>54.843841169644499</v>
      </c>
      <c r="L645" s="74">
        <f>+H645*1000/Population_Monthly!C765</f>
        <v>0.41684242726119347</v>
      </c>
      <c r="M645" s="74">
        <f>GI_Data_Monthly!N645</f>
        <v>529.81837711846094</v>
      </c>
      <c r="N645" s="74">
        <f>GI_Data_Monthly!O645*100</f>
        <v>361.541532171337</v>
      </c>
      <c r="O645" s="74">
        <f t="shared" si="100"/>
        <v>358.0636986830396</v>
      </c>
      <c r="P645" s="93">
        <f t="shared" ref="P645:P708" si="108">M645/E645</f>
        <v>148.33206090098679</v>
      </c>
      <c r="Q645" s="116">
        <f t="shared" ref="Q645:Q708" si="109">K645*L645</f>
        <v>22.861239873481985</v>
      </c>
      <c r="R645" s="74">
        <f t="shared" si="99"/>
        <v>360.90487564811298</v>
      </c>
      <c r="S645" s="121">
        <f t="shared" si="101"/>
        <v>2.0628309249171917E-2</v>
      </c>
      <c r="T645" s="74">
        <v>0</v>
      </c>
      <c r="U645" s="74">
        <f t="shared" si="104"/>
        <v>360.34560822115697</v>
      </c>
      <c r="V645" s="38">
        <v>76.297593325564037</v>
      </c>
      <c r="W645" s="83"/>
      <c r="X645" s="74">
        <f>+GI_Data_Monthly!AB645*100</f>
        <v>282.47043449226601</v>
      </c>
      <c r="Y645" s="74">
        <f>+GI_Data_Monthly!AC645*100</f>
        <v>358.73653828195199</v>
      </c>
      <c r="Z645" s="122">
        <f t="shared" si="102"/>
        <v>1.8740493227674886E-2</v>
      </c>
      <c r="AA645" s="120">
        <f t="shared" si="103"/>
        <v>3.5344402381517992</v>
      </c>
      <c r="AB645" s="38">
        <f t="shared" si="105"/>
        <v>27.652897884517266</v>
      </c>
      <c r="AC645" s="38">
        <f t="shared" si="106"/>
        <v>11.966746635809788</v>
      </c>
    </row>
    <row r="646" spans="1:29" x14ac:dyDescent="0.25">
      <c r="A646" s="113">
        <v>2033</v>
      </c>
      <c r="B646" s="113">
        <v>6</v>
      </c>
      <c r="C646" s="29">
        <f>+GI_Data_Monthly!J646</f>
        <v>1242383.53281102</v>
      </c>
      <c r="D646" s="37">
        <f t="shared" si="107"/>
        <v>118.57139640353607</v>
      </c>
      <c r="E646" s="37">
        <f>GI_Data_Monthly!C646</f>
        <v>3.5790161012472002</v>
      </c>
      <c r="F646" s="114">
        <f>GI_Data_Monthly!L646</f>
        <v>25115.076294663999</v>
      </c>
      <c r="G646" s="37">
        <f>+GI_Data_Monthly!E646</f>
        <v>170.19923980728899</v>
      </c>
      <c r="H646" s="29">
        <f>+GI_Data_Monthly!H646</f>
        <v>10261.333726589201</v>
      </c>
      <c r="I646" s="115">
        <f>+GI_Data_Monthly!G646</f>
        <v>10477.9362518663</v>
      </c>
      <c r="J646" s="29">
        <f>GI_Data_Monthly!I646</f>
        <v>0</v>
      </c>
      <c r="K646" s="38">
        <f>+GI_Data_Monthly!K646</f>
        <v>54.906432471049499</v>
      </c>
      <c r="L646" s="74">
        <f>+H646*1000/Population_Monthly!C766</f>
        <v>0.41685628355807919</v>
      </c>
      <c r="M646" s="74">
        <f>GI_Data_Monthly!N646</f>
        <v>524.853285808946</v>
      </c>
      <c r="N646" s="74">
        <f>GI_Data_Monthly!O646*100</f>
        <v>362.34387645550396</v>
      </c>
      <c r="O646" s="74">
        <f t="shared" si="100"/>
        <v>358.68879212505311</v>
      </c>
      <c r="P646" s="93">
        <f t="shared" si="108"/>
        <v>146.64736647204447</v>
      </c>
      <c r="Q646" s="116">
        <f t="shared" si="109"/>
        <v>22.888091383314336</v>
      </c>
      <c r="R646" s="74">
        <f t="shared" si="99"/>
        <v>361.5813695422803</v>
      </c>
      <c r="S646" s="121">
        <f t="shared" si="101"/>
        <v>2.1139282668918291E-2</v>
      </c>
      <c r="T646" s="74">
        <v>0</v>
      </c>
      <c r="U646" s="74">
        <f t="shared" si="104"/>
        <v>360.90487564811298</v>
      </c>
      <c r="V646" s="38">
        <v>76.277959103452716</v>
      </c>
      <c r="W646" s="83"/>
      <c r="X646" s="74">
        <f>+GI_Data_Monthly!AB646*100</f>
        <v>283.02475733856102</v>
      </c>
      <c r="Y646" s="74">
        <f>+GI_Data_Monthly!AC646*100</f>
        <v>359.45342205401698</v>
      </c>
      <c r="Z646" s="122">
        <f t="shared" si="102"/>
        <v>1.9006275401445838E-2</v>
      </c>
      <c r="AA646" s="120">
        <f t="shared" si="103"/>
        <v>3.5412200986103639</v>
      </c>
      <c r="AB646" s="38">
        <f t="shared" si="105"/>
        <v>27.679749394349617</v>
      </c>
      <c r="AC646" s="38">
        <f t="shared" si="106"/>
        <v>11.966746635809788</v>
      </c>
    </row>
    <row r="647" spans="1:29" x14ac:dyDescent="0.25">
      <c r="A647" s="113">
        <v>2033</v>
      </c>
      <c r="B647" s="113">
        <v>7</v>
      </c>
      <c r="C647" s="29">
        <f>+GI_Data_Monthly!J647</f>
        <v>1244679.52550792</v>
      </c>
      <c r="D647" s="37">
        <f t="shared" si="107"/>
        <v>118.65321265971438</v>
      </c>
      <c r="E647" s="37">
        <f>GI_Data_Monthly!C647</f>
        <v>3.585928</v>
      </c>
      <c r="F647" s="114">
        <f>GI_Data_Monthly!L647</f>
        <v>25160.45</v>
      </c>
      <c r="G647" s="37">
        <f>+GI_Data_Monthly!E647</f>
        <v>170.15697861572301</v>
      </c>
      <c r="H647" s="29">
        <f>+GI_Data_Monthly!H647</f>
        <v>10267.7339729215</v>
      </c>
      <c r="I647" s="115">
        <f>+GI_Data_Monthly!G647</f>
        <v>10490.061732062301</v>
      </c>
      <c r="J647" s="29">
        <f>GI_Data_Monthly!I647</f>
        <v>0</v>
      </c>
      <c r="K647" s="38">
        <f>+GI_Data_Monthly!K647</f>
        <v>54.960291273810498</v>
      </c>
      <c r="L647" s="74">
        <f>+H647*1000/Population_Monthly!C767</f>
        <v>0.41679748813366047</v>
      </c>
      <c r="M647" s="74">
        <f>GI_Data_Monthly!N647</f>
        <v>515.77269999999999</v>
      </c>
      <c r="N647" s="74">
        <f>GI_Data_Monthly!O647*100</f>
        <v>363.10699999999997</v>
      </c>
      <c r="O647" s="74">
        <f t="shared" si="100"/>
        <v>359.33365879171976</v>
      </c>
      <c r="P647" s="93">
        <f t="shared" si="108"/>
        <v>143.83241939046184</v>
      </c>
      <c r="Q647" s="116">
        <f t="shared" si="109"/>
        <v>22.907311350018553</v>
      </c>
      <c r="R647" s="74">
        <f t="shared" si="99"/>
        <v>362.33080287561364</v>
      </c>
      <c r="S647" s="121">
        <f t="shared" si="101"/>
        <v>2.1775699935222104E-2</v>
      </c>
      <c r="T647" s="74">
        <v>0</v>
      </c>
      <c r="U647" s="74">
        <f t="shared" si="104"/>
        <v>361.5813695422803</v>
      </c>
      <c r="V647" s="38">
        <v>76.257141023727058</v>
      </c>
      <c r="W647" s="83"/>
      <c r="X647" s="74">
        <f>+GI_Data_Monthly!AB647*100</f>
        <v>283.5453</v>
      </c>
      <c r="Y647" s="74">
        <f>+GI_Data_Monthly!AC647*100</f>
        <v>360.14510000000001</v>
      </c>
      <c r="Z647" s="122">
        <f t="shared" si="102"/>
        <v>1.935459332809954E-2</v>
      </c>
      <c r="AA647" s="120">
        <f t="shared" si="103"/>
        <v>3.5480343486103645</v>
      </c>
      <c r="AB647" s="38">
        <f t="shared" si="105"/>
        <v>27.698969361053834</v>
      </c>
      <c r="AC647" s="38">
        <f t="shared" si="106"/>
        <v>11.966746635809788</v>
      </c>
    </row>
    <row r="648" spans="1:29" x14ac:dyDescent="0.25">
      <c r="A648" s="113">
        <v>2033</v>
      </c>
      <c r="B648" s="113">
        <v>8</v>
      </c>
      <c r="C648" s="29">
        <f>+GI_Data_Monthly!J648</f>
        <v>1246876.2131087</v>
      </c>
      <c r="D648" s="37">
        <f t="shared" si="107"/>
        <v>118.71399959437278</v>
      </c>
      <c r="E648" s="37">
        <f>GI_Data_Monthly!C648</f>
        <v>3.5929714038060001</v>
      </c>
      <c r="F648" s="114">
        <f>GI_Data_Monthly!L648</f>
        <v>25205.568907038301</v>
      </c>
      <c r="G648" s="37">
        <f>+GI_Data_Monthly!E648</f>
        <v>170.223178444073</v>
      </c>
      <c r="H648" s="29">
        <f>+GI_Data_Monthly!H648</f>
        <v>10272.759217439299</v>
      </c>
      <c r="I648" s="115">
        <f>+GI_Data_Monthly!G648</f>
        <v>10503.1943778247</v>
      </c>
      <c r="J648" s="29">
        <f>GI_Data_Monthly!I648</f>
        <v>0</v>
      </c>
      <c r="K648" s="38">
        <f>+GI_Data_Monthly!K648</f>
        <v>55.008147118902897</v>
      </c>
      <c r="L648" s="74">
        <f>+H648*1000/Population_Monthly!C768</f>
        <v>0.41668300977778394</v>
      </c>
      <c r="M648" s="74">
        <f>GI_Data_Monthly!N648</f>
        <v>504.19516537529103</v>
      </c>
      <c r="N648" s="74">
        <f>GI_Data_Monthly!O648*100</f>
        <v>363.80619913764497</v>
      </c>
      <c r="O648" s="74">
        <f t="shared" si="100"/>
        <v>360.00161846666884</v>
      </c>
      <c r="P648" s="93">
        <f t="shared" si="108"/>
        <v>140.3281876502557</v>
      </c>
      <c r="Q648" s="116">
        <f t="shared" si="109"/>
        <v>22.920960303803593</v>
      </c>
      <c r="R648" s="74">
        <f t="shared" ref="R648:R711" si="110">AVERAGE(N646:N648)</f>
        <v>363.08569186438291</v>
      </c>
      <c r="S648" s="121">
        <f t="shared" si="101"/>
        <v>2.252874086229828E-2</v>
      </c>
      <c r="T648" s="74">
        <v>0</v>
      </c>
      <c r="U648" s="74">
        <f t="shared" si="104"/>
        <v>362.33080287561364</v>
      </c>
      <c r="V648" s="38">
        <v>76.28669931407596</v>
      </c>
      <c r="W648" s="83"/>
      <c r="X648" s="74">
        <f>+GI_Data_Monthly!AB648*100</f>
        <v>284.02063989321505</v>
      </c>
      <c r="Y648" s="74">
        <f>+GI_Data_Monthly!AC648*100</f>
        <v>360.85799010961097</v>
      </c>
      <c r="Z648" s="122">
        <f t="shared" si="102"/>
        <v>1.97924474446672E-2</v>
      </c>
      <c r="AA648" s="120">
        <f t="shared" si="103"/>
        <v>3.554886983659312</v>
      </c>
      <c r="AB648" s="38">
        <f t="shared" si="105"/>
        <v>27.712618314838874</v>
      </c>
      <c r="AC648" s="38">
        <f t="shared" si="106"/>
        <v>11.966746635809788</v>
      </c>
    </row>
    <row r="649" spans="1:29" x14ac:dyDescent="0.25">
      <c r="A649" s="113">
        <v>2033</v>
      </c>
      <c r="B649" s="113">
        <v>9</v>
      </c>
      <c r="C649" s="29">
        <f>+GI_Data_Monthly!J649</f>
        <v>1249120.72103246</v>
      </c>
      <c r="D649" s="37">
        <f t="shared" si="107"/>
        <v>118.77625065906668</v>
      </c>
      <c r="E649" s="37">
        <f>GI_Data_Monthly!C649</f>
        <v>3.5999863318798999</v>
      </c>
      <c r="F649" s="114">
        <f>GI_Data_Monthly!L649</f>
        <v>25249.911660118702</v>
      </c>
      <c r="G649" s="37">
        <f>+GI_Data_Monthly!E649</f>
        <v>170.316476755818</v>
      </c>
      <c r="H649" s="29">
        <f>+GI_Data_Monthly!H649</f>
        <v>10277.876429853401</v>
      </c>
      <c r="I649" s="115">
        <f>+GI_Data_Monthly!G649</f>
        <v>10516.586557508999</v>
      </c>
      <c r="J649" s="29">
        <f>GI_Data_Monthly!I649</f>
        <v>0</v>
      </c>
      <c r="K649" s="38">
        <f>+GI_Data_Monthly!K649</f>
        <v>55.058519776602097</v>
      </c>
      <c r="L649" s="74">
        <f>+H649*1000/Population_Monthly!C769</f>
        <v>0.41657243369400981</v>
      </c>
      <c r="M649" s="74">
        <f>GI_Data_Monthly!N649</f>
        <v>493.48222679176502</v>
      </c>
      <c r="N649" s="74">
        <f>GI_Data_Monthly!O649*100</f>
        <v>364.48124967569197</v>
      </c>
      <c r="O649" s="74">
        <f t="shared" si="100"/>
        <v>360.691325767244</v>
      </c>
      <c r="P649" s="93">
        <f t="shared" si="108"/>
        <v>137.07891677857299</v>
      </c>
      <c r="Q649" s="116">
        <f t="shared" si="109"/>
        <v>22.935861578928904</v>
      </c>
      <c r="R649" s="74">
        <f t="shared" si="110"/>
        <v>363.79814960444565</v>
      </c>
      <c r="S649" s="121">
        <f t="shared" si="101"/>
        <v>2.3235196404543412E-2</v>
      </c>
      <c r="T649" s="74">
        <v>0</v>
      </c>
      <c r="U649" s="74">
        <f t="shared" si="104"/>
        <v>363.08569186438291</v>
      </c>
      <c r="V649" s="38">
        <v>76.327400464357481</v>
      </c>
      <c r="W649" s="83"/>
      <c r="X649" s="74">
        <f>+GI_Data_Monthly!AB649*100</f>
        <v>284.4769191327</v>
      </c>
      <c r="Y649" s="74">
        <f>+GI_Data_Monthly!AC649*100</f>
        <v>361.570120499567</v>
      </c>
      <c r="Z649" s="122">
        <f t="shared" si="102"/>
        <v>2.0300136512853284E-2</v>
      </c>
      <c r="AA649" s="120">
        <f t="shared" si="103"/>
        <v>3.5617769824537575</v>
      </c>
      <c r="AB649" s="38">
        <f t="shared" si="105"/>
        <v>27.727519589964185</v>
      </c>
      <c r="AC649" s="38">
        <f t="shared" si="106"/>
        <v>11.966746635809788</v>
      </c>
    </row>
    <row r="650" spans="1:29" x14ac:dyDescent="0.25">
      <c r="A650" s="113">
        <v>2033</v>
      </c>
      <c r="B650" s="113">
        <v>10</v>
      </c>
      <c r="C650" s="29">
        <f>+GI_Data_Monthly!J650</f>
        <v>1251612.3801261601</v>
      </c>
      <c r="D650" s="37">
        <f t="shared" si="107"/>
        <v>118.86948717925328</v>
      </c>
      <c r="E650" s="37">
        <f>GI_Data_Monthly!C650</f>
        <v>3.6068479999999998</v>
      </c>
      <c r="F650" s="114">
        <f>GI_Data_Monthly!L650</f>
        <v>25293.5</v>
      </c>
      <c r="G650" s="37">
        <f>+GI_Data_Monthly!E650</f>
        <v>170.30753999999999</v>
      </c>
      <c r="H650" s="29">
        <f>+GI_Data_Monthly!H650</f>
        <v>10284.933515590001</v>
      </c>
      <c r="I650" s="115">
        <f>+GI_Data_Monthly!G650</f>
        <v>10529.2990642649</v>
      </c>
      <c r="J650" s="29">
        <f>GI_Data_Monthly!I650</f>
        <v>0</v>
      </c>
      <c r="K650" s="38">
        <f>+GI_Data_Monthly!K650</f>
        <v>55.122192509974802</v>
      </c>
      <c r="L650" s="74">
        <f>+H650*1000/Population_Monthly!C770</f>
        <v>0.41654059126597442</v>
      </c>
      <c r="M650" s="74">
        <f>GI_Data_Monthly!N650</f>
        <v>487.0754</v>
      </c>
      <c r="N650" s="74">
        <f>GI_Data_Monthly!O650*100</f>
        <v>365.20780000000002</v>
      </c>
      <c r="O650" s="74">
        <f t="shared" si="100"/>
        <v>361.39639243391071</v>
      </c>
      <c r="P650" s="93">
        <f t="shared" si="108"/>
        <v>135.04184262824495</v>
      </c>
      <c r="Q650" s="116">
        <f t="shared" si="109"/>
        <v>22.960630659981771</v>
      </c>
      <c r="R650" s="74">
        <f t="shared" si="110"/>
        <v>364.49841627111232</v>
      </c>
      <c r="S650" s="121">
        <f t="shared" si="101"/>
        <v>2.3716527398969012E-2</v>
      </c>
      <c r="T650" s="74">
        <v>0</v>
      </c>
      <c r="U650" s="74">
        <f t="shared" si="104"/>
        <v>363.79814960444565</v>
      </c>
      <c r="V650" s="38">
        <v>76.316977696252906</v>
      </c>
      <c r="W650" s="83"/>
      <c r="X650" s="74">
        <f>+GI_Data_Monthly!AB650*100</f>
        <v>284.96359999999999</v>
      </c>
      <c r="Y650" s="74">
        <f>+GI_Data_Monthly!AC650*100</f>
        <v>362.25979999999998</v>
      </c>
      <c r="Z650" s="122">
        <f t="shared" si="102"/>
        <v>2.0829834990402678E-2</v>
      </c>
      <c r="AA650" s="120">
        <f t="shared" si="103"/>
        <v>3.5686976491204239</v>
      </c>
      <c r="AB650" s="38">
        <f t="shared" si="105"/>
        <v>27.752288671017052</v>
      </c>
      <c r="AC650" s="38">
        <f t="shared" si="106"/>
        <v>11.966746635809788</v>
      </c>
    </row>
    <row r="651" spans="1:29" x14ac:dyDescent="0.25">
      <c r="A651" s="113">
        <v>2033</v>
      </c>
      <c r="B651" s="113">
        <v>11</v>
      </c>
      <c r="C651" s="29">
        <f>+GI_Data_Monthly!J651</f>
        <v>1254689.98606834</v>
      </c>
      <c r="D651" s="37">
        <f t="shared" si="107"/>
        <v>119.01986357685162</v>
      </c>
      <c r="E651" s="37">
        <f>GI_Data_Monthly!C651</f>
        <v>3.6140843611669098</v>
      </c>
      <c r="F651" s="114">
        <f>GI_Data_Monthly!L651</f>
        <v>25340.266606194</v>
      </c>
      <c r="G651" s="37">
        <f>+GI_Data_Monthly!E651</f>
        <v>170.12508355418899</v>
      </c>
      <c r="H651" s="29">
        <f>+GI_Data_Monthly!H651</f>
        <v>10295.6548332251</v>
      </c>
      <c r="I651" s="115">
        <f>+GI_Data_Monthly!G651</f>
        <v>10541.853673510401</v>
      </c>
      <c r="J651" s="29">
        <f>GI_Data_Monthly!I651</f>
        <v>0</v>
      </c>
      <c r="K651" s="38">
        <f>+GI_Data_Monthly!K651</f>
        <v>55.2111934644672</v>
      </c>
      <c r="L651" s="74">
        <f>+H651*1000/Population_Monthly!C771</f>
        <v>0.41665708595800216</v>
      </c>
      <c r="M651" s="74">
        <f>GI_Data_Monthly!N651</f>
        <v>487.022132909893</v>
      </c>
      <c r="N651" s="74">
        <f>GI_Data_Monthly!O651*100</f>
        <v>366.09637653862796</v>
      </c>
      <c r="O651" s="74">
        <f t="shared" si="100"/>
        <v>362.1087085557233</v>
      </c>
      <c r="P651" s="93">
        <f t="shared" si="108"/>
        <v>134.75671407754413</v>
      </c>
      <c r="Q651" s="116">
        <f t="shared" si="109"/>
        <v>23.004134981168399</v>
      </c>
      <c r="R651" s="74">
        <f t="shared" si="110"/>
        <v>365.26180873810671</v>
      </c>
      <c r="S651" s="121">
        <f t="shared" si="101"/>
        <v>2.3906662944079171E-2</v>
      </c>
      <c r="T651" s="74">
        <v>0</v>
      </c>
      <c r="U651" s="74">
        <f t="shared" si="104"/>
        <v>364.49841627111232</v>
      </c>
      <c r="V651" s="38">
        <v>76.221159382072486</v>
      </c>
      <c r="W651" s="83"/>
      <c r="X651" s="74">
        <f>+GI_Data_Monthly!AB651*100</f>
        <v>285.55327181237197</v>
      </c>
      <c r="Y651" s="74">
        <f>+GI_Data_Monthly!AC651*100</f>
        <v>362.97449567618003</v>
      </c>
      <c r="Z651" s="122">
        <f t="shared" si="102"/>
        <v>2.1319977377440697E-2</v>
      </c>
      <c r="AA651" s="120">
        <f t="shared" si="103"/>
        <v>3.5756413932818121</v>
      </c>
      <c r="AB651" s="38">
        <f t="shared" si="105"/>
        <v>27.79579299220368</v>
      </c>
      <c r="AC651" s="38">
        <f t="shared" si="106"/>
        <v>11.966746635809788</v>
      </c>
    </row>
    <row r="652" spans="1:29" x14ac:dyDescent="0.25">
      <c r="A652" s="113">
        <v>2033</v>
      </c>
      <c r="B652" s="113">
        <v>12</v>
      </c>
      <c r="C652" s="29">
        <f>+GI_Data_Monthly!J652</f>
        <v>1257908.61681418</v>
      </c>
      <c r="D652" s="37">
        <f t="shared" si="107"/>
        <v>119.18988692163197</v>
      </c>
      <c r="E652" s="37">
        <f>GI_Data_Monthly!C652</f>
        <v>3.62117318494193</v>
      </c>
      <c r="F652" s="114">
        <f>GI_Data_Monthly!L652</f>
        <v>25386.554755303601</v>
      </c>
      <c r="G652" s="37">
        <f>+GI_Data_Monthly!E652</f>
        <v>169.93122920090099</v>
      </c>
      <c r="H652" s="29">
        <f>+GI_Data_Monthly!H652</f>
        <v>10307.4532633531</v>
      </c>
      <c r="I652" s="115">
        <f>+GI_Data_Monthly!G652</f>
        <v>10553.8200371082</v>
      </c>
      <c r="J652" s="29">
        <f>GI_Data_Monthly!I652</f>
        <v>10261.210706606269</v>
      </c>
      <c r="K652" s="38">
        <f>+GI_Data_Monthly!K652</f>
        <v>55.307991614846699</v>
      </c>
      <c r="L652" s="74">
        <f>+H652*1000/Population_Monthly!C772</f>
        <v>0.41681695996605667</v>
      </c>
      <c r="M652" s="74">
        <f>GI_Data_Monthly!N652</f>
        <v>492.83519284173798</v>
      </c>
      <c r="N652" s="74">
        <f>GI_Data_Monthly!O652*100</f>
        <v>367.009764497454</v>
      </c>
      <c r="O652" s="74">
        <f t="shared" si="100"/>
        <v>362.82380192831084</v>
      </c>
      <c r="P652" s="93">
        <f t="shared" si="108"/>
        <v>136.09821117949133</v>
      </c>
      <c r="Q652" s="116">
        <f t="shared" si="109"/>
        <v>23.053308926728555</v>
      </c>
      <c r="R652" s="74">
        <f t="shared" si="110"/>
        <v>366.10464701202733</v>
      </c>
      <c r="S652" s="121">
        <f t="shared" si="101"/>
        <v>2.3940945050191953E-2</v>
      </c>
      <c r="T652" s="74">
        <v>0</v>
      </c>
      <c r="U652" s="74">
        <f t="shared" si="104"/>
        <v>365.26180873810671</v>
      </c>
      <c r="V652" s="38">
        <v>76.121522414862085</v>
      </c>
      <c r="W652" s="83">
        <f>AVERAGE(Q641:Q652)</f>
        <v>22.88781954772902</v>
      </c>
      <c r="X652" s="74">
        <f>+GI_Data_Monthly!AB652*100</f>
        <v>286.15228719224302</v>
      </c>
      <c r="Y652" s="74">
        <f>+GI_Data_Monthly!AC652*100</f>
        <v>363.67027763215697</v>
      </c>
      <c r="Z652" s="122">
        <f t="shared" si="102"/>
        <v>2.1743186949152022E-2</v>
      </c>
      <c r="AA652" s="120">
        <f t="shared" si="103"/>
        <v>3.5826027681386647</v>
      </c>
      <c r="AB652" s="38">
        <f t="shared" si="105"/>
        <v>27.844966937763836</v>
      </c>
      <c r="AC652" s="38">
        <f t="shared" si="106"/>
        <v>11.966746635809788</v>
      </c>
    </row>
    <row r="653" spans="1:29" x14ac:dyDescent="0.25">
      <c r="A653" s="113">
        <v>2034</v>
      </c>
      <c r="B653" s="113">
        <v>1</v>
      </c>
      <c r="C653" s="29">
        <f>+GI_Data_Monthly!J653</f>
        <v>1261120.87412157</v>
      </c>
      <c r="D653" s="37">
        <f t="shared" si="107"/>
        <v>119.35009100648892</v>
      </c>
      <c r="E653" s="37">
        <f>GI_Data_Monthly!C653</f>
        <v>3.628498</v>
      </c>
      <c r="F653" s="114">
        <f>GI_Data_Monthly!L653</f>
        <v>25434.37</v>
      </c>
      <c r="G653" s="37">
        <f>+GI_Data_Monthly!E653</f>
        <v>169.92551664062501</v>
      </c>
      <c r="H653" s="29">
        <f>+GI_Data_Monthly!H653</f>
        <v>10318.348685962401</v>
      </c>
      <c r="I653" s="115">
        <f>+GI_Data_Monthly!G653</f>
        <v>10566.568181778801</v>
      </c>
      <c r="J653" s="29">
        <f>GI_Data_Monthly!I653</f>
        <v>0</v>
      </c>
      <c r="K653" s="38">
        <f>+GI_Data_Monthly!K653</f>
        <v>55.401835911103298</v>
      </c>
      <c r="L653" s="74">
        <f>+H653*1000/Population_Monthly!C773</f>
        <v>0.41694010230732015</v>
      </c>
      <c r="M653" s="74">
        <f>GI_Data_Monthly!N653</f>
        <v>503.66300000000001</v>
      </c>
      <c r="N653" s="74">
        <f>GI_Data_Monthly!O653*100</f>
        <v>367.89</v>
      </c>
      <c r="O653" s="74">
        <f t="shared" si="100"/>
        <v>363.54338526164423</v>
      </c>
      <c r="P653" s="93">
        <f t="shared" si="108"/>
        <v>138.80757272017237</v>
      </c>
      <c r="Q653" s="116">
        <f t="shared" si="109"/>
        <v>23.099247132788772</v>
      </c>
      <c r="R653" s="74">
        <f t="shared" si="110"/>
        <v>366.998713678694</v>
      </c>
      <c r="S653" s="121">
        <f t="shared" si="101"/>
        <v>2.403585197144098E-2</v>
      </c>
      <c r="T653" s="74">
        <v>0</v>
      </c>
      <c r="U653" s="74">
        <f t="shared" si="104"/>
        <v>366.10464701202733</v>
      </c>
      <c r="V653" s="38">
        <v>76.117511633578872</v>
      </c>
      <c r="W653" s="83"/>
      <c r="X653" s="74">
        <f>+GI_Data_Monthly!AB653*100</f>
        <v>286.71859999999998</v>
      </c>
      <c r="Y653" s="74">
        <f>+GI_Data_Monthly!AC653*100</f>
        <v>364.39599999999996</v>
      </c>
      <c r="Z653" s="122">
        <f t="shared" si="102"/>
        <v>2.2112103283721762E-2</v>
      </c>
      <c r="AA653" s="120">
        <f t="shared" si="103"/>
        <v>3.5895829348053319</v>
      </c>
      <c r="AB653" s="38">
        <f t="shared" si="105"/>
        <v>27.890905143824053</v>
      </c>
      <c r="AC653" s="38">
        <f t="shared" si="106"/>
        <v>11.966746635809788</v>
      </c>
    </row>
    <row r="654" spans="1:29" x14ac:dyDescent="0.25">
      <c r="A654" s="113">
        <v>2034</v>
      </c>
      <c r="B654" s="113">
        <v>2</v>
      </c>
      <c r="C654" s="29">
        <f>+GI_Data_Monthly!J654</f>
        <v>1263945.12943972</v>
      </c>
      <c r="D654" s="37">
        <f t="shared" si="107"/>
        <v>119.46455102281551</v>
      </c>
      <c r="E654" s="37">
        <f>GI_Data_Monthly!C654</f>
        <v>3.6357576082044698</v>
      </c>
      <c r="F654" s="114">
        <f>GI_Data_Monthly!L654</f>
        <v>25481.417813500098</v>
      </c>
      <c r="G654" s="37">
        <f>+GI_Data_Monthly!E654</f>
        <v>170.24893543824001</v>
      </c>
      <c r="H654" s="29">
        <f>+GI_Data_Monthly!H654</f>
        <v>10325.9314099811</v>
      </c>
      <c r="I654" s="115">
        <f>+GI_Data_Monthly!G654</f>
        <v>10580.085210367801</v>
      </c>
      <c r="J654" s="29">
        <f>GI_Data_Monthly!I654</f>
        <v>0</v>
      </c>
      <c r="K654" s="38">
        <f>+GI_Data_Monthly!K654</f>
        <v>55.476542472862803</v>
      </c>
      <c r="L654" s="74">
        <f>+H654*1000/Population_Monthly!C774</f>
        <v>0.41692930085251539</v>
      </c>
      <c r="M654" s="74">
        <f>GI_Data_Monthly!N654</f>
        <v>517.63399577409098</v>
      </c>
      <c r="N654" s="74">
        <f>GI_Data_Monthly!O654*100</f>
        <v>368.62399854782001</v>
      </c>
      <c r="O654" s="74">
        <f t="shared" si="100"/>
        <v>364.27340764975679</v>
      </c>
      <c r="P654" s="93">
        <f t="shared" si="108"/>
        <v>142.37307641356381</v>
      </c>
      <c r="Q654" s="116">
        <f t="shared" si="109"/>
        <v>23.129796066925564</v>
      </c>
      <c r="R654" s="74">
        <f t="shared" si="110"/>
        <v>367.84125434842468</v>
      </c>
      <c r="S654" s="121">
        <f t="shared" si="101"/>
        <v>2.4343294224225653E-2</v>
      </c>
      <c r="T654" s="74">
        <v>0</v>
      </c>
      <c r="U654" s="74">
        <f t="shared" si="104"/>
        <v>366.998713678694</v>
      </c>
      <c r="V654" s="38">
        <v>76.27965290001957</v>
      </c>
      <c r="W654" s="83"/>
      <c r="X654" s="74">
        <f>+GI_Data_Monthly!AB654*100</f>
        <v>287.176030374758</v>
      </c>
      <c r="Y654" s="74">
        <f>+GI_Data_Monthly!AC654*100</f>
        <v>365.12989535298101</v>
      </c>
      <c r="Z654" s="122">
        <f t="shared" si="102"/>
        <v>2.2473679671175733E-2</v>
      </c>
      <c r="AA654" s="120">
        <f t="shared" si="103"/>
        <v>3.596586351184353</v>
      </c>
      <c r="AB654" s="38">
        <f t="shared" si="105"/>
        <v>27.921454077960846</v>
      </c>
      <c r="AC654" s="38">
        <f t="shared" si="106"/>
        <v>11.966746635809788</v>
      </c>
    </row>
    <row r="655" spans="1:29" x14ac:dyDescent="0.25">
      <c r="A655" s="113">
        <v>2034</v>
      </c>
      <c r="B655" s="113">
        <v>3</v>
      </c>
      <c r="C655" s="29">
        <f>+GI_Data_Monthly!J655</f>
        <v>1266247.46894092</v>
      </c>
      <c r="D655" s="37">
        <f t="shared" si="107"/>
        <v>119.54065083369625</v>
      </c>
      <c r="E655" s="37">
        <f>GI_Data_Monthly!C655</f>
        <v>3.6422883596062099</v>
      </c>
      <c r="F655" s="114">
        <f>GI_Data_Monthly!L655</f>
        <v>25523.762048447701</v>
      </c>
      <c r="G655" s="37">
        <f>+GI_Data_Monthly!E655</f>
        <v>170.65598662514799</v>
      </c>
      <c r="H655" s="29">
        <f>+GI_Data_Monthly!H655</f>
        <v>10330.943249784699</v>
      </c>
      <c r="I655" s="115">
        <f>+GI_Data_Monthly!G655</f>
        <v>10592.609795160901</v>
      </c>
      <c r="J655" s="29">
        <f>GI_Data_Monthly!I655</f>
        <v>0</v>
      </c>
      <c r="K655" s="38">
        <f>+GI_Data_Monthly!K655</f>
        <v>55.531996051153598</v>
      </c>
      <c r="L655" s="74">
        <f>+H655*1000/Population_Monthly!C775</f>
        <v>0.4168147902782241</v>
      </c>
      <c r="M655" s="74">
        <f>GI_Data_Monthly!N655</f>
        <v>529.84077375501897</v>
      </c>
      <c r="N655" s="74">
        <f>GI_Data_Monthly!O655*100</f>
        <v>369.22167718854098</v>
      </c>
      <c r="O655" s="74">
        <f t="shared" si="100"/>
        <v>365.01568118438507</v>
      </c>
      <c r="P655" s="93">
        <f t="shared" si="108"/>
        <v>145.46919997633117</v>
      </c>
      <c r="Q655" s="116">
        <f t="shared" si="109"/>
        <v>23.146557287792756</v>
      </c>
      <c r="R655" s="74">
        <f t="shared" si="110"/>
        <v>368.57855857878695</v>
      </c>
      <c r="S655" s="121">
        <f t="shared" si="101"/>
        <v>2.472086196042933E-2</v>
      </c>
      <c r="T655" s="74">
        <v>0</v>
      </c>
      <c r="U655" s="74">
        <f t="shared" si="104"/>
        <v>367.84125434842468</v>
      </c>
      <c r="V655" s="38">
        <v>76.485058657351033</v>
      </c>
      <c r="W655" s="83"/>
      <c r="X655" s="74">
        <f>+GI_Data_Monthly!AB655*100</f>
        <v>287.541116794966</v>
      </c>
      <c r="Y655" s="74">
        <f>+GI_Data_Monthly!AC655*100</f>
        <v>365.79696863171603</v>
      </c>
      <c r="Z655" s="122">
        <f t="shared" si="102"/>
        <v>2.2856240045960246E-2</v>
      </c>
      <c r="AA655" s="120">
        <f t="shared" si="103"/>
        <v>3.6036124395615672</v>
      </c>
      <c r="AB655" s="38">
        <f t="shared" si="105"/>
        <v>27.938215298828037</v>
      </c>
      <c r="AC655" s="38">
        <f t="shared" si="106"/>
        <v>11.966746635809788</v>
      </c>
    </row>
    <row r="656" spans="1:29" x14ac:dyDescent="0.25">
      <c r="A656" s="113">
        <v>2034</v>
      </c>
      <c r="B656" s="113">
        <v>4</v>
      </c>
      <c r="C656" s="29">
        <f>+GI_Data_Monthly!J656</f>
        <v>1268706.0546780401</v>
      </c>
      <c r="D656" s="37">
        <f t="shared" si="107"/>
        <v>119.61870477502856</v>
      </c>
      <c r="E656" s="37">
        <f>GI_Data_Monthly!C656</f>
        <v>3.6495470000000001</v>
      </c>
      <c r="F656" s="114">
        <f>GI_Data_Monthly!L656</f>
        <v>25571.37</v>
      </c>
      <c r="G656" s="37">
        <f>+GI_Data_Monthly!E656</f>
        <v>170.96742</v>
      </c>
      <c r="H656" s="29">
        <f>+GI_Data_Monthly!H656</f>
        <v>10336.354028060699</v>
      </c>
      <c r="I656" s="115">
        <f>+GI_Data_Monthly!G656</f>
        <v>10606.2513974227</v>
      </c>
      <c r="J656" s="29">
        <f>GI_Data_Monthly!I656</f>
        <v>0</v>
      </c>
      <c r="K656" s="38">
        <f>+GI_Data_Monthly!K656</f>
        <v>55.5893860340244</v>
      </c>
      <c r="L656" s="74">
        <f>+H656*1000/Population_Monthly!C776</f>
        <v>0.41671653699979327</v>
      </c>
      <c r="M656" s="74">
        <f>GI_Data_Monthly!N656</f>
        <v>538.97829999999999</v>
      </c>
      <c r="N656" s="74">
        <f>GI_Data_Monthly!O656*100</f>
        <v>369.9153</v>
      </c>
      <c r="O656" s="74">
        <f t="shared" si="100"/>
        <v>365.77039785105171</v>
      </c>
      <c r="P656" s="93">
        <f t="shared" si="108"/>
        <v>147.6836166242002</v>
      </c>
      <c r="Q656" s="116">
        <f t="shared" si="109"/>
        <v>23.165016442043321</v>
      </c>
      <c r="R656" s="74">
        <f t="shared" si="110"/>
        <v>369.25365857878705</v>
      </c>
      <c r="S656" s="121">
        <f t="shared" si="101"/>
        <v>2.5097358051780372E-2</v>
      </c>
      <c r="T656" s="74">
        <v>0</v>
      </c>
      <c r="U656" s="74">
        <f t="shared" si="104"/>
        <v>368.57855857878695</v>
      </c>
      <c r="V656" s="38">
        <v>76.644704403889676</v>
      </c>
      <c r="W656" s="83"/>
      <c r="X656" s="74">
        <f>+GI_Data_Monthly!AB656*100</f>
        <v>287.96909999999997</v>
      </c>
      <c r="Y656" s="74">
        <f>+GI_Data_Monthly!AC656*100</f>
        <v>366.53590000000003</v>
      </c>
      <c r="Z656" s="122">
        <f t="shared" si="102"/>
        <v>2.3255727560105872E-2</v>
      </c>
      <c r="AA656" s="120">
        <f t="shared" si="103"/>
        <v>3.6106615228949006</v>
      </c>
      <c r="AB656" s="38">
        <f t="shared" si="105"/>
        <v>27.956674453078602</v>
      </c>
      <c r="AC656" s="38">
        <f t="shared" si="106"/>
        <v>11.966746635809788</v>
      </c>
    </row>
    <row r="657" spans="1:29" x14ac:dyDescent="0.25">
      <c r="A657" s="113">
        <v>2034</v>
      </c>
      <c r="B657" s="113">
        <v>5</v>
      </c>
      <c r="C657" s="29">
        <f>+GI_Data_Monthly!J657</f>
        <v>1271132.2311243899</v>
      </c>
      <c r="D657" s="37">
        <f t="shared" si="107"/>
        <v>119.70548901098657</v>
      </c>
      <c r="E657" s="37">
        <f>GI_Data_Monthly!C657</f>
        <v>3.6566296987034499</v>
      </c>
      <c r="F657" s="114">
        <f>GI_Data_Monthly!L657</f>
        <v>25618.686858417899</v>
      </c>
      <c r="G657" s="37">
        <f>+GI_Data_Monthly!E657</f>
        <v>170.94687855733901</v>
      </c>
      <c r="H657" s="29">
        <f>+GI_Data_Monthly!H657</f>
        <v>10342.8314234971</v>
      </c>
      <c r="I657" s="115">
        <f>+GI_Data_Monthly!G657</f>
        <v>10618.829943610401</v>
      </c>
      <c r="J657" s="29">
        <f>GI_Data_Monthly!I657</f>
        <v>0</v>
      </c>
      <c r="K657" s="38">
        <f>+GI_Data_Monthly!K657</f>
        <v>55.6478453942009</v>
      </c>
      <c r="L657" s="74">
        <f>+H657*1000/Population_Monthly!C777</f>
        <v>0.41666542228958992</v>
      </c>
      <c r="M657" s="74">
        <f>GI_Data_Monthly!N657</f>
        <v>540.52241874743902</v>
      </c>
      <c r="N657" s="74">
        <f>GI_Data_Monthly!O657*100</f>
        <v>370.68497053847398</v>
      </c>
      <c r="O657" s="74">
        <f t="shared" ref="O657:O720" si="111">AVERAGE(N646:N657)</f>
        <v>366.5323510483131</v>
      </c>
      <c r="P657" s="93">
        <f t="shared" si="108"/>
        <v>147.819840477447</v>
      </c>
      <c r="Q657" s="116">
        <f t="shared" si="109"/>
        <v>23.18653300068053</v>
      </c>
      <c r="R657" s="74">
        <f t="shared" si="110"/>
        <v>369.94064924233834</v>
      </c>
      <c r="S657" s="121">
        <f t="shared" si="101"/>
        <v>2.5290146645735367E-2</v>
      </c>
      <c r="T657" s="74">
        <v>0</v>
      </c>
      <c r="U657" s="74">
        <f t="shared" si="104"/>
        <v>369.25365857878705</v>
      </c>
      <c r="V657" s="38">
        <v>76.639853449431627</v>
      </c>
      <c r="W657" s="83"/>
      <c r="X657" s="74">
        <f>+GI_Data_Monthly!AB657*100</f>
        <v>288.45870907416099</v>
      </c>
      <c r="Y657" s="74">
        <f>+GI_Data_Monthly!AC657*100</f>
        <v>367.24790634187201</v>
      </c>
      <c r="Z657" s="122">
        <f t="shared" si="102"/>
        <v>2.3644214009819493E-2</v>
      </c>
      <c r="AA657" s="120">
        <f t="shared" si="103"/>
        <v>3.6177273374630055</v>
      </c>
      <c r="AB657" s="38">
        <f t="shared" si="105"/>
        <v>27.978191011715811</v>
      </c>
      <c r="AC657" s="38">
        <f t="shared" si="106"/>
        <v>11.966746635809788</v>
      </c>
    </row>
    <row r="658" spans="1:29" x14ac:dyDescent="0.25">
      <c r="A658" s="113">
        <v>2034</v>
      </c>
      <c r="B658" s="113">
        <v>6</v>
      </c>
      <c r="C658" s="29">
        <f>+GI_Data_Monthly!J658</f>
        <v>1273640.2578948</v>
      </c>
      <c r="D658" s="37">
        <f t="shared" si="107"/>
        <v>119.79888758878522</v>
      </c>
      <c r="E658" s="37">
        <f>GI_Data_Monthly!C658</f>
        <v>3.6639267938593099</v>
      </c>
      <c r="F658" s="114">
        <f>GI_Data_Monthly!L658</f>
        <v>25667.853398781699</v>
      </c>
      <c r="G658" s="37">
        <f>+GI_Data_Monthly!E658</f>
        <v>170.74410078791399</v>
      </c>
      <c r="H658" s="29">
        <f>+GI_Data_Monthly!H658</f>
        <v>10350.159408846301</v>
      </c>
      <c r="I658" s="115">
        <f>+GI_Data_Monthly!G658</f>
        <v>10631.486514855</v>
      </c>
      <c r="J658" s="29">
        <f>GI_Data_Monthly!I658</f>
        <v>0</v>
      </c>
      <c r="K658" s="38">
        <f>+GI_Data_Monthly!K658</f>
        <v>55.708930855136401</v>
      </c>
      <c r="L658" s="74">
        <f>+H658*1000/Population_Monthly!C778</f>
        <v>0.41664862481691362</v>
      </c>
      <c r="M658" s="74">
        <f>GI_Data_Monthly!N658</f>
        <v>535.55977708979299</v>
      </c>
      <c r="N658" s="74">
        <f>GI_Data_Monthly!O658*100</f>
        <v>371.496720194592</v>
      </c>
      <c r="O658" s="74">
        <f t="shared" si="111"/>
        <v>367.29508802657051</v>
      </c>
      <c r="P658" s="93">
        <f t="shared" si="108"/>
        <v>146.17098190591136</v>
      </c>
      <c r="Q658" s="116">
        <f t="shared" si="109"/>
        <v>23.211049430813109</v>
      </c>
      <c r="R658" s="74">
        <f t="shared" si="110"/>
        <v>370.69899691102199</v>
      </c>
      <c r="S658" s="121">
        <f t="shared" si="101"/>
        <v>2.5260103271572687E-2</v>
      </c>
      <c r="T658" s="74">
        <v>0</v>
      </c>
      <c r="U658" s="74">
        <f t="shared" si="104"/>
        <v>369.94064924233834</v>
      </c>
      <c r="V658" s="38">
        <v>76.543667117714222</v>
      </c>
      <c r="W658" s="83"/>
      <c r="X658" s="74">
        <f>+GI_Data_Monthly!AB658*100</f>
        <v>288.99284483799897</v>
      </c>
      <c r="Y658" s="74">
        <f>+GI_Data_Monthly!AC658*100</f>
        <v>367.97992293673599</v>
      </c>
      <c r="Z658" s="122">
        <f t="shared" si="102"/>
        <v>2.3987615726707361E-2</v>
      </c>
      <c r="AA658" s="120">
        <f t="shared" si="103"/>
        <v>3.6248032285140148</v>
      </c>
      <c r="AB658" s="38">
        <f t="shared" si="105"/>
        <v>28.00270744184839</v>
      </c>
      <c r="AC658" s="38">
        <f t="shared" si="106"/>
        <v>11.966746635809788</v>
      </c>
    </row>
    <row r="659" spans="1:29" x14ac:dyDescent="0.25">
      <c r="A659" s="113">
        <v>2034</v>
      </c>
      <c r="B659" s="113">
        <v>7</v>
      </c>
      <c r="C659" s="29">
        <f>+GI_Data_Monthly!J659</f>
        <v>1275974.8508564499</v>
      </c>
      <c r="D659" s="37">
        <f t="shared" si="107"/>
        <v>119.87880051291739</v>
      </c>
      <c r="E659" s="37">
        <f>GI_Data_Monthly!C659</f>
        <v>3.6708609999999999</v>
      </c>
      <c r="F659" s="114">
        <f>GI_Data_Monthly!L659</f>
        <v>25714.34</v>
      </c>
      <c r="G659" s="37">
        <f>+GI_Data_Monthly!E659</f>
        <v>170.60240173339801</v>
      </c>
      <c r="H659" s="29">
        <f>+GI_Data_Monthly!H659</f>
        <v>10356.7206404181</v>
      </c>
      <c r="I659" s="115">
        <f>+GI_Data_Monthly!G659</f>
        <v>10643.874024406499</v>
      </c>
      <c r="J659" s="29">
        <f>GI_Data_Monthly!I659</f>
        <v>0</v>
      </c>
      <c r="K659" s="38">
        <f>+GI_Data_Monthly!K659</f>
        <v>55.764052694653103</v>
      </c>
      <c r="L659" s="74">
        <f>+H659*1000/Population_Monthly!C779</f>
        <v>0.41660100965130431</v>
      </c>
      <c r="M659" s="74">
        <f>GI_Data_Monthly!N659</f>
        <v>526.36630000000002</v>
      </c>
      <c r="N659" s="74">
        <f>GI_Data_Monthly!O659*100</f>
        <v>372.17790000000002</v>
      </c>
      <c r="O659" s="74">
        <f t="shared" si="111"/>
        <v>368.05099635990382</v>
      </c>
      <c r="P659" s="93">
        <f t="shared" si="108"/>
        <v>143.39041984973008</v>
      </c>
      <c r="Q659" s="116">
        <f t="shared" si="109"/>
        <v>23.231360654841019</v>
      </c>
      <c r="R659" s="74">
        <f t="shared" si="110"/>
        <v>371.45319691102196</v>
      </c>
      <c r="S659" s="121">
        <f t="shared" si="101"/>
        <v>2.4981341588016903E-2</v>
      </c>
      <c r="T659" s="74">
        <v>0</v>
      </c>
      <c r="U659" s="74">
        <f t="shared" si="104"/>
        <v>370.69899691102199</v>
      </c>
      <c r="V659" s="38">
        <v>76.475035968808143</v>
      </c>
      <c r="W659" s="83"/>
      <c r="X659" s="74">
        <f>+GI_Data_Monthly!AB659*100</f>
        <v>289.46350000000001</v>
      </c>
      <c r="Y659" s="74">
        <f>+GI_Data_Monthly!AC659*100</f>
        <v>368.685</v>
      </c>
      <c r="Z659" s="122">
        <f t="shared" si="102"/>
        <v>2.4254752531106927E-2</v>
      </c>
      <c r="AA659" s="120">
        <f t="shared" si="103"/>
        <v>3.6318809785140149</v>
      </c>
      <c r="AB659" s="38">
        <f t="shared" si="105"/>
        <v>28.0230186658763</v>
      </c>
      <c r="AC659" s="38">
        <f t="shared" si="106"/>
        <v>11.966746635809788</v>
      </c>
    </row>
    <row r="660" spans="1:29" x14ac:dyDescent="0.25">
      <c r="A660" s="113">
        <v>2034</v>
      </c>
      <c r="B660" s="113">
        <v>8</v>
      </c>
      <c r="C660" s="29">
        <f>+GI_Data_Monthly!J660</f>
        <v>1278255.4669142901</v>
      </c>
      <c r="D660" s="37">
        <f t="shared" si="107"/>
        <v>119.94343887876222</v>
      </c>
      <c r="E660" s="37">
        <f>GI_Data_Monthly!C660</f>
        <v>3.6778336567302299</v>
      </c>
      <c r="F660" s="114">
        <f>GI_Data_Monthly!L660</f>
        <v>25760.391819484201</v>
      </c>
      <c r="G660" s="37">
        <f>+GI_Data_Monthly!E660</f>
        <v>170.68221160843001</v>
      </c>
      <c r="H660" s="29">
        <f>+GI_Data_Monthly!H660</f>
        <v>10362.2705959248</v>
      </c>
      <c r="I660" s="115">
        <f>+GI_Data_Monthly!G660</f>
        <v>10657.1520615341</v>
      </c>
      <c r="J660" s="29">
        <f>GI_Data_Monthly!I660</f>
        <v>0</v>
      </c>
      <c r="K660" s="38">
        <f>+GI_Data_Monthly!K660</f>
        <v>55.814929645820499</v>
      </c>
      <c r="L660" s="74">
        <f>+H660*1000/Population_Monthly!C780</f>
        <v>0.4165128172661009</v>
      </c>
      <c r="M660" s="74">
        <f>GI_Data_Monthly!N660</f>
        <v>514.60725433444497</v>
      </c>
      <c r="N660" s="74">
        <f>GI_Data_Monthly!O660*100</f>
        <v>372.70125191028001</v>
      </c>
      <c r="O660" s="74">
        <f t="shared" si="111"/>
        <v>368.79225075762344</v>
      </c>
      <c r="P660" s="93">
        <f t="shared" si="108"/>
        <v>139.92129671029099</v>
      </c>
      <c r="Q660" s="116">
        <f t="shared" si="109"/>
        <v>23.247633592289912</v>
      </c>
      <c r="R660" s="74">
        <f t="shared" si="110"/>
        <v>372.12529070162401</v>
      </c>
      <c r="S660" s="121">
        <f t="shared" si="101"/>
        <v>2.444997582152153E-2</v>
      </c>
      <c r="T660" s="74">
        <v>0</v>
      </c>
      <c r="U660" s="74">
        <f t="shared" si="104"/>
        <v>371.45319691102196</v>
      </c>
      <c r="V660" s="38">
        <v>76.512559752758548</v>
      </c>
      <c r="W660" s="83"/>
      <c r="X660" s="74">
        <f>+GI_Data_Monthly!AB660*100</f>
        <v>289.85425759227201</v>
      </c>
      <c r="Y660" s="74">
        <f>+GI_Data_Monthly!AC660*100</f>
        <v>369.41064280460296</v>
      </c>
      <c r="Z660" s="122">
        <f t="shared" si="102"/>
        <v>2.4414855444375532E-2</v>
      </c>
      <c r="AA660" s="120">
        <f t="shared" si="103"/>
        <v>3.6389528329243674</v>
      </c>
      <c r="AB660" s="38">
        <f t="shared" si="105"/>
        <v>28.039291603325193</v>
      </c>
      <c r="AC660" s="38">
        <f t="shared" si="106"/>
        <v>11.966746635809788</v>
      </c>
    </row>
    <row r="661" spans="1:29" x14ac:dyDescent="0.25">
      <c r="A661" s="113">
        <v>2034</v>
      </c>
      <c r="B661" s="113">
        <v>9</v>
      </c>
      <c r="C661" s="29">
        <f>+GI_Data_Monthly!J661</f>
        <v>1280609.21705532</v>
      </c>
      <c r="D661" s="37">
        <f t="shared" si="107"/>
        <v>120.01248663006245</v>
      </c>
      <c r="E661" s="37">
        <f>GI_Data_Monthly!C661</f>
        <v>3.6847481708024201</v>
      </c>
      <c r="F661" s="114">
        <f>GI_Data_Monthly!L661</f>
        <v>25805.797545773701</v>
      </c>
      <c r="G661" s="37">
        <f>+GI_Data_Monthly!E661</f>
        <v>170.88436206050301</v>
      </c>
      <c r="H661" s="29">
        <f>+GI_Data_Monthly!H661</f>
        <v>10367.915569704801</v>
      </c>
      <c r="I661" s="115">
        <f>+GI_Data_Monthly!G661</f>
        <v>10670.633140056399</v>
      </c>
      <c r="J661" s="29">
        <f>GI_Data_Monthly!I661</f>
        <v>0</v>
      </c>
      <c r="K661" s="38">
        <f>+GI_Data_Monthly!K661</f>
        <v>55.869143040863698</v>
      </c>
      <c r="L661" s="74">
        <f>+H661*1000/Population_Monthly!C781</f>
        <v>0.41642857299301839</v>
      </c>
      <c r="M661" s="74">
        <f>GI_Data_Monthly!N661</f>
        <v>503.79990467977899</v>
      </c>
      <c r="N661" s="74">
        <f>GI_Data_Monthly!O661*100</f>
        <v>373.17744407996895</v>
      </c>
      <c r="O661" s="74">
        <f t="shared" si="111"/>
        <v>369.51693362464653</v>
      </c>
      <c r="P661" s="93">
        <f t="shared" si="108"/>
        <v>136.72573574276788</v>
      </c>
      <c r="Q661" s="116">
        <f t="shared" si="109"/>
        <v>23.265507510849694</v>
      </c>
      <c r="R661" s="74">
        <f t="shared" si="110"/>
        <v>372.68553199674966</v>
      </c>
      <c r="S661" s="121">
        <f t="shared" si="101"/>
        <v>2.3859099506530645E-2</v>
      </c>
      <c r="T661" s="74">
        <v>0</v>
      </c>
      <c r="U661" s="74">
        <f t="shared" si="104"/>
        <v>372.12529070162401</v>
      </c>
      <c r="V661" s="38">
        <v>76.607792972297332</v>
      </c>
      <c r="W661" s="83"/>
      <c r="X661" s="74">
        <f>+GI_Data_Monthly!AB661*100</f>
        <v>290.21449113075801</v>
      </c>
      <c r="Y661" s="74">
        <f>+GI_Data_Monthly!AC661*100</f>
        <v>370.13464470452703</v>
      </c>
      <c r="Z661" s="122">
        <f t="shared" si="102"/>
        <v>2.4466847369541134E-2</v>
      </c>
      <c r="AA661" s="120">
        <f t="shared" si="103"/>
        <v>3.6460163195012445</v>
      </c>
      <c r="AB661" s="38">
        <f t="shared" si="105"/>
        <v>28.057165521884976</v>
      </c>
      <c r="AC661" s="38">
        <f t="shared" si="106"/>
        <v>11.966746635809788</v>
      </c>
    </row>
    <row r="662" spans="1:29" x14ac:dyDescent="0.25">
      <c r="A662" s="113">
        <v>2034</v>
      </c>
      <c r="B662" s="113">
        <v>10</v>
      </c>
      <c r="C662" s="29">
        <f>+GI_Data_Monthly!J662</f>
        <v>1283209.5634153499</v>
      </c>
      <c r="D662" s="37">
        <f t="shared" si="107"/>
        <v>120.11177560419988</v>
      </c>
      <c r="E662" s="37">
        <f>GI_Data_Monthly!C662</f>
        <v>3.6915610000000001</v>
      </c>
      <c r="F662" s="114">
        <f>GI_Data_Monthly!L662</f>
        <v>25850.94</v>
      </c>
      <c r="G662" s="37">
        <f>+GI_Data_Monthly!E662</f>
        <v>171.03</v>
      </c>
      <c r="H662" s="29">
        <f>+GI_Data_Monthly!H662</f>
        <v>10375.2153423774</v>
      </c>
      <c r="I662" s="115">
        <f>+GI_Data_Monthly!G662</f>
        <v>10683.461775170699</v>
      </c>
      <c r="J662" s="29">
        <f>GI_Data_Monthly!I662</f>
        <v>0</v>
      </c>
      <c r="K662" s="38">
        <f>+GI_Data_Monthly!K662</f>
        <v>55.936475860447302</v>
      </c>
      <c r="L662" s="74">
        <f>+H662*1000/Population_Monthly!C782</f>
        <v>0.41641087003151339</v>
      </c>
      <c r="M662" s="74">
        <f>GI_Data_Monthly!N662</f>
        <v>497.55270000000002</v>
      </c>
      <c r="N662" s="74">
        <f>GI_Data_Monthly!O662*100</f>
        <v>373.77120000000002</v>
      </c>
      <c r="O662" s="74">
        <f t="shared" si="111"/>
        <v>370.23055029131319</v>
      </c>
      <c r="P662" s="93">
        <f t="shared" si="108"/>
        <v>134.78111292214865</v>
      </c>
      <c r="Q662" s="116">
        <f t="shared" si="109"/>
        <v>23.292556579545607</v>
      </c>
      <c r="R662" s="74">
        <f t="shared" si="110"/>
        <v>373.21663199674964</v>
      </c>
      <c r="S662" s="121">
        <f t="shared" si="101"/>
        <v>2.3448020551587456E-2</v>
      </c>
      <c r="T662" s="74">
        <v>0</v>
      </c>
      <c r="U662" s="74">
        <f t="shared" si="104"/>
        <v>372.68553199674966</v>
      </c>
      <c r="V662" s="38">
        <v>76.673594669696215</v>
      </c>
      <c r="W662" s="83"/>
      <c r="X662" s="74">
        <f>+GI_Data_Monthly!AB662*100</f>
        <v>290.62380000000002</v>
      </c>
      <c r="Y662" s="74">
        <f>+GI_Data_Monthly!AC662*100</f>
        <v>370.83519999999999</v>
      </c>
      <c r="Z662" s="122">
        <f t="shared" si="102"/>
        <v>2.4444471798926004E-2</v>
      </c>
      <c r="AA662" s="120">
        <f t="shared" si="103"/>
        <v>3.6530757361679105</v>
      </c>
      <c r="AB662" s="38">
        <f t="shared" si="105"/>
        <v>28.084214590580888</v>
      </c>
      <c r="AC662" s="38">
        <f t="shared" si="106"/>
        <v>11.966746635809788</v>
      </c>
    </row>
    <row r="663" spans="1:29" x14ac:dyDescent="0.25">
      <c r="A663" s="113">
        <v>2034</v>
      </c>
      <c r="B663" s="113">
        <v>11</v>
      </c>
      <c r="C663" s="29">
        <f>+GI_Data_Monthly!J663</f>
        <v>1286385.92946651</v>
      </c>
      <c r="D663" s="37">
        <f t="shared" si="107"/>
        <v>120.26540022135794</v>
      </c>
      <c r="E663" s="37">
        <f>GI_Data_Monthly!C663</f>
        <v>3.6988521869259001</v>
      </c>
      <c r="F663" s="114">
        <f>GI_Data_Monthly!L663</f>
        <v>25900.029622660499</v>
      </c>
      <c r="G663" s="37">
        <f>+GI_Data_Monthly!E663</f>
        <v>171.02111511008701</v>
      </c>
      <c r="H663" s="29">
        <f>+GI_Data_Monthly!H663</f>
        <v>10385.8161778541</v>
      </c>
      <c r="I663" s="115">
        <f>+GI_Data_Monthly!G663</f>
        <v>10696.226238792</v>
      </c>
      <c r="J663" s="29">
        <f>GI_Data_Monthly!I663</f>
        <v>0</v>
      </c>
      <c r="K663" s="38">
        <f>+GI_Data_Monthly!K663</f>
        <v>56.028585435759403</v>
      </c>
      <c r="L663" s="74">
        <f>+H663*1000/Population_Monthly!C783</f>
        <v>0.41652558335994133</v>
      </c>
      <c r="M663" s="74">
        <f>GI_Data_Monthly!N663</f>
        <v>498.03031161766</v>
      </c>
      <c r="N663" s="74">
        <f>GI_Data_Monthly!O663*100</f>
        <v>374.64172018925501</v>
      </c>
      <c r="O663" s="74">
        <f t="shared" si="111"/>
        <v>370.94266226219878</v>
      </c>
      <c r="P663" s="93">
        <f t="shared" si="108"/>
        <v>134.64455632426092</v>
      </c>
      <c r="Q663" s="116">
        <f t="shared" si="109"/>
        <v>23.337339233461996</v>
      </c>
      <c r="R663" s="74">
        <f t="shared" si="110"/>
        <v>373.86345475640798</v>
      </c>
      <c r="S663" s="121">
        <f t="shared" si="101"/>
        <v>2.3341787021826432E-2</v>
      </c>
      <c r="T663" s="74">
        <v>0</v>
      </c>
      <c r="U663" s="74">
        <f t="shared" si="104"/>
        <v>373.21663199674964</v>
      </c>
      <c r="V663" s="38">
        <v>76.662027550248965</v>
      </c>
      <c r="W663" s="83"/>
      <c r="X663" s="74">
        <f>+GI_Data_Monthly!AB663*100</f>
        <v>291.17004644217104</v>
      </c>
      <c r="Y663" s="74">
        <f>+GI_Data_Monthly!AC663*100</f>
        <v>371.560784258463</v>
      </c>
      <c r="Z663" s="122">
        <f t="shared" si="102"/>
        <v>2.4397398805404941E-2</v>
      </c>
      <c r="AA663" s="120">
        <f t="shared" si="103"/>
        <v>3.6601397216478269</v>
      </c>
      <c r="AB663" s="38">
        <f t="shared" si="105"/>
        <v>28.128997244497278</v>
      </c>
      <c r="AC663" s="38">
        <f t="shared" si="106"/>
        <v>11.966746635809788</v>
      </c>
    </row>
    <row r="664" spans="1:29" x14ac:dyDescent="0.25">
      <c r="A664" s="113">
        <v>2034</v>
      </c>
      <c r="B664" s="113">
        <v>12</v>
      </c>
      <c r="C664" s="29">
        <f>+GI_Data_Monthly!J664</f>
        <v>1289690.5643354901</v>
      </c>
      <c r="D664" s="37">
        <f t="shared" si="107"/>
        <v>120.4368879661442</v>
      </c>
      <c r="E664" s="37">
        <f>GI_Data_Monthly!C664</f>
        <v>3.7060602907612701</v>
      </c>
      <c r="F664" s="114">
        <f>GI_Data_Monthly!L664</f>
        <v>25948.5290968138</v>
      </c>
      <c r="G664" s="37">
        <f>+GI_Data_Monthly!E664</f>
        <v>170.99479834153399</v>
      </c>
      <c r="H664" s="29">
        <f>+GI_Data_Monthly!H664</f>
        <v>10397.740528021001</v>
      </c>
      <c r="I664" s="115">
        <f>+GI_Data_Monthly!G664</f>
        <v>10708.4348168979</v>
      </c>
      <c r="J664" s="29">
        <f>GI_Data_Monthly!I664</f>
        <v>10354.187255036042</v>
      </c>
      <c r="K664" s="38">
        <f>+GI_Data_Monthly!K664</f>
        <v>56.1280841601885</v>
      </c>
      <c r="L664" s="74">
        <f>+H664*1000/Population_Monthly!C784</f>
        <v>0.41669316610148321</v>
      </c>
      <c r="M664" s="74">
        <f>GI_Data_Monthly!N664</f>
        <v>504.56332370100102</v>
      </c>
      <c r="N664" s="74">
        <f>GI_Data_Monthly!O664*100</f>
        <v>375.60833803894099</v>
      </c>
      <c r="O664" s="74">
        <f t="shared" si="111"/>
        <v>371.6592100573227</v>
      </c>
      <c r="P664" s="93">
        <f t="shared" si="108"/>
        <v>136.14547096246983</v>
      </c>
      <c r="Q664" s="116">
        <f t="shared" si="109"/>
        <v>23.388189095919454</v>
      </c>
      <c r="R664" s="74">
        <f t="shared" si="110"/>
        <v>374.67375274273201</v>
      </c>
      <c r="S664" s="121">
        <f t="shared" si="101"/>
        <v>2.3428732347928083E-2</v>
      </c>
      <c r="T664" s="74">
        <v>0</v>
      </c>
      <c r="U664" s="74">
        <f t="shared" si="104"/>
        <v>373.86345475640798</v>
      </c>
      <c r="V664" s="38">
        <v>76.641851933298682</v>
      </c>
      <c r="W664" s="83">
        <f>AVERAGE(Q653:Q664)</f>
        <v>23.225065502329311</v>
      </c>
      <c r="X664" s="74">
        <f>+GI_Data_Monthly!AB664*100</f>
        <v>291.75607276712202</v>
      </c>
      <c r="Y664" s="74">
        <f>+GI_Data_Monthly!AC664*100</f>
        <v>372.267221491675</v>
      </c>
      <c r="Z664" s="122">
        <f t="shared" si="102"/>
        <v>2.4354714413549621E-2</v>
      </c>
      <c r="AA664" s="120">
        <f t="shared" si="103"/>
        <v>3.6672136471327712</v>
      </c>
      <c r="AB664" s="38">
        <f t="shared" si="105"/>
        <v>28.179847106954735</v>
      </c>
      <c r="AC664" s="38">
        <f t="shared" si="106"/>
        <v>11.966746635809788</v>
      </c>
    </row>
    <row r="665" spans="1:29" x14ac:dyDescent="0.25">
      <c r="A665" s="113">
        <v>2035</v>
      </c>
      <c r="B665" s="113">
        <v>1</v>
      </c>
      <c r="C665" s="29">
        <f>+GI_Data_Monthly!J665</f>
        <v>1292990.4464002</v>
      </c>
      <c r="D665" s="37">
        <f t="shared" si="107"/>
        <v>120.59906119606082</v>
      </c>
      <c r="E665" s="37">
        <f>GI_Data_Monthly!C665</f>
        <v>3.713517</v>
      </c>
      <c r="F665" s="114">
        <f>GI_Data_Monthly!L665</f>
        <v>25997.599999999999</v>
      </c>
      <c r="G665" s="37">
        <f>+GI_Data_Monthly!E665</f>
        <v>171.152799470215</v>
      </c>
      <c r="H665" s="29">
        <f>+GI_Data_Monthly!H665</f>
        <v>10409.821194649199</v>
      </c>
      <c r="I665" s="115">
        <f>+GI_Data_Monthly!G665</f>
        <v>10721.3972776965</v>
      </c>
      <c r="J665" s="29">
        <f>GI_Data_Monthly!I665</f>
        <v>0</v>
      </c>
      <c r="K665" s="38">
        <f>+GI_Data_Monthly!K665</f>
        <v>56.224997299465301</v>
      </c>
      <c r="L665" s="74">
        <f>+H665*1000/Population_Monthly!C785</f>
        <v>0.41686675912289139</v>
      </c>
      <c r="M665" s="74">
        <f>GI_Data_Monthly!N665</f>
        <v>516.13009999999997</v>
      </c>
      <c r="N665" s="74">
        <f>GI_Data_Monthly!O665*100</f>
        <v>376.54469999999998</v>
      </c>
      <c r="O665" s="74">
        <f t="shared" si="111"/>
        <v>372.3804350573227</v>
      </c>
      <c r="P665" s="93">
        <f t="shared" si="108"/>
        <v>138.98686878234298</v>
      </c>
      <c r="Q665" s="116">
        <f t="shared" si="109"/>
        <v>23.438332405921422</v>
      </c>
      <c r="R665" s="74">
        <f t="shared" si="110"/>
        <v>375.59825274273197</v>
      </c>
      <c r="S665" s="121">
        <f t="shared" si="101"/>
        <v>2.3525238522384306E-2</v>
      </c>
      <c r="T665" s="74">
        <v>0</v>
      </c>
      <c r="U665" s="74">
        <f t="shared" si="104"/>
        <v>374.67375274273201</v>
      </c>
      <c r="V665" s="38">
        <v>76.712783436574597</v>
      </c>
      <c r="W665" s="83"/>
      <c r="X665" s="74">
        <f>+GI_Data_Monthly!AB665*100</f>
        <v>292.32580000000002</v>
      </c>
      <c r="Y665" s="74">
        <f>+GI_Data_Monthly!AC665*100</f>
        <v>373.00460000000004</v>
      </c>
      <c r="Z665" s="122">
        <f t="shared" si="102"/>
        <v>2.4312163292794897E-2</v>
      </c>
      <c r="AA665" s="120">
        <f t="shared" si="103"/>
        <v>3.6742985637994381</v>
      </c>
      <c r="AB665" s="38">
        <f t="shared" si="105"/>
        <v>28.229990416956703</v>
      </c>
      <c r="AC665" s="38">
        <f t="shared" si="106"/>
        <v>11.966746635809788</v>
      </c>
    </row>
    <row r="666" spans="1:29" x14ac:dyDescent="0.25">
      <c r="A666" s="113">
        <v>2035</v>
      </c>
      <c r="B666" s="113">
        <v>2</v>
      </c>
      <c r="C666" s="29">
        <f>+GI_Data_Monthly!J666</f>
        <v>1295906.9003097699</v>
      </c>
      <c r="D666" s="37">
        <f t="shared" si="107"/>
        <v>120.71747751681471</v>
      </c>
      <c r="E666" s="37">
        <f>GI_Data_Monthly!C666</f>
        <v>3.72087283526613</v>
      </c>
      <c r="F666" s="114">
        <f>GI_Data_Monthly!L666</f>
        <v>26044.186846088502</v>
      </c>
      <c r="G666" s="37">
        <f>+GI_Data_Monthly!E666</f>
        <v>171.61942902025399</v>
      </c>
      <c r="H666" s="29">
        <f>+GI_Data_Monthly!H666</f>
        <v>10420.1062051464</v>
      </c>
      <c r="I666" s="115">
        <f>+GI_Data_Monthly!G666</f>
        <v>10735.0395896838</v>
      </c>
      <c r="J666" s="29">
        <f>GI_Data_Monthly!I666</f>
        <v>0</v>
      </c>
      <c r="K666" s="38">
        <f>+GI_Data_Monthly!K666</f>
        <v>56.303443137089097</v>
      </c>
      <c r="L666" s="74">
        <f>+H666*1000/Population_Monthly!C786</f>
        <v>0.4169682393883602</v>
      </c>
      <c r="M666" s="74">
        <f>GI_Data_Monthly!N666</f>
        <v>530.65345245867798</v>
      </c>
      <c r="N666" s="74">
        <f>GI_Data_Monthly!O666*100</f>
        <v>377.28260049947301</v>
      </c>
      <c r="O666" s="74">
        <f t="shared" si="111"/>
        <v>373.10198521996045</v>
      </c>
      <c r="P666" s="93">
        <f t="shared" si="108"/>
        <v>142.61531526398531</v>
      </c>
      <c r="Q666" s="116">
        <f t="shared" si="109"/>
        <v>23.476747556374693</v>
      </c>
      <c r="R666" s="74">
        <f t="shared" si="110"/>
        <v>376.47854617947132</v>
      </c>
      <c r="S666" s="121">
        <f t="shared" si="101"/>
        <v>2.3488980602899501E-2</v>
      </c>
      <c r="T666" s="74">
        <v>0</v>
      </c>
      <c r="U666" s="74">
        <f t="shared" si="104"/>
        <v>375.59825274273197</v>
      </c>
      <c r="V666" s="38">
        <v>76.937128485716528</v>
      </c>
      <c r="W666" s="83"/>
      <c r="X666" s="74">
        <f>+GI_Data_Monthly!AB666*100</f>
        <v>292.792931974868</v>
      </c>
      <c r="Y666" s="74">
        <f>+GI_Data_Monthly!AC666*100</f>
        <v>373.75117630006298</v>
      </c>
      <c r="Z666" s="122">
        <f t="shared" si="102"/>
        <v>2.4240970491017717E-2</v>
      </c>
      <c r="AA666" s="120">
        <f t="shared" si="103"/>
        <v>3.6813914993879098</v>
      </c>
      <c r="AB666" s="38">
        <f t="shared" si="105"/>
        <v>28.268405567409975</v>
      </c>
      <c r="AC666" s="38">
        <f t="shared" si="106"/>
        <v>11.966746635809788</v>
      </c>
    </row>
    <row r="667" spans="1:29" x14ac:dyDescent="0.25">
      <c r="A667" s="113">
        <v>2035</v>
      </c>
      <c r="B667" s="113">
        <v>3</v>
      </c>
      <c r="C667" s="29">
        <f>+GI_Data_Monthly!J667</f>
        <v>1298291.6702608699</v>
      </c>
      <c r="D667" s="37">
        <f t="shared" si="107"/>
        <v>120.79784236659611</v>
      </c>
      <c r="E667" s="37">
        <f>GI_Data_Monthly!C667</f>
        <v>3.72747619001471</v>
      </c>
      <c r="F667" s="114">
        <f>GI_Data_Monthly!L667</f>
        <v>26085.185348574301</v>
      </c>
      <c r="G667" s="37">
        <f>+GI_Data_Monthly!E667</f>
        <v>172.12297477691601</v>
      </c>
      <c r="H667" s="29">
        <f>+GI_Data_Monthly!H667</f>
        <v>10428.008957497301</v>
      </c>
      <c r="I667" s="115">
        <f>+GI_Data_Monthly!G667</f>
        <v>10747.639567276599</v>
      </c>
      <c r="J667" s="29">
        <f>GI_Data_Monthly!I667</f>
        <v>0</v>
      </c>
      <c r="K667" s="38">
        <f>+GI_Data_Monthly!K667</f>
        <v>56.362457575526399</v>
      </c>
      <c r="L667" s="74">
        <f>+H667*1000/Population_Monthly!C787</f>
        <v>0.41697431183413097</v>
      </c>
      <c r="M667" s="74">
        <f>GI_Data_Monthly!N667</f>
        <v>543.17795745833598</v>
      </c>
      <c r="N667" s="74">
        <f>GI_Data_Monthly!O667*100</f>
        <v>377.85903794606202</v>
      </c>
      <c r="O667" s="74">
        <f t="shared" si="111"/>
        <v>373.82176528308719</v>
      </c>
      <c r="P667" s="93">
        <f t="shared" si="108"/>
        <v>145.7227168649446</v>
      </c>
      <c r="Q667" s="116">
        <f t="shared" si="109"/>
        <v>23.501696960835524</v>
      </c>
      <c r="R667" s="74">
        <f t="shared" si="110"/>
        <v>377.22877948184504</v>
      </c>
      <c r="S667" s="121">
        <f t="shared" si="101"/>
        <v>2.3393428097967295E-2</v>
      </c>
      <c r="T667" s="74">
        <v>0</v>
      </c>
      <c r="U667" s="74">
        <f t="shared" si="104"/>
        <v>376.47854617947132</v>
      </c>
      <c r="V667" s="38">
        <v>77.182051561262995</v>
      </c>
      <c r="W667" s="83"/>
      <c r="X667" s="74">
        <f>+GI_Data_Monthly!AB667*100</f>
        <v>293.171497927671</v>
      </c>
      <c r="Y667" s="74">
        <f>+GI_Data_Monthly!AC667*100</f>
        <v>374.43035485964401</v>
      </c>
      <c r="Z667" s="122">
        <f t="shared" si="102"/>
        <v>2.4130351002479216E-2</v>
      </c>
      <c r="AA667" s="120">
        <f t="shared" si="103"/>
        <v>3.6884904852552851</v>
      </c>
      <c r="AB667" s="38">
        <f t="shared" si="105"/>
        <v>28.293354971870805</v>
      </c>
      <c r="AC667" s="38">
        <f t="shared" si="106"/>
        <v>11.966746635809788</v>
      </c>
    </row>
    <row r="668" spans="1:29" x14ac:dyDescent="0.25">
      <c r="A668" s="113">
        <v>2035</v>
      </c>
      <c r="B668" s="113">
        <v>4</v>
      </c>
      <c r="C668" s="29">
        <f>+GI_Data_Monthly!J668</f>
        <v>1300832.4913441199</v>
      </c>
      <c r="D668" s="37">
        <f t="shared" si="107"/>
        <v>120.87960073920834</v>
      </c>
      <c r="E668" s="37">
        <f>GI_Data_Monthly!C668</f>
        <v>3.7348330000000001</v>
      </c>
      <c r="F668" s="114">
        <f>GI_Data_Monthly!L668</f>
        <v>26131.200000000001</v>
      </c>
      <c r="G668" s="37">
        <f>+GI_Data_Monthly!E668</f>
        <v>172.486251831055</v>
      </c>
      <c r="H668" s="29">
        <f>+GI_Data_Monthly!H668</f>
        <v>10435.818440843799</v>
      </c>
      <c r="I668" s="115">
        <f>+GI_Data_Monthly!G668</f>
        <v>10761.389708347901</v>
      </c>
      <c r="J668" s="29">
        <f>GI_Data_Monthly!I668</f>
        <v>0</v>
      </c>
      <c r="K668" s="38">
        <f>+GI_Data_Monthly!K668</f>
        <v>56.423350295017897</v>
      </c>
      <c r="L668" s="74">
        <f>+H668*1000/Population_Monthly!C788</f>
        <v>0.41697664857554007</v>
      </c>
      <c r="M668" s="74">
        <f>GI_Data_Monthly!N668</f>
        <v>552.48180000000002</v>
      </c>
      <c r="N668" s="74">
        <f>GI_Data_Monthly!O668*100</f>
        <v>378.5428</v>
      </c>
      <c r="O668" s="74">
        <f t="shared" si="111"/>
        <v>374.54072361642051</v>
      </c>
      <c r="P668" s="93">
        <f t="shared" si="108"/>
        <v>147.92677477145565</v>
      </c>
      <c r="Q668" s="116">
        <f t="shared" si="109"/>
        <v>23.527219507420273</v>
      </c>
      <c r="R668" s="74">
        <f t="shared" si="110"/>
        <v>377.89481281517834</v>
      </c>
      <c r="S668" s="121">
        <f t="shared" si="101"/>
        <v>2.3322906622137651E-2</v>
      </c>
      <c r="T668" s="74">
        <v>0</v>
      </c>
      <c r="U668" s="74">
        <f t="shared" si="104"/>
        <v>377.22877948184504</v>
      </c>
      <c r="V668" s="38">
        <v>77.36033829702572</v>
      </c>
      <c r="W668" s="83"/>
      <c r="X668" s="74">
        <f>+GI_Data_Monthly!AB668*100</f>
        <v>293.62130000000002</v>
      </c>
      <c r="Y668" s="74">
        <f>+GI_Data_Monthly!AC668*100</f>
        <v>375.18299999999999</v>
      </c>
      <c r="Z668" s="122">
        <f t="shared" si="102"/>
        <v>2.3982480050008987E-2</v>
      </c>
      <c r="AA668" s="120">
        <f t="shared" si="103"/>
        <v>3.6955976519219522</v>
      </c>
      <c r="AB668" s="38">
        <f t="shared" si="105"/>
        <v>28.318877518455555</v>
      </c>
      <c r="AC668" s="38">
        <f t="shared" si="106"/>
        <v>11.966746635809788</v>
      </c>
    </row>
    <row r="669" spans="1:29" x14ac:dyDescent="0.25">
      <c r="A669" s="113">
        <v>2035</v>
      </c>
      <c r="B669" s="113">
        <v>5</v>
      </c>
      <c r="C669" s="29">
        <f>+GI_Data_Monthly!J669</f>
        <v>1303320.4038783801</v>
      </c>
      <c r="D669" s="37">
        <f t="shared" si="107"/>
        <v>120.96740811010622</v>
      </c>
      <c r="E669" s="37">
        <f>GI_Data_Monthly!C669</f>
        <v>3.7420558852508599</v>
      </c>
      <c r="F669" s="114">
        <f>GI_Data_Monthly!L669</f>
        <v>26177.640436381302</v>
      </c>
      <c r="G669" s="37">
        <f>+GI_Data_Monthly!E669</f>
        <v>172.44841166339401</v>
      </c>
      <c r="H669" s="29">
        <f>+GI_Data_Monthly!H669</f>
        <v>10442.9040241039</v>
      </c>
      <c r="I669" s="115">
        <f>+GI_Data_Monthly!G669</f>
        <v>10774.145071307799</v>
      </c>
      <c r="J669" s="29">
        <f>GI_Data_Monthly!I669</f>
        <v>0</v>
      </c>
      <c r="K669" s="38">
        <f>+GI_Data_Monthly!K669</f>
        <v>56.484148737204599</v>
      </c>
      <c r="L669" s="74">
        <f>+H669*1000/Population_Monthly!C789</f>
        <v>0.41695799768704767</v>
      </c>
      <c r="M669" s="74">
        <f>GI_Data_Monthly!N669</f>
        <v>554.02231201760503</v>
      </c>
      <c r="N669" s="74">
        <f>GI_Data_Monthly!O669*100</f>
        <v>379.35000264884201</v>
      </c>
      <c r="O669" s="74">
        <f t="shared" si="111"/>
        <v>375.26280962561782</v>
      </c>
      <c r="P669" s="93">
        <f t="shared" si="108"/>
        <v>148.0529230472635</v>
      </c>
      <c r="Q669" s="116">
        <f t="shared" si="109"/>
        <v>23.55151755852221</v>
      </c>
      <c r="R669" s="74">
        <f t="shared" si="110"/>
        <v>378.58394686496803</v>
      </c>
      <c r="S669" s="121">
        <f t="shared" ref="S669:S732" si="112">N669/N657-1</f>
        <v>2.3375730874064971E-2</v>
      </c>
      <c r="T669" s="74">
        <v>0</v>
      </c>
      <c r="U669" s="74">
        <f t="shared" si="104"/>
        <v>377.89481281517834</v>
      </c>
      <c r="V669" s="38">
        <v>77.344227681133802</v>
      </c>
      <c r="W669" s="83"/>
      <c r="X669" s="74">
        <f>+GI_Data_Monthly!AB669*100</f>
        <v>294.14040170937096</v>
      </c>
      <c r="Y669" s="74">
        <f>+GI_Data_Monthly!AC669*100</f>
        <v>375.90826268306802</v>
      </c>
      <c r="Z669" s="122">
        <f t="shared" ref="Z669:Z732" si="113">AVERAGE(S658:S669)</f>
        <v>2.3822945402369788E-2</v>
      </c>
      <c r="AA669" s="120">
        <f t="shared" ref="AA669:AA732" si="114">AVERAGE(E658:E669)</f>
        <v>3.7027165008009022</v>
      </c>
      <c r="AB669" s="38">
        <f t="shared" si="105"/>
        <v>28.343175569557491</v>
      </c>
      <c r="AC669" s="38">
        <f t="shared" si="106"/>
        <v>11.966746635809788</v>
      </c>
    </row>
    <row r="670" spans="1:29" x14ac:dyDescent="0.25">
      <c r="A670" s="113">
        <v>2035</v>
      </c>
      <c r="B670" s="113">
        <v>6</v>
      </c>
      <c r="C670" s="29">
        <f>+GI_Data_Monthly!J670</f>
        <v>1305860.9095576501</v>
      </c>
      <c r="D670" s="37">
        <f t="shared" si="107"/>
        <v>121.05848321903348</v>
      </c>
      <c r="E670" s="37">
        <f>GI_Data_Monthly!C670</f>
        <v>3.74954862219449</v>
      </c>
      <c r="F670" s="114">
        <f>GI_Data_Monthly!L670</f>
        <v>26226.782948945998</v>
      </c>
      <c r="G670" s="37">
        <f>+GI_Data_Monthly!E670</f>
        <v>172.17022223069301</v>
      </c>
      <c r="H670" s="29">
        <f>+GI_Data_Monthly!H670</f>
        <v>10449.722832904599</v>
      </c>
      <c r="I670" s="115">
        <f>+GI_Data_Monthly!G670</f>
        <v>10787.0252033055</v>
      </c>
      <c r="J670" s="29">
        <f>GI_Data_Monthly!I670</f>
        <v>0</v>
      </c>
      <c r="K670" s="38">
        <f>+GI_Data_Monthly!K670</f>
        <v>56.546020703702801</v>
      </c>
      <c r="L670" s="74">
        <f>+H670*1000/Population_Monthly!C790</f>
        <v>0.4169287298433107</v>
      </c>
      <c r="M670" s="74">
        <f>GI_Data_Monthly!N670</f>
        <v>548.93405165503896</v>
      </c>
      <c r="N670" s="74">
        <f>GI_Data_Monthly!O670*100</f>
        <v>380.25398206521601</v>
      </c>
      <c r="O670" s="74">
        <f t="shared" si="111"/>
        <v>375.99258144816986</v>
      </c>
      <c r="P670" s="93">
        <f t="shared" si="108"/>
        <v>146.40003556848546</v>
      </c>
      <c r="Q670" s="116">
        <f t="shared" si="109"/>
        <v>23.575660589688358</v>
      </c>
      <c r="R670" s="74">
        <f t="shared" si="110"/>
        <v>379.38226157135267</v>
      </c>
      <c r="S670" s="121">
        <f t="shared" si="112"/>
        <v>2.3572918398948151E-2</v>
      </c>
      <c r="T670" s="74">
        <v>0</v>
      </c>
      <c r="U670" s="74">
        <f t="shared" si="104"/>
        <v>378.58394686496803</v>
      </c>
      <c r="V670" s="38">
        <v>77.211975179023213</v>
      </c>
      <c r="W670" s="83"/>
      <c r="X670" s="74">
        <f>+GI_Data_Monthly!AB670*100</f>
        <v>294.71449553802501</v>
      </c>
      <c r="Y670" s="74">
        <f>+GI_Data_Monthly!AC670*100</f>
        <v>376.65394949729301</v>
      </c>
      <c r="Z670" s="122">
        <f t="shared" si="113"/>
        <v>2.368234666298441E-2</v>
      </c>
      <c r="AA670" s="120">
        <f t="shared" si="114"/>
        <v>3.7098516531621679</v>
      </c>
      <c r="AB670" s="38">
        <f t="shared" si="105"/>
        <v>28.367318600723639</v>
      </c>
      <c r="AC670" s="38">
        <f t="shared" si="106"/>
        <v>11.966746635809788</v>
      </c>
    </row>
    <row r="671" spans="1:29" x14ac:dyDescent="0.25">
      <c r="A671" s="113">
        <v>2035</v>
      </c>
      <c r="B671" s="113">
        <v>7</v>
      </c>
      <c r="C671" s="29">
        <f>+GI_Data_Monthly!J671</f>
        <v>1308183.4508765501</v>
      </c>
      <c r="D671" s="37">
        <f t="shared" si="107"/>
        <v>121.13240280693454</v>
      </c>
      <c r="E671" s="37">
        <f>GI_Data_Monthly!C671</f>
        <v>3.7567189999999999</v>
      </c>
      <c r="F671" s="114">
        <f>GI_Data_Monthly!L671</f>
        <v>26274.13</v>
      </c>
      <c r="G671" s="37">
        <f>+GI_Data_Monthly!E671</f>
        <v>171.917825490723</v>
      </c>
      <c r="H671" s="29">
        <f>+GI_Data_Monthly!H671</f>
        <v>10455.6928466518</v>
      </c>
      <c r="I671" s="115">
        <f>+GI_Data_Monthly!G671</f>
        <v>10799.6161271694</v>
      </c>
      <c r="J671" s="29">
        <f>GI_Data_Monthly!I671</f>
        <v>0</v>
      </c>
      <c r="K671" s="38">
        <f>+GI_Data_Monthly!K671</f>
        <v>56.599830767764203</v>
      </c>
      <c r="L671" s="74">
        <f>+H671*1000/Population_Monthly!C791</f>
        <v>0.41686566304115569</v>
      </c>
      <c r="M671" s="74">
        <f>GI_Data_Monthly!N671</f>
        <v>539.55349999999999</v>
      </c>
      <c r="N671" s="74">
        <f>GI_Data_Monthly!O671*100</f>
        <v>381.07310000000001</v>
      </c>
      <c r="O671" s="74">
        <f t="shared" si="111"/>
        <v>376.73384811483652</v>
      </c>
      <c r="P671" s="93">
        <f t="shared" si="108"/>
        <v>143.62359814508352</v>
      </c>
      <c r="Q671" s="116">
        <f t="shared" si="109"/>
        <v>23.594525981021228</v>
      </c>
      <c r="R671" s="74">
        <f t="shared" si="110"/>
        <v>380.22569490468601</v>
      </c>
      <c r="S671" s="121">
        <f t="shared" si="112"/>
        <v>2.3900398169800052E-2</v>
      </c>
      <c r="T671" s="74">
        <v>0</v>
      </c>
      <c r="U671" s="74">
        <f t="shared" si="104"/>
        <v>379.38226157135267</v>
      </c>
      <c r="V671" s="38">
        <v>77.09294067415253</v>
      </c>
      <c r="W671" s="83"/>
      <c r="X671" s="74">
        <f>+GI_Data_Monthly!AB671*100</f>
        <v>295.23359999999997</v>
      </c>
      <c r="Y671" s="74">
        <f>+GI_Data_Monthly!AC671*100</f>
        <v>377.3723</v>
      </c>
      <c r="Z671" s="122">
        <f t="shared" si="113"/>
        <v>2.3592268044799674E-2</v>
      </c>
      <c r="AA671" s="120">
        <f t="shared" si="114"/>
        <v>3.7170064864955008</v>
      </c>
      <c r="AB671" s="38">
        <f t="shared" si="105"/>
        <v>28.386183992056509</v>
      </c>
      <c r="AC671" s="38">
        <f t="shared" si="106"/>
        <v>11.966746635809788</v>
      </c>
    </row>
    <row r="672" spans="1:29" x14ac:dyDescent="0.25">
      <c r="A672" s="113">
        <v>2035</v>
      </c>
      <c r="B672" s="113">
        <v>8</v>
      </c>
      <c r="C672" s="29">
        <f>+GI_Data_Monthly!J672</f>
        <v>1310409.3199080699</v>
      </c>
      <c r="D672" s="37">
        <f t="shared" si="107"/>
        <v>121.18769073452938</v>
      </c>
      <c r="E672" s="37">
        <f>GI_Data_Monthly!C672</f>
        <v>3.76397206350615</v>
      </c>
      <c r="F672" s="114">
        <f>GI_Data_Monthly!L672</f>
        <v>26321.907599654402</v>
      </c>
      <c r="G672" s="37">
        <f>+GI_Data_Monthly!E672</f>
        <v>171.85787869116601</v>
      </c>
      <c r="H672" s="29">
        <f>+GI_Data_Monthly!H672</f>
        <v>10461.361723050901</v>
      </c>
      <c r="I672" s="115">
        <f>+GI_Data_Monthly!G672</f>
        <v>10813.056276306301</v>
      </c>
      <c r="J672" s="29">
        <f>GI_Data_Monthly!I672</f>
        <v>0</v>
      </c>
      <c r="K672" s="38">
        <f>+GI_Data_Monthly!K672</f>
        <v>56.647437001241897</v>
      </c>
      <c r="L672" s="74">
        <f>+H672*1000/Population_Monthly!C792</f>
        <v>0.41679068966111371</v>
      </c>
      <c r="M672" s="74">
        <f>GI_Data_Monthly!N672</f>
        <v>527.56844149964297</v>
      </c>
      <c r="N672" s="74">
        <f>GI_Data_Monthly!O672*100</f>
        <v>381.77461670281201</v>
      </c>
      <c r="O672" s="74">
        <f t="shared" si="111"/>
        <v>377.48996184754742</v>
      </c>
      <c r="P672" s="93">
        <f t="shared" si="108"/>
        <v>140.16268787293058</v>
      </c>
      <c r="Q672" s="116">
        <f t="shared" si="109"/>
        <v>23.610124335282102</v>
      </c>
      <c r="R672" s="74">
        <f t="shared" si="110"/>
        <v>381.03389958934264</v>
      </c>
      <c r="S672" s="121">
        <f t="shared" si="112"/>
        <v>2.4344873396658695E-2</v>
      </c>
      <c r="T672" s="74">
        <v>0</v>
      </c>
      <c r="U672" s="74">
        <f t="shared" si="104"/>
        <v>380.22569490468601</v>
      </c>
      <c r="V672" s="38">
        <v>77.068620379529392</v>
      </c>
      <c r="W672" s="83"/>
      <c r="X672" s="74">
        <f>+GI_Data_Monthly!AB672*100</f>
        <v>295.68280636454</v>
      </c>
      <c r="Y672" s="74">
        <f>+GI_Data_Monthly!AC672*100</f>
        <v>378.111870218913</v>
      </c>
      <c r="Z672" s="122">
        <f t="shared" si="113"/>
        <v>2.3583509509394435E-2</v>
      </c>
      <c r="AA672" s="120">
        <f t="shared" si="114"/>
        <v>3.7241846870601609</v>
      </c>
      <c r="AB672" s="38">
        <f t="shared" si="105"/>
        <v>28.401782346317383</v>
      </c>
      <c r="AC672" s="38">
        <f t="shared" si="106"/>
        <v>11.966746635809788</v>
      </c>
    </row>
    <row r="673" spans="1:29" x14ac:dyDescent="0.25">
      <c r="A673" s="113">
        <v>2035</v>
      </c>
      <c r="B673" s="113">
        <v>9</v>
      </c>
      <c r="C673" s="29">
        <f>+GI_Data_Monthly!J673</f>
        <v>1312733.1019043201</v>
      </c>
      <c r="D673" s="37">
        <f t="shared" si="107"/>
        <v>121.24966096630054</v>
      </c>
      <c r="E673" s="37">
        <f>GI_Data_Monthly!C673</f>
        <v>3.7711534889228102</v>
      </c>
      <c r="F673" s="114">
        <f>GI_Data_Monthly!L673</f>
        <v>26369.381626505699</v>
      </c>
      <c r="G673" s="37">
        <f>+GI_Data_Monthly!E673</f>
        <v>171.887856753341</v>
      </c>
      <c r="H673" s="29">
        <f>+GI_Data_Monthly!H673</f>
        <v>10467.8570164349</v>
      </c>
      <c r="I673" s="115">
        <f>+GI_Data_Monthly!G673</f>
        <v>10826.6950310828</v>
      </c>
      <c r="J673" s="29">
        <f>GI_Data_Monthly!I673</f>
        <v>0</v>
      </c>
      <c r="K673" s="38">
        <f>+GI_Data_Monthly!K673</f>
        <v>56.699614672131297</v>
      </c>
      <c r="L673" s="74">
        <f>+H673*1000/Population_Monthly!C793</f>
        <v>0.41674872591325735</v>
      </c>
      <c r="M673" s="74">
        <f>GI_Data_Monthly!N673</f>
        <v>516.45882687453002</v>
      </c>
      <c r="N673" s="74">
        <f>GI_Data_Monthly!O673*100</f>
        <v>382.40463421170097</v>
      </c>
      <c r="O673" s="74">
        <f t="shared" si="111"/>
        <v>378.25889435852514</v>
      </c>
      <c r="P673" s="93">
        <f t="shared" si="108"/>
        <v>136.94982938020138</v>
      </c>
      <c r="Q673" s="116">
        <f t="shared" si="109"/>
        <v>23.629492174383351</v>
      </c>
      <c r="R673" s="74">
        <f t="shared" si="110"/>
        <v>381.75078363817101</v>
      </c>
      <c r="S673" s="121">
        <f t="shared" si="112"/>
        <v>2.4726012458980984E-2</v>
      </c>
      <c r="T673" s="74">
        <v>0</v>
      </c>
      <c r="U673" s="74">
        <f t="shared" si="104"/>
        <v>381.03389958934264</v>
      </c>
      <c r="V673" s="38">
        <v>77.089523262093735</v>
      </c>
      <c r="W673" s="83"/>
      <c r="X673" s="74">
        <f>+GI_Data_Monthly!AB673*100</f>
        <v>296.09892804199501</v>
      </c>
      <c r="Y673" s="74">
        <f>+GI_Data_Monthly!AC673*100</f>
        <v>378.85054563478201</v>
      </c>
      <c r="Z673" s="122">
        <f t="shared" si="113"/>
        <v>2.3655752255431966E-2</v>
      </c>
      <c r="AA673" s="120">
        <f t="shared" si="114"/>
        <v>3.7313851302368604</v>
      </c>
      <c r="AB673" s="38">
        <f t="shared" si="105"/>
        <v>28.421150185418632</v>
      </c>
      <c r="AC673" s="38">
        <f t="shared" si="106"/>
        <v>11.966746635809788</v>
      </c>
    </row>
    <row r="674" spans="1:29" x14ac:dyDescent="0.25">
      <c r="A674" s="113">
        <v>2035</v>
      </c>
      <c r="B674" s="113">
        <v>10</v>
      </c>
      <c r="C674" s="29">
        <f>+GI_Data_Monthly!J674</f>
        <v>1315407.4302872</v>
      </c>
      <c r="D674" s="37">
        <f t="shared" si="107"/>
        <v>121.35054290405584</v>
      </c>
      <c r="E674" s="37">
        <f>GI_Data_Monthly!C674</f>
        <v>3.7781549999999999</v>
      </c>
      <c r="F674" s="114">
        <f>GI_Data_Monthly!L674</f>
        <v>26416.27</v>
      </c>
      <c r="G674" s="37">
        <f>+GI_Data_Monthly!E674</f>
        <v>171.82502453369099</v>
      </c>
      <c r="H674" s="29">
        <f>+GI_Data_Monthly!H674</f>
        <v>10476.4706828086</v>
      </c>
      <c r="I674" s="115">
        <f>+GI_Data_Monthly!G674</f>
        <v>10839.7325533781</v>
      </c>
      <c r="J674" s="29">
        <f>GI_Data_Monthly!I674</f>
        <v>0</v>
      </c>
      <c r="K674" s="38">
        <f>+GI_Data_Monthly!K674</f>
        <v>56.769856809528697</v>
      </c>
      <c r="L674" s="74">
        <f>+H674*1000/Population_Monthly!C794</f>
        <v>0.41679109902183592</v>
      </c>
      <c r="M674" s="74">
        <f>GI_Data_Monthly!N674</f>
        <v>509.7876</v>
      </c>
      <c r="N674" s="74">
        <f>GI_Data_Monthly!O674*100</f>
        <v>383.05600000000004</v>
      </c>
      <c r="O674" s="74">
        <f t="shared" si="111"/>
        <v>379.03262769185858</v>
      </c>
      <c r="P674" s="93">
        <f t="shared" si="108"/>
        <v>134.9303032829516</v>
      </c>
      <c r="Q674" s="116">
        <f t="shared" si="109"/>
        <v>23.661171010955723</v>
      </c>
      <c r="R674" s="74">
        <f t="shared" si="110"/>
        <v>382.41175030483765</v>
      </c>
      <c r="S674" s="121">
        <f t="shared" si="112"/>
        <v>2.4840865213799246E-2</v>
      </c>
      <c r="T674" s="74">
        <v>0</v>
      </c>
      <c r="U674" s="74">
        <f t="shared" si="104"/>
        <v>381.75078363817101</v>
      </c>
      <c r="V674" s="38">
        <v>77.067022064317044</v>
      </c>
      <c r="W674" s="83"/>
      <c r="X674" s="74">
        <f>+GI_Data_Monthly!AB674*100</f>
        <v>296.54720000000003</v>
      </c>
      <c r="Y674" s="74">
        <f>+GI_Data_Monthly!AC674*100</f>
        <v>379.56659999999999</v>
      </c>
      <c r="Z674" s="122">
        <f t="shared" si="113"/>
        <v>2.3771822643949614E-2</v>
      </c>
      <c r="AA674" s="120">
        <f t="shared" si="114"/>
        <v>3.7386012969035267</v>
      </c>
      <c r="AB674" s="38">
        <f t="shared" si="105"/>
        <v>28.452829021991004</v>
      </c>
      <c r="AC674" s="38">
        <f t="shared" si="106"/>
        <v>11.966746635809788</v>
      </c>
    </row>
    <row r="675" spans="1:29" x14ac:dyDescent="0.25">
      <c r="A675" s="113">
        <v>2035</v>
      </c>
      <c r="B675" s="113">
        <v>11</v>
      </c>
      <c r="C675" s="29">
        <f>+GI_Data_Monthly!J675</f>
        <v>1318808.43316776</v>
      </c>
      <c r="D675" s="37">
        <f t="shared" si="107"/>
        <v>121.51774602959085</v>
      </c>
      <c r="E675" s="37">
        <f>GI_Data_Monthly!C675</f>
        <v>3.7855293568664998</v>
      </c>
      <c r="F675" s="114">
        <f>GI_Data_Monthly!L675</f>
        <v>26466.478881505202</v>
      </c>
      <c r="G675" s="37">
        <f>+GI_Data_Monthly!E675</f>
        <v>171.55580851888101</v>
      </c>
      <c r="H675" s="29">
        <f>+GI_Data_Monthly!H675</f>
        <v>10488.633207349199</v>
      </c>
      <c r="I675" s="115">
        <f>+GI_Data_Monthly!G675</f>
        <v>10852.805258967001</v>
      </c>
      <c r="J675" s="29">
        <f>GI_Data_Monthly!I675</f>
        <v>0</v>
      </c>
      <c r="K675" s="38">
        <f>+GI_Data_Monthly!K675</f>
        <v>56.871975565960703</v>
      </c>
      <c r="L675" s="74">
        <f>+H675*1000/Population_Monthly!C795</f>
        <v>0.41697449558457428</v>
      </c>
      <c r="M675" s="74">
        <f>GI_Data_Monthly!N675</f>
        <v>509.67068590092998</v>
      </c>
      <c r="N675" s="74">
        <f>GI_Data_Monthly!O675*100</f>
        <v>383.84798563456297</v>
      </c>
      <c r="O675" s="74">
        <f t="shared" si="111"/>
        <v>379.79981647896744</v>
      </c>
      <c r="P675" s="93">
        <f t="shared" si="108"/>
        <v>134.63656938135958</v>
      </c>
      <c r="Q675" s="116">
        <f t="shared" si="109"/>
        <v>23.714163324514697</v>
      </c>
      <c r="R675" s="74">
        <f t="shared" si="110"/>
        <v>383.10287328208801</v>
      </c>
      <c r="S675" s="121">
        <f t="shared" si="112"/>
        <v>2.4573519042826675E-2</v>
      </c>
      <c r="T675" s="74">
        <v>0</v>
      </c>
      <c r="U675" s="74">
        <f t="shared" si="104"/>
        <v>382.41175030483765</v>
      </c>
      <c r="V675" s="38">
        <v>76.946262855351179</v>
      </c>
      <c r="W675" s="83"/>
      <c r="X675" s="74">
        <f>+GI_Data_Monthly!AB675*100</f>
        <v>297.10852697732497</v>
      </c>
      <c r="Y675" s="74">
        <f>+GI_Data_Monthly!AC675*100</f>
        <v>380.30955728558303</v>
      </c>
      <c r="Z675" s="122">
        <f t="shared" si="113"/>
        <v>2.3874466979032966E-2</v>
      </c>
      <c r="AA675" s="120">
        <f t="shared" si="114"/>
        <v>3.7458243943985767</v>
      </c>
      <c r="AB675" s="38">
        <f t="shared" si="105"/>
        <v>28.505821335549978</v>
      </c>
      <c r="AC675" s="38">
        <f t="shared" si="106"/>
        <v>11.966746635809788</v>
      </c>
    </row>
    <row r="676" spans="1:29" x14ac:dyDescent="0.25">
      <c r="A676" s="113">
        <v>2035</v>
      </c>
      <c r="B676" s="113">
        <v>12</v>
      </c>
      <c r="C676" s="29">
        <f>+GI_Data_Monthly!J676</f>
        <v>1322363.8106571699</v>
      </c>
      <c r="D676" s="37">
        <f t="shared" si="107"/>
        <v>121.70490545485599</v>
      </c>
      <c r="E676" s="37">
        <f>GI_Data_Monthly!C676</f>
        <v>3.79274165709205</v>
      </c>
      <c r="F676" s="114">
        <f>GI_Data_Monthly!L676</f>
        <v>26515.668704333999</v>
      </c>
      <c r="G676" s="37">
        <f>+GI_Data_Monthly!E676</f>
        <v>171.26860532226701</v>
      </c>
      <c r="H676" s="29">
        <f>+GI_Data_Monthly!H676</f>
        <v>10501.636267915699</v>
      </c>
      <c r="I676" s="115">
        <f>+GI_Data_Monthly!G676</f>
        <v>10865.328769740299</v>
      </c>
      <c r="J676" s="29">
        <f>GI_Data_Monthly!I676</f>
        <v>10453.169449946359</v>
      </c>
      <c r="K676" s="38">
        <f>+GI_Data_Monthly!K676</f>
        <v>56.982860802765899</v>
      </c>
      <c r="L676" s="74">
        <f>+H676*1000/Population_Monthly!C796</f>
        <v>0.41719101959230309</v>
      </c>
      <c r="M676" s="74">
        <f>GI_Data_Monthly!N676</f>
        <v>515.60793592836399</v>
      </c>
      <c r="N676" s="74">
        <f>GI_Data_Monthly!O676*100</f>
        <v>384.66213682518401</v>
      </c>
      <c r="O676" s="74">
        <f t="shared" si="111"/>
        <v>380.55429971115444</v>
      </c>
      <c r="P676" s="93">
        <f t="shared" si="108"/>
        <v>135.94596799500655</v>
      </c>
      <c r="Q676" s="116">
        <f t="shared" si="109"/>
        <v>23.772737797592189</v>
      </c>
      <c r="R676" s="74">
        <f t="shared" si="110"/>
        <v>383.85537415324899</v>
      </c>
      <c r="S676" s="121">
        <f t="shared" si="112"/>
        <v>2.4104360498260258E-2</v>
      </c>
      <c r="T676" s="74">
        <v>0</v>
      </c>
      <c r="U676" s="74">
        <f t="shared" si="104"/>
        <v>383.10287328208801</v>
      </c>
      <c r="V676" s="38">
        <v>76.815484952303962</v>
      </c>
      <c r="W676" s="83">
        <f>AVERAGE(Q665:Q676)</f>
        <v>23.587782433542646</v>
      </c>
      <c r="X676" s="74">
        <f>+GI_Data_Monthly!AB676*100</f>
        <v>297.68886788119698</v>
      </c>
      <c r="Y676" s="74">
        <f>+GI_Data_Monthly!AC676*100</f>
        <v>381.03192542813196</v>
      </c>
      <c r="Z676" s="122">
        <f t="shared" si="113"/>
        <v>2.3930769324893981E-2</v>
      </c>
      <c r="AA676" s="120">
        <f t="shared" si="114"/>
        <v>3.7530478415928084</v>
      </c>
      <c r="AB676" s="38">
        <f t="shared" si="105"/>
        <v>28.56439580862747</v>
      </c>
      <c r="AC676" s="38">
        <f t="shared" si="106"/>
        <v>11.966746635809788</v>
      </c>
    </row>
    <row r="677" spans="1:29" x14ac:dyDescent="0.25">
      <c r="A677" s="113">
        <v>2036</v>
      </c>
      <c r="B677" s="113">
        <v>1</v>
      </c>
      <c r="C677" s="29">
        <f>+GI_Data_Monthly!J677</f>
        <v>1325804.15964516</v>
      </c>
      <c r="D677" s="37">
        <f t="shared" si="107"/>
        <v>121.87345505964333</v>
      </c>
      <c r="E677" s="37">
        <f>GI_Data_Monthly!C677</f>
        <v>3.8001749999999999</v>
      </c>
      <c r="F677" s="114">
        <f>GI_Data_Monthly!L677</f>
        <v>26565.5</v>
      </c>
      <c r="G677" s="37">
        <f>+GI_Data_Monthly!E677</f>
        <v>171.192998029785</v>
      </c>
      <c r="H677" s="29">
        <f>+GI_Data_Monthly!H677</f>
        <v>10513.640112642301</v>
      </c>
      <c r="I677" s="115">
        <f>+GI_Data_Monthly!G677</f>
        <v>10878.531005757801</v>
      </c>
      <c r="J677" s="29">
        <f>GI_Data_Monthly!I677</f>
        <v>0</v>
      </c>
      <c r="K677" s="38">
        <f>+GI_Data_Monthly!K677</f>
        <v>57.086226401226</v>
      </c>
      <c r="L677" s="74">
        <f>+H677*1000/Population_Monthly!C797</f>
        <v>0.41736756562593497</v>
      </c>
      <c r="M677" s="74">
        <f>GI_Data_Monthly!N677</f>
        <v>526.71299999999997</v>
      </c>
      <c r="N677" s="74">
        <f>GI_Data_Monthly!O677*100</f>
        <v>385.4468</v>
      </c>
      <c r="O677" s="74">
        <f t="shared" si="111"/>
        <v>381.29614137782102</v>
      </c>
      <c r="P677" s="93">
        <f t="shared" si="108"/>
        <v>138.60230120981271</v>
      </c>
      <c r="Q677" s="116">
        <f t="shared" si="109"/>
        <v>23.825939343850674</v>
      </c>
      <c r="R677" s="74">
        <f t="shared" si="110"/>
        <v>384.65230748658229</v>
      </c>
      <c r="S677" s="121">
        <f t="shared" si="112"/>
        <v>2.3641549064427281E-2</v>
      </c>
      <c r="T677" s="74">
        <v>0</v>
      </c>
      <c r="U677" s="74">
        <f t="shared" si="104"/>
        <v>383.85537415324899</v>
      </c>
      <c r="V677" s="38">
        <v>76.783430318389065</v>
      </c>
      <c r="W677" s="83"/>
      <c r="X677" s="74">
        <f>+GI_Data_Monthly!AB677*100</f>
        <v>298.23940000000005</v>
      </c>
      <c r="Y677" s="74">
        <f>+GI_Data_Monthly!AC677*100</f>
        <v>381.78200000000004</v>
      </c>
      <c r="Z677" s="122">
        <f t="shared" si="113"/>
        <v>2.3940461870064229E-2</v>
      </c>
      <c r="AA677" s="120">
        <f t="shared" si="114"/>
        <v>3.7602693415928083</v>
      </c>
      <c r="AB677" s="38">
        <f t="shared" si="105"/>
        <v>28.617597354885955</v>
      </c>
      <c r="AC677" s="38">
        <f t="shared" si="106"/>
        <v>11.966746635809788</v>
      </c>
    </row>
    <row r="678" spans="1:29" x14ac:dyDescent="0.25">
      <c r="A678" s="113">
        <v>2036</v>
      </c>
      <c r="B678" s="113">
        <v>2</v>
      </c>
      <c r="C678" s="29">
        <f>+GI_Data_Monthly!J678</f>
        <v>1328635.83209758</v>
      </c>
      <c r="D678" s="37">
        <f t="shared" si="107"/>
        <v>121.97974632012989</v>
      </c>
      <c r="E678" s="37">
        <f>GI_Data_Monthly!C678</f>
        <v>3.8075228248450399</v>
      </c>
      <c r="F678" s="114">
        <f>GI_Data_Monthly!L678</f>
        <v>26613.197341156501</v>
      </c>
      <c r="G678" s="37">
        <f>+GI_Data_Monthly!E678</f>
        <v>171.49093366822601</v>
      </c>
      <c r="H678" s="29">
        <f>+GI_Data_Monthly!H678</f>
        <v>10522.2886956819</v>
      </c>
      <c r="I678" s="115">
        <f>+GI_Data_Monthly!G678</f>
        <v>10892.2659062648</v>
      </c>
      <c r="J678" s="29">
        <f>GI_Data_Monthly!I678</f>
        <v>0</v>
      </c>
      <c r="K678" s="38">
        <f>+GI_Data_Monthly!K678</f>
        <v>57.160825823226098</v>
      </c>
      <c r="L678" s="74">
        <f>+H678*1000/Population_Monthly!C798</f>
        <v>0.41741075741139327</v>
      </c>
      <c r="M678" s="74">
        <f>GI_Data_Monthly!N678</f>
        <v>541.06479400191404</v>
      </c>
      <c r="N678" s="74">
        <f>GI_Data_Monthly!O678*100</f>
        <v>386.10345786281897</v>
      </c>
      <c r="O678" s="74">
        <f t="shared" si="111"/>
        <v>382.03121282476656</v>
      </c>
      <c r="P678" s="93">
        <f t="shared" si="108"/>
        <v>142.1041498349874</v>
      </c>
      <c r="Q678" s="116">
        <f t="shared" si="109"/>
        <v>23.859543601133534</v>
      </c>
      <c r="R678" s="74">
        <f t="shared" si="110"/>
        <v>385.4041315626676</v>
      </c>
      <c r="S678" s="121">
        <f t="shared" si="112"/>
        <v>2.3379973928477682E-2</v>
      </c>
      <c r="T678" s="74">
        <v>1</v>
      </c>
      <c r="U678" s="74">
        <f t="shared" ref="U678:U735" si="115">AVERAGE(N675:N677)</f>
        <v>384.65230748658229</v>
      </c>
      <c r="V678" s="38">
        <v>76.926509462001036</v>
      </c>
      <c r="W678" s="83"/>
      <c r="X678" s="74">
        <f>+GI_Data_Monthly!AB678*100</f>
        <v>298.68093905188505</v>
      </c>
      <c r="Y678" s="74">
        <f>+GI_Data_Monthly!AC678*100</f>
        <v>382.53580406124598</v>
      </c>
      <c r="Z678" s="122">
        <f t="shared" si="113"/>
        <v>2.3931377980529078E-2</v>
      </c>
      <c r="AA678" s="120">
        <f t="shared" si="114"/>
        <v>3.7674901740577176</v>
      </c>
      <c r="AB678" s="38">
        <f t="shared" si="105"/>
        <v>28.651201612168816</v>
      </c>
      <c r="AC678" s="38">
        <f t="shared" si="106"/>
        <v>11.966746635809788</v>
      </c>
    </row>
    <row r="679" spans="1:29" x14ac:dyDescent="0.25">
      <c r="A679" s="113">
        <v>2036</v>
      </c>
      <c r="B679" s="113">
        <v>3</v>
      </c>
      <c r="C679" s="29">
        <f>+GI_Data_Monthly!J679</f>
        <v>1330905.3104909</v>
      </c>
      <c r="D679" s="37">
        <f t="shared" si="107"/>
        <v>122.04126894567679</v>
      </c>
      <c r="E679" s="37">
        <f>GI_Data_Monthly!C679</f>
        <v>3.8143779152779098</v>
      </c>
      <c r="F679" s="114">
        <f>GI_Data_Monthly!L679</f>
        <v>26656.731395833802</v>
      </c>
      <c r="G679" s="37">
        <f>+GI_Data_Monthly!E679</f>
        <v>171.875325355352</v>
      </c>
      <c r="H679" s="29">
        <f>+GI_Data_Monthly!H679</f>
        <v>10528.634845624099</v>
      </c>
      <c r="I679" s="115">
        <f>+GI_Data_Monthly!G679</f>
        <v>10905.370961713899</v>
      </c>
      <c r="J679" s="29">
        <f>GI_Data_Monthly!I679</f>
        <v>0</v>
      </c>
      <c r="K679" s="38">
        <f>+GI_Data_Monthly!K679</f>
        <v>57.212565041471798</v>
      </c>
      <c r="L679" s="74">
        <f>+H679*1000/Population_Monthly!C799</f>
        <v>0.41736261707728728</v>
      </c>
      <c r="M679" s="74">
        <f>GI_Data_Monthly!N679</f>
        <v>554.05167816999801</v>
      </c>
      <c r="N679" s="74">
        <f>GI_Data_Monthly!O679*100</f>
        <v>386.669567818399</v>
      </c>
      <c r="O679" s="74">
        <f t="shared" si="111"/>
        <v>382.76542364746132</v>
      </c>
      <c r="P679" s="93">
        <f t="shared" si="108"/>
        <v>145.25348313045447</v>
      </c>
      <c r="Q679" s="116">
        <f t="shared" si="109"/>
        <v>23.878385875413187</v>
      </c>
      <c r="R679" s="74">
        <f t="shared" si="110"/>
        <v>386.07327522707266</v>
      </c>
      <c r="S679" s="121">
        <f t="shared" si="112"/>
        <v>2.3316975346755253E-2</v>
      </c>
      <c r="T679" s="74">
        <v>0</v>
      </c>
      <c r="U679" s="74">
        <f t="shared" si="115"/>
        <v>385.4041315626676</v>
      </c>
      <c r="V679" s="38">
        <v>77.10962849960876</v>
      </c>
      <c r="W679" s="83"/>
      <c r="X679" s="74">
        <f>+GI_Data_Monthly!AB679*100</f>
        <v>299.04757841780997</v>
      </c>
      <c r="Y679" s="74">
        <f>+GI_Data_Monthly!AC679*100</f>
        <v>383.24404765308401</v>
      </c>
      <c r="Z679" s="122">
        <f t="shared" si="113"/>
        <v>2.3925006917928076E-2</v>
      </c>
      <c r="AA679" s="120">
        <f t="shared" si="114"/>
        <v>3.774731984496317</v>
      </c>
      <c r="AB679" s="38">
        <f t="shared" si="105"/>
        <v>28.670043886448468</v>
      </c>
      <c r="AC679" s="38">
        <f t="shared" si="106"/>
        <v>11.966746635809788</v>
      </c>
    </row>
    <row r="680" spans="1:29" x14ac:dyDescent="0.25">
      <c r="A680" s="113">
        <v>2036</v>
      </c>
      <c r="B680" s="113">
        <v>4</v>
      </c>
      <c r="C680" s="29">
        <f>+GI_Data_Monthly!J680</f>
        <v>1333247.7867352001</v>
      </c>
      <c r="D680" s="37">
        <f t="shared" si="107"/>
        <v>122.100292331643</v>
      </c>
      <c r="E680" s="37">
        <f>GI_Data_Monthly!C680</f>
        <v>3.8217810000000001</v>
      </c>
      <c r="F680" s="114">
        <f>GI_Data_Monthly!L680</f>
        <v>26703.52</v>
      </c>
      <c r="G680" s="37">
        <f>+GI_Data_Monthly!E680</f>
        <v>172.04996241210901</v>
      </c>
      <c r="H680" s="29">
        <f>+GI_Data_Monthly!H680</f>
        <v>10535.760542723399</v>
      </c>
      <c r="I680" s="115">
        <f>+GI_Data_Monthly!G680</f>
        <v>10919.284149737299</v>
      </c>
      <c r="J680" s="29">
        <f>GI_Data_Monthly!I680</f>
        <v>0</v>
      </c>
      <c r="K680" s="38">
        <f>+GI_Data_Monthly!K680</f>
        <v>57.263610761415798</v>
      </c>
      <c r="L680" s="74">
        <f>+H680*1000/Population_Monthly!C800</f>
        <v>0.41734542545932468</v>
      </c>
      <c r="M680" s="74">
        <f>GI_Data_Monthly!N680</f>
        <v>563.36839999999995</v>
      </c>
      <c r="N680" s="74">
        <f>GI_Data_Monthly!O680*100</f>
        <v>387.33159999999998</v>
      </c>
      <c r="O680" s="74">
        <f t="shared" si="111"/>
        <v>383.49782364746142</v>
      </c>
      <c r="P680" s="93">
        <f t="shared" si="108"/>
        <v>147.40991176626812</v>
      </c>
      <c r="Q680" s="116">
        <f t="shared" si="109"/>
        <v>23.898705996560238</v>
      </c>
      <c r="R680" s="74">
        <f t="shared" si="110"/>
        <v>386.70154189373926</v>
      </c>
      <c r="S680" s="121">
        <f t="shared" si="112"/>
        <v>2.3217453878398908E-2</v>
      </c>
      <c r="T680" s="74">
        <v>0</v>
      </c>
      <c r="U680" s="74">
        <f t="shared" si="115"/>
        <v>386.07327522707266</v>
      </c>
      <c r="V680" s="38">
        <v>77.193786459415733</v>
      </c>
      <c r="W680" s="83"/>
      <c r="X680" s="74">
        <f>+GI_Data_Monthly!AB680*100</f>
        <v>299.47469999999998</v>
      </c>
      <c r="Y680" s="74">
        <f>+GI_Data_Monthly!AC680*100</f>
        <v>384.00400000000002</v>
      </c>
      <c r="Z680" s="122">
        <f t="shared" si="113"/>
        <v>2.3916219189283178E-2</v>
      </c>
      <c r="AA680" s="120">
        <f t="shared" si="114"/>
        <v>3.7819776511629843</v>
      </c>
      <c r="AB680" s="38">
        <f t="shared" si="105"/>
        <v>28.69036400759552</v>
      </c>
      <c r="AC680" s="38">
        <f t="shared" si="106"/>
        <v>11.966746635809788</v>
      </c>
    </row>
    <row r="681" spans="1:29" x14ac:dyDescent="0.25">
      <c r="A681" s="113">
        <v>2036</v>
      </c>
      <c r="B681" s="113">
        <v>5</v>
      </c>
      <c r="C681" s="29">
        <f>+GI_Data_Monthly!J681</f>
        <v>1335668.8182649401</v>
      </c>
      <c r="D681" s="37">
        <f t="shared" si="107"/>
        <v>122.1753721937104</v>
      </c>
      <c r="E681" s="37">
        <f>GI_Data_Monthly!C681</f>
        <v>3.8290780474928501</v>
      </c>
      <c r="F681" s="114">
        <f>GI_Data_Monthly!L681</f>
        <v>26750.005846286502</v>
      </c>
      <c r="G681" s="37">
        <f>+GI_Data_Monthly!E681</f>
        <v>171.75263815071199</v>
      </c>
      <c r="H681" s="29">
        <f>+GI_Data_Monthly!H681</f>
        <v>10544.5057100832</v>
      </c>
      <c r="I681" s="115">
        <f>+GI_Data_Monthly!G681</f>
        <v>10932.390008578999</v>
      </c>
      <c r="J681" s="29">
        <f>GI_Data_Monthly!I681</f>
        <v>0</v>
      </c>
      <c r="K681" s="38">
        <f>+GI_Data_Monthly!K681</f>
        <v>57.319869581293297</v>
      </c>
      <c r="L681" s="74">
        <f>+H681*1000/Population_Monthly!C801</f>
        <v>0.41739501317365069</v>
      </c>
      <c r="M681" s="74">
        <f>GI_Data_Monthly!N681</f>
        <v>564.88453738599901</v>
      </c>
      <c r="N681" s="74">
        <f>GI_Data_Monthly!O681*100</f>
        <v>388.09901215531602</v>
      </c>
      <c r="O681" s="74">
        <f t="shared" si="111"/>
        <v>384.2269077730009</v>
      </c>
      <c r="P681" s="93">
        <f t="shared" si="108"/>
        <v>147.52494735798507</v>
      </c>
      <c r="Q681" s="116">
        <f t="shared" si="109"/>
        <v>23.925027718995853</v>
      </c>
      <c r="R681" s="74">
        <f t="shared" si="110"/>
        <v>387.36672665790502</v>
      </c>
      <c r="S681" s="121">
        <f t="shared" si="112"/>
        <v>2.306315920754809E-2</v>
      </c>
      <c r="T681" s="74">
        <v>0</v>
      </c>
      <c r="U681" s="74">
        <f t="shared" si="115"/>
        <v>386.70154189373926</v>
      </c>
      <c r="V681" s="38">
        <v>77.055591086906873</v>
      </c>
      <c r="W681" s="83"/>
      <c r="X681" s="74">
        <f>+GI_Data_Monthly!AB681*100</f>
        <v>299.97977818691101</v>
      </c>
      <c r="Y681" s="74">
        <f>+GI_Data_Monthly!AC681*100</f>
        <v>384.741583638603</v>
      </c>
      <c r="Z681" s="122">
        <f t="shared" si="113"/>
        <v>2.3890171550406774E-2</v>
      </c>
      <c r="AA681" s="120">
        <f t="shared" si="114"/>
        <v>3.7892294980164833</v>
      </c>
      <c r="AB681" s="38">
        <f t="shared" si="105"/>
        <v>28.716685730031134</v>
      </c>
      <c r="AC681" s="38">
        <f t="shared" si="106"/>
        <v>11.966746635809788</v>
      </c>
    </row>
    <row r="682" spans="1:29" x14ac:dyDescent="0.25">
      <c r="A682" s="113">
        <v>2036</v>
      </c>
      <c r="B682" s="113">
        <v>6</v>
      </c>
      <c r="C682" s="29">
        <f>+GI_Data_Monthly!J682</f>
        <v>1338248.7318879201</v>
      </c>
      <c r="D682" s="37">
        <f t="shared" si="107"/>
        <v>122.26260762525621</v>
      </c>
      <c r="E682" s="37">
        <f>GI_Data_Monthly!C682</f>
        <v>3.8366724651708299</v>
      </c>
      <c r="F682" s="114">
        <f>GI_Data_Monthly!L682</f>
        <v>26798.515549547301</v>
      </c>
      <c r="G682" s="37">
        <f>+GI_Data_Monthly!E682</f>
        <v>171.17034215180999</v>
      </c>
      <c r="H682" s="29">
        <f>+GI_Data_Monthly!H682</f>
        <v>10554.334593305501</v>
      </c>
      <c r="I682" s="115">
        <f>+GI_Data_Monthly!G682</f>
        <v>10945.691065168099</v>
      </c>
      <c r="J682" s="29">
        <f>GI_Data_Monthly!I682</f>
        <v>0</v>
      </c>
      <c r="K682" s="38">
        <f>+GI_Data_Monthly!K682</f>
        <v>57.3814628770564</v>
      </c>
      <c r="L682" s="74">
        <f>+H682*1000/Population_Monthly!C802</f>
        <v>0.41748739793897216</v>
      </c>
      <c r="M682" s="74">
        <f>GI_Data_Monthly!N682</f>
        <v>559.71476126152095</v>
      </c>
      <c r="N682" s="74">
        <f>GI_Data_Monthly!O682*100</f>
        <v>388.94910715318997</v>
      </c>
      <c r="O682" s="74">
        <f t="shared" si="111"/>
        <v>384.95150153033205</v>
      </c>
      <c r="P682" s="93">
        <f t="shared" si="108"/>
        <v>145.88546881251676</v>
      </c>
      <c r="Q682" s="116">
        <f t="shared" si="109"/>
        <v>23.956037626474004</v>
      </c>
      <c r="R682" s="74">
        <f t="shared" si="110"/>
        <v>388.12657310283538</v>
      </c>
      <c r="S682" s="121">
        <f t="shared" si="112"/>
        <v>2.2866624672145397E-2</v>
      </c>
      <c r="T682" s="74">
        <v>0</v>
      </c>
      <c r="U682" s="74">
        <f t="shared" si="115"/>
        <v>387.36672665790502</v>
      </c>
      <c r="V682" s="38">
        <v>76.78392002830924</v>
      </c>
      <c r="W682" s="83"/>
      <c r="X682" s="74">
        <f>+GI_Data_Monthly!AB682*100</f>
        <v>300.547910902463</v>
      </c>
      <c r="Y682" s="74">
        <f>+GI_Data_Monthly!AC682*100</f>
        <v>385.50412958808198</v>
      </c>
      <c r="Z682" s="122">
        <f t="shared" si="113"/>
        <v>2.3831313739839877E-2</v>
      </c>
      <c r="AA682" s="120">
        <f t="shared" si="114"/>
        <v>3.7964898182645119</v>
      </c>
      <c r="AB682" s="38">
        <f t="shared" si="105"/>
        <v>28.747695637509285</v>
      </c>
      <c r="AC682" s="38">
        <f t="shared" si="106"/>
        <v>11.966746635809788</v>
      </c>
    </row>
    <row r="683" spans="1:29" x14ac:dyDescent="0.25">
      <c r="A683" s="113">
        <v>2036</v>
      </c>
      <c r="B683" s="113">
        <v>7</v>
      </c>
      <c r="C683" s="29">
        <f>+GI_Data_Monthly!J683</f>
        <v>1340661.94720255</v>
      </c>
      <c r="D683" s="37">
        <f t="shared" si="107"/>
        <v>122.33932122869955</v>
      </c>
      <c r="E683" s="37">
        <f>GI_Data_Monthly!C683</f>
        <v>3.8439589999999999</v>
      </c>
      <c r="F683" s="114">
        <f>GI_Data_Monthly!L683</f>
        <v>26844.74</v>
      </c>
      <c r="G683" s="37">
        <f>+GI_Data_Monthly!E683</f>
        <v>170.650505065918</v>
      </c>
      <c r="H683" s="29">
        <f>+GI_Data_Monthly!H683</f>
        <v>10562.872300470701</v>
      </c>
      <c r="I683" s="115">
        <f>+GI_Data_Monthly!G683</f>
        <v>10958.5530942773</v>
      </c>
      <c r="J683" s="29">
        <f>GI_Data_Monthly!I683</f>
        <v>0</v>
      </c>
      <c r="K683" s="38">
        <f>+GI_Data_Monthly!K683</f>
        <v>57.437169627907799</v>
      </c>
      <c r="L683" s="74">
        <f>+H683*1000/Population_Monthly!C803</f>
        <v>0.41752861405258723</v>
      </c>
      <c r="M683" s="74">
        <f>GI_Data_Monthly!N683</f>
        <v>550.1961</v>
      </c>
      <c r="N683" s="74">
        <f>GI_Data_Monthly!O683*100</f>
        <v>389.71969999999999</v>
      </c>
      <c r="O683" s="74">
        <f t="shared" si="111"/>
        <v>385.672051530332</v>
      </c>
      <c r="P683" s="93">
        <f t="shared" si="108"/>
        <v>143.13266608722935</v>
      </c>
      <c r="Q683" s="116">
        <f t="shared" si="109"/>
        <v>23.981661829843702</v>
      </c>
      <c r="R683" s="74">
        <f t="shared" si="110"/>
        <v>388.92260643616868</v>
      </c>
      <c r="S683" s="121">
        <f t="shared" si="112"/>
        <v>2.2690134779914883E-2</v>
      </c>
      <c r="T683" s="74">
        <v>0</v>
      </c>
      <c r="U683" s="74">
        <f t="shared" si="115"/>
        <v>388.12657310283538</v>
      </c>
      <c r="V683" s="38">
        <v>76.542987918834982</v>
      </c>
      <c r="W683" s="83"/>
      <c r="X683" s="74">
        <f>+GI_Data_Monthly!AB683*100</f>
        <v>301.06909999999999</v>
      </c>
      <c r="Y683" s="74">
        <f>+GI_Data_Monthly!AC683*100</f>
        <v>386.24040000000002</v>
      </c>
      <c r="Z683" s="122">
        <f t="shared" si="113"/>
        <v>2.3730458457349446E-2</v>
      </c>
      <c r="AA683" s="120">
        <f t="shared" si="114"/>
        <v>3.8037598182645111</v>
      </c>
      <c r="AB683" s="38">
        <f t="shared" si="105"/>
        <v>28.773319840878983</v>
      </c>
      <c r="AC683" s="38">
        <f t="shared" si="106"/>
        <v>11.966746635809788</v>
      </c>
    </row>
    <row r="684" spans="1:29" x14ac:dyDescent="0.25">
      <c r="A684" s="113">
        <v>2036</v>
      </c>
      <c r="B684" s="113">
        <v>8</v>
      </c>
      <c r="C684" s="29">
        <f>+GI_Data_Monthly!J684</f>
        <v>1342968.8723602099</v>
      </c>
      <c r="D684" s="37">
        <f t="shared" si="107"/>
        <v>122.39969435790856</v>
      </c>
      <c r="E684" s="37">
        <f>GI_Data_Monthly!C684</f>
        <v>3.85135069769981</v>
      </c>
      <c r="F684" s="114">
        <f>GI_Data_Monthly!L684</f>
        <v>26891.065665144601</v>
      </c>
      <c r="G684" s="37">
        <f>+GI_Data_Monthly!E684</f>
        <v>170.39549262013301</v>
      </c>
      <c r="H684" s="29">
        <f>+GI_Data_Monthly!H684</f>
        <v>10569.471137397401</v>
      </c>
      <c r="I684" s="115">
        <f>+GI_Data_Monthly!G684</f>
        <v>10971.9953093448</v>
      </c>
      <c r="J684" s="29">
        <f>GI_Data_Monthly!I684</f>
        <v>0</v>
      </c>
      <c r="K684" s="38">
        <f>+GI_Data_Monthly!K684</f>
        <v>57.486229690861599</v>
      </c>
      <c r="L684" s="74">
        <f>+H684*1000/Population_Monthly!C804</f>
        <v>0.41749318650621409</v>
      </c>
      <c r="M684" s="74">
        <f>GI_Data_Monthly!N684</f>
        <v>538.024710224258</v>
      </c>
      <c r="N684" s="74">
        <f>GI_Data_Monthly!O684*100</f>
        <v>390.394695415255</v>
      </c>
      <c r="O684" s="74">
        <f t="shared" si="111"/>
        <v>386.39039142303562</v>
      </c>
      <c r="P684" s="93">
        <f t="shared" si="108"/>
        <v>139.69766776772346</v>
      </c>
      <c r="Q684" s="116">
        <f t="shared" si="109"/>
        <v>24.000109213865944</v>
      </c>
      <c r="R684" s="74">
        <f t="shared" si="110"/>
        <v>389.68783418948169</v>
      </c>
      <c r="S684" s="121">
        <f t="shared" si="112"/>
        <v>2.257897286857391E-2</v>
      </c>
      <c r="T684" s="74">
        <v>0</v>
      </c>
      <c r="U684" s="74">
        <f t="shared" si="115"/>
        <v>388.92260643616868</v>
      </c>
      <c r="V684" s="38">
        <v>76.428927394834503</v>
      </c>
      <c r="W684" s="83"/>
      <c r="X684" s="74">
        <f>+GI_Data_Monthly!AB684*100</f>
        <v>301.52922688599</v>
      </c>
      <c r="Y684" s="74">
        <f>+GI_Data_Monthly!AC684*100</f>
        <v>386.998121419001</v>
      </c>
      <c r="Z684" s="122">
        <f t="shared" si="113"/>
        <v>2.3583300080009046E-2</v>
      </c>
      <c r="AA684" s="120">
        <f t="shared" si="114"/>
        <v>3.811041371113983</v>
      </c>
      <c r="AB684" s="38">
        <f t="shared" si="105"/>
        <v>28.791767224901225</v>
      </c>
      <c r="AC684" s="38">
        <f t="shared" si="106"/>
        <v>11.966746635809788</v>
      </c>
    </row>
    <row r="685" spans="1:29" x14ac:dyDescent="0.25">
      <c r="A685" s="113">
        <v>2036</v>
      </c>
      <c r="B685" s="113">
        <v>9</v>
      </c>
      <c r="C685" s="29">
        <f>+GI_Data_Monthly!J685</f>
        <v>1345244.8211977</v>
      </c>
      <c r="D685" s="37">
        <f t="shared" si="107"/>
        <v>122.4567430192275</v>
      </c>
      <c r="E685" s="37">
        <f>GI_Data_Monthly!C685</f>
        <v>3.8587178140752898</v>
      </c>
      <c r="F685" s="114">
        <f>GI_Data_Monthly!L685</f>
        <v>26937.3519531284</v>
      </c>
      <c r="G685" s="37">
        <f>+GI_Data_Monthly!E685</f>
        <v>170.324251567408</v>
      </c>
      <c r="H685" s="29">
        <f>+GI_Data_Monthly!H685</f>
        <v>10574.960266494199</v>
      </c>
      <c r="I685" s="115">
        <f>+GI_Data_Monthly!G685</f>
        <v>10985.4695464706</v>
      </c>
      <c r="J685" s="29">
        <f>GI_Data_Monthly!I685</f>
        <v>0</v>
      </c>
      <c r="K685" s="38">
        <f>+GI_Data_Monthly!K685</f>
        <v>57.534386768672299</v>
      </c>
      <c r="L685" s="74">
        <f>+H685*1000/Population_Monthly!C805</f>
        <v>0.41741400686861896</v>
      </c>
      <c r="M685" s="74">
        <f>GI_Data_Monthly!N685</f>
        <v>526.79156853349502</v>
      </c>
      <c r="N685" s="74">
        <f>GI_Data_Monthly!O685*100</f>
        <v>391.05505560113795</v>
      </c>
      <c r="O685" s="74">
        <f t="shared" si="111"/>
        <v>387.11125987215524</v>
      </c>
      <c r="P685" s="93">
        <f t="shared" si="108"/>
        <v>136.51984776184943</v>
      </c>
      <c r="Q685" s="116">
        <f t="shared" si="109"/>
        <v>24.015658913840358</v>
      </c>
      <c r="R685" s="74">
        <f t="shared" si="110"/>
        <v>390.38981700546429</v>
      </c>
      <c r="S685" s="121">
        <f t="shared" si="112"/>
        <v>2.2621120707046805E-2</v>
      </c>
      <c r="T685" s="74">
        <v>0</v>
      </c>
      <c r="U685" s="74">
        <f t="shared" si="115"/>
        <v>389.68783418948169</v>
      </c>
      <c r="V685" s="38">
        <v>76.403169086288941</v>
      </c>
      <c r="W685" s="83"/>
      <c r="X685" s="74">
        <f>+GI_Data_Monthly!AB685*100</f>
        <v>301.97008730315804</v>
      </c>
      <c r="Y685" s="74">
        <f>+GI_Data_Monthly!AC685*100</f>
        <v>387.754392657989</v>
      </c>
      <c r="Z685" s="122">
        <f t="shared" si="113"/>
        <v>2.3407892434014532E-2</v>
      </c>
      <c r="AA685" s="120">
        <f t="shared" si="114"/>
        <v>3.8183383982100225</v>
      </c>
      <c r="AB685" s="38">
        <f t="shared" si="105"/>
        <v>28.807316924875639</v>
      </c>
      <c r="AC685" s="38">
        <f t="shared" si="106"/>
        <v>11.966746635809788</v>
      </c>
    </row>
    <row r="686" spans="1:29" x14ac:dyDescent="0.25">
      <c r="A686" s="113">
        <v>2036</v>
      </c>
      <c r="B686" s="113">
        <v>10</v>
      </c>
      <c r="C686" s="29">
        <f>+GI_Data_Monthly!J686</f>
        <v>1347628.68324442</v>
      </c>
      <c r="D686" s="37">
        <f t="shared" si="107"/>
        <v>122.52998735109018</v>
      </c>
      <c r="E686" s="37">
        <f>GI_Data_Monthly!C686</f>
        <v>3.865977</v>
      </c>
      <c r="F686" s="114">
        <f>GI_Data_Monthly!L686</f>
        <v>26983.95</v>
      </c>
      <c r="G686" s="37">
        <f>+GI_Data_Monthly!E686</f>
        <v>170.25363999999999</v>
      </c>
      <c r="H686" s="29">
        <f>+GI_Data_Monthly!H686</f>
        <v>10580.8562021774</v>
      </c>
      <c r="I686" s="115">
        <f>+GI_Data_Monthly!G686</f>
        <v>10998.3581356538</v>
      </c>
      <c r="J686" s="29">
        <f>GI_Data_Monthly!I686</f>
        <v>0</v>
      </c>
      <c r="K686" s="38">
        <f>+GI_Data_Monthly!K686</f>
        <v>57.590307177639602</v>
      </c>
      <c r="L686" s="74">
        <f>+H686*1000/Population_Monthly!C806</f>
        <v>0.41735098543610888</v>
      </c>
      <c r="M686" s="74">
        <f>GI_Data_Monthly!N686</f>
        <v>520.18299999999999</v>
      </c>
      <c r="N686" s="74">
        <f>GI_Data_Monthly!O686*100</f>
        <v>391.82409999999999</v>
      </c>
      <c r="O686" s="74">
        <f t="shared" si="111"/>
        <v>387.84193487215526</v>
      </c>
      <c r="P686" s="93">
        <f t="shared" si="108"/>
        <v>134.55408555198338</v>
      </c>
      <c r="Q686" s="116">
        <f t="shared" si="109"/>
        <v>24.035371452156102</v>
      </c>
      <c r="R686" s="74">
        <f t="shared" si="110"/>
        <v>391.09128367213094</v>
      </c>
      <c r="S686" s="121">
        <f t="shared" si="112"/>
        <v>2.2889864667307025E-2</v>
      </c>
      <c r="T686" s="74">
        <v>0</v>
      </c>
      <c r="U686" s="74">
        <f t="shared" si="115"/>
        <v>390.38981700546429</v>
      </c>
      <c r="V686" s="38">
        <v>76.378639336746176</v>
      </c>
      <c r="W686" s="83"/>
      <c r="X686" s="74">
        <f>+GI_Data_Monthly!AB686*100</f>
        <v>302.46109999999999</v>
      </c>
      <c r="Y686" s="74">
        <f>+GI_Data_Monthly!AC686*100</f>
        <v>388.48720000000003</v>
      </c>
      <c r="Z686" s="122">
        <f t="shared" si="113"/>
        <v>2.3245309055140179E-2</v>
      </c>
      <c r="AA686" s="120">
        <f t="shared" si="114"/>
        <v>3.8256568982100227</v>
      </c>
      <c r="AB686" s="38">
        <f t="shared" si="105"/>
        <v>28.827029463191383</v>
      </c>
      <c r="AC686" s="38">
        <f t="shared" si="106"/>
        <v>11.966746635809788</v>
      </c>
    </row>
    <row r="687" spans="1:29" x14ac:dyDescent="0.25">
      <c r="A687" s="113">
        <v>2036</v>
      </c>
      <c r="B687" s="113">
        <v>11</v>
      </c>
      <c r="C687" s="29">
        <f>+GI_Data_Monthly!J687</f>
        <v>1350427.9070152701</v>
      </c>
      <c r="D687" s="37">
        <f t="shared" si="107"/>
        <v>122.63869692436704</v>
      </c>
      <c r="E687" s="37">
        <f>GI_Data_Monthly!C687</f>
        <v>3.8737172894750498</v>
      </c>
      <c r="F687" s="114">
        <f>GI_Data_Monthly!L687</f>
        <v>27035.1844311483</v>
      </c>
      <c r="G687" s="37">
        <f>+GI_Data_Monthly!E687</f>
        <v>170.05132515300201</v>
      </c>
      <c r="H687" s="29">
        <f>+GI_Data_Monthly!H687</f>
        <v>10588.8071829535</v>
      </c>
      <c r="I687" s="115">
        <f>+GI_Data_Monthly!G687</f>
        <v>11011.4339183504</v>
      </c>
      <c r="J687" s="29">
        <f>GI_Data_Monthly!I687</f>
        <v>0</v>
      </c>
      <c r="K687" s="38">
        <f>+GI_Data_Monthly!K687</f>
        <v>57.664681701727602</v>
      </c>
      <c r="L687" s="74">
        <f>+H687*1000/Population_Monthly!C807</f>
        <v>0.41736905497417398</v>
      </c>
      <c r="M687" s="74">
        <f>GI_Data_Monthly!N687</f>
        <v>520.40716119059402</v>
      </c>
      <c r="N687" s="74">
        <f>GI_Data_Monthly!O687*100</f>
        <v>392.844186827876</v>
      </c>
      <c r="O687" s="74">
        <f t="shared" si="111"/>
        <v>388.59161830493144</v>
      </c>
      <c r="P687" s="93">
        <f t="shared" si="108"/>
        <v>134.34309277152167</v>
      </c>
      <c r="Q687" s="116">
        <f t="shared" si="109"/>
        <v>24.067453707236591</v>
      </c>
      <c r="R687" s="74">
        <f t="shared" si="110"/>
        <v>391.90778080967129</v>
      </c>
      <c r="S687" s="121">
        <f t="shared" si="112"/>
        <v>2.3436885251438389E-2</v>
      </c>
      <c r="T687" s="74">
        <v>0</v>
      </c>
      <c r="U687" s="74">
        <f t="shared" si="115"/>
        <v>391.09128367213094</v>
      </c>
      <c r="V687" s="38">
        <v>76.293039485422668</v>
      </c>
      <c r="W687" s="83"/>
      <c r="X687" s="74">
        <f>+GI_Data_Monthly!AB687*100</f>
        <v>303.087181466706</v>
      </c>
      <c r="Y687" s="74">
        <f>+GI_Data_Monthly!AC687*100</f>
        <v>389.24778778050603</v>
      </c>
      <c r="Z687" s="122">
        <f t="shared" si="113"/>
        <v>2.3150589572524489E-2</v>
      </c>
      <c r="AA687" s="120">
        <f t="shared" si="114"/>
        <v>3.8330058925940693</v>
      </c>
      <c r="AB687" s="38">
        <f t="shared" si="105"/>
        <v>28.859111718271873</v>
      </c>
      <c r="AC687" s="38">
        <f t="shared" si="106"/>
        <v>11.966746635809788</v>
      </c>
    </row>
    <row r="688" spans="1:29" x14ac:dyDescent="0.25">
      <c r="A688" s="113">
        <v>2036</v>
      </c>
      <c r="B688" s="113">
        <v>12</v>
      </c>
      <c r="C688" s="29">
        <f>+GI_Data_Monthly!J688</f>
        <v>1353345.7255711299</v>
      </c>
      <c r="D688" s="37">
        <f t="shared" si="107"/>
        <v>122.76193959975919</v>
      </c>
      <c r="E688" s="37">
        <f>GI_Data_Monthly!C688</f>
        <v>3.88134188442424</v>
      </c>
      <c r="F688" s="114">
        <f>GI_Data_Monthly!L688</f>
        <v>27086.360659022499</v>
      </c>
      <c r="G688" s="37">
        <f>+GI_Data_Monthly!E688</f>
        <v>169.81279667431301</v>
      </c>
      <c r="H688" s="29">
        <f>+GI_Data_Monthly!H688</f>
        <v>10597.8622152153</v>
      </c>
      <c r="I688" s="115">
        <f>+GI_Data_Monthly!G688</f>
        <v>11024.147467720401</v>
      </c>
      <c r="J688" s="29">
        <f>GI_Data_Monthly!I688</f>
        <v>10556.166150397408</v>
      </c>
      <c r="K688" s="38">
        <f>+GI_Data_Monthly!K688</f>
        <v>57.746136940514397</v>
      </c>
      <c r="L688" s="74">
        <f>+H688*1000/Population_Monthly!C808</f>
        <v>0.41743058554459811</v>
      </c>
      <c r="M688" s="74">
        <f>GI_Data_Monthly!N688</f>
        <v>526.88298616298903</v>
      </c>
      <c r="N688" s="74">
        <f>GI_Data_Monthly!O688*100</f>
        <v>393.92194476824096</v>
      </c>
      <c r="O688" s="74">
        <f t="shared" si="111"/>
        <v>389.36326896685279</v>
      </c>
      <c r="P688" s="93">
        <f t="shared" si="108"/>
        <v>135.74763621760857</v>
      </c>
      <c r="Q688" s="116">
        <f t="shared" si="109"/>
        <v>24.105003756017471</v>
      </c>
      <c r="R688" s="74">
        <f t="shared" si="110"/>
        <v>392.86341053203904</v>
      </c>
      <c r="S688" s="121">
        <f t="shared" si="112"/>
        <v>2.4072574492210119E-2</v>
      </c>
      <c r="T688" s="74">
        <v>0</v>
      </c>
      <c r="U688" s="74">
        <f t="shared" si="115"/>
        <v>391.90778080967129</v>
      </c>
      <c r="V688" s="38">
        <v>76.189978978860708</v>
      </c>
      <c r="W688" s="83">
        <f>AVERAGE(Q677:Q688)</f>
        <v>23.962408252948975</v>
      </c>
      <c r="X688" s="74">
        <f>+GI_Data_Monthly!AB688*100</f>
        <v>303.73382703941701</v>
      </c>
      <c r="Y688" s="74">
        <f>+GI_Data_Monthly!AC688*100</f>
        <v>389.98937671300098</v>
      </c>
      <c r="Z688" s="122">
        <f t="shared" si="113"/>
        <v>2.3147940738686978E-2</v>
      </c>
      <c r="AA688" s="120">
        <f t="shared" si="114"/>
        <v>3.8403892448717514</v>
      </c>
      <c r="AB688" s="38">
        <f t="shared" si="105"/>
        <v>28.896661767052752</v>
      </c>
      <c r="AC688" s="38">
        <f t="shared" si="106"/>
        <v>11.966746635809788</v>
      </c>
    </row>
    <row r="689" spans="1:29" x14ac:dyDescent="0.25">
      <c r="A689" s="113">
        <v>2037</v>
      </c>
      <c r="B689" s="113">
        <v>1</v>
      </c>
      <c r="C689" s="29">
        <f>+GI_Data_Monthly!J689</f>
        <v>1356389.6562518501</v>
      </c>
      <c r="D689" s="37">
        <f t="shared" si="107"/>
        <v>122.88643305044202</v>
      </c>
      <c r="E689" s="37">
        <f>GI_Data_Monthly!C689</f>
        <v>3.8892069999999999</v>
      </c>
      <c r="F689" s="114">
        <f>GI_Data_Monthly!L689</f>
        <v>27138.79</v>
      </c>
      <c r="G689" s="37">
        <f>+GI_Data_Monthly!E689</f>
        <v>169.66025985107399</v>
      </c>
      <c r="H689" s="29">
        <f>+GI_Data_Monthly!H689</f>
        <v>10607.750794318999</v>
      </c>
      <c r="I689" s="115">
        <f>+GI_Data_Monthly!G689</f>
        <v>11037.749429142301</v>
      </c>
      <c r="J689" s="29">
        <f>GI_Data_Monthly!I689</f>
        <v>0</v>
      </c>
      <c r="K689" s="38">
        <f>+GI_Data_Monthly!K689</f>
        <v>57.829870323933903</v>
      </c>
      <c r="L689" s="74">
        <f>+H689*1000/Population_Monthly!C809</f>
        <v>0.41752483785697414</v>
      </c>
      <c r="M689" s="74">
        <f>GI_Data_Monthly!N689</f>
        <v>538.66210000000001</v>
      </c>
      <c r="N689" s="74">
        <f>GI_Data_Monthly!O689*100</f>
        <v>394.94139999999999</v>
      </c>
      <c r="O689" s="74">
        <f t="shared" si="111"/>
        <v>390.15448563351947</v>
      </c>
      <c r="P689" s="93">
        <f t="shared" si="108"/>
        <v>138.50178198280526</v>
      </c>
      <c r="Q689" s="116">
        <f t="shared" si="109"/>
        <v>24.145407230290342</v>
      </c>
      <c r="R689" s="74">
        <f t="shared" si="110"/>
        <v>393.902510532039</v>
      </c>
      <c r="S689" s="121">
        <f t="shared" si="112"/>
        <v>2.4632711959212017E-2</v>
      </c>
      <c r="T689" s="74">
        <v>0</v>
      </c>
      <c r="U689" s="74">
        <f t="shared" si="115"/>
        <v>392.86341053203904</v>
      </c>
      <c r="V689" s="38">
        <v>76.12680743634462</v>
      </c>
      <c r="W689" s="83"/>
      <c r="X689" s="74">
        <f>+GI_Data_Monthly!AB689*100</f>
        <v>304.33519999999999</v>
      </c>
      <c r="Y689" s="74">
        <f>+GI_Data_Monthly!AC689*100</f>
        <v>390.7638</v>
      </c>
      <c r="Z689" s="122">
        <f t="shared" si="113"/>
        <v>2.3230537646585708E-2</v>
      </c>
      <c r="AA689" s="120">
        <f t="shared" si="114"/>
        <v>3.8478085782050848</v>
      </c>
      <c r="AB689" s="38">
        <f t="shared" si="105"/>
        <v>28.937065241325623</v>
      </c>
      <c r="AC689" s="38">
        <f t="shared" si="106"/>
        <v>11.966746635809788</v>
      </c>
    </row>
    <row r="690" spans="1:29" x14ac:dyDescent="0.25">
      <c r="A690" s="113">
        <v>2037</v>
      </c>
      <c r="B690" s="113">
        <v>2</v>
      </c>
      <c r="C690" s="29">
        <f>+GI_Data_Monthly!J690</f>
        <v>1359312.52080925</v>
      </c>
      <c r="D690" s="37">
        <f t="shared" si="107"/>
        <v>122.99172587514126</v>
      </c>
      <c r="E690" s="37">
        <f>GI_Data_Monthly!C690</f>
        <v>3.8969487854748701</v>
      </c>
      <c r="F690" s="114">
        <f>GI_Data_Monthly!L690</f>
        <v>27189.259201446599</v>
      </c>
      <c r="G690" s="37">
        <f>+GI_Data_Monthly!E690</f>
        <v>169.69133408172601</v>
      </c>
      <c r="H690" s="29">
        <f>+GI_Data_Monthly!H690</f>
        <v>10617.3865383637</v>
      </c>
      <c r="I690" s="115">
        <f>+GI_Data_Monthly!G690</f>
        <v>11052.0647721392</v>
      </c>
      <c r="J690" s="29">
        <f>GI_Data_Monthly!I690</f>
        <v>0</v>
      </c>
      <c r="K690" s="38">
        <f>+GI_Data_Monthly!K690</f>
        <v>57.905144143485103</v>
      </c>
      <c r="L690" s="74">
        <f>+H690*1000/Population_Monthly!C810</f>
        <v>0.41760901241128617</v>
      </c>
      <c r="M690" s="74">
        <f>GI_Data_Monthly!N690</f>
        <v>553.69872734173998</v>
      </c>
      <c r="N690" s="74">
        <f>GI_Data_Monthly!O690*100</f>
        <v>395.73517748793199</v>
      </c>
      <c r="O690" s="74">
        <f t="shared" si="111"/>
        <v>390.95712893561222</v>
      </c>
      <c r="P690" s="93">
        <f t="shared" si="108"/>
        <v>142.08519480819095</v>
      </c>
      <c r="Q690" s="116">
        <f t="shared" si="109"/>
        <v>24.181710059293984</v>
      </c>
      <c r="R690" s="74">
        <f t="shared" si="110"/>
        <v>394.86617408539104</v>
      </c>
      <c r="S690" s="121">
        <f t="shared" si="112"/>
        <v>2.4945955362396965E-2</v>
      </c>
      <c r="T690" s="74">
        <v>0</v>
      </c>
      <c r="U690" s="74">
        <f t="shared" si="115"/>
        <v>393.902510532039</v>
      </c>
      <c r="V690" s="38">
        <v>76.148590555430005</v>
      </c>
      <c r="W690" s="83"/>
      <c r="X690" s="74">
        <f>+GI_Data_Monthly!AB690*100</f>
        <v>304.79551361742102</v>
      </c>
      <c r="Y690" s="74">
        <f>+GI_Data_Monthly!AC690*100</f>
        <v>391.54769113664997</v>
      </c>
      <c r="Z690" s="122">
        <f t="shared" si="113"/>
        <v>2.3361036099412313E-2</v>
      </c>
      <c r="AA690" s="120">
        <f t="shared" si="114"/>
        <v>3.8552607415909041</v>
      </c>
      <c r="AB690" s="38">
        <f t="shared" si="105"/>
        <v>28.973368070329265</v>
      </c>
      <c r="AC690" s="38">
        <f t="shared" si="106"/>
        <v>11.966746635809788</v>
      </c>
    </row>
    <row r="691" spans="1:29" x14ac:dyDescent="0.25">
      <c r="A691" s="113">
        <v>2037</v>
      </c>
      <c r="B691" s="113">
        <v>3</v>
      </c>
      <c r="C691" s="29">
        <f>+GI_Data_Monthly!J691</f>
        <v>1361852.5747537699</v>
      </c>
      <c r="D691" s="37">
        <f t="shared" si="107"/>
        <v>123.07465480796029</v>
      </c>
      <c r="E691" s="37">
        <f>GI_Data_Monthly!C691</f>
        <v>3.9038917430703801</v>
      </c>
      <c r="F691" s="114">
        <f>GI_Data_Monthly!L691</f>
        <v>27233.987400976199</v>
      </c>
      <c r="G691" s="37">
        <f>+GI_Data_Monthly!E691</f>
        <v>169.77941987156299</v>
      </c>
      <c r="H691" s="29">
        <f>+GI_Data_Monthly!H691</f>
        <v>10625.5188479309</v>
      </c>
      <c r="I691" s="115">
        <f>+GI_Data_Monthly!G691</f>
        <v>11065.256099062301</v>
      </c>
      <c r="J691" s="29">
        <f>GI_Data_Monthly!I691</f>
        <v>0</v>
      </c>
      <c r="K691" s="38">
        <f>+GI_Data_Monthly!K691</f>
        <v>57.9669712398901</v>
      </c>
      <c r="L691" s="74">
        <f>+H691*1000/Population_Monthly!C811</f>
        <v>0.41763397597111979</v>
      </c>
      <c r="M691" s="74">
        <f>GI_Data_Monthly!N691</f>
        <v>566.79125126199597</v>
      </c>
      <c r="N691" s="74">
        <f>GI_Data_Monthly!O691*100</f>
        <v>396.34964391667802</v>
      </c>
      <c r="O691" s="74">
        <f t="shared" si="111"/>
        <v>391.76380194380221</v>
      </c>
      <c r="P691" s="93">
        <f t="shared" si="108"/>
        <v>145.18621123858807</v>
      </c>
      <c r="Q691" s="116">
        <f t="shared" si="109"/>
        <v>24.208976673918855</v>
      </c>
      <c r="R691" s="74">
        <f t="shared" si="110"/>
        <v>395.67540713487006</v>
      </c>
      <c r="S691" s="121">
        <f t="shared" si="112"/>
        <v>2.5034491731258601E-2</v>
      </c>
      <c r="T691" s="74">
        <v>0</v>
      </c>
      <c r="U691" s="74">
        <f t="shared" si="115"/>
        <v>394.86617408539104</v>
      </c>
      <c r="V691" s="38">
        <v>76.195561690860984</v>
      </c>
      <c r="W691" s="83"/>
      <c r="X691" s="74">
        <f>+GI_Data_Monthly!AB691*100</f>
        <v>305.15224815154198</v>
      </c>
      <c r="Y691" s="74">
        <f>+GI_Data_Monthly!AC691*100</f>
        <v>392.26089400535898</v>
      </c>
      <c r="Z691" s="122">
        <f t="shared" si="113"/>
        <v>2.3504162464787592E-2</v>
      </c>
      <c r="AA691" s="120">
        <f t="shared" si="114"/>
        <v>3.8627202272402763</v>
      </c>
      <c r="AB691" s="38">
        <f t="shared" si="105"/>
        <v>29.000634684954136</v>
      </c>
      <c r="AC691" s="38">
        <f t="shared" si="106"/>
        <v>11.966746635809788</v>
      </c>
    </row>
    <row r="692" spans="1:29" x14ac:dyDescent="0.25">
      <c r="A692" s="113">
        <v>2037</v>
      </c>
      <c r="B692" s="113">
        <v>4</v>
      </c>
      <c r="C692" s="29">
        <f>+GI_Data_Monthly!J692</f>
        <v>1364596.4204498699</v>
      </c>
      <c r="D692" s="37">
        <f t="shared" si="107"/>
        <v>123.1629656836709</v>
      </c>
      <c r="E692" s="37">
        <f>GI_Data_Monthly!C692</f>
        <v>3.911629</v>
      </c>
      <c r="F692" s="114">
        <f>GI_Data_Monthly!L692</f>
        <v>27284.080000000002</v>
      </c>
      <c r="G692" s="37">
        <f>+GI_Data_Monthly!E692</f>
        <v>169.78540046875</v>
      </c>
      <c r="H692" s="29">
        <f>+GI_Data_Monthly!H692</f>
        <v>10633.5894779877</v>
      </c>
      <c r="I692" s="115">
        <f>+GI_Data_Monthly!G692</f>
        <v>11079.6002099744</v>
      </c>
      <c r="J692" s="29">
        <f>GI_Data_Monthly!I692</f>
        <v>0</v>
      </c>
      <c r="K692" s="38">
        <f>+GI_Data_Monthly!K692</f>
        <v>58.0320980001839</v>
      </c>
      <c r="L692" s="74">
        <f>+H692*1000/Population_Monthly!C812</f>
        <v>0.41765648173411796</v>
      </c>
      <c r="M692" s="74">
        <f>GI_Data_Monthly!N692</f>
        <v>576.61810000000003</v>
      </c>
      <c r="N692" s="74">
        <f>GI_Data_Monthly!O692*100</f>
        <v>397.07580000000002</v>
      </c>
      <c r="O692" s="74">
        <f t="shared" si="111"/>
        <v>392.57581861046879</v>
      </c>
      <c r="P692" s="93">
        <f t="shared" si="108"/>
        <v>147.41124477807074</v>
      </c>
      <c r="Q692" s="116">
        <f t="shared" si="109"/>
        <v>24.237481878406349</v>
      </c>
      <c r="R692" s="74">
        <f t="shared" si="110"/>
        <v>396.38687380153669</v>
      </c>
      <c r="S692" s="121">
        <f t="shared" si="112"/>
        <v>2.5157255436943471E-2</v>
      </c>
      <c r="T692" s="74">
        <v>0</v>
      </c>
      <c r="U692" s="74">
        <f t="shared" si="115"/>
        <v>395.67540713487006</v>
      </c>
      <c r="V692" s="38">
        <v>76.203988143529969</v>
      </c>
      <c r="W692" s="83"/>
      <c r="X692" s="74">
        <f>+GI_Data_Monthly!AB692*100</f>
        <v>305.5865</v>
      </c>
      <c r="Y692" s="74">
        <f>+GI_Data_Monthly!AC692*100</f>
        <v>393.05180000000001</v>
      </c>
      <c r="Z692" s="122">
        <f t="shared" si="113"/>
        <v>2.3665812594666307E-2</v>
      </c>
      <c r="AA692" s="120">
        <f t="shared" si="114"/>
        <v>3.8702075605736099</v>
      </c>
      <c r="AB692" s="38">
        <f t="shared" si="105"/>
        <v>29.02913988944163</v>
      </c>
      <c r="AC692" s="38">
        <f t="shared" si="106"/>
        <v>11.966746635809788</v>
      </c>
    </row>
    <row r="693" spans="1:29" x14ac:dyDescent="0.25">
      <c r="A693" s="113">
        <v>2037</v>
      </c>
      <c r="B693" s="113">
        <v>5</v>
      </c>
      <c r="C693" s="29">
        <f>+GI_Data_Monthly!J693</f>
        <v>1367215.7693735999</v>
      </c>
      <c r="D693" s="37">
        <f t="shared" si="107"/>
        <v>123.25211835490535</v>
      </c>
      <c r="E693" s="37">
        <f>GI_Data_Monthly!C693</f>
        <v>3.91923528553568</v>
      </c>
      <c r="F693" s="114">
        <f>GI_Data_Monthly!L693</f>
        <v>27334.201226412599</v>
      </c>
      <c r="G693" s="37">
        <f>+GI_Data_Monthly!E693</f>
        <v>169.598954817709</v>
      </c>
      <c r="H693" s="29">
        <f>+GI_Data_Monthly!H693</f>
        <v>10640.372501764699</v>
      </c>
      <c r="I693" s="115">
        <f>+GI_Data_Monthly!G693</f>
        <v>11092.8378970063</v>
      </c>
      <c r="J693" s="29">
        <f>GI_Data_Monthly!I693</f>
        <v>0</v>
      </c>
      <c r="K693" s="38">
        <f>+GI_Data_Monthly!K693</f>
        <v>58.0944726051654</v>
      </c>
      <c r="L693" s="74">
        <f>+H693*1000/Population_Monthly!C813</f>
        <v>0.41763317498987101</v>
      </c>
      <c r="M693" s="74">
        <f>GI_Data_Monthly!N693</f>
        <v>578.38939827711397</v>
      </c>
      <c r="N693" s="74">
        <f>GI_Data_Monthly!O693*100</f>
        <v>397.93444112479301</v>
      </c>
      <c r="O693" s="74">
        <f t="shared" si="111"/>
        <v>393.39543769125862</v>
      </c>
      <c r="P693" s="93">
        <f t="shared" si="108"/>
        <v>147.57710526125248</v>
      </c>
      <c r="Q693" s="116">
        <f t="shared" si="109"/>
        <v>24.262179043457309</v>
      </c>
      <c r="R693" s="74">
        <f t="shared" si="110"/>
        <v>397.11996168049035</v>
      </c>
      <c r="S693" s="121">
        <f t="shared" si="112"/>
        <v>2.5342576665824845E-2</v>
      </c>
      <c r="T693" s="74">
        <v>0</v>
      </c>
      <c r="U693" s="74">
        <f t="shared" si="115"/>
        <v>396.38687380153669</v>
      </c>
      <c r="V693" s="38">
        <v>76.121652264289409</v>
      </c>
      <c r="W693" s="83"/>
      <c r="X693" s="74">
        <f>+GI_Data_Monthly!AB693*100</f>
        <v>306.11798128063202</v>
      </c>
      <c r="Y693" s="74">
        <f>+GI_Data_Monthly!AC693*100</f>
        <v>393.81489319986798</v>
      </c>
      <c r="Z693" s="122">
        <f t="shared" si="113"/>
        <v>2.3855764049522703E-2</v>
      </c>
      <c r="AA693" s="120">
        <f t="shared" si="114"/>
        <v>3.8777206637438457</v>
      </c>
      <c r="AB693" s="38">
        <f t="shared" si="105"/>
        <v>29.05383705449259</v>
      </c>
      <c r="AC693" s="38">
        <f t="shared" si="106"/>
        <v>11.966746635809788</v>
      </c>
    </row>
    <row r="694" spans="1:29" x14ac:dyDescent="0.25">
      <c r="A694" s="113">
        <v>2037</v>
      </c>
      <c r="B694" s="113">
        <v>6</v>
      </c>
      <c r="C694" s="29">
        <f>+GI_Data_Monthly!J694</f>
        <v>1369879.49648363</v>
      </c>
      <c r="D694" s="37">
        <f t="shared" si="107"/>
        <v>123.34444125712704</v>
      </c>
      <c r="E694" s="37">
        <f>GI_Data_Monthly!C694</f>
        <v>3.92713647645654</v>
      </c>
      <c r="F694" s="114">
        <f>GI_Data_Monthly!L694</f>
        <v>27386.989678972899</v>
      </c>
      <c r="G694" s="37">
        <f>+GI_Data_Monthly!E694</f>
        <v>169.33801877437199</v>
      </c>
      <c r="H694" s="29">
        <f>+GI_Data_Monthly!H694</f>
        <v>10647.091212715501</v>
      </c>
      <c r="I694" s="115">
        <f>+GI_Data_Monthly!G694</f>
        <v>11106.130787263801</v>
      </c>
      <c r="J694" s="29">
        <f>GI_Data_Monthly!I694</f>
        <v>0</v>
      </c>
      <c r="K694" s="38">
        <f>+GI_Data_Monthly!K694</f>
        <v>58.157755108102997</v>
      </c>
      <c r="L694" s="74">
        <f>+H694*1000/Population_Monthly!C814</f>
        <v>0.41760737801698583</v>
      </c>
      <c r="M694" s="74">
        <f>GI_Data_Monthly!N694</f>
        <v>573.28649881460797</v>
      </c>
      <c r="N694" s="74">
        <f>GI_Data_Monthly!O694*100</f>
        <v>398.89693645464604</v>
      </c>
      <c r="O694" s="74">
        <f t="shared" si="111"/>
        <v>394.2244234663799</v>
      </c>
      <c r="P694" s="93">
        <f t="shared" si="108"/>
        <v>145.98079344873827</v>
      </c>
      <c r="Q694" s="116">
        <f t="shared" si="109"/>
        <v>24.287107622048858</v>
      </c>
      <c r="R694" s="74">
        <f t="shared" si="110"/>
        <v>397.96905919314639</v>
      </c>
      <c r="S694" s="121">
        <f t="shared" si="112"/>
        <v>2.5576172096824168E-2</v>
      </c>
      <c r="T694" s="74">
        <v>0</v>
      </c>
      <c r="U694" s="74">
        <f t="shared" si="115"/>
        <v>397.11996168049035</v>
      </c>
      <c r="V694" s="38">
        <v>76.004596958956</v>
      </c>
      <c r="W694" s="83"/>
      <c r="X694" s="74">
        <f>+GI_Data_Monthly!AB694*100</f>
        <v>306.72384144396199</v>
      </c>
      <c r="Y694" s="74">
        <f>+GI_Data_Monthly!AC694*100</f>
        <v>394.60063872694604</v>
      </c>
      <c r="Z694" s="122">
        <f t="shared" si="113"/>
        <v>2.4081559668245933E-2</v>
      </c>
      <c r="AA694" s="120">
        <f t="shared" si="114"/>
        <v>3.8852593313509876</v>
      </c>
      <c r="AB694" s="38">
        <f t="shared" si="105"/>
        <v>29.078765633084139</v>
      </c>
      <c r="AC694" s="38">
        <f t="shared" si="106"/>
        <v>11.966746635809788</v>
      </c>
    </row>
    <row r="695" spans="1:29" x14ac:dyDescent="0.25">
      <c r="A695" s="113">
        <v>2037</v>
      </c>
      <c r="B695" s="113">
        <v>7</v>
      </c>
      <c r="C695" s="29">
        <f>+GI_Data_Monthly!J695</f>
        <v>1372400.2659618</v>
      </c>
      <c r="D695" s="37">
        <f t="shared" si="107"/>
        <v>123.42773924287687</v>
      </c>
      <c r="E695" s="37">
        <f>GI_Data_Monthly!C695</f>
        <v>3.934707</v>
      </c>
      <c r="F695" s="114">
        <f>GI_Data_Monthly!L695</f>
        <v>27437.91</v>
      </c>
      <c r="G695" s="37">
        <f>+GI_Data_Monthly!E695</f>
        <v>169.20302548828101</v>
      </c>
      <c r="H695" s="29">
        <f>+GI_Data_Monthly!H695</f>
        <v>10654.265655990501</v>
      </c>
      <c r="I695" s="115">
        <f>+GI_Data_Monthly!G695</f>
        <v>11119.0586036842</v>
      </c>
      <c r="J695" s="29">
        <f>GI_Data_Monthly!I695</f>
        <v>0</v>
      </c>
      <c r="K695" s="38">
        <f>+GI_Data_Monthly!K695</f>
        <v>58.216556143496199</v>
      </c>
      <c r="L695" s="74">
        <f>+H695*1000/Population_Monthly!C815</f>
        <v>0.41759947942726766</v>
      </c>
      <c r="M695" s="74">
        <f>GI_Data_Monthly!N695</f>
        <v>563.72940000000006</v>
      </c>
      <c r="N695" s="74">
        <f>GI_Data_Monthly!O695*100</f>
        <v>399.76870000000002</v>
      </c>
      <c r="O695" s="74">
        <f t="shared" si="111"/>
        <v>395.06184013304659</v>
      </c>
      <c r="P695" s="93">
        <f t="shared" si="108"/>
        <v>143.27099832338217</v>
      </c>
      <c r="Q695" s="116">
        <f t="shared" si="109"/>
        <v>24.311203539572315</v>
      </c>
      <c r="R695" s="74">
        <f t="shared" si="110"/>
        <v>398.86669252647971</v>
      </c>
      <c r="S695" s="121">
        <f t="shared" si="112"/>
        <v>2.5785198951964849E-2</v>
      </c>
      <c r="T695" s="74">
        <v>0</v>
      </c>
      <c r="U695" s="74">
        <f t="shared" si="115"/>
        <v>397.96905919314639</v>
      </c>
      <c r="V695" s="38">
        <v>75.946870155587462</v>
      </c>
      <c r="W695" s="83"/>
      <c r="X695" s="74">
        <f>+GI_Data_Monthly!AB695*100</f>
        <v>307.2758</v>
      </c>
      <c r="Y695" s="74">
        <f>+GI_Data_Monthly!AC695*100</f>
        <v>395.35879999999997</v>
      </c>
      <c r="Z695" s="122">
        <f t="shared" si="113"/>
        <v>2.433948168258343E-2</v>
      </c>
      <c r="AA695" s="120">
        <f t="shared" si="114"/>
        <v>3.8928216646843214</v>
      </c>
      <c r="AB695" s="38">
        <f t="shared" si="105"/>
        <v>29.102861550607596</v>
      </c>
      <c r="AC695" s="38">
        <f t="shared" si="106"/>
        <v>11.966746635809788</v>
      </c>
    </row>
    <row r="696" spans="1:29" x14ac:dyDescent="0.25">
      <c r="A696" s="113">
        <v>2037</v>
      </c>
      <c r="B696" s="113">
        <v>8</v>
      </c>
      <c r="C696" s="29">
        <f>+GI_Data_Monthly!J696</f>
        <v>1374958.3555169399</v>
      </c>
      <c r="D696" s="37">
        <f t="shared" si="107"/>
        <v>123.50529190617509</v>
      </c>
      <c r="E696" s="37">
        <f>GI_Data_Monthly!C696</f>
        <v>3.9423774258101298</v>
      </c>
      <c r="F696" s="114">
        <f>GI_Data_Monthly!L696</f>
        <v>27489.525163449402</v>
      </c>
      <c r="G696" s="37">
        <f>+GI_Data_Monthly!E696</f>
        <v>169.31160232141499</v>
      </c>
      <c r="H696" s="29">
        <f>+GI_Data_Monthly!H696</f>
        <v>10662.974548434</v>
      </c>
      <c r="I696" s="115">
        <f>+GI_Data_Monthly!G696</f>
        <v>11132.789002769799</v>
      </c>
      <c r="J696" s="29">
        <f>GI_Data_Monthly!I696</f>
        <v>0</v>
      </c>
      <c r="K696" s="38">
        <f>+GI_Data_Monthly!K696</f>
        <v>58.274931158404002</v>
      </c>
      <c r="L696" s="74">
        <f>+H696*1000/Population_Monthly!C816</f>
        <v>0.41765169369095068</v>
      </c>
      <c r="M696" s="74">
        <f>GI_Data_Monthly!N696</f>
        <v>551.49208039245298</v>
      </c>
      <c r="N696" s="74">
        <f>GI_Data_Monthly!O696*100</f>
        <v>400.51918179955396</v>
      </c>
      <c r="O696" s="74">
        <f t="shared" si="111"/>
        <v>395.90554733173809</v>
      </c>
      <c r="P696" s="93">
        <f t="shared" si="108"/>
        <v>139.88819963860394</v>
      </c>
      <c r="Q696" s="116">
        <f t="shared" si="109"/>
        <v>24.338623698030986</v>
      </c>
      <c r="R696" s="74">
        <f t="shared" si="110"/>
        <v>399.72827275140003</v>
      </c>
      <c r="S696" s="121">
        <f t="shared" si="112"/>
        <v>2.5933975290134859E-2</v>
      </c>
      <c r="T696" s="74">
        <v>0</v>
      </c>
      <c r="U696" s="74">
        <f t="shared" si="115"/>
        <v>398.86669252647971</v>
      </c>
      <c r="V696" s="38">
        <v>76.004279093170197</v>
      </c>
      <c r="W696" s="83"/>
      <c r="X696" s="74">
        <f>+GI_Data_Monthly!AB696*100</f>
        <v>307.74961290003404</v>
      </c>
      <c r="Y696" s="74">
        <f>+GI_Data_Monthly!AC696*100</f>
        <v>396.14055454647399</v>
      </c>
      <c r="Z696" s="122">
        <f t="shared" si="113"/>
        <v>2.4619065217713509E-2</v>
      </c>
      <c r="AA696" s="120">
        <f t="shared" si="114"/>
        <v>3.9004072253601816</v>
      </c>
      <c r="AB696" s="38">
        <f t="shared" ref="AB696:AB736" si="116">IF(Q696&gt;Q695,(AB695+(Q696-Q695)),AB695)</f>
        <v>29.130281709066267</v>
      </c>
      <c r="AC696" s="38">
        <f t="shared" ref="AC696:AC736" si="117">IF(Q696&lt;Q695,(AC695+(Q696-Q695)),AC695)</f>
        <v>11.966746635809788</v>
      </c>
    </row>
    <row r="697" spans="1:29" x14ac:dyDescent="0.25">
      <c r="A697" s="113">
        <v>2037</v>
      </c>
      <c r="B697" s="113">
        <v>9</v>
      </c>
      <c r="C697" s="29">
        <f>+GI_Data_Monthly!J697</f>
        <v>1377594.07253162</v>
      </c>
      <c r="D697" s="37">
        <f t="shared" si="107"/>
        <v>123.58862837850624</v>
      </c>
      <c r="E697" s="37">
        <f>GI_Data_Monthly!C697</f>
        <v>3.9500034696979198</v>
      </c>
      <c r="F697" s="114">
        <f>GI_Data_Monthly!L697</f>
        <v>27540.658296577702</v>
      </c>
      <c r="G697" s="37">
        <f>+GI_Data_Monthly!E697</f>
        <v>169.54244977568899</v>
      </c>
      <c r="H697" s="29">
        <f>+GI_Data_Monthly!H697</f>
        <v>10672.0404104316</v>
      </c>
      <c r="I697" s="115">
        <f>+GI_Data_Monthly!G697</f>
        <v>11146.6086371034</v>
      </c>
      <c r="J697" s="29">
        <f>GI_Data_Monthly!I697</f>
        <v>0</v>
      </c>
      <c r="K697" s="38">
        <f>+GI_Data_Monthly!K697</f>
        <v>58.336970977344002</v>
      </c>
      <c r="L697" s="74">
        <f>+H697*1000/Population_Monthly!C817</f>
        <v>0.41771780802149455</v>
      </c>
      <c r="M697" s="74">
        <f>GI_Data_Monthly!N697</f>
        <v>540.20522117827204</v>
      </c>
      <c r="N697" s="74">
        <f>GI_Data_Monthly!O697*100</f>
        <v>401.22407751271794</v>
      </c>
      <c r="O697" s="74">
        <f t="shared" si="111"/>
        <v>396.75296582436977</v>
      </c>
      <c r="P697" s="93">
        <f t="shared" si="108"/>
        <v>136.7606953569549</v>
      </c>
      <c r="Q697" s="116">
        <f t="shared" si="109"/>
        <v>24.368391643269682</v>
      </c>
      <c r="R697" s="74">
        <f t="shared" si="110"/>
        <v>400.50398643742398</v>
      </c>
      <c r="S697" s="121">
        <f t="shared" si="112"/>
        <v>2.6004067115173779E-2</v>
      </c>
      <c r="T697" s="74">
        <v>0</v>
      </c>
      <c r="U697" s="74">
        <f t="shared" si="115"/>
        <v>399.72827275140003</v>
      </c>
      <c r="V697" s="38">
        <v>76.119484739763124</v>
      </c>
      <c r="W697" s="83"/>
      <c r="X697" s="74">
        <f>+GI_Data_Monthly!AB697*100</f>
        <v>308.19075260331601</v>
      </c>
      <c r="Y697" s="74">
        <f>+GI_Data_Monthly!AC697*100</f>
        <v>396.92186692620402</v>
      </c>
      <c r="Z697" s="122">
        <f t="shared" si="113"/>
        <v>2.4900977418390757E-2</v>
      </c>
      <c r="AA697" s="120">
        <f t="shared" si="114"/>
        <v>3.9080143633287343</v>
      </c>
      <c r="AB697" s="38">
        <f t="shared" si="116"/>
        <v>29.160049654304963</v>
      </c>
      <c r="AC697" s="38">
        <f t="shared" si="117"/>
        <v>11.966746635809788</v>
      </c>
    </row>
    <row r="698" spans="1:29" x14ac:dyDescent="0.25">
      <c r="A698" s="113">
        <v>2037</v>
      </c>
      <c r="B698" s="113">
        <v>10</v>
      </c>
      <c r="C698" s="29">
        <f>+GI_Data_Monthly!J698</f>
        <v>1380363.5287226799</v>
      </c>
      <c r="D698" s="37">
        <f t="shared" si="107"/>
        <v>123.69230296108356</v>
      </c>
      <c r="E698" s="37">
        <f>GI_Data_Monthly!C698</f>
        <v>3.9574889999999998</v>
      </c>
      <c r="F698" s="114">
        <f>GI_Data_Monthly!L698</f>
        <v>27590.51</v>
      </c>
      <c r="G698" s="37">
        <f>+GI_Data_Monthly!E698</f>
        <v>169.69954842773399</v>
      </c>
      <c r="H698" s="29">
        <f>+GI_Data_Monthly!H698</f>
        <v>10679.881444037601</v>
      </c>
      <c r="I698" s="115">
        <f>+GI_Data_Monthly!G698</f>
        <v>11159.6558207585</v>
      </c>
      <c r="J698" s="29">
        <f>GI_Data_Monthly!I698</f>
        <v>0</v>
      </c>
      <c r="K698" s="38">
        <f>+GI_Data_Monthly!K698</f>
        <v>58.407657187258401</v>
      </c>
      <c r="L698" s="74">
        <f>+H698*1000/Population_Monthly!C818</f>
        <v>0.41773592271508808</v>
      </c>
      <c r="M698" s="74">
        <f>GI_Data_Monthly!N698</f>
        <v>533.58349999999996</v>
      </c>
      <c r="N698" s="74">
        <f>GI_Data_Monthly!O698*100</f>
        <v>402.01000000000005</v>
      </c>
      <c r="O698" s="74">
        <f t="shared" si="111"/>
        <v>397.6017908243698</v>
      </c>
      <c r="P698" s="93">
        <f t="shared" si="108"/>
        <v>134.82880179831201</v>
      </c>
      <c r="Q698" s="116">
        <f t="shared" si="109"/>
        <v>24.398976568745933</v>
      </c>
      <c r="R698" s="74">
        <f t="shared" si="110"/>
        <v>401.25108643742396</v>
      </c>
      <c r="S698" s="121">
        <f t="shared" si="112"/>
        <v>2.5996103863953346E-2</v>
      </c>
      <c r="T698" s="74">
        <v>0</v>
      </c>
      <c r="U698" s="74">
        <f t="shared" si="115"/>
        <v>400.50398643742398</v>
      </c>
      <c r="V698" s="38">
        <v>76.199921589289787</v>
      </c>
      <c r="W698" s="83"/>
      <c r="X698" s="74">
        <f>+GI_Data_Monthly!AB698*100</f>
        <v>308.678</v>
      </c>
      <c r="Y698" s="74">
        <f>+GI_Data_Monthly!AC698*100</f>
        <v>397.6789</v>
      </c>
      <c r="Z698" s="122">
        <f t="shared" si="113"/>
        <v>2.5159830684777951E-2</v>
      </c>
      <c r="AA698" s="120">
        <f t="shared" si="114"/>
        <v>3.9156403633287344</v>
      </c>
      <c r="AB698" s="38">
        <f t="shared" si="116"/>
        <v>29.190634579781214</v>
      </c>
      <c r="AC698" s="38">
        <f t="shared" si="117"/>
        <v>11.966746635809788</v>
      </c>
    </row>
    <row r="699" spans="1:29" x14ac:dyDescent="0.25">
      <c r="A699" s="113">
        <v>2037</v>
      </c>
      <c r="B699" s="113">
        <v>11</v>
      </c>
      <c r="C699" s="29">
        <f>+GI_Data_Monthly!J699</f>
        <v>1383532.57184233</v>
      </c>
      <c r="D699" s="37">
        <f t="shared" si="107"/>
        <v>123.83304279652276</v>
      </c>
      <c r="E699" s="37">
        <f>GI_Data_Monthly!C699</f>
        <v>3.9654393298752102</v>
      </c>
      <c r="F699" s="114">
        <f>GI_Data_Monthly!L699</f>
        <v>27642.922326474501</v>
      </c>
      <c r="G699" s="37">
        <f>+GI_Data_Monthly!E699</f>
        <v>169.66343192681401</v>
      </c>
      <c r="H699" s="29">
        <f>+GI_Data_Monthly!H699</f>
        <v>10686.116001935799</v>
      </c>
      <c r="I699" s="115">
        <f>+GI_Data_Monthly!G699</f>
        <v>11172.5638052494</v>
      </c>
      <c r="J699" s="29">
        <f>GI_Data_Monthly!I699</f>
        <v>0</v>
      </c>
      <c r="K699" s="38">
        <f>+GI_Data_Monthly!K699</f>
        <v>58.495666626039799</v>
      </c>
      <c r="L699" s="74">
        <f>+H699*1000/Population_Monthly!C819</f>
        <v>0.4176912196292592</v>
      </c>
      <c r="M699" s="74">
        <f>GI_Data_Monthly!N699</f>
        <v>533.86575018561905</v>
      </c>
      <c r="N699" s="74">
        <f>GI_Data_Monthly!O699*100</f>
        <v>403.02836998613401</v>
      </c>
      <c r="O699" s="74">
        <f t="shared" si="111"/>
        <v>398.45047275422462</v>
      </c>
      <c r="P699" s="93">
        <f t="shared" si="108"/>
        <v>134.62966036664076</v>
      </c>
      <c r="Q699" s="116">
        <f t="shared" si="109"/>
        <v>24.433126336057118</v>
      </c>
      <c r="R699" s="74">
        <f t="shared" si="110"/>
        <v>402.08748249961735</v>
      </c>
      <c r="S699" s="121">
        <f t="shared" si="112"/>
        <v>2.5924230266693993E-2</v>
      </c>
      <c r="T699" s="74">
        <v>0</v>
      </c>
      <c r="U699" s="74">
        <f t="shared" si="115"/>
        <v>401.25108643742396</v>
      </c>
      <c r="V699" s="38">
        <v>76.189845045824427</v>
      </c>
      <c r="W699" s="83"/>
      <c r="X699" s="74">
        <f>+GI_Data_Monthly!AB699*100</f>
        <v>309.30415178014397</v>
      </c>
      <c r="Y699" s="74">
        <f>+GI_Data_Monthly!AC699*100</f>
        <v>398.46381659061501</v>
      </c>
      <c r="Z699" s="122">
        <f t="shared" si="113"/>
        <v>2.5367109436049251E-2</v>
      </c>
      <c r="AA699" s="120">
        <f t="shared" si="114"/>
        <v>3.9232838666954142</v>
      </c>
      <c r="AB699" s="38">
        <f t="shared" si="116"/>
        <v>29.224784347092399</v>
      </c>
      <c r="AC699" s="38">
        <f t="shared" si="117"/>
        <v>11.966746635809788</v>
      </c>
    </row>
    <row r="700" spans="1:29" x14ac:dyDescent="0.25">
      <c r="A700" s="113">
        <v>2037</v>
      </c>
      <c r="B700" s="113">
        <v>12</v>
      </c>
      <c r="C700" s="29">
        <f>+GI_Data_Monthly!J700</f>
        <v>1386719.37471747</v>
      </c>
      <c r="D700" s="37">
        <f t="shared" si="107"/>
        <v>123.98053154526689</v>
      </c>
      <c r="E700" s="37">
        <f>GI_Data_Monthly!C700</f>
        <v>3.9732703895541701</v>
      </c>
      <c r="F700" s="114">
        <f>GI_Data_Monthly!L700</f>
        <v>27693.758395014898</v>
      </c>
      <c r="G700" s="37">
        <f>+GI_Data_Monthly!E700</f>
        <v>169.531426840671</v>
      </c>
      <c r="H700" s="29">
        <f>+GI_Data_Monthly!H700</f>
        <v>10691.005064579</v>
      </c>
      <c r="I700" s="115">
        <f>+GI_Data_Monthly!G700</f>
        <v>11184.976846232999</v>
      </c>
      <c r="J700" s="29">
        <f>GI_Data_Monthly!I700</f>
        <v>10651.499374874165</v>
      </c>
      <c r="K700" s="38">
        <f>+GI_Data_Monthly!K700</f>
        <v>58.586325288892397</v>
      </c>
      <c r="L700" s="74">
        <f>+H700*1000/Population_Monthly!C820</f>
        <v>0.41759402275660634</v>
      </c>
      <c r="M700" s="74">
        <f>GI_Data_Monthly!N700</f>
        <v>540.51019004044997</v>
      </c>
      <c r="N700" s="74">
        <f>GI_Data_Monthly!O700*100</f>
        <v>404.11059345063904</v>
      </c>
      <c r="O700" s="74">
        <f t="shared" si="111"/>
        <v>399.29952681109125</v>
      </c>
      <c r="P700" s="93">
        <f t="shared" si="108"/>
        <v>136.03659883341066</v>
      </c>
      <c r="Q700" s="116">
        <f t="shared" si="109"/>
        <v>24.465299255915674</v>
      </c>
      <c r="R700" s="74">
        <f t="shared" si="110"/>
        <v>403.04965447892437</v>
      </c>
      <c r="S700" s="121">
        <f t="shared" si="112"/>
        <v>2.5864638458749534E-2</v>
      </c>
      <c r="T700" s="74">
        <v>0</v>
      </c>
      <c r="U700" s="74">
        <f t="shared" si="115"/>
        <v>402.08748249961735</v>
      </c>
      <c r="V700" s="38">
        <v>76.135173990950335</v>
      </c>
      <c r="W700" s="83">
        <f>AVERAGE(Q689:Q700)</f>
        <v>24.303206962417288</v>
      </c>
      <c r="X700" s="74">
        <f>+GI_Data_Monthly!AB700*100</f>
        <v>309.95916870980705</v>
      </c>
      <c r="Y700" s="74">
        <f>+GI_Data_Monthly!AC700*100</f>
        <v>399.228730438144</v>
      </c>
      <c r="Z700" s="122">
        <f t="shared" si="113"/>
        <v>2.5516448099927536E-2</v>
      </c>
      <c r="AA700" s="120">
        <f t="shared" si="114"/>
        <v>3.9309445754562415</v>
      </c>
      <c r="AB700" s="38">
        <f t="shared" si="116"/>
        <v>29.256957266950955</v>
      </c>
      <c r="AC700" s="38">
        <f t="shared" si="117"/>
        <v>11.966746635809788</v>
      </c>
    </row>
    <row r="701" spans="1:29" x14ac:dyDescent="0.25">
      <c r="A701" s="113">
        <v>2038</v>
      </c>
      <c r="B701" s="113">
        <v>1</v>
      </c>
      <c r="C701" s="29">
        <f>+GI_Data_Monthly!J701</f>
        <v>1389886.27097477</v>
      </c>
      <c r="D701" s="37">
        <f t="shared" si="107"/>
        <v>124.11472396289544</v>
      </c>
      <c r="E701" s="37">
        <f>GI_Data_Monthly!C701</f>
        <v>3.9813860000000001</v>
      </c>
      <c r="F701" s="114">
        <f>GI_Data_Monthly!L701</f>
        <v>27745.3</v>
      </c>
      <c r="G701" s="37">
        <f>+GI_Data_Monthly!E701</f>
        <v>169.44971466064499</v>
      </c>
      <c r="H701" s="29">
        <f>+GI_Data_Monthly!H701</f>
        <v>10695.9558862473</v>
      </c>
      <c r="I701" s="115">
        <f>+GI_Data_Monthly!G701</f>
        <v>11198.399566116601</v>
      </c>
      <c r="J701" s="29">
        <f>GI_Data_Monthly!I701</f>
        <v>0</v>
      </c>
      <c r="K701" s="38">
        <f>+GI_Data_Monthly!K701</f>
        <v>58.673029165646099</v>
      </c>
      <c r="L701" s="74">
        <f>+H701*1000/Population_Monthly!C821</f>
        <v>0.41749937056759179</v>
      </c>
      <c r="M701" s="74">
        <f>GI_Data_Monthly!N701</f>
        <v>552.62789999999995</v>
      </c>
      <c r="N701" s="74">
        <f>GI_Data_Monthly!O701*100</f>
        <v>405.17110000000002</v>
      </c>
      <c r="O701" s="74">
        <f t="shared" si="111"/>
        <v>400.15200181109122</v>
      </c>
      <c r="P701" s="93">
        <f t="shared" si="108"/>
        <v>138.80289426847835</v>
      </c>
      <c r="Q701" s="116">
        <f t="shared" si="109"/>
        <v>24.4959527459512</v>
      </c>
      <c r="R701" s="74">
        <f t="shared" si="110"/>
        <v>404.10335447892436</v>
      </c>
      <c r="S701" s="121">
        <f t="shared" si="112"/>
        <v>2.5901817332900645E-2</v>
      </c>
      <c r="T701" s="74">
        <v>0</v>
      </c>
      <c r="U701" s="74">
        <f t="shared" si="115"/>
        <v>403.04965447892437</v>
      </c>
      <c r="V701" s="38">
        <v>76.105919578938284</v>
      </c>
      <c r="W701" s="83"/>
      <c r="X701" s="74">
        <f>+GI_Data_Monthly!AB701*100</f>
        <v>310.58159999999998</v>
      </c>
      <c r="Y701" s="74">
        <f>+GI_Data_Monthly!AC701*100</f>
        <v>400.02779999999996</v>
      </c>
      <c r="Z701" s="122">
        <f t="shared" si="113"/>
        <v>2.5622206881068255E-2</v>
      </c>
      <c r="AA701" s="120">
        <f t="shared" si="114"/>
        <v>3.938626158789575</v>
      </c>
      <c r="AB701" s="38">
        <f t="shared" si="116"/>
        <v>29.287610756986481</v>
      </c>
      <c r="AC701" s="38">
        <f t="shared" si="117"/>
        <v>11.966746635809788</v>
      </c>
    </row>
    <row r="702" spans="1:29" x14ac:dyDescent="0.25">
      <c r="A702" s="113">
        <v>2038</v>
      </c>
      <c r="B702" s="113">
        <v>2</v>
      </c>
      <c r="C702" s="29">
        <f>+GI_Data_Monthly!J702</f>
        <v>1392749.0637483499</v>
      </c>
      <c r="D702" s="37">
        <f t="shared" si="107"/>
        <v>124.2099343368094</v>
      </c>
      <c r="E702" s="37">
        <f>GI_Data_Monthly!C702</f>
        <v>3.9894393163426201</v>
      </c>
      <c r="F702" s="114">
        <f>GI_Data_Monthly!L702</f>
        <v>27795.119807900501</v>
      </c>
      <c r="G702" s="37">
        <f>+GI_Data_Monthly!E702</f>
        <v>169.527551188915</v>
      </c>
      <c r="H702" s="29">
        <f>+GI_Data_Monthly!H702</f>
        <v>10701.7385015253</v>
      </c>
      <c r="I702" s="115">
        <f>+GI_Data_Monthly!G702</f>
        <v>11212.8636987421</v>
      </c>
      <c r="J702" s="29">
        <f>GI_Data_Monthly!I702</f>
        <v>0</v>
      </c>
      <c r="K702" s="38">
        <f>+GI_Data_Monthly!K702</f>
        <v>58.743761301598603</v>
      </c>
      <c r="L702" s="74">
        <f>+H702*1000/Population_Monthly!C822</f>
        <v>0.41743729415182063</v>
      </c>
      <c r="M702" s="74">
        <f>GI_Data_Monthly!N702</f>
        <v>568.18718259583295</v>
      </c>
      <c r="N702" s="74">
        <f>GI_Data_Monthly!O702*100</f>
        <v>406.06334688975699</v>
      </c>
      <c r="O702" s="74">
        <f t="shared" si="111"/>
        <v>401.01268259457652</v>
      </c>
      <c r="P702" s="93">
        <f t="shared" si="108"/>
        <v>142.42281622589695</v>
      </c>
      <c r="Q702" s="116">
        <f t="shared" si="109"/>
        <v>24.521836766039755</v>
      </c>
      <c r="R702" s="74">
        <f t="shared" si="110"/>
        <v>405.11501344679868</v>
      </c>
      <c r="S702" s="121">
        <f t="shared" si="112"/>
        <v>2.6098689197626257E-2</v>
      </c>
      <c r="T702" s="74">
        <v>0</v>
      </c>
      <c r="U702" s="74">
        <f t="shared" si="115"/>
        <v>404.10335447892436</v>
      </c>
      <c r="V702" s="38">
        <v>76.153611174346409</v>
      </c>
      <c r="W702" s="83"/>
      <c r="X702" s="74">
        <f>+GI_Data_Monthly!AB702*100</f>
        <v>311.07688816757604</v>
      </c>
      <c r="Y702" s="74">
        <f>+GI_Data_Monthly!AC702*100</f>
        <v>400.83744560929705</v>
      </c>
      <c r="Z702" s="122">
        <f t="shared" si="113"/>
        <v>2.5718268034004028E-2</v>
      </c>
      <c r="AA702" s="120">
        <f t="shared" si="114"/>
        <v>3.9463337030285541</v>
      </c>
      <c r="AB702" s="38">
        <f t="shared" si="116"/>
        <v>29.313494777075036</v>
      </c>
      <c r="AC702" s="38">
        <f t="shared" si="117"/>
        <v>11.966746635809788</v>
      </c>
    </row>
    <row r="703" spans="1:29" x14ac:dyDescent="0.25">
      <c r="A703" s="113">
        <v>2038</v>
      </c>
      <c r="B703" s="113">
        <v>3</v>
      </c>
      <c r="C703" s="29">
        <f>+GI_Data_Monthly!J703</f>
        <v>1395183.2216573299</v>
      </c>
      <c r="D703" s="37">
        <f t="shared" si="107"/>
        <v>124.2774468873631</v>
      </c>
      <c r="E703" s="37">
        <f>GI_Data_Monthly!C703</f>
        <v>3.9966991119465001</v>
      </c>
      <c r="F703" s="114">
        <f>GI_Data_Monthly!L703</f>
        <v>27839.381157838401</v>
      </c>
      <c r="G703" s="37">
        <f>+GI_Data_Monthly!E703</f>
        <v>169.64615723419601</v>
      </c>
      <c r="H703" s="29">
        <f>+GI_Data_Monthly!H703</f>
        <v>10707.921470835199</v>
      </c>
      <c r="I703" s="115">
        <f>+GI_Data_Monthly!G703</f>
        <v>11226.358897779999</v>
      </c>
      <c r="J703" s="29">
        <f>GI_Data_Monthly!I703</f>
        <v>0</v>
      </c>
      <c r="K703" s="38">
        <f>+GI_Data_Monthly!K703</f>
        <v>58.799531382486599</v>
      </c>
      <c r="L703" s="74">
        <f>+H703*1000/Population_Monthly!C823</f>
        <v>0.4173909088676529</v>
      </c>
      <c r="M703" s="74">
        <f>GI_Data_Monthly!N703</f>
        <v>581.81898667415896</v>
      </c>
      <c r="N703" s="74">
        <f>GI_Data_Monthly!O703*100</f>
        <v>406.79963191041298</v>
      </c>
      <c r="O703" s="74">
        <f t="shared" si="111"/>
        <v>401.88351492738781</v>
      </c>
      <c r="P703" s="93">
        <f t="shared" si="108"/>
        <v>145.57487826267649</v>
      </c>
      <c r="Q703" s="116">
        <f t="shared" si="109"/>
        <v>24.542389844728159</v>
      </c>
      <c r="R703" s="74">
        <f t="shared" si="110"/>
        <v>406.01135960005666</v>
      </c>
      <c r="S703" s="121">
        <f t="shared" si="112"/>
        <v>2.636557936691819E-2</v>
      </c>
      <c r="T703" s="74">
        <v>0</v>
      </c>
      <c r="U703" s="74">
        <f t="shared" si="115"/>
        <v>405.11501344679868</v>
      </c>
      <c r="V703" s="38">
        <v>76.220000044703482</v>
      </c>
      <c r="W703" s="83"/>
      <c r="X703" s="74">
        <f>+GI_Data_Monthly!AB703*100</f>
        <v>311.46976306442201</v>
      </c>
      <c r="Y703" s="74">
        <f>+GI_Data_Monthly!AC703*100</f>
        <v>401.57458165384099</v>
      </c>
      <c r="Z703" s="122">
        <f t="shared" si="113"/>
        <v>2.5829192003642327E-2</v>
      </c>
      <c r="AA703" s="120">
        <f t="shared" si="114"/>
        <v>3.9540676504348973</v>
      </c>
      <c r="AB703" s="38">
        <f t="shared" si="116"/>
        <v>29.334047855763441</v>
      </c>
      <c r="AC703" s="38">
        <f t="shared" si="117"/>
        <v>11.966746635809788</v>
      </c>
    </row>
    <row r="704" spans="1:29" x14ac:dyDescent="0.25">
      <c r="A704" s="113">
        <v>2038</v>
      </c>
      <c r="B704" s="113">
        <v>4</v>
      </c>
      <c r="C704" s="29">
        <f>+GI_Data_Monthly!J704</f>
        <v>1397906.4348420701</v>
      </c>
      <c r="D704" s="37">
        <f t="shared" si="107"/>
        <v>124.35758476635417</v>
      </c>
      <c r="E704" s="37">
        <f>GI_Data_Monthly!C704</f>
        <v>4.0047969999999999</v>
      </c>
      <c r="F704" s="114">
        <f>GI_Data_Monthly!L704</f>
        <v>27888.78</v>
      </c>
      <c r="G704" s="37">
        <f>+GI_Data_Monthly!E704</f>
        <v>169.68162536621099</v>
      </c>
      <c r="H704" s="29">
        <f>+GI_Data_Monthly!H704</f>
        <v>10715.9445588171</v>
      </c>
      <c r="I704" s="115">
        <f>+GI_Data_Monthly!G704</f>
        <v>11241.022712595201</v>
      </c>
      <c r="J704" s="29">
        <f>GI_Data_Monthly!I704</f>
        <v>0</v>
      </c>
      <c r="K704" s="38">
        <f>+GI_Data_Monthly!K704</f>
        <v>58.862284681668498</v>
      </c>
      <c r="L704" s="74">
        <f>+H704*1000/Population_Monthly!C824</f>
        <v>0.41741154666969976</v>
      </c>
      <c r="M704" s="74">
        <f>GI_Data_Monthly!N704</f>
        <v>592.18610000000001</v>
      </c>
      <c r="N704" s="74">
        <f>GI_Data_Monthly!O704*100</f>
        <v>407.66910000000001</v>
      </c>
      <c r="O704" s="74">
        <f t="shared" si="111"/>
        <v>402.76628992738785</v>
      </c>
      <c r="P704" s="93">
        <f t="shared" si="108"/>
        <v>147.86919287045012</v>
      </c>
      <c r="Q704" s="116">
        <f t="shared" si="109"/>
        <v>24.569797289487425</v>
      </c>
      <c r="R704" s="74">
        <f t="shared" si="110"/>
        <v>406.84402626672335</v>
      </c>
      <c r="S704" s="121">
        <f t="shared" si="112"/>
        <v>2.6678281577472207E-2</v>
      </c>
      <c r="T704" s="74">
        <v>0</v>
      </c>
      <c r="U704" s="74">
        <f t="shared" si="115"/>
        <v>406.01135960005666</v>
      </c>
      <c r="V704" s="38">
        <v>76.247535871689664</v>
      </c>
      <c r="W704" s="83"/>
      <c r="X704" s="74">
        <f>+GI_Data_Monthly!AB704*100</f>
        <v>311.9384</v>
      </c>
      <c r="Y704" s="74">
        <f>+GI_Data_Monthly!AC704*100</f>
        <v>402.3922</v>
      </c>
      <c r="Z704" s="122">
        <f t="shared" si="113"/>
        <v>2.5955944182019724E-2</v>
      </c>
      <c r="AA704" s="120">
        <f t="shared" si="114"/>
        <v>3.9618316504348967</v>
      </c>
      <c r="AB704" s="38">
        <f t="shared" si="116"/>
        <v>29.361455300522707</v>
      </c>
      <c r="AC704" s="38">
        <f t="shared" si="117"/>
        <v>11.966746635809788</v>
      </c>
    </row>
    <row r="705" spans="1:29" x14ac:dyDescent="0.25">
      <c r="A705" s="113">
        <v>2038</v>
      </c>
      <c r="B705" s="113">
        <v>5</v>
      </c>
      <c r="C705" s="29">
        <f>+GI_Data_Monthly!J705</f>
        <v>1400702.6808517801</v>
      </c>
      <c r="D705" s="37">
        <f t="shared" si="107"/>
        <v>124.45835540193868</v>
      </c>
      <c r="E705" s="37">
        <f>GI_Data_Monthly!C705</f>
        <v>4.0127380940365196</v>
      </c>
      <c r="F705" s="114">
        <f>GI_Data_Monthly!L705</f>
        <v>27937.800124133599</v>
      </c>
      <c r="G705" s="37">
        <f>+GI_Data_Monthly!E705</f>
        <v>169.52157130290601</v>
      </c>
      <c r="H705" s="29">
        <f>+GI_Data_Monthly!H705</f>
        <v>10724.831759385301</v>
      </c>
      <c r="I705" s="115">
        <f>+GI_Data_Monthly!G705</f>
        <v>11254.3884765969</v>
      </c>
      <c r="J705" s="29">
        <f>GI_Data_Monthly!I705</f>
        <v>0</v>
      </c>
      <c r="K705" s="38">
        <f>+GI_Data_Monthly!K705</f>
        <v>58.9309215738567</v>
      </c>
      <c r="L705" s="74">
        <f>+H705*1000/Population_Monthly!C825</f>
        <v>0.4174764615112927</v>
      </c>
      <c r="M705" s="74">
        <f>GI_Data_Monthly!N705</f>
        <v>594.31630043096197</v>
      </c>
      <c r="N705" s="74">
        <f>GI_Data_Monthly!O705*100</f>
        <v>408.65183503551197</v>
      </c>
      <c r="O705" s="74">
        <f t="shared" si="111"/>
        <v>403.65940608661441</v>
      </c>
      <c r="P705" s="93">
        <f t="shared" si="108"/>
        <v>148.10742353561466</v>
      </c>
      <c r="Q705" s="116">
        <f t="shared" si="109"/>
        <v>24.602272612253195</v>
      </c>
      <c r="R705" s="74">
        <f t="shared" si="110"/>
        <v>407.70685564864169</v>
      </c>
      <c r="S705" s="121">
        <f t="shared" si="112"/>
        <v>2.6932561756719098E-2</v>
      </c>
      <c r="T705" s="74">
        <v>0</v>
      </c>
      <c r="U705" s="74">
        <f t="shared" si="115"/>
        <v>406.84402626672335</v>
      </c>
      <c r="V705" s="38">
        <v>76.180935607677455</v>
      </c>
      <c r="W705" s="83"/>
      <c r="X705" s="74">
        <f>+GI_Data_Monthly!AB705*100</f>
        <v>312.48997715315403</v>
      </c>
      <c r="Y705" s="74">
        <f>+GI_Data_Monthly!AC705*100</f>
        <v>403.18095192078295</v>
      </c>
      <c r="Z705" s="122">
        <f t="shared" si="113"/>
        <v>2.6088442939594243E-2</v>
      </c>
      <c r="AA705" s="120">
        <f t="shared" si="114"/>
        <v>3.9696235511433016</v>
      </c>
      <c r="AB705" s="38">
        <f t="shared" si="116"/>
        <v>29.393930623288476</v>
      </c>
      <c r="AC705" s="38">
        <f t="shared" si="117"/>
        <v>11.966746635809788</v>
      </c>
    </row>
    <row r="706" spans="1:29" x14ac:dyDescent="0.25">
      <c r="A706" s="113">
        <v>2038</v>
      </c>
      <c r="B706" s="113">
        <v>6</v>
      </c>
      <c r="C706" s="29">
        <f>+GI_Data_Monthly!J706</f>
        <v>1403637.7249098499</v>
      </c>
      <c r="D706" s="37">
        <f t="shared" si="107"/>
        <v>124.57278548347503</v>
      </c>
      <c r="E706" s="37">
        <f>GI_Data_Monthly!C706</f>
        <v>4.0209665107370096</v>
      </c>
      <c r="F706" s="114">
        <f>GI_Data_Monthly!L706</f>
        <v>27988.964876663598</v>
      </c>
      <c r="G706" s="37">
        <f>+GI_Data_Monthly!E706</f>
        <v>169.260584229637</v>
      </c>
      <c r="H706" s="29">
        <f>+GI_Data_Monthly!H706</f>
        <v>10734.3944157147</v>
      </c>
      <c r="I706" s="115">
        <f>+GI_Data_Monthly!G706</f>
        <v>11267.6112961771</v>
      </c>
      <c r="J706" s="29">
        <f>GI_Data_Monthly!I706</f>
        <v>0</v>
      </c>
      <c r="K706" s="38">
        <f>+GI_Data_Monthly!K706</f>
        <v>59.004617284839298</v>
      </c>
      <c r="L706" s="74">
        <f>+H706*1000/Population_Monthly!C826</f>
        <v>0.41756756420685648</v>
      </c>
      <c r="M706" s="74">
        <f>GI_Data_Monthly!N706</f>
        <v>589.39745469937998</v>
      </c>
      <c r="N706" s="74">
        <f>GI_Data_Monthly!O706*100</f>
        <v>409.72261641458198</v>
      </c>
      <c r="O706" s="74">
        <f t="shared" si="111"/>
        <v>404.5615460832758</v>
      </c>
      <c r="P706" s="93">
        <f t="shared" si="108"/>
        <v>146.58104043531273</v>
      </c>
      <c r="Q706" s="116">
        <f t="shared" si="109"/>
        <v>24.638414316588129</v>
      </c>
      <c r="R706" s="74">
        <f t="shared" si="110"/>
        <v>408.68118381669797</v>
      </c>
      <c r="S706" s="121">
        <f t="shared" si="112"/>
        <v>2.7139040114354973E-2</v>
      </c>
      <c r="T706" s="74">
        <v>0</v>
      </c>
      <c r="U706" s="74">
        <f t="shared" si="115"/>
        <v>407.70685564864169</v>
      </c>
      <c r="V706" s="38">
        <v>76.066786350720363</v>
      </c>
      <c r="W706" s="83"/>
      <c r="X706" s="74">
        <f>+GI_Data_Monthly!AB706*100</f>
        <v>313.107749016649</v>
      </c>
      <c r="Y706" s="74">
        <f>+GI_Data_Monthly!AC706*100</f>
        <v>403.99307188696901</v>
      </c>
      <c r="Z706" s="122">
        <f t="shared" si="113"/>
        <v>2.6218681941055144E-2</v>
      </c>
      <c r="AA706" s="120">
        <f t="shared" si="114"/>
        <v>3.9774427206666729</v>
      </c>
      <c r="AB706" s="38">
        <f t="shared" si="116"/>
        <v>29.43007232762341</v>
      </c>
      <c r="AC706" s="38">
        <f t="shared" si="117"/>
        <v>11.966746635809788</v>
      </c>
    </row>
    <row r="707" spans="1:29" x14ac:dyDescent="0.25">
      <c r="A707" s="113">
        <v>2038</v>
      </c>
      <c r="B707" s="113">
        <v>7</v>
      </c>
      <c r="C707" s="29">
        <f>+GI_Data_Monthly!J707</f>
        <v>1406341.8683702699</v>
      </c>
      <c r="D707" s="37">
        <f t="shared" si="107"/>
        <v>124.67237361010633</v>
      </c>
      <c r="E707" s="37">
        <f>GI_Data_Monthly!C707</f>
        <v>4.0288370000000002</v>
      </c>
      <c r="F707" s="114">
        <f>GI_Data_Monthly!L707</f>
        <v>28037.86</v>
      </c>
      <c r="G707" s="37">
        <f>+GI_Data_Monthly!E707</f>
        <v>169.06829071044899</v>
      </c>
      <c r="H707" s="29">
        <f>+GI_Data_Monthly!H707</f>
        <v>10743.0893582217</v>
      </c>
      <c r="I707" s="115">
        <f>+GI_Data_Monthly!G707</f>
        <v>11280.300740630701</v>
      </c>
      <c r="J707" s="29">
        <f>GI_Data_Monthly!I707</f>
        <v>0</v>
      </c>
      <c r="K707" s="38">
        <f>+GI_Data_Monthly!K707</f>
        <v>59.070290380663501</v>
      </c>
      <c r="L707" s="74">
        <f>+H707*1000/Population_Monthly!C827</f>
        <v>0.41762481305223331</v>
      </c>
      <c r="M707" s="74">
        <f>GI_Data_Monthly!N707</f>
        <v>579.84500000000003</v>
      </c>
      <c r="N707" s="74">
        <f>GI_Data_Monthly!O707*100</f>
        <v>410.68009999999998</v>
      </c>
      <c r="O707" s="74">
        <f t="shared" si="111"/>
        <v>405.47082941660909</v>
      </c>
      <c r="P707" s="93">
        <f t="shared" si="108"/>
        <v>143.92366829434897</v>
      </c>
      <c r="Q707" s="116">
        <f t="shared" si="109"/>
        <v>24.66921897716573</v>
      </c>
      <c r="R707" s="74">
        <f t="shared" si="110"/>
        <v>409.68485048336464</v>
      </c>
      <c r="S707" s="121">
        <f t="shared" si="112"/>
        <v>2.7294282919097856E-2</v>
      </c>
      <c r="T707" s="74">
        <v>0</v>
      </c>
      <c r="U707" s="74">
        <f t="shared" si="115"/>
        <v>408.68118381669797</v>
      </c>
      <c r="V707" s="38">
        <v>75.98639282702662</v>
      </c>
      <c r="W707" s="83"/>
      <c r="X707" s="74">
        <f>+GI_Data_Monthly!AB707*100</f>
        <v>313.67039999999997</v>
      </c>
      <c r="Y707" s="74">
        <f>+GI_Data_Monthly!AC707*100</f>
        <v>404.77679999999998</v>
      </c>
      <c r="Z707" s="122">
        <f t="shared" si="113"/>
        <v>2.6344438938316228E-2</v>
      </c>
      <c r="AA707" s="120">
        <f t="shared" si="114"/>
        <v>3.9852868873333409</v>
      </c>
      <c r="AB707" s="38">
        <f t="shared" si="116"/>
        <v>29.460876988201012</v>
      </c>
      <c r="AC707" s="38">
        <f t="shared" si="117"/>
        <v>11.966746635809788</v>
      </c>
    </row>
    <row r="708" spans="1:29" x14ac:dyDescent="0.25">
      <c r="A708" s="113">
        <v>2038</v>
      </c>
      <c r="B708" s="113">
        <v>8</v>
      </c>
      <c r="C708" s="29">
        <f>+GI_Data_Monthly!J708</f>
        <v>1408896.48157547</v>
      </c>
      <c r="D708" s="37">
        <f t="shared" si="107"/>
        <v>124.75064761807485</v>
      </c>
      <c r="E708" s="37">
        <f>GI_Data_Monthly!C708</f>
        <v>4.0368111447422299</v>
      </c>
      <c r="F708" s="114">
        <f>GI_Data_Monthly!L708</f>
        <v>28087.116686864101</v>
      </c>
      <c r="G708" s="37">
        <f>+GI_Data_Monthly!E708</f>
        <v>169.037820296776</v>
      </c>
      <c r="H708" s="29">
        <f>+GI_Data_Monthly!H708</f>
        <v>10750.9258417521</v>
      </c>
      <c r="I708" s="115">
        <f>+GI_Data_Monthly!G708</f>
        <v>11293.700742049999</v>
      </c>
      <c r="J708" s="29">
        <f>GI_Data_Monthly!I708</f>
        <v>0</v>
      </c>
      <c r="K708" s="38">
        <f>+GI_Data_Monthly!K708</f>
        <v>59.1276650534179</v>
      </c>
      <c r="L708" s="74">
        <f>+H708*1000/Population_Monthly!C828</f>
        <v>0.41764863581708261</v>
      </c>
      <c r="M708" s="74">
        <f>GI_Data_Monthly!N708</f>
        <v>567.48482704000696</v>
      </c>
      <c r="N708" s="74">
        <f>GI_Data_Monthly!O708*100</f>
        <v>411.509932459563</v>
      </c>
      <c r="O708" s="74">
        <f t="shared" si="111"/>
        <v>406.38672530494318</v>
      </c>
      <c r="P708" s="93">
        <f t="shared" si="108"/>
        <v>140.57750206598868</v>
      </c>
      <c r="Q708" s="116">
        <f t="shared" si="109"/>
        <v>24.694588648609376</v>
      </c>
      <c r="R708" s="74">
        <f t="shared" si="110"/>
        <v>410.63754962471495</v>
      </c>
      <c r="S708" s="121">
        <f t="shared" si="112"/>
        <v>2.744125914426121E-2</v>
      </c>
      <c r="T708" s="74">
        <v>0</v>
      </c>
      <c r="U708" s="74">
        <f t="shared" si="115"/>
        <v>409.68485048336464</v>
      </c>
      <c r="V708" s="38">
        <v>75.986015141812118</v>
      </c>
      <c r="W708" s="83"/>
      <c r="X708" s="74">
        <f>+GI_Data_Monthly!AB708*100</f>
        <v>314.16197990548</v>
      </c>
      <c r="Y708" s="74">
        <f>+GI_Data_Monthly!AC708*100</f>
        <v>405.58521946230803</v>
      </c>
      <c r="Z708" s="122">
        <f t="shared" si="113"/>
        <v>2.6470045926160091E-2</v>
      </c>
      <c r="AA708" s="120">
        <f t="shared" si="114"/>
        <v>3.9931563639110155</v>
      </c>
      <c r="AB708" s="38">
        <f t="shared" si="116"/>
        <v>29.486246659644657</v>
      </c>
      <c r="AC708" s="38">
        <f t="shared" si="117"/>
        <v>11.966746635809788</v>
      </c>
    </row>
    <row r="709" spans="1:29" x14ac:dyDescent="0.25">
      <c r="A709" s="113">
        <v>2038</v>
      </c>
      <c r="B709" s="113">
        <v>9</v>
      </c>
      <c r="C709" s="29">
        <f>+GI_Data_Monthly!J709</f>
        <v>1411462.0129653099</v>
      </c>
      <c r="D709" s="37">
        <f t="shared" ref="D709:D736" si="118">C709/I709</f>
        <v>124.82574799882411</v>
      </c>
      <c r="E709" s="37">
        <f>GI_Data_Monthly!C709</f>
        <v>4.0447835135132904</v>
      </c>
      <c r="F709" s="114">
        <f>GI_Data_Monthly!L709</f>
        <v>28136.566299303598</v>
      </c>
      <c r="G709" s="37">
        <f>+GI_Data_Monthly!E709</f>
        <v>169.07311631528</v>
      </c>
      <c r="H709" s="29">
        <f>+GI_Data_Monthly!H709</f>
        <v>10758.5912592022</v>
      </c>
      <c r="I709" s="115">
        <f>+GI_Data_Monthly!G709</f>
        <v>11307.458882430299</v>
      </c>
      <c r="J709" s="29">
        <f>GI_Data_Monthly!I709</f>
        <v>0</v>
      </c>
      <c r="K709" s="38">
        <f>+GI_Data_Monthly!K709</f>
        <v>59.185697238630603</v>
      </c>
      <c r="L709" s="74">
        <f>+H709*1000/Population_Monthly!C829</f>
        <v>0.41766578553001082</v>
      </c>
      <c r="M709" s="74">
        <f>GI_Data_Monthly!N709</f>
        <v>556.17222655258502</v>
      </c>
      <c r="N709" s="74">
        <f>GI_Data_Monthly!O709*100</f>
        <v>412.33609367383701</v>
      </c>
      <c r="O709" s="74">
        <f t="shared" si="111"/>
        <v>407.31272665170309</v>
      </c>
      <c r="P709" s="93">
        <f t="shared" ref="P709:P736" si="119">M709/E709</f>
        <v>137.5035832435677</v>
      </c>
      <c r="Q709" s="116">
        <f t="shared" ref="Q709:Q736" si="120">K709*L709</f>
        <v>24.719840729314043</v>
      </c>
      <c r="R709" s="74">
        <f t="shared" si="110"/>
        <v>411.50870871113329</v>
      </c>
      <c r="S709" s="121">
        <f t="shared" si="112"/>
        <v>2.7695287456338757E-2</v>
      </c>
      <c r="T709" s="74">
        <v>0</v>
      </c>
      <c r="U709" s="74">
        <f t="shared" si="115"/>
        <v>410.63754962471495</v>
      </c>
      <c r="V709" s="38">
        <v>76.020495304684204</v>
      </c>
      <c r="W709" s="83"/>
      <c r="X709" s="74">
        <f>+GI_Data_Monthly!AB709*100</f>
        <v>314.63344466517202</v>
      </c>
      <c r="Y709" s="74">
        <f>+GI_Data_Monthly!AC709*100</f>
        <v>406.39371063579699</v>
      </c>
      <c r="Z709" s="122">
        <f t="shared" si="113"/>
        <v>2.6610980954590507E-2</v>
      </c>
      <c r="AA709" s="120">
        <f t="shared" si="114"/>
        <v>4.0010547008956294</v>
      </c>
      <c r="AB709" s="38">
        <f t="shared" si="116"/>
        <v>29.511498740349325</v>
      </c>
      <c r="AC709" s="38">
        <f t="shared" si="117"/>
        <v>11.966746635809788</v>
      </c>
    </row>
    <row r="710" spans="1:29" x14ac:dyDescent="0.25">
      <c r="A710" s="113">
        <v>2038</v>
      </c>
      <c r="B710" s="113">
        <v>10</v>
      </c>
      <c r="C710" s="29">
        <f>+GI_Data_Monthly!J710</f>
        <v>1414278.6234515</v>
      </c>
      <c r="D710" s="37">
        <f t="shared" si="118"/>
        <v>124.92413994629898</v>
      </c>
      <c r="E710" s="37">
        <f>GI_Data_Monthly!C710</f>
        <v>4.0526999999999997</v>
      </c>
      <c r="F710" s="114">
        <f>GI_Data_Monthly!L710</f>
        <v>28186.5</v>
      </c>
      <c r="G710" s="37">
        <f>+GI_Data_Monthly!E710</f>
        <v>169.021064941406</v>
      </c>
      <c r="H710" s="29">
        <f>+GI_Data_Monthly!H710</f>
        <v>10767.1548934166</v>
      </c>
      <c r="I710" s="115">
        <f>+GI_Data_Monthly!G710</f>
        <v>11321.0995413653</v>
      </c>
      <c r="J710" s="29">
        <f>GI_Data_Monthly!I710</f>
        <v>0</v>
      </c>
      <c r="K710" s="38">
        <f>+GI_Data_Monthly!K710</f>
        <v>59.256924732473898</v>
      </c>
      <c r="L710" s="74">
        <f>+H710*1000/Population_Monthly!C830</f>
        <v>0.41771775904636882</v>
      </c>
      <c r="M710" s="74">
        <f>GI_Data_Monthly!N710</f>
        <v>549.87390000000005</v>
      </c>
      <c r="N710" s="74">
        <f>GI_Data_Monthly!O710*100</f>
        <v>413.3374</v>
      </c>
      <c r="O710" s="74">
        <f t="shared" si="111"/>
        <v>408.25667665170312</v>
      </c>
      <c r="P710" s="93">
        <f t="shared" si="119"/>
        <v>135.6808794137242</v>
      </c>
      <c r="Q710" s="116">
        <f t="shared" si="120"/>
        <v>24.752669807228344</v>
      </c>
      <c r="R710" s="74">
        <f t="shared" si="110"/>
        <v>412.39447537780006</v>
      </c>
      <c r="S710" s="121">
        <f t="shared" si="112"/>
        <v>2.8176911022113726E-2</v>
      </c>
      <c r="T710" s="74">
        <v>0</v>
      </c>
      <c r="U710" s="74">
        <f t="shared" si="115"/>
        <v>411.50870871113329</v>
      </c>
      <c r="V710" s="38">
        <v>76.016989628712594</v>
      </c>
      <c r="W710" s="83"/>
      <c r="X710" s="74">
        <f>+GI_Data_Monthly!AB710*100</f>
        <v>315.16700000000003</v>
      </c>
      <c r="Y710" s="74">
        <f>+GI_Data_Monthly!AC710*100</f>
        <v>407.17779999999999</v>
      </c>
      <c r="Z710" s="122">
        <f t="shared" si="113"/>
        <v>2.6792714884437203E-2</v>
      </c>
      <c r="AA710" s="120">
        <f t="shared" si="114"/>
        <v>4.0089889508956293</v>
      </c>
      <c r="AB710" s="38">
        <f t="shared" si="116"/>
        <v>29.544327818263625</v>
      </c>
      <c r="AC710" s="38">
        <f t="shared" si="117"/>
        <v>11.966746635809788</v>
      </c>
    </row>
    <row r="711" spans="1:29" x14ac:dyDescent="0.25">
      <c r="A711" s="113">
        <v>2038</v>
      </c>
      <c r="B711" s="113">
        <v>11</v>
      </c>
      <c r="C711" s="29">
        <f>+GI_Data_Monthly!J711</f>
        <v>1417743.0261276499</v>
      </c>
      <c r="D711" s="37">
        <f t="shared" si="118"/>
        <v>125.07143910170036</v>
      </c>
      <c r="E711" s="37">
        <f>GI_Data_Monthly!C711</f>
        <v>4.0612226646463201</v>
      </c>
      <c r="F711" s="114">
        <f>GI_Data_Monthly!L711</f>
        <v>28241.433876294999</v>
      </c>
      <c r="G711" s="37">
        <f>+GI_Data_Monthly!E711</f>
        <v>168.778351424688</v>
      </c>
      <c r="H711" s="29">
        <f>+GI_Data_Monthly!H711</f>
        <v>10778.010574239001</v>
      </c>
      <c r="I711" s="115">
        <f>+GI_Data_Monthly!G711</f>
        <v>11335.4658450426</v>
      </c>
      <c r="J711" s="29">
        <f>GI_Data_Monthly!I711</f>
        <v>0</v>
      </c>
      <c r="K711" s="38">
        <f>+GI_Data_Monthly!K711</f>
        <v>59.355320718167</v>
      </c>
      <c r="L711" s="74">
        <f>+H711*1000/Population_Monthly!C831</f>
        <v>0.41785852445540306</v>
      </c>
      <c r="M711" s="74">
        <f>GI_Data_Monthly!N711</f>
        <v>551.01752295217204</v>
      </c>
      <c r="N711" s="74">
        <f>GI_Data_Monthly!O711*100</f>
        <v>414.70907981904099</v>
      </c>
      <c r="O711" s="74">
        <f t="shared" si="111"/>
        <v>409.23006913777868</v>
      </c>
      <c r="P711" s="93">
        <f t="shared" si="119"/>
        <v>135.67774250569406</v>
      </c>
      <c r="Q711" s="116">
        <f t="shared" si="120"/>
        <v>24.802126733870477</v>
      </c>
      <c r="R711" s="74">
        <f t="shared" si="110"/>
        <v>413.46085783095936</v>
      </c>
      <c r="S711" s="121">
        <f t="shared" si="112"/>
        <v>2.898235137469074E-2</v>
      </c>
      <c r="T711" s="74">
        <v>0</v>
      </c>
      <c r="U711" s="74">
        <f t="shared" si="115"/>
        <v>412.39447537780006</v>
      </c>
      <c r="V711" s="38">
        <v>75.927448478667571</v>
      </c>
      <c r="W711" s="83"/>
      <c r="X711" s="74">
        <f>+GI_Data_Monthly!AB711*100</f>
        <v>315.859424235917</v>
      </c>
      <c r="Y711" s="74">
        <f>+GI_Data_Monthly!AC711*100</f>
        <v>407.99158631781501</v>
      </c>
      <c r="Z711" s="122">
        <f t="shared" si="113"/>
        <v>2.7047558310103598E-2</v>
      </c>
      <c r="AA711" s="120">
        <f t="shared" si="114"/>
        <v>4.0169708954598891</v>
      </c>
      <c r="AB711" s="38">
        <f t="shared" si="116"/>
        <v>29.593784744905758</v>
      </c>
      <c r="AC711" s="38">
        <f t="shared" si="117"/>
        <v>11.966746635809788</v>
      </c>
    </row>
    <row r="712" spans="1:29" x14ac:dyDescent="0.25">
      <c r="A712" s="113">
        <v>2038</v>
      </c>
      <c r="B712" s="113">
        <v>12</v>
      </c>
      <c r="C712" s="29">
        <f>+GI_Data_Monthly!J712</f>
        <v>1421364.8497327699</v>
      </c>
      <c r="D712" s="37">
        <f t="shared" si="118"/>
        <v>125.23725622782598</v>
      </c>
      <c r="E712" s="37">
        <f>GI_Data_Monthly!C712</f>
        <v>4.0696490386221997</v>
      </c>
      <c r="F712" s="114">
        <f>GI_Data_Monthly!L712</f>
        <v>28296.085062090398</v>
      </c>
      <c r="G712" s="37">
        <f>+GI_Data_Monthly!E712</f>
        <v>168.466076355491</v>
      </c>
      <c r="H712" s="29">
        <f>+GI_Data_Monthly!H712</f>
        <v>10789.274171556701</v>
      </c>
      <c r="I712" s="115">
        <f>+GI_Data_Monthly!G712</f>
        <v>11349.377114643001</v>
      </c>
      <c r="J712" s="29">
        <f>GI_Data_Monthly!I712</f>
        <v>10738.986057576099</v>
      </c>
      <c r="K712" s="38">
        <f>+GI_Data_Monthly!K712</f>
        <v>59.462134205519</v>
      </c>
      <c r="L712" s="74">
        <f>+H712*1000/Population_Monthly!C832</f>
        <v>0.41801490534569535</v>
      </c>
      <c r="M712" s="74">
        <f>GI_Data_Monthly!N712</f>
        <v>558.804081066565</v>
      </c>
      <c r="N712" s="74">
        <f>GI_Data_Monthly!O712*100</f>
        <v>416.17386763001099</v>
      </c>
      <c r="O712" s="74">
        <f t="shared" si="111"/>
        <v>410.23534198605967</v>
      </c>
      <c r="P712" s="93">
        <f t="shared" si="119"/>
        <v>137.31014044782373</v>
      </c>
      <c r="Q712" s="116">
        <f t="shared" si="120"/>
        <v>24.856058401573058</v>
      </c>
      <c r="R712" s="74">
        <f t="shared" ref="R712:R736" si="121">AVERAGE(N710:N712)</f>
        <v>414.74011581635068</v>
      </c>
      <c r="S712" s="121">
        <f t="shared" si="112"/>
        <v>2.9851417841748384E-2</v>
      </c>
      <c r="T712" s="74">
        <v>0</v>
      </c>
      <c r="U712" s="74">
        <f t="shared" si="115"/>
        <v>413.46085783095936</v>
      </c>
      <c r="V712" s="38">
        <v>75.803482195811227</v>
      </c>
      <c r="W712" s="83">
        <f>AVERAGE(Q701:Q712)</f>
        <v>24.655430572734076</v>
      </c>
      <c r="X712" s="74">
        <f>+GI_Data_Monthly!AB712*100</f>
        <v>316.58132255755203</v>
      </c>
      <c r="Y712" s="74">
        <f>+GI_Data_Monthly!AC712*100</f>
        <v>408.784919655029</v>
      </c>
      <c r="Z712" s="122">
        <f t="shared" si="113"/>
        <v>2.7379789925353504E-2</v>
      </c>
      <c r="AA712" s="120">
        <f t="shared" si="114"/>
        <v>4.0250024495488912</v>
      </c>
      <c r="AB712" s="38">
        <f t="shared" si="116"/>
        <v>29.647716412608339</v>
      </c>
      <c r="AC712" s="38">
        <f t="shared" si="117"/>
        <v>11.966746635809788</v>
      </c>
    </row>
    <row r="713" spans="1:29" x14ac:dyDescent="0.25">
      <c r="A713" s="113">
        <v>2039</v>
      </c>
      <c r="B713" s="113">
        <v>1</v>
      </c>
      <c r="C713" s="29">
        <f>+GI_Data_Monthly!J713</f>
        <v>1424988.14028599</v>
      </c>
      <c r="D713" s="37">
        <f t="shared" si="118"/>
        <v>125.40104352896745</v>
      </c>
      <c r="E713" s="37">
        <f>GI_Data_Monthly!C713</f>
        <v>4.0783100000000001</v>
      </c>
      <c r="F713" s="114">
        <f>GI_Data_Monthly!L713</f>
        <v>28351.55</v>
      </c>
      <c r="G713" s="37">
        <f>+GI_Data_Monthly!E713</f>
        <v>168.22464962402299</v>
      </c>
      <c r="H713" s="29">
        <f>+GI_Data_Monthly!H713</f>
        <v>10799.959007585399</v>
      </c>
      <c r="I713" s="115">
        <f>+GI_Data_Monthly!G713</f>
        <v>11363.447226472401</v>
      </c>
      <c r="J713" s="29">
        <f>GI_Data_Monthly!I713</f>
        <v>0</v>
      </c>
      <c r="K713" s="38">
        <f>+GI_Data_Monthly!K713</f>
        <v>59.566134038219701</v>
      </c>
      <c r="L713" s="74">
        <f>+H713*1000/Population_Monthly!C833</f>
        <v>0.41814866853418931</v>
      </c>
      <c r="M713" s="74">
        <f>GI_Data_Monthly!N713</f>
        <v>572.1182</v>
      </c>
      <c r="N713" s="74">
        <f>GI_Data_Monthly!O713*100</f>
        <v>417.553</v>
      </c>
      <c r="O713" s="74">
        <f t="shared" si="111"/>
        <v>411.26716698605964</v>
      </c>
      <c r="P713" s="93">
        <f t="shared" si="119"/>
        <v>140.28315650355171</v>
      </c>
      <c r="Q713" s="116">
        <f t="shared" si="120"/>
        <v>24.90749963781062</v>
      </c>
      <c r="R713" s="74">
        <f t="shared" si="121"/>
        <v>416.14531581635066</v>
      </c>
      <c r="S713" s="121">
        <f t="shared" si="112"/>
        <v>3.0559682070117944E-2</v>
      </c>
      <c r="T713" s="74">
        <v>0</v>
      </c>
      <c r="U713" s="74">
        <f t="shared" si="115"/>
        <v>414.74011581635068</v>
      </c>
      <c r="V713" s="38">
        <v>75.707983094941042</v>
      </c>
      <c r="W713" s="83"/>
      <c r="X713" s="74">
        <f>+GI_Data_Monthly!AB713*100</f>
        <v>317.2559</v>
      </c>
      <c r="Y713" s="74">
        <f>+GI_Data_Monthly!AC713*100</f>
        <v>409.61329999999998</v>
      </c>
      <c r="Z713" s="122">
        <f t="shared" si="113"/>
        <v>2.7767945320121612E-2</v>
      </c>
      <c r="AA713" s="120">
        <f t="shared" si="114"/>
        <v>4.0330794495488922</v>
      </c>
      <c r="AB713" s="38">
        <f t="shared" si="116"/>
        <v>29.699157648845901</v>
      </c>
      <c r="AC713" s="38">
        <f t="shared" si="117"/>
        <v>11.966746635809788</v>
      </c>
    </row>
    <row r="714" spans="1:29" x14ac:dyDescent="0.25">
      <c r="A714" s="113">
        <v>2039</v>
      </c>
      <c r="B714" s="113">
        <v>2</v>
      </c>
      <c r="C714" s="29">
        <f>+GI_Data_Monthly!J714</f>
        <v>1428186.7774879199</v>
      </c>
      <c r="D714" s="37">
        <f t="shared" si="118"/>
        <v>125.53247303174962</v>
      </c>
      <c r="E714" s="37">
        <f>GI_Data_Monthly!C714</f>
        <v>4.0867538602197504</v>
      </c>
      <c r="F714" s="114">
        <f>GI_Data_Monthly!L714</f>
        <v>28404.214204649001</v>
      </c>
      <c r="G714" s="37">
        <f>+GI_Data_Monthly!E714</f>
        <v>168.17488176798099</v>
      </c>
      <c r="H714" s="29">
        <f>+GI_Data_Monthly!H714</f>
        <v>10808.431342116301</v>
      </c>
      <c r="I714" s="115">
        <f>+GI_Data_Monthly!G714</f>
        <v>11377.0305244182</v>
      </c>
      <c r="J714" s="29">
        <f>GI_Data_Monthly!I714</f>
        <v>0</v>
      </c>
      <c r="K714" s="38">
        <f>+GI_Data_Monthly!K714</f>
        <v>59.649751889918797</v>
      </c>
      <c r="L714" s="74">
        <f>+H714*1000/Population_Monthly!C834</f>
        <v>0.41819664723328909</v>
      </c>
      <c r="M714" s="74">
        <f>GI_Data_Monthly!N714</f>
        <v>588.63462603952905</v>
      </c>
      <c r="N714" s="74">
        <f>GI_Data_Monthly!O714*100</f>
        <v>418.59802882970598</v>
      </c>
      <c r="O714" s="74">
        <f t="shared" si="111"/>
        <v>412.3117238143887</v>
      </c>
      <c r="P714" s="93">
        <f t="shared" si="119"/>
        <v>144.03476357342387</v>
      </c>
      <c r="Q714" s="116">
        <f t="shared" si="120"/>
        <v>24.945326248661591</v>
      </c>
      <c r="R714" s="74">
        <f t="shared" si="121"/>
        <v>417.44163215323897</v>
      </c>
      <c r="S714" s="121">
        <f t="shared" si="112"/>
        <v>3.086878447896968E-2</v>
      </c>
      <c r="T714" s="74">
        <v>0</v>
      </c>
      <c r="U714" s="74">
        <f t="shared" si="115"/>
        <v>416.14531581635066</v>
      </c>
      <c r="V714" s="38">
        <v>75.693749306104024</v>
      </c>
      <c r="W714" s="83"/>
      <c r="X714" s="74">
        <f>+GI_Data_Monthly!AB714*100</f>
        <v>317.77193786473401</v>
      </c>
      <c r="Y714" s="74">
        <f>+GI_Data_Monthly!AC714*100</f>
        <v>410.45175802947699</v>
      </c>
      <c r="Z714" s="122">
        <f t="shared" si="113"/>
        <v>2.8165453260233564E-2</v>
      </c>
      <c r="AA714" s="120">
        <f t="shared" si="114"/>
        <v>4.0411889948719857</v>
      </c>
      <c r="AB714" s="38">
        <f t="shared" si="116"/>
        <v>29.736984259696872</v>
      </c>
      <c r="AC714" s="38">
        <f t="shared" si="117"/>
        <v>11.966746635809788</v>
      </c>
    </row>
    <row r="715" spans="1:29" x14ac:dyDescent="0.25">
      <c r="A715" s="113">
        <v>2039</v>
      </c>
      <c r="B715" s="113">
        <v>3</v>
      </c>
      <c r="C715" s="29">
        <f>+GI_Data_Monthly!J715</f>
        <v>1430786.36953159</v>
      </c>
      <c r="D715" s="37">
        <f t="shared" si="118"/>
        <v>125.62660797879894</v>
      </c>
      <c r="E715" s="37">
        <f>GI_Data_Monthly!C715</f>
        <v>4.0942635934859801</v>
      </c>
      <c r="F715" s="114">
        <f>GI_Data_Monthly!L715</f>
        <v>28450.5543980291</v>
      </c>
      <c r="G715" s="37">
        <f>+GI_Data_Monthly!E715</f>
        <v>168.20605317971899</v>
      </c>
      <c r="H715" s="29">
        <f>+GI_Data_Monthly!H715</f>
        <v>10814.8595052771</v>
      </c>
      <c r="I715" s="115">
        <f>+GI_Data_Monthly!G715</f>
        <v>11389.1984552592</v>
      </c>
      <c r="J715" s="29">
        <f>GI_Data_Monthly!I715</f>
        <v>0</v>
      </c>
      <c r="K715" s="38">
        <f>+GI_Data_Monthly!K715</f>
        <v>59.711696371716499</v>
      </c>
      <c r="L715" s="74">
        <f>+H715*1000/Population_Monthly!C835</f>
        <v>0.4181655221761621</v>
      </c>
      <c r="M715" s="74">
        <f>GI_Data_Monthly!N715</f>
        <v>602.88070775381505</v>
      </c>
      <c r="N715" s="74">
        <f>GI_Data_Monthly!O715*100</f>
        <v>419.36360974219804</v>
      </c>
      <c r="O715" s="74">
        <f t="shared" si="111"/>
        <v>413.35872196703752</v>
      </c>
      <c r="P715" s="93">
        <f t="shared" si="119"/>
        <v>147.25009613768032</v>
      </c>
      <c r="Q715" s="116">
        <f t="shared" si="120"/>
        <v>24.969372693303274</v>
      </c>
      <c r="R715" s="74">
        <f t="shared" si="121"/>
        <v>418.50487952396799</v>
      </c>
      <c r="S715" s="121">
        <f t="shared" si="112"/>
        <v>3.0884929204045841E-2</v>
      </c>
      <c r="T715" s="74">
        <v>0</v>
      </c>
      <c r="U715" s="74">
        <f t="shared" si="115"/>
        <v>417.44163215323897</v>
      </c>
      <c r="V715" s="38">
        <v>75.711612196227165</v>
      </c>
      <c r="W715" s="83"/>
      <c r="X715" s="74">
        <f>+GI_Data_Monthly!AB715*100</f>
        <v>318.16432395006098</v>
      </c>
      <c r="Y715" s="74">
        <f>+GI_Data_Monthly!AC715*100</f>
        <v>411.21451598701799</v>
      </c>
      <c r="Z715" s="122">
        <f t="shared" si="113"/>
        <v>2.8542065746660867E-2</v>
      </c>
      <c r="AA715" s="120">
        <f t="shared" si="114"/>
        <v>4.0493193683336095</v>
      </c>
      <c r="AB715" s="38">
        <f t="shared" si="116"/>
        <v>29.761030704338555</v>
      </c>
      <c r="AC715" s="38">
        <f t="shared" si="117"/>
        <v>11.966746635809788</v>
      </c>
    </row>
    <row r="716" spans="1:29" x14ac:dyDescent="0.25">
      <c r="A716" s="113">
        <v>2039</v>
      </c>
      <c r="B716" s="113">
        <v>4</v>
      </c>
      <c r="C716" s="29">
        <f>+GI_Data_Monthly!J716</f>
        <v>1433523.18382884</v>
      </c>
      <c r="D716" s="37">
        <f t="shared" si="118"/>
        <v>125.71406985935053</v>
      </c>
      <c r="E716" s="37">
        <f>GI_Data_Monthly!C716</f>
        <v>4.1025869999999998</v>
      </c>
      <c r="F716" s="114">
        <f>GI_Data_Monthly!L716</f>
        <v>28502.58</v>
      </c>
      <c r="G716" s="37">
        <f>+GI_Data_Monthly!E716</f>
        <v>168.17458712646501</v>
      </c>
      <c r="H716" s="29">
        <f>+GI_Data_Monthly!H716</f>
        <v>10821.869064106</v>
      </c>
      <c r="I716" s="115">
        <f>+GI_Data_Monthly!G716</f>
        <v>11403.0449052574</v>
      </c>
      <c r="J716" s="29">
        <f>GI_Data_Monthly!I716</f>
        <v>0</v>
      </c>
      <c r="K716" s="38">
        <f>+GI_Data_Monthly!K716</f>
        <v>59.774120305939299</v>
      </c>
      <c r="L716" s="74">
        <f>+H716*1000/Population_Monthly!C836</f>
        <v>0.41816159291254007</v>
      </c>
      <c r="M716" s="74">
        <f>GI_Data_Monthly!N716</f>
        <v>613.6508</v>
      </c>
      <c r="N716" s="74">
        <f>GI_Data_Monthly!O716*100</f>
        <v>420.21379999999999</v>
      </c>
      <c r="O716" s="74">
        <f t="shared" si="111"/>
        <v>414.40411363370413</v>
      </c>
      <c r="P716" s="93">
        <f t="shared" si="119"/>
        <v>149.57654767589329</v>
      </c>
      <c r="Q716" s="116">
        <f t="shared" si="120"/>
        <v>24.995241362077383</v>
      </c>
      <c r="R716" s="74">
        <f t="shared" si="121"/>
        <v>419.39181285730137</v>
      </c>
      <c r="S716" s="121">
        <f t="shared" si="112"/>
        <v>3.0771770536447196E-2</v>
      </c>
      <c r="T716" s="74">
        <v>0</v>
      </c>
      <c r="U716" s="74">
        <f t="shared" si="115"/>
        <v>418.50487952396799</v>
      </c>
      <c r="V716" s="38">
        <v>75.699055802621075</v>
      </c>
      <c r="W716" s="83"/>
      <c r="X716" s="74">
        <f>+GI_Data_Monthly!AB716*100</f>
        <v>318.62540000000001</v>
      </c>
      <c r="Y716" s="74">
        <f>+GI_Data_Monthly!AC716*100</f>
        <v>412.06020000000001</v>
      </c>
      <c r="Z716" s="122">
        <f t="shared" si="113"/>
        <v>2.8883189826575451E-2</v>
      </c>
      <c r="AA716" s="120">
        <f t="shared" si="114"/>
        <v>4.0574685350002753</v>
      </c>
      <c r="AB716" s="38">
        <f t="shared" si="116"/>
        <v>29.786899373112664</v>
      </c>
      <c r="AC716" s="38">
        <f t="shared" si="117"/>
        <v>11.966746635809788</v>
      </c>
    </row>
    <row r="717" spans="1:29" x14ac:dyDescent="0.25">
      <c r="A717" s="113">
        <v>2039</v>
      </c>
      <c r="B717" s="113">
        <v>5</v>
      </c>
      <c r="C717" s="29">
        <f>+GI_Data_Monthly!J717</f>
        <v>1436170.44311388</v>
      </c>
      <c r="D717" s="37">
        <f t="shared" si="118"/>
        <v>125.79075997743695</v>
      </c>
      <c r="E717" s="37">
        <f>GI_Data_Monthly!C717</f>
        <v>4.1107468731962502</v>
      </c>
      <c r="F717" s="114">
        <f>GI_Data_Monthly!L717</f>
        <v>28555.1537863704</v>
      </c>
      <c r="G717" s="37">
        <f>+GI_Data_Monthly!E717</f>
        <v>167.98174336943501</v>
      </c>
      <c r="H717" s="29">
        <f>+GI_Data_Monthly!H717</f>
        <v>10829.5427631402</v>
      </c>
      <c r="I717" s="115">
        <f>+GI_Data_Monthly!G717</f>
        <v>11417.137819753099</v>
      </c>
      <c r="J717" s="29">
        <f>GI_Data_Monthly!I717</f>
        <v>0</v>
      </c>
      <c r="K717" s="38">
        <f>+GI_Data_Monthly!K717</f>
        <v>59.835268928351702</v>
      </c>
      <c r="L717" s="74">
        <f>+H717*1000/Population_Monthly!C837</f>
        <v>0.41818642588259231</v>
      </c>
      <c r="M717" s="74">
        <f>GI_Data_Monthly!N717</f>
        <v>615.90326013746801</v>
      </c>
      <c r="N717" s="74">
        <f>GI_Data_Monthly!O717*100</f>
        <v>421.18341077158999</v>
      </c>
      <c r="O717" s="74">
        <f t="shared" si="111"/>
        <v>415.44841161171075</v>
      </c>
      <c r="P717" s="93">
        <f t="shared" si="119"/>
        <v>149.82758100563404</v>
      </c>
      <c r="Q717" s="116">
        <f t="shared" si="120"/>
        <v>25.022297254871127</v>
      </c>
      <c r="R717" s="74">
        <f t="shared" si="121"/>
        <v>420.25360683792934</v>
      </c>
      <c r="S717" s="121">
        <f t="shared" si="112"/>
        <v>3.066565389334186E-2</v>
      </c>
      <c r="T717" s="74">
        <v>0</v>
      </c>
      <c r="U717" s="74">
        <f t="shared" si="115"/>
        <v>419.39181285730137</v>
      </c>
      <c r="V717" s="38">
        <v>75.612331854682239</v>
      </c>
      <c r="W717" s="83"/>
      <c r="X717" s="74">
        <f>+GI_Data_Monthly!AB717*100</f>
        <v>319.17465118733202</v>
      </c>
      <c r="Y717" s="74">
        <f>+GI_Data_Monthly!AC717*100</f>
        <v>412.87585937889196</v>
      </c>
      <c r="Z717" s="122">
        <f t="shared" si="113"/>
        <v>2.919428083796068E-2</v>
      </c>
      <c r="AA717" s="120">
        <f t="shared" si="114"/>
        <v>4.0656359332635859</v>
      </c>
      <c r="AB717" s="38">
        <f t="shared" si="116"/>
        <v>29.813955265906408</v>
      </c>
      <c r="AC717" s="38">
        <f t="shared" si="117"/>
        <v>11.966746635809788</v>
      </c>
    </row>
    <row r="718" spans="1:29" x14ac:dyDescent="0.25">
      <c r="A718" s="113">
        <v>2039</v>
      </c>
      <c r="B718" s="113">
        <v>6</v>
      </c>
      <c r="C718" s="29">
        <f>+GI_Data_Monthly!J718</f>
        <v>1438895.35660272</v>
      </c>
      <c r="D718" s="37">
        <f t="shared" si="118"/>
        <v>125.86493171547453</v>
      </c>
      <c r="E718" s="37">
        <f>GI_Data_Monthly!C718</f>
        <v>4.1192136097278</v>
      </c>
      <c r="F718" s="114">
        <f>GI_Data_Monthly!L718</f>
        <v>28611.031948240001</v>
      </c>
      <c r="G718" s="37">
        <f>+GI_Data_Monthly!E718</f>
        <v>167.73508695946899</v>
      </c>
      <c r="H718" s="29">
        <f>+GI_Data_Monthly!H718</f>
        <v>10838.4442892555</v>
      </c>
      <c r="I718" s="115">
        <f>+GI_Data_Monthly!G718</f>
        <v>11432.059247888301</v>
      </c>
      <c r="J718" s="29">
        <f>GI_Data_Monthly!I718</f>
        <v>0</v>
      </c>
      <c r="K718" s="38">
        <f>+GI_Data_Monthly!K718</f>
        <v>59.898531687004002</v>
      </c>
      <c r="L718" s="74">
        <f>+H718*1000/Population_Monthly!C838</f>
        <v>0.41825860882004612</v>
      </c>
      <c r="M718" s="74">
        <f>GI_Data_Monthly!N718</f>
        <v>610.88535023041902</v>
      </c>
      <c r="N718" s="74">
        <f>GI_Data_Monthly!O718*100</f>
        <v>422.26208486655901</v>
      </c>
      <c r="O718" s="74">
        <f t="shared" si="111"/>
        <v>416.49336731604211</v>
      </c>
      <c r="P718" s="93">
        <f t="shared" si="119"/>
        <v>148.3014497689006</v>
      </c>
      <c r="Q718" s="116">
        <f t="shared" si="120"/>
        <v>25.053076533769744</v>
      </c>
      <c r="R718" s="74">
        <f t="shared" si="121"/>
        <v>421.21976521271631</v>
      </c>
      <c r="S718" s="121">
        <f t="shared" si="112"/>
        <v>3.0604774912617483E-2</v>
      </c>
      <c r="T718" s="74">
        <v>0</v>
      </c>
      <c r="U718" s="74">
        <f t="shared" si="115"/>
        <v>420.25360683792934</v>
      </c>
      <c r="V718" s="38">
        <v>75.500609141124386</v>
      </c>
      <c r="W718" s="83"/>
      <c r="X718" s="74">
        <f>+GI_Data_Monthly!AB718*100</f>
        <v>319.79901490038901</v>
      </c>
      <c r="Y718" s="74">
        <f>+GI_Data_Monthly!AC718*100</f>
        <v>413.71517474118002</v>
      </c>
      <c r="Z718" s="122">
        <f t="shared" si="113"/>
        <v>2.9483092071149224E-2</v>
      </c>
      <c r="AA718" s="120">
        <f t="shared" si="114"/>
        <v>4.073823191512818</v>
      </c>
      <c r="AB718" s="38">
        <f t="shared" si="116"/>
        <v>29.844734544805025</v>
      </c>
      <c r="AC718" s="38">
        <f t="shared" si="117"/>
        <v>11.966746635809788</v>
      </c>
    </row>
    <row r="719" spans="1:29" x14ac:dyDescent="0.25">
      <c r="A719" s="113">
        <v>2039</v>
      </c>
      <c r="B719" s="113">
        <v>7</v>
      </c>
      <c r="C719" s="29">
        <f>+GI_Data_Monthly!J719</f>
        <v>1441473.9499600099</v>
      </c>
      <c r="D719" s="37">
        <f t="shared" si="118"/>
        <v>125.93326470990611</v>
      </c>
      <c r="E719" s="37">
        <f>GI_Data_Monthly!C719</f>
        <v>4.1273270000000002</v>
      </c>
      <c r="F719" s="114">
        <f>GI_Data_Monthly!L719</f>
        <v>28665.31</v>
      </c>
      <c r="G719" s="37">
        <f>+GI_Data_Monthly!E719</f>
        <v>167.62102702392599</v>
      </c>
      <c r="H719" s="29">
        <f>+GI_Data_Monthly!H719</f>
        <v>10847.798640405899</v>
      </c>
      <c r="I719" s="115">
        <f>+GI_Data_Monthly!G719</f>
        <v>11446.331938432</v>
      </c>
      <c r="J719" s="29">
        <f>GI_Data_Monthly!I719</f>
        <v>0</v>
      </c>
      <c r="K719" s="38">
        <f>+GI_Data_Monthly!K719</f>
        <v>59.957177479228399</v>
      </c>
      <c r="L719" s="74">
        <f>+H719*1000/Population_Monthly!C839</f>
        <v>0.4183481614648159</v>
      </c>
      <c r="M719" s="74">
        <f>GI_Data_Monthly!N719</f>
        <v>601.07809999999995</v>
      </c>
      <c r="N719" s="74">
        <f>GI_Data_Monthly!O719*100</f>
        <v>423.2518</v>
      </c>
      <c r="O719" s="74">
        <f t="shared" si="111"/>
        <v>417.54100898270877</v>
      </c>
      <c r="P719" s="93">
        <f t="shared" si="119"/>
        <v>145.63374794388716</v>
      </c>
      <c r="Q719" s="116">
        <f t="shared" si="120"/>
        <v>25.082974965054866</v>
      </c>
      <c r="R719" s="74">
        <f t="shared" si="121"/>
        <v>422.232431879383</v>
      </c>
      <c r="S719" s="121">
        <f t="shared" si="112"/>
        <v>3.0611904496955278E-2</v>
      </c>
      <c r="T719" s="74">
        <v>0</v>
      </c>
      <c r="U719" s="74">
        <f t="shared" si="115"/>
        <v>421.21976521271631</v>
      </c>
      <c r="V719" s="38">
        <v>75.448431612785527</v>
      </c>
      <c r="W719" s="83"/>
      <c r="X719" s="74">
        <f>+GI_Data_Monthly!AB719*100</f>
        <v>320.37819999999999</v>
      </c>
      <c r="Y719" s="74">
        <f>+GI_Data_Monthly!AC719*100</f>
        <v>414.52419999999995</v>
      </c>
      <c r="Z719" s="122">
        <f t="shared" si="113"/>
        <v>2.9759560535970675E-2</v>
      </c>
      <c r="AA719" s="120">
        <f t="shared" si="114"/>
        <v>4.0820306915128191</v>
      </c>
      <c r="AB719" s="38">
        <f t="shared" si="116"/>
        <v>29.874632976090147</v>
      </c>
      <c r="AC719" s="38">
        <f t="shared" si="117"/>
        <v>11.966746635809788</v>
      </c>
    </row>
    <row r="720" spans="1:29" x14ac:dyDescent="0.25">
      <c r="A720" s="113">
        <v>2039</v>
      </c>
      <c r="B720" s="113">
        <v>8</v>
      </c>
      <c r="C720" s="29">
        <f>+GI_Data_Monthly!J720</f>
        <v>1444077.2059578099</v>
      </c>
      <c r="D720" s="37">
        <f t="shared" si="118"/>
        <v>126.00490355053209</v>
      </c>
      <c r="E720" s="37">
        <f>GI_Data_Monthly!C720</f>
        <v>4.1355573188485097</v>
      </c>
      <c r="F720" s="114">
        <f>GI_Data_Monthly!L720</f>
        <v>28720.5265579917</v>
      </c>
      <c r="G720" s="37">
        <f>+GI_Data_Monthly!E720</f>
        <v>167.745596960298</v>
      </c>
      <c r="H720" s="29">
        <f>+GI_Data_Monthly!H720</f>
        <v>10857.958974500199</v>
      </c>
      <c r="I720" s="115">
        <f>+GI_Data_Monthly!G720</f>
        <v>11460.4841975748</v>
      </c>
      <c r="J720" s="29">
        <f>GI_Data_Monthly!I720</f>
        <v>0</v>
      </c>
      <c r="K720" s="38">
        <f>+GI_Data_Monthly!K720</f>
        <v>60.014795152441799</v>
      </c>
      <c r="L720" s="74">
        <f>+H720*1000/Population_Monthly!C840</f>
        <v>0.41846866085190398</v>
      </c>
      <c r="M720" s="74">
        <f>GI_Data_Monthly!N720</f>
        <v>588.34627471526903</v>
      </c>
      <c r="N720" s="74">
        <f>GI_Data_Monthly!O720*100</f>
        <v>424.13407819745601</v>
      </c>
      <c r="O720" s="74">
        <f t="shared" si="111"/>
        <v>418.59302112753318</v>
      </c>
      <c r="P720" s="93">
        <f t="shared" si="119"/>
        <v>142.26529324929925</v>
      </c>
      <c r="Q720" s="116">
        <f t="shared" si="120"/>
        <v>25.114310958743658</v>
      </c>
      <c r="R720" s="74">
        <f t="shared" si="121"/>
        <v>423.21598768800504</v>
      </c>
      <c r="S720" s="121">
        <f t="shared" si="112"/>
        <v>3.0677620980955389E-2</v>
      </c>
      <c r="T720" s="74">
        <v>0</v>
      </c>
      <c r="U720" s="74">
        <f t="shared" si="115"/>
        <v>422.232431879383</v>
      </c>
      <c r="V720" s="38">
        <v>75.504395974800076</v>
      </c>
      <c r="W720" s="83"/>
      <c r="X720" s="74">
        <f>+GI_Data_Monthly!AB720*100</f>
        <v>320.89618210128504</v>
      </c>
      <c r="Y720" s="74">
        <f>+GI_Data_Monthly!AC720*100</f>
        <v>415.35743505958703</v>
      </c>
      <c r="Z720" s="122">
        <f t="shared" si="113"/>
        <v>3.0029257355695189E-2</v>
      </c>
      <c r="AA720" s="120">
        <f t="shared" si="114"/>
        <v>4.0902595393550092</v>
      </c>
      <c r="AB720" s="38">
        <f t="shared" si="116"/>
        <v>29.905968969778939</v>
      </c>
      <c r="AC720" s="38">
        <f t="shared" si="117"/>
        <v>11.966746635809788</v>
      </c>
    </row>
    <row r="721" spans="1:29" x14ac:dyDescent="0.25">
      <c r="A721" s="113">
        <v>2039</v>
      </c>
      <c r="B721" s="113">
        <v>9</v>
      </c>
      <c r="C721" s="29">
        <f>+GI_Data_Monthly!J721</f>
        <v>1446813.21964834</v>
      </c>
      <c r="D721" s="37">
        <f t="shared" si="118"/>
        <v>126.09433514353347</v>
      </c>
      <c r="E721" s="37">
        <f>GI_Data_Monthly!C721</f>
        <v>4.1437520145187401</v>
      </c>
      <c r="F721" s="114">
        <f>GI_Data_Monthly!L721</f>
        <v>28774.861724803101</v>
      </c>
      <c r="G721" s="37">
        <f>+GI_Data_Monthly!E721</f>
        <v>167.976276805418</v>
      </c>
      <c r="H721" s="29">
        <f>+GI_Data_Monthly!H721</f>
        <v>10868.1055306095</v>
      </c>
      <c r="I721" s="115">
        <f>+GI_Data_Monthly!G721</f>
        <v>11474.0540723057</v>
      </c>
      <c r="J721" s="29">
        <f>GI_Data_Monthly!I721</f>
        <v>0</v>
      </c>
      <c r="K721" s="38">
        <f>+GI_Data_Monthly!K721</f>
        <v>60.078763261727303</v>
      </c>
      <c r="L721" s="74">
        <f>+H721*1000/Population_Monthly!C841</f>
        <v>0.41858847351354744</v>
      </c>
      <c r="M721" s="74">
        <f>GI_Data_Monthly!N721</f>
        <v>576.58491085029596</v>
      </c>
      <c r="N721" s="74">
        <f>GI_Data_Monthly!O721*100</f>
        <v>424.98499666725598</v>
      </c>
      <c r="O721" s="74">
        <f t="shared" ref="O721:O736" si="122">AVERAGE(N710:N721)</f>
        <v>419.64709637698479</v>
      </c>
      <c r="P721" s="93">
        <f t="shared" si="119"/>
        <v>139.14561219640484</v>
      </c>
      <c r="Q721" s="116">
        <f t="shared" si="120"/>
        <v>25.148277804308226</v>
      </c>
      <c r="R721" s="74">
        <f t="shared" si="121"/>
        <v>424.12362495490402</v>
      </c>
      <c r="S721" s="121">
        <f t="shared" si="112"/>
        <v>3.0676196402598777E-2</v>
      </c>
      <c r="T721" s="74">
        <v>0</v>
      </c>
      <c r="U721" s="74">
        <f t="shared" si="115"/>
        <v>423.21598768800504</v>
      </c>
      <c r="V721" s="38">
        <v>75.611045766546866</v>
      </c>
      <c r="W721" s="83"/>
      <c r="X721" s="74">
        <f>+GI_Data_Monthly!AB721*100</f>
        <v>321.391647296705</v>
      </c>
      <c r="Y721" s="74">
        <f>+GI_Data_Monthly!AC721*100</f>
        <v>416.18983983596996</v>
      </c>
      <c r="Z721" s="122">
        <f t="shared" si="113"/>
        <v>3.0277666434550193E-2</v>
      </c>
      <c r="AA721" s="120">
        <f t="shared" si="114"/>
        <v>4.0985069144387962</v>
      </c>
      <c r="AB721" s="38">
        <f t="shared" si="116"/>
        <v>29.939935815343507</v>
      </c>
      <c r="AC721" s="38">
        <f t="shared" si="117"/>
        <v>11.966746635809788</v>
      </c>
    </row>
    <row r="722" spans="1:29" x14ac:dyDescent="0.25">
      <c r="A722" s="113">
        <v>2039</v>
      </c>
      <c r="B722" s="113">
        <v>10</v>
      </c>
      <c r="C722" s="29">
        <f>+GI_Data_Monthly!J722</f>
        <v>1449817.8686712701</v>
      </c>
      <c r="D722" s="37">
        <f t="shared" si="118"/>
        <v>126.21645668239461</v>
      </c>
      <c r="E722" s="37">
        <f>GI_Data_Monthly!C722</f>
        <v>4.1518069999999998</v>
      </c>
      <c r="F722" s="114">
        <f>GI_Data_Monthly!L722</f>
        <v>28826.86</v>
      </c>
      <c r="G722" s="37">
        <f>+GI_Data_Monthly!E722</f>
        <v>168.10852842041001</v>
      </c>
      <c r="H722" s="29">
        <f>+GI_Data_Monthly!H722</f>
        <v>10877.3652200671</v>
      </c>
      <c r="I722" s="115">
        <f>+GI_Data_Monthly!G722</f>
        <v>11486.7578030615</v>
      </c>
      <c r="J722" s="29">
        <f>GI_Data_Monthly!I722</f>
        <v>0</v>
      </c>
      <c r="K722" s="38">
        <f>+GI_Data_Monthly!K722</f>
        <v>60.157865464406697</v>
      </c>
      <c r="L722" s="74">
        <f>+H722*1000/Population_Monthly!C842</f>
        <v>0.41867399526244009</v>
      </c>
      <c r="M722" s="74">
        <f>GI_Data_Monthly!N722</f>
        <v>569.80489999999998</v>
      </c>
      <c r="N722" s="74">
        <f>GI_Data_Monthly!O722*100</f>
        <v>425.92970000000003</v>
      </c>
      <c r="O722" s="74">
        <f t="shared" si="122"/>
        <v>420.69645471031805</v>
      </c>
      <c r="P722" s="93">
        <f t="shared" si="119"/>
        <v>137.24262712597189</v>
      </c>
      <c r="Q722" s="116">
        <f t="shared" si="120"/>
        <v>25.186533880443516</v>
      </c>
      <c r="R722" s="74">
        <f t="shared" si="121"/>
        <v>425.01625828823734</v>
      </c>
      <c r="S722" s="121">
        <f t="shared" si="112"/>
        <v>3.0464942199762257E-2</v>
      </c>
      <c r="T722" s="74">
        <v>0</v>
      </c>
      <c r="U722" s="74">
        <f t="shared" si="115"/>
        <v>424.12362495490402</v>
      </c>
      <c r="V722" s="38">
        <v>75.678410713971971</v>
      </c>
      <c r="W722" s="83"/>
      <c r="X722" s="74">
        <f>+GI_Data_Monthly!AB722*100</f>
        <v>321.93239999999997</v>
      </c>
      <c r="Y722" s="74">
        <f>+GI_Data_Monthly!AC722*100</f>
        <v>416.99680000000001</v>
      </c>
      <c r="Z722" s="122">
        <f t="shared" si="113"/>
        <v>3.0468335699354237E-2</v>
      </c>
      <c r="AA722" s="120">
        <f t="shared" si="114"/>
        <v>4.1067658311054629</v>
      </c>
      <c r="AB722" s="38">
        <f t="shared" si="116"/>
        <v>29.978191891478797</v>
      </c>
      <c r="AC722" s="38">
        <f t="shared" si="117"/>
        <v>11.966746635809788</v>
      </c>
    </row>
    <row r="723" spans="1:29" x14ac:dyDescent="0.25">
      <c r="A723" s="113">
        <v>2039</v>
      </c>
      <c r="B723" s="113">
        <v>11</v>
      </c>
      <c r="C723" s="29">
        <f>+GI_Data_Monthly!J723</f>
        <v>1453422.52792992</v>
      </c>
      <c r="D723" s="37">
        <f t="shared" si="118"/>
        <v>126.38860004014484</v>
      </c>
      <c r="E723" s="37">
        <f>GI_Data_Monthly!C723</f>
        <v>4.1603677675034199</v>
      </c>
      <c r="F723" s="114">
        <f>GI_Data_Monthly!L723</f>
        <v>28880.251103987201</v>
      </c>
      <c r="G723" s="37">
        <f>+GI_Data_Monthly!E723</f>
        <v>168.018591961174</v>
      </c>
      <c r="H723" s="29">
        <f>+GI_Data_Monthly!H723</f>
        <v>10886.163498326399</v>
      </c>
      <c r="I723" s="115">
        <f>+GI_Data_Monthly!G723</f>
        <v>11499.633095613601</v>
      </c>
      <c r="J723" s="29">
        <f>GI_Data_Monthly!I723</f>
        <v>0</v>
      </c>
      <c r="K723" s="38">
        <f>+GI_Data_Monthly!K723</f>
        <v>60.263662078036802</v>
      </c>
      <c r="L723" s="74">
        <f>+H723*1000/Population_Monthly!C843</f>
        <v>0.41874165798330554</v>
      </c>
      <c r="M723" s="74">
        <f>GI_Data_Monthly!N723</f>
        <v>570.44028537368195</v>
      </c>
      <c r="N723" s="74">
        <f>GI_Data_Monthly!O723*100</f>
        <v>427.12915285429796</v>
      </c>
      <c r="O723" s="74">
        <f t="shared" si="122"/>
        <v>421.73146079658949</v>
      </c>
      <c r="P723" s="93">
        <f t="shared" si="119"/>
        <v>137.11294704025539</v>
      </c>
      <c r="Q723" s="116">
        <f t="shared" si="120"/>
        <v>25.234905774702785</v>
      </c>
      <c r="R723" s="74">
        <f t="shared" si="121"/>
        <v>426.01461650718466</v>
      </c>
      <c r="S723" s="121">
        <f t="shared" si="112"/>
        <v>2.9948881371675062E-2</v>
      </c>
      <c r="T723" s="74">
        <v>0</v>
      </c>
      <c r="U723" s="74">
        <f t="shared" si="115"/>
        <v>425.01625828823734</v>
      </c>
      <c r="V723" s="38">
        <v>75.652293723289532</v>
      </c>
      <c r="W723" s="83"/>
      <c r="X723" s="74">
        <f>+GI_Data_Monthly!AB723*100</f>
        <v>322.60745144997196</v>
      </c>
      <c r="Y723" s="74">
        <f>+GI_Data_Monthly!AC723*100</f>
        <v>417.83418012862904</v>
      </c>
      <c r="Z723" s="122">
        <f t="shared" si="113"/>
        <v>3.0548879865769596E-2</v>
      </c>
      <c r="AA723" s="120">
        <f t="shared" si="114"/>
        <v>4.1150279230102207</v>
      </c>
      <c r="AB723" s="38">
        <f t="shared" si="116"/>
        <v>30.026563785738066</v>
      </c>
      <c r="AC723" s="38">
        <f t="shared" si="117"/>
        <v>11.966746635809788</v>
      </c>
    </row>
    <row r="724" spans="1:29" x14ac:dyDescent="0.25">
      <c r="A724" s="113">
        <v>2039</v>
      </c>
      <c r="B724" s="113">
        <v>12</v>
      </c>
      <c r="C724" s="29">
        <f>+GI_Data_Monthly!J724</f>
        <v>1457120.96591772</v>
      </c>
      <c r="D724" s="37">
        <f t="shared" si="118"/>
        <v>126.57126459683819</v>
      </c>
      <c r="E724" s="37">
        <f>GI_Data_Monthly!C724</f>
        <v>4.1687796245573896</v>
      </c>
      <c r="F724" s="114">
        <f>GI_Data_Monthly!L724</f>
        <v>28931.840904683599</v>
      </c>
      <c r="G724" s="37">
        <f>+GI_Data_Monthly!E724</f>
        <v>167.83071725300101</v>
      </c>
      <c r="H724" s="29">
        <f>+GI_Data_Monthly!H724</f>
        <v>10895.1382790024</v>
      </c>
      <c r="I724" s="115">
        <f>+GI_Data_Monthly!G724</f>
        <v>11512.257308631801</v>
      </c>
      <c r="J724" s="29">
        <f>GI_Data_Monthly!I724</f>
        <v>10845.469676199333</v>
      </c>
      <c r="K724" s="38">
        <f>+GI_Data_Monthly!K724</f>
        <v>60.375834007289797</v>
      </c>
      <c r="L724" s="74">
        <f>+H724*1000/Population_Monthly!C844</f>
        <v>0.4188160181069619</v>
      </c>
      <c r="M724" s="74">
        <f>GI_Data_Monthly!N724</f>
        <v>577.80486381377295</v>
      </c>
      <c r="N724" s="74">
        <f>GI_Data_Monthly!O724*100</f>
        <v>428.38309423837302</v>
      </c>
      <c r="O724" s="74">
        <f t="shared" si="122"/>
        <v>422.74889634728629</v>
      </c>
      <c r="P724" s="93">
        <f t="shared" si="119"/>
        <v>138.60288042333733</v>
      </c>
      <c r="Q724" s="116">
        <f t="shared" si="120"/>
        <v>25.28636638882001</v>
      </c>
      <c r="R724" s="74">
        <f t="shared" si="121"/>
        <v>427.14731569755696</v>
      </c>
      <c r="S724" s="121">
        <f t="shared" si="112"/>
        <v>2.9336841060900953E-2</v>
      </c>
      <c r="T724" s="74">
        <v>0</v>
      </c>
      <c r="U724" s="74">
        <f t="shared" si="115"/>
        <v>426.01461650718466</v>
      </c>
      <c r="V724" s="38">
        <v>75.583358296118945</v>
      </c>
      <c r="W724" s="83">
        <f>AVERAGE(Q713:Q724)</f>
        <v>25.078848625213897</v>
      </c>
      <c r="X724" s="74">
        <f>+GI_Data_Monthly!AB724*100</f>
        <v>323.30281764365003</v>
      </c>
      <c r="Y724" s="74">
        <f>+GI_Data_Monthly!AC724*100</f>
        <v>418.64917536167303</v>
      </c>
      <c r="Z724" s="122">
        <f t="shared" si="113"/>
        <v>3.0505998467365642E-2</v>
      </c>
      <c r="AA724" s="120">
        <f t="shared" si="114"/>
        <v>4.1232888051714864</v>
      </c>
      <c r="AB724" s="38">
        <f t="shared" si="116"/>
        <v>30.078024399855291</v>
      </c>
      <c r="AC724" s="38">
        <f t="shared" si="117"/>
        <v>11.966746635809788</v>
      </c>
    </row>
    <row r="725" spans="1:29" x14ac:dyDescent="0.25">
      <c r="A725" s="113">
        <v>2040</v>
      </c>
      <c r="B725" s="113">
        <v>1</v>
      </c>
      <c r="C725" s="29">
        <f>+GI_Data_Monthly!J725</f>
        <v>1460772.42984886</v>
      </c>
      <c r="D725" s="37">
        <f t="shared" si="118"/>
        <v>126.73764179423624</v>
      </c>
      <c r="E725" s="37">
        <f>GI_Data_Monthly!C725</f>
        <v>4.1774440000000004</v>
      </c>
      <c r="F725" s="114">
        <f>GI_Data_Monthly!L725</f>
        <v>28985.33</v>
      </c>
      <c r="G725" s="37">
        <f>+GI_Data_Monthly!E725</f>
        <v>167.71845999999999</v>
      </c>
      <c r="H725" s="29">
        <f>+GI_Data_Monthly!H725</f>
        <v>10906.500269943101</v>
      </c>
      <c r="I725" s="115">
        <f>+GI_Data_Monthly!G725</f>
        <v>11525.9555816928</v>
      </c>
      <c r="J725" s="29">
        <f>GI_Data_Monthly!I725</f>
        <v>0</v>
      </c>
      <c r="K725" s="38">
        <f>+GI_Data_Monthly!K725</f>
        <v>60.482805351516198</v>
      </c>
      <c r="L725" s="74">
        <f>+H725*1000/Population_Monthly!C845</f>
        <v>0.4189819887778779</v>
      </c>
      <c r="M725" s="74">
        <f>GI_Data_Monthly!N725</f>
        <v>590.84969999999998</v>
      </c>
      <c r="N725" s="74">
        <f>GI_Data_Monthly!O725*100</f>
        <v>429.5917</v>
      </c>
      <c r="O725" s="74">
        <f t="shared" si="122"/>
        <v>423.75212134728628</v>
      </c>
      <c r="P725" s="93">
        <f t="shared" si="119"/>
        <v>141.43808989420324</v>
      </c>
      <c r="Q725" s="116">
        <f t="shared" si="120"/>
        <v>25.341206073043534</v>
      </c>
      <c r="R725" s="74">
        <f t="shared" si="121"/>
        <v>428.36798236422368</v>
      </c>
      <c r="S725" s="121">
        <f t="shared" si="112"/>
        <v>2.8831549527844391E-2</v>
      </c>
      <c r="T725" s="74">
        <v>0</v>
      </c>
      <c r="U725" s="74">
        <f t="shared" si="115"/>
        <v>427.14731569755696</v>
      </c>
      <c r="V725" s="38">
        <v>75.544894423977325</v>
      </c>
      <c r="W725" s="83"/>
      <c r="X725" s="74">
        <f>+GI_Data_Monthly!AB725*100</f>
        <v>323.96050000000002</v>
      </c>
      <c r="Y725" s="74">
        <f>+GI_Data_Monthly!AC725*100</f>
        <v>419.49720000000002</v>
      </c>
      <c r="Z725" s="122">
        <f t="shared" si="113"/>
        <v>3.0361987422176179E-2</v>
      </c>
      <c r="AA725" s="120">
        <f t="shared" si="114"/>
        <v>4.1315499718381536</v>
      </c>
      <c r="AB725" s="38">
        <f t="shared" si="116"/>
        <v>30.132864084078815</v>
      </c>
      <c r="AC725" s="38">
        <f t="shared" si="117"/>
        <v>11.966746635809788</v>
      </c>
    </row>
    <row r="726" spans="1:29" x14ac:dyDescent="0.25">
      <c r="A726" s="113">
        <v>2040</v>
      </c>
      <c r="B726" s="113">
        <v>2</v>
      </c>
      <c r="C726" s="29">
        <f>+GI_Data_Monthly!J726</f>
        <v>1463962.64858097</v>
      </c>
      <c r="D726" s="37">
        <f t="shared" si="118"/>
        <v>126.85315679150834</v>
      </c>
      <c r="E726" s="37">
        <f>GI_Data_Monthly!C726</f>
        <v>4.1859631081450797</v>
      </c>
      <c r="F726" s="114">
        <f>GI_Data_Monthly!L726</f>
        <v>29039.0606609893</v>
      </c>
      <c r="G726" s="37">
        <f>+GI_Data_Monthly!E726</f>
        <v>167.83231506237399</v>
      </c>
      <c r="H726" s="29">
        <f>+GI_Data_Monthly!H726</f>
        <v>10920.8087441725</v>
      </c>
      <c r="I726" s="115">
        <f>+GI_Data_Monthly!G726</f>
        <v>11540.6087290921</v>
      </c>
      <c r="J726" s="29">
        <f>GI_Data_Monthly!I726</f>
        <v>0</v>
      </c>
      <c r="K726" s="38">
        <f>+GI_Data_Monthly!K726</f>
        <v>60.566550455216301</v>
      </c>
      <c r="L726" s="74">
        <f>+H726*1000/Population_Monthly!C846</f>
        <v>0.41926086365497661</v>
      </c>
      <c r="M726" s="74">
        <f>GI_Data_Monthly!N726</f>
        <v>607.32841379827903</v>
      </c>
      <c r="N726" s="74">
        <f>GI_Data_Monthly!O726*100</f>
        <v>430.58252753581002</v>
      </c>
      <c r="O726" s="74">
        <f t="shared" si="122"/>
        <v>424.750829572795</v>
      </c>
      <c r="P726" s="93">
        <f t="shared" si="119"/>
        <v>145.0869006983207</v>
      </c>
      <c r="Q726" s="116">
        <f t="shared" si="120"/>
        <v>25.393184252456702</v>
      </c>
      <c r="R726" s="74">
        <f t="shared" si="121"/>
        <v>429.51910725806101</v>
      </c>
      <c r="S726" s="121">
        <f t="shared" si="112"/>
        <v>2.8630088726432135E-2</v>
      </c>
      <c r="T726" s="74">
        <v>1</v>
      </c>
      <c r="U726" s="74">
        <f t="shared" si="115"/>
        <v>428.36798236422368</v>
      </c>
      <c r="V726" s="38">
        <v>75.60028095936228</v>
      </c>
      <c r="W726" s="83"/>
      <c r="X726" s="74">
        <f>+GI_Data_Monthly!AB726*100</f>
        <v>324.48482843743597</v>
      </c>
      <c r="Y726" s="74">
        <f>+GI_Data_Monthly!AC726*100</f>
        <v>420.35153264429101</v>
      </c>
      <c r="Z726" s="122">
        <f t="shared" si="113"/>
        <v>3.0175429442798052E-2</v>
      </c>
      <c r="AA726" s="120">
        <f t="shared" si="114"/>
        <v>4.1398174091652642</v>
      </c>
      <c r="AB726" s="38">
        <f t="shared" si="116"/>
        <v>30.184842263491984</v>
      </c>
      <c r="AC726" s="38">
        <f t="shared" si="117"/>
        <v>11.966746635809788</v>
      </c>
    </row>
    <row r="727" spans="1:29" x14ac:dyDescent="0.25">
      <c r="A727" s="113">
        <v>2040</v>
      </c>
      <c r="B727" s="113">
        <v>3</v>
      </c>
      <c r="C727" s="29">
        <f>+GI_Data_Monthly!J727</f>
        <v>1466642.0399907599</v>
      </c>
      <c r="D727" s="37">
        <f t="shared" si="118"/>
        <v>126.92994010673956</v>
      </c>
      <c r="E727" s="37">
        <f>GI_Data_Monthly!C727</f>
        <v>4.1938546592544101</v>
      </c>
      <c r="F727" s="114">
        <f>GI_Data_Monthly!L727</f>
        <v>29088.870382431502</v>
      </c>
      <c r="G727" s="37">
        <f>+GI_Data_Monthly!E727</f>
        <v>168.10897596347701</v>
      </c>
      <c r="H727" s="29">
        <f>+GI_Data_Monthly!H727</f>
        <v>10934.7368274896</v>
      </c>
      <c r="I727" s="115">
        <f>+GI_Data_Monthly!G727</f>
        <v>11554.736721355201</v>
      </c>
      <c r="J727" s="29">
        <f>GI_Data_Monthly!I727</f>
        <v>0</v>
      </c>
      <c r="K727" s="38">
        <f>+GI_Data_Monthly!K727</f>
        <v>60.6295705638138</v>
      </c>
      <c r="L727" s="74">
        <f>+H727*1000/Population_Monthly!C847</f>
        <v>0.41952478458079623</v>
      </c>
      <c r="M727" s="74">
        <f>GI_Data_Monthly!N727</f>
        <v>622.13677130684403</v>
      </c>
      <c r="N727" s="74">
        <f>GI_Data_Monthly!O727*100</f>
        <v>431.39761982309199</v>
      </c>
      <c r="O727" s="74">
        <f t="shared" si="122"/>
        <v>425.75366374620285</v>
      </c>
      <c r="P727" s="93">
        <f t="shared" si="119"/>
        <v>148.34485738174067</v>
      </c>
      <c r="Q727" s="116">
        <f t="shared" si="120"/>
        <v>25.43560753001017</v>
      </c>
      <c r="R727" s="74">
        <f t="shared" si="121"/>
        <v>430.52394911963398</v>
      </c>
      <c r="S727" s="121">
        <f t="shared" si="112"/>
        <v>2.8695885387603814E-2</v>
      </c>
      <c r="T727" s="74">
        <v>0</v>
      </c>
      <c r="U727" s="74">
        <f t="shared" si="115"/>
        <v>429.51910725806101</v>
      </c>
      <c r="V727" s="38">
        <v>75.72584170873867</v>
      </c>
      <c r="W727" s="83"/>
      <c r="X727" s="74">
        <f>+GI_Data_Monthly!AB727*100</f>
        <v>324.91208351404902</v>
      </c>
      <c r="Y727" s="74">
        <f>+GI_Data_Monthly!AC727*100</f>
        <v>421.15413450211196</v>
      </c>
      <c r="Z727" s="122">
        <f t="shared" si="113"/>
        <v>2.9993009124761216E-2</v>
      </c>
      <c r="AA727" s="120">
        <f t="shared" si="114"/>
        <v>4.1481166646459675</v>
      </c>
      <c r="AB727" s="38">
        <f t="shared" si="116"/>
        <v>30.227265541045451</v>
      </c>
      <c r="AC727" s="38">
        <f t="shared" si="117"/>
        <v>11.966746635809788</v>
      </c>
    </row>
    <row r="728" spans="1:29" x14ac:dyDescent="0.25">
      <c r="A728" s="113">
        <v>2040</v>
      </c>
      <c r="B728" s="113">
        <v>4</v>
      </c>
      <c r="C728" s="29">
        <f>+GI_Data_Monthly!J728</f>
        <v>1469402.56373833</v>
      </c>
      <c r="D728" s="37">
        <f t="shared" si="118"/>
        <v>127.00526494839244</v>
      </c>
      <c r="E728" s="37">
        <f>GI_Data_Monthly!C728</f>
        <v>4.2023080000000004</v>
      </c>
      <c r="F728" s="114">
        <f>GI_Data_Monthly!L728</f>
        <v>29140.71</v>
      </c>
      <c r="G728" s="37">
        <f>+GI_Data_Monthly!E728</f>
        <v>168.50492089599601</v>
      </c>
      <c r="H728" s="29">
        <f>+GI_Data_Monthly!H728</f>
        <v>10947.1460242962</v>
      </c>
      <c r="I728" s="115">
        <f>+GI_Data_Monthly!G728</f>
        <v>11569.619293620701</v>
      </c>
      <c r="J728" s="29">
        <f>GI_Data_Monthly!I728</f>
        <v>0</v>
      </c>
      <c r="K728" s="38">
        <f>+GI_Data_Monthly!K728</f>
        <v>60.691714091203401</v>
      </c>
      <c r="L728" s="74">
        <f>+H728*1000/Population_Monthly!C848</f>
        <v>0.41973012883270189</v>
      </c>
      <c r="M728" s="74">
        <f>GI_Data_Monthly!N728</f>
        <v>632.83720000000005</v>
      </c>
      <c r="N728" s="74">
        <f>GI_Data_Monthly!O728*100</f>
        <v>432.29599999999999</v>
      </c>
      <c r="O728" s="74">
        <f t="shared" si="122"/>
        <v>426.76051374620283</v>
      </c>
      <c r="P728" s="93">
        <f t="shared" si="119"/>
        <v>150.592769497143</v>
      </c>
      <c r="Q728" s="116">
        <f t="shared" si="120"/>
        <v>25.474140974578312</v>
      </c>
      <c r="R728" s="74">
        <f t="shared" si="121"/>
        <v>431.42538245296737</v>
      </c>
      <c r="S728" s="121">
        <f t="shared" si="112"/>
        <v>2.8752506462186522E-2</v>
      </c>
      <c r="T728" s="74">
        <v>0</v>
      </c>
      <c r="U728" s="74">
        <f t="shared" si="115"/>
        <v>430.52394911963398</v>
      </c>
      <c r="V728" s="38">
        <v>75.908887901023874</v>
      </c>
      <c r="W728" s="83"/>
      <c r="X728" s="74">
        <f>+GI_Data_Monthly!AB728*100</f>
        <v>325.39609999999999</v>
      </c>
      <c r="Y728" s="74">
        <f>+GI_Data_Monthly!AC728*100</f>
        <v>422.01250000000005</v>
      </c>
      <c r="Z728" s="122">
        <f t="shared" si="113"/>
        <v>2.9824737118572826E-2</v>
      </c>
      <c r="AA728" s="120">
        <f t="shared" si="114"/>
        <v>4.1564267479793005</v>
      </c>
      <c r="AB728" s="38">
        <f t="shared" si="116"/>
        <v>30.265798985613593</v>
      </c>
      <c r="AC728" s="38">
        <f t="shared" si="117"/>
        <v>11.966746635809788</v>
      </c>
    </row>
    <row r="729" spans="1:29" x14ac:dyDescent="0.25">
      <c r="A729" s="113">
        <v>2040</v>
      </c>
      <c r="B729" s="113">
        <v>5</v>
      </c>
      <c r="C729" s="29">
        <f>+GI_Data_Monthly!J729</f>
        <v>1472133.5395877201</v>
      </c>
      <c r="D729" s="37">
        <f t="shared" si="118"/>
        <v>127.09077184942936</v>
      </c>
      <c r="E729" s="37">
        <f>GI_Data_Monthly!C729</f>
        <v>4.21057555925361</v>
      </c>
      <c r="F729" s="114">
        <f>GI_Data_Monthly!L729</f>
        <v>29188.840140489701</v>
      </c>
      <c r="G729" s="37">
        <f>+GI_Data_Monthly!E729</f>
        <v>168.906625245356</v>
      </c>
      <c r="H729" s="29">
        <f>+GI_Data_Monthly!H729</f>
        <v>10954.6308511555</v>
      </c>
      <c r="I729" s="115">
        <f>+GI_Data_Monthly!G729</f>
        <v>11583.3236211031</v>
      </c>
      <c r="J729" s="29">
        <f>GI_Data_Monthly!I729</f>
        <v>0</v>
      </c>
      <c r="K729" s="38">
        <f>+GI_Data_Monthly!K729</f>
        <v>60.754883714619702</v>
      </c>
      <c r="L729" s="74">
        <f>+H729*1000/Population_Monthly!C849</f>
        <v>0.41974652235461507</v>
      </c>
      <c r="M729" s="74">
        <f>GI_Data_Monthly!N729</f>
        <v>634.85713803759199</v>
      </c>
      <c r="N729" s="74">
        <f>GI_Data_Monthly!O729*100</f>
        <v>433.29307227338194</v>
      </c>
      <c r="O729" s="74">
        <f t="shared" si="122"/>
        <v>427.76965220468554</v>
      </c>
      <c r="P729" s="93">
        <f t="shared" si="119"/>
        <v>150.77680690051085</v>
      </c>
      <c r="Q729" s="116">
        <f t="shared" si="120"/>
        <v>25.501651155270658</v>
      </c>
      <c r="R729" s="74">
        <f t="shared" si="121"/>
        <v>432.32889736549129</v>
      </c>
      <c r="S729" s="121">
        <f t="shared" si="112"/>
        <v>2.8751515829190888E-2</v>
      </c>
      <c r="T729" s="74">
        <v>0</v>
      </c>
      <c r="U729" s="74">
        <f t="shared" si="115"/>
        <v>431.42538245296737</v>
      </c>
      <c r="V729" s="38">
        <v>76.101319688010392</v>
      </c>
      <c r="W729" s="83"/>
      <c r="X729" s="74">
        <f>+GI_Data_Monthly!AB729*100</f>
        <v>325.95717677647099</v>
      </c>
      <c r="Y729" s="74">
        <f>+GI_Data_Monthly!AC729*100</f>
        <v>422.84127229171099</v>
      </c>
      <c r="Z729" s="122">
        <f t="shared" si="113"/>
        <v>2.9665225613226914E-2</v>
      </c>
      <c r="AA729" s="120">
        <f t="shared" si="114"/>
        <v>4.1647458051507478</v>
      </c>
      <c r="AB729" s="38">
        <f t="shared" si="116"/>
        <v>30.293309166305939</v>
      </c>
      <c r="AC729" s="38">
        <f t="shared" si="117"/>
        <v>11.966746635809788</v>
      </c>
    </row>
    <row r="730" spans="1:29" x14ac:dyDescent="0.25">
      <c r="A730" s="113">
        <v>2040</v>
      </c>
      <c r="B730" s="113">
        <v>6</v>
      </c>
      <c r="C730" s="29">
        <f>+GI_Data_Monthly!J730</f>
        <v>1474952.36710858</v>
      </c>
      <c r="D730" s="37">
        <f t="shared" si="118"/>
        <v>127.18419807492039</v>
      </c>
      <c r="E730" s="37">
        <f>GI_Data_Monthly!C730</f>
        <v>4.2191600103737699</v>
      </c>
      <c r="F730" s="114">
        <f>GI_Data_Monthly!L730</f>
        <v>29236.806340134401</v>
      </c>
      <c r="G730" s="37">
        <f>+GI_Data_Monthly!E730</f>
        <v>169.25384512335901</v>
      </c>
      <c r="H730" s="29">
        <f>+GI_Data_Monthly!H730</f>
        <v>10959.3118233643</v>
      </c>
      <c r="I730" s="115">
        <f>+GI_Data_Monthly!G730</f>
        <v>11596.978157929099</v>
      </c>
      <c r="J730" s="29">
        <f>GI_Data_Monthly!I730</f>
        <v>0</v>
      </c>
      <c r="K730" s="38">
        <f>+GI_Data_Monthly!K730</f>
        <v>60.820413150876199</v>
      </c>
      <c r="L730" s="74">
        <f>+H730*1000/Population_Monthly!C850</f>
        <v>0.41965552916624999</v>
      </c>
      <c r="M730" s="74">
        <f>GI_Data_Monthly!N730</f>
        <v>629.44323841819096</v>
      </c>
      <c r="N730" s="74">
        <f>GI_Data_Monthly!O730*100</f>
        <v>434.383770731423</v>
      </c>
      <c r="O730" s="74">
        <f t="shared" si="122"/>
        <v>428.77979269342421</v>
      </c>
      <c r="P730" s="93">
        <f t="shared" si="119"/>
        <v>149.18686109807658</v>
      </c>
      <c r="Q730" s="116">
        <f t="shared" si="120"/>
        <v>25.523622664940902</v>
      </c>
      <c r="R730" s="74">
        <f t="shared" si="121"/>
        <v>433.32428100160161</v>
      </c>
      <c r="S730" s="121">
        <f t="shared" si="112"/>
        <v>2.8706545766936653E-2</v>
      </c>
      <c r="T730" s="74">
        <v>0</v>
      </c>
      <c r="U730" s="74">
        <f t="shared" si="115"/>
        <v>432.32889736549129</v>
      </c>
      <c r="V730" s="38">
        <v>76.266170214505095</v>
      </c>
      <c r="W730" s="83"/>
      <c r="X730" s="74">
        <f>+GI_Data_Monthly!AB730*100</f>
        <v>326.588604352358</v>
      </c>
      <c r="Y730" s="74">
        <f>+GI_Data_Monthly!AC730*100</f>
        <v>423.69674929660601</v>
      </c>
      <c r="Z730" s="122">
        <f t="shared" si="113"/>
        <v>2.9507039851086842E-2</v>
      </c>
      <c r="AA730" s="120">
        <f t="shared" si="114"/>
        <v>4.1730746718712455</v>
      </c>
      <c r="AB730" s="38">
        <f t="shared" si="116"/>
        <v>30.315280675976183</v>
      </c>
      <c r="AC730" s="38">
        <f t="shared" si="117"/>
        <v>11.966746635809788</v>
      </c>
    </row>
    <row r="731" spans="1:29" x14ac:dyDescent="0.25">
      <c r="A731" s="113">
        <v>2040</v>
      </c>
      <c r="B731" s="113">
        <v>7</v>
      </c>
      <c r="C731" s="29">
        <f>+GI_Data_Monthly!J731</f>
        <v>1477557.2881409801</v>
      </c>
      <c r="D731" s="37">
        <f t="shared" si="118"/>
        <v>127.2649725985716</v>
      </c>
      <c r="E731" s="37">
        <f>GI_Data_Monthly!C731</f>
        <v>4.2274310000000002</v>
      </c>
      <c r="F731" s="114">
        <f>GI_Data_Monthly!L731</f>
        <v>29282.09</v>
      </c>
      <c r="G731" s="37">
        <f>+GI_Data_Monthly!E731</f>
        <v>169.440270839844</v>
      </c>
      <c r="H731" s="29">
        <f>+GI_Data_Monthly!H731</f>
        <v>10963.3818038917</v>
      </c>
      <c r="I731" s="115">
        <f>+GI_Data_Monthly!G731</f>
        <v>11610.0860902363</v>
      </c>
      <c r="J731" s="29">
        <f>GI_Data_Monthly!I731</f>
        <v>0</v>
      </c>
      <c r="K731" s="38">
        <f>+GI_Data_Monthly!K731</f>
        <v>60.878483161542</v>
      </c>
      <c r="L731" s="74">
        <f>+H731*1000/Population_Monthly!C851</f>
        <v>0.41954127193998281</v>
      </c>
      <c r="M731" s="74">
        <f>GI_Data_Monthly!N731</f>
        <v>619.13990000000001</v>
      </c>
      <c r="N731" s="74">
        <f>GI_Data_Monthly!O731*100</f>
        <v>435.38529999999997</v>
      </c>
      <c r="O731" s="74">
        <f t="shared" si="122"/>
        <v>429.79091769342421</v>
      </c>
      <c r="P731" s="93">
        <f t="shared" si="119"/>
        <v>146.45771864756634</v>
      </c>
      <c r="Q731" s="116">
        <f t="shared" si="120"/>
        <v>25.541036259370156</v>
      </c>
      <c r="R731" s="74">
        <f t="shared" si="121"/>
        <v>434.35404766826832</v>
      </c>
      <c r="S731" s="121">
        <f t="shared" si="112"/>
        <v>2.8667332306678839E-2</v>
      </c>
      <c r="T731" s="74">
        <v>0</v>
      </c>
      <c r="U731" s="74">
        <f t="shared" si="115"/>
        <v>433.32428100160161</v>
      </c>
      <c r="V731" s="38">
        <v>76.341389883087103</v>
      </c>
      <c r="W731" s="83"/>
      <c r="X731" s="74">
        <f>+GI_Data_Monthly!AB731*100</f>
        <v>327.17939999999999</v>
      </c>
      <c r="Y731" s="74">
        <f>+GI_Data_Monthly!AC731*100</f>
        <v>424.52560000000005</v>
      </c>
      <c r="Z731" s="122">
        <f t="shared" si="113"/>
        <v>2.9344992168563806E-2</v>
      </c>
      <c r="AA731" s="120">
        <f t="shared" si="114"/>
        <v>4.1814166718712453</v>
      </c>
      <c r="AB731" s="38">
        <f t="shared" si="116"/>
        <v>30.332694270405437</v>
      </c>
      <c r="AC731" s="38">
        <f t="shared" si="117"/>
        <v>11.966746635809788</v>
      </c>
    </row>
    <row r="732" spans="1:29" x14ac:dyDescent="0.25">
      <c r="A732" s="113">
        <v>2040</v>
      </c>
      <c r="B732" s="113">
        <v>8</v>
      </c>
      <c r="C732" s="29">
        <f>+GI_Data_Monthly!J732</f>
        <v>1480081.05168035</v>
      </c>
      <c r="D732" s="37">
        <f t="shared" si="118"/>
        <v>127.33166053331458</v>
      </c>
      <c r="E732" s="37">
        <f>GI_Data_Monthly!C732</f>
        <v>4.2358946834145499</v>
      </c>
      <c r="F732" s="114">
        <f>GI_Data_Monthly!L732</f>
        <v>29328.600354080201</v>
      </c>
      <c r="G732" s="37">
        <f>+GI_Data_Monthly!E732</f>
        <v>169.42636053516401</v>
      </c>
      <c r="H732" s="29">
        <f>+GI_Data_Monthly!H732</f>
        <v>10969.2599810054</v>
      </c>
      <c r="I732" s="115">
        <f>+GI_Data_Monthly!G732</f>
        <v>11623.8258849464</v>
      </c>
      <c r="J732" s="29">
        <f>GI_Data_Monthly!I732</f>
        <v>0</v>
      </c>
      <c r="K732" s="38">
        <f>+GI_Data_Monthly!K732</f>
        <v>60.9309683694513</v>
      </c>
      <c r="L732" s="74">
        <f>+H732*1000/Population_Monthly!C852</f>
        <v>0.41949631232595586</v>
      </c>
      <c r="M732" s="74">
        <f>GI_Data_Monthly!N732</f>
        <v>605.82776545787897</v>
      </c>
      <c r="N732" s="74">
        <f>GI_Data_Monthly!O732*100</f>
        <v>436.29166270543698</v>
      </c>
      <c r="O732" s="74">
        <f t="shared" si="122"/>
        <v>430.80404973575588</v>
      </c>
      <c r="P732" s="93">
        <f t="shared" si="119"/>
        <v>143.02238623400379</v>
      </c>
      <c r="Q732" s="116">
        <f t="shared" si="120"/>
        <v>25.560316537434279</v>
      </c>
      <c r="R732" s="74">
        <f t="shared" si="121"/>
        <v>435.35357781228663</v>
      </c>
      <c r="S732" s="121">
        <f t="shared" si="112"/>
        <v>2.8664484022717485E-2</v>
      </c>
      <c r="T732" s="74">
        <v>0</v>
      </c>
      <c r="U732" s="74">
        <f t="shared" si="115"/>
        <v>434.35404766826832</v>
      </c>
      <c r="V732" s="38">
        <v>76.301804632681367</v>
      </c>
      <c r="W732" s="83"/>
      <c r="X732" s="74">
        <f>+GI_Data_Monthly!AB732*100</f>
        <v>327.72123216025699</v>
      </c>
      <c r="Y732" s="74">
        <f>+GI_Data_Monthly!AC732*100</f>
        <v>425.384572060224</v>
      </c>
      <c r="Z732" s="122">
        <f t="shared" si="113"/>
        <v>2.9177230755377315E-2</v>
      </c>
      <c r="AA732" s="120">
        <f t="shared" si="114"/>
        <v>4.1897781189184142</v>
      </c>
      <c r="AB732" s="38">
        <f t="shared" si="116"/>
        <v>30.35197454846956</v>
      </c>
      <c r="AC732" s="38">
        <f t="shared" si="117"/>
        <v>11.966746635809788</v>
      </c>
    </row>
    <row r="733" spans="1:29" x14ac:dyDescent="0.25">
      <c r="A733" s="113">
        <v>2040</v>
      </c>
      <c r="B733" s="113">
        <v>9</v>
      </c>
      <c r="C733" s="29">
        <f>+GI_Data_Monthly!J733</f>
        <v>1482727.10066791</v>
      </c>
      <c r="D733" s="37">
        <f t="shared" si="118"/>
        <v>127.40733958487705</v>
      </c>
      <c r="E733" s="37">
        <f>GI_Data_Monthly!C733</f>
        <v>4.2443656500165101</v>
      </c>
      <c r="F733" s="114">
        <f>GI_Data_Monthly!L733</f>
        <v>29376.873121813602</v>
      </c>
      <c r="G733" s="37">
        <f>+GI_Data_Monthly!E733</f>
        <v>169.29127332201099</v>
      </c>
      <c r="H733" s="29">
        <f>+GI_Data_Monthly!H733</f>
        <v>10977.2022192638</v>
      </c>
      <c r="I733" s="115">
        <f>+GI_Data_Monthly!G733</f>
        <v>11637.6898340314</v>
      </c>
      <c r="J733" s="29">
        <f>GI_Data_Monthly!I733</f>
        <v>0</v>
      </c>
      <c r="K733" s="38">
        <f>+GI_Data_Monthly!K733</f>
        <v>60.989033120009601</v>
      </c>
      <c r="L733" s="74">
        <f>+H733*1000/Population_Monthly!C853</f>
        <v>0.4195302954535422</v>
      </c>
      <c r="M733" s="74">
        <f>GI_Data_Monthly!N733</f>
        <v>593.50449430878803</v>
      </c>
      <c r="N733" s="74">
        <f>GI_Data_Monthly!O733*100</f>
        <v>437.17068708872995</v>
      </c>
      <c r="O733" s="74">
        <f t="shared" si="122"/>
        <v>431.81952393754545</v>
      </c>
      <c r="P733" s="93">
        <f t="shared" si="119"/>
        <v>139.83349768804189</v>
      </c>
      <c r="Q733" s="116">
        <f t="shared" si="120"/>
        <v>25.5867470842635</v>
      </c>
      <c r="R733" s="74">
        <f t="shared" si="121"/>
        <v>436.28254993138898</v>
      </c>
      <c r="S733" s="121">
        <f t="shared" ref="S733:S736" si="123">N733/N721-1</f>
        <v>2.8673224977433298E-2</v>
      </c>
      <c r="T733" s="74">
        <v>0</v>
      </c>
      <c r="U733" s="74">
        <f t="shared" si="115"/>
        <v>435.35357781228663</v>
      </c>
      <c r="V733" s="38">
        <v>76.205621139038939</v>
      </c>
      <c r="W733" s="83"/>
      <c r="X733" s="74">
        <f>+GI_Data_Monthly!AB733*100</f>
        <v>328.24660721212001</v>
      </c>
      <c r="Y733" s="74">
        <f>+GI_Data_Monthly!AC733*100</f>
        <v>426.24579514453001</v>
      </c>
      <c r="Z733" s="122">
        <f t="shared" ref="Z733:Z784" si="124">AVERAGE(S722:S733)</f>
        <v>2.9010316469946857E-2</v>
      </c>
      <c r="AA733" s="120">
        <f t="shared" ref="AA733:AA784" si="125">AVERAGE(E722:E733)</f>
        <v>4.1981625885432292</v>
      </c>
      <c r="AB733" s="38">
        <f t="shared" si="116"/>
        <v>30.378405095298781</v>
      </c>
      <c r="AC733" s="38">
        <f t="shared" si="117"/>
        <v>11.966746635809788</v>
      </c>
    </row>
    <row r="734" spans="1:29" x14ac:dyDescent="0.25">
      <c r="A734" s="113">
        <v>2040</v>
      </c>
      <c r="B734" s="113">
        <v>10</v>
      </c>
      <c r="C734" s="29">
        <f>+GI_Data_Monthly!J734</f>
        <v>1485759.6686784001</v>
      </c>
      <c r="D734" s="37">
        <f t="shared" si="118"/>
        <v>127.52134250522155</v>
      </c>
      <c r="E734" s="37">
        <f>GI_Data_Monthly!C734</f>
        <v>4.2526890000000002</v>
      </c>
      <c r="F734" s="114">
        <f>GI_Data_Monthly!L734</f>
        <v>29427.48</v>
      </c>
      <c r="G734" s="37">
        <f>+GI_Data_Monthly!E734</f>
        <v>169.162022409668</v>
      </c>
      <c r="H734" s="29">
        <f>+GI_Data_Monthly!H734</f>
        <v>10986.7846584203</v>
      </c>
      <c r="I734" s="115">
        <f>+GI_Data_Monthly!G734</f>
        <v>11651.0667115786</v>
      </c>
      <c r="J734" s="29">
        <f>GI_Data_Monthly!I734</f>
        <v>0</v>
      </c>
      <c r="K734" s="38">
        <f>+GI_Data_Monthly!K734</f>
        <v>61.066612128710098</v>
      </c>
      <c r="L734" s="74">
        <f>+H734*1000/Population_Monthly!C854</f>
        <v>0.41962688041493384</v>
      </c>
      <c r="M734" s="74">
        <f>GI_Data_Monthly!N734</f>
        <v>586.28980000000001</v>
      </c>
      <c r="N734" s="74">
        <f>GI_Data_Monthly!O734*100</f>
        <v>438.13420000000002</v>
      </c>
      <c r="O734" s="74">
        <f t="shared" si="122"/>
        <v>432.83656560421213</v>
      </c>
      <c r="P734" s="93">
        <f t="shared" si="119"/>
        <v>137.8633142465861</v>
      </c>
      <c r="Q734" s="116">
        <f t="shared" si="120"/>
        <v>25.625191945079379</v>
      </c>
      <c r="R734" s="74">
        <f t="shared" si="121"/>
        <v>437.19884993138902</v>
      </c>
      <c r="S734" s="121">
        <f t="shared" si="123"/>
        <v>2.8653789580768807E-2</v>
      </c>
      <c r="T734" s="74">
        <v>0</v>
      </c>
      <c r="U734" s="74">
        <f t="shared" si="115"/>
        <v>436.28254993138898</v>
      </c>
      <c r="V734" s="38">
        <v>76.139609405330177</v>
      </c>
      <c r="W734" s="83"/>
      <c r="X734" s="74">
        <f>+GI_Data_Monthly!AB734*100</f>
        <v>328.8134</v>
      </c>
      <c r="Y734" s="74">
        <f>+GI_Data_Monthly!AC734*100</f>
        <v>427.08069999999998</v>
      </c>
      <c r="Z734" s="122">
        <f t="shared" si="124"/>
        <v>2.8859387085030736E-2</v>
      </c>
      <c r="AA734" s="120">
        <f t="shared" si="125"/>
        <v>4.2065694218765612</v>
      </c>
      <c r="AB734" s="38">
        <f t="shared" si="116"/>
        <v>30.41684995611466</v>
      </c>
      <c r="AC734" s="38">
        <f t="shared" si="117"/>
        <v>11.966746635809788</v>
      </c>
    </row>
    <row r="735" spans="1:29" x14ac:dyDescent="0.25">
      <c r="A735" s="113">
        <v>2040</v>
      </c>
      <c r="B735" s="113">
        <v>11</v>
      </c>
      <c r="C735" s="29">
        <f>+GI_Data_Monthly!J735</f>
        <v>1489592.9446773301</v>
      </c>
      <c r="D735" s="37">
        <f t="shared" si="118"/>
        <v>127.70051511823507</v>
      </c>
      <c r="E735" s="37">
        <f>GI_Data_Monthly!C735</f>
        <v>4.2614980853500404</v>
      </c>
      <c r="F735" s="114">
        <f>GI_Data_Monthly!L735</f>
        <v>29485.0283234985</v>
      </c>
      <c r="G735" s="37">
        <f>+GI_Data_Monthly!E735</f>
        <v>169.12078297896301</v>
      </c>
      <c r="H735" s="29">
        <f>+GI_Data_Monthly!H735</f>
        <v>10998.3758285933</v>
      </c>
      <c r="I735" s="115">
        <f>+GI_Data_Monthly!G735</f>
        <v>11664.737164906101</v>
      </c>
      <c r="J735" s="29">
        <f>GI_Data_Monthly!I735</f>
        <v>0</v>
      </c>
      <c r="K735" s="38">
        <f>+GI_Data_Monthly!K735</f>
        <v>61.178357177000898</v>
      </c>
      <c r="L735" s="74">
        <f>+H735*1000/Population_Monthly!C855</f>
        <v>0.41980001321357918</v>
      </c>
      <c r="M735" s="74">
        <f>GI_Data_Monthly!N735</f>
        <v>586.66616817905299</v>
      </c>
      <c r="N735" s="74">
        <f>GI_Data_Monthly!O735*100</f>
        <v>439.334242832462</v>
      </c>
      <c r="O735" s="74">
        <f t="shared" si="122"/>
        <v>433.85365643572572</v>
      </c>
      <c r="P735" s="93">
        <f t="shared" si="119"/>
        <v>137.66665065411243</v>
      </c>
      <c r="Q735" s="116">
        <f t="shared" si="120"/>
        <v>25.682675151290045</v>
      </c>
      <c r="R735" s="74">
        <f t="shared" si="121"/>
        <v>438.21304330706397</v>
      </c>
      <c r="S735" s="121">
        <f t="shared" si="123"/>
        <v>2.8574706026510466E-2</v>
      </c>
      <c r="T735" s="74">
        <v>0</v>
      </c>
      <c r="U735" s="74">
        <f t="shared" si="115"/>
        <v>437.19884993138902</v>
      </c>
      <c r="V735" s="38">
        <v>76.158258381768775</v>
      </c>
      <c r="W735" s="83"/>
      <c r="X735" s="74">
        <f>+GI_Data_Monthly!AB735*100</f>
        <v>329.50546148948399</v>
      </c>
      <c r="Y735" s="74">
        <f>+GI_Data_Monthly!AC735*100</f>
        <v>427.94502800308595</v>
      </c>
      <c r="Z735" s="122">
        <f t="shared" si="124"/>
        <v>2.8744872472933686E-2</v>
      </c>
      <c r="AA735" s="120">
        <f t="shared" si="125"/>
        <v>4.2149969483637797</v>
      </c>
      <c r="AB735" s="38">
        <f t="shared" si="116"/>
        <v>30.474333162325326</v>
      </c>
      <c r="AC735" s="38">
        <f t="shared" si="117"/>
        <v>11.966746635809788</v>
      </c>
    </row>
    <row r="736" spans="1:29" s="129" customFormat="1" x14ac:dyDescent="0.25">
      <c r="A736" s="125">
        <v>2040</v>
      </c>
      <c r="B736" s="125">
        <v>12</v>
      </c>
      <c r="C736" s="29">
        <f>+GI_Data_Monthly!J736</f>
        <v>1493603.95571622</v>
      </c>
      <c r="D736" s="47">
        <f t="shared" si="118"/>
        <v>127.89996684231738</v>
      </c>
      <c r="E736" s="37">
        <f>GI_Data_Monthly!C736</f>
        <v>4.2701349739123602</v>
      </c>
      <c r="F736" s="114">
        <f>GI_Data_Monthly!L736</f>
        <v>29543.060394171</v>
      </c>
      <c r="G736" s="37">
        <f>+GI_Data_Monthly!E736</f>
        <v>169.14548630693699</v>
      </c>
      <c r="H736" s="29">
        <f>+GI_Data_Monthly!H736</f>
        <v>11010.2270811258</v>
      </c>
      <c r="I736" s="115">
        <f>+GI_Data_Monthly!G736</f>
        <v>11677.907294203</v>
      </c>
      <c r="J736" s="29">
        <f>GI_Data_Monthly!I736</f>
        <v>10960.697176060125</v>
      </c>
      <c r="K736" s="38">
        <f>+GI_Data_Monthly!K736</f>
        <v>61.299560874497899</v>
      </c>
      <c r="L736" s="74">
        <f>+H736*1000/Population_Monthly!C856</f>
        <v>0.41998284472832748</v>
      </c>
      <c r="M736" s="74">
        <f>GI_Data_Monthly!N736</f>
        <v>593.97409242738195</v>
      </c>
      <c r="N736" s="74">
        <f>GI_Data_Monthly!O736*100</f>
        <v>440.56989933213896</v>
      </c>
      <c r="O736" s="126">
        <f t="shared" si="122"/>
        <v>434.86922352687293</v>
      </c>
      <c r="P736" s="127">
        <f t="shared" si="119"/>
        <v>139.0996059975065</v>
      </c>
      <c r="Q736" s="116">
        <f t="shared" si="120"/>
        <v>25.744763956668908</v>
      </c>
      <c r="R736" s="74">
        <f t="shared" si="121"/>
        <v>439.34611405486697</v>
      </c>
      <c r="S736" s="128">
        <f t="shared" si="123"/>
        <v>2.8448380101070425E-2</v>
      </c>
      <c r="T736" s="126">
        <v>0</v>
      </c>
      <c r="U736" s="74">
        <f>AVERAGE(N733:N735)</f>
        <v>438.21304330706397</v>
      </c>
      <c r="V736" s="38">
        <v>76.224443593146162</v>
      </c>
      <c r="W736" s="83">
        <f>AVERAGE(Q725:Q736)</f>
        <v>25.534178632033875</v>
      </c>
      <c r="X736" s="74">
        <f>+GI_Data_Monthly!AB736*100</f>
        <v>330.20881350646499</v>
      </c>
      <c r="Y736" s="74">
        <f>+GI_Data_Monthly!AC736*100</f>
        <v>428.78601453743499</v>
      </c>
      <c r="Z736" s="122">
        <f t="shared" si="124"/>
        <v>2.8670834059614476E-2</v>
      </c>
      <c r="AA736" s="120">
        <f t="shared" si="125"/>
        <v>4.223443227476694</v>
      </c>
      <c r="AB736" s="38">
        <f t="shared" si="116"/>
        <v>30.536421967704189</v>
      </c>
      <c r="AC736" s="38">
        <f t="shared" si="117"/>
        <v>11.966746635809788</v>
      </c>
    </row>
    <row r="737" spans="1:27" x14ac:dyDescent="0.25">
      <c r="A737" s="113">
        <f>+A725+1</f>
        <v>2041</v>
      </c>
      <c r="B737" s="113">
        <v>1</v>
      </c>
      <c r="C737" s="29">
        <f>+GI_Data_Monthly!J737</f>
        <v>0</v>
      </c>
      <c r="H737" s="29">
        <f>+GI_Data_Monthly!H737</f>
        <v>0</v>
      </c>
      <c r="I737" s="115">
        <f>+GI_Data_Monthly!G737</f>
        <v>0</v>
      </c>
      <c r="L737" s="74" t="e">
        <f>+H737*1000/Population_Monthly!C857</f>
        <v>#DIV/0!</v>
      </c>
      <c r="M737" s="74">
        <f>GI_Data_Monthly!N737</f>
        <v>0</v>
      </c>
      <c r="T737" s="74"/>
      <c r="U737" s="74">
        <f>AVERAGE(N734:N736)</f>
        <v>439.34611405486697</v>
      </c>
      <c r="V737" s="38">
        <v>76.281601001933922</v>
      </c>
      <c r="Z737" s="122">
        <f t="shared" si="124"/>
        <v>2.8656223562502667E-2</v>
      </c>
      <c r="AA737" s="120">
        <f t="shared" si="125"/>
        <v>4.227624975429122</v>
      </c>
    </row>
    <row r="738" spans="1:27" x14ac:dyDescent="0.25">
      <c r="A738" s="113">
        <f>+A737</f>
        <v>2041</v>
      </c>
      <c r="B738" s="113">
        <v>2</v>
      </c>
      <c r="C738" s="29">
        <f>+GI_Data_Monthly!J738</f>
        <v>0</v>
      </c>
      <c r="H738" s="29">
        <f>+GI_Data_Monthly!H738</f>
        <v>0</v>
      </c>
      <c r="I738" s="115">
        <f>+GI_Data_Monthly!G738</f>
        <v>0</v>
      </c>
      <c r="L738" s="74" t="e">
        <f>+H738*1000/Population_Monthly!C858</f>
        <v>#DIV/0!</v>
      </c>
      <c r="M738" s="74">
        <f>GI_Data_Monthly!N738</f>
        <v>0</v>
      </c>
      <c r="T738" s="74"/>
      <c r="U738" s="74"/>
      <c r="V738" s="38">
        <v>0</v>
      </c>
      <c r="Z738" s="122">
        <f t="shared" si="124"/>
        <v>2.865883704610972E-2</v>
      </c>
      <c r="AA738" s="120">
        <f t="shared" si="125"/>
        <v>4.231791162157525</v>
      </c>
    </row>
    <row r="739" spans="1:27" x14ac:dyDescent="0.25">
      <c r="A739" s="113">
        <f t="shared" ref="A739:A748" si="126">+A738</f>
        <v>2041</v>
      </c>
      <c r="B739" s="113">
        <v>3</v>
      </c>
      <c r="C739" s="29">
        <f>+GI_Data_Monthly!J739</f>
        <v>0</v>
      </c>
      <c r="H739" s="29">
        <f>+GI_Data_Monthly!H739</f>
        <v>0</v>
      </c>
      <c r="I739" s="115">
        <f>+GI_Data_Monthly!G739</f>
        <v>0</v>
      </c>
      <c r="L739" s="74" t="e">
        <f>+H739*1000/Population_Monthly!C859</f>
        <v>#DIV/0!</v>
      </c>
      <c r="M739" s="74">
        <f>GI_Data_Monthly!N739</f>
        <v>0</v>
      </c>
      <c r="T739" s="74"/>
      <c r="U739" s="74"/>
      <c r="V739" s="38">
        <v>0</v>
      </c>
      <c r="Z739" s="122">
        <f t="shared" si="124"/>
        <v>2.8654720563721488E-2</v>
      </c>
      <c r="AA739" s="120">
        <f t="shared" si="125"/>
        <v>4.2360063291467602</v>
      </c>
    </row>
    <row r="740" spans="1:27" x14ac:dyDescent="0.25">
      <c r="A740" s="113">
        <f t="shared" si="126"/>
        <v>2041</v>
      </c>
      <c r="B740" s="113">
        <v>4</v>
      </c>
      <c r="C740" s="29">
        <f>+GI_Data_Monthly!J740</f>
        <v>0</v>
      </c>
      <c r="H740" s="29">
        <f>+GI_Data_Monthly!H740</f>
        <v>0</v>
      </c>
      <c r="I740" s="115">
        <f>+GI_Data_Monthly!G740</f>
        <v>0</v>
      </c>
      <c r="L740" s="74" t="e">
        <f>+H740*1000/Population_Monthly!C860</f>
        <v>#DIV/0!</v>
      </c>
      <c r="M740" s="74">
        <f>GI_Data_Monthly!N740</f>
        <v>0</v>
      </c>
      <c r="T740" s="74"/>
      <c r="U740" s="74"/>
      <c r="V740" s="38">
        <v>0</v>
      </c>
      <c r="Z740" s="122">
        <f t="shared" si="124"/>
        <v>2.8642497326413358E-2</v>
      </c>
      <c r="AA740" s="120">
        <f t="shared" si="125"/>
        <v>4.2402186202901051</v>
      </c>
    </row>
    <row r="741" spans="1:27" x14ac:dyDescent="0.25">
      <c r="A741" s="113">
        <f t="shared" si="126"/>
        <v>2041</v>
      </c>
      <c r="B741" s="113">
        <v>5</v>
      </c>
      <c r="C741" s="29">
        <f>+GI_Data_Monthly!J741</f>
        <v>0</v>
      </c>
      <c r="H741" s="29">
        <f>+GI_Data_Monthly!H741</f>
        <v>0</v>
      </c>
      <c r="I741" s="115">
        <f>+GI_Data_Monthly!G741</f>
        <v>0</v>
      </c>
      <c r="L741" s="74" t="e">
        <f>+H741*1000/Population_Monthly!C861</f>
        <v>#DIV/0!</v>
      </c>
      <c r="M741" s="74">
        <f>GI_Data_Monthly!N741</f>
        <v>0</v>
      </c>
      <c r="T741" s="74"/>
      <c r="U741" s="74"/>
      <c r="V741" s="38">
        <v>0</v>
      </c>
      <c r="Z741" s="122">
        <f t="shared" si="124"/>
        <v>2.8626923254587995E-2</v>
      </c>
      <c r="AA741" s="120">
        <f t="shared" si="125"/>
        <v>4.2444533432953184</v>
      </c>
    </row>
    <row r="742" spans="1:27" x14ac:dyDescent="0.25">
      <c r="A742" s="113">
        <f t="shared" si="126"/>
        <v>2041</v>
      </c>
      <c r="B742" s="113">
        <v>6</v>
      </c>
      <c r="C742" s="29">
        <f>+GI_Data_Monthly!J742</f>
        <v>0</v>
      </c>
      <c r="H742" s="29">
        <f>+GI_Data_Monthly!H742</f>
        <v>0</v>
      </c>
      <c r="I742" s="115">
        <f>+GI_Data_Monthly!G742</f>
        <v>0</v>
      </c>
      <c r="L742" s="74" t="e">
        <f>+H742*1000/Population_Monthly!C862</f>
        <v>#DIV/0!</v>
      </c>
      <c r="M742" s="74">
        <f>GI_Data_Monthly!N742</f>
        <v>0</v>
      </c>
      <c r="T742" s="74"/>
      <c r="U742" s="74"/>
      <c r="V742" s="38">
        <v>0</v>
      </c>
      <c r="Z742" s="122">
        <f t="shared" si="124"/>
        <v>2.8613652835863219E-2</v>
      </c>
      <c r="AA742" s="120">
        <f t="shared" si="125"/>
        <v>4.2486688987822436</v>
      </c>
    </row>
    <row r="743" spans="1:27" x14ac:dyDescent="0.25">
      <c r="A743" s="113">
        <f t="shared" si="126"/>
        <v>2041</v>
      </c>
      <c r="B743" s="113">
        <v>7</v>
      </c>
      <c r="C743" s="29">
        <f>+GI_Data_Monthly!J743</f>
        <v>0</v>
      </c>
      <c r="H743" s="29">
        <f>+GI_Data_Monthly!H743</f>
        <v>0</v>
      </c>
      <c r="I743" s="115">
        <f>+GI_Data_Monthly!G743</f>
        <v>0</v>
      </c>
      <c r="L743" s="74" t="e">
        <f>+H743*1000/Population_Monthly!C863</f>
        <v>#DIV/0!</v>
      </c>
      <c r="M743" s="74">
        <f>GI_Data_Monthly!N743</f>
        <v>0</v>
      </c>
      <c r="T743" s="74"/>
      <c r="U743" s="74"/>
      <c r="V743" s="38">
        <v>0</v>
      </c>
      <c r="Z743" s="122">
        <f t="shared" si="124"/>
        <v>2.8602916941700095E-2</v>
      </c>
      <c r="AA743" s="120">
        <f t="shared" si="125"/>
        <v>4.2529164785386921</v>
      </c>
    </row>
    <row r="744" spans="1:27" x14ac:dyDescent="0.25">
      <c r="A744" s="113">
        <f t="shared" si="126"/>
        <v>2041</v>
      </c>
      <c r="B744" s="113">
        <v>8</v>
      </c>
      <c r="C744" s="29">
        <f>+GI_Data_Monthly!J744</f>
        <v>0</v>
      </c>
      <c r="H744" s="29">
        <f>+GI_Data_Monthly!H744</f>
        <v>0</v>
      </c>
      <c r="I744" s="115">
        <f>+GI_Data_Monthly!G744</f>
        <v>0</v>
      </c>
      <c r="L744" s="74" t="e">
        <f>+H744*1000/Population_Monthly!C864</f>
        <v>#DIV/0!</v>
      </c>
      <c r="M744" s="74">
        <f>GI_Data_Monthly!N744</f>
        <v>0</v>
      </c>
      <c r="T744" s="74"/>
      <c r="U744" s="74"/>
      <c r="V744" s="38">
        <v>0</v>
      </c>
      <c r="Z744" s="122">
        <f t="shared" si="124"/>
        <v>2.8587525171445749E-2</v>
      </c>
      <c r="AA744" s="120">
        <f t="shared" si="125"/>
        <v>4.2571719273197273</v>
      </c>
    </row>
    <row r="745" spans="1:27" x14ac:dyDescent="0.25">
      <c r="A745" s="113">
        <f t="shared" si="126"/>
        <v>2041</v>
      </c>
      <c r="B745" s="113">
        <v>9</v>
      </c>
      <c r="C745" s="29">
        <f>+GI_Data_Monthly!J745</f>
        <v>0</v>
      </c>
      <c r="H745" s="29">
        <f>+GI_Data_Monthly!H745</f>
        <v>0</v>
      </c>
      <c r="I745" s="115">
        <f>+GI_Data_Monthly!G745</f>
        <v>0</v>
      </c>
      <c r="L745" s="74" t="e">
        <f>+H745*1000/Population_Monthly!C865</f>
        <v>#DIV/0!</v>
      </c>
      <c r="M745" s="74">
        <f>GI_Data_Monthly!N745</f>
        <v>0</v>
      </c>
      <c r="T745" s="74"/>
      <c r="U745" s="74"/>
      <c r="V745" s="38">
        <v>0</v>
      </c>
      <c r="Z745" s="122">
        <f t="shared" si="124"/>
        <v>2.8558958569449899E-2</v>
      </c>
      <c r="AA745" s="120">
        <f t="shared" si="125"/>
        <v>4.2614406864208005</v>
      </c>
    </row>
    <row r="746" spans="1:27" x14ac:dyDescent="0.25">
      <c r="A746" s="113">
        <f t="shared" si="126"/>
        <v>2041</v>
      </c>
      <c r="B746" s="113">
        <v>10</v>
      </c>
      <c r="C746" s="29">
        <f>+GI_Data_Monthly!J746</f>
        <v>0</v>
      </c>
      <c r="H746" s="29">
        <f>+GI_Data_Monthly!H746</f>
        <v>0</v>
      </c>
      <c r="I746" s="115">
        <f>+GI_Data_Monthly!G746</f>
        <v>0</v>
      </c>
      <c r="L746" s="74" t="e">
        <f>+H746*1000/Population_Monthly!C866</f>
        <v>#DIV/0!</v>
      </c>
      <c r="M746" s="74">
        <f>GI_Data_Monthly!N746</f>
        <v>0</v>
      </c>
      <c r="T746" s="74"/>
      <c r="U746" s="74"/>
      <c r="V746" s="38">
        <v>0</v>
      </c>
      <c r="Z746" s="122">
        <f t="shared" si="124"/>
        <v>2.8511543063790445E-2</v>
      </c>
      <c r="AA746" s="120">
        <f t="shared" si="125"/>
        <v>4.2658165296312003</v>
      </c>
    </row>
    <row r="747" spans="1:27" x14ac:dyDescent="0.25">
      <c r="A747" s="113">
        <f t="shared" si="126"/>
        <v>2041</v>
      </c>
      <c r="B747" s="113">
        <v>11</v>
      </c>
      <c r="C747" s="29">
        <f>+GI_Data_Monthly!J747</f>
        <v>0</v>
      </c>
      <c r="H747" s="29">
        <f>+GI_Data_Monthly!H747</f>
        <v>0</v>
      </c>
      <c r="I747" s="115">
        <f>+GI_Data_Monthly!G747</f>
        <v>0</v>
      </c>
      <c r="L747" s="74" t="e">
        <f>+H747*1000/Population_Monthly!C867</f>
        <v>#DIV/0!</v>
      </c>
      <c r="M747" s="74">
        <f>GI_Data_Monthly!N747</f>
        <v>0</v>
      </c>
      <c r="T747" s="74"/>
      <c r="U747" s="74"/>
      <c r="V747" s="38">
        <v>0</v>
      </c>
      <c r="Z747" s="122">
        <f t="shared" si="124"/>
        <v>2.8448380101070425E-2</v>
      </c>
      <c r="AA747" s="120">
        <f t="shared" si="125"/>
        <v>4.2701349739123602</v>
      </c>
    </row>
    <row r="748" spans="1:27" x14ac:dyDescent="0.25">
      <c r="A748" s="113">
        <f t="shared" si="126"/>
        <v>2041</v>
      </c>
      <c r="B748" s="113">
        <v>12</v>
      </c>
      <c r="C748" s="29">
        <f>+GI_Data_Monthly!J748</f>
        <v>0</v>
      </c>
      <c r="H748" s="29">
        <f>+GI_Data_Monthly!H748</f>
        <v>0</v>
      </c>
      <c r="I748" s="115">
        <f>+GI_Data_Monthly!G748</f>
        <v>0</v>
      </c>
      <c r="J748" s="29">
        <f>AVERAGE(H737:H748)</f>
        <v>0</v>
      </c>
      <c r="L748" s="74" t="e">
        <f>+H748*1000/Population_Monthly!C868</f>
        <v>#DIV/0!</v>
      </c>
      <c r="M748" s="74">
        <f>GI_Data_Monthly!N748</f>
        <v>0</v>
      </c>
      <c r="T748" s="74"/>
      <c r="U748" s="74"/>
      <c r="V748" s="38">
        <v>0</v>
      </c>
      <c r="Z748" s="122" t="e">
        <f t="shared" si="124"/>
        <v>#DIV/0!</v>
      </c>
      <c r="AA748" s="120" t="e">
        <f t="shared" si="125"/>
        <v>#DIV/0!</v>
      </c>
    </row>
    <row r="749" spans="1:27" x14ac:dyDescent="0.25">
      <c r="A749" s="113">
        <f>+A737+1</f>
        <v>2042</v>
      </c>
      <c r="B749" s="113">
        <v>1</v>
      </c>
      <c r="C749" s="29">
        <f>+GI_Data_Monthly!J749</f>
        <v>0</v>
      </c>
      <c r="H749" s="29">
        <f>+GI_Data_Monthly!H749</f>
        <v>0</v>
      </c>
      <c r="I749" s="115">
        <f>+GI_Data_Monthly!G749</f>
        <v>0</v>
      </c>
      <c r="L749" s="74" t="e">
        <f>+H749*1000/Population_Monthly!C869</f>
        <v>#DIV/0!</v>
      </c>
      <c r="M749" s="74">
        <f>GI_Data_Monthly!N749</f>
        <v>0</v>
      </c>
      <c r="U749" s="74"/>
      <c r="V749" s="38">
        <v>0</v>
      </c>
      <c r="Z749" s="122" t="e">
        <f t="shared" si="124"/>
        <v>#DIV/0!</v>
      </c>
      <c r="AA749" s="120" t="e">
        <f t="shared" si="125"/>
        <v>#DIV/0!</v>
      </c>
    </row>
    <row r="750" spans="1:27" x14ac:dyDescent="0.25">
      <c r="A750" s="113">
        <f>+A749</f>
        <v>2042</v>
      </c>
      <c r="B750" s="113">
        <v>2</v>
      </c>
      <c r="C750" s="29">
        <f>+GI_Data_Monthly!J750</f>
        <v>0</v>
      </c>
      <c r="H750" s="29">
        <f>+GI_Data_Monthly!H750</f>
        <v>0</v>
      </c>
      <c r="I750" s="115">
        <f>+GI_Data_Monthly!G750</f>
        <v>0</v>
      </c>
      <c r="L750" s="74" t="e">
        <f>+H750*1000/Population_Monthly!C870</f>
        <v>#DIV/0!</v>
      </c>
      <c r="M750" s="74">
        <f>GI_Data_Monthly!N750</f>
        <v>0</v>
      </c>
      <c r="U750" s="74"/>
      <c r="V750" s="38">
        <v>0</v>
      </c>
      <c r="Z750" s="122" t="e">
        <f t="shared" si="124"/>
        <v>#DIV/0!</v>
      </c>
      <c r="AA750" s="120" t="e">
        <f t="shared" si="125"/>
        <v>#DIV/0!</v>
      </c>
    </row>
    <row r="751" spans="1:27" x14ac:dyDescent="0.25">
      <c r="A751" s="113">
        <f t="shared" ref="A751:A760" si="127">+A750</f>
        <v>2042</v>
      </c>
      <c r="B751" s="113">
        <v>3</v>
      </c>
      <c r="C751" s="29">
        <f>+GI_Data_Monthly!J751</f>
        <v>0</v>
      </c>
      <c r="H751" s="29">
        <f>+GI_Data_Monthly!H751</f>
        <v>0</v>
      </c>
      <c r="I751" s="115">
        <f>+GI_Data_Monthly!G751</f>
        <v>0</v>
      </c>
      <c r="L751" s="74" t="e">
        <f>+H751*1000/Population_Monthly!C871</f>
        <v>#DIV/0!</v>
      </c>
      <c r="M751" s="74">
        <f>GI_Data_Monthly!N751</f>
        <v>0</v>
      </c>
      <c r="U751" s="74"/>
      <c r="V751" s="38">
        <v>0</v>
      </c>
      <c r="Z751" s="122" t="e">
        <f t="shared" si="124"/>
        <v>#DIV/0!</v>
      </c>
      <c r="AA751" s="120" t="e">
        <f t="shared" si="125"/>
        <v>#DIV/0!</v>
      </c>
    </row>
    <row r="752" spans="1:27" x14ac:dyDescent="0.25">
      <c r="A752" s="113">
        <f t="shared" si="127"/>
        <v>2042</v>
      </c>
      <c r="B752" s="113">
        <v>4</v>
      </c>
      <c r="C752" s="29">
        <f>+GI_Data_Monthly!J752</f>
        <v>0</v>
      </c>
      <c r="H752" s="29">
        <f>+GI_Data_Monthly!H752</f>
        <v>0</v>
      </c>
      <c r="I752" s="115">
        <f>+GI_Data_Monthly!G752</f>
        <v>0</v>
      </c>
      <c r="L752" s="74" t="e">
        <f>+H752*1000/Population_Monthly!C872</f>
        <v>#DIV/0!</v>
      </c>
      <c r="M752" s="74">
        <f>GI_Data_Monthly!N752</f>
        <v>0</v>
      </c>
      <c r="U752" s="74"/>
      <c r="V752" s="38">
        <v>0</v>
      </c>
      <c r="Z752" s="122" t="e">
        <f t="shared" si="124"/>
        <v>#DIV/0!</v>
      </c>
      <c r="AA752" s="120" t="e">
        <f t="shared" si="125"/>
        <v>#DIV/0!</v>
      </c>
    </row>
    <row r="753" spans="1:27" x14ac:dyDescent="0.25">
      <c r="A753" s="113">
        <f t="shared" si="127"/>
        <v>2042</v>
      </c>
      <c r="B753" s="113">
        <v>5</v>
      </c>
      <c r="C753" s="29">
        <f>+GI_Data_Monthly!J753</f>
        <v>0</v>
      </c>
      <c r="H753" s="29">
        <f>+GI_Data_Monthly!H753</f>
        <v>0</v>
      </c>
      <c r="I753" s="115">
        <f>+GI_Data_Monthly!G753</f>
        <v>0</v>
      </c>
      <c r="L753" s="74" t="e">
        <f>+H753*1000/Population_Monthly!C873</f>
        <v>#DIV/0!</v>
      </c>
      <c r="M753" s="74">
        <f>GI_Data_Monthly!N753</f>
        <v>0</v>
      </c>
      <c r="U753" s="74"/>
      <c r="V753" s="38">
        <v>0</v>
      </c>
      <c r="Z753" s="122" t="e">
        <f t="shared" si="124"/>
        <v>#DIV/0!</v>
      </c>
      <c r="AA753" s="120" t="e">
        <f t="shared" si="125"/>
        <v>#DIV/0!</v>
      </c>
    </row>
    <row r="754" spans="1:27" x14ac:dyDescent="0.25">
      <c r="A754" s="113">
        <f t="shared" si="127"/>
        <v>2042</v>
      </c>
      <c r="B754" s="113">
        <v>6</v>
      </c>
      <c r="C754" s="29">
        <f>+GI_Data_Monthly!J754</f>
        <v>0</v>
      </c>
      <c r="H754" s="29">
        <f>+GI_Data_Monthly!H754</f>
        <v>0</v>
      </c>
      <c r="I754" s="115">
        <f>+GI_Data_Monthly!G754</f>
        <v>0</v>
      </c>
      <c r="L754" s="74" t="e">
        <f>+H754*1000/Population_Monthly!C874</f>
        <v>#DIV/0!</v>
      </c>
      <c r="M754" s="74">
        <f>GI_Data_Monthly!N754</f>
        <v>0</v>
      </c>
      <c r="U754" s="74"/>
      <c r="V754" s="38">
        <v>0</v>
      </c>
      <c r="Z754" s="122" t="e">
        <f t="shared" si="124"/>
        <v>#DIV/0!</v>
      </c>
      <c r="AA754" s="120" t="e">
        <f t="shared" si="125"/>
        <v>#DIV/0!</v>
      </c>
    </row>
    <row r="755" spans="1:27" x14ac:dyDescent="0.25">
      <c r="A755" s="113">
        <f t="shared" si="127"/>
        <v>2042</v>
      </c>
      <c r="B755" s="113">
        <v>7</v>
      </c>
      <c r="C755" s="29">
        <f>+GI_Data_Monthly!J755</f>
        <v>0</v>
      </c>
      <c r="H755" s="29">
        <f>+GI_Data_Monthly!H755</f>
        <v>0</v>
      </c>
      <c r="I755" s="115">
        <f>+GI_Data_Monthly!G755</f>
        <v>0</v>
      </c>
      <c r="L755" s="74" t="e">
        <f>+H755*1000/Population_Monthly!C875</f>
        <v>#DIV/0!</v>
      </c>
      <c r="M755" s="74">
        <f>GI_Data_Monthly!N755</f>
        <v>0</v>
      </c>
      <c r="U755" s="74"/>
      <c r="V755" s="38">
        <v>0</v>
      </c>
      <c r="Z755" s="122" t="e">
        <f t="shared" si="124"/>
        <v>#DIV/0!</v>
      </c>
      <c r="AA755" s="120" t="e">
        <f t="shared" si="125"/>
        <v>#DIV/0!</v>
      </c>
    </row>
    <row r="756" spans="1:27" x14ac:dyDescent="0.25">
      <c r="A756" s="113">
        <f t="shared" si="127"/>
        <v>2042</v>
      </c>
      <c r="B756" s="113">
        <v>8</v>
      </c>
      <c r="C756" s="29">
        <f>+GI_Data_Monthly!J756</f>
        <v>0</v>
      </c>
      <c r="H756" s="29">
        <f>+GI_Data_Monthly!H756</f>
        <v>0</v>
      </c>
      <c r="I756" s="115">
        <f>+GI_Data_Monthly!G756</f>
        <v>0</v>
      </c>
      <c r="L756" s="74" t="e">
        <f>+H756*1000/Population_Monthly!C876</f>
        <v>#DIV/0!</v>
      </c>
      <c r="M756" s="74">
        <f>GI_Data_Monthly!N756</f>
        <v>0</v>
      </c>
      <c r="U756" s="74"/>
      <c r="V756" s="38">
        <v>0</v>
      </c>
      <c r="Z756" s="122" t="e">
        <f t="shared" si="124"/>
        <v>#DIV/0!</v>
      </c>
      <c r="AA756" s="120" t="e">
        <f t="shared" si="125"/>
        <v>#DIV/0!</v>
      </c>
    </row>
    <row r="757" spans="1:27" x14ac:dyDescent="0.25">
      <c r="A757" s="113">
        <f t="shared" si="127"/>
        <v>2042</v>
      </c>
      <c r="B757" s="113">
        <v>9</v>
      </c>
      <c r="C757" s="29">
        <f>+GI_Data_Monthly!J757</f>
        <v>0</v>
      </c>
      <c r="H757" s="29">
        <f>+GI_Data_Monthly!H757</f>
        <v>0</v>
      </c>
      <c r="I757" s="115">
        <f>+GI_Data_Monthly!G757</f>
        <v>0</v>
      </c>
      <c r="L757" s="74" t="e">
        <f>+H757*1000/Population_Monthly!C877</f>
        <v>#DIV/0!</v>
      </c>
      <c r="M757" s="74">
        <f>GI_Data_Monthly!N757</f>
        <v>0</v>
      </c>
      <c r="U757" s="74"/>
      <c r="V757" s="38">
        <v>0</v>
      </c>
      <c r="Z757" s="122" t="e">
        <f t="shared" si="124"/>
        <v>#DIV/0!</v>
      </c>
      <c r="AA757" s="120" t="e">
        <f t="shared" si="125"/>
        <v>#DIV/0!</v>
      </c>
    </row>
    <row r="758" spans="1:27" x14ac:dyDescent="0.25">
      <c r="A758" s="113">
        <f t="shared" si="127"/>
        <v>2042</v>
      </c>
      <c r="B758" s="113">
        <v>10</v>
      </c>
      <c r="C758" s="29">
        <f>+GI_Data_Monthly!J758</f>
        <v>0</v>
      </c>
      <c r="H758" s="29">
        <f>+GI_Data_Monthly!H758</f>
        <v>0</v>
      </c>
      <c r="I758" s="115">
        <f>+GI_Data_Monthly!G758</f>
        <v>0</v>
      </c>
      <c r="L758" s="74" t="e">
        <f>+H758*1000/Population_Monthly!C878</f>
        <v>#DIV/0!</v>
      </c>
      <c r="M758" s="74">
        <f>GI_Data_Monthly!N758</f>
        <v>0</v>
      </c>
      <c r="U758" s="74"/>
      <c r="V758" s="38">
        <v>0</v>
      </c>
      <c r="Z758" s="122" t="e">
        <f t="shared" si="124"/>
        <v>#DIV/0!</v>
      </c>
      <c r="AA758" s="120" t="e">
        <f t="shared" si="125"/>
        <v>#DIV/0!</v>
      </c>
    </row>
    <row r="759" spans="1:27" x14ac:dyDescent="0.25">
      <c r="A759" s="113">
        <f t="shared" si="127"/>
        <v>2042</v>
      </c>
      <c r="B759" s="113">
        <v>11</v>
      </c>
      <c r="C759" s="29">
        <f>+GI_Data_Monthly!J759</f>
        <v>0</v>
      </c>
      <c r="H759" s="29">
        <f>+GI_Data_Monthly!H759</f>
        <v>0</v>
      </c>
      <c r="I759" s="115">
        <f>+GI_Data_Monthly!G759</f>
        <v>0</v>
      </c>
      <c r="L759" s="74" t="e">
        <f>+H759*1000/Population_Monthly!C879</f>
        <v>#DIV/0!</v>
      </c>
      <c r="M759" s="74">
        <f>GI_Data_Monthly!N759</f>
        <v>0</v>
      </c>
      <c r="U759" s="74"/>
      <c r="V759" s="38">
        <v>0</v>
      </c>
      <c r="Z759" s="122" t="e">
        <f t="shared" si="124"/>
        <v>#DIV/0!</v>
      </c>
      <c r="AA759" s="120" t="e">
        <f t="shared" si="125"/>
        <v>#DIV/0!</v>
      </c>
    </row>
    <row r="760" spans="1:27" x14ac:dyDescent="0.25">
      <c r="A760" s="113">
        <f t="shared" si="127"/>
        <v>2042</v>
      </c>
      <c r="B760" s="113">
        <v>12</v>
      </c>
      <c r="C760" s="29">
        <f>+GI_Data_Monthly!J760</f>
        <v>0</v>
      </c>
      <c r="H760" s="29">
        <f>+GI_Data_Monthly!H760</f>
        <v>0</v>
      </c>
      <c r="I760" s="115">
        <f>+GI_Data_Monthly!G760</f>
        <v>0</v>
      </c>
      <c r="J760" s="29">
        <f>AVERAGE(H749:H760)</f>
        <v>0</v>
      </c>
      <c r="L760" s="74" t="e">
        <f>+H760*1000/Population_Monthly!C880</f>
        <v>#DIV/0!</v>
      </c>
      <c r="M760" s="74">
        <f>GI_Data_Monthly!N760</f>
        <v>0</v>
      </c>
      <c r="U760" s="74"/>
      <c r="V760" s="38">
        <v>0</v>
      </c>
      <c r="Z760" s="122" t="e">
        <f t="shared" si="124"/>
        <v>#DIV/0!</v>
      </c>
      <c r="AA760" s="120" t="e">
        <f t="shared" si="125"/>
        <v>#DIV/0!</v>
      </c>
    </row>
    <row r="761" spans="1:27" x14ac:dyDescent="0.25">
      <c r="A761" s="113">
        <f>+A749+1</f>
        <v>2043</v>
      </c>
      <c r="B761" s="113">
        <v>1</v>
      </c>
      <c r="C761" s="29">
        <f>+GI_Data_Monthly!J761</f>
        <v>0</v>
      </c>
      <c r="H761" s="29">
        <f>+GI_Data_Monthly!H761</f>
        <v>0</v>
      </c>
      <c r="I761" s="115">
        <f>+GI_Data_Monthly!G761</f>
        <v>0</v>
      </c>
      <c r="L761" s="74" t="e">
        <f>+H761*1000/Population_Monthly!C881</f>
        <v>#DIV/0!</v>
      </c>
      <c r="M761" s="74">
        <f>GI_Data_Monthly!N761</f>
        <v>0</v>
      </c>
      <c r="U761" s="74"/>
      <c r="V761" s="38">
        <v>0</v>
      </c>
      <c r="Z761" s="122" t="e">
        <f t="shared" si="124"/>
        <v>#DIV/0!</v>
      </c>
      <c r="AA761" s="120" t="e">
        <f t="shared" si="125"/>
        <v>#DIV/0!</v>
      </c>
    </row>
    <row r="762" spans="1:27" x14ac:dyDescent="0.25">
      <c r="A762" s="113">
        <f>+A761</f>
        <v>2043</v>
      </c>
      <c r="B762" s="113">
        <v>2</v>
      </c>
      <c r="C762" s="29">
        <f>+GI_Data_Monthly!J762</f>
        <v>0</v>
      </c>
      <c r="H762" s="29">
        <f>+GI_Data_Monthly!H762</f>
        <v>0</v>
      </c>
      <c r="I762" s="115">
        <f>+GI_Data_Monthly!G762</f>
        <v>0</v>
      </c>
      <c r="L762" s="74" t="e">
        <f>+H762*1000/Population_Monthly!C882</f>
        <v>#DIV/0!</v>
      </c>
      <c r="M762" s="74">
        <f>GI_Data_Monthly!N762</f>
        <v>0</v>
      </c>
      <c r="U762" s="74"/>
      <c r="V762" s="38">
        <v>0</v>
      </c>
      <c r="Z762" s="122" t="e">
        <f t="shared" si="124"/>
        <v>#DIV/0!</v>
      </c>
      <c r="AA762" s="120" t="e">
        <f t="shared" si="125"/>
        <v>#DIV/0!</v>
      </c>
    </row>
    <row r="763" spans="1:27" x14ac:dyDescent="0.25">
      <c r="A763" s="113">
        <f t="shared" ref="A763:A772" si="128">+A762</f>
        <v>2043</v>
      </c>
      <c r="B763" s="113">
        <v>3</v>
      </c>
      <c r="C763" s="29">
        <f>+GI_Data_Monthly!J763</f>
        <v>0</v>
      </c>
      <c r="H763" s="29">
        <f>+GI_Data_Monthly!H763</f>
        <v>0</v>
      </c>
      <c r="I763" s="115">
        <f>+GI_Data_Monthly!G763</f>
        <v>0</v>
      </c>
      <c r="L763" s="74" t="e">
        <f>+H763*1000/Population_Monthly!C883</f>
        <v>#DIV/0!</v>
      </c>
      <c r="M763" s="74">
        <f>GI_Data_Monthly!N763</f>
        <v>0</v>
      </c>
      <c r="U763" s="74"/>
      <c r="V763" s="38">
        <v>0</v>
      </c>
      <c r="Z763" s="122" t="e">
        <f t="shared" si="124"/>
        <v>#DIV/0!</v>
      </c>
      <c r="AA763" s="120" t="e">
        <f t="shared" si="125"/>
        <v>#DIV/0!</v>
      </c>
    </row>
    <row r="764" spans="1:27" x14ac:dyDescent="0.25">
      <c r="A764" s="113">
        <f t="shared" si="128"/>
        <v>2043</v>
      </c>
      <c r="B764" s="113">
        <v>4</v>
      </c>
      <c r="C764" s="29">
        <f>+GI_Data_Monthly!J764</f>
        <v>0</v>
      </c>
      <c r="H764" s="29">
        <f>+GI_Data_Monthly!H764</f>
        <v>0</v>
      </c>
      <c r="I764" s="115">
        <f>+GI_Data_Monthly!G764</f>
        <v>0</v>
      </c>
      <c r="L764" s="74" t="e">
        <f>+H764*1000/Population_Monthly!C884</f>
        <v>#DIV/0!</v>
      </c>
      <c r="M764" s="74">
        <f>GI_Data_Monthly!N764</f>
        <v>0</v>
      </c>
      <c r="U764" s="74"/>
      <c r="V764" s="38">
        <v>0</v>
      </c>
      <c r="Z764" s="122" t="e">
        <f t="shared" si="124"/>
        <v>#DIV/0!</v>
      </c>
      <c r="AA764" s="120" t="e">
        <f t="shared" si="125"/>
        <v>#DIV/0!</v>
      </c>
    </row>
    <row r="765" spans="1:27" x14ac:dyDescent="0.25">
      <c r="A765" s="113">
        <f t="shared" si="128"/>
        <v>2043</v>
      </c>
      <c r="B765" s="113">
        <v>5</v>
      </c>
      <c r="C765" s="29">
        <f>+GI_Data_Monthly!J765</f>
        <v>0</v>
      </c>
      <c r="H765" s="29">
        <f>+GI_Data_Monthly!H765</f>
        <v>0</v>
      </c>
      <c r="I765" s="115">
        <f>+GI_Data_Monthly!G765</f>
        <v>0</v>
      </c>
      <c r="L765" s="74" t="e">
        <f>+H765*1000/Population_Monthly!C885</f>
        <v>#DIV/0!</v>
      </c>
      <c r="M765" s="74">
        <f>GI_Data_Monthly!N765</f>
        <v>0</v>
      </c>
      <c r="U765" s="74"/>
      <c r="V765" s="38">
        <v>0</v>
      </c>
      <c r="Z765" s="122" t="e">
        <f t="shared" si="124"/>
        <v>#DIV/0!</v>
      </c>
      <c r="AA765" s="120" t="e">
        <f t="shared" si="125"/>
        <v>#DIV/0!</v>
      </c>
    </row>
    <row r="766" spans="1:27" x14ac:dyDescent="0.25">
      <c r="A766" s="113">
        <f t="shared" si="128"/>
        <v>2043</v>
      </c>
      <c r="B766" s="113">
        <v>6</v>
      </c>
      <c r="C766" s="29">
        <f>+GI_Data_Monthly!J766</f>
        <v>0</v>
      </c>
      <c r="H766" s="29">
        <f>+GI_Data_Monthly!H766</f>
        <v>0</v>
      </c>
      <c r="I766" s="115">
        <f>+GI_Data_Monthly!G766</f>
        <v>0</v>
      </c>
      <c r="L766" s="74" t="e">
        <f>+H766*1000/Population_Monthly!C886</f>
        <v>#DIV/0!</v>
      </c>
      <c r="M766" s="74">
        <f>GI_Data_Monthly!N766</f>
        <v>0</v>
      </c>
      <c r="U766" s="74"/>
      <c r="V766" s="38">
        <v>0</v>
      </c>
      <c r="Z766" s="122" t="e">
        <f t="shared" si="124"/>
        <v>#DIV/0!</v>
      </c>
      <c r="AA766" s="120" t="e">
        <f t="shared" si="125"/>
        <v>#DIV/0!</v>
      </c>
    </row>
    <row r="767" spans="1:27" x14ac:dyDescent="0.25">
      <c r="A767" s="113">
        <f t="shared" si="128"/>
        <v>2043</v>
      </c>
      <c r="B767" s="113">
        <v>7</v>
      </c>
      <c r="C767" s="29">
        <f>+GI_Data_Monthly!J767</f>
        <v>0</v>
      </c>
      <c r="H767" s="29">
        <f>+GI_Data_Monthly!H767</f>
        <v>0</v>
      </c>
      <c r="I767" s="115">
        <f>+GI_Data_Monthly!G767</f>
        <v>0</v>
      </c>
      <c r="L767" s="74" t="e">
        <f>+H767*1000/Population_Monthly!C887</f>
        <v>#DIV/0!</v>
      </c>
      <c r="M767" s="74">
        <f>GI_Data_Monthly!N767</f>
        <v>0</v>
      </c>
      <c r="U767" s="74"/>
      <c r="V767" s="38">
        <v>0</v>
      </c>
      <c r="Z767" s="122" t="e">
        <f t="shared" si="124"/>
        <v>#DIV/0!</v>
      </c>
      <c r="AA767" s="120" t="e">
        <f t="shared" si="125"/>
        <v>#DIV/0!</v>
      </c>
    </row>
    <row r="768" spans="1:27" x14ac:dyDescent="0.25">
      <c r="A768" s="113">
        <f t="shared" si="128"/>
        <v>2043</v>
      </c>
      <c r="B768" s="113">
        <v>8</v>
      </c>
      <c r="C768" s="29">
        <f>+GI_Data_Monthly!J768</f>
        <v>0</v>
      </c>
      <c r="H768" s="29">
        <f>+GI_Data_Monthly!H768</f>
        <v>0</v>
      </c>
      <c r="I768" s="115">
        <f>+GI_Data_Monthly!G768</f>
        <v>0</v>
      </c>
      <c r="L768" s="74" t="e">
        <f>+H768*1000/Population_Monthly!C888</f>
        <v>#DIV/0!</v>
      </c>
      <c r="M768" s="74">
        <f>GI_Data_Monthly!N768</f>
        <v>0</v>
      </c>
      <c r="U768" s="74"/>
      <c r="V768" s="38">
        <v>0</v>
      </c>
      <c r="Z768" s="122" t="e">
        <f t="shared" si="124"/>
        <v>#DIV/0!</v>
      </c>
      <c r="AA768" s="120" t="e">
        <f t="shared" si="125"/>
        <v>#DIV/0!</v>
      </c>
    </row>
    <row r="769" spans="1:27" x14ac:dyDescent="0.25">
      <c r="A769" s="113">
        <f t="shared" si="128"/>
        <v>2043</v>
      </c>
      <c r="B769" s="113">
        <v>9</v>
      </c>
      <c r="C769" s="29">
        <f>+GI_Data_Monthly!J769</f>
        <v>0</v>
      </c>
      <c r="H769" s="29">
        <f>+GI_Data_Monthly!H769</f>
        <v>0</v>
      </c>
      <c r="I769" s="115">
        <f>+GI_Data_Monthly!G769</f>
        <v>0</v>
      </c>
      <c r="L769" s="74" t="e">
        <f>+H769*1000/Population_Monthly!C889</f>
        <v>#DIV/0!</v>
      </c>
      <c r="M769" s="74">
        <f>GI_Data_Monthly!N769</f>
        <v>0</v>
      </c>
      <c r="U769" s="74"/>
      <c r="V769" s="38">
        <v>0</v>
      </c>
      <c r="Z769" s="122" t="e">
        <f t="shared" si="124"/>
        <v>#DIV/0!</v>
      </c>
      <c r="AA769" s="120" t="e">
        <f t="shared" si="125"/>
        <v>#DIV/0!</v>
      </c>
    </row>
    <row r="770" spans="1:27" x14ac:dyDescent="0.25">
      <c r="A770" s="113">
        <f t="shared" si="128"/>
        <v>2043</v>
      </c>
      <c r="B770" s="113">
        <v>10</v>
      </c>
      <c r="C770" s="29">
        <f>+GI_Data_Monthly!J770</f>
        <v>0</v>
      </c>
      <c r="H770" s="29">
        <f>+GI_Data_Monthly!H770</f>
        <v>0</v>
      </c>
      <c r="I770" s="115">
        <f>+GI_Data_Monthly!G770</f>
        <v>0</v>
      </c>
      <c r="L770" s="74" t="e">
        <f>+H770*1000/Population_Monthly!C890</f>
        <v>#DIV/0!</v>
      </c>
      <c r="M770" s="74">
        <f>GI_Data_Monthly!N770</f>
        <v>0</v>
      </c>
      <c r="U770" s="74"/>
      <c r="V770" s="38">
        <v>0</v>
      </c>
      <c r="Z770" s="122" t="e">
        <f t="shared" si="124"/>
        <v>#DIV/0!</v>
      </c>
      <c r="AA770" s="120" t="e">
        <f t="shared" si="125"/>
        <v>#DIV/0!</v>
      </c>
    </row>
    <row r="771" spans="1:27" x14ac:dyDescent="0.25">
      <c r="A771" s="113">
        <f t="shared" si="128"/>
        <v>2043</v>
      </c>
      <c r="B771" s="113">
        <v>11</v>
      </c>
      <c r="C771" s="29">
        <f>+GI_Data_Monthly!J771</f>
        <v>0</v>
      </c>
      <c r="H771" s="29">
        <f>+GI_Data_Monthly!H771</f>
        <v>0</v>
      </c>
      <c r="I771" s="115">
        <f>+GI_Data_Monthly!G771</f>
        <v>0</v>
      </c>
      <c r="L771" s="74" t="e">
        <f>+H771*1000/Population_Monthly!C891</f>
        <v>#DIV/0!</v>
      </c>
      <c r="M771" s="74">
        <f>GI_Data_Monthly!N771</f>
        <v>0</v>
      </c>
      <c r="U771" s="74"/>
      <c r="V771" s="38">
        <v>0</v>
      </c>
      <c r="Z771" s="122" t="e">
        <f t="shared" si="124"/>
        <v>#DIV/0!</v>
      </c>
      <c r="AA771" s="120" t="e">
        <f t="shared" si="125"/>
        <v>#DIV/0!</v>
      </c>
    </row>
    <row r="772" spans="1:27" x14ac:dyDescent="0.25">
      <c r="A772" s="113">
        <f t="shared" si="128"/>
        <v>2043</v>
      </c>
      <c r="B772" s="113">
        <v>12</v>
      </c>
      <c r="C772" s="29">
        <f>+GI_Data_Monthly!J772</f>
        <v>0</v>
      </c>
      <c r="H772" s="29">
        <f>+GI_Data_Monthly!H772</f>
        <v>0</v>
      </c>
      <c r="I772" s="115">
        <f>+GI_Data_Monthly!G772</f>
        <v>0</v>
      </c>
      <c r="J772" s="29">
        <f>AVERAGE(H761:H772)</f>
        <v>0</v>
      </c>
      <c r="L772" s="74" t="e">
        <f>+H772*1000/Population_Monthly!C892</f>
        <v>#DIV/0!</v>
      </c>
      <c r="M772" s="74">
        <f>GI_Data_Monthly!N772</f>
        <v>0</v>
      </c>
      <c r="U772" s="74"/>
      <c r="V772" s="38">
        <v>0</v>
      </c>
      <c r="Z772" s="122" t="e">
        <f t="shared" si="124"/>
        <v>#DIV/0!</v>
      </c>
      <c r="AA772" s="120" t="e">
        <f t="shared" si="125"/>
        <v>#DIV/0!</v>
      </c>
    </row>
    <row r="773" spans="1:27" x14ac:dyDescent="0.25">
      <c r="A773" s="113">
        <f>+A761+1</f>
        <v>2044</v>
      </c>
      <c r="B773" s="113">
        <v>1</v>
      </c>
      <c r="C773" s="29">
        <f>+GI_Data_Monthly!J773</f>
        <v>0</v>
      </c>
      <c r="H773" s="29">
        <f>+GI_Data_Monthly!H773</f>
        <v>0</v>
      </c>
      <c r="I773" s="115">
        <f>+GI_Data_Monthly!G773</f>
        <v>0</v>
      </c>
      <c r="L773" s="74" t="e">
        <f>+H773*1000/Population_Monthly!C893</f>
        <v>#DIV/0!</v>
      </c>
      <c r="M773" s="74">
        <f>GI_Data_Monthly!N773</f>
        <v>0</v>
      </c>
      <c r="U773" s="74"/>
      <c r="V773" s="38">
        <v>0</v>
      </c>
      <c r="Z773" s="122" t="e">
        <f t="shared" si="124"/>
        <v>#DIV/0!</v>
      </c>
      <c r="AA773" s="120" t="e">
        <f t="shared" si="125"/>
        <v>#DIV/0!</v>
      </c>
    </row>
    <row r="774" spans="1:27" x14ac:dyDescent="0.25">
      <c r="A774" s="113">
        <f>+A773</f>
        <v>2044</v>
      </c>
      <c r="B774" s="113">
        <v>2</v>
      </c>
      <c r="C774" s="29">
        <f>+GI_Data_Monthly!J774</f>
        <v>0</v>
      </c>
      <c r="H774" s="29">
        <f>+GI_Data_Monthly!H774</f>
        <v>0</v>
      </c>
      <c r="I774" s="115">
        <f>+GI_Data_Monthly!G774</f>
        <v>0</v>
      </c>
      <c r="L774" s="74" t="e">
        <f>+H774*1000/Population_Monthly!C894</f>
        <v>#DIV/0!</v>
      </c>
      <c r="M774" s="74">
        <f>GI_Data_Monthly!N774</f>
        <v>0</v>
      </c>
      <c r="U774" s="74"/>
      <c r="V774" s="38">
        <v>0</v>
      </c>
      <c r="Z774" s="122" t="e">
        <f t="shared" si="124"/>
        <v>#DIV/0!</v>
      </c>
      <c r="AA774" s="120" t="e">
        <f t="shared" si="125"/>
        <v>#DIV/0!</v>
      </c>
    </row>
    <row r="775" spans="1:27" x14ac:dyDescent="0.25">
      <c r="A775" s="113">
        <f t="shared" ref="A775:A784" si="129">+A774</f>
        <v>2044</v>
      </c>
      <c r="B775" s="113">
        <v>3</v>
      </c>
      <c r="C775" s="29">
        <f>+GI_Data_Monthly!J775</f>
        <v>0</v>
      </c>
      <c r="H775" s="29">
        <f>+GI_Data_Monthly!H775</f>
        <v>0</v>
      </c>
      <c r="I775" s="115">
        <f>+GI_Data_Monthly!G775</f>
        <v>0</v>
      </c>
      <c r="L775" s="74" t="e">
        <f>+H775*1000/Population_Monthly!C895</f>
        <v>#DIV/0!</v>
      </c>
      <c r="M775" s="74">
        <f>GI_Data_Monthly!N775</f>
        <v>0</v>
      </c>
      <c r="U775" s="74"/>
      <c r="V775" s="38">
        <v>0</v>
      </c>
      <c r="Z775" s="122" t="e">
        <f t="shared" si="124"/>
        <v>#DIV/0!</v>
      </c>
      <c r="AA775" s="120" t="e">
        <f t="shared" si="125"/>
        <v>#DIV/0!</v>
      </c>
    </row>
    <row r="776" spans="1:27" x14ac:dyDescent="0.25">
      <c r="A776" s="113">
        <f t="shared" si="129"/>
        <v>2044</v>
      </c>
      <c r="B776" s="113">
        <v>4</v>
      </c>
      <c r="C776" s="29">
        <f>+GI_Data_Monthly!J776</f>
        <v>0</v>
      </c>
      <c r="H776" s="29">
        <f>+GI_Data_Monthly!H776</f>
        <v>0</v>
      </c>
      <c r="I776" s="115">
        <f>+GI_Data_Monthly!G776</f>
        <v>0</v>
      </c>
      <c r="L776" s="74" t="e">
        <f>+H776*1000/Population_Monthly!C896</f>
        <v>#DIV/0!</v>
      </c>
      <c r="M776" s="74">
        <f>GI_Data_Monthly!N776</f>
        <v>0</v>
      </c>
      <c r="U776" s="74"/>
      <c r="V776" s="38">
        <v>0</v>
      </c>
      <c r="Z776" s="122" t="e">
        <f t="shared" si="124"/>
        <v>#DIV/0!</v>
      </c>
      <c r="AA776" s="120" t="e">
        <f t="shared" si="125"/>
        <v>#DIV/0!</v>
      </c>
    </row>
    <row r="777" spans="1:27" x14ac:dyDescent="0.25">
      <c r="A777" s="113">
        <f t="shared" si="129"/>
        <v>2044</v>
      </c>
      <c r="B777" s="113">
        <v>5</v>
      </c>
      <c r="C777" s="29">
        <f>+GI_Data_Monthly!J777</f>
        <v>0</v>
      </c>
      <c r="H777" s="29">
        <f>+GI_Data_Monthly!H777</f>
        <v>0</v>
      </c>
      <c r="I777" s="115">
        <f>+GI_Data_Monthly!G777</f>
        <v>0</v>
      </c>
      <c r="L777" s="74" t="e">
        <f>+H777*1000/Population_Monthly!C897</f>
        <v>#DIV/0!</v>
      </c>
      <c r="M777" s="74">
        <f>GI_Data_Monthly!N777</f>
        <v>0</v>
      </c>
      <c r="U777" s="74"/>
      <c r="V777" s="38">
        <v>0</v>
      </c>
      <c r="Z777" s="122" t="e">
        <f t="shared" si="124"/>
        <v>#DIV/0!</v>
      </c>
      <c r="AA777" s="120" t="e">
        <f t="shared" si="125"/>
        <v>#DIV/0!</v>
      </c>
    </row>
    <row r="778" spans="1:27" x14ac:dyDescent="0.25">
      <c r="A778" s="113">
        <f t="shared" si="129"/>
        <v>2044</v>
      </c>
      <c r="B778" s="113">
        <v>6</v>
      </c>
      <c r="C778" s="29">
        <f>+GI_Data_Monthly!J778</f>
        <v>0</v>
      </c>
      <c r="H778" s="29">
        <f>+GI_Data_Monthly!H778</f>
        <v>0</v>
      </c>
      <c r="I778" s="115">
        <f>+GI_Data_Monthly!G778</f>
        <v>0</v>
      </c>
      <c r="L778" s="74" t="e">
        <f>+H778*1000/Population_Monthly!C898</f>
        <v>#DIV/0!</v>
      </c>
      <c r="M778" s="74">
        <f>GI_Data_Monthly!N778</f>
        <v>0</v>
      </c>
      <c r="U778" s="74"/>
      <c r="V778" s="38">
        <v>0</v>
      </c>
      <c r="Z778" s="122" t="e">
        <f t="shared" si="124"/>
        <v>#DIV/0!</v>
      </c>
      <c r="AA778" s="120" t="e">
        <f t="shared" si="125"/>
        <v>#DIV/0!</v>
      </c>
    </row>
    <row r="779" spans="1:27" x14ac:dyDescent="0.25">
      <c r="A779" s="113">
        <f t="shared" si="129"/>
        <v>2044</v>
      </c>
      <c r="B779" s="113">
        <v>7</v>
      </c>
      <c r="C779" s="29">
        <f>+GI_Data_Monthly!J779</f>
        <v>0</v>
      </c>
      <c r="H779" s="29">
        <f>+GI_Data_Monthly!H779</f>
        <v>0</v>
      </c>
      <c r="I779" s="115">
        <f>+GI_Data_Monthly!G779</f>
        <v>0</v>
      </c>
      <c r="L779" s="74" t="e">
        <f>+H779*1000/Population_Monthly!C899</f>
        <v>#DIV/0!</v>
      </c>
      <c r="M779" s="74">
        <f>GI_Data_Monthly!N779</f>
        <v>0</v>
      </c>
      <c r="U779" s="74"/>
      <c r="V779" s="38">
        <v>0</v>
      </c>
      <c r="Z779" s="122" t="e">
        <f t="shared" si="124"/>
        <v>#DIV/0!</v>
      </c>
      <c r="AA779" s="120" t="e">
        <f t="shared" si="125"/>
        <v>#DIV/0!</v>
      </c>
    </row>
    <row r="780" spans="1:27" x14ac:dyDescent="0.25">
      <c r="A780" s="113">
        <f t="shared" si="129"/>
        <v>2044</v>
      </c>
      <c r="B780" s="113">
        <v>8</v>
      </c>
      <c r="C780" s="29">
        <f>+GI_Data_Monthly!J780</f>
        <v>0</v>
      </c>
      <c r="H780" s="29">
        <f>+GI_Data_Monthly!H780</f>
        <v>0</v>
      </c>
      <c r="I780" s="115">
        <f>+GI_Data_Monthly!G780</f>
        <v>0</v>
      </c>
      <c r="L780" s="74" t="e">
        <f>+H780*1000/Population_Monthly!C900</f>
        <v>#DIV/0!</v>
      </c>
      <c r="M780" s="74">
        <f>GI_Data_Monthly!N780</f>
        <v>0</v>
      </c>
      <c r="U780" s="74"/>
      <c r="V780" s="38">
        <v>0</v>
      </c>
      <c r="Z780" s="122" t="e">
        <f t="shared" si="124"/>
        <v>#DIV/0!</v>
      </c>
      <c r="AA780" s="120" t="e">
        <f t="shared" si="125"/>
        <v>#DIV/0!</v>
      </c>
    </row>
    <row r="781" spans="1:27" x14ac:dyDescent="0.25">
      <c r="A781" s="113">
        <f t="shared" si="129"/>
        <v>2044</v>
      </c>
      <c r="B781" s="113">
        <v>9</v>
      </c>
      <c r="C781" s="29">
        <f>+GI_Data_Monthly!J781</f>
        <v>0</v>
      </c>
      <c r="H781" s="29">
        <f>+GI_Data_Monthly!H781</f>
        <v>0</v>
      </c>
      <c r="I781" s="115">
        <f>+GI_Data_Monthly!G781</f>
        <v>0</v>
      </c>
      <c r="L781" s="74" t="e">
        <f>+H781*1000/Population_Monthly!C901</f>
        <v>#DIV/0!</v>
      </c>
      <c r="M781" s="74">
        <f>GI_Data_Monthly!N781</f>
        <v>0</v>
      </c>
      <c r="U781" s="74"/>
      <c r="V781" s="38">
        <v>0</v>
      </c>
      <c r="Z781" s="122" t="e">
        <f t="shared" si="124"/>
        <v>#DIV/0!</v>
      </c>
      <c r="AA781" s="120" t="e">
        <f t="shared" si="125"/>
        <v>#DIV/0!</v>
      </c>
    </row>
    <row r="782" spans="1:27" ht="12.75" x14ac:dyDescent="0.2">
      <c r="A782" s="113">
        <f t="shared" si="129"/>
        <v>2044</v>
      </c>
      <c r="B782" s="113">
        <v>10</v>
      </c>
      <c r="C782" s="29">
        <f>+GI_Data_Monthly!J782</f>
        <v>0</v>
      </c>
      <c r="H782" s="29">
        <f>+GI_Data_Monthly!H782</f>
        <v>0</v>
      </c>
      <c r="I782" s="115">
        <f>+GI_Data_Monthly!G782</f>
        <v>0</v>
      </c>
      <c r="L782" s="74" t="e">
        <f>+H782*1000/Population_Monthly!C902</f>
        <v>#DIV/0!</v>
      </c>
      <c r="M782" s="74">
        <f>GI_Data_Monthly!N782</f>
        <v>0</v>
      </c>
      <c r="U782" s="74"/>
      <c r="V782" s="38">
        <v>0</v>
      </c>
      <c r="Z782" s="122" t="e">
        <f t="shared" si="124"/>
        <v>#DIV/0!</v>
      </c>
      <c r="AA782" s="120" t="e">
        <f t="shared" si="125"/>
        <v>#DIV/0!</v>
      </c>
    </row>
    <row r="783" spans="1:27" ht="12.75" x14ac:dyDescent="0.2">
      <c r="A783" s="113">
        <f t="shared" si="129"/>
        <v>2044</v>
      </c>
      <c r="B783" s="113">
        <v>11</v>
      </c>
      <c r="C783" s="29">
        <f>+GI_Data_Monthly!J783</f>
        <v>0</v>
      </c>
      <c r="H783" s="29">
        <f>+GI_Data_Monthly!H783</f>
        <v>0</v>
      </c>
      <c r="I783" s="115">
        <f>+GI_Data_Monthly!G783</f>
        <v>0</v>
      </c>
      <c r="L783" s="74" t="e">
        <f>+H783*1000/Population_Monthly!C903</f>
        <v>#DIV/0!</v>
      </c>
      <c r="M783" s="74">
        <f>GI_Data_Monthly!N783</f>
        <v>0</v>
      </c>
      <c r="U783" s="74"/>
      <c r="V783" s="38">
        <v>0</v>
      </c>
      <c r="Z783" s="122" t="e">
        <f t="shared" si="124"/>
        <v>#DIV/0!</v>
      </c>
      <c r="AA783" s="120" t="e">
        <f t="shared" si="125"/>
        <v>#DIV/0!</v>
      </c>
    </row>
    <row r="784" spans="1:27" x14ac:dyDescent="0.25">
      <c r="A784" s="113">
        <f t="shared" si="129"/>
        <v>2044</v>
      </c>
      <c r="B784" s="113">
        <v>12</v>
      </c>
      <c r="C784" s="29">
        <f>+GI_Data_Monthly!J784</f>
        <v>0</v>
      </c>
      <c r="H784" s="29">
        <f>+GI_Data_Monthly!H784</f>
        <v>0</v>
      </c>
      <c r="I784" s="115">
        <f>+GI_Data_Monthly!G784</f>
        <v>0</v>
      </c>
      <c r="J784" s="29">
        <f>AVERAGE(H773:H784)</f>
        <v>0</v>
      </c>
      <c r="L784" s="74" t="e">
        <f>+H784*1000/Population_Monthly!C904</f>
        <v>#DIV/0!</v>
      </c>
      <c r="M784" s="74">
        <f>GI_Data_Monthly!N784</f>
        <v>0</v>
      </c>
      <c r="U784" s="74"/>
      <c r="V784" s="38">
        <v>0</v>
      </c>
      <c r="Z784" s="122" t="e">
        <f t="shared" si="124"/>
        <v>#DIV/0!</v>
      </c>
      <c r="AA784" s="120" t="e">
        <f t="shared" si="125"/>
        <v>#DIV/0!</v>
      </c>
    </row>
  </sheetData>
  <phoneticPr fontId="2" type="noConversion"/>
  <printOptions horizontalCentered="1" gridLines="1"/>
  <pageMargins left="0.25" right="0.2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F112"/>
  <sheetViews>
    <sheetView zoomScaleNormal="100" workbookViewId="0">
      <pane xSplit="1" ySplit="4" topLeftCell="B5" activePane="bottomRight" state="frozen"/>
      <selection activeCell="R429" sqref="R429"/>
      <selection pane="topRight" activeCell="R429" sqref="R429"/>
      <selection pane="bottomLeft" activeCell="R429" sqref="R429"/>
      <selection pane="bottomRight" activeCell="A2" sqref="A1:A2"/>
    </sheetView>
  </sheetViews>
  <sheetFormatPr defaultColWidth="9.109375" defaultRowHeight="12" x14ac:dyDescent="0.25"/>
  <cols>
    <col min="1" max="1" width="5" style="202" bestFit="1" customWidth="1"/>
    <col min="2" max="2" width="6.44140625" style="203" bestFit="1" customWidth="1"/>
    <col min="3" max="3" width="17" style="203" customWidth="1"/>
    <col min="4" max="4" width="11.33203125" style="204" customWidth="1"/>
    <col min="5" max="5" width="7.88671875" style="205" customWidth="1"/>
    <col min="6" max="6" width="19.6640625" style="205" customWidth="1"/>
    <col min="7" max="7" width="9.33203125" style="206" customWidth="1"/>
    <col min="8" max="8" width="7.6640625" style="207" customWidth="1"/>
    <col min="9" max="9" width="14.88671875" style="95" customWidth="1"/>
    <col min="10" max="10" width="9.88671875" style="95" customWidth="1"/>
    <col min="11" max="11" width="6.44140625" style="208" customWidth="1"/>
    <col min="12" max="12" width="8.5546875" style="63" customWidth="1"/>
    <col min="13" max="13" width="8.88671875" style="204" customWidth="1"/>
    <col min="14" max="14" width="7.5546875" style="214" customWidth="1"/>
    <col min="15" max="15" width="10" style="214" customWidth="1"/>
    <col min="16" max="16" width="8.5546875" style="210" customWidth="1"/>
    <col min="17" max="18" width="6.88671875" style="63" customWidth="1"/>
    <col min="19" max="19" width="6.44140625" style="63" customWidth="1"/>
    <col min="20" max="20" width="6.88671875" style="63" customWidth="1"/>
    <col min="21" max="21" width="10.5546875" style="63" customWidth="1"/>
    <col min="22" max="22" width="11.88671875" style="63" customWidth="1"/>
    <col min="23" max="23" width="7.44140625" style="95" customWidth="1"/>
    <col min="24" max="24" width="7.109375" style="95" customWidth="1"/>
    <col min="25" max="25" width="8.33203125" style="215" customWidth="1"/>
    <col min="26" max="26" width="7.88671875" style="216" customWidth="1"/>
    <col min="27" max="27" width="7.109375" style="156" customWidth="1"/>
    <col min="28" max="28" width="8.88671875" style="95" customWidth="1"/>
    <col min="29" max="29" width="10.6640625" style="156" customWidth="1"/>
    <col min="30" max="30" width="8.88671875" style="63" customWidth="1"/>
    <col min="31" max="31" width="9" style="63" customWidth="1"/>
    <col min="32" max="32" width="10.109375" style="63" customWidth="1"/>
    <col min="33" max="33" width="11" style="63" customWidth="1"/>
    <col min="34" max="34" width="12.33203125" style="63" customWidth="1"/>
    <col min="35" max="35" width="5.44140625" style="204" customWidth="1"/>
    <col min="36" max="36" width="8.5546875" style="204" customWidth="1"/>
    <col min="37" max="37" width="7.5546875" style="214" customWidth="1"/>
    <col min="38" max="38" width="10.33203125" style="214" customWidth="1"/>
    <col min="39" max="39" width="12.33203125" style="63" customWidth="1"/>
    <col min="40" max="41" width="6.88671875" style="63" customWidth="1"/>
    <col min="42" max="42" width="6.44140625" style="63" customWidth="1"/>
    <col min="43" max="43" width="6.88671875" style="63" customWidth="1"/>
    <col min="44" max="45" width="8.44140625" style="63" customWidth="1"/>
    <col min="46" max="46" width="9.33203125" style="63" customWidth="1"/>
    <col min="47" max="47" width="9.109375" style="63" customWidth="1"/>
    <col min="48" max="48" width="11.109375" style="63" customWidth="1"/>
    <col min="49" max="49" width="8.6640625" style="63" customWidth="1"/>
    <col min="50" max="50" width="12" style="63" bestFit="1" customWidth="1"/>
    <col min="51" max="51" width="9" style="95" bestFit="1" customWidth="1"/>
    <col min="52" max="52" width="14.109375" style="95" bestFit="1" customWidth="1"/>
    <col min="53" max="53" width="9.109375" style="63" bestFit="1" customWidth="1"/>
    <col min="54" max="54" width="12" style="63" bestFit="1" customWidth="1"/>
    <col min="55" max="55" width="9.109375" style="63" bestFit="1" customWidth="1"/>
    <col min="56" max="56" width="8.6640625" style="63" bestFit="1" customWidth="1"/>
    <col min="57" max="57" width="12.5546875" style="63" bestFit="1" customWidth="1"/>
    <col min="58" max="58" width="9" style="63" bestFit="1" customWidth="1"/>
    <col min="59" max="59" width="11.5546875" style="63" bestFit="1" customWidth="1"/>
    <col min="60" max="60" width="11" style="63" bestFit="1" customWidth="1"/>
    <col min="61" max="61" width="8.5546875" style="63" bestFit="1" customWidth="1"/>
    <col min="62" max="63" width="8.88671875" style="63" bestFit="1" customWidth="1"/>
    <col min="64" max="64" width="10.44140625" style="63" bestFit="1" customWidth="1"/>
    <col min="65" max="65" width="10.44140625" style="63" customWidth="1"/>
    <col min="66" max="66" width="8.6640625" style="63" bestFit="1" customWidth="1"/>
    <col min="67" max="67" width="15.109375" style="63" customWidth="1"/>
    <col min="68" max="68" width="10.44140625" style="63" customWidth="1"/>
    <col min="69" max="69" width="13" style="63" customWidth="1"/>
    <col min="70" max="70" width="10.44140625" style="63" customWidth="1"/>
    <col min="71" max="73" width="8.88671875" style="63" customWidth="1"/>
    <col min="74" max="74" width="17.33203125" style="63" customWidth="1"/>
    <col min="75" max="75" width="11.6640625" style="63" customWidth="1"/>
    <col min="76" max="83" width="8.88671875" style="63" customWidth="1"/>
    <col min="84" max="84" width="16.33203125" style="63" bestFit="1" customWidth="1"/>
    <col min="85" max="85" width="8.88671875" style="63" bestFit="1" customWidth="1"/>
    <col min="86" max="86" width="13.44140625" style="63" bestFit="1" customWidth="1"/>
    <col min="87" max="87" width="8.44140625" style="63" bestFit="1" customWidth="1"/>
    <col min="88" max="88" width="10.44140625" style="63" bestFit="1" customWidth="1"/>
    <col min="89" max="89" width="9.88671875" style="63" bestFit="1" customWidth="1"/>
    <col min="90" max="90" width="12" style="63" bestFit="1" customWidth="1"/>
    <col min="91" max="91" width="9.109375" style="63"/>
    <col min="92" max="92" width="13.5546875" style="63" customWidth="1"/>
    <col min="93" max="93" width="9.109375" style="63"/>
    <col min="94" max="94" width="11.6640625" style="63" customWidth="1"/>
    <col min="95" max="95" width="12.44140625" style="63" customWidth="1"/>
    <col min="96" max="99" width="9.109375" style="63"/>
    <col min="100" max="100" width="11.6640625" style="63" customWidth="1"/>
    <col min="101" max="102" width="15.109375" style="63" customWidth="1"/>
    <col min="103" max="16384" width="9.109375" style="63"/>
  </cols>
  <sheetData>
    <row r="1" spans="1:84" ht="13.2" x14ac:dyDescent="0.25">
      <c r="A1" s="313" t="s">
        <v>345</v>
      </c>
    </row>
    <row r="2" spans="1:84" ht="13.2" x14ac:dyDescent="0.25">
      <c r="A2" s="313" t="s">
        <v>342</v>
      </c>
    </row>
    <row r="4" spans="1:84" s="109" customFormat="1" ht="46.2" x14ac:dyDescent="0.25">
      <c r="A4" s="134" t="s">
        <v>15</v>
      </c>
      <c r="B4" s="135" t="s">
        <v>1</v>
      </c>
      <c r="C4" s="135" t="s">
        <v>2</v>
      </c>
      <c r="D4" s="135" t="s">
        <v>0</v>
      </c>
      <c r="E4" s="136" t="s">
        <v>29</v>
      </c>
      <c r="F4" s="136" t="s">
        <v>30</v>
      </c>
      <c r="G4" s="137" t="s">
        <v>57</v>
      </c>
      <c r="H4" s="138" t="s">
        <v>28</v>
      </c>
      <c r="I4" s="137" t="s">
        <v>3</v>
      </c>
      <c r="J4" s="139" t="s">
        <v>13</v>
      </c>
      <c r="K4" s="137" t="s">
        <v>18</v>
      </c>
      <c r="L4" s="140" t="s">
        <v>70</v>
      </c>
      <c r="M4" s="137" t="s">
        <v>4</v>
      </c>
      <c r="N4" s="139" t="s">
        <v>5</v>
      </c>
      <c r="O4" s="137" t="s">
        <v>7</v>
      </c>
      <c r="P4" s="140" t="s">
        <v>6</v>
      </c>
      <c r="Q4" s="137" t="s">
        <v>9</v>
      </c>
      <c r="R4" s="139" t="s">
        <v>10</v>
      </c>
      <c r="S4" s="137" t="s">
        <v>11</v>
      </c>
      <c r="T4" s="140" t="s">
        <v>12</v>
      </c>
      <c r="U4" s="141" t="s">
        <v>35</v>
      </c>
      <c r="V4" s="142" t="s">
        <v>117</v>
      </c>
      <c r="W4" s="141" t="s">
        <v>51</v>
      </c>
      <c r="X4" s="108" t="s">
        <v>47</v>
      </c>
      <c r="Y4" s="143" t="s">
        <v>36</v>
      </c>
      <c r="Z4" s="143" t="s">
        <v>49</v>
      </c>
      <c r="AA4" s="141" t="s">
        <v>55</v>
      </c>
      <c r="AB4" s="106" t="s">
        <v>66</v>
      </c>
      <c r="AC4" s="106" t="s">
        <v>67</v>
      </c>
      <c r="AD4" s="144" t="s">
        <v>72</v>
      </c>
      <c r="AE4" s="144" t="s">
        <v>69</v>
      </c>
      <c r="AF4" s="144" t="s">
        <v>73</v>
      </c>
      <c r="AG4" s="144" t="s">
        <v>130</v>
      </c>
      <c r="AH4" s="144" t="s">
        <v>106</v>
      </c>
      <c r="AI4" s="144" t="s">
        <v>107</v>
      </c>
      <c r="AJ4" s="144" t="s">
        <v>110</v>
      </c>
      <c r="AK4" s="144" t="s">
        <v>111</v>
      </c>
      <c r="AL4" s="144" t="s">
        <v>114</v>
      </c>
      <c r="AM4" s="144" t="s">
        <v>100</v>
      </c>
      <c r="AN4" s="144" t="s">
        <v>116</v>
      </c>
      <c r="AO4" s="109" t="s">
        <v>131</v>
      </c>
      <c r="AP4" s="109" t="s">
        <v>132</v>
      </c>
      <c r="AQ4" s="109" t="s">
        <v>133</v>
      </c>
      <c r="AR4" s="109" t="s">
        <v>134</v>
      </c>
      <c r="AS4" s="109" t="s">
        <v>187</v>
      </c>
      <c r="AT4" s="109" t="s">
        <v>135</v>
      </c>
      <c r="AU4" s="109" t="s">
        <v>136</v>
      </c>
      <c r="AV4" s="109" t="s">
        <v>137</v>
      </c>
      <c r="AW4" s="109" t="s">
        <v>184</v>
      </c>
      <c r="AX4" s="109" t="s">
        <v>185</v>
      </c>
      <c r="AY4" s="109" t="s">
        <v>188</v>
      </c>
      <c r="AZ4" s="109" t="s">
        <v>326</v>
      </c>
      <c r="BA4" s="109" t="s">
        <v>327</v>
      </c>
      <c r="BB4" s="106" t="s">
        <v>214</v>
      </c>
      <c r="BC4" s="109" t="s">
        <v>186</v>
      </c>
      <c r="BD4" s="106" t="s">
        <v>215</v>
      </c>
      <c r="BE4" s="106" t="s">
        <v>216</v>
      </c>
      <c r="BF4" s="109" t="s">
        <v>217</v>
      </c>
      <c r="BG4" s="109" t="s">
        <v>218</v>
      </c>
      <c r="BH4" s="109" t="s">
        <v>219</v>
      </c>
      <c r="BI4" s="109" t="s">
        <v>220</v>
      </c>
      <c r="BJ4" s="109" t="s">
        <v>328</v>
      </c>
      <c r="BK4" s="109" t="s">
        <v>329</v>
      </c>
      <c r="BL4" s="109" t="s">
        <v>140</v>
      </c>
      <c r="BM4" s="105" t="s">
        <v>142</v>
      </c>
      <c r="BN4" s="109" t="s">
        <v>145</v>
      </c>
      <c r="BO4" s="106" t="s">
        <v>325</v>
      </c>
      <c r="BP4" s="109" t="s">
        <v>146</v>
      </c>
      <c r="BQ4" s="109" t="s">
        <v>147</v>
      </c>
      <c r="BR4" s="109" t="s">
        <v>149</v>
      </c>
      <c r="BS4" s="109" t="s">
        <v>189</v>
      </c>
      <c r="BT4" s="109" t="s">
        <v>191</v>
      </c>
      <c r="BU4" s="109" t="s">
        <v>192</v>
      </c>
      <c r="BV4" s="109" t="s">
        <v>193</v>
      </c>
      <c r="BW4" s="109" t="s">
        <v>203</v>
      </c>
      <c r="BX4" s="109" t="s">
        <v>204</v>
      </c>
      <c r="BY4" s="109" t="s">
        <v>208</v>
      </c>
      <c r="BZ4" s="109" t="s">
        <v>209</v>
      </c>
      <c r="CA4" s="109" t="s">
        <v>210</v>
      </c>
      <c r="CB4" s="109" t="s">
        <v>190</v>
      </c>
      <c r="CD4" s="109" t="s">
        <v>211</v>
      </c>
      <c r="CF4" s="109" t="s">
        <v>324</v>
      </c>
    </row>
    <row r="5" spans="1:84" x14ac:dyDescent="0.25">
      <c r="A5" s="145">
        <v>1970</v>
      </c>
      <c r="B5" s="146">
        <v>4716</v>
      </c>
      <c r="C5" s="146">
        <v>5230</v>
      </c>
      <c r="D5" s="146">
        <v>1253124.333333333</v>
      </c>
      <c r="E5" s="147">
        <f>+B5/D5*1000</f>
        <v>3.7633935233348761</v>
      </c>
      <c r="F5" s="147">
        <f>+C5/D5*1000</f>
        <v>4.1735683051402459</v>
      </c>
      <c r="G5" s="148">
        <v>35.64056677439347</v>
      </c>
      <c r="H5" s="149">
        <f>IF(G5&gt;40,0,1)</f>
        <v>1</v>
      </c>
      <c r="I5" s="148">
        <v>812.37</v>
      </c>
      <c r="J5" s="148">
        <v>0</v>
      </c>
      <c r="K5" s="150">
        <v>38.841666666666661</v>
      </c>
      <c r="L5" s="48">
        <v>0</v>
      </c>
      <c r="M5" s="48">
        <v>0</v>
      </c>
      <c r="N5" s="151">
        <v>89.676644418235384</v>
      </c>
      <c r="O5" s="151">
        <v>0</v>
      </c>
      <c r="P5" s="152">
        <v>1</v>
      </c>
      <c r="Q5" s="151">
        <v>1</v>
      </c>
      <c r="R5" s="151">
        <v>1</v>
      </c>
      <c r="S5" s="151">
        <v>1</v>
      </c>
      <c r="T5" s="151">
        <v>1</v>
      </c>
      <c r="U5" s="153">
        <v>0</v>
      </c>
      <c r="V5" s="154">
        <v>0</v>
      </c>
      <c r="W5" s="48">
        <v>0</v>
      </c>
      <c r="X5" s="48">
        <v>0</v>
      </c>
      <c r="Y5" s="155">
        <f t="shared" ref="Y5:Y12" si="0">E5-V5</f>
        <v>3.7633935233348761</v>
      </c>
      <c r="Z5" s="48">
        <v>0</v>
      </c>
      <c r="AA5" s="48">
        <v>0</v>
      </c>
      <c r="AB5" s="38">
        <v>0</v>
      </c>
      <c r="AC5" s="38">
        <v>0</v>
      </c>
      <c r="AD5" s="156"/>
      <c r="AE5" s="48">
        <v>0</v>
      </c>
      <c r="AF5" s="48">
        <v>0</v>
      </c>
      <c r="AG5" s="48">
        <v>0</v>
      </c>
      <c r="AI5" s="63"/>
      <c r="AJ5" s="63"/>
      <c r="AK5" s="63"/>
      <c r="AL5" s="63"/>
      <c r="AR5" s="63">
        <v>0</v>
      </c>
      <c r="AT5" s="112">
        <v>0</v>
      </c>
      <c r="AU5" s="63">
        <v>0</v>
      </c>
      <c r="AV5" s="63">
        <v>0</v>
      </c>
      <c r="AY5" s="63"/>
      <c r="AZ5" s="63"/>
      <c r="BB5" s="63">
        <v>0</v>
      </c>
      <c r="BD5" s="112">
        <v>0</v>
      </c>
      <c r="BE5" s="63">
        <v>0</v>
      </c>
      <c r="BL5" s="48">
        <v>0</v>
      </c>
      <c r="BM5" s="63">
        <v>0</v>
      </c>
      <c r="BO5" s="64">
        <v>205.39275000000001</v>
      </c>
      <c r="BP5" s="64"/>
      <c r="BS5" s="48">
        <v>0</v>
      </c>
      <c r="CC5" s="157">
        <v>1233831</v>
      </c>
      <c r="CD5" s="157"/>
    </row>
    <row r="6" spans="1:84" x14ac:dyDescent="0.25">
      <c r="A6" s="145">
        <v>1971</v>
      </c>
      <c r="B6" s="146">
        <v>5059</v>
      </c>
      <c r="C6" s="146">
        <v>5635</v>
      </c>
      <c r="D6" s="146">
        <v>1340416.0833333333</v>
      </c>
      <c r="E6" s="147">
        <f t="shared" ref="E6:E44" si="1">+B6/D6*1000</f>
        <v>3.7742012072992512</v>
      </c>
      <c r="F6" s="147">
        <f t="shared" ref="F6:F44" si="2">+C6/D6*1000</f>
        <v>4.2039185220658783</v>
      </c>
      <c r="G6" s="148">
        <v>33.023325090002672</v>
      </c>
      <c r="H6" s="149">
        <f t="shared" ref="H6:H69" si="3">IF(G6&gt;40,0,1)</f>
        <v>1</v>
      </c>
      <c r="I6" s="148">
        <v>458.84</v>
      </c>
      <c r="J6" s="148">
        <v>0</v>
      </c>
      <c r="K6" s="150">
        <v>40.483333333333334</v>
      </c>
      <c r="L6" s="48">
        <v>0</v>
      </c>
      <c r="M6" s="48">
        <v>0</v>
      </c>
      <c r="N6" s="151">
        <v>88.036331884061397</v>
      </c>
      <c r="O6" s="151">
        <v>0</v>
      </c>
      <c r="P6" s="152">
        <v>0</v>
      </c>
      <c r="Q6" s="151">
        <v>1</v>
      </c>
      <c r="R6" s="151">
        <v>1</v>
      </c>
      <c r="S6" s="151">
        <v>1</v>
      </c>
      <c r="T6" s="151">
        <v>1</v>
      </c>
      <c r="U6" s="153">
        <v>0</v>
      </c>
      <c r="V6" s="154">
        <v>0</v>
      </c>
      <c r="W6" s="48">
        <v>0</v>
      </c>
      <c r="X6" s="48">
        <v>0</v>
      </c>
      <c r="Y6" s="155">
        <f t="shared" si="0"/>
        <v>3.7742012072992512</v>
      </c>
      <c r="Z6" s="48">
        <v>0</v>
      </c>
      <c r="AA6" s="48">
        <v>0</v>
      </c>
      <c r="AB6" s="38">
        <v>0</v>
      </c>
      <c r="AC6" s="38">
        <v>0</v>
      </c>
      <c r="AD6" s="63">
        <f t="shared" ref="AD6:AD37" si="4">AE6*Z6</f>
        <v>0</v>
      </c>
      <c r="AE6" s="48">
        <v>0</v>
      </c>
      <c r="AF6" s="48">
        <v>0</v>
      </c>
      <c r="AG6" s="48">
        <v>0</v>
      </c>
      <c r="AI6" s="63"/>
      <c r="AJ6" s="63"/>
      <c r="AK6" s="63"/>
      <c r="AL6" s="94">
        <f t="shared" ref="AL6:AL37" si="5">K6/K5-1</f>
        <v>4.2265608238575503E-2</v>
      </c>
      <c r="AM6" s="94"/>
      <c r="AR6" s="63">
        <v>0</v>
      </c>
      <c r="AT6" s="112">
        <v>0</v>
      </c>
      <c r="AU6" s="63">
        <v>0</v>
      </c>
      <c r="AV6" s="63">
        <v>0</v>
      </c>
      <c r="AY6" s="63"/>
      <c r="AZ6" s="63"/>
      <c r="BB6" s="63">
        <v>0</v>
      </c>
      <c r="BD6" s="112">
        <v>0</v>
      </c>
      <c r="BE6" s="63">
        <v>0</v>
      </c>
      <c r="BL6" s="48">
        <v>0</v>
      </c>
      <c r="BM6" s="63">
        <v>0</v>
      </c>
      <c r="BN6" s="96">
        <f>X6/Population_Annual!B7</f>
        <v>0</v>
      </c>
      <c r="BO6" s="64">
        <v>207.917</v>
      </c>
      <c r="BP6" s="64"/>
      <c r="BS6" s="48">
        <v>0</v>
      </c>
      <c r="CC6" s="157">
        <v>1315937</v>
      </c>
      <c r="CD6" s="157"/>
    </row>
    <row r="7" spans="1:84" x14ac:dyDescent="0.25">
      <c r="A7" s="145">
        <v>1972</v>
      </c>
      <c r="B7" s="146">
        <v>4816</v>
      </c>
      <c r="C7" s="146">
        <v>6270</v>
      </c>
      <c r="D7" s="146">
        <v>1446113.75</v>
      </c>
      <c r="E7" s="147">
        <f t="shared" si="1"/>
        <v>3.3303051022092833</v>
      </c>
      <c r="F7" s="147">
        <f t="shared" si="2"/>
        <v>4.335758511389578</v>
      </c>
      <c r="G7" s="148">
        <v>43.179740619878672</v>
      </c>
      <c r="H7" s="149">
        <f t="shared" si="3"/>
        <v>0</v>
      </c>
      <c r="I7" s="148">
        <v>535.86</v>
      </c>
      <c r="J7" s="148">
        <v>0</v>
      </c>
      <c r="K7" s="150">
        <v>41.80833333333333</v>
      </c>
      <c r="L7" s="48">
        <v>0</v>
      </c>
      <c r="M7" s="48">
        <v>0</v>
      </c>
      <c r="N7" s="151">
        <v>88.576340743586613</v>
      </c>
      <c r="O7" s="151">
        <v>0</v>
      </c>
      <c r="P7" s="152">
        <v>0</v>
      </c>
      <c r="Q7" s="151">
        <v>1</v>
      </c>
      <c r="R7" s="151">
        <v>1</v>
      </c>
      <c r="S7" s="151">
        <v>1</v>
      </c>
      <c r="T7" s="151">
        <v>1</v>
      </c>
      <c r="U7" s="153">
        <v>0</v>
      </c>
      <c r="V7" s="154">
        <v>0</v>
      </c>
      <c r="W7" s="48">
        <v>0</v>
      </c>
      <c r="X7" s="48">
        <v>0</v>
      </c>
      <c r="Y7" s="155">
        <f t="shared" si="0"/>
        <v>3.3303051022092833</v>
      </c>
      <c r="Z7" s="48">
        <v>0</v>
      </c>
      <c r="AA7" s="48">
        <v>0</v>
      </c>
      <c r="AB7" s="38">
        <v>0</v>
      </c>
      <c r="AC7" s="38">
        <v>0</v>
      </c>
      <c r="AD7" s="63">
        <f t="shared" si="4"/>
        <v>0</v>
      </c>
      <c r="AE7" s="48">
        <v>0</v>
      </c>
      <c r="AF7" s="48">
        <v>0</v>
      </c>
      <c r="AG7" s="48">
        <v>0</v>
      </c>
      <c r="AI7" s="63"/>
      <c r="AJ7" s="63"/>
      <c r="AK7" s="63"/>
      <c r="AL7" s="94">
        <f t="shared" si="5"/>
        <v>3.2729518320296247E-2</v>
      </c>
      <c r="AM7" s="94"/>
      <c r="AR7" s="63">
        <v>0</v>
      </c>
      <c r="AT7" s="112">
        <v>0</v>
      </c>
      <c r="AU7" s="63">
        <v>0</v>
      </c>
      <c r="AV7" s="63">
        <v>0</v>
      </c>
      <c r="AY7" s="63"/>
      <c r="AZ7" s="63"/>
      <c r="BB7" s="63">
        <v>0</v>
      </c>
      <c r="BD7" s="112">
        <v>0</v>
      </c>
      <c r="BE7" s="63">
        <v>0</v>
      </c>
      <c r="BL7" s="48">
        <v>0</v>
      </c>
      <c r="BM7" s="63">
        <v>0</v>
      </c>
      <c r="BN7" s="96">
        <f>X7/Population_Annual!B8</f>
        <v>0</v>
      </c>
      <c r="BO7" s="64">
        <v>210.13374999999999</v>
      </c>
      <c r="BP7" s="64"/>
      <c r="BS7" s="48">
        <v>0</v>
      </c>
      <c r="CC7" s="157">
        <v>1415199</v>
      </c>
      <c r="CD7" s="157"/>
    </row>
    <row r="8" spans="1:84" x14ac:dyDescent="0.25">
      <c r="A8" s="145">
        <v>1973</v>
      </c>
      <c r="B8" s="146">
        <v>5853</v>
      </c>
      <c r="C8" s="146">
        <v>7239</v>
      </c>
      <c r="D8" s="146">
        <v>1567637.9166666667</v>
      </c>
      <c r="E8" s="147">
        <f t="shared" si="1"/>
        <v>3.7336427868786659</v>
      </c>
      <c r="F8" s="147">
        <f t="shared" si="2"/>
        <v>4.6177755226746395</v>
      </c>
      <c r="G8" s="148">
        <v>40.304714364451215</v>
      </c>
      <c r="H8" s="149">
        <f t="shared" si="3"/>
        <v>0</v>
      </c>
      <c r="I8" s="148">
        <v>407.05</v>
      </c>
      <c r="J8" s="148">
        <v>0</v>
      </c>
      <c r="K8" s="150">
        <v>44.424999999999997</v>
      </c>
      <c r="L8" s="48">
        <v>0</v>
      </c>
      <c r="M8" s="48">
        <v>0</v>
      </c>
      <c r="N8" s="151">
        <v>89.677230840980656</v>
      </c>
      <c r="O8" s="151">
        <v>0</v>
      </c>
      <c r="P8" s="152">
        <v>0</v>
      </c>
      <c r="Q8" s="151">
        <v>1</v>
      </c>
      <c r="R8" s="151">
        <v>1</v>
      </c>
      <c r="S8" s="151">
        <v>1</v>
      </c>
      <c r="T8" s="151">
        <v>1</v>
      </c>
      <c r="U8" s="153">
        <v>0</v>
      </c>
      <c r="V8" s="154">
        <v>0</v>
      </c>
      <c r="W8" s="48">
        <v>0</v>
      </c>
      <c r="X8" s="48">
        <v>0</v>
      </c>
      <c r="Y8" s="155">
        <f t="shared" si="0"/>
        <v>3.7336427868786659</v>
      </c>
      <c r="Z8" s="48">
        <v>0</v>
      </c>
      <c r="AA8" s="48">
        <v>0</v>
      </c>
      <c r="AB8" s="38">
        <v>0</v>
      </c>
      <c r="AC8" s="38">
        <v>0</v>
      </c>
      <c r="AD8" s="63">
        <f t="shared" si="4"/>
        <v>0</v>
      </c>
      <c r="AE8" s="48">
        <v>0</v>
      </c>
      <c r="AF8" s="48">
        <v>0</v>
      </c>
      <c r="AG8" s="48">
        <v>0</v>
      </c>
      <c r="AI8" s="63"/>
      <c r="AJ8" s="63"/>
      <c r="AK8" s="63"/>
      <c r="AL8" s="94">
        <f t="shared" si="5"/>
        <v>6.2587203508072564E-2</v>
      </c>
      <c r="AM8" s="94"/>
      <c r="AR8" s="63">
        <v>0</v>
      </c>
      <c r="AT8" s="112">
        <v>0</v>
      </c>
      <c r="AU8" s="63">
        <v>0</v>
      </c>
      <c r="AV8" s="63">
        <v>0</v>
      </c>
      <c r="AY8" s="63"/>
      <c r="AZ8" s="63"/>
      <c r="BB8" s="63">
        <v>0</v>
      </c>
      <c r="BD8" s="112">
        <v>0</v>
      </c>
      <c r="BE8" s="63">
        <v>0</v>
      </c>
      <c r="BL8" s="48">
        <v>0</v>
      </c>
      <c r="BM8" s="63">
        <v>0</v>
      </c>
      <c r="BN8" s="96">
        <f>X8/Population_Annual!B9</f>
        <v>0</v>
      </c>
      <c r="BO8" s="64">
        <v>212.147875</v>
      </c>
      <c r="BP8" s="64">
        <f>BM8/BO8</f>
        <v>0</v>
      </c>
      <c r="BS8" s="48">
        <v>0</v>
      </c>
      <c r="CC8" s="157">
        <v>1532259</v>
      </c>
      <c r="CD8" s="157"/>
    </row>
    <row r="9" spans="1:84" x14ac:dyDescent="0.25">
      <c r="A9" s="145">
        <v>1974</v>
      </c>
      <c r="B9" s="146">
        <v>6258</v>
      </c>
      <c r="C9" s="146">
        <v>7619</v>
      </c>
      <c r="D9" s="146">
        <v>1676021.6666666667</v>
      </c>
      <c r="E9" s="147">
        <f t="shared" si="1"/>
        <v>3.733841945161807</v>
      </c>
      <c r="F9" s="147">
        <f t="shared" si="2"/>
        <v>4.5458839533697351</v>
      </c>
      <c r="G9" s="148">
        <v>42.429706574521582</v>
      </c>
      <c r="H9" s="149">
        <f t="shared" si="3"/>
        <v>0</v>
      </c>
      <c r="I9" s="148">
        <v>568.65</v>
      </c>
      <c r="J9" s="148">
        <v>0</v>
      </c>
      <c r="K9" s="150">
        <v>49.316666666666663</v>
      </c>
      <c r="L9" s="48">
        <v>0</v>
      </c>
      <c r="M9" s="48">
        <v>0</v>
      </c>
      <c r="N9" s="151">
        <v>89.425206207286877</v>
      </c>
      <c r="O9" s="151">
        <v>0</v>
      </c>
      <c r="P9" s="152">
        <v>1</v>
      </c>
      <c r="Q9" s="151">
        <v>1</v>
      </c>
      <c r="R9" s="151">
        <v>1</v>
      </c>
      <c r="S9" s="151">
        <v>1</v>
      </c>
      <c r="T9" s="151">
        <v>1</v>
      </c>
      <c r="U9" s="153">
        <v>0</v>
      </c>
      <c r="V9" s="154">
        <v>0</v>
      </c>
      <c r="W9" s="48">
        <v>0</v>
      </c>
      <c r="X9" s="48">
        <v>0</v>
      </c>
      <c r="Y9" s="155">
        <f t="shared" si="0"/>
        <v>3.733841945161807</v>
      </c>
      <c r="Z9" s="48">
        <v>0</v>
      </c>
      <c r="AA9" s="48">
        <v>0</v>
      </c>
      <c r="AB9" s="38">
        <v>0</v>
      </c>
      <c r="AC9" s="38">
        <v>0</v>
      </c>
      <c r="AD9" s="63">
        <f t="shared" si="4"/>
        <v>0</v>
      </c>
      <c r="AE9" s="48">
        <v>0</v>
      </c>
      <c r="AF9" s="48">
        <v>0</v>
      </c>
      <c r="AG9" s="48">
        <v>0</v>
      </c>
      <c r="AI9" s="63"/>
      <c r="AJ9" s="63"/>
      <c r="AK9" s="63"/>
      <c r="AL9" s="94">
        <f t="shared" si="5"/>
        <v>0.11011067341962111</v>
      </c>
      <c r="AM9" s="94"/>
      <c r="AR9" s="63">
        <v>0</v>
      </c>
      <c r="AT9" s="112">
        <v>0</v>
      </c>
      <c r="AU9" s="63">
        <v>0</v>
      </c>
      <c r="AV9" s="63">
        <v>0</v>
      </c>
      <c r="AY9" s="63"/>
      <c r="AZ9" s="63"/>
      <c r="BB9" s="63">
        <v>0</v>
      </c>
      <c r="BD9" s="112">
        <v>0</v>
      </c>
      <c r="BE9" s="63">
        <v>0</v>
      </c>
      <c r="BL9" s="48">
        <v>0</v>
      </c>
      <c r="BM9" s="63">
        <v>0</v>
      </c>
      <c r="BN9" s="96">
        <f>X9/Population_Annual!B10</f>
        <v>0</v>
      </c>
      <c r="BO9" s="64">
        <v>214.12975</v>
      </c>
      <c r="BP9" s="64">
        <f t="shared" ref="BP9:BP69" si="6">BM9/BO9</f>
        <v>0</v>
      </c>
      <c r="BS9" s="48">
        <v>0</v>
      </c>
      <c r="CC9" s="157">
        <v>1650315</v>
      </c>
      <c r="CD9" s="157"/>
    </row>
    <row r="10" spans="1:84" ht="13.2" x14ac:dyDescent="0.25">
      <c r="A10" s="145">
        <v>1975</v>
      </c>
      <c r="B10" s="146">
        <v>5807</v>
      </c>
      <c r="C10" s="146">
        <v>7076</v>
      </c>
      <c r="D10" s="146">
        <v>1738071.4166666667</v>
      </c>
      <c r="E10" s="147">
        <f t="shared" si="1"/>
        <v>3.3410594894523178</v>
      </c>
      <c r="F10" s="147">
        <f t="shared" si="2"/>
        <v>4.0711790851325294</v>
      </c>
      <c r="G10" s="148">
        <v>46.007825421334573</v>
      </c>
      <c r="H10" s="149">
        <f t="shared" si="3"/>
        <v>0</v>
      </c>
      <c r="I10" s="148">
        <v>535.84</v>
      </c>
      <c r="J10" s="148">
        <v>0</v>
      </c>
      <c r="K10" s="150">
        <v>53.825000000000003</v>
      </c>
      <c r="L10" s="48">
        <v>0</v>
      </c>
      <c r="M10" s="48">
        <v>0</v>
      </c>
      <c r="N10" s="151">
        <v>88.226231565641712</v>
      </c>
      <c r="O10" s="151">
        <v>0</v>
      </c>
      <c r="P10" s="152">
        <v>0</v>
      </c>
      <c r="Q10" s="151">
        <v>1</v>
      </c>
      <c r="R10" s="151">
        <v>1</v>
      </c>
      <c r="S10" s="151">
        <v>1</v>
      </c>
      <c r="T10" s="151">
        <v>1</v>
      </c>
      <c r="U10" s="153">
        <v>0</v>
      </c>
      <c r="V10" s="154">
        <v>0</v>
      </c>
      <c r="W10" s="48">
        <v>0</v>
      </c>
      <c r="X10" s="48">
        <v>0</v>
      </c>
      <c r="Y10" s="155">
        <f t="shared" si="0"/>
        <v>3.3410594894523178</v>
      </c>
      <c r="Z10" s="48">
        <v>0</v>
      </c>
      <c r="AA10" s="48">
        <v>0</v>
      </c>
      <c r="AB10" s="38">
        <v>0</v>
      </c>
      <c r="AC10" s="38">
        <v>0</v>
      </c>
      <c r="AD10" s="63">
        <f t="shared" si="4"/>
        <v>0</v>
      </c>
      <c r="AE10" s="48">
        <v>0</v>
      </c>
      <c r="AF10" s="48">
        <v>0</v>
      </c>
      <c r="AG10" s="48">
        <v>0</v>
      </c>
      <c r="AI10" s="63"/>
      <c r="AJ10" s="63"/>
      <c r="AK10" s="63"/>
      <c r="AL10" s="94">
        <f t="shared" si="5"/>
        <v>9.1416018925312814E-2</v>
      </c>
      <c r="AM10" s="94"/>
      <c r="AR10" s="63">
        <v>0</v>
      </c>
      <c r="AT10" s="112">
        <v>0</v>
      </c>
      <c r="AU10" s="63">
        <v>0</v>
      </c>
      <c r="AV10" s="63">
        <v>0</v>
      </c>
      <c r="AY10" s="63"/>
      <c r="AZ10" s="63"/>
      <c r="BB10" s="63">
        <v>0</v>
      </c>
      <c r="BD10" s="112">
        <v>0</v>
      </c>
      <c r="BE10" s="63">
        <v>0</v>
      </c>
      <c r="BL10" s="48">
        <v>0</v>
      </c>
      <c r="BM10" s="63">
        <v>0</v>
      </c>
      <c r="BN10" s="96">
        <f>X10/Population_Annual!B11</f>
        <v>0</v>
      </c>
      <c r="BO10" s="64">
        <v>216.22718750000001</v>
      </c>
      <c r="BP10" s="64">
        <f t="shared" si="6"/>
        <v>0</v>
      </c>
      <c r="BS10" s="48">
        <v>0</v>
      </c>
      <c r="BT10" s="63">
        <v>0</v>
      </c>
      <c r="BU10" s="63">
        <v>43.475234633277026</v>
      </c>
      <c r="CB10" s="158">
        <v>27409</v>
      </c>
      <c r="CC10" s="157">
        <v>1737226</v>
      </c>
      <c r="CD10" s="159">
        <f t="shared" ref="CD10:CD49" si="7">B10/CC10*1000+V10</f>
        <v>3.3426854076556531</v>
      </c>
      <c r="CF10" s="160">
        <v>27631</v>
      </c>
    </row>
    <row r="11" spans="1:84" ht="13.2" x14ac:dyDescent="0.25">
      <c r="A11" s="145">
        <v>1976</v>
      </c>
      <c r="B11" s="146">
        <v>7287</v>
      </c>
      <c r="C11" s="146">
        <v>7598</v>
      </c>
      <c r="D11" s="146">
        <v>1795792.75</v>
      </c>
      <c r="E11" s="147">
        <f t="shared" si="1"/>
        <v>4.0578179191334858</v>
      </c>
      <c r="F11" s="147">
        <f t="shared" si="2"/>
        <v>4.2310004871107756</v>
      </c>
      <c r="G11" s="148">
        <v>39.60164138012464</v>
      </c>
      <c r="H11" s="149">
        <f t="shared" si="3"/>
        <v>1</v>
      </c>
      <c r="I11" s="148">
        <v>711.13</v>
      </c>
      <c r="J11" s="148">
        <v>0</v>
      </c>
      <c r="K11" s="150">
        <v>56.933333333333337</v>
      </c>
      <c r="L11" s="48">
        <v>0</v>
      </c>
      <c r="M11" s="48">
        <v>0</v>
      </c>
      <c r="N11" s="151">
        <v>91.856123787124133</v>
      </c>
      <c r="O11" s="151">
        <v>0</v>
      </c>
      <c r="P11" s="152">
        <v>0</v>
      </c>
      <c r="Q11" s="151">
        <v>1</v>
      </c>
      <c r="R11" s="151">
        <v>1</v>
      </c>
      <c r="S11" s="151">
        <v>1</v>
      </c>
      <c r="T11" s="151">
        <v>1</v>
      </c>
      <c r="U11" s="153">
        <v>0</v>
      </c>
      <c r="V11" s="154">
        <v>0</v>
      </c>
      <c r="W11" s="48">
        <v>0</v>
      </c>
      <c r="X11" s="48">
        <v>0</v>
      </c>
      <c r="Y11" s="155">
        <f t="shared" si="0"/>
        <v>4.0578179191334858</v>
      </c>
      <c r="Z11" s="48">
        <v>0</v>
      </c>
      <c r="AA11" s="48">
        <v>0</v>
      </c>
      <c r="AB11" s="38">
        <v>0</v>
      </c>
      <c r="AC11" s="38">
        <v>0</v>
      </c>
      <c r="AD11" s="63">
        <f t="shared" si="4"/>
        <v>0</v>
      </c>
      <c r="AE11" s="48">
        <v>0</v>
      </c>
      <c r="AF11" s="48">
        <v>0</v>
      </c>
      <c r="AG11" s="48">
        <v>0</v>
      </c>
      <c r="AI11" s="63"/>
      <c r="AJ11" s="63"/>
      <c r="AK11" s="63"/>
      <c r="AL11" s="94">
        <f t="shared" si="5"/>
        <v>5.7748877535222176E-2</v>
      </c>
      <c r="AM11" s="94"/>
      <c r="AR11" s="63">
        <v>0</v>
      </c>
      <c r="AT11" s="112">
        <v>0</v>
      </c>
      <c r="AU11" s="63">
        <v>0</v>
      </c>
      <c r="AV11" s="63">
        <v>0</v>
      </c>
      <c r="AY11" s="63"/>
      <c r="AZ11" s="63"/>
      <c r="BB11" s="63">
        <v>0</v>
      </c>
      <c r="BD11" s="112">
        <v>0</v>
      </c>
      <c r="BE11" s="63">
        <v>0</v>
      </c>
      <c r="BL11" s="48">
        <v>0</v>
      </c>
      <c r="BM11" s="63">
        <v>0</v>
      </c>
      <c r="BN11" s="96">
        <f>X11/Population_Annual!B12</f>
        <v>0</v>
      </c>
      <c r="BO11" s="64">
        <v>218.31937500000001</v>
      </c>
      <c r="BP11" s="64">
        <f t="shared" si="6"/>
        <v>0</v>
      </c>
      <c r="BS11" s="48">
        <v>0</v>
      </c>
      <c r="BT11" s="63">
        <v>1</v>
      </c>
      <c r="BU11" s="63">
        <v>37.6865771410679</v>
      </c>
      <c r="CB11" s="158">
        <v>27778</v>
      </c>
      <c r="CC11" s="157">
        <v>1789183</v>
      </c>
      <c r="CD11" s="159">
        <f t="shared" si="7"/>
        <v>4.0728086506522807</v>
      </c>
      <c r="CE11" s="63">
        <v>1</v>
      </c>
      <c r="CF11" s="160">
        <v>27956</v>
      </c>
    </row>
    <row r="12" spans="1:84" ht="13.2" x14ac:dyDescent="0.25">
      <c r="A12" s="145">
        <v>1977</v>
      </c>
      <c r="B12" s="146">
        <v>8723</v>
      </c>
      <c r="C12" s="146">
        <v>7841</v>
      </c>
      <c r="D12" s="146">
        <v>1875821.1666666665</v>
      </c>
      <c r="E12" s="147">
        <f t="shared" si="1"/>
        <v>4.6502300725717722</v>
      </c>
      <c r="F12" s="147">
        <f t="shared" si="2"/>
        <v>4.1800359966794991</v>
      </c>
      <c r="G12" s="148">
        <v>33.156296536253862</v>
      </c>
      <c r="H12" s="149">
        <f t="shared" si="3"/>
        <v>1</v>
      </c>
      <c r="I12" s="148">
        <v>755.01</v>
      </c>
      <c r="J12" s="148">
        <v>0</v>
      </c>
      <c r="K12" s="150">
        <v>60.616666666666667</v>
      </c>
      <c r="L12" s="48">
        <v>0</v>
      </c>
      <c r="M12" s="48">
        <v>0</v>
      </c>
      <c r="N12" s="151">
        <v>90.154277502809293</v>
      </c>
      <c r="O12" s="151">
        <v>0</v>
      </c>
      <c r="P12" s="152">
        <v>0</v>
      </c>
      <c r="Q12" s="151">
        <v>1</v>
      </c>
      <c r="R12" s="151">
        <v>1</v>
      </c>
      <c r="S12" s="151">
        <v>1</v>
      </c>
      <c r="T12" s="151">
        <v>1</v>
      </c>
      <c r="U12" s="153">
        <v>0</v>
      </c>
      <c r="V12" s="154">
        <v>0</v>
      </c>
      <c r="W12" s="48">
        <v>0</v>
      </c>
      <c r="X12" s="48">
        <v>0</v>
      </c>
      <c r="Y12" s="155">
        <f t="shared" si="0"/>
        <v>4.6502300725717722</v>
      </c>
      <c r="Z12" s="48">
        <v>0</v>
      </c>
      <c r="AA12" s="48">
        <v>0</v>
      </c>
      <c r="AB12" s="38">
        <v>0</v>
      </c>
      <c r="AC12" s="38">
        <v>0</v>
      </c>
      <c r="AD12" s="63">
        <f t="shared" si="4"/>
        <v>0</v>
      </c>
      <c r="AE12" s="48">
        <v>0</v>
      </c>
      <c r="AF12" s="48">
        <v>0</v>
      </c>
      <c r="AG12" s="48">
        <v>0</v>
      </c>
      <c r="AI12" s="63"/>
      <c r="AJ12" s="63"/>
      <c r="AK12" s="63"/>
      <c r="AL12" s="94">
        <f t="shared" si="5"/>
        <v>6.4695550351288045E-2</v>
      </c>
      <c r="AM12" s="94"/>
      <c r="AR12" s="63">
        <v>0</v>
      </c>
      <c r="AT12" s="112">
        <v>0</v>
      </c>
      <c r="AU12" s="63">
        <v>0</v>
      </c>
      <c r="AV12" s="63">
        <v>0</v>
      </c>
      <c r="AY12" s="63"/>
      <c r="AZ12" s="63"/>
      <c r="BB12" s="63">
        <v>0</v>
      </c>
      <c r="BD12" s="112">
        <v>0</v>
      </c>
      <c r="BE12" s="63">
        <v>0</v>
      </c>
      <c r="BL12" s="48">
        <v>0</v>
      </c>
      <c r="BM12" s="63">
        <v>0</v>
      </c>
      <c r="BN12" s="96">
        <f>X12/Population_Annual!B13</f>
        <v>0</v>
      </c>
      <c r="BO12" s="64">
        <v>220.54112499999999</v>
      </c>
      <c r="BP12" s="64">
        <f t="shared" si="6"/>
        <v>0</v>
      </c>
      <c r="BS12" s="48">
        <v>0</v>
      </c>
      <c r="BT12" s="63">
        <v>1</v>
      </c>
      <c r="BU12" s="63">
        <v>34.773402467253362</v>
      </c>
      <c r="CB12" s="158">
        <v>28144</v>
      </c>
      <c r="CC12" s="157">
        <v>1862717</v>
      </c>
      <c r="CD12" s="159">
        <f t="shared" si="7"/>
        <v>4.6829443227285736</v>
      </c>
      <c r="CE12" s="63">
        <v>1</v>
      </c>
      <c r="CF12" s="160">
        <v>28307</v>
      </c>
    </row>
    <row r="13" spans="1:84" ht="13.2" x14ac:dyDescent="0.25">
      <c r="A13" s="145">
        <v>1978</v>
      </c>
      <c r="B13" s="146">
        <v>8617</v>
      </c>
      <c r="C13" s="146">
        <v>8345</v>
      </c>
      <c r="D13" s="146">
        <v>1967352.3333333333</v>
      </c>
      <c r="E13" s="147">
        <f t="shared" si="1"/>
        <v>4.3799983632824961</v>
      </c>
      <c r="F13" s="147">
        <f t="shared" si="2"/>
        <v>4.2417414809785807</v>
      </c>
      <c r="G13" s="148">
        <v>35.007856261130868</v>
      </c>
      <c r="H13" s="149">
        <f t="shared" si="3"/>
        <v>1</v>
      </c>
      <c r="I13" s="148">
        <v>674.82</v>
      </c>
      <c r="J13" s="148">
        <v>0</v>
      </c>
      <c r="K13" s="150">
        <v>65.24166666666666</v>
      </c>
      <c r="L13" s="48">
        <v>0</v>
      </c>
      <c r="M13" s="48">
        <v>0</v>
      </c>
      <c r="N13" s="151">
        <v>88.704817317082629</v>
      </c>
      <c r="O13" s="151">
        <v>0</v>
      </c>
      <c r="P13" s="152">
        <v>0</v>
      </c>
      <c r="Q13" s="151">
        <v>1</v>
      </c>
      <c r="R13" s="151">
        <v>1</v>
      </c>
      <c r="S13" s="151">
        <v>1</v>
      </c>
      <c r="T13" s="151">
        <v>1</v>
      </c>
      <c r="U13" s="153">
        <v>0</v>
      </c>
      <c r="V13" s="154">
        <v>0</v>
      </c>
      <c r="W13" s="48">
        <v>0</v>
      </c>
      <c r="X13" s="48">
        <v>0</v>
      </c>
      <c r="Y13" s="155">
        <f t="shared" ref="Y13:Y50" si="8">E13+V13</f>
        <v>4.3799983632824961</v>
      </c>
      <c r="Z13" s="48">
        <v>0</v>
      </c>
      <c r="AA13" s="48">
        <v>0</v>
      </c>
      <c r="AB13" s="38">
        <v>0</v>
      </c>
      <c r="AC13" s="38">
        <v>0</v>
      </c>
      <c r="AD13" s="63">
        <f t="shared" si="4"/>
        <v>0</v>
      </c>
      <c r="AE13" s="48">
        <v>0</v>
      </c>
      <c r="AF13" s="48">
        <v>0</v>
      </c>
      <c r="AG13" s="48">
        <v>0</v>
      </c>
      <c r="AI13" s="63"/>
      <c r="AJ13" s="63"/>
      <c r="AK13" s="63"/>
      <c r="AL13" s="94">
        <f t="shared" si="5"/>
        <v>7.6299147649161236E-2</v>
      </c>
      <c r="AM13" s="94"/>
      <c r="AR13" s="63">
        <v>0</v>
      </c>
      <c r="AT13" s="112">
        <v>0</v>
      </c>
      <c r="AU13" s="63">
        <v>0</v>
      </c>
      <c r="AV13" s="63">
        <v>0</v>
      </c>
      <c r="AY13" s="63"/>
      <c r="AZ13" s="63"/>
      <c r="BB13" s="63">
        <v>0</v>
      </c>
      <c r="BD13" s="112">
        <v>0</v>
      </c>
      <c r="BE13" s="63">
        <v>0</v>
      </c>
      <c r="BL13" s="48">
        <v>0</v>
      </c>
      <c r="BM13" s="63">
        <v>0</v>
      </c>
      <c r="BN13" s="96">
        <f>X13/Population_Annual!B14</f>
        <v>0</v>
      </c>
      <c r="BO13" s="64">
        <v>222.9015</v>
      </c>
      <c r="BP13" s="64">
        <f t="shared" si="6"/>
        <v>0</v>
      </c>
      <c r="BS13" s="48">
        <v>0</v>
      </c>
      <c r="BT13" s="63">
        <v>1</v>
      </c>
      <c r="BU13" s="63">
        <v>35</v>
      </c>
      <c r="BY13" s="63">
        <v>11.31456075331643</v>
      </c>
      <c r="BZ13" s="63">
        <v>11.125364826153058</v>
      </c>
      <c r="CA13" s="63">
        <v>183.25988235190334</v>
      </c>
      <c r="CB13" s="158">
        <v>28544</v>
      </c>
      <c r="CC13" s="157">
        <v>1945396</v>
      </c>
      <c r="CD13" s="159">
        <f t="shared" si="7"/>
        <v>4.4294323623570726</v>
      </c>
      <c r="CE13" s="63">
        <v>1</v>
      </c>
      <c r="CF13" s="160">
        <v>28731</v>
      </c>
    </row>
    <row r="14" spans="1:84" ht="13.2" x14ac:dyDescent="0.25">
      <c r="A14" s="145">
        <v>1979</v>
      </c>
      <c r="B14" s="146">
        <v>8791</v>
      </c>
      <c r="C14" s="146">
        <v>8650</v>
      </c>
      <c r="D14" s="146">
        <v>2074327.0833333333</v>
      </c>
      <c r="E14" s="147">
        <f t="shared" si="1"/>
        <v>4.2380008777947067</v>
      </c>
      <c r="F14" s="147">
        <f t="shared" si="2"/>
        <v>4.1700270268370163</v>
      </c>
      <c r="G14" s="148">
        <v>38.828082620701217</v>
      </c>
      <c r="H14" s="149">
        <f t="shared" si="3"/>
        <v>1</v>
      </c>
      <c r="I14" s="148">
        <v>675.59</v>
      </c>
      <c r="J14" s="148">
        <v>0</v>
      </c>
      <c r="K14" s="150">
        <v>72.583333333333329</v>
      </c>
      <c r="L14" s="48">
        <v>0</v>
      </c>
      <c r="M14" s="48">
        <v>0</v>
      </c>
      <c r="N14" s="151">
        <v>90.306553399821311</v>
      </c>
      <c r="O14" s="151">
        <v>0</v>
      </c>
      <c r="P14" s="152">
        <v>0</v>
      </c>
      <c r="Q14" s="151">
        <v>1</v>
      </c>
      <c r="R14" s="151">
        <v>1</v>
      </c>
      <c r="S14" s="151">
        <v>1</v>
      </c>
      <c r="T14" s="151">
        <v>1</v>
      </c>
      <c r="U14" s="153">
        <v>0</v>
      </c>
      <c r="V14" s="154">
        <v>0</v>
      </c>
      <c r="W14" s="48">
        <v>0</v>
      </c>
      <c r="X14" s="48">
        <v>0</v>
      </c>
      <c r="Y14" s="155">
        <f t="shared" si="8"/>
        <v>4.2380008777947067</v>
      </c>
      <c r="Z14" s="48">
        <v>0</v>
      </c>
      <c r="AA14" s="48">
        <v>0</v>
      </c>
      <c r="AB14" s="38">
        <v>0</v>
      </c>
      <c r="AC14" s="38">
        <v>0</v>
      </c>
      <c r="AD14" s="63">
        <f t="shared" si="4"/>
        <v>0</v>
      </c>
      <c r="AE14" s="48">
        <v>0</v>
      </c>
      <c r="AF14" s="48">
        <v>0</v>
      </c>
      <c r="AG14" s="48">
        <v>0</v>
      </c>
      <c r="AH14" s="48"/>
      <c r="AI14" s="63"/>
      <c r="AJ14" s="63"/>
      <c r="AK14" s="63"/>
      <c r="AL14" s="94">
        <f t="shared" si="5"/>
        <v>0.11253033593051476</v>
      </c>
      <c r="AM14" s="94"/>
      <c r="AR14" s="63">
        <v>0</v>
      </c>
      <c r="AT14" s="112">
        <v>0</v>
      </c>
      <c r="AU14" s="63">
        <v>0</v>
      </c>
      <c r="AV14" s="63">
        <v>0</v>
      </c>
      <c r="AY14" s="63"/>
      <c r="AZ14" s="63"/>
      <c r="BB14" s="63">
        <v>0</v>
      </c>
      <c r="BD14" s="112">
        <v>0</v>
      </c>
      <c r="BE14" s="63">
        <v>0</v>
      </c>
      <c r="BL14" s="48">
        <v>0</v>
      </c>
      <c r="BM14" s="63">
        <v>0</v>
      </c>
      <c r="BN14" s="96">
        <f>X14/Population_Annual!B15</f>
        <v>0</v>
      </c>
      <c r="BO14" s="64">
        <v>225.40143749999999</v>
      </c>
      <c r="BP14" s="64">
        <f t="shared" si="6"/>
        <v>0</v>
      </c>
      <c r="BS14" s="48">
        <v>0</v>
      </c>
      <c r="BT14" s="63">
        <v>1</v>
      </c>
      <c r="BU14" s="63">
        <v>39</v>
      </c>
      <c r="BY14" s="63">
        <v>12.084723665566768</v>
      </c>
      <c r="BZ14" s="63">
        <v>11.572508097929623</v>
      </c>
      <c r="CA14" s="63">
        <v>206.15031520062138</v>
      </c>
      <c r="CB14" s="158">
        <v>28888</v>
      </c>
      <c r="CC14" s="157">
        <v>2051202</v>
      </c>
      <c r="CD14" s="159">
        <f t="shared" si="7"/>
        <v>4.2857797525548431</v>
      </c>
      <c r="CE14" s="63">
        <v>1</v>
      </c>
      <c r="CF14" s="160">
        <v>29055</v>
      </c>
    </row>
    <row r="15" spans="1:84" ht="13.2" x14ac:dyDescent="0.25">
      <c r="A15" s="145">
        <v>1980</v>
      </c>
      <c r="B15" s="146">
        <v>9732</v>
      </c>
      <c r="C15" s="146">
        <v>9623</v>
      </c>
      <c r="D15" s="146">
        <v>2184973.5833333326</v>
      </c>
      <c r="E15" s="147">
        <f t="shared" si="1"/>
        <v>4.4540584262593885</v>
      </c>
      <c r="F15" s="147">
        <f t="shared" si="2"/>
        <v>4.4041722396109844</v>
      </c>
      <c r="G15" s="161">
        <v>31.039168803303994</v>
      </c>
      <c r="H15" s="149">
        <f t="shared" si="3"/>
        <v>1</v>
      </c>
      <c r="I15" s="148">
        <v>684</v>
      </c>
      <c r="J15" s="148">
        <v>42.047256719000885</v>
      </c>
      <c r="K15" s="48">
        <f>AVERAGE(Economics!E5:E16)</f>
        <v>0.8314687316387892</v>
      </c>
      <c r="L15" s="48">
        <f>AVERAGE(Economics!N5:N16)</f>
        <v>87.163635713990175</v>
      </c>
      <c r="M15" s="48">
        <v>0</v>
      </c>
      <c r="N15" s="151">
        <v>93.992133138864816</v>
      </c>
      <c r="O15" s="151">
        <v>79.252387958578495</v>
      </c>
      <c r="P15" s="152">
        <v>0</v>
      </c>
      <c r="Q15" s="151">
        <v>306.93289860807636</v>
      </c>
      <c r="R15" s="151">
        <v>326.59665367265023</v>
      </c>
      <c r="S15" s="151">
        <v>330.28900843859299</v>
      </c>
      <c r="T15" s="151">
        <v>301.29991927372396</v>
      </c>
      <c r="U15" s="153">
        <v>0</v>
      </c>
      <c r="V15" s="154">
        <v>0</v>
      </c>
      <c r="W15" s="48">
        <f>AVERAGE(Economics!D5:D16)</f>
        <v>53.779019982738596</v>
      </c>
      <c r="X15" s="48">
        <f>AVERAGE(Economics!G5:G16)</f>
        <v>199.01391072254657</v>
      </c>
      <c r="Y15" s="155">
        <f t="shared" si="8"/>
        <v>4.4540584262593885</v>
      </c>
      <c r="Z15" s="48">
        <f>AVERAGE(Economics!K5:K16)</f>
        <v>23.07820955936533</v>
      </c>
      <c r="AA15" s="48">
        <v>12</v>
      </c>
      <c r="AB15" s="38">
        <v>0</v>
      </c>
      <c r="AC15" s="38">
        <v>0</v>
      </c>
      <c r="AD15" s="63">
        <f t="shared" si="4"/>
        <v>8.4328606373694903</v>
      </c>
      <c r="AE15" s="48">
        <f>AVERAGE(Economics!L5:L16)</f>
        <v>0.3654035905895206</v>
      </c>
      <c r="AF15" s="48">
        <f>AVERAGE(Economics!C5:C16)</f>
        <v>202443.58121091651</v>
      </c>
      <c r="AG15" s="48">
        <f>AVERAGE(Economics!D5:D16)</f>
        <v>53.779019982738596</v>
      </c>
      <c r="AH15" s="48">
        <f>AVERAGE(Economics!Q5:Q16)</f>
        <v>8.4331251078265783</v>
      </c>
      <c r="AI15" s="162">
        <f>AVERAGE(Economics!P5:P16)</f>
        <v>148.59123775223267</v>
      </c>
      <c r="AJ15" s="162">
        <f>Economics!$P$11</f>
        <v>149.01882258716381</v>
      </c>
      <c r="AK15" s="162">
        <f>Economics!$P$10</f>
        <v>150.92138593907259</v>
      </c>
      <c r="AL15" s="94">
        <f t="shared" si="5"/>
        <v>-0.98854463285916705</v>
      </c>
      <c r="AM15" s="94"/>
      <c r="AN15" s="162">
        <f>Economics!U11</f>
        <v>86.573507786824166</v>
      </c>
      <c r="AO15" s="64">
        <f>Economics!$P$5</f>
        <v>148.71362294396783</v>
      </c>
      <c r="AP15" s="95">
        <f>Economics!$Q$5</f>
        <v>8.3499834651819675</v>
      </c>
      <c r="AQ15" s="64">
        <f>Economics!$P$16</f>
        <v>148.72972609131867</v>
      </c>
      <c r="AR15" s="63">
        <v>0</v>
      </c>
      <c r="AT15" s="112">
        <v>0</v>
      </c>
      <c r="AU15" s="63">
        <v>0</v>
      </c>
      <c r="AV15" s="63">
        <v>0</v>
      </c>
      <c r="AY15" s="63"/>
      <c r="AZ15" s="63"/>
      <c r="BB15" s="63">
        <v>0</v>
      </c>
      <c r="BD15" s="112">
        <v>0</v>
      </c>
      <c r="BE15" s="63">
        <v>0</v>
      </c>
      <c r="BL15" s="48">
        <f>GI_Data_Monthly!$Q$16</f>
        <v>228769.61113549102</v>
      </c>
      <c r="BM15" s="48">
        <f>GI_Data_Monthly!$M$16</f>
        <v>6458.0532034578564</v>
      </c>
      <c r="BN15" s="96">
        <f>(X15*1000)/(Population_Annual!B16/1000)</f>
        <v>19.683658317410785</v>
      </c>
      <c r="BO15" s="64">
        <v>227.9790625</v>
      </c>
      <c r="BP15" s="64">
        <f t="shared" si="6"/>
        <v>28.327396089094176</v>
      </c>
      <c r="BQ15" s="64">
        <f t="shared" ref="BQ15:BQ46" si="9">+AF15*AE15</f>
        <v>73973.6114662701</v>
      </c>
      <c r="BR15" s="63">
        <f>(X15*1000)/(Population_Annual!B15/1000)</f>
        <v>20.418047299311713</v>
      </c>
      <c r="BS15" s="48">
        <v>0</v>
      </c>
      <c r="BT15" s="63">
        <v>1</v>
      </c>
      <c r="BU15" s="63">
        <v>31.042654268138484</v>
      </c>
      <c r="BV15" s="48">
        <f>GI_Data_Monthly!$AA$16</f>
        <v>6.1756859795717567</v>
      </c>
      <c r="BY15" s="63">
        <v>12.788870775336514</v>
      </c>
      <c r="BZ15" s="63">
        <v>13.608193903027093</v>
      </c>
      <c r="CA15" s="63">
        <v>211.58645221502024</v>
      </c>
      <c r="CB15" s="158">
        <v>29283</v>
      </c>
      <c r="CC15" s="157">
        <v>2159133</v>
      </c>
      <c r="CD15" s="159">
        <f t="shared" si="7"/>
        <v>4.5073647616890664</v>
      </c>
      <c r="CE15" s="63">
        <v>1</v>
      </c>
      <c r="CF15" s="160">
        <v>29416</v>
      </c>
    </row>
    <row r="16" spans="1:84" ht="13.2" x14ac:dyDescent="0.25">
      <c r="A16" s="145">
        <v>1981</v>
      </c>
      <c r="B16" s="146">
        <v>11360</v>
      </c>
      <c r="C16" s="146">
        <v>9738</v>
      </c>
      <c r="D16" s="146">
        <v>2285187.4166666665</v>
      </c>
      <c r="E16" s="147">
        <f t="shared" si="1"/>
        <v>4.9711458750155764</v>
      </c>
      <c r="F16" s="147">
        <f t="shared" si="2"/>
        <v>4.261357265044162</v>
      </c>
      <c r="G16" s="161">
        <v>30.582020861937821</v>
      </c>
      <c r="H16" s="149">
        <f t="shared" si="3"/>
        <v>1</v>
      </c>
      <c r="I16" s="148">
        <v>855</v>
      </c>
      <c r="J16" s="148">
        <v>43.541874444037745</v>
      </c>
      <c r="K16" s="48">
        <f>AVERAGE(Economics!E17:E28)</f>
        <v>0.91508249616305404</v>
      </c>
      <c r="L16" s="48">
        <f>AVERAGE(Economics!N17:N28)</f>
        <v>98.156700907064291</v>
      </c>
      <c r="M16" s="48">
        <v>0</v>
      </c>
      <c r="N16" s="151">
        <v>95.855434946893723</v>
      </c>
      <c r="O16" s="151">
        <v>78.358526304591223</v>
      </c>
      <c r="P16" s="152">
        <v>1</v>
      </c>
      <c r="Q16" s="151">
        <v>327.64621489185873</v>
      </c>
      <c r="R16" s="151">
        <v>312.91768001172807</v>
      </c>
      <c r="S16" s="151">
        <v>308.27020733085374</v>
      </c>
      <c r="T16" s="151">
        <v>293.45092287593235</v>
      </c>
      <c r="U16" s="153">
        <v>0</v>
      </c>
      <c r="V16" s="154">
        <v>0</v>
      </c>
      <c r="W16" s="48">
        <f>AVERAGE(Economics!D17:D28)</f>
        <v>54.011740852804216</v>
      </c>
      <c r="X16" s="48">
        <f>AVERAGE(Economics!G17:G28)</f>
        <v>156.94137918321005</v>
      </c>
      <c r="Y16" s="155">
        <f t="shared" si="8"/>
        <v>4.9711458750155764</v>
      </c>
      <c r="Z16" s="48">
        <f>AVERAGE(Economics!K17:K28)</f>
        <v>23.660344266598955</v>
      </c>
      <c r="AA16" s="48">
        <v>358</v>
      </c>
      <c r="AB16" s="38">
        <v>0</v>
      </c>
      <c r="AC16" s="38">
        <v>0</v>
      </c>
      <c r="AD16" s="63">
        <f t="shared" si="4"/>
        <v>8.7108139281605421</v>
      </c>
      <c r="AE16" s="48">
        <f>AVERAGE(Economics!L17:L28)</f>
        <v>0.36816091220014502</v>
      </c>
      <c r="AF16" s="48">
        <f>AVERAGE(Economics!C17:C28)</f>
        <v>213991.28759701</v>
      </c>
      <c r="AG16" s="48">
        <f>AVERAGE(Economics!D17:D28)</f>
        <v>54.011740852804216</v>
      </c>
      <c r="AH16" s="48">
        <f>AVERAGE(Economics!Q17:Q28)</f>
        <v>8.7108017465172694</v>
      </c>
      <c r="AI16" s="162">
        <f>AVERAGE(Economics!P17:P28)</f>
        <v>148.04447717301963</v>
      </c>
      <c r="AJ16" s="162">
        <f>Economics!$P$23</f>
        <v>146.64017341035165</v>
      </c>
      <c r="AK16" s="162">
        <f>Economics!$P$22</f>
        <v>148.52411548486756</v>
      </c>
      <c r="AL16" s="94">
        <f t="shared" si="5"/>
        <v>0.10056152605939328</v>
      </c>
      <c r="AM16" s="94"/>
      <c r="AN16" s="162">
        <f>Economics!U23</f>
        <v>97.616970796598096</v>
      </c>
      <c r="AO16" s="64">
        <f>Economics!$P$17</f>
        <v>152.00909780142266</v>
      </c>
      <c r="AP16" s="95">
        <f>Economics!$Q$17</f>
        <v>8.6201919448431799</v>
      </c>
      <c r="AQ16" s="64">
        <f>Economics!$P$28</f>
        <v>141.16752059213215</v>
      </c>
      <c r="AR16" s="63">
        <v>0</v>
      </c>
      <c r="AT16" s="112">
        <v>0</v>
      </c>
      <c r="AU16" s="63">
        <v>0</v>
      </c>
      <c r="AV16" s="63">
        <v>0</v>
      </c>
      <c r="AY16" s="63"/>
      <c r="AZ16" s="63"/>
      <c r="BB16" s="63">
        <v>0</v>
      </c>
      <c r="BD16" s="112">
        <v>0</v>
      </c>
      <c r="BE16" s="63">
        <v>0</v>
      </c>
      <c r="BL16" s="48">
        <f>GI_Data_Monthly!$Q$28</f>
        <v>242469.30072914393</v>
      </c>
      <c r="BM16" s="48">
        <f>GI_Data_Monthly!$M$28</f>
        <v>6605.0769626084302</v>
      </c>
      <c r="BN16" s="96">
        <f>(X16*1000)/(Population_Annual!B17/1000)</f>
        <v>15.085037299258985</v>
      </c>
      <c r="BO16" s="64">
        <v>230.242625</v>
      </c>
      <c r="BP16" s="64">
        <f t="shared" si="6"/>
        <v>28.687463768311492</v>
      </c>
      <c r="BQ16" s="64">
        <f t="shared" si="9"/>
        <v>78783.227644598781</v>
      </c>
      <c r="BR16" s="63">
        <f>(X16*1000)/(Population_Annual!B16/1000)</f>
        <v>15.522434951857537</v>
      </c>
      <c r="BS16" s="48">
        <v>0</v>
      </c>
      <c r="BT16" s="63">
        <v>1</v>
      </c>
      <c r="BU16" s="63">
        <v>30.58339807509876</v>
      </c>
      <c r="BV16" s="48">
        <f>GI_Data_Monthly!$AA$28</f>
        <v>6.7632714607383519</v>
      </c>
      <c r="BY16" s="63">
        <v>13.651925620494113</v>
      </c>
      <c r="BZ16" s="63">
        <v>13.038236667155337</v>
      </c>
      <c r="CA16" s="63">
        <v>226.96402879097874</v>
      </c>
      <c r="CB16" s="158">
        <v>29599</v>
      </c>
      <c r="CC16" s="157">
        <v>2266527</v>
      </c>
      <c r="CD16" s="159">
        <f t="shared" si="7"/>
        <v>5.0120735380606538</v>
      </c>
      <c r="CE16" s="63">
        <v>1</v>
      </c>
      <c r="CF16" s="160">
        <v>29782</v>
      </c>
    </row>
    <row r="17" spans="1:84" ht="13.2" x14ac:dyDescent="0.25">
      <c r="A17" s="145">
        <v>1982</v>
      </c>
      <c r="B17" s="146">
        <v>11345</v>
      </c>
      <c r="C17" s="146">
        <v>9862</v>
      </c>
      <c r="D17" s="146">
        <v>2358166.916666667</v>
      </c>
      <c r="E17" s="147">
        <f t="shared" si="1"/>
        <v>4.8109401924934412</v>
      </c>
      <c r="F17" s="147">
        <f t="shared" si="2"/>
        <v>4.1820618932014382</v>
      </c>
      <c r="G17" s="161">
        <v>30.871022010940941</v>
      </c>
      <c r="H17" s="149">
        <f t="shared" si="3"/>
        <v>1</v>
      </c>
      <c r="I17" s="148">
        <v>778.89</v>
      </c>
      <c r="J17" s="148">
        <v>46.257721074590414</v>
      </c>
      <c r="K17" s="48">
        <f>AVERAGE(Economics!E29:E40)</f>
        <v>0.96822776669033894</v>
      </c>
      <c r="L17" s="48">
        <f>AVERAGE(Economics!N29:N40)</f>
        <v>99.099167700476457</v>
      </c>
      <c r="M17" s="148">
        <v>84.3</v>
      </c>
      <c r="N17" s="151">
        <v>91.52316790946594</v>
      </c>
      <c r="O17" s="151">
        <v>78.510838389032372</v>
      </c>
      <c r="P17" s="152">
        <v>1</v>
      </c>
      <c r="Q17" s="151">
        <v>294.09207009613476</v>
      </c>
      <c r="R17" s="151">
        <v>263.92765522228876</v>
      </c>
      <c r="S17" s="151">
        <v>273.63557734899092</v>
      </c>
      <c r="T17" s="151">
        <v>257.64499032308021</v>
      </c>
      <c r="U17" s="153">
        <v>0</v>
      </c>
      <c r="V17" s="154">
        <v>0</v>
      </c>
      <c r="W17" s="48">
        <f>AVERAGE(Economics!D29:D40)</f>
        <v>53.600893595825028</v>
      </c>
      <c r="X17" s="48">
        <f>AVERAGE(Economics!G29:G40)</f>
        <v>121.4266987309566</v>
      </c>
      <c r="Y17" s="155">
        <f t="shared" si="8"/>
        <v>4.8109401924934412</v>
      </c>
      <c r="Z17" s="48">
        <f>AVERAGE(Economics!K29:K40)</f>
        <v>23.607345899112186</v>
      </c>
      <c r="AA17" s="48">
        <v>285</v>
      </c>
      <c r="AB17" s="38">
        <v>0</v>
      </c>
      <c r="AC17" s="38">
        <v>0</v>
      </c>
      <c r="AD17" s="63">
        <f t="shared" si="4"/>
        <v>8.4935656264884134</v>
      </c>
      <c r="AE17" s="48">
        <f>AVERAGE(Economics!L29:L40)</f>
        <v>0.3597848594579976</v>
      </c>
      <c r="AF17" s="48">
        <f>AVERAGE(Economics!C29:C40)</f>
        <v>218225.85486236576</v>
      </c>
      <c r="AG17" s="48">
        <f>AVERAGE(Economics!D29:D40)</f>
        <v>53.600893595825028</v>
      </c>
      <c r="AH17" s="48">
        <f>AVERAGE(Economics!Q29:Q40)</f>
        <v>8.4936158976623037</v>
      </c>
      <c r="AI17" s="162">
        <f>AVERAGE(Economics!P29:P40)</f>
        <v>131.0022455256001</v>
      </c>
      <c r="AJ17" s="162">
        <f>Economics!$P$36</f>
        <v>133.78834116704425</v>
      </c>
      <c r="AK17" s="162">
        <f>Economics!$P$35</f>
        <v>133.83407306252471</v>
      </c>
      <c r="AL17" s="94">
        <f t="shared" si="5"/>
        <v>5.8077026661665254E-2</v>
      </c>
      <c r="AM17" s="94">
        <f t="shared" ref="AM17:AM48" si="10">L17/L16-1</f>
        <v>9.6016551565287767E-3</v>
      </c>
      <c r="AN17" s="162">
        <f>Economics!U36</f>
        <v>98.24647117691147</v>
      </c>
      <c r="AO17" s="64">
        <f>Economics!$P$29</f>
        <v>138.37209302325581</v>
      </c>
      <c r="AP17" s="95">
        <f>Economics!$Q$29</f>
        <v>8.65117443199075</v>
      </c>
      <c r="AQ17" s="64">
        <f>Economics!$P$40</f>
        <v>121.68125506319848</v>
      </c>
      <c r="AR17" s="63">
        <v>0</v>
      </c>
      <c r="AT17" s="112">
        <v>0</v>
      </c>
      <c r="AU17" s="63">
        <v>0</v>
      </c>
      <c r="AV17" s="63">
        <v>0</v>
      </c>
      <c r="AY17" s="63"/>
      <c r="AZ17" s="63"/>
      <c r="BB17" s="63">
        <v>0</v>
      </c>
      <c r="BD17" s="112">
        <v>0</v>
      </c>
      <c r="BE17" s="63">
        <v>0</v>
      </c>
      <c r="BL17" s="48">
        <f>GI_Data_Monthly!$Q$40</f>
        <v>248560.35585860306</v>
      </c>
      <c r="BM17" s="48">
        <f>GI_Data_Monthly!$M$40</f>
        <v>6496.9764615158847</v>
      </c>
      <c r="BN17" s="96">
        <f>(X17*1000)/(Population_Annual!B18/1000)</f>
        <v>11.371144538823227</v>
      </c>
      <c r="BO17" s="64">
        <v>232.4464375</v>
      </c>
      <c r="BP17" s="64">
        <f t="shared" si="6"/>
        <v>27.950423897186571</v>
      </c>
      <c r="BQ17" s="64">
        <f t="shared" si="9"/>
        <v>78514.358521757647</v>
      </c>
      <c r="BR17" s="63">
        <f>(X17*1000)/(Population_Annual!B17/1000)</f>
        <v>11.67140424670313</v>
      </c>
      <c r="BS17" s="48">
        <v>0</v>
      </c>
      <c r="BT17" s="63">
        <v>1</v>
      </c>
      <c r="BU17" s="63">
        <v>30.873866196894589</v>
      </c>
      <c r="BV17" s="48">
        <f>GI_Data_Monthly!$AA$40</f>
        <v>8.6152157010760586</v>
      </c>
      <c r="BY17" s="63">
        <v>12.253836254005614</v>
      </c>
      <c r="BZ17" s="63">
        <v>10.996985634262032</v>
      </c>
      <c r="CA17" s="63">
        <v>201.26477155887147</v>
      </c>
      <c r="CB17" s="158">
        <v>29963</v>
      </c>
      <c r="CC17" s="157">
        <v>2351764</v>
      </c>
      <c r="CD17" s="159">
        <f t="shared" si="7"/>
        <v>4.8240384664447626</v>
      </c>
      <c r="CE17" s="63">
        <v>1</v>
      </c>
      <c r="CF17" s="160">
        <v>30187</v>
      </c>
    </row>
    <row r="18" spans="1:84" ht="13.2" x14ac:dyDescent="0.25">
      <c r="A18" s="145">
        <v>1983</v>
      </c>
      <c r="B18" s="146">
        <v>9280</v>
      </c>
      <c r="C18" s="146">
        <v>10676</v>
      </c>
      <c r="D18" s="146">
        <v>2429687.666666667</v>
      </c>
      <c r="E18" s="147">
        <f t="shared" si="1"/>
        <v>3.8194209598682298</v>
      </c>
      <c r="F18" s="147">
        <f t="shared" si="2"/>
        <v>4.3939804059863379</v>
      </c>
      <c r="G18" s="161">
        <v>40.218776709392841</v>
      </c>
      <c r="H18" s="149">
        <f t="shared" si="3"/>
        <v>0</v>
      </c>
      <c r="I18" s="148">
        <v>460.66</v>
      </c>
      <c r="J18" s="148">
        <v>49.332643186914019</v>
      </c>
      <c r="K18" s="48">
        <f>AVERAGE(Economics!E41:E52)</f>
        <v>0.99950728155338153</v>
      </c>
      <c r="L18" s="48">
        <f>AVERAGE(Economics!N41:N52)</f>
        <v>100.06129882568365</v>
      </c>
      <c r="M18" s="148">
        <v>86.3</v>
      </c>
      <c r="N18" s="151">
        <v>94.863554810493895</v>
      </c>
      <c r="O18" s="151">
        <v>78.911501676957542</v>
      </c>
      <c r="P18" s="152">
        <v>0</v>
      </c>
      <c r="Q18" s="151">
        <v>342.28102705434043</v>
      </c>
      <c r="R18" s="151">
        <v>342.93063763172449</v>
      </c>
      <c r="S18" s="151">
        <v>301.80629626716694</v>
      </c>
      <c r="T18" s="151">
        <v>304.38139067346583</v>
      </c>
      <c r="U18" s="153">
        <v>0</v>
      </c>
      <c r="V18" s="154">
        <v>0</v>
      </c>
      <c r="W18" s="48">
        <f>AVERAGE(Economics!D41:D52)</f>
        <v>56.993073116869432</v>
      </c>
      <c r="X18" s="48">
        <f>AVERAGE(Economics!G41:G52)</f>
        <v>207.78819703479201</v>
      </c>
      <c r="Y18" s="155">
        <f t="shared" si="8"/>
        <v>3.8194209598682298</v>
      </c>
      <c r="Z18" s="48">
        <f>AVERAGE(Economics!K41:K52)</f>
        <v>24.554972872810779</v>
      </c>
      <c r="AA18" s="48">
        <v>21</v>
      </c>
      <c r="AB18" s="38">
        <v>0</v>
      </c>
      <c r="AC18" s="38">
        <v>0</v>
      </c>
      <c r="AD18" s="63">
        <f t="shared" si="4"/>
        <v>8.9876556214217214</v>
      </c>
      <c r="AE18" s="48">
        <f>AVERAGE(Economics!L41:L52)</f>
        <v>0.36602181024494507</v>
      </c>
      <c r="AF18" s="48">
        <f>AVERAGE(Economics!C41:C52)</f>
        <v>238540.09797188608</v>
      </c>
      <c r="AG18" s="48">
        <f>AVERAGE(Economics!D41:D52)</f>
        <v>56.993073116869432</v>
      </c>
      <c r="AH18" s="48">
        <f>AVERAGE(Economics!Q41:Q52)</f>
        <v>8.9889577235178191</v>
      </c>
      <c r="AI18" s="162">
        <f>AVERAGE(Economics!P41:P52)</f>
        <v>122.69000217494289</v>
      </c>
      <c r="AJ18" s="162">
        <f>Economics!$P$47</f>
        <v>126.47352647352648</v>
      </c>
      <c r="AK18" s="162">
        <f>Economics!$P$46</f>
        <v>126.75488465395726</v>
      </c>
      <c r="AL18" s="94">
        <f t="shared" si="5"/>
        <v>3.2305946946723507E-2</v>
      </c>
      <c r="AM18" s="94">
        <f t="shared" si="10"/>
        <v>9.7087709971006575E-3</v>
      </c>
      <c r="AN18" s="162">
        <f>Economics!U47</f>
        <v>100.55189434943001</v>
      </c>
      <c r="AO18" s="64">
        <f>Economics!$P$41</f>
        <v>119.69387755102041</v>
      </c>
      <c r="AP18" s="95">
        <f>Economics!$Q$41</f>
        <v>8.6544856141344528</v>
      </c>
      <c r="AQ18" s="64">
        <f>Economics!$P$52</f>
        <v>117.46906495528995</v>
      </c>
      <c r="AR18" s="63">
        <v>0</v>
      </c>
      <c r="AT18" s="112">
        <v>0</v>
      </c>
      <c r="AU18" s="63">
        <v>0</v>
      </c>
      <c r="AV18" s="63">
        <v>0</v>
      </c>
      <c r="AY18" s="63"/>
      <c r="AZ18" s="63"/>
      <c r="BB18" s="63">
        <v>0</v>
      </c>
      <c r="BD18" s="112">
        <v>0</v>
      </c>
      <c r="BE18" s="63">
        <v>0</v>
      </c>
      <c r="BL18" s="48">
        <f>GI_Data_Monthly!$Q$52</f>
        <v>265463.64305701543</v>
      </c>
      <c r="BM18" s="48">
        <f>GI_Data_Monthly!$M$52</f>
        <v>6838.8557067901747</v>
      </c>
      <c r="BN18" s="96">
        <f>(X18*1000)/(Population_Annual!B19/1000)</f>
        <v>18.949838172576623</v>
      </c>
      <c r="BO18" s="64">
        <v>234.55725000000001</v>
      </c>
      <c r="BP18" s="64">
        <f t="shared" si="6"/>
        <v>29.156445630182713</v>
      </c>
      <c r="BQ18" s="64">
        <f t="shared" si="9"/>
        <v>87310.878475676291</v>
      </c>
      <c r="BR18" s="63">
        <f>(X18*1000)/(Population_Annual!B18/1000)</f>
        <v>19.458567569059085</v>
      </c>
      <c r="BS18" s="48">
        <v>0</v>
      </c>
      <c r="BT18" s="63">
        <v>0</v>
      </c>
      <c r="BU18" s="63">
        <v>40.219093564515909</v>
      </c>
      <c r="BV18" s="48">
        <f>GI_Data_Monthly!$AA$52</f>
        <v>8.264179081915378</v>
      </c>
      <c r="BY18" s="63">
        <v>14.261709460597517</v>
      </c>
      <c r="BZ18" s="63">
        <v>14.288776567988521</v>
      </c>
      <c r="CA18" s="63">
        <v>224.03300261051601</v>
      </c>
      <c r="CB18" s="158">
        <v>30329</v>
      </c>
      <c r="CC18" s="157">
        <v>2420821</v>
      </c>
      <c r="CD18" s="159">
        <f t="shared" si="7"/>
        <v>3.8334102356184121</v>
      </c>
      <c r="CE18" s="63">
        <v>0</v>
      </c>
      <c r="CF18" s="160">
        <v>30522</v>
      </c>
    </row>
    <row r="19" spans="1:84" ht="13.2" x14ac:dyDescent="0.25">
      <c r="A19" s="145">
        <v>1984</v>
      </c>
      <c r="B19" s="146">
        <v>11050</v>
      </c>
      <c r="C19" s="146">
        <v>10270</v>
      </c>
      <c r="D19" s="146">
        <v>2520523.0833333335</v>
      </c>
      <c r="E19" s="147">
        <f t="shared" si="1"/>
        <v>4.3840106337715543</v>
      </c>
      <c r="F19" s="147">
        <f t="shared" si="2"/>
        <v>4.0745510596229737</v>
      </c>
      <c r="G19" s="161">
        <v>30.04696324090007</v>
      </c>
      <c r="H19" s="149">
        <f t="shared" si="3"/>
        <v>1</v>
      </c>
      <c r="I19" s="148">
        <v>939.3</v>
      </c>
      <c r="J19" s="148">
        <v>40.75138884202476</v>
      </c>
      <c r="K19" s="48">
        <f>AVERAGE(Economics!E53:E64)</f>
        <v>1.0424930046573768</v>
      </c>
      <c r="L19" s="48">
        <f>AVERAGE(Economics!N53:N64)</f>
        <v>100.82465168329009</v>
      </c>
      <c r="M19" s="148">
        <v>84.2</v>
      </c>
      <c r="N19" s="151">
        <v>91.122696450832606</v>
      </c>
      <c r="O19" s="151">
        <v>77.900731414687328</v>
      </c>
      <c r="P19" s="152">
        <v>0</v>
      </c>
      <c r="Q19" s="151">
        <v>292.46898959108074</v>
      </c>
      <c r="R19" s="151">
        <v>281.55824560439669</v>
      </c>
      <c r="S19" s="151">
        <v>254.97397264150109</v>
      </c>
      <c r="T19" s="151">
        <v>239.54640124270071</v>
      </c>
      <c r="U19" s="153">
        <v>0</v>
      </c>
      <c r="V19" s="154">
        <v>0</v>
      </c>
      <c r="W19" s="48">
        <f>AVERAGE(Economics!D53:D64)</f>
        <v>59.245766480694812</v>
      </c>
      <c r="X19" s="48">
        <f>AVERAGE(Economics!G53:G64)</f>
        <v>212.55396724727839</v>
      </c>
      <c r="Y19" s="155">
        <f t="shared" si="8"/>
        <v>4.3840106337715543</v>
      </c>
      <c r="Z19" s="48">
        <f>AVERAGE(Economics!K53:K64)</f>
        <v>25.631987199655764</v>
      </c>
      <c r="AA19" s="48">
        <v>77</v>
      </c>
      <c r="AB19" s="38">
        <v>0</v>
      </c>
      <c r="AC19" s="38">
        <v>0</v>
      </c>
      <c r="AD19" s="63">
        <f t="shared" si="4"/>
        <v>9.8163840640287408</v>
      </c>
      <c r="AE19" s="48">
        <f>AVERAGE(Economics!L53:L64)</f>
        <v>0.38297397652260745</v>
      </c>
      <c r="AF19" s="48">
        <f>AVERAGE(Economics!C53:C64)</f>
        <v>257572.19279724095</v>
      </c>
      <c r="AG19" s="48">
        <f>AVERAGE(Economics!D53:D64)</f>
        <v>59.245766480694812</v>
      </c>
      <c r="AH19" s="48">
        <f>AVERAGE(Economics!Q53:Q64)</f>
        <v>9.8174740704652326</v>
      </c>
      <c r="AI19" s="162">
        <f>AVERAGE(Economics!P53:P64)</f>
        <v>114.44723443774886</v>
      </c>
      <c r="AJ19" s="162">
        <f>Economics!$P$60</f>
        <v>113.75913366303746</v>
      </c>
      <c r="AK19" s="162">
        <f>Economics!$P$59</f>
        <v>113.98467432950191</v>
      </c>
      <c r="AL19" s="94">
        <f t="shared" si="5"/>
        <v>4.3006913403561331E-2</v>
      </c>
      <c r="AM19" s="94">
        <f t="shared" si="10"/>
        <v>7.6288521792653441E-3</v>
      </c>
      <c r="AN19" s="162">
        <f>Economics!U60</f>
        <v>100.70869408630701</v>
      </c>
      <c r="AO19" s="64">
        <f>Economics!$P$53</f>
        <v>116.61248374516178</v>
      </c>
      <c r="AP19" s="95">
        <f>Economics!$Q$53</f>
        <v>9.4683938959379965</v>
      </c>
      <c r="AQ19" s="64">
        <f>Economics!$P$64</f>
        <v>108.50556534563042</v>
      </c>
      <c r="AR19" s="63">
        <v>0</v>
      </c>
      <c r="AT19" s="112">
        <v>0</v>
      </c>
      <c r="AU19" s="63">
        <v>0</v>
      </c>
      <c r="AV19" s="63">
        <v>0</v>
      </c>
      <c r="AY19" s="63"/>
      <c r="AZ19" s="63"/>
      <c r="BB19" s="63">
        <v>0</v>
      </c>
      <c r="BD19" s="112">
        <v>0</v>
      </c>
      <c r="BE19" s="63">
        <v>0</v>
      </c>
      <c r="BL19" s="48">
        <f>GI_Data_Monthly!$Q$64</f>
        <v>284672.63820933219</v>
      </c>
      <c r="BM19" s="48">
        <f>GI_Data_Monthly!$M$64</f>
        <v>7313.8416879118013</v>
      </c>
      <c r="BN19" s="96">
        <f>(X19*1000)/(Population_Annual!B20/1000)</f>
        <v>18.856263418128165</v>
      </c>
      <c r="BO19" s="64">
        <v>236.61756249999999</v>
      </c>
      <c r="BP19" s="64">
        <f t="shared" si="6"/>
        <v>30.90996970231997</v>
      </c>
      <c r="BQ19" s="64">
        <f t="shared" si="9"/>
        <v>98643.446917207068</v>
      </c>
      <c r="BR19" s="63">
        <f>(X19*1000)/(Population_Annual!B19/1000)</f>
        <v>19.384466200458213</v>
      </c>
      <c r="BS19" s="48">
        <v>0</v>
      </c>
      <c r="BT19" s="63">
        <v>1</v>
      </c>
      <c r="BU19" s="63">
        <v>30.04990720901591</v>
      </c>
      <c r="BV19" s="48">
        <f>GI_Data_Monthly!$AA$64</f>
        <v>6.3094118892629503</v>
      </c>
      <c r="BY19" s="63">
        <v>12.186207899628364</v>
      </c>
      <c r="BZ19" s="63">
        <v>11.731593566849861</v>
      </c>
      <c r="CA19" s="63">
        <v>198.56189328033287</v>
      </c>
      <c r="CB19" s="158">
        <v>30676</v>
      </c>
      <c r="CC19" s="157">
        <v>2502362</v>
      </c>
      <c r="CD19" s="159">
        <f t="shared" si="7"/>
        <v>4.4158279257757265</v>
      </c>
      <c r="CE19" s="63">
        <v>1</v>
      </c>
      <c r="CF19" s="160">
        <v>30903</v>
      </c>
    </row>
    <row r="20" spans="1:84" ht="13.2" x14ac:dyDescent="0.25">
      <c r="A20" s="145">
        <v>1985</v>
      </c>
      <c r="B20" s="146">
        <v>12533</v>
      </c>
      <c r="C20" s="146">
        <v>10654</v>
      </c>
      <c r="D20" s="146">
        <v>2617556.0833333335</v>
      </c>
      <c r="E20" s="147">
        <f t="shared" si="1"/>
        <v>4.7880540477435805</v>
      </c>
      <c r="F20" s="147">
        <f t="shared" si="2"/>
        <v>4.0702088745440124</v>
      </c>
      <c r="G20" s="161">
        <v>28.765604460883488</v>
      </c>
      <c r="H20" s="149">
        <f t="shared" si="3"/>
        <v>1</v>
      </c>
      <c r="I20" s="148">
        <v>926.92</v>
      </c>
      <c r="J20" s="148">
        <v>39.281689306621139</v>
      </c>
      <c r="K20" s="48">
        <f>AVERAGE(Economics!E65:E76)</f>
        <v>1.0790019279901457</v>
      </c>
      <c r="L20" s="48">
        <f>AVERAGE(Economics!N65:N76)</f>
        <v>101.53380369311026</v>
      </c>
      <c r="M20" s="148">
        <v>84.5</v>
      </c>
      <c r="N20" s="151">
        <v>95.950734557546895</v>
      </c>
      <c r="O20" s="151">
        <v>75.236437873784169</v>
      </c>
      <c r="P20" s="152">
        <v>0</v>
      </c>
      <c r="Q20" s="151">
        <v>300.94873733810027</v>
      </c>
      <c r="R20" s="151">
        <v>272.21783859634269</v>
      </c>
      <c r="S20" s="151">
        <v>238.30927852429858</v>
      </c>
      <c r="T20" s="151">
        <v>208.41795620605171</v>
      </c>
      <c r="U20" s="153">
        <v>0</v>
      </c>
      <c r="V20" s="154">
        <v>0</v>
      </c>
      <c r="W20" s="48">
        <f>AVERAGE(Economics!D65:D76)</f>
        <v>60.126290307264206</v>
      </c>
      <c r="X20" s="48">
        <f>AVERAGE(Economics!G65:G76)</f>
        <v>207.74928041625574</v>
      </c>
      <c r="Y20" s="155">
        <f t="shared" si="8"/>
        <v>4.7880540477435805</v>
      </c>
      <c r="Z20" s="48">
        <f>AVERAGE(Economics!K65:K76)</f>
        <v>26.447534111295301</v>
      </c>
      <c r="AA20" s="48">
        <v>187</v>
      </c>
      <c r="AB20" s="38">
        <v>0</v>
      </c>
      <c r="AC20" s="38">
        <v>0</v>
      </c>
      <c r="AD20" s="63">
        <f t="shared" si="4"/>
        <v>10.320926454011174</v>
      </c>
      <c r="AE20" s="48">
        <f>AVERAGE(Economics!L65:L76)</f>
        <v>0.3902415404997352</v>
      </c>
      <c r="AF20" s="48">
        <f>AVERAGE(Economics!C65:C76)</f>
        <v>270304.814741763</v>
      </c>
      <c r="AG20" s="48">
        <f>AVERAGE(Economics!D65:D76)</f>
        <v>60.126290307264206</v>
      </c>
      <c r="AH20" s="48">
        <f>AVERAGE(Economics!Q65:Q76)</f>
        <v>10.321165905806209</v>
      </c>
      <c r="AI20" s="162">
        <f>AVERAGE(Economics!P65:P76)</f>
        <v>110.79339863390322</v>
      </c>
      <c r="AJ20" s="162">
        <f>Economics!$P$70</f>
        <v>113.99929342828025</v>
      </c>
      <c r="AK20" s="162">
        <f>Economics!$P$69</f>
        <v>114.38267413071682</v>
      </c>
      <c r="AL20" s="94">
        <f t="shared" si="5"/>
        <v>3.5020784954588491E-2</v>
      </c>
      <c r="AM20" s="94">
        <f t="shared" si="10"/>
        <v>7.0335180730181079E-3</v>
      </c>
      <c r="AN20" s="162">
        <f>Economics!U70</f>
        <v>102.065683095061</v>
      </c>
      <c r="AO20" s="64">
        <f>Economics!$P$65</f>
        <v>107.52823086571314</v>
      </c>
      <c r="AP20" s="95">
        <f>Economics!$Q$65</f>
        <v>10.147700537921912</v>
      </c>
      <c r="AQ20" s="64">
        <f>Economics!$P$76</f>
        <v>104.59647008077273</v>
      </c>
      <c r="AR20" s="63">
        <v>0</v>
      </c>
      <c r="AT20" s="112">
        <v>0</v>
      </c>
      <c r="AU20" s="63">
        <v>0</v>
      </c>
      <c r="AV20" s="63">
        <v>0</v>
      </c>
      <c r="AY20" s="63"/>
      <c r="AZ20" s="63"/>
      <c r="BB20" s="63">
        <v>0</v>
      </c>
      <c r="BD20" s="112">
        <v>0</v>
      </c>
      <c r="BE20" s="63">
        <v>0</v>
      </c>
      <c r="BL20" s="48">
        <f>GI_Data_Monthly!$Q$76</f>
        <v>301960.18310034409</v>
      </c>
      <c r="BM20" s="48">
        <f>GI_Data_Monthly!$M$76</f>
        <v>7620.3138633477929</v>
      </c>
      <c r="BN20" s="96">
        <f>(X20*1000)/(Population_Annual!B21/1000)</f>
        <v>17.92917527633298</v>
      </c>
      <c r="BO20" s="64">
        <v>238.7433125</v>
      </c>
      <c r="BP20" s="64">
        <f t="shared" si="6"/>
        <v>31.918439027890226</v>
      </c>
      <c r="BQ20" s="64">
        <f t="shared" si="9"/>
        <v>105484.16730932113</v>
      </c>
      <c r="BR20" s="63">
        <f>(X20*1000)/(Population_Annual!B20/1000)</f>
        <v>18.430026064383668</v>
      </c>
      <c r="BS20" s="48">
        <v>0</v>
      </c>
      <c r="BT20" s="63">
        <v>1</v>
      </c>
      <c r="BU20" s="63">
        <v>28.767746099083681</v>
      </c>
      <c r="BV20" s="48">
        <f>GI_Data_Monthly!$AA$76</f>
        <v>5.9393590211747265</v>
      </c>
      <c r="BY20" s="63">
        <v>12.539530722420844</v>
      </c>
      <c r="BZ20" s="63">
        <v>11.342409941514278</v>
      </c>
      <c r="CA20" s="63">
        <v>194.19763055985206</v>
      </c>
      <c r="CB20" s="158">
        <v>31069</v>
      </c>
      <c r="CC20" s="157">
        <v>2598456</v>
      </c>
      <c r="CD20" s="159">
        <f t="shared" si="7"/>
        <v>4.8232488831829361</v>
      </c>
      <c r="CE20" s="63">
        <v>1</v>
      </c>
      <c r="CF20" s="160">
        <v>31201</v>
      </c>
    </row>
    <row r="21" spans="1:84" ht="13.2" x14ac:dyDescent="0.25">
      <c r="A21" s="145">
        <v>1986</v>
      </c>
      <c r="B21" s="146">
        <v>12139</v>
      </c>
      <c r="C21" s="146">
        <v>11022</v>
      </c>
      <c r="D21" s="146">
        <v>2723555.3333333335</v>
      </c>
      <c r="E21" s="147">
        <f t="shared" si="1"/>
        <v>4.457041812748189</v>
      </c>
      <c r="F21" s="147">
        <f t="shared" si="2"/>
        <v>4.046916126543417</v>
      </c>
      <c r="G21" s="161">
        <v>32.703057960991963</v>
      </c>
      <c r="H21" s="149">
        <f t="shared" si="3"/>
        <v>1</v>
      </c>
      <c r="I21" s="148">
        <v>615.54999999999995</v>
      </c>
      <c r="J21" s="148">
        <v>41.898419920102867</v>
      </c>
      <c r="K21" s="48">
        <f>AVERAGE(Economics!E77:E88)</f>
        <v>1.0984797185892068</v>
      </c>
      <c r="L21" s="48">
        <f>AVERAGE(Economics!N77:N88)</f>
        <v>87.065062031972616</v>
      </c>
      <c r="M21" s="148">
        <v>83.1</v>
      </c>
      <c r="N21" s="151">
        <v>90.311396412871801</v>
      </c>
      <c r="O21" s="151">
        <v>75.369457676432148</v>
      </c>
      <c r="P21" s="152">
        <v>0</v>
      </c>
      <c r="Q21" s="151">
        <v>267.05610707835876</v>
      </c>
      <c r="R21" s="151">
        <v>264.51512624148097</v>
      </c>
      <c r="S21" s="151">
        <v>253.52446029202196</v>
      </c>
      <c r="T21" s="151">
        <v>268.32597881279969</v>
      </c>
      <c r="U21" s="153">
        <v>0</v>
      </c>
      <c r="V21" s="154">
        <v>0</v>
      </c>
      <c r="W21" s="48">
        <f>AVERAGE(Economics!D77:D88)</f>
        <v>61.54153323629032</v>
      </c>
      <c r="X21" s="48">
        <f>AVERAGE(Economics!G77:G88)</f>
        <v>200.95882909875914</v>
      </c>
      <c r="Y21" s="155">
        <f t="shared" si="8"/>
        <v>4.457041812748189</v>
      </c>
      <c r="Z21" s="48">
        <f>AVERAGE(Economics!K77:K88)</f>
        <v>27.22632012369559</v>
      </c>
      <c r="AA21" s="48">
        <v>160</v>
      </c>
      <c r="AB21" s="38">
        <v>0</v>
      </c>
      <c r="AC21" s="38">
        <v>0</v>
      </c>
      <c r="AD21" s="63">
        <f t="shared" si="4"/>
        <v>10.78487607174886</v>
      </c>
      <c r="AE21" s="48">
        <f>AVERAGE(Economics!L77:L88)</f>
        <v>0.39611949109356775</v>
      </c>
      <c r="AF21" s="48">
        <f>AVERAGE(Economics!C77:C88)</f>
        <v>285127.4427232375</v>
      </c>
      <c r="AG21" s="48">
        <f>AVERAGE(Economics!D77:D88)</f>
        <v>61.54153323629032</v>
      </c>
      <c r="AH21" s="48">
        <f>AVERAGE(Economics!Q77:Q88)</f>
        <v>10.785086472325295</v>
      </c>
      <c r="AI21" s="162">
        <f>AVERAGE(Economics!P77:P88)</f>
        <v>82.875350770567351</v>
      </c>
      <c r="AJ21" s="162">
        <f>Economics!$P$84</f>
        <v>77.419180092525181</v>
      </c>
      <c r="AK21" s="162">
        <f>Economics!$P$83</f>
        <v>79.21604375569737</v>
      </c>
      <c r="AL21" s="94">
        <f t="shared" si="5"/>
        <v>1.8051673582587746E-2</v>
      </c>
      <c r="AM21" s="94">
        <f t="shared" si="10"/>
        <v>-0.14250171996776517</v>
      </c>
      <c r="AN21" s="162">
        <f>Economics!U84</f>
        <v>85.215475488519971</v>
      </c>
      <c r="AO21" s="64">
        <f>Economics!$P$77</f>
        <v>100.15211438999052</v>
      </c>
      <c r="AP21" s="95">
        <f>Economics!$Q$77</f>
        <v>10.58440326590115</v>
      </c>
      <c r="AQ21" s="64">
        <f>Economics!$P$88</f>
        <v>78.261160764493525</v>
      </c>
      <c r="AR21" s="63">
        <v>0</v>
      </c>
      <c r="AT21" s="112">
        <v>0</v>
      </c>
      <c r="AU21" s="63">
        <v>0</v>
      </c>
      <c r="AV21" s="63">
        <v>0</v>
      </c>
      <c r="AY21" s="63"/>
      <c r="AZ21" s="63"/>
      <c r="BB21" s="63">
        <v>0</v>
      </c>
      <c r="BD21" s="112">
        <v>0</v>
      </c>
      <c r="BE21" s="63">
        <v>0</v>
      </c>
      <c r="BL21" s="48">
        <f>GI_Data_Monthly!$Q$88</f>
        <v>319539.53386913025</v>
      </c>
      <c r="BM21" s="48">
        <f>GI_Data_Monthly!$M$88</f>
        <v>7877.5114541186513</v>
      </c>
      <c r="BN21" s="96">
        <f>(X21*1000)/(Population_Annual!B22/1000)</f>
        <v>16.864087893388998</v>
      </c>
      <c r="BO21" s="64">
        <v>240.918125</v>
      </c>
      <c r="BP21" s="64">
        <f t="shared" si="6"/>
        <v>32.697877978747556</v>
      </c>
      <c r="BQ21" s="64">
        <f t="shared" si="9"/>
        <v>112944.53750833923</v>
      </c>
      <c r="BR21" s="63">
        <f>(X21*1000)/(Population_Annual!B21/1000)</f>
        <v>17.343145848780381</v>
      </c>
      <c r="BS21" s="48">
        <v>0</v>
      </c>
      <c r="BT21" s="63">
        <v>1</v>
      </c>
      <c r="BU21" s="63">
        <v>32.709330125145357</v>
      </c>
      <c r="BV21" s="48">
        <f>GI_Data_Monthly!$AA$88</f>
        <v>5.7746154136987533</v>
      </c>
      <c r="BY21" s="63">
        <v>11.127337794931615</v>
      </c>
      <c r="BZ21" s="63">
        <v>11.02146359339504</v>
      </c>
      <c r="CA21" s="63">
        <v>186.43246066911041</v>
      </c>
      <c r="CB21" s="158">
        <v>31440</v>
      </c>
      <c r="CC21" s="157">
        <v>2701067</v>
      </c>
      <c r="CD21" s="159">
        <f t="shared" si="7"/>
        <v>4.4941499044636801</v>
      </c>
      <c r="CE21" s="63">
        <v>1</v>
      </c>
      <c r="CF21" s="160">
        <v>31650</v>
      </c>
    </row>
    <row r="22" spans="1:84" ht="13.2" x14ac:dyDescent="0.25">
      <c r="A22" s="145">
        <v>1987</v>
      </c>
      <c r="B22" s="146">
        <v>10779</v>
      </c>
      <c r="C22" s="146">
        <v>12394</v>
      </c>
      <c r="D22" s="146">
        <v>2840206.5833333335</v>
      </c>
      <c r="E22" s="147">
        <f t="shared" si="1"/>
        <v>3.7951464739404663</v>
      </c>
      <c r="F22" s="147">
        <f t="shared" si="2"/>
        <v>4.3637670839612337</v>
      </c>
      <c r="G22" s="161">
        <v>40.078048854703496</v>
      </c>
      <c r="H22" s="149">
        <f t="shared" si="3"/>
        <v>0</v>
      </c>
      <c r="I22" s="148">
        <v>525.61</v>
      </c>
      <c r="J22" s="148">
        <v>54.639726170658982</v>
      </c>
      <c r="K22" s="48">
        <f>AVERAGE(Economics!E89:E100)</f>
        <v>1.139928932247315</v>
      </c>
      <c r="L22" s="48">
        <f>AVERAGE(Economics!N89:N100)</f>
        <v>88.782196486056478</v>
      </c>
      <c r="M22" s="148">
        <v>85.7</v>
      </c>
      <c r="N22" s="151">
        <v>92.926739602038893</v>
      </c>
      <c r="O22" s="151">
        <v>81.099215855049607</v>
      </c>
      <c r="P22" s="152">
        <v>0</v>
      </c>
      <c r="Q22" s="151">
        <v>329.96889638536629</v>
      </c>
      <c r="R22" s="151">
        <v>323.53915104099781</v>
      </c>
      <c r="S22" s="151">
        <v>305.49105633974614</v>
      </c>
      <c r="T22" s="151">
        <v>269.35086618600292</v>
      </c>
      <c r="U22" s="153">
        <v>0</v>
      </c>
      <c r="V22" s="154">
        <v>0</v>
      </c>
      <c r="W22" s="48">
        <f>AVERAGE(Economics!D89:D100)</f>
        <v>62.669937622036521</v>
      </c>
      <c r="X22" s="48">
        <f>AVERAGE(Economics!G89:G100)</f>
        <v>189.8732376864892</v>
      </c>
      <c r="Y22" s="155">
        <f t="shared" si="8"/>
        <v>3.7951464739404663</v>
      </c>
      <c r="Z22" s="48">
        <f>AVERAGE(Economics!K89:K100)</f>
        <v>27.839557775606661</v>
      </c>
      <c r="AA22" s="48">
        <v>82</v>
      </c>
      <c r="AB22" s="38">
        <v>0</v>
      </c>
      <c r="AC22" s="38">
        <v>0</v>
      </c>
      <c r="AD22" s="63">
        <f t="shared" si="4"/>
        <v>11.310248858848389</v>
      </c>
      <c r="AE22" s="48">
        <f>AVERAGE(Economics!L89:L100)</f>
        <v>0.40626539221677432</v>
      </c>
      <c r="AF22" s="48">
        <f>AVERAGE(Economics!C89:C100)</f>
        <v>299233.20620789629</v>
      </c>
      <c r="AG22" s="48">
        <f>AVERAGE(Economics!D89:D100)</f>
        <v>62.669937622036521</v>
      </c>
      <c r="AH22" s="48">
        <f>AVERAGE(Economics!Q89:Q100)</f>
        <v>11.310985956054877</v>
      </c>
      <c r="AI22" s="162">
        <f>AVERAGE(Economics!P89:P100)</f>
        <v>84.333283834831335</v>
      </c>
      <c r="AJ22" s="162">
        <f>Economics!$P$96</f>
        <v>87.140335138204918</v>
      </c>
      <c r="AK22" s="162">
        <f>Economics!$P$95</f>
        <v>87.047841306859368</v>
      </c>
      <c r="AL22" s="94">
        <f t="shared" si="5"/>
        <v>3.773325347448564E-2</v>
      </c>
      <c r="AM22" s="94">
        <f t="shared" si="10"/>
        <v>1.9722428423163407E-2</v>
      </c>
      <c r="AN22" s="162">
        <f>Economics!U96</f>
        <v>89.225001315502709</v>
      </c>
      <c r="AO22" s="64">
        <f>Economics!$P$89</f>
        <v>80.411449016100178</v>
      </c>
      <c r="AP22" s="95">
        <f>Economics!$Q$89</f>
        <v>11.0447129476805</v>
      </c>
      <c r="AQ22" s="64">
        <f>Economics!$P$100</f>
        <v>81.431706167539232</v>
      </c>
      <c r="AR22" s="63">
        <v>0</v>
      </c>
      <c r="AT22" s="112">
        <v>0</v>
      </c>
      <c r="AU22" s="63">
        <v>0</v>
      </c>
      <c r="AV22" s="63">
        <v>0</v>
      </c>
      <c r="AY22" s="63"/>
      <c r="AZ22" s="63"/>
      <c r="BB22" s="63">
        <v>0</v>
      </c>
      <c r="BD22" s="112">
        <v>0</v>
      </c>
      <c r="BE22" s="63">
        <v>0</v>
      </c>
      <c r="BL22" s="48">
        <f>GI_Data_Monthly!$Q$100</f>
        <v>335780.00520328601</v>
      </c>
      <c r="BM22" s="48">
        <f>GI_Data_Monthly!$M$100</f>
        <v>8161.5719092816989</v>
      </c>
      <c r="BN22" s="96">
        <f>(X22*1000)/(Population_Annual!B23/1000)</f>
        <v>15.523591392103127</v>
      </c>
      <c r="BO22" s="64">
        <v>243.08512500000001</v>
      </c>
      <c r="BP22" s="64">
        <f t="shared" si="6"/>
        <v>33.574954079488407</v>
      </c>
      <c r="BQ22" s="64">
        <f t="shared" si="9"/>
        <v>121568.0958843339</v>
      </c>
      <c r="BR22" s="63">
        <f>(X22*1000)/(Population_Annual!B22/1000)</f>
        <v>15.933805861168139</v>
      </c>
      <c r="BS22" s="48">
        <v>0</v>
      </c>
      <c r="BT22" s="63">
        <v>0</v>
      </c>
      <c r="BU22" s="63">
        <v>40.078771225746138</v>
      </c>
      <c r="BV22" s="48">
        <f>GI_Data_Monthly!$AA$100</f>
        <v>5.2453446496170288</v>
      </c>
      <c r="BW22" s="64">
        <f>GI_Data_Monthly!$AD$100</f>
        <v>0</v>
      </c>
      <c r="BX22" s="63">
        <f>BW22/Population_Annual!B22*1000</f>
        <v>0</v>
      </c>
      <c r="BY22" s="63">
        <v>13.748704016056928</v>
      </c>
      <c r="BZ22" s="63">
        <v>13.480797960041576</v>
      </c>
      <c r="CA22" s="63">
        <v>230.84817756962323</v>
      </c>
      <c r="CB22" s="158">
        <v>31805</v>
      </c>
      <c r="CC22" s="157">
        <v>2813786</v>
      </c>
      <c r="CD22" s="159">
        <f t="shared" si="7"/>
        <v>3.8307817296695625</v>
      </c>
      <c r="CE22" s="63">
        <v>0</v>
      </c>
      <c r="CF22" s="160">
        <v>31996</v>
      </c>
    </row>
    <row r="23" spans="1:84" ht="13.2" x14ac:dyDescent="0.25">
      <c r="A23" s="145">
        <v>1988</v>
      </c>
      <c r="B23" s="146">
        <v>12372</v>
      </c>
      <c r="C23" s="146">
        <v>12382</v>
      </c>
      <c r="D23" s="146">
        <v>2953663.25</v>
      </c>
      <c r="E23" s="147">
        <f t="shared" si="1"/>
        <v>4.1886968665097486</v>
      </c>
      <c r="F23" s="147">
        <f t="shared" si="2"/>
        <v>4.1920824928163363</v>
      </c>
      <c r="G23" s="161">
        <v>42.398349024460842</v>
      </c>
      <c r="H23" s="149">
        <f t="shared" si="3"/>
        <v>0</v>
      </c>
      <c r="I23" s="148">
        <v>599.65</v>
      </c>
      <c r="J23" s="148">
        <v>53.12452166582878</v>
      </c>
      <c r="K23" s="48">
        <f>AVERAGE(Economics!E101:E112)</f>
        <v>1.1871491496118616</v>
      </c>
      <c r="L23" s="48">
        <f>AVERAGE(Economics!N101:N112)</f>
        <v>89.306928513631135</v>
      </c>
      <c r="M23" s="148">
        <v>83.9</v>
      </c>
      <c r="N23" s="151">
        <v>91.067728166879704</v>
      </c>
      <c r="O23" s="151">
        <v>77.910042831007488</v>
      </c>
      <c r="P23" s="152">
        <v>0</v>
      </c>
      <c r="Q23" s="151">
        <v>284.99356670197051</v>
      </c>
      <c r="R23" s="151">
        <v>275.90729713266842</v>
      </c>
      <c r="S23" s="151">
        <v>254.98078797245077</v>
      </c>
      <c r="T23" s="151">
        <v>248.76331985988156</v>
      </c>
      <c r="U23" s="153">
        <v>0</v>
      </c>
      <c r="V23" s="154">
        <v>0</v>
      </c>
      <c r="W23" s="48">
        <f>AVERAGE(Economics!D101:D112)</f>
        <v>64.73387246058634</v>
      </c>
      <c r="X23" s="48">
        <f>AVERAGE(Economics!G101:G112)</f>
        <v>178.65857647029745</v>
      </c>
      <c r="Y23" s="155">
        <f t="shared" si="8"/>
        <v>4.1886968665097486</v>
      </c>
      <c r="Z23" s="48">
        <f>AVERAGE(Economics!K101:K112)</f>
        <v>28.662997273298089</v>
      </c>
      <c r="AA23" s="48">
        <v>331</v>
      </c>
      <c r="AB23" s="38">
        <v>0</v>
      </c>
      <c r="AC23" s="38">
        <v>0</v>
      </c>
      <c r="AD23" s="63">
        <f t="shared" si="4"/>
        <v>11.851224443680636</v>
      </c>
      <c r="AE23" s="48">
        <f>AVERAGE(Economics!L101:L112)</f>
        <v>0.41346773091036831</v>
      </c>
      <c r="AF23" s="48">
        <f>AVERAGE(Economics!C101:C112)</f>
        <v>317383.71254188899</v>
      </c>
      <c r="AG23" s="48">
        <f>AVERAGE(Economics!D101:D112)</f>
        <v>64.73387246058634</v>
      </c>
      <c r="AH23" s="48">
        <f>AVERAGE(Economics!Q101:Q112)</f>
        <v>11.852080843798921</v>
      </c>
      <c r="AI23" s="162">
        <f>AVERAGE(Economics!P101:P112)</f>
        <v>81.145389822859499</v>
      </c>
      <c r="AJ23" s="162">
        <f>Economics!$P$108</f>
        <v>83.006525812195775</v>
      </c>
      <c r="AK23" s="162">
        <f>Economics!$P$107</f>
        <v>83.473389355742029</v>
      </c>
      <c r="AL23" s="94">
        <f t="shared" si="5"/>
        <v>4.142382566907421E-2</v>
      </c>
      <c r="AM23" s="94">
        <f t="shared" si="10"/>
        <v>5.9103294167437426E-3</v>
      </c>
      <c r="AN23" s="162">
        <f>Economics!U108</f>
        <v>89.434483981675314</v>
      </c>
      <c r="AO23" s="64">
        <f>Economics!$P$101</f>
        <v>80.154860911981984</v>
      </c>
      <c r="AP23" s="95">
        <f>Economics!$Q$101</f>
        <v>11.61768995387258</v>
      </c>
      <c r="AQ23" s="64">
        <f>Economics!$P$112</f>
        <v>77.476443430603354</v>
      </c>
      <c r="AR23" s="63">
        <v>0</v>
      </c>
      <c r="AT23" s="112">
        <v>0</v>
      </c>
      <c r="AU23" s="63">
        <v>0</v>
      </c>
      <c r="AV23" s="63">
        <v>0</v>
      </c>
      <c r="AY23" s="63"/>
      <c r="AZ23" s="63"/>
      <c r="BB23" s="63">
        <v>0</v>
      </c>
      <c r="BD23" s="112">
        <v>0</v>
      </c>
      <c r="BE23" s="63">
        <v>0</v>
      </c>
      <c r="BL23" s="48">
        <f>GI_Data_Monthly!$Q$112</f>
        <v>354754.43197499192</v>
      </c>
      <c r="BM23" s="48">
        <f>GI_Data_Monthly!$M$112</f>
        <v>8504.5920276013221</v>
      </c>
      <c r="BN23" s="96">
        <f>(X23*1000)/(Population_Annual!B24/1000)</f>
        <v>14.238318522178709</v>
      </c>
      <c r="BO23" s="64">
        <v>245.31762499999999</v>
      </c>
      <c r="BP23" s="64">
        <f t="shared" si="6"/>
        <v>34.667676354690464</v>
      </c>
      <c r="BQ23" s="64">
        <f t="shared" si="9"/>
        <v>131227.92345260346</v>
      </c>
      <c r="BR23" s="63">
        <f>(X23*1000)/(Population_Annual!B23/1000)</f>
        <v>14.606706946236772</v>
      </c>
      <c r="BS23" s="48">
        <v>0</v>
      </c>
      <c r="BT23" s="63">
        <v>0</v>
      </c>
      <c r="BU23" s="63">
        <v>42.260131453168036</v>
      </c>
      <c r="BV23" s="48">
        <f>GI_Data_Monthly!$AA$112</f>
        <v>5.1382021529751993</v>
      </c>
      <c r="BW23" s="64">
        <f>GI_Data_Monthly!$AD$112</f>
        <v>0</v>
      </c>
      <c r="BX23" s="63">
        <f>BW23/Population_Annual!B23*1000</f>
        <v>0</v>
      </c>
      <c r="BY23" s="63">
        <v>11.874731945915437</v>
      </c>
      <c r="BZ23" s="63">
        <v>11.49613738052785</v>
      </c>
      <c r="CA23" s="63">
        <v>199.51231066114588</v>
      </c>
      <c r="CB23" s="158">
        <v>32170</v>
      </c>
      <c r="CC23" s="157">
        <v>2928352</v>
      </c>
      <c r="CD23" s="159">
        <f t="shared" si="7"/>
        <v>4.2249019243588197</v>
      </c>
      <c r="CE23" s="63">
        <v>0</v>
      </c>
      <c r="CF23" s="160">
        <v>32358</v>
      </c>
    </row>
    <row r="24" spans="1:84" ht="13.2" x14ac:dyDescent="0.25">
      <c r="A24" s="145">
        <v>1989</v>
      </c>
      <c r="B24" s="146">
        <v>12876</v>
      </c>
      <c r="C24" s="146">
        <v>13425</v>
      </c>
      <c r="D24" s="146">
        <v>3064435.8333333335</v>
      </c>
      <c r="E24" s="147">
        <f t="shared" si="1"/>
        <v>4.2017521985422546</v>
      </c>
      <c r="F24" s="147">
        <f t="shared" si="2"/>
        <v>4.3809042610616471</v>
      </c>
      <c r="G24" s="161">
        <v>35.296883715138364</v>
      </c>
      <c r="H24" s="149">
        <f t="shared" si="3"/>
        <v>1</v>
      </c>
      <c r="I24" s="148">
        <v>738</v>
      </c>
      <c r="J24" s="148">
        <v>48.458333333333336</v>
      </c>
      <c r="K24" s="48">
        <f>AVERAGE(Economics!E113:E124)</f>
        <v>1.2447573741120193</v>
      </c>
      <c r="L24" s="48">
        <f>AVERAGE(Economics!N113:N124)</f>
        <v>94.974189727527644</v>
      </c>
      <c r="M24" s="148">
        <v>84.916666666666671</v>
      </c>
      <c r="N24" s="151">
        <v>95</v>
      </c>
      <c r="O24" s="151">
        <v>78</v>
      </c>
      <c r="P24" s="152">
        <v>0</v>
      </c>
      <c r="Q24" s="163">
        <v>310</v>
      </c>
      <c r="R24" s="163">
        <v>309</v>
      </c>
      <c r="S24" s="163">
        <v>272</v>
      </c>
      <c r="T24" s="163">
        <v>273</v>
      </c>
      <c r="U24" s="153">
        <v>0</v>
      </c>
      <c r="V24" s="154">
        <v>0</v>
      </c>
      <c r="W24" s="48">
        <f>AVERAGE(Economics!D113:D124)</f>
        <v>67.249998077799816</v>
      </c>
      <c r="X24" s="48">
        <f>AVERAGE(Economics!G113:G124)</f>
        <v>167.34061446044822</v>
      </c>
      <c r="Y24" s="155">
        <f t="shared" si="8"/>
        <v>4.2017521985422546</v>
      </c>
      <c r="Z24" s="48">
        <f>AVERAGE(Economics!K113:K124)</f>
        <v>29.770717465640768</v>
      </c>
      <c r="AA24" s="48">
        <v>262</v>
      </c>
      <c r="AB24" s="38">
        <v>0</v>
      </c>
      <c r="AC24" s="38">
        <v>0</v>
      </c>
      <c r="AD24" s="63">
        <f t="shared" si="4"/>
        <v>12.429468721150398</v>
      </c>
      <c r="AE24" s="48">
        <f>AVERAGE(Economics!L113:L124)</f>
        <v>0.41750652249129033</v>
      </c>
      <c r="AF24" s="48">
        <f>AVERAGE(Economics!C113:C124)</f>
        <v>338741.60465716373</v>
      </c>
      <c r="AG24" s="48">
        <f>AVERAGE(Economics!D113:D124)</f>
        <v>67.249998077799816</v>
      </c>
      <c r="AH24" s="48">
        <f>AVERAGE(Economics!Q113:Q124)</f>
        <v>12.429498479976052</v>
      </c>
      <c r="AI24" s="162">
        <f>AVERAGE(Economics!P113:P124)</f>
        <v>86.120528212555129</v>
      </c>
      <c r="AJ24" s="162">
        <f>Economics!$P$120</f>
        <v>85.938782577517557</v>
      </c>
      <c r="AK24" s="162">
        <f>Economics!$P$119</f>
        <v>88.30925628678412</v>
      </c>
      <c r="AL24" s="94">
        <f t="shared" si="5"/>
        <v>4.852652635853949E-2</v>
      </c>
      <c r="AM24" s="94">
        <f t="shared" si="10"/>
        <v>6.3458247957004721E-2</v>
      </c>
      <c r="AN24" s="162">
        <f>Economics!U120</f>
        <v>96.212132131440001</v>
      </c>
      <c r="AO24" s="64">
        <f>Economics!$P$113</f>
        <v>78.712328767101994</v>
      </c>
      <c r="AP24" s="95">
        <f>Economics!$Q$113</f>
        <v>12.348718584197615</v>
      </c>
      <c r="AQ24" s="64">
        <f>Economics!$P$124</f>
        <v>83.964832717307488</v>
      </c>
      <c r="AR24" s="63">
        <v>0</v>
      </c>
      <c r="AT24" s="112">
        <v>0</v>
      </c>
      <c r="AU24" s="63">
        <v>0</v>
      </c>
      <c r="AV24" s="63">
        <v>0</v>
      </c>
      <c r="AY24" s="63"/>
      <c r="AZ24" s="63"/>
      <c r="BB24" s="63">
        <v>0</v>
      </c>
      <c r="BD24" s="112">
        <v>0</v>
      </c>
      <c r="BE24" s="63">
        <v>0</v>
      </c>
      <c r="BL24" s="48">
        <f>GI_Data_Monthly!$Q$124</f>
        <v>378742.43938807462</v>
      </c>
      <c r="BM24" s="48">
        <f>GI_Data_Monthly!$M$124</f>
        <v>8806.9722138369798</v>
      </c>
      <c r="BN24" s="96">
        <f>(X24*1000)/(Population_Annual!B25/1000)</f>
        <v>12.93396940397438</v>
      </c>
      <c r="BO24" s="64">
        <v>247.69033924999999</v>
      </c>
      <c r="BP24" s="64">
        <f t="shared" si="6"/>
        <v>35.556381571054672</v>
      </c>
      <c r="BQ24" s="64">
        <f t="shared" si="9"/>
        <v>141426.82938353191</v>
      </c>
      <c r="BR24" s="63">
        <f>(X24*1000)/(Population_Annual!B24/1000)</f>
        <v>13.336325730665882</v>
      </c>
      <c r="BS24" s="48">
        <v>1</v>
      </c>
      <c r="BT24" s="63">
        <v>1</v>
      </c>
      <c r="BU24" s="63">
        <v>35</v>
      </c>
      <c r="BV24" s="48">
        <f>GI_Data_Monthly!$AA$124</f>
        <v>5.5960333022684905</v>
      </c>
      <c r="BW24" s="64">
        <f>GI_Data_Monthly!$AD$124</f>
        <v>0</v>
      </c>
      <c r="BX24" s="63">
        <f>BW24/Population_Annual!B24*1000</f>
        <v>0</v>
      </c>
      <c r="BY24" s="63">
        <v>12.916666666666666</v>
      </c>
      <c r="BZ24" s="63">
        <v>12.875</v>
      </c>
      <c r="CA24" s="63">
        <v>233</v>
      </c>
      <c r="CB24" s="158">
        <v>32564</v>
      </c>
      <c r="CC24" s="157">
        <v>3040617</v>
      </c>
      <c r="CD24" s="159">
        <f t="shared" si="7"/>
        <v>4.2346668455777232</v>
      </c>
      <c r="CE24" s="63">
        <v>1</v>
      </c>
      <c r="CF24" s="160">
        <v>32727</v>
      </c>
    </row>
    <row r="25" spans="1:84" ht="13.2" x14ac:dyDescent="0.25">
      <c r="A25" s="145">
        <v>1990</v>
      </c>
      <c r="B25" s="146">
        <v>16046</v>
      </c>
      <c r="C25" s="146">
        <v>13754</v>
      </c>
      <c r="D25" s="146">
        <v>3158817.25</v>
      </c>
      <c r="E25" s="147">
        <f t="shared" si="1"/>
        <v>5.0797493903770476</v>
      </c>
      <c r="F25" s="147">
        <f>+C25/D25*1000</f>
        <v>4.354161355804929</v>
      </c>
      <c r="G25" s="161">
        <v>28.421822601655933</v>
      </c>
      <c r="H25" s="149">
        <f t="shared" si="3"/>
        <v>1</v>
      </c>
      <c r="I25" s="148">
        <v>789</v>
      </c>
      <c r="J25" s="148">
        <v>34.5</v>
      </c>
      <c r="K25" s="48">
        <f>AVERAGE(Economics!E125:E136)</f>
        <v>1.3123983359937574</v>
      </c>
      <c r="L25" s="48">
        <f>AVERAGE(Economics!N125:N136)</f>
        <v>102.770582397049</v>
      </c>
      <c r="M25" s="148">
        <v>84.708333333333329</v>
      </c>
      <c r="N25" s="151">
        <v>95</v>
      </c>
      <c r="O25" s="151">
        <v>78</v>
      </c>
      <c r="P25" s="152">
        <v>1</v>
      </c>
      <c r="Q25" s="151">
        <v>305</v>
      </c>
      <c r="R25" s="151">
        <v>306</v>
      </c>
      <c r="S25" s="151">
        <v>268</v>
      </c>
      <c r="T25" s="151">
        <v>296</v>
      </c>
      <c r="U25" s="153">
        <v>0</v>
      </c>
      <c r="V25" s="154">
        <v>0</v>
      </c>
      <c r="W25" s="48">
        <f>AVERAGE(Economics!D125:D136)</f>
        <v>67.142768983934062</v>
      </c>
      <c r="X25" s="48">
        <f>AVERAGE(Economics!G125:G136)</f>
        <v>137.13697178919904</v>
      </c>
      <c r="Y25" s="155">
        <f t="shared" si="8"/>
        <v>5.0797493903770476</v>
      </c>
      <c r="Z25" s="48">
        <f>AVERAGE(Economics!K125:K136)</f>
        <v>29.424304431858435</v>
      </c>
      <c r="AA25" s="48">
        <v>147</v>
      </c>
      <c r="AB25" s="38">
        <v>0</v>
      </c>
      <c r="AC25" s="38">
        <v>0</v>
      </c>
      <c r="AD25" s="63">
        <f t="shared" si="4"/>
        <v>12.130146749091136</v>
      </c>
      <c r="AE25" s="48">
        <f>AVERAGE(Economics!L125:L136)</f>
        <v>0.41224922672963921</v>
      </c>
      <c r="AF25" s="48">
        <f>AVERAGE(Economics!C125:C136)</f>
        <v>346226.01220649789</v>
      </c>
      <c r="AG25" s="48">
        <f>AVERAGE(Economics!D125:D136)</f>
        <v>67.142768983934062</v>
      </c>
      <c r="AH25" s="48">
        <f>AVERAGE(Economics!Q125:Q136)</f>
        <v>12.131460398597229</v>
      </c>
      <c r="AI25" s="162">
        <f>AVERAGE(Economics!P125:P136)</f>
        <v>93.759050036731068</v>
      </c>
      <c r="AJ25" s="162">
        <f>Economics!$P$132</f>
        <v>100.31965909697514</v>
      </c>
      <c r="AK25" s="162">
        <f>Economics!$P$131</f>
        <v>94.576786619385359</v>
      </c>
      <c r="AL25" s="94">
        <f t="shared" si="5"/>
        <v>5.4340679789096846E-2</v>
      </c>
      <c r="AM25" s="94">
        <f t="shared" si="10"/>
        <v>8.2089593940085193E-2</v>
      </c>
      <c r="AN25" s="162">
        <f>Economics!U132</f>
        <v>99.461139096508987</v>
      </c>
      <c r="AO25" s="64">
        <f>Economics!$P$125</f>
        <v>84.66545170530712</v>
      </c>
      <c r="AP25" s="95">
        <f>Economics!$Q$125</f>
        <v>12.44104116697455</v>
      </c>
      <c r="AQ25" s="64">
        <f>Economics!$P$136</f>
        <v>95.996655559908689</v>
      </c>
      <c r="AR25" s="63">
        <v>0</v>
      </c>
      <c r="AT25" s="112">
        <v>0</v>
      </c>
      <c r="AU25" s="63">
        <v>0</v>
      </c>
      <c r="AV25" s="63">
        <v>0</v>
      </c>
      <c r="AY25" s="63"/>
      <c r="AZ25" s="63"/>
      <c r="BB25" s="63">
        <v>0</v>
      </c>
      <c r="BD25" s="112">
        <v>0</v>
      </c>
      <c r="BE25" s="63">
        <v>0</v>
      </c>
      <c r="BL25" s="48">
        <f>GI_Data_Monthly!$Q$136</f>
        <v>385445.723672772</v>
      </c>
      <c r="BM25" s="48">
        <f>GI_Data_Monthly!$M$136</f>
        <v>8949.1308191549688</v>
      </c>
      <c r="BN25" s="96">
        <f>(X25*1000)/(Population_Annual!B26/1000)</f>
        <v>10.343143808110689</v>
      </c>
      <c r="BO25" s="64">
        <v>250.5958555</v>
      </c>
      <c r="BP25" s="64">
        <f t="shared" si="6"/>
        <v>35.711407921329204</v>
      </c>
      <c r="BQ25" s="64">
        <f t="shared" si="9"/>
        <v>142731.40580581539</v>
      </c>
      <c r="BR25" s="63">
        <f>(X25*1000)/(Population_Annual!B25/1000)</f>
        <v>10.599491360744507</v>
      </c>
      <c r="BS25" s="48">
        <v>1</v>
      </c>
      <c r="BT25" s="63">
        <v>1</v>
      </c>
      <c r="BU25" s="63">
        <v>28</v>
      </c>
      <c r="BV25" s="48">
        <f>GI_Data_Monthly!$AA$136</f>
        <v>6.2275700993191316</v>
      </c>
      <c r="BW25" s="64">
        <f>GI_Data_Monthly!$AD$136</f>
        <v>320458.19874229125</v>
      </c>
      <c r="BX25" s="63">
        <f>BW25/Population_Annual!B25*1000</f>
        <v>24.768622675071985</v>
      </c>
      <c r="BY25" s="63">
        <v>12.708333333333334</v>
      </c>
      <c r="BZ25" s="63">
        <v>12.75</v>
      </c>
      <c r="CA25" s="63">
        <v>220</v>
      </c>
      <c r="CB25" s="158">
        <v>32866</v>
      </c>
      <c r="CC25" s="157">
        <v>3143305</v>
      </c>
      <c r="CD25" s="159">
        <f t="shared" si="7"/>
        <v>5.1048180179778919</v>
      </c>
      <c r="CE25" s="63">
        <v>1</v>
      </c>
      <c r="CF25" s="160">
        <v>33086</v>
      </c>
    </row>
    <row r="26" spans="1:84" ht="13.2" x14ac:dyDescent="0.25">
      <c r="A26" s="145">
        <v>1991</v>
      </c>
      <c r="B26" s="146">
        <v>11868</v>
      </c>
      <c r="C26" s="146">
        <v>14123</v>
      </c>
      <c r="D26" s="146">
        <v>3226455.3333333335</v>
      </c>
      <c r="E26" s="147">
        <f t="shared" si="1"/>
        <v>3.6783400896298368</v>
      </c>
      <c r="F26" s="147">
        <f t="shared" si="2"/>
        <v>4.3772495016719066</v>
      </c>
      <c r="G26" s="161">
        <v>38.578102597198843</v>
      </c>
      <c r="H26" s="149">
        <f t="shared" si="3"/>
        <v>1</v>
      </c>
      <c r="I26" s="148">
        <v>300</v>
      </c>
      <c r="J26" s="148">
        <v>46.625</v>
      </c>
      <c r="K26" s="48">
        <f>AVERAGE(Economics!E137:E148)</f>
        <v>1.364880890917151</v>
      </c>
      <c r="L26" s="48">
        <f>AVERAGE(Economics!N137:N148)</f>
        <v>102.04621097533452</v>
      </c>
      <c r="M26" s="148">
        <v>84.625</v>
      </c>
      <c r="N26" s="151">
        <v>92</v>
      </c>
      <c r="O26" s="151">
        <v>79</v>
      </c>
      <c r="P26" s="152">
        <v>0</v>
      </c>
      <c r="Q26" s="151">
        <v>303</v>
      </c>
      <c r="R26" s="151">
        <v>286</v>
      </c>
      <c r="S26" s="151">
        <v>272</v>
      </c>
      <c r="T26" s="151">
        <v>266</v>
      </c>
      <c r="U26" s="153">
        <v>0</v>
      </c>
      <c r="V26" s="154">
        <v>0</v>
      </c>
      <c r="W26" s="48">
        <f>AVERAGE(Economics!D137:D148)</f>
        <v>66.362755275061801</v>
      </c>
      <c r="X26" s="48">
        <f>AVERAGE(Economics!G137:G148)</f>
        <v>105.42595274811767</v>
      </c>
      <c r="Y26" s="155">
        <f t="shared" si="8"/>
        <v>3.6783400896298368</v>
      </c>
      <c r="Z26" s="48">
        <f>AVERAGE(Economics!K137:K148)</f>
        <v>28.942147743628137</v>
      </c>
      <c r="AA26" s="48">
        <v>2</v>
      </c>
      <c r="AB26" s="38">
        <v>0</v>
      </c>
      <c r="AC26" s="38">
        <v>0</v>
      </c>
      <c r="AD26" s="63">
        <f t="shared" si="4"/>
        <v>11.471002108479162</v>
      </c>
      <c r="AE26" s="48">
        <f>AVERAGE(Economics!L137:L148)</f>
        <v>0.39634246255980093</v>
      </c>
      <c r="AF26" s="48">
        <f>AVERAGE(Economics!C137:C148)</f>
        <v>351351.21313991811</v>
      </c>
      <c r="AG26" s="48">
        <f>AVERAGE(Economics!D137:D148)</f>
        <v>66.362755275061801</v>
      </c>
      <c r="AH26" s="48">
        <f>AVERAGE(Economics!Q137:Q148)</f>
        <v>11.47112925540034</v>
      </c>
      <c r="AI26" s="162">
        <f>AVERAGE(Economics!P137:P148)</f>
        <v>86.899256492112372</v>
      </c>
      <c r="AJ26" s="162">
        <f>Economics!$P$144</f>
        <v>87.223628085449349</v>
      </c>
      <c r="AK26" s="162">
        <f>Economics!$P$143</f>
        <v>87.359687652513173</v>
      </c>
      <c r="AL26" s="94">
        <f t="shared" si="5"/>
        <v>3.9989806055074961E-2</v>
      </c>
      <c r="AM26" s="94">
        <f t="shared" si="10"/>
        <v>-7.04843161164459E-3</v>
      </c>
      <c r="AN26" s="162">
        <f>Economics!U144</f>
        <v>101.046190095621</v>
      </c>
      <c r="AO26" s="64">
        <f>Economics!$P$137</f>
        <v>90.032154340813491</v>
      </c>
      <c r="AP26" s="95">
        <f>Economics!$Q$137</f>
        <v>11.668054763144102</v>
      </c>
      <c r="AQ26" s="64">
        <f>Economics!$P$148</f>
        <v>82.151321658753702</v>
      </c>
      <c r="AR26" s="63">
        <v>0</v>
      </c>
      <c r="AT26" s="112">
        <v>0</v>
      </c>
      <c r="AU26" s="63">
        <v>0</v>
      </c>
      <c r="AV26" s="63">
        <v>0</v>
      </c>
      <c r="AY26" s="63"/>
      <c r="AZ26" s="63"/>
      <c r="BB26" s="63">
        <v>0</v>
      </c>
      <c r="BD26" s="112">
        <v>0</v>
      </c>
      <c r="BE26" s="63">
        <v>0</v>
      </c>
      <c r="BL26" s="48">
        <f>GI_Data_Monthly!$Q$148</f>
        <v>388568.99273103266</v>
      </c>
      <c r="BM26" s="48">
        <f>GI_Data_Monthly!$M$148</f>
        <v>8968.2270890370328</v>
      </c>
      <c r="BN26" s="96">
        <f>(X26*1000)/(Population_Annual!B27/1000)</f>
        <v>7.8107525473060369</v>
      </c>
      <c r="BO26" s="64">
        <v>253.946169</v>
      </c>
      <c r="BP26" s="64">
        <f t="shared" si="6"/>
        <v>35.315465180484892</v>
      </c>
      <c r="BQ26" s="64">
        <f t="shared" si="9"/>
        <v>139255.40503924864</v>
      </c>
      <c r="BR26" s="63">
        <f>(X26*1000)/(Population_Annual!B26/1000)</f>
        <v>7.9514355330598478</v>
      </c>
      <c r="BS26" s="48">
        <v>1</v>
      </c>
      <c r="BT26" s="63">
        <v>1</v>
      </c>
      <c r="BU26" s="63">
        <v>39</v>
      </c>
      <c r="BV26" s="48">
        <f>GI_Data_Monthly!$AA$148</f>
        <v>7.6971905643259921</v>
      </c>
      <c r="BW26" s="64">
        <f>GI_Data_Monthly!$AD$148</f>
        <v>431014.86358622252</v>
      </c>
      <c r="BX26" s="63">
        <f>BW26/Population_Annual!B26*1000</f>
        <v>32.50800028134082</v>
      </c>
      <c r="BY26" s="63">
        <v>12.625</v>
      </c>
      <c r="BZ26" s="63">
        <v>11.916666666666666</v>
      </c>
      <c r="CA26" s="63">
        <v>214</v>
      </c>
      <c r="CB26" s="158">
        <v>33285</v>
      </c>
      <c r="CC26" s="157">
        <v>3224326</v>
      </c>
      <c r="CD26" s="159">
        <f t="shared" si="7"/>
        <v>3.6807692522406232</v>
      </c>
      <c r="CE26" s="63">
        <v>1</v>
      </c>
      <c r="CF26" s="160">
        <v>33462</v>
      </c>
    </row>
    <row r="27" spans="1:84" ht="13.2" x14ac:dyDescent="0.25">
      <c r="A27" s="145">
        <v>1992</v>
      </c>
      <c r="B27" s="146">
        <v>13319</v>
      </c>
      <c r="C27" s="146">
        <v>14661</v>
      </c>
      <c r="D27" s="146">
        <v>3281238.0833333335</v>
      </c>
      <c r="E27" s="147">
        <f t="shared" si="1"/>
        <v>4.0591385512841347</v>
      </c>
      <c r="F27" s="147">
        <f t="shared" si="2"/>
        <v>4.4681305128295454</v>
      </c>
      <c r="G27" s="161">
        <v>42.726572528111824</v>
      </c>
      <c r="H27" s="149">
        <f t="shared" si="3"/>
        <v>0</v>
      </c>
      <c r="I27" s="148">
        <v>556</v>
      </c>
      <c r="J27" s="148">
        <v>54.708333333333336</v>
      </c>
      <c r="K27" s="48">
        <f>AVERAGE(Economics!E149:E160)</f>
        <v>1.4067430700430734</v>
      </c>
      <c r="L27" s="48">
        <f>AVERAGE(Economics!N149:N160)</f>
        <v>103.29219103925776</v>
      </c>
      <c r="M27" s="148">
        <v>84.875</v>
      </c>
      <c r="N27" s="151">
        <v>91</v>
      </c>
      <c r="O27" s="151">
        <v>79</v>
      </c>
      <c r="P27" s="152">
        <v>0</v>
      </c>
      <c r="Q27" s="151">
        <v>309</v>
      </c>
      <c r="R27" s="151">
        <v>315</v>
      </c>
      <c r="S27" s="151">
        <v>274</v>
      </c>
      <c r="T27" s="151">
        <v>265</v>
      </c>
      <c r="U27" s="153">
        <v>0</v>
      </c>
      <c r="V27" s="154">
        <v>0</v>
      </c>
      <c r="W27" s="48">
        <f>AVERAGE(Economics!D149:D160)</f>
        <v>67.220906380032389</v>
      </c>
      <c r="X27" s="48">
        <f>AVERAGE(Economics!G149:G160)</f>
        <v>114.09984750121559</v>
      </c>
      <c r="Y27" s="155">
        <f t="shared" si="8"/>
        <v>4.0591385512841347</v>
      </c>
      <c r="Z27" s="48">
        <f>AVERAGE(Economics!K149:K160)</f>
        <v>29.325438511746043</v>
      </c>
      <c r="AA27" s="48">
        <v>256</v>
      </c>
      <c r="AB27" s="38">
        <v>0</v>
      </c>
      <c r="AC27" s="38">
        <v>0</v>
      </c>
      <c r="AD27" s="63">
        <f t="shared" si="4"/>
        <v>11.581705922206089</v>
      </c>
      <c r="AE27" s="48">
        <f>AVERAGE(Economics!L149:L160)</f>
        <v>0.39493717775327175</v>
      </c>
      <c r="AF27" s="48">
        <f>AVERAGE(Economics!C149:C160)</f>
        <v>363532.47804850317</v>
      </c>
      <c r="AG27" s="48">
        <f>AVERAGE(Economics!D149:D160)</f>
        <v>67.220906380032389</v>
      </c>
      <c r="AH27" s="48">
        <f>AVERAGE(Economics!Q149:Q160)</f>
        <v>11.582002441944786</v>
      </c>
      <c r="AI27" s="162">
        <f>AVERAGE(Economics!P149:P160)</f>
        <v>84.855105770638175</v>
      </c>
      <c r="AJ27" s="162">
        <f>Economics!$P$155</f>
        <v>87.121212121212366</v>
      </c>
      <c r="AK27" s="162">
        <f>Economics!$P$154</f>
        <v>87.044997376172475</v>
      </c>
      <c r="AL27" s="94">
        <f t="shared" si="5"/>
        <v>3.0670939423727006E-2</v>
      </c>
      <c r="AM27" s="94">
        <f t="shared" si="10"/>
        <v>1.2209959115722535E-2</v>
      </c>
      <c r="AN27" s="162">
        <f>Economics!U155</f>
        <v>102.68730754187199</v>
      </c>
      <c r="AO27" s="64">
        <f>Economics!$P$149</f>
        <v>81.105769230749971</v>
      </c>
      <c r="AP27" s="95">
        <f>Economics!$Q$149</f>
        <v>11.43839762031029</v>
      </c>
      <c r="AQ27" s="64">
        <f>Economics!$P$160</f>
        <v>82.796624082780838</v>
      </c>
      <c r="AR27" s="63">
        <v>0</v>
      </c>
      <c r="AT27" s="112">
        <v>0</v>
      </c>
      <c r="AU27" s="63">
        <v>0</v>
      </c>
      <c r="AV27" s="63">
        <v>0</v>
      </c>
      <c r="AY27" s="63"/>
      <c r="AZ27" s="63"/>
      <c r="BB27" s="63">
        <v>0</v>
      </c>
      <c r="BD27" s="112">
        <v>0</v>
      </c>
      <c r="BE27" s="63">
        <v>0</v>
      </c>
      <c r="BL27" s="48">
        <f>GI_Data_Monthly!$Q$160</f>
        <v>401998.30777447164</v>
      </c>
      <c r="BM27" s="48">
        <f>GI_Data_Monthly!$M$160</f>
        <v>9293.2693399158034</v>
      </c>
      <c r="BN27" s="96">
        <f>(X27*1000)/(Population_Annual!B28/1000)</f>
        <v>8.3101887712678</v>
      </c>
      <c r="BO27" s="64">
        <v>257.35660875000002</v>
      </c>
      <c r="BP27" s="64">
        <f t="shared" si="6"/>
        <v>36.110474819566114</v>
      </c>
      <c r="BQ27" s="64">
        <f t="shared" si="9"/>
        <v>143572.49090212907</v>
      </c>
      <c r="BR27" s="63">
        <f>(X27*1000)/(Population_Annual!B27/1000)</f>
        <v>8.4533803232170666</v>
      </c>
      <c r="BS27" s="48">
        <v>0</v>
      </c>
      <c r="BT27" s="63">
        <v>0</v>
      </c>
      <c r="BU27" s="63">
        <v>43</v>
      </c>
      <c r="BV27" s="48">
        <f>GI_Data_Monthly!$AA$160</f>
        <v>8.1427897940424785</v>
      </c>
      <c r="BW27" s="64">
        <f>GI_Data_Monthly!$AD$160</f>
        <v>450296.45727822091</v>
      </c>
      <c r="BX27" s="63">
        <f>BW27/Population_Annual!B27*1000</f>
        <v>33.361369843456735</v>
      </c>
      <c r="BY27" s="63">
        <v>12.875</v>
      </c>
      <c r="BZ27" s="63">
        <v>13.125</v>
      </c>
      <c r="CA27" s="63">
        <v>208</v>
      </c>
      <c r="CB27" s="158">
        <v>33620</v>
      </c>
      <c r="CC27" s="157">
        <v>3279470</v>
      </c>
      <c r="CD27" s="159">
        <f t="shared" si="7"/>
        <v>4.0613269827136707</v>
      </c>
      <c r="CE27" s="63">
        <v>0</v>
      </c>
      <c r="CF27" s="160">
        <v>33794</v>
      </c>
    </row>
    <row r="28" spans="1:84" ht="13.2" x14ac:dyDescent="0.25">
      <c r="A28" s="145">
        <v>1993</v>
      </c>
      <c r="B28" s="146">
        <v>12964</v>
      </c>
      <c r="C28" s="146">
        <v>15266</v>
      </c>
      <c r="D28" s="146">
        <v>3355794.083333333</v>
      </c>
      <c r="E28" s="147">
        <f t="shared" si="1"/>
        <v>3.8631690974086141</v>
      </c>
      <c r="F28" s="147">
        <f t="shared" si="2"/>
        <v>4.5491468251342102</v>
      </c>
      <c r="G28" s="161">
        <v>40.773398190486894</v>
      </c>
      <c r="H28" s="149">
        <f t="shared" si="3"/>
        <v>0</v>
      </c>
      <c r="I28" s="148">
        <v>602</v>
      </c>
      <c r="J28" s="148">
        <v>54.666666666666664</v>
      </c>
      <c r="K28" s="48">
        <f>AVERAGE(Economics!E161:E172)</f>
        <v>1.4478768608125592</v>
      </c>
      <c r="L28" s="48">
        <f>AVERAGE(Economics!N161:N172)</f>
        <v>104.14949445103157</v>
      </c>
      <c r="M28" s="148">
        <v>86.083333333333329</v>
      </c>
      <c r="N28" s="151">
        <v>91</v>
      </c>
      <c r="O28" s="151">
        <v>81</v>
      </c>
      <c r="P28" s="152">
        <v>0</v>
      </c>
      <c r="Q28" s="151">
        <v>338</v>
      </c>
      <c r="R28" s="151">
        <v>341</v>
      </c>
      <c r="S28" s="151">
        <v>316</v>
      </c>
      <c r="T28" s="151">
        <v>282</v>
      </c>
      <c r="U28" s="153">
        <v>0</v>
      </c>
      <c r="V28" s="154">
        <v>0</v>
      </c>
      <c r="W28" s="48">
        <f>AVERAGE(Economics!D161:D172)</f>
        <v>68.430214275574514</v>
      </c>
      <c r="X28" s="48">
        <f>AVERAGE(Economics!G161:G172)</f>
        <v>130.13298028548382</v>
      </c>
      <c r="Y28" s="155">
        <f t="shared" si="8"/>
        <v>3.8631690974086141</v>
      </c>
      <c r="Z28" s="48">
        <f>AVERAGE(Economics!K161:K172)</f>
        <v>29.706636673469294</v>
      </c>
      <c r="AA28" s="48">
        <v>120</v>
      </c>
      <c r="AB28" s="38">
        <v>0</v>
      </c>
      <c r="AC28" s="38">
        <v>0</v>
      </c>
      <c r="AD28" s="63">
        <f t="shared" si="4"/>
        <v>11.986567479722291</v>
      </c>
      <c r="AE28" s="48">
        <f>AVERAGE(Economics!L161:L172)</f>
        <v>0.40349796617761768</v>
      </c>
      <c r="AF28" s="48">
        <f>AVERAGE(Economics!C161:C172)</f>
        <v>375485.1493868932</v>
      </c>
      <c r="AG28" s="48">
        <f>AVERAGE(Economics!D161:D172)</f>
        <v>68.430214275574514</v>
      </c>
      <c r="AH28" s="48">
        <f>AVERAGE(Economics!Q161:Q172)</f>
        <v>11.986460608977325</v>
      </c>
      <c r="AI28" s="162">
        <f>AVERAGE(Economics!P161:P172)</f>
        <v>80.686025143054835</v>
      </c>
      <c r="AJ28" s="162">
        <f>Economics!$P$168</f>
        <v>80.318850903136337</v>
      </c>
      <c r="AK28" s="162">
        <f>Economics!$P$167</f>
        <v>80.313147593810896</v>
      </c>
      <c r="AL28" s="94">
        <f t="shared" si="5"/>
        <v>2.9240443152299456E-2</v>
      </c>
      <c r="AM28" s="94">
        <f t="shared" si="10"/>
        <v>8.2997892013731978E-3</v>
      </c>
      <c r="AN28" s="162">
        <f>Economics!U168</f>
        <v>103.54270585526034</v>
      </c>
      <c r="AO28" s="64">
        <f>Economics!$P$161</f>
        <v>81.943150046578992</v>
      </c>
      <c r="AP28" s="95">
        <f>Economics!$Q$161</f>
        <v>11.901937194970021</v>
      </c>
      <c r="AQ28" s="64">
        <f>Economics!$P$172</f>
        <v>77.008956288662972</v>
      </c>
      <c r="AR28" s="63">
        <v>0</v>
      </c>
      <c r="AT28" s="112">
        <v>0</v>
      </c>
      <c r="AU28" s="63">
        <v>0</v>
      </c>
      <c r="AV28" s="63">
        <v>0</v>
      </c>
      <c r="AY28" s="63"/>
      <c r="AZ28" s="63"/>
      <c r="BB28" s="63">
        <v>0</v>
      </c>
      <c r="BD28" s="112">
        <v>0</v>
      </c>
      <c r="BE28" s="63">
        <v>0</v>
      </c>
      <c r="BL28" s="48">
        <f>GI_Data_Monthly!$Q$172</f>
        <v>415681.53384486976</v>
      </c>
      <c r="BM28" s="48">
        <f>GI_Data_Monthly!$M$172</f>
        <v>9546.4977892859024</v>
      </c>
      <c r="BN28" s="96">
        <f>(X28*1000)/(Population_Annual!B29/1000)</f>
        <v>9.266251209379643</v>
      </c>
      <c r="BO28" s="64">
        <v>260.6879485</v>
      </c>
      <c r="BP28" s="64">
        <f t="shared" si="6"/>
        <v>36.620403222383338</v>
      </c>
      <c r="BQ28" s="64">
        <f t="shared" si="9"/>
        <v>151507.49410751037</v>
      </c>
      <c r="BR28" s="63">
        <f>(X28*1000)/(Population_Annual!B28/1000)</f>
        <v>9.4779235487454994</v>
      </c>
      <c r="BS28" s="48">
        <v>0</v>
      </c>
      <c r="BT28" s="63">
        <v>0</v>
      </c>
      <c r="BU28" s="63">
        <v>41</v>
      </c>
      <c r="BV28" s="48">
        <f>GI_Data_Monthly!$AA$172</f>
        <v>7.0618314710031767</v>
      </c>
      <c r="BW28" s="64">
        <f>GI_Data_Monthly!$AD$172</f>
        <v>467291.20752443461</v>
      </c>
      <c r="BX28" s="63">
        <f>BW28/Population_Annual!B28*1000</f>
        <v>34.034034494571578</v>
      </c>
      <c r="BY28" s="63">
        <v>14.083333333333334</v>
      </c>
      <c r="BZ28" s="63">
        <v>14.208333333333334</v>
      </c>
      <c r="CA28" s="63">
        <v>225</v>
      </c>
      <c r="CB28" s="158">
        <v>34043</v>
      </c>
      <c r="CC28" s="157">
        <v>3331185</v>
      </c>
      <c r="CD28" s="159">
        <f t="shared" si="7"/>
        <v>3.8917082059387278</v>
      </c>
      <c r="CE28" s="63">
        <v>0</v>
      </c>
      <c r="CF28" s="160">
        <v>34185</v>
      </c>
    </row>
    <row r="29" spans="1:84" ht="13.2" x14ac:dyDescent="0.25">
      <c r="A29" s="145">
        <v>1994</v>
      </c>
      <c r="B29" s="146">
        <v>12594</v>
      </c>
      <c r="C29" s="146">
        <v>15179</v>
      </c>
      <c r="D29" s="146">
        <v>3422186.666666667</v>
      </c>
      <c r="E29" s="147">
        <f t="shared" si="1"/>
        <v>3.6801031699030635</v>
      </c>
      <c r="F29" s="147">
        <f t="shared" si="2"/>
        <v>4.4354681607081625</v>
      </c>
      <c r="G29" s="161">
        <v>48.234427538844081</v>
      </c>
      <c r="H29" s="149">
        <f t="shared" si="3"/>
        <v>0</v>
      </c>
      <c r="I29" s="148">
        <v>447</v>
      </c>
      <c r="J29" s="148">
        <v>58.166666666666664</v>
      </c>
      <c r="K29" s="48">
        <f>AVERAGE(Economics!E173:E184)</f>
        <v>1.4856035432772483</v>
      </c>
      <c r="L29" s="48">
        <f>AVERAGE(Economics!N173:N184)</f>
        <v>104.77883652441015</v>
      </c>
      <c r="M29" s="148">
        <v>84.875</v>
      </c>
      <c r="N29" s="151">
        <v>92</v>
      </c>
      <c r="O29" s="151">
        <v>78</v>
      </c>
      <c r="P29" s="152">
        <v>0</v>
      </c>
      <c r="Q29" s="151">
        <v>309</v>
      </c>
      <c r="R29" s="151">
        <v>248</v>
      </c>
      <c r="S29" s="151">
        <v>192</v>
      </c>
      <c r="T29" s="151">
        <v>237</v>
      </c>
      <c r="U29" s="153">
        <v>0</v>
      </c>
      <c r="V29" s="154">
        <v>0</v>
      </c>
      <c r="W29" s="48">
        <f>AVERAGE(Economics!D173:D184)</f>
        <v>69.339316242364504</v>
      </c>
      <c r="X29" s="48">
        <f>AVERAGE(Economics!G173:G184)</f>
        <v>138.90667877402166</v>
      </c>
      <c r="Y29" s="155">
        <f t="shared" si="8"/>
        <v>3.6801031699030635</v>
      </c>
      <c r="Z29" s="48">
        <f>AVERAGE(Economics!K173:K184)</f>
        <v>30.072855705956091</v>
      </c>
      <c r="AA29" s="48">
        <v>126</v>
      </c>
      <c r="AB29" s="38">
        <v>0</v>
      </c>
      <c r="AC29" s="38">
        <v>0</v>
      </c>
      <c r="AD29" s="63">
        <f t="shared" si="4"/>
        <v>12.357197666992763</v>
      </c>
      <c r="AE29" s="48">
        <f>AVERAGE(Economics!L173:L184)</f>
        <v>0.41090868748275716</v>
      </c>
      <c r="AF29" s="48">
        <f>AVERAGE(Economics!C173:C184)</f>
        <v>387655.48846827261</v>
      </c>
      <c r="AG29" s="48">
        <f>AVERAGE(Economics!D173:D184)</f>
        <v>69.339316242364504</v>
      </c>
      <c r="AH29" s="48">
        <f>AVERAGE(Economics!Q173:Q184)</f>
        <v>12.357660197957793</v>
      </c>
      <c r="AI29" s="162">
        <f>AVERAGE(Economics!P173:P184)</f>
        <v>79.333968569571269</v>
      </c>
      <c r="AJ29" s="162">
        <f>Economics!$P$178</f>
        <v>81.233335361334099</v>
      </c>
      <c r="AK29" s="162">
        <f>Economics!$P$177</f>
        <v>79.496098424865281</v>
      </c>
      <c r="AL29" s="94">
        <f t="shared" si="5"/>
        <v>2.6056554590917713E-2</v>
      </c>
      <c r="AM29" s="94">
        <f t="shared" si="10"/>
        <v>6.0426800600024144E-3</v>
      </c>
      <c r="AN29" s="162">
        <f>Economics!U178</f>
        <v>103.38512990489066</v>
      </c>
      <c r="AO29" s="64">
        <f>Economics!$P$173</f>
        <v>75.710065894115203</v>
      </c>
      <c r="AP29" s="95">
        <f>Economics!$Q$173</f>
        <v>12.100367667993769</v>
      </c>
      <c r="AQ29" s="64">
        <f>Economics!$P$184</f>
        <v>78.533034740666935</v>
      </c>
      <c r="AR29" s="63">
        <v>0</v>
      </c>
      <c r="AT29" s="112">
        <v>0</v>
      </c>
      <c r="AU29" s="63">
        <v>0</v>
      </c>
      <c r="AV29" s="63">
        <v>0</v>
      </c>
      <c r="AY29" s="63"/>
      <c r="AZ29" s="63"/>
      <c r="BB29" s="63">
        <v>0</v>
      </c>
      <c r="BD29" s="112">
        <v>0</v>
      </c>
      <c r="BE29" s="63">
        <v>0</v>
      </c>
      <c r="BL29" s="48">
        <f>GI_Data_Monthly!$Q$184</f>
        <v>430081.81329064508</v>
      </c>
      <c r="BM29" s="48">
        <f>GI_Data_Monthly!$M$184</f>
        <v>9935.7559521518306</v>
      </c>
      <c r="BN29" s="96">
        <f>(X29*1000)/(Population_Annual!B30/1000)</f>
        <v>9.6893663706021638</v>
      </c>
      <c r="BO29" s="64">
        <v>263.85291799999999</v>
      </c>
      <c r="BP29" s="64">
        <f t="shared" si="6"/>
        <v>37.656418687595604</v>
      </c>
      <c r="BQ29" s="64">
        <f t="shared" si="9"/>
        <v>159291.00796198501</v>
      </c>
      <c r="BR29" s="63">
        <f>(X29*1000)/(Population_Annual!B29/1000)</f>
        <v>9.8909913333035924</v>
      </c>
      <c r="BS29" s="48">
        <v>0</v>
      </c>
      <c r="BT29" s="63">
        <v>0</v>
      </c>
      <c r="BU29" s="63">
        <v>48</v>
      </c>
      <c r="BV29" s="48">
        <f>GI_Data_Monthly!$AA$184</f>
        <v>6.3009818509624411</v>
      </c>
      <c r="BW29" s="64">
        <f>GI_Data_Monthly!$AD$184</f>
        <v>487832.51645028178</v>
      </c>
      <c r="BX29" s="63">
        <f>BW29/Population_Annual!B29*1000</f>
        <v>34.736610470423386</v>
      </c>
      <c r="BY29" s="63">
        <v>12.875</v>
      </c>
      <c r="BZ29" s="63">
        <v>10.333333333333334</v>
      </c>
      <c r="CA29" s="63">
        <v>205</v>
      </c>
      <c r="CB29" s="158">
        <v>34368</v>
      </c>
      <c r="CC29" s="157">
        <v>3408346</v>
      </c>
      <c r="CD29" s="159">
        <f t="shared" si="7"/>
        <v>3.6950473924889082</v>
      </c>
      <c r="CE29" s="63">
        <v>0</v>
      </c>
      <c r="CF29" s="160">
        <v>34509</v>
      </c>
    </row>
    <row r="30" spans="1:84" ht="13.2" x14ac:dyDescent="0.25">
      <c r="A30" s="145">
        <v>1995</v>
      </c>
      <c r="B30" s="146">
        <v>16563</v>
      </c>
      <c r="C30" s="146">
        <v>15813</v>
      </c>
      <c r="D30" s="146">
        <v>3488796</v>
      </c>
      <c r="E30" s="147">
        <f t="shared" si="1"/>
        <v>4.7474830858554071</v>
      </c>
      <c r="F30" s="147">
        <f t="shared" si="2"/>
        <v>4.5325092094808639</v>
      </c>
      <c r="G30" s="161">
        <v>36.015552196238779</v>
      </c>
      <c r="H30" s="149">
        <f t="shared" si="3"/>
        <v>1</v>
      </c>
      <c r="I30" s="148">
        <v>507</v>
      </c>
      <c r="J30" s="148">
        <v>48.791666666666664</v>
      </c>
      <c r="K30" s="48">
        <f>AVERAGE(Economics!E185:E196)</f>
        <v>1.5273018877708981</v>
      </c>
      <c r="L30" s="48">
        <f>AVERAGE(Economics!N185:N196)</f>
        <v>105.29175548480474</v>
      </c>
      <c r="M30" s="148">
        <v>84.625</v>
      </c>
      <c r="N30" s="151">
        <v>93</v>
      </c>
      <c r="O30" s="151">
        <v>78</v>
      </c>
      <c r="P30" s="152">
        <v>0</v>
      </c>
      <c r="Q30" s="151">
        <v>303</v>
      </c>
      <c r="R30" s="151">
        <v>269</v>
      </c>
      <c r="S30" s="151">
        <v>240</v>
      </c>
      <c r="T30" s="151">
        <v>203</v>
      </c>
      <c r="U30" s="153">
        <v>0</v>
      </c>
      <c r="V30" s="154">
        <v>0</v>
      </c>
      <c r="W30" s="48">
        <f>AVERAGE(Economics!D185:D196)</f>
        <v>70.972614108332991</v>
      </c>
      <c r="X30" s="48">
        <f>AVERAGE(Economics!G185:G196)</f>
        <v>128.71768507981724</v>
      </c>
      <c r="Y30" s="155">
        <f t="shared" si="8"/>
        <v>4.7474830858554071</v>
      </c>
      <c r="Z30" s="48">
        <f>AVERAGE(Economics!K185:K196)</f>
        <v>30.960224337666673</v>
      </c>
      <c r="AA30" s="48">
        <v>230</v>
      </c>
      <c r="AB30" s="38">
        <v>0</v>
      </c>
      <c r="AC30" s="38">
        <v>0</v>
      </c>
      <c r="AD30" s="63">
        <f t="shared" si="4"/>
        <v>12.879488225791118</v>
      </c>
      <c r="AE30" s="48">
        <f>AVERAGE(Economics!L185:L196)</f>
        <v>0.4160011272955067</v>
      </c>
      <c r="AF30" s="48">
        <f>AVERAGE(Economics!C185:C196)</f>
        <v>406564.14201529301</v>
      </c>
      <c r="AG30" s="48">
        <f>AVERAGE(Economics!D185:D196)</f>
        <v>70.972614108332991</v>
      </c>
      <c r="AH30" s="48">
        <f>AVERAGE(Economics!Q185:Q196)</f>
        <v>12.879693476217184</v>
      </c>
      <c r="AI30" s="162">
        <f>AVERAGE(Economics!P185:P196)</f>
        <v>78.877851336141674</v>
      </c>
      <c r="AJ30" s="162">
        <f>Economics!$P$190</f>
        <v>81.410719385071999</v>
      </c>
      <c r="AK30" s="162">
        <f>Economics!$P$189</f>
        <v>82.051278605621945</v>
      </c>
      <c r="AL30" s="94">
        <f t="shared" si="5"/>
        <v>2.8068285568074947E-2</v>
      </c>
      <c r="AM30" s="94">
        <f t="shared" si="10"/>
        <v>4.8952534443831297E-3</v>
      </c>
      <c r="AN30" s="162">
        <f>Economics!U190</f>
        <v>105.97379674156234</v>
      </c>
      <c r="AO30" s="64">
        <f>Economics!$P$185</f>
        <v>78.303137428175148</v>
      </c>
      <c r="AP30" s="95">
        <f>Economics!$Q$185</f>
        <v>12.734159110223704</v>
      </c>
      <c r="AQ30" s="64">
        <f>Economics!$P$196</f>
        <v>75.447519763853876</v>
      </c>
      <c r="AR30" s="63">
        <v>0</v>
      </c>
      <c r="AT30" s="112">
        <v>0</v>
      </c>
      <c r="AU30" s="63">
        <v>0</v>
      </c>
      <c r="AV30" s="63">
        <v>0</v>
      </c>
      <c r="AY30" s="63"/>
      <c r="AZ30" s="63"/>
      <c r="BB30" s="63">
        <v>0</v>
      </c>
      <c r="BD30" s="112">
        <v>0</v>
      </c>
      <c r="BE30" s="63">
        <v>0</v>
      </c>
      <c r="BL30" s="48">
        <f>GI_Data_Monthly!$Q$196</f>
        <v>452151.49793867767</v>
      </c>
      <c r="BM30" s="48">
        <f>GI_Data_Monthly!$M$196</f>
        <v>10194.353936692942</v>
      </c>
      <c r="BN30" s="96">
        <f>(X30*1000)/(Population_Annual!B31/1000)</f>
        <v>8.8021595685316889</v>
      </c>
      <c r="BO30" s="64">
        <v>266.979782</v>
      </c>
      <c r="BP30" s="64">
        <f t="shared" si="6"/>
        <v>38.183992287074915</v>
      </c>
      <c r="BQ30" s="64">
        <f t="shared" si="9"/>
        <v>169131.14139629237</v>
      </c>
      <c r="BR30" s="63">
        <f>(X30*1000)/(Population_Annual!B30/1000)</f>
        <v>8.9786381772406987</v>
      </c>
      <c r="BS30" s="48">
        <v>0</v>
      </c>
      <c r="BT30" s="63">
        <v>1</v>
      </c>
      <c r="BU30" s="63">
        <v>36</v>
      </c>
      <c r="BV30" s="48">
        <f>GI_Data_Monthly!$AA$196</f>
        <v>5.5163025815549602</v>
      </c>
      <c r="BW30" s="64">
        <f>GI_Data_Monthly!$AD$196</f>
        <v>501023.83323284466</v>
      </c>
      <c r="BX30" s="63">
        <f>BW30/Population_Annual!B30*1000</f>
        <v>34.948668584137373</v>
      </c>
      <c r="BY30" s="63">
        <v>12.625</v>
      </c>
      <c r="BZ30" s="63">
        <v>11.208333333333334</v>
      </c>
      <c r="CA30" s="63">
        <v>209</v>
      </c>
      <c r="CB30" s="158">
        <v>34739</v>
      </c>
      <c r="CC30" s="157">
        <v>3479882</v>
      </c>
      <c r="CD30" s="159">
        <f t="shared" si="7"/>
        <v>4.7596441488533232</v>
      </c>
      <c r="CE30" s="63">
        <v>1</v>
      </c>
      <c r="CF30" s="160">
        <v>34859</v>
      </c>
    </row>
    <row r="31" spans="1:84" ht="13.2" x14ac:dyDescent="0.25">
      <c r="A31" s="145">
        <v>1996</v>
      </c>
      <c r="B31" s="146">
        <v>18252</v>
      </c>
      <c r="C31" s="146">
        <v>16064</v>
      </c>
      <c r="D31" s="146">
        <v>3550747.333333334</v>
      </c>
      <c r="E31" s="147">
        <f t="shared" si="1"/>
        <v>5.1403263275468198</v>
      </c>
      <c r="F31" s="147">
        <f t="shared" si="2"/>
        <v>4.5241180213517485</v>
      </c>
      <c r="G31" s="161">
        <v>33.460872672421445</v>
      </c>
      <c r="H31" s="149">
        <f t="shared" si="3"/>
        <v>1</v>
      </c>
      <c r="I31" s="148">
        <v>669</v>
      </c>
      <c r="J31" s="148">
        <v>46.208333333333336</v>
      </c>
      <c r="K31" s="48">
        <f>AVERAGE(Economics!E197:E208)</f>
        <v>1.5725797055254842</v>
      </c>
      <c r="L31" s="48">
        <f>AVERAGE(Economics!N197:N208)</f>
        <v>110.84515267373524</v>
      </c>
      <c r="M31" s="148">
        <v>84.291666666666671</v>
      </c>
      <c r="N31" s="151">
        <v>90</v>
      </c>
      <c r="O31" s="151">
        <v>79</v>
      </c>
      <c r="P31" s="152">
        <v>0</v>
      </c>
      <c r="Q31" s="151">
        <v>295</v>
      </c>
      <c r="R31" s="151">
        <v>274</v>
      </c>
      <c r="S31" s="151">
        <v>291</v>
      </c>
      <c r="T31" s="151">
        <v>285</v>
      </c>
      <c r="U31" s="153">
        <v>0</v>
      </c>
      <c r="V31" s="154">
        <v>0</v>
      </c>
      <c r="W31" s="48">
        <f>AVERAGE(Economics!D197:D208)</f>
        <v>71.350151728394295</v>
      </c>
      <c r="X31" s="48">
        <f>AVERAGE(Economics!G197:G208)</f>
        <v>132.32966495199159</v>
      </c>
      <c r="Y31" s="155">
        <f t="shared" si="8"/>
        <v>5.1403263275468198</v>
      </c>
      <c r="Z31" s="48">
        <f>AVERAGE(Economics!K197:K208)</f>
        <v>31.546592141960375</v>
      </c>
      <c r="AA31" s="48">
        <v>41</v>
      </c>
      <c r="AB31" s="38">
        <v>0</v>
      </c>
      <c r="AC31" s="38">
        <v>0</v>
      </c>
      <c r="AD31" s="63">
        <f t="shared" si="4"/>
        <v>13.262163689242605</v>
      </c>
      <c r="AE31" s="48">
        <f>AVERAGE(Economics!L197:L208)</f>
        <v>0.42039925040278742</v>
      </c>
      <c r="AF31" s="48">
        <f>AVERAGE(Economics!C197:C208)</f>
        <v>419021.13373208785</v>
      </c>
      <c r="AG31" s="48">
        <f>AVERAGE(Economics!D197:D208)</f>
        <v>71.350151728394295</v>
      </c>
      <c r="AH31" s="48">
        <f>AVERAGE(Economics!Q197:Q208)</f>
        <v>13.262282147988076</v>
      </c>
      <c r="AI31" s="162">
        <f>AVERAGE(Economics!P197:P208)</f>
        <v>82.660860479850612</v>
      </c>
      <c r="AJ31" s="162">
        <f>Economics!$P$203</f>
        <v>83.047255774528296</v>
      </c>
      <c r="AK31" s="162">
        <f>Economics!$P$202</f>
        <v>84.64156481374161</v>
      </c>
      <c r="AL31" s="94">
        <f t="shared" si="5"/>
        <v>2.9645624167118134E-2</v>
      </c>
      <c r="AM31" s="94">
        <f t="shared" si="10"/>
        <v>5.2742944244404288E-2</v>
      </c>
      <c r="AN31" s="162">
        <f>Economics!U203</f>
        <v>110.826773141807</v>
      </c>
      <c r="AO31" s="64">
        <f>Economics!$P$197</f>
        <v>77.085124677541259</v>
      </c>
      <c r="AP31" s="95">
        <f>Economics!$Q$197</f>
        <v>13.126312493045127</v>
      </c>
      <c r="AQ31" s="64">
        <f>Economics!$P$208</f>
        <v>82.238003196802836</v>
      </c>
      <c r="AR31" s="63">
        <v>0</v>
      </c>
      <c r="AT31" s="112">
        <v>0</v>
      </c>
      <c r="AU31" s="63">
        <v>0</v>
      </c>
      <c r="AV31" s="63">
        <v>0</v>
      </c>
      <c r="AY31" s="63"/>
      <c r="AZ31" s="63"/>
      <c r="BB31" s="63">
        <v>0</v>
      </c>
      <c r="BD31" s="112">
        <v>0</v>
      </c>
      <c r="BE31" s="63">
        <v>0</v>
      </c>
      <c r="BL31" s="48">
        <f>GI_Data_Monthly!$Q$208</f>
        <v>470773.38305421942</v>
      </c>
      <c r="BM31" s="48">
        <f>GI_Data_Monthly!$M$208</f>
        <v>10600.764823432624</v>
      </c>
      <c r="BN31" s="96">
        <f>(X31*1000)/(Population_Annual!B32/1000)</f>
        <v>8.8584069763155053</v>
      </c>
      <c r="BO31" s="64">
        <v>270.11541999999997</v>
      </c>
      <c r="BP31" s="64">
        <f t="shared" si="6"/>
        <v>39.245315293116647</v>
      </c>
      <c r="BQ31" s="64">
        <f t="shared" si="9"/>
        <v>176156.17052389588</v>
      </c>
      <c r="BR31" s="63">
        <f>(X31*1000)/(Population_Annual!B31/1000)</f>
        <v>9.0491592187622558</v>
      </c>
      <c r="BS31" s="48">
        <v>0</v>
      </c>
      <c r="BT31" s="63">
        <v>1</v>
      </c>
      <c r="BU31" s="63">
        <v>33</v>
      </c>
      <c r="BV31" s="48">
        <f>GI_Data_Monthly!$AA$208</f>
        <v>5.1374666312905566</v>
      </c>
      <c r="BW31" s="64">
        <f>GI_Data_Monthly!$AD$208</f>
        <v>524214.67203501106</v>
      </c>
      <c r="BX31" s="63">
        <f>BW31/Population_Annual!B31*1000</f>
        <v>35.847608574971005</v>
      </c>
      <c r="BY31" s="63">
        <v>12.291666666666666</v>
      </c>
      <c r="BZ31" s="63">
        <v>11.416666666666666</v>
      </c>
      <c r="CA31" s="63">
        <v>201</v>
      </c>
      <c r="CB31" s="158">
        <v>35100</v>
      </c>
      <c r="CC31" s="157">
        <v>3542723</v>
      </c>
      <c r="CD31" s="159">
        <f t="shared" si="7"/>
        <v>5.1519692620619795</v>
      </c>
      <c r="CE31" s="63">
        <v>1</v>
      </c>
      <c r="CF31" s="160">
        <v>35270</v>
      </c>
    </row>
    <row r="32" spans="1:84" ht="13.2" x14ac:dyDescent="0.25">
      <c r="A32" s="145">
        <v>1997</v>
      </c>
      <c r="B32" s="146">
        <v>16490</v>
      </c>
      <c r="C32" s="146">
        <v>16612.986456389575</v>
      </c>
      <c r="D32" s="146">
        <v>3615485.0833333335</v>
      </c>
      <c r="E32" s="147">
        <f t="shared" si="1"/>
        <v>4.5609370858742073</v>
      </c>
      <c r="F32" s="147">
        <f t="shared" si="2"/>
        <v>4.5949536710778141</v>
      </c>
      <c r="G32" s="161">
        <v>35.257765102172883</v>
      </c>
      <c r="H32" s="149">
        <f t="shared" si="3"/>
        <v>1</v>
      </c>
      <c r="I32" s="148">
        <v>743</v>
      </c>
      <c r="J32" s="148">
        <v>45.666666666666664</v>
      </c>
      <c r="K32" s="48">
        <f>AVERAGE(Economics!E209:E220)</f>
        <v>1.6072706868994633</v>
      </c>
      <c r="L32" s="48">
        <f>AVERAGE(Economics!N209:N220)</f>
        <v>110.82968927832941</v>
      </c>
      <c r="M32" s="148">
        <v>84.875</v>
      </c>
      <c r="N32" s="151">
        <v>92</v>
      </c>
      <c r="O32" s="151">
        <v>79</v>
      </c>
      <c r="P32" s="152">
        <v>0</v>
      </c>
      <c r="Q32" s="151">
        <v>309</v>
      </c>
      <c r="R32" s="151">
        <v>288</v>
      </c>
      <c r="S32" s="151">
        <v>286</v>
      </c>
      <c r="T32" s="151">
        <v>253</v>
      </c>
      <c r="U32" s="153">
        <v>0</v>
      </c>
      <c r="V32" s="154">
        <v>0</v>
      </c>
      <c r="W32" s="48">
        <f>AVERAGE(Economics!D209:D220)</f>
        <v>72.125965701476503</v>
      </c>
      <c r="X32" s="48">
        <f>AVERAGE(Economics!G209:G220)</f>
        <v>140.02483693579424</v>
      </c>
      <c r="Y32" s="155">
        <f t="shared" si="8"/>
        <v>4.5609370858742073</v>
      </c>
      <c r="Z32" s="48">
        <f>AVERAGE(Economics!K209:K220)</f>
        <v>32.216353555577321</v>
      </c>
      <c r="AA32" s="48">
        <v>364</v>
      </c>
      <c r="AB32" s="38">
        <v>0</v>
      </c>
      <c r="AC32" s="38">
        <v>0</v>
      </c>
      <c r="AD32" s="63">
        <f t="shared" si="4"/>
        <v>13.779374262351658</v>
      </c>
      <c r="AE32" s="48">
        <f>AVERAGE(Economics!L209:L220)</f>
        <v>0.42771365289931024</v>
      </c>
      <c r="AF32" s="48">
        <f>AVERAGE(Economics!C209:C220)</f>
        <v>433566.02796138142</v>
      </c>
      <c r="AG32" s="48">
        <f>AVERAGE(Economics!D209:D220)</f>
        <v>72.125965701476503</v>
      </c>
      <c r="AH32" s="48">
        <f>AVERAGE(Economics!Q209:Q220)</f>
        <v>13.780049173368715</v>
      </c>
      <c r="AI32" s="162">
        <f>AVERAGE(Economics!P209:P220)</f>
        <v>79.542600381264847</v>
      </c>
      <c r="AJ32" s="162">
        <f>Economics!$P$216</f>
        <v>80.914074737674568</v>
      </c>
      <c r="AK32" s="162">
        <f>Economics!$P$215</f>
        <v>80.990878938639923</v>
      </c>
      <c r="AL32" s="94">
        <f t="shared" si="5"/>
        <v>2.2059919285545515E-2</v>
      </c>
      <c r="AM32" s="94">
        <f t="shared" si="10"/>
        <v>-1.3950448019450779E-4</v>
      </c>
      <c r="AN32" s="162">
        <f>Economics!U216</f>
        <v>110.12532763007101</v>
      </c>
      <c r="AO32" s="64">
        <f>Economics!$P$209</f>
        <v>81.916892879532867</v>
      </c>
      <c r="AP32" s="95">
        <f>Economics!$Q$209</f>
        <v>13.486238068779585</v>
      </c>
      <c r="AQ32" s="64">
        <f>Economics!$P$220</f>
        <v>72.707762678639909</v>
      </c>
      <c r="AR32" s="63">
        <v>0</v>
      </c>
      <c r="AT32" s="112">
        <v>0</v>
      </c>
      <c r="AU32" s="63">
        <v>0</v>
      </c>
      <c r="AV32" s="63">
        <v>0</v>
      </c>
      <c r="AY32" s="63"/>
      <c r="AZ32" s="63"/>
      <c r="BB32" s="63">
        <v>0</v>
      </c>
      <c r="BD32" s="112">
        <v>0</v>
      </c>
      <c r="BE32" s="63">
        <v>0</v>
      </c>
      <c r="BL32" s="48">
        <f>GI_Data_Monthly!$Q$220</f>
        <v>491240.67888225289</v>
      </c>
      <c r="BM32" s="48">
        <f>GI_Data_Monthly!$M$220</f>
        <v>11076.727924803259</v>
      </c>
      <c r="BN32" s="96">
        <f>(X32*1000)/(Population_Annual!B33/1000)</f>
        <v>9.193760102612675</v>
      </c>
      <c r="BO32" s="64">
        <v>273.368379</v>
      </c>
      <c r="BP32" s="64">
        <f t="shared" si="6"/>
        <v>40.519419127123179</v>
      </c>
      <c r="BQ32" s="64">
        <f t="shared" si="9"/>
        <v>185442.10959240692</v>
      </c>
      <c r="BR32" s="63">
        <f>(X32*1000)/(Population_Annual!B32/1000)</f>
        <v>9.3735368620444213</v>
      </c>
      <c r="BS32" s="48">
        <v>1</v>
      </c>
      <c r="BT32" s="63">
        <v>1</v>
      </c>
      <c r="BU32" s="63">
        <v>35</v>
      </c>
      <c r="BV32" s="48">
        <f>GI_Data_Monthly!$AA$220</f>
        <v>4.7224041571357187</v>
      </c>
      <c r="BW32" s="64">
        <f>GI_Data_Monthly!$AD$220</f>
        <v>542735.25640848314</v>
      </c>
      <c r="BX32" s="63">
        <f>BW32/Population_Annual!B32*1000</f>
        <v>36.33176116183413</v>
      </c>
      <c r="BY32" s="63">
        <v>12.875</v>
      </c>
      <c r="BZ32" s="63">
        <v>12</v>
      </c>
      <c r="CA32" s="63">
        <v>209</v>
      </c>
      <c r="CB32" s="158">
        <v>35449</v>
      </c>
      <c r="CC32" s="157">
        <v>3598844</v>
      </c>
      <c r="CD32" s="159">
        <f t="shared" si="7"/>
        <v>4.5820268953030476</v>
      </c>
      <c r="CE32" s="63">
        <v>1</v>
      </c>
      <c r="CF32" s="160">
        <v>35656</v>
      </c>
    </row>
    <row r="33" spans="1:84" ht="13.2" x14ac:dyDescent="0.25">
      <c r="A33" s="145">
        <v>1998</v>
      </c>
      <c r="B33" s="146">
        <v>13060</v>
      </c>
      <c r="C33" s="146">
        <v>17897</v>
      </c>
      <c r="D33" s="146">
        <v>3680469.9166666665</v>
      </c>
      <c r="E33" s="147">
        <f t="shared" si="1"/>
        <v>3.5484599237882644</v>
      </c>
      <c r="F33" s="147">
        <f t="shared" si="2"/>
        <v>4.8626942768789103</v>
      </c>
      <c r="G33" s="161">
        <v>48.218772278024666</v>
      </c>
      <c r="H33" s="149">
        <f t="shared" si="3"/>
        <v>0</v>
      </c>
      <c r="I33" s="148">
        <v>426</v>
      </c>
      <c r="J33" s="148">
        <v>55.541666666666664</v>
      </c>
      <c r="K33" s="48">
        <f>AVERAGE(Economics!E221:E232)</f>
        <v>1.6322613080076653</v>
      </c>
      <c r="L33" s="48">
        <f>AVERAGE(Economics!N221:N232)</f>
        <v>102.28200802316225</v>
      </c>
      <c r="M33" s="148">
        <v>86</v>
      </c>
      <c r="N33" s="151">
        <v>94</v>
      </c>
      <c r="O33" s="151">
        <v>79</v>
      </c>
      <c r="P33" s="152">
        <v>0</v>
      </c>
      <c r="Q33" s="151">
        <v>336</v>
      </c>
      <c r="R33" s="151">
        <v>279</v>
      </c>
      <c r="S33" s="151">
        <v>301</v>
      </c>
      <c r="T33" s="151">
        <v>311</v>
      </c>
      <c r="U33" s="153">
        <v>0</v>
      </c>
      <c r="V33" s="154">
        <v>0</v>
      </c>
      <c r="W33" s="48">
        <f>AVERAGE(Economics!D221:D232)</f>
        <v>75.178909593337352</v>
      </c>
      <c r="X33" s="48">
        <f>AVERAGE(Economics!G221:G232)</f>
        <v>152.19248625825193</v>
      </c>
      <c r="Y33" s="155">
        <f t="shared" si="8"/>
        <v>3.5484599237882644</v>
      </c>
      <c r="Z33" s="48">
        <f>AVERAGE(Economics!K221:K232)</f>
        <v>33.818572097437581</v>
      </c>
      <c r="AA33" s="48">
        <v>281</v>
      </c>
      <c r="AB33" s="38">
        <v>0</v>
      </c>
      <c r="AC33" s="38">
        <v>0</v>
      </c>
      <c r="AD33" s="63">
        <f t="shared" si="4"/>
        <v>14.638113273693138</v>
      </c>
      <c r="AE33" s="48">
        <f>AVERAGE(Economics!L221:L232)</f>
        <v>0.43284244028748514</v>
      </c>
      <c r="AF33" s="48">
        <f>AVERAGE(Economics!C221:C232)</f>
        <v>462214.23726641736</v>
      </c>
      <c r="AG33" s="48">
        <f>AVERAGE(Economics!D221:D232)</f>
        <v>75.178909593337352</v>
      </c>
      <c r="AH33" s="48">
        <f>AVERAGE(Economics!Q221:Q232)</f>
        <v>14.638304697748175</v>
      </c>
      <c r="AI33" s="162">
        <f>AVERAGE(Economics!P221:P232)</f>
        <v>67.596456705723469</v>
      </c>
      <c r="AJ33" s="162">
        <f>Economics!$P$226</f>
        <v>68.704862364990433</v>
      </c>
      <c r="AK33" s="162">
        <f>Economics!$P$225</f>
        <v>69.403673651118353</v>
      </c>
      <c r="AL33" s="94">
        <f t="shared" si="5"/>
        <v>1.5548483097399535E-2</v>
      </c>
      <c r="AM33" s="94">
        <f t="shared" si="10"/>
        <v>-7.7124471888585289E-2</v>
      </c>
      <c r="AN33" s="162">
        <f>Economics!U226</f>
        <v>103.09693417649265</v>
      </c>
      <c r="AO33" s="64">
        <f>Economics!$P$221</f>
        <v>70.370370370370367</v>
      </c>
      <c r="AP33" s="95">
        <f>Economics!$Q$221</f>
        <v>14.388561042805891</v>
      </c>
      <c r="AQ33" s="64">
        <f>Economics!$P$232</f>
        <v>62.266792863471039</v>
      </c>
      <c r="AR33" s="63">
        <v>0</v>
      </c>
      <c r="AT33" s="112">
        <v>0</v>
      </c>
      <c r="AU33" s="63">
        <v>0</v>
      </c>
      <c r="AV33" s="63">
        <v>0</v>
      </c>
      <c r="AY33" s="63"/>
      <c r="AZ33" s="63"/>
      <c r="BB33" s="63">
        <v>0</v>
      </c>
      <c r="BD33" s="112">
        <v>0</v>
      </c>
      <c r="BE33" s="63">
        <v>0</v>
      </c>
      <c r="BL33" s="48">
        <f>GI_Data_Monthly!$Q$232</f>
        <v>525627.864275667</v>
      </c>
      <c r="BM33" s="48">
        <f>GI_Data_Monthly!$M$232</f>
        <v>11571.976532071059</v>
      </c>
      <c r="BN33" s="96">
        <f>(X33*1000)/(Population_Annual!B34/1000)</f>
        <v>9.7682992806949578</v>
      </c>
      <c r="BO33" s="64">
        <v>276.55313849999999</v>
      </c>
      <c r="BP33" s="64">
        <f t="shared" si="6"/>
        <v>41.843591415510403</v>
      </c>
      <c r="BQ33" s="64">
        <f t="shared" si="9"/>
        <v>200065.93839401475</v>
      </c>
      <c r="BR33" s="63">
        <f>(X33*1000)/(Population_Annual!B33/1000)</f>
        <v>9.9926644350968328</v>
      </c>
      <c r="BS33" s="48">
        <v>0</v>
      </c>
      <c r="BT33" s="63">
        <v>0</v>
      </c>
      <c r="BU33" s="63">
        <v>47</v>
      </c>
      <c r="BV33" s="48">
        <f>GI_Data_Monthly!$AA$232</f>
        <v>4.2633457787115159</v>
      </c>
      <c r="BW33" s="64">
        <f>GI_Data_Monthly!$AD$232</f>
        <v>569690.14157151897</v>
      </c>
      <c r="BX33" s="63">
        <f>BW33/Population_Annual!B33*1000</f>
        <v>37.404753392668461</v>
      </c>
      <c r="BY33" s="63">
        <v>14</v>
      </c>
      <c r="BZ33" s="63">
        <v>11.625</v>
      </c>
      <c r="CA33" s="63">
        <v>220</v>
      </c>
      <c r="CB33" s="158">
        <v>35835</v>
      </c>
      <c r="CC33" s="157">
        <v>3659292</v>
      </c>
      <c r="CD33" s="159">
        <f t="shared" si="7"/>
        <v>3.5689964069552254</v>
      </c>
      <c r="CE33" s="63">
        <v>0</v>
      </c>
      <c r="CF33" s="160">
        <v>35951</v>
      </c>
    </row>
    <row r="34" spans="1:84" ht="13.2" x14ac:dyDescent="0.25">
      <c r="A34" s="145">
        <v>1999</v>
      </c>
      <c r="B34" s="146">
        <v>16802</v>
      </c>
      <c r="C34" s="146">
        <v>17615</v>
      </c>
      <c r="D34" s="146">
        <v>3756009.333333333</v>
      </c>
      <c r="E34" s="147">
        <f t="shared" si="1"/>
        <v>4.4733648159198758</v>
      </c>
      <c r="F34" s="147">
        <f t="shared" si="2"/>
        <v>4.6898179521740637</v>
      </c>
      <c r="G34" s="161">
        <v>40</v>
      </c>
      <c r="H34" s="149">
        <f t="shared" si="3"/>
        <v>1</v>
      </c>
      <c r="I34" s="148">
        <v>677</v>
      </c>
      <c r="J34" s="148">
        <v>52.125</v>
      </c>
      <c r="K34" s="48">
        <f>AVERAGE(Economics!E233:E244)</f>
        <v>1.6702051552452524</v>
      </c>
      <c r="L34" s="48">
        <f>AVERAGE(Economics!N233:N244)</f>
        <v>108.20088345228091</v>
      </c>
      <c r="M34" s="148">
        <v>83.125</v>
      </c>
      <c r="N34" s="151">
        <v>91</v>
      </c>
      <c r="O34" s="151">
        <v>79</v>
      </c>
      <c r="P34" s="152">
        <v>0</v>
      </c>
      <c r="Q34" s="151">
        <v>267</v>
      </c>
      <c r="R34" s="151">
        <v>320</v>
      </c>
      <c r="S34" s="151">
        <v>307</v>
      </c>
      <c r="T34" s="151">
        <v>304</v>
      </c>
      <c r="U34" s="153">
        <v>0</v>
      </c>
      <c r="V34" s="154">
        <v>0</v>
      </c>
      <c r="W34" s="48">
        <f>AVERAGE(Economics!D233:D244)</f>
        <v>76.109891931696993</v>
      </c>
      <c r="X34" s="48">
        <f>AVERAGE(Economics!G233:G244)</f>
        <v>159.89747951797258</v>
      </c>
      <c r="Y34" s="155">
        <f t="shared" si="8"/>
        <v>4.4733648159198758</v>
      </c>
      <c r="Z34" s="48">
        <f>AVERAGE(Economics!K233:K244)</f>
        <v>34.365359408607297</v>
      </c>
      <c r="AA34" s="48">
        <v>295</v>
      </c>
      <c r="AB34" s="38">
        <v>0</v>
      </c>
      <c r="AC34" s="38">
        <v>0</v>
      </c>
      <c r="AD34" s="63">
        <f t="shared" si="4"/>
        <v>14.957888591084973</v>
      </c>
      <c r="AE34" s="48">
        <f>AVERAGE(Economics!L233:L244)</f>
        <v>0.43526064759673533</v>
      </c>
      <c r="AF34" s="48">
        <f>AVERAGE(Economics!C233:C244)</f>
        <v>477562.74013768951</v>
      </c>
      <c r="AG34" s="48">
        <f>AVERAGE(Economics!D233:D244)</f>
        <v>76.109891931696993</v>
      </c>
      <c r="AH34" s="48">
        <f>AVERAGE(Economics!Q233:Q244)</f>
        <v>14.95812259603065</v>
      </c>
      <c r="AI34" s="162">
        <f>AVERAGE(Economics!P233:P244)</f>
        <v>75.09747314464461</v>
      </c>
      <c r="AJ34" s="162">
        <f>Economics!$P$240</f>
        <v>77.751482569855682</v>
      </c>
      <c r="AK34" s="162">
        <f>Economics!$P$239</f>
        <v>77.492025518341507</v>
      </c>
      <c r="AL34" s="94">
        <f t="shared" si="5"/>
        <v>2.3246184328109321E-2</v>
      </c>
      <c r="AM34" s="94">
        <f t="shared" si="10"/>
        <v>5.7868197384023823E-2</v>
      </c>
      <c r="AN34" s="162">
        <f>Economics!U240</f>
        <v>108.11901240776832</v>
      </c>
      <c r="AO34" s="64">
        <f>Economics!$P$233</f>
        <v>62.585997571845922</v>
      </c>
      <c r="AP34" s="95">
        <f>Economics!$Q$233</f>
        <v>14.853097710542844</v>
      </c>
      <c r="AQ34" s="64">
        <f>Economics!$P$244</f>
        <v>82.996397786380498</v>
      </c>
      <c r="AR34" s="63">
        <v>0</v>
      </c>
      <c r="AT34" s="112">
        <v>0</v>
      </c>
      <c r="AU34" s="63">
        <v>0</v>
      </c>
      <c r="AV34" s="63">
        <v>0</v>
      </c>
      <c r="AY34" s="63"/>
      <c r="AZ34" s="63"/>
      <c r="BB34" s="63">
        <v>0</v>
      </c>
      <c r="BD34" s="112">
        <v>0</v>
      </c>
      <c r="BE34" s="63">
        <v>0</v>
      </c>
      <c r="BL34" s="48">
        <f>GI_Data_Monthly!$Q$244</f>
        <v>543760.45339119632</v>
      </c>
      <c r="BM34" s="48">
        <f>GI_Data_Monthly!$M$244</f>
        <v>12106.146269161409</v>
      </c>
      <c r="BN34" s="96">
        <f>(X34*1000)/(Population_Annual!B35/1000)</f>
        <v>10.004332120404541</v>
      </c>
      <c r="BO34" s="64">
        <v>279.73122174999997</v>
      </c>
      <c r="BP34" s="64">
        <f t="shared" si="6"/>
        <v>43.27777998260364</v>
      </c>
      <c r="BQ34" s="64">
        <f t="shared" si="9"/>
        <v>207864.26754040216</v>
      </c>
      <c r="BR34" s="63">
        <f>(X34*1000)/(Population_Annual!B34/1000)</f>
        <v>10.262835390637822</v>
      </c>
      <c r="BS34" s="48">
        <v>0</v>
      </c>
      <c r="BT34" s="63">
        <v>0</v>
      </c>
      <c r="BU34" s="63">
        <v>40</v>
      </c>
      <c r="BV34" s="48">
        <f>GI_Data_Monthly!$AA$244</f>
        <v>3.85139207875112</v>
      </c>
      <c r="BW34" s="64">
        <f>GI_Data_Monthly!$AD$244</f>
        <v>594779.73830845254</v>
      </c>
      <c r="BX34" s="63">
        <f>BW34/Population_Annual!B34*1000</f>
        <v>38.175251832285333</v>
      </c>
      <c r="BY34" s="63">
        <v>11.125</v>
      </c>
      <c r="BZ34" s="63">
        <v>13.333333333333334</v>
      </c>
      <c r="CA34" s="63">
        <v>195</v>
      </c>
      <c r="CB34" s="158">
        <v>36166</v>
      </c>
      <c r="CC34" s="157">
        <v>3728425</v>
      </c>
      <c r="CD34" s="159">
        <f t="shared" si="7"/>
        <v>4.5064605027592082</v>
      </c>
      <c r="CE34" s="63">
        <v>0</v>
      </c>
      <c r="CF34" s="160">
        <v>36402</v>
      </c>
    </row>
    <row r="35" spans="1:84" ht="13.2" x14ac:dyDescent="0.25">
      <c r="A35" s="145">
        <v>2000</v>
      </c>
      <c r="B35" s="146">
        <v>17057</v>
      </c>
      <c r="C35" s="146">
        <v>17808</v>
      </c>
      <c r="D35" s="146">
        <v>3848350.333333333</v>
      </c>
      <c r="E35" s="147">
        <f t="shared" si="1"/>
        <v>4.4322887789755114</v>
      </c>
      <c r="F35" s="147">
        <f t="shared" si="2"/>
        <v>4.6274373322387232</v>
      </c>
      <c r="G35" s="161">
        <v>38.799999999999997</v>
      </c>
      <c r="H35" s="149">
        <f t="shared" si="3"/>
        <v>1</v>
      </c>
      <c r="I35" s="148">
        <v>613</v>
      </c>
      <c r="J35" s="148">
        <v>49.75</v>
      </c>
      <c r="K35" s="48">
        <f>AVERAGE(Economics!E245:E256)</f>
        <v>1.7267424867377503</v>
      </c>
      <c r="L35" s="48">
        <f>AVERAGE(Economics!N245:N256)</f>
        <v>125.79172898801117</v>
      </c>
      <c r="M35" s="161">
        <v>82.833333333333329</v>
      </c>
      <c r="N35" s="151">
        <v>90</v>
      </c>
      <c r="O35" s="151">
        <v>75</v>
      </c>
      <c r="P35" s="152">
        <v>0</v>
      </c>
      <c r="Q35" s="151">
        <v>260</v>
      </c>
      <c r="R35" s="151">
        <v>287</v>
      </c>
      <c r="S35" s="151">
        <v>287</v>
      </c>
      <c r="T35" s="151">
        <v>287</v>
      </c>
      <c r="U35" s="153">
        <v>0</v>
      </c>
      <c r="V35" s="154">
        <v>0</v>
      </c>
      <c r="W35" s="48">
        <f>AVERAGE(Economics!D245:D256)</f>
        <v>78.158234824683504</v>
      </c>
      <c r="X35" s="48">
        <f>AVERAGE(Economics!G245:G256)</f>
        <v>155.97206274746907</v>
      </c>
      <c r="Y35" s="155">
        <f t="shared" si="8"/>
        <v>4.4322887789755114</v>
      </c>
      <c r="Z35" s="48">
        <f>AVERAGE(Economics!K245:K256)</f>
        <v>35.546581203596176</v>
      </c>
      <c r="AA35" s="48">
        <v>300</v>
      </c>
      <c r="AB35" s="38">
        <v>0</v>
      </c>
      <c r="AC35" s="38">
        <v>0</v>
      </c>
      <c r="AD35" s="63">
        <f t="shared" si="4"/>
        <v>15.663809426744473</v>
      </c>
      <c r="AE35" s="48">
        <f>AVERAGE(Economics!L245:L256)</f>
        <v>0.44065586327496936</v>
      </c>
      <c r="AF35" s="48">
        <f>AVERAGE(Economics!C245:C256)</f>
        <v>501609.69963098573</v>
      </c>
      <c r="AG35" s="48">
        <f>AVERAGE(Economics!D245:D256)</f>
        <v>78.158234824683504</v>
      </c>
      <c r="AH35" s="48">
        <f>AVERAGE(Economics!Q245:Q256)</f>
        <v>15.663957026110479</v>
      </c>
      <c r="AI35" s="162">
        <f>AVERAGE(Economics!P245:P256)</f>
        <v>90.856488671867112</v>
      </c>
      <c r="AJ35" s="162">
        <f>Economics!$P$252</f>
        <v>93.011969347218582</v>
      </c>
      <c r="AK35" s="162">
        <f>Economics!$P$251</f>
        <v>93.179190751445077</v>
      </c>
      <c r="AL35" s="94">
        <f t="shared" si="5"/>
        <v>3.3850531064967271E-2</v>
      </c>
      <c r="AM35" s="94">
        <f t="shared" si="10"/>
        <v>0.16257580321410448</v>
      </c>
      <c r="AN35" s="162">
        <f>Economics!U252</f>
        <v>125.33702851689033</v>
      </c>
      <c r="AO35" s="64">
        <f>Economics!$P$245</f>
        <v>85.675093082500297</v>
      </c>
      <c r="AP35" s="95">
        <f>Economics!$Q$245</f>
        <v>15.475491826811517</v>
      </c>
      <c r="AQ35" s="64">
        <f>Economics!$P$256</f>
        <v>86.471796113643208</v>
      </c>
      <c r="AR35" s="63">
        <v>0</v>
      </c>
      <c r="AT35" s="112">
        <v>0</v>
      </c>
      <c r="AU35" s="63">
        <v>0</v>
      </c>
      <c r="AV35" s="63">
        <v>0</v>
      </c>
      <c r="AY35" s="63"/>
      <c r="AZ35" s="63"/>
      <c r="BB35" s="63">
        <v>0</v>
      </c>
      <c r="BD35" s="112">
        <v>0</v>
      </c>
      <c r="BE35" s="63">
        <v>0</v>
      </c>
      <c r="BL35" s="48">
        <f>GI_Data_Monthly!$Q$256</f>
        <v>572798.23446727556</v>
      </c>
      <c r="BM35" s="48">
        <f>GI_Data_Monthly!$M$256</f>
        <v>12585.790229805774</v>
      </c>
      <c r="BN35" s="96">
        <f>(X35*1000)/(Population_Annual!B36/1000)</f>
        <v>9.565845210852375</v>
      </c>
      <c r="BO35" s="64">
        <v>282.789582</v>
      </c>
      <c r="BP35" s="64">
        <f t="shared" si="6"/>
        <v>44.505848273455044</v>
      </c>
      <c r="BQ35" s="64">
        <f t="shared" si="9"/>
        <v>221037.25521799011</v>
      </c>
      <c r="BR35" s="63">
        <f>(X35*1000)/(Population_Annual!B35/1000)</f>
        <v>9.758729918284093</v>
      </c>
      <c r="BS35" s="48">
        <v>0</v>
      </c>
      <c r="BT35" s="63">
        <v>1</v>
      </c>
      <c r="BU35" s="63">
        <v>39</v>
      </c>
      <c r="BV35" s="48">
        <f>GI_Data_Monthly!$AA$256</f>
        <v>3.7345844039557914</v>
      </c>
      <c r="BW35" s="64">
        <f>GI_Data_Monthly!$AD$256</f>
        <v>617903.15834357252</v>
      </c>
      <c r="BX35" s="63">
        <f>BW35/Population_Annual!B35*1000</f>
        <v>38.66044938889226</v>
      </c>
      <c r="BY35" s="63">
        <v>10.833333333333334</v>
      </c>
      <c r="BZ35" s="63">
        <v>11.958333333333334</v>
      </c>
      <c r="CA35" s="63">
        <v>191</v>
      </c>
      <c r="CB35" s="158">
        <v>36552</v>
      </c>
      <c r="CC35" s="157">
        <v>3813825</v>
      </c>
      <c r="CD35" s="159">
        <f t="shared" si="7"/>
        <v>4.4724128663480887</v>
      </c>
      <c r="CE35" s="63">
        <v>1</v>
      </c>
      <c r="CF35" s="160">
        <v>36763</v>
      </c>
    </row>
    <row r="36" spans="1:84" ht="13.2" x14ac:dyDescent="0.25">
      <c r="A36" s="145">
        <v>2001</v>
      </c>
      <c r="B36" s="146">
        <v>18199</v>
      </c>
      <c r="C36" s="146">
        <v>18754</v>
      </c>
      <c r="D36" s="146">
        <v>3935281.25</v>
      </c>
      <c r="E36" s="147">
        <f t="shared" si="1"/>
        <v>4.6245741648071537</v>
      </c>
      <c r="F36" s="147">
        <f t="shared" si="2"/>
        <v>4.7656060160884302</v>
      </c>
      <c r="G36" s="161">
        <v>35.799999999999997</v>
      </c>
      <c r="H36" s="149">
        <f t="shared" si="3"/>
        <v>1</v>
      </c>
      <c r="I36" s="148">
        <v>653.47132121883794</v>
      </c>
      <c r="J36" s="148">
        <v>49.72026596325022</v>
      </c>
      <c r="K36" s="48">
        <f>AVERAGE(Economics!E257:E268)</f>
        <v>1.7722986709704249</v>
      </c>
      <c r="L36" s="48">
        <f>AVERAGE(Economics!N257:N268)</f>
        <v>127.60972494195367</v>
      </c>
      <c r="M36" s="161">
        <v>84.517182800470593</v>
      </c>
      <c r="N36" s="151">
        <v>91.332325467427822</v>
      </c>
      <c r="O36" s="151">
        <v>78.619828179594037</v>
      </c>
      <c r="P36" s="152">
        <v>0</v>
      </c>
      <c r="Q36" s="151">
        <v>300.41238721129463</v>
      </c>
      <c r="R36" s="151">
        <v>279.50441802524369</v>
      </c>
      <c r="S36" s="151">
        <v>280.33046436026541</v>
      </c>
      <c r="T36" s="151">
        <v>281.17910958647877</v>
      </c>
      <c r="U36" s="153">
        <v>0</v>
      </c>
      <c r="V36" s="154">
        <v>0</v>
      </c>
      <c r="W36" s="48">
        <f>AVERAGE(Economics!D257:D268)</f>
        <v>79.173045063076572</v>
      </c>
      <c r="X36" s="48">
        <f>AVERAGE(Economics!G257:G268)</f>
        <v>167.03073866727266</v>
      </c>
      <c r="Y36" s="155">
        <f t="shared" si="8"/>
        <v>4.6245741648071537</v>
      </c>
      <c r="Z36" s="48">
        <f>AVERAGE(Economics!K257:K268)</f>
        <v>35.964786982844849</v>
      </c>
      <c r="AA36" s="48">
        <v>282.52016307711528</v>
      </c>
      <c r="AB36" s="38">
        <v>0</v>
      </c>
      <c r="AC36" s="38">
        <v>0</v>
      </c>
      <c r="AD36" s="63">
        <f t="shared" si="4"/>
        <v>15.688658399061859</v>
      </c>
      <c r="AE36" s="48">
        <f>AVERAGE(Economics!L257:L268)</f>
        <v>0.43622275328769017</v>
      </c>
      <c r="AF36" s="48">
        <f>AVERAGE(Economics!C257:C268)</f>
        <v>521648.47511820402</v>
      </c>
      <c r="AG36" s="48">
        <f>AVERAGE(Economics!D257:D268)</f>
        <v>79.173045063076572</v>
      </c>
      <c r="AH36" s="48">
        <f>AVERAGE(Economics!Q257:Q268)</f>
        <v>15.688770277011727</v>
      </c>
      <c r="AI36" s="162">
        <f>AVERAGE(Economics!P257:P268)</f>
        <v>85.065121908946182</v>
      </c>
      <c r="AJ36" s="162">
        <f>Economics!$P$264</f>
        <v>82.979852071602238</v>
      </c>
      <c r="AK36" s="162">
        <f>Economics!$P$263</f>
        <v>87.877650591121764</v>
      </c>
      <c r="AL36" s="94">
        <f t="shared" si="5"/>
        <v>2.6382731983818575E-2</v>
      </c>
      <c r="AM36" s="94">
        <f t="shared" si="10"/>
        <v>1.4452428379577942E-2</v>
      </c>
      <c r="AN36" s="162">
        <f>Economics!U264</f>
        <v>132.14356235990797</v>
      </c>
      <c r="AO36" s="64">
        <f>Economics!$P$257</f>
        <v>86.526435474701529</v>
      </c>
      <c r="AP36" s="95">
        <f>Economics!$Q$257</f>
        <v>15.873084293490441</v>
      </c>
      <c r="AQ36" s="64">
        <f>Economics!$P$268</f>
        <v>69.23643483194644</v>
      </c>
      <c r="AR36" s="63">
        <v>0</v>
      </c>
      <c r="AT36" s="112">
        <v>0</v>
      </c>
      <c r="AU36" s="63">
        <v>0</v>
      </c>
      <c r="AV36" s="63">
        <v>0</v>
      </c>
      <c r="AY36" s="63"/>
      <c r="AZ36" s="63"/>
      <c r="BB36" s="63">
        <v>0</v>
      </c>
      <c r="BD36" s="112">
        <v>0</v>
      </c>
      <c r="BE36" s="63">
        <v>0</v>
      </c>
      <c r="BL36" s="48">
        <f>GI_Data_Monthly!$Q$268</f>
        <v>590774.31907585589</v>
      </c>
      <c r="BM36" s="48">
        <f>GI_Data_Monthly!$M$268</f>
        <v>12695.604946153369</v>
      </c>
      <c r="BN36" s="96">
        <f>(X36*1000)/(Population_Annual!B37/1000)</f>
        <v>10.041371172072418</v>
      </c>
      <c r="BO36" s="64">
        <v>285.68420491197401</v>
      </c>
      <c r="BP36" s="64">
        <f t="shared" si="6"/>
        <v>44.43929600540983</v>
      </c>
      <c r="BQ36" s="64">
        <f t="shared" si="9"/>
        <v>227554.9340643881</v>
      </c>
      <c r="BR36" s="63">
        <f>(X36*1000)/(Population_Annual!B36/1000)</f>
        <v>10.244079378064082</v>
      </c>
      <c r="BS36" s="48">
        <v>0</v>
      </c>
      <c r="BT36" s="63">
        <v>1</v>
      </c>
      <c r="BU36" s="164">
        <v>35.846656434855689</v>
      </c>
      <c r="BV36" s="48">
        <f>GI_Data_Monthly!$AA$268</f>
        <v>4.8543670851231031</v>
      </c>
      <c r="BW36" s="64">
        <f>GI_Data_Monthly!$AD$268</f>
        <v>635742.20290188782</v>
      </c>
      <c r="BX36" s="63">
        <f>BW36/Population_Annual!B36*1000</f>
        <v>38.990389688004846</v>
      </c>
      <c r="BY36" s="63">
        <v>12.517182800470609</v>
      </c>
      <c r="BZ36" s="63">
        <v>11.646017417718488</v>
      </c>
      <c r="CA36" s="63">
        <v>203.17342900109986</v>
      </c>
      <c r="CB36" s="158">
        <v>36896</v>
      </c>
      <c r="CC36" s="157">
        <v>3906441</v>
      </c>
      <c r="CD36" s="159">
        <f t="shared" si="7"/>
        <v>4.6587162074123221</v>
      </c>
      <c r="CE36" s="63">
        <v>1</v>
      </c>
      <c r="CF36" s="160">
        <v>37119</v>
      </c>
    </row>
    <row r="37" spans="1:84" ht="13.2" x14ac:dyDescent="0.25">
      <c r="A37" s="145">
        <v>2002</v>
      </c>
      <c r="B37" s="146">
        <v>17597</v>
      </c>
      <c r="C37" s="146">
        <v>19219</v>
      </c>
      <c r="D37" s="146">
        <v>4019804.5</v>
      </c>
      <c r="E37" s="147">
        <f t="shared" si="1"/>
        <v>4.3775760736622891</v>
      </c>
      <c r="F37" s="147">
        <f t="shared" si="2"/>
        <v>4.7810782837822092</v>
      </c>
      <c r="G37" s="161">
        <v>40.1</v>
      </c>
      <c r="H37" s="149">
        <f t="shared" si="3"/>
        <v>0</v>
      </c>
      <c r="I37" s="148">
        <v>628.67539601667556</v>
      </c>
      <c r="J37" s="148">
        <v>51.377038503339428</v>
      </c>
      <c r="K37" s="48">
        <f>AVERAGE(Economics!E269:E280)</f>
        <v>1.803195742088026</v>
      </c>
      <c r="L37" s="48">
        <f>AVERAGE(Economics!N269:N280)</f>
        <v>123.76082407951401</v>
      </c>
      <c r="M37" s="161">
        <v>83.321228284143999</v>
      </c>
      <c r="N37" s="151">
        <v>91.31132450976915</v>
      </c>
      <c r="O37" s="151">
        <v>77.771756440770247</v>
      </c>
      <c r="P37" s="152">
        <v>1</v>
      </c>
      <c r="Q37" s="151">
        <v>271.70947881945568</v>
      </c>
      <c r="R37" s="151">
        <v>274.25498814239074</v>
      </c>
      <c r="S37" s="151">
        <v>289.95825381640526</v>
      </c>
      <c r="T37" s="151">
        <v>279.11206611937507</v>
      </c>
      <c r="U37" s="153">
        <v>0</v>
      </c>
      <c r="V37" s="154">
        <v>0</v>
      </c>
      <c r="W37" s="48">
        <f>AVERAGE(Economics!D269:D280)</f>
        <v>80.539018492490712</v>
      </c>
      <c r="X37" s="48">
        <f>AVERAGE(Economics!G269:G280)</f>
        <v>181.47896436776432</v>
      </c>
      <c r="Y37" s="155">
        <f t="shared" si="8"/>
        <v>4.3775760736622891</v>
      </c>
      <c r="Z37" s="48">
        <f>AVERAGE(Economics!K269:K280)</f>
        <v>36.05251642687913</v>
      </c>
      <c r="AA37" s="48">
        <v>182.7523280231369</v>
      </c>
      <c r="AB37" s="38">
        <v>0</v>
      </c>
      <c r="AC37" s="38">
        <v>0</v>
      </c>
      <c r="AD37" s="63">
        <f t="shared" si="4"/>
        <v>15.450722012467576</v>
      </c>
      <c r="AE37" s="48">
        <f>AVERAGE(Economics!L269:L280)</f>
        <v>0.42856154143371294</v>
      </c>
      <c r="AF37" s="48">
        <f>AVERAGE(Economics!C269:C280)</f>
        <v>544755.90394815069</v>
      </c>
      <c r="AG37" s="48">
        <f>AVERAGE(Economics!D269:D280)</f>
        <v>80.539018492490712</v>
      </c>
      <c r="AH37" s="48">
        <f>AVERAGE(Economics!Q269:Q280)</f>
        <v>15.450781170049664</v>
      </c>
      <c r="AI37" s="162">
        <f>AVERAGE(Economics!P269:P280)</f>
        <v>81.960059229004486</v>
      </c>
      <c r="AJ37" s="162">
        <f>Economics!$P$276</f>
        <v>82.297908804754471</v>
      </c>
      <c r="AK37" s="162">
        <f>Economics!$P$275</f>
        <v>83.336412340676944</v>
      </c>
      <c r="AL37" s="94">
        <f t="shared" si="5"/>
        <v>1.743333199064212E-2</v>
      </c>
      <c r="AM37" s="94">
        <f t="shared" si="10"/>
        <v>-3.0161501125329004E-2</v>
      </c>
      <c r="AN37" s="162">
        <f>Economics!U276</f>
        <v>123.00960166306432</v>
      </c>
      <c r="AO37" s="64">
        <f>Economics!$P$269</f>
        <v>70.06739049044009</v>
      </c>
      <c r="AP37" s="95">
        <f>Economics!$Q$269</f>
        <v>15.564430438783294</v>
      </c>
      <c r="AQ37" s="64">
        <f>Economics!$P$280</f>
        <v>89.592074645148074</v>
      </c>
      <c r="AR37" s="63">
        <v>0</v>
      </c>
      <c r="AT37" s="112">
        <v>0</v>
      </c>
      <c r="AU37" s="63">
        <v>0</v>
      </c>
      <c r="AV37" s="63">
        <v>0</v>
      </c>
      <c r="AY37" s="63"/>
      <c r="AZ37" s="63"/>
      <c r="BB37" s="63">
        <v>0</v>
      </c>
      <c r="BD37" s="112">
        <v>0</v>
      </c>
      <c r="BE37" s="63">
        <v>0</v>
      </c>
      <c r="BL37" s="48">
        <f>GI_Data_Monthly!$Q$280</f>
        <v>604016.18828321376</v>
      </c>
      <c r="BM37" s="48">
        <f>GI_Data_Monthly!$M$280</f>
        <v>12926.333441557574</v>
      </c>
      <c r="BN37" s="96">
        <f>(X37*1000)/(Population_Annual!B38/1000)</f>
        <v>10.687992145904314</v>
      </c>
      <c r="BO37" s="64">
        <v>288.43646101057197</v>
      </c>
      <c r="BP37" s="64">
        <f t="shared" si="6"/>
        <v>44.815185279519113</v>
      </c>
      <c r="BQ37" s="64">
        <f t="shared" si="9"/>
        <v>233461.42990113512</v>
      </c>
      <c r="BR37" s="63">
        <f>(X37*1000)/(Population_Annual!B37/1000)</f>
        <v>10.909953794613015</v>
      </c>
      <c r="BS37" s="48">
        <v>0</v>
      </c>
      <c r="BT37" s="63">
        <v>0</v>
      </c>
      <c r="BU37" s="164">
        <v>40.09083631880425</v>
      </c>
      <c r="BV37" s="48">
        <f>GI_Data_Monthly!$AA$280</f>
        <v>5.600518062124018</v>
      </c>
      <c r="BW37" s="64">
        <f>GI_Data_Monthly!$AD$280</f>
        <v>660587.95018872397</v>
      </c>
      <c r="BX37" s="63">
        <f>BW37/Population_Annual!B37*1000</f>
        <v>39.712503534196173</v>
      </c>
      <c r="BY37" s="63">
        <v>11.321228284143986</v>
      </c>
      <c r="BZ37" s="63">
        <v>11.427291172599615</v>
      </c>
      <c r="CA37" s="63">
        <v>195.00432912129452</v>
      </c>
      <c r="CB37" s="158">
        <v>37265</v>
      </c>
      <c r="CC37" s="157">
        <v>3979705</v>
      </c>
      <c r="CD37" s="159">
        <f t="shared" si="7"/>
        <v>4.4216845218426997</v>
      </c>
      <c r="CE37" s="63">
        <v>0</v>
      </c>
      <c r="CF37" s="160">
        <v>37469</v>
      </c>
    </row>
    <row r="38" spans="1:84" ht="13.2" x14ac:dyDescent="0.25">
      <c r="A38" s="145">
        <v>2003</v>
      </c>
      <c r="B38" s="146">
        <v>20190</v>
      </c>
      <c r="C38" s="146">
        <v>19668</v>
      </c>
      <c r="D38" s="146">
        <v>4117220.6666666665</v>
      </c>
      <c r="E38" s="147">
        <f t="shared" si="1"/>
        <v>4.9037935137797657</v>
      </c>
      <c r="F38" s="147">
        <f t="shared" si="2"/>
        <v>4.7770089563655489</v>
      </c>
      <c r="G38" s="161">
        <v>33.1</v>
      </c>
      <c r="H38" s="149">
        <f t="shared" si="3"/>
        <v>1</v>
      </c>
      <c r="I38" s="148">
        <v>669</v>
      </c>
      <c r="J38" s="148">
        <v>43.571473784104768</v>
      </c>
      <c r="K38" s="48">
        <f>AVERAGE(Economics!E281:E292)</f>
        <v>1.8425701462361184</v>
      </c>
      <c r="L38" s="48">
        <f>AVERAGE(Economics!N281:N292)</f>
        <v>137.06111882173508</v>
      </c>
      <c r="M38" s="161">
        <v>84.130509477618872</v>
      </c>
      <c r="N38" s="151">
        <v>89.722472935881214</v>
      </c>
      <c r="O38" s="151">
        <v>79.633233396523153</v>
      </c>
      <c r="P38" s="152">
        <v>1</v>
      </c>
      <c r="Q38" s="151">
        <v>291.13222746285322</v>
      </c>
      <c r="R38" s="151">
        <v>291.18204420731223</v>
      </c>
      <c r="S38" s="151">
        <v>275.4386654035597</v>
      </c>
      <c r="T38" s="151">
        <v>275.19097285957901</v>
      </c>
      <c r="U38" s="153">
        <v>0</v>
      </c>
      <c r="V38" s="154">
        <v>0</v>
      </c>
      <c r="W38" s="48">
        <f>AVERAGE(Economics!D281:D292)</f>
        <v>81.894354271865424</v>
      </c>
      <c r="X38" s="48">
        <f>AVERAGE(Economics!G281:G292)</f>
        <v>211.42764784378232</v>
      </c>
      <c r="Y38" s="155">
        <f t="shared" si="8"/>
        <v>4.9037935137797657</v>
      </c>
      <c r="Z38" s="48">
        <f>AVERAGE(Economics!K281:K292)</f>
        <v>36.444218526784773</v>
      </c>
      <c r="AA38" s="48">
        <v>121.61483662140353</v>
      </c>
      <c r="AB38" s="38">
        <v>0</v>
      </c>
      <c r="AC38" s="38">
        <v>0</v>
      </c>
      <c r="AD38" s="63">
        <f t="shared" ref="AD38:AD69" si="11">AE38*Z38</f>
        <v>15.472853765364597</v>
      </c>
      <c r="AE38" s="48">
        <f>AVERAGE(Economics!L281:L292)</f>
        <v>0.42456264370143604</v>
      </c>
      <c r="AF38" s="48">
        <f>AVERAGE(Economics!C281:C292)</f>
        <v>568686.26587325439</v>
      </c>
      <c r="AG38" s="48">
        <f>AVERAGE(Economics!D281:D292)</f>
        <v>81.894354271865424</v>
      </c>
      <c r="AH38" s="48">
        <f>AVERAGE(Economics!Q281:Q292)</f>
        <v>15.472719146278985</v>
      </c>
      <c r="AI38" s="162">
        <f>AVERAGE(Economics!P281:P292)</f>
        <v>88.821697064268108</v>
      </c>
      <c r="AJ38" s="162">
        <f>Economics!$P$287</f>
        <v>90.52954997290648</v>
      </c>
      <c r="AK38" s="162">
        <f>Economics!$P$286</f>
        <v>90.041695676553715</v>
      </c>
      <c r="AL38" s="94">
        <f t="shared" ref="AL38:AL69" si="12">K38/K37-1</f>
        <v>2.1835901244142475E-2</v>
      </c>
      <c r="AM38" s="94">
        <f t="shared" si="10"/>
        <v>0.10746772931695969</v>
      </c>
      <c r="AN38" s="162">
        <f>Economics!U287</f>
        <v>133.26824317948532</v>
      </c>
      <c r="AO38" s="64">
        <f>Economics!$P$281</f>
        <v>91.510634430086981</v>
      </c>
      <c r="AP38" s="95">
        <f>Economics!$Q$281</f>
        <v>15.314798286911055</v>
      </c>
      <c r="AQ38" s="64">
        <f>Economics!$P$292</f>
        <v>88.031667561785483</v>
      </c>
      <c r="AR38" s="63">
        <v>0</v>
      </c>
      <c r="AT38" s="112">
        <v>0</v>
      </c>
      <c r="AU38" s="63">
        <v>0</v>
      </c>
      <c r="AV38" s="63">
        <v>0</v>
      </c>
      <c r="AY38" s="63"/>
      <c r="AZ38" s="63"/>
      <c r="BB38" s="63">
        <v>0</v>
      </c>
      <c r="BD38" s="112">
        <v>0</v>
      </c>
      <c r="BE38" s="63">
        <v>0</v>
      </c>
      <c r="BL38" s="48">
        <f>GI_Data_Monthly!$Q$292</f>
        <v>622974.37943693076</v>
      </c>
      <c r="BM38" s="48">
        <f>GI_Data_Monthly!$M$292</f>
        <v>13319.431979256093</v>
      </c>
      <c r="BN38" s="96">
        <f>(X38*1000)/(Population_Annual!B39/1000)</f>
        <v>12.1686209796302</v>
      </c>
      <c r="BO38" s="64">
        <v>291.11565535916998</v>
      </c>
      <c r="BP38" s="64">
        <f t="shared" si="6"/>
        <v>45.753059768712774</v>
      </c>
      <c r="BQ38" s="64">
        <f t="shared" si="9"/>
        <v>241442.94447584663</v>
      </c>
      <c r="BR38" s="63">
        <f>(X38*1000)/(Population_Annual!B38/1000)</f>
        <v>12.451784962812804</v>
      </c>
      <c r="BS38" s="48">
        <v>0</v>
      </c>
      <c r="BT38" s="63">
        <v>1</v>
      </c>
      <c r="BU38" s="164">
        <v>35.406255030347026</v>
      </c>
      <c r="BV38" s="48">
        <f>GI_Data_Monthly!$AA$292</f>
        <v>5.1789993195542676</v>
      </c>
      <c r="BW38" s="64">
        <f>GI_Data_Monthly!$AD$292</f>
        <v>689808.60531419446</v>
      </c>
      <c r="BX38" s="63">
        <f>BW38/Population_Annual!B38*1000</f>
        <v>40.625474040256911</v>
      </c>
      <c r="BY38" s="63">
        <v>12.130509477618885</v>
      </c>
      <c r="BZ38" s="63">
        <v>12.132585175304676</v>
      </c>
      <c r="CA38" s="63">
        <v>199.93313025142007</v>
      </c>
      <c r="CB38" s="158">
        <v>37645</v>
      </c>
      <c r="CC38" s="157">
        <v>4072297</v>
      </c>
      <c r="CD38" s="159">
        <f t="shared" si="7"/>
        <v>4.957889859212135</v>
      </c>
      <c r="CE38" s="63">
        <v>1</v>
      </c>
      <c r="CF38" s="160">
        <v>37811</v>
      </c>
    </row>
    <row r="39" spans="1:84" ht="13.2" x14ac:dyDescent="0.25">
      <c r="A39" s="145">
        <v>2004</v>
      </c>
      <c r="B39" s="146">
        <v>14752</v>
      </c>
      <c r="C39" s="146">
        <v>20545</v>
      </c>
      <c r="D39" s="146">
        <v>4224509.166666667</v>
      </c>
      <c r="E39" s="147">
        <f t="shared" si="1"/>
        <v>3.492003311627327</v>
      </c>
      <c r="F39" s="147">
        <f t="shared" si="2"/>
        <v>4.8632868788898742</v>
      </c>
      <c r="G39" s="161">
        <v>46.7</v>
      </c>
      <c r="H39" s="149">
        <f t="shared" si="3"/>
        <v>0</v>
      </c>
      <c r="I39" s="148">
        <v>448.55981996355911</v>
      </c>
      <c r="J39" s="148">
        <v>58.702749505430127</v>
      </c>
      <c r="K39" s="48">
        <f>AVERAGE(Economics!E293:E304)</f>
        <v>1.894019666870481</v>
      </c>
      <c r="L39" s="48">
        <f>AVERAGE(Economics!N293:N304)</f>
        <v>152.97001509674774</v>
      </c>
      <c r="M39" s="161">
        <v>84.776346703055694</v>
      </c>
      <c r="N39" s="151">
        <v>91.8807673679933</v>
      </c>
      <c r="O39" s="151">
        <v>77.783062609965967</v>
      </c>
      <c r="P39" s="152">
        <v>0</v>
      </c>
      <c r="Q39" s="151">
        <v>306.63232087333654</v>
      </c>
      <c r="R39" s="151">
        <v>268.9593749889529</v>
      </c>
      <c r="S39" s="151">
        <v>243.47988162301215</v>
      </c>
      <c r="T39" s="151">
        <v>248.802148854162</v>
      </c>
      <c r="U39" s="153">
        <v>0</v>
      </c>
      <c r="V39" s="154">
        <v>0</v>
      </c>
      <c r="W39" s="48">
        <f>AVERAGE(Economics!D293:D304)</f>
        <v>84.686936230545825</v>
      </c>
      <c r="X39" s="48">
        <f>AVERAGE(Economics!G293:G304)</f>
        <v>240.97412883316761</v>
      </c>
      <c r="Y39" s="155">
        <f t="shared" si="8"/>
        <v>3.492003311627327</v>
      </c>
      <c r="Z39" s="48">
        <f>AVERAGE(Economics!K293:K304)</f>
        <v>37.968382347626552</v>
      </c>
      <c r="AA39" s="48">
        <v>122.5427911959391</v>
      </c>
      <c r="AB39" s="38">
        <v>0</v>
      </c>
      <c r="AC39" s="38">
        <v>0</v>
      </c>
      <c r="AD39" s="63">
        <f t="shared" si="11"/>
        <v>16.3213795315834</v>
      </c>
      <c r="AE39" s="48">
        <f>AVERAGE(Economics!L293:L304)</f>
        <v>0.42986765625540713</v>
      </c>
      <c r="AF39" s="48">
        <f>AVERAGE(Economics!C293:C304)</f>
        <v>603669.66669428826</v>
      </c>
      <c r="AG39" s="48">
        <f>AVERAGE(Economics!D293:D304)</f>
        <v>84.686936230545825</v>
      </c>
      <c r="AH39" s="48">
        <f>AVERAGE(Economics!Q293:Q304)</f>
        <v>16.32220245887855</v>
      </c>
      <c r="AI39" s="162">
        <f>AVERAGE(Economics!P293:P304)</f>
        <v>102.85243142126029</v>
      </c>
      <c r="AJ39" s="162">
        <f>Economics!$P$299</f>
        <v>103.09804611862278</v>
      </c>
      <c r="AK39" s="162">
        <f>Economics!$P$298</f>
        <v>104.58056232676077</v>
      </c>
      <c r="AL39" s="94">
        <f t="shared" si="12"/>
        <v>2.792269305972428E-2</v>
      </c>
      <c r="AM39" s="94">
        <f t="shared" si="10"/>
        <v>0.11607154831199185</v>
      </c>
      <c r="AN39" s="162">
        <f>Economics!U299</f>
        <v>148.40520998354134</v>
      </c>
      <c r="AO39" s="64">
        <f>Economics!$P$293</f>
        <v>92.108552044277985</v>
      </c>
      <c r="AP39" s="95">
        <f>Economics!$Q$293</f>
        <v>15.905591987858028</v>
      </c>
      <c r="AQ39" s="64">
        <f>Economics!$P$304</f>
        <v>102.84752980652028</v>
      </c>
      <c r="AR39" s="63">
        <v>0</v>
      </c>
      <c r="AT39" s="112">
        <v>0</v>
      </c>
      <c r="AU39" s="63">
        <v>0</v>
      </c>
      <c r="AV39" s="63">
        <v>0</v>
      </c>
      <c r="AY39" s="63"/>
      <c r="AZ39" s="63"/>
      <c r="BB39" s="63">
        <v>0</v>
      </c>
      <c r="BD39" s="112">
        <v>0</v>
      </c>
      <c r="BE39" s="63">
        <v>0</v>
      </c>
      <c r="BL39" s="48">
        <f>GI_Data_Monthly!$Q$304</f>
        <v>664651.91575445794</v>
      </c>
      <c r="BM39" s="48">
        <f>GI_Data_Monthly!$M$304</f>
        <v>13814.094148604681</v>
      </c>
      <c r="BN39" s="96">
        <f>(X39*1000)/(Population_Annual!B40/1000)</f>
        <v>13.554506374742555</v>
      </c>
      <c r="BO39" s="64">
        <v>293.75842320776798</v>
      </c>
      <c r="BP39" s="64">
        <f t="shared" si="6"/>
        <v>47.025355044319255</v>
      </c>
      <c r="BQ39" s="64">
        <f t="shared" si="9"/>
        <v>259498.06477435649</v>
      </c>
      <c r="BR39" s="63">
        <f>(X39*1000)/(Population_Annual!B39/1000)</f>
        <v>13.869155096659833</v>
      </c>
      <c r="BS39" s="48">
        <v>0</v>
      </c>
      <c r="BT39" s="63">
        <v>0</v>
      </c>
      <c r="BU39" s="164">
        <v>46.66869595380745</v>
      </c>
      <c r="BV39" s="48">
        <f>GI_Data_Monthly!$AA$304</f>
        <v>4.5698576447013872</v>
      </c>
      <c r="BW39" s="64">
        <f>GI_Data_Monthly!$AD$304</f>
        <v>728987.48717951402</v>
      </c>
      <c r="BX39" s="63">
        <f>BW39/Population_Annual!B39*1000</f>
        <v>41.956539368658582</v>
      </c>
      <c r="BY39" s="63">
        <v>12.776346703055689</v>
      </c>
      <c r="BZ39" s="63">
        <v>11.206640624539704</v>
      </c>
      <c r="CA39" s="63">
        <v>205.34802449820631</v>
      </c>
      <c r="CB39" s="158">
        <v>38036</v>
      </c>
      <c r="CC39" s="157">
        <v>4177767</v>
      </c>
      <c r="CD39" s="159">
        <f t="shared" si="7"/>
        <v>3.5310729392041251</v>
      </c>
      <c r="CE39" s="63">
        <v>0</v>
      </c>
      <c r="CF39" s="160">
        <v>38182</v>
      </c>
    </row>
    <row r="40" spans="1:84" ht="13.2" x14ac:dyDescent="0.25">
      <c r="A40" s="145">
        <v>2005</v>
      </c>
      <c r="B40" s="146">
        <v>18108</v>
      </c>
      <c r="C40" s="146">
        <v>22361</v>
      </c>
      <c r="D40" s="146">
        <v>4321895.166666666</v>
      </c>
      <c r="E40" s="147">
        <f t="shared" si="1"/>
        <v>4.1898286056684011</v>
      </c>
      <c r="F40" s="147">
        <f t="shared" si="2"/>
        <v>5.1738876436575616</v>
      </c>
      <c r="G40" s="161">
        <v>38.700000000000003</v>
      </c>
      <c r="H40" s="149">
        <f t="shared" si="3"/>
        <v>1</v>
      </c>
      <c r="I40" s="148">
        <v>374.06609316437834</v>
      </c>
      <c r="J40" s="148">
        <v>50.020421120400357</v>
      </c>
      <c r="K40" s="48">
        <f>AVERAGE(Economics!E305:E316)</f>
        <v>1.958503694476269</v>
      </c>
      <c r="L40" s="48">
        <f>AVERAGE(Economics!N305:N316)</f>
        <v>179.81524079510191</v>
      </c>
      <c r="M40" s="161">
        <v>86.891971999999996</v>
      </c>
      <c r="N40" s="151">
        <v>93.606290177506182</v>
      </c>
      <c r="O40" s="151">
        <v>80.177654302817018</v>
      </c>
      <c r="P40" s="152">
        <v>0</v>
      </c>
      <c r="Q40" s="151">
        <v>339.29699165601539</v>
      </c>
      <c r="R40" s="151">
        <v>334.80388272619109</v>
      </c>
      <c r="S40" s="151">
        <v>303.50631709828383</v>
      </c>
      <c r="T40" s="151">
        <v>288.96472258475092</v>
      </c>
      <c r="U40" s="33">
        <v>5.9962900342078298E-3</v>
      </c>
      <c r="V40" s="33">
        <v>6.9573642361076419E-5</v>
      </c>
      <c r="W40" s="48">
        <f>AVERAGE(Economics!D305:D316)</f>
        <v>86.515398180080965</v>
      </c>
      <c r="X40" s="48">
        <f>AVERAGE(Economics!G305:G316)</f>
        <v>273.56879145931094</v>
      </c>
      <c r="Y40" s="155">
        <f t="shared" si="8"/>
        <v>4.1898981793107621</v>
      </c>
      <c r="Z40" s="48">
        <f>AVERAGE(Economics!K305:K316)</f>
        <v>39.371302733685624</v>
      </c>
      <c r="AA40" s="48">
        <v>77.756862974822553</v>
      </c>
      <c r="AB40" s="38">
        <v>0</v>
      </c>
      <c r="AC40" s="38">
        <v>0</v>
      </c>
      <c r="AD40" s="63">
        <f t="shared" si="11"/>
        <v>17.205842932331006</v>
      </c>
      <c r="AE40" s="48">
        <f>AVERAGE(Economics!L305:L316)</f>
        <v>0.43701482393697605</v>
      </c>
      <c r="AF40" s="48">
        <f>AVERAGE(Economics!C305:C316)</f>
        <v>631146.77868036693</v>
      </c>
      <c r="AG40" s="48">
        <f>AVERAGE(Economics!D305:D316)</f>
        <v>86.515398180080965</v>
      </c>
      <c r="AH40" s="48">
        <f>AVERAGE(Economics!Q305:Q316)</f>
        <v>17.206528174030492</v>
      </c>
      <c r="AI40" s="162">
        <f>AVERAGE(Economics!P305:P316)</f>
        <v>120.80175100563621</v>
      </c>
      <c r="AJ40" s="162">
        <f>Economics!$P$312</f>
        <v>133.10560763313478</v>
      </c>
      <c r="AK40" s="162">
        <f>Economics!$P$311</f>
        <v>133.5028823329944</v>
      </c>
      <c r="AL40" s="94">
        <f t="shared" si="12"/>
        <v>3.4046123561291219E-2</v>
      </c>
      <c r="AM40" s="94">
        <f t="shared" si="10"/>
        <v>0.17549338464388309</v>
      </c>
      <c r="AN40" s="162">
        <f>Economics!U312</f>
        <v>180.15181702420534</v>
      </c>
      <c r="AO40" s="64">
        <f>Economics!$P$305</f>
        <v>102.8071391439782</v>
      </c>
      <c r="AP40" s="95">
        <f>Economics!$Q$305</f>
        <v>16.818729349373253</v>
      </c>
      <c r="AQ40" s="64">
        <f>Economics!$P$316</f>
        <v>117.77767374768744</v>
      </c>
      <c r="AR40" s="63">
        <v>0</v>
      </c>
      <c r="AT40" s="112">
        <v>0</v>
      </c>
      <c r="AU40" s="63">
        <v>0</v>
      </c>
      <c r="AV40" s="63">
        <v>0</v>
      </c>
      <c r="AY40" s="63"/>
      <c r="AZ40" s="63"/>
      <c r="BB40" s="63">
        <v>0</v>
      </c>
      <c r="BD40" s="112">
        <v>0</v>
      </c>
      <c r="BE40" s="63">
        <v>0</v>
      </c>
      <c r="BL40" s="48">
        <f>GI_Data_Monthly!$Q$316</f>
        <v>705003.1098432102</v>
      </c>
      <c r="BM40" s="48">
        <f>GI_Data_Monthly!$M$316</f>
        <v>14271.120419209024</v>
      </c>
      <c r="BN40" s="96">
        <f>(X40*1000)/(Population_Annual!B41/1000)</f>
        <v>15.068945340435949</v>
      </c>
      <c r="BO40" s="64">
        <v>296.45982555636698</v>
      </c>
      <c r="BP40" s="64">
        <f t="shared" si="6"/>
        <v>48.138463255270331</v>
      </c>
      <c r="BQ40" s="64">
        <f t="shared" si="9"/>
        <v>275820.49836339016</v>
      </c>
      <c r="BR40" s="63">
        <f>(X40*1000)/(Population_Annual!B40/1000)</f>
        <v>15.387917141649051</v>
      </c>
      <c r="BS40" s="48">
        <v>0</v>
      </c>
      <c r="BT40" s="63">
        <v>1</v>
      </c>
      <c r="BU40" s="164">
        <v>39.079184816561892</v>
      </c>
      <c r="BV40" s="48">
        <f>GI_Data_Monthly!$AA$316</f>
        <v>3.5722758570717854</v>
      </c>
      <c r="BW40" s="64">
        <f>GI_Data_Monthly!$AD$316</f>
        <v>776459.95952502114</v>
      </c>
      <c r="BX40" s="63">
        <f>BW40/Population_Annual!B40*1000</f>
        <v>43.674943538858656</v>
      </c>
      <c r="BY40" s="63">
        <v>14.137374652333975</v>
      </c>
      <c r="BZ40" s="63">
        <v>13.950161780257963</v>
      </c>
      <c r="CA40" s="63">
        <v>233.32490272046491</v>
      </c>
      <c r="CB40" s="158">
        <v>38376</v>
      </c>
      <c r="CC40" s="157">
        <v>4272459</v>
      </c>
      <c r="CD40" s="159">
        <f t="shared" si="7"/>
        <v>4.2383782385119355</v>
      </c>
      <c r="CE40" s="63">
        <v>1</v>
      </c>
      <c r="CF40" s="160">
        <v>38581</v>
      </c>
    </row>
    <row r="41" spans="1:84" ht="13.2" x14ac:dyDescent="0.25">
      <c r="A41" s="145">
        <v>2006</v>
      </c>
      <c r="B41" s="146">
        <v>19683</v>
      </c>
      <c r="C41" s="146">
        <v>21819</v>
      </c>
      <c r="D41" s="146">
        <v>4409562.5</v>
      </c>
      <c r="E41" s="147">
        <f t="shared" si="1"/>
        <v>4.4637081343103766</v>
      </c>
      <c r="F41" s="147">
        <f t="shared" si="2"/>
        <v>4.9481099315408272</v>
      </c>
      <c r="G41" s="161">
        <v>38.346316641888826</v>
      </c>
      <c r="H41" s="149">
        <f t="shared" si="3"/>
        <v>1</v>
      </c>
      <c r="I41" s="148">
        <v>651.19676877589302</v>
      </c>
      <c r="J41" s="148">
        <v>51.893143256294017</v>
      </c>
      <c r="K41" s="48">
        <f>AVERAGE(Economics!E317:E328)</f>
        <v>2.019314063255814</v>
      </c>
      <c r="L41" s="48">
        <f>AVERAGE(Economics!N317:N328)</f>
        <v>196.31528004011389</v>
      </c>
      <c r="M41" s="161">
        <v>84.942737292163358</v>
      </c>
      <c r="N41" s="151">
        <v>91.655838461454266</v>
      </c>
      <c r="O41" s="151">
        <v>79.658751001949383</v>
      </c>
      <c r="P41" s="152">
        <v>0</v>
      </c>
      <c r="Q41" s="151">
        <v>310.62569501192053</v>
      </c>
      <c r="R41" s="151">
        <v>307.31832733200008</v>
      </c>
      <c r="S41" s="151">
        <v>299.20016283736186</v>
      </c>
      <c r="T41" s="151">
        <v>288.60072154957857</v>
      </c>
      <c r="U41" s="33">
        <v>4.1973138107798076E-2</v>
      </c>
      <c r="V41" s="33">
        <v>4.4149156780738195E-3</v>
      </c>
      <c r="W41" s="48">
        <f>AVERAGE(Economics!D317:D328)</f>
        <v>90.044611072389003</v>
      </c>
      <c r="X41" s="48">
        <f>AVERAGE(Economics!G317:G328)</f>
        <v>189.80317002861059</v>
      </c>
      <c r="Y41" s="155">
        <f t="shared" si="8"/>
        <v>4.4681230499884501</v>
      </c>
      <c r="Z41" s="48">
        <f>AVERAGE(Economics!K317:K328)</f>
        <v>40.852873686427202</v>
      </c>
      <c r="AA41" s="48">
        <v>346.00994531695892</v>
      </c>
      <c r="AB41" s="38">
        <v>0</v>
      </c>
      <c r="AC41" s="38">
        <v>0</v>
      </c>
      <c r="AD41" s="63">
        <f t="shared" si="11"/>
        <v>17.933554606133548</v>
      </c>
      <c r="AE41" s="48">
        <f>AVERAGE(Economics!L317:L328)</f>
        <v>0.43897902369819636</v>
      </c>
      <c r="AF41" s="48">
        <f>AVERAGE(Economics!C317:C328)</f>
        <v>664722.83281023952</v>
      </c>
      <c r="AG41" s="48">
        <f>AVERAGE(Economics!D317:D328)</f>
        <v>90.044611072389003</v>
      </c>
      <c r="AH41" s="48">
        <f>AVERAGE(Economics!Q317:Q328)</f>
        <v>17.933454522896191</v>
      </c>
      <c r="AI41" s="162">
        <f>AVERAGE(Economics!P317:P328)</f>
        <v>130.34025453688935</v>
      </c>
      <c r="AJ41" s="162">
        <f>Economics!$P$324</f>
        <v>133.79104732016222</v>
      </c>
      <c r="AK41" s="162">
        <f>Economics!$P$323</f>
        <v>143.00246103361053</v>
      </c>
      <c r="AL41" s="94">
        <f t="shared" si="12"/>
        <v>3.1049402128294989E-2</v>
      </c>
      <c r="AM41" s="94">
        <f t="shared" si="10"/>
        <v>9.1761071931681482E-2</v>
      </c>
      <c r="AN41" s="162">
        <f>Economics!U324</f>
        <v>205.24576316532833</v>
      </c>
      <c r="AO41" s="64">
        <f>Economics!$P$317</f>
        <v>119.60227272725291</v>
      </c>
      <c r="AP41" s="95">
        <f>Economics!$Q$317</f>
        <v>17.869136704952695</v>
      </c>
      <c r="AQ41" s="64">
        <f>Economics!$P$328</f>
        <v>112.37486636288406</v>
      </c>
      <c r="AR41" s="63">
        <v>0</v>
      </c>
      <c r="AT41" s="112">
        <v>0</v>
      </c>
      <c r="AU41" s="63">
        <v>0</v>
      </c>
      <c r="AV41" s="63">
        <v>0</v>
      </c>
      <c r="AY41" s="63"/>
      <c r="AZ41" s="63"/>
      <c r="BB41" s="63">
        <v>0</v>
      </c>
      <c r="BD41" s="112">
        <v>0</v>
      </c>
      <c r="BE41" s="63">
        <v>0</v>
      </c>
      <c r="BL41" s="48">
        <f>GI_Data_Monthly!$Q$328</f>
        <v>743698.85876070196</v>
      </c>
      <c r="BM41" s="48">
        <f>GI_Data_Monthly!$M$328</f>
        <v>14630.470500747868</v>
      </c>
      <c r="BN41" s="96">
        <f>(X41*1000)/(Population_Annual!B42/1000)</f>
        <v>10.289237118860637</v>
      </c>
      <c r="BO41" s="64">
        <v>299.28163640496501</v>
      </c>
      <c r="BP41" s="64">
        <f t="shared" si="6"/>
        <v>48.885293052030214</v>
      </c>
      <c r="BQ41" s="64">
        <f t="shared" si="9"/>
        <v>291799.38017693837</v>
      </c>
      <c r="BR41" s="63">
        <f>(X41*1000)/(Population_Annual!B41/1000)</f>
        <v>10.454897210115446</v>
      </c>
      <c r="BS41" s="48">
        <v>0</v>
      </c>
      <c r="BT41" s="63">
        <v>1</v>
      </c>
      <c r="BU41" s="164">
        <v>38.725466232241139</v>
      </c>
      <c r="BV41" s="48">
        <f>GI_Data_Monthly!$AA$328</f>
        <v>3.2687188797810287</v>
      </c>
      <c r="BW41" s="64">
        <f>GI_Data_Monthly!$AD$328</f>
        <v>800647.44695379899</v>
      </c>
      <c r="BX41" s="63">
        <f>BW41/Population_Annual!B41*1000</f>
        <v>44.101933377517057</v>
      </c>
      <c r="BY41" s="63">
        <v>12.942737292163356</v>
      </c>
      <c r="BZ41" s="63">
        <v>12.804930305500003</v>
      </c>
      <c r="CA41" s="63">
        <v>214.58890348850571</v>
      </c>
      <c r="CB41" s="158">
        <v>38762</v>
      </c>
      <c r="CC41" s="157">
        <v>4369236</v>
      </c>
      <c r="CD41" s="159">
        <f t="shared" si="7"/>
        <v>4.5093214943110427</v>
      </c>
      <c r="CE41" s="63">
        <v>1</v>
      </c>
      <c r="CF41" s="160">
        <v>38931</v>
      </c>
    </row>
    <row r="42" spans="1:84" ht="13.2" x14ac:dyDescent="0.25">
      <c r="A42" s="145">
        <v>2007</v>
      </c>
      <c r="B42" s="146">
        <v>16815</v>
      </c>
      <c r="C42" s="146">
        <v>21962</v>
      </c>
      <c r="D42" s="146">
        <v>4496589.333333333</v>
      </c>
      <c r="E42" s="147">
        <f t="shared" si="1"/>
        <v>3.7395009313725782</v>
      </c>
      <c r="F42" s="147">
        <f t="shared" si="2"/>
        <v>4.8841462655251009</v>
      </c>
      <c r="G42" s="161">
        <v>41.564046963692071</v>
      </c>
      <c r="H42" s="149">
        <f t="shared" si="3"/>
        <v>0</v>
      </c>
      <c r="I42" s="148">
        <v>503.69874526539894</v>
      </c>
      <c r="J42" s="148">
        <v>53.995162898569795</v>
      </c>
      <c r="K42" s="48">
        <f>AVERAGE(Economics!E329:E340)</f>
        <v>2.0806554090262308</v>
      </c>
      <c r="L42" s="48">
        <f>AVERAGE(Economics!N329:N340)</f>
        <v>210.88691716355268</v>
      </c>
      <c r="M42" s="165">
        <v>85.752962501578054</v>
      </c>
      <c r="N42" s="151">
        <v>91.935537002618986</v>
      </c>
      <c r="O42" s="151">
        <v>80.381960866265203</v>
      </c>
      <c r="P42" s="152">
        <v>1</v>
      </c>
      <c r="Q42" s="151">
        <v>330.07110003787318</v>
      </c>
      <c r="R42" s="151">
        <v>315.49155668180015</v>
      </c>
      <c r="S42" s="151">
        <v>296.7464000533393</v>
      </c>
      <c r="T42" s="151">
        <v>300.75501243820531</v>
      </c>
      <c r="U42" s="33">
        <v>8.1527414091823444E-2</v>
      </c>
      <c r="V42" s="33">
        <v>1.3817371718978715E-2</v>
      </c>
      <c r="W42" s="48">
        <f>AVERAGE(Economics!D329:D340)</f>
        <v>90.768021353145912</v>
      </c>
      <c r="X42" s="48">
        <f>AVERAGE(Economics!G329:G340)</f>
        <v>97.175611928399647</v>
      </c>
      <c r="Y42" s="155">
        <f t="shared" si="8"/>
        <v>3.7533183030915569</v>
      </c>
      <c r="Z42" s="48">
        <f>AVERAGE(Economics!K329:K340)</f>
        <v>40.904774211632244</v>
      </c>
      <c r="AA42" s="48">
        <v>356.48517324759746</v>
      </c>
      <c r="AB42" s="38">
        <v>0</v>
      </c>
      <c r="AC42" s="38">
        <v>0</v>
      </c>
      <c r="AD42" s="63">
        <f t="shared" si="11"/>
        <v>17.683902060614507</v>
      </c>
      <c r="AE42" s="48">
        <f>AVERAGE(Economics!L329:L340)</f>
        <v>0.43231877944422609</v>
      </c>
      <c r="AF42" s="48">
        <f>AVERAGE(Economics!C329:C340)</f>
        <v>672318.94803543144</v>
      </c>
      <c r="AG42" s="48">
        <f>AVERAGE(Economics!D329:D340)</f>
        <v>90.768021353145912</v>
      </c>
      <c r="AH42" s="48">
        <f>AVERAGE(Economics!Q329:Q340)</f>
        <v>17.684664020011553</v>
      </c>
      <c r="AI42" s="162">
        <f>AVERAGE(Economics!P329:P340)</f>
        <v>140.00636494687635</v>
      </c>
      <c r="AJ42" s="162">
        <f>Economics!$P$336</f>
        <v>138.72771752765334</v>
      </c>
      <c r="AK42" s="162">
        <f>Economics!$P$335</f>
        <v>139.22352228297723</v>
      </c>
      <c r="AL42" s="94">
        <f t="shared" si="12"/>
        <v>3.0377318162937872E-2</v>
      </c>
      <c r="AM42" s="94">
        <f t="shared" si="10"/>
        <v>7.4225690025052193E-2</v>
      </c>
      <c r="AN42" s="162">
        <f>Economics!U336</f>
        <v>208.37972459732364</v>
      </c>
      <c r="AO42" s="64">
        <f>Economics!$P$329</f>
        <v>118.98177831506923</v>
      </c>
      <c r="AP42" s="95">
        <f>Economics!$Q$329</f>
        <v>17.988475336132378</v>
      </c>
      <c r="AQ42" s="64">
        <f>Economics!$P$340</f>
        <v>144.92209673414982</v>
      </c>
      <c r="AR42" s="63">
        <v>0</v>
      </c>
      <c r="AT42" s="112">
        <v>0</v>
      </c>
      <c r="AU42" s="63">
        <v>0</v>
      </c>
      <c r="AV42" s="63">
        <v>0</v>
      </c>
      <c r="AY42" s="63"/>
      <c r="AZ42" s="63"/>
      <c r="BB42" s="63">
        <v>0</v>
      </c>
      <c r="BD42" s="112">
        <v>0</v>
      </c>
      <c r="BE42" s="63">
        <v>0</v>
      </c>
      <c r="BL42" s="48">
        <f>GI_Data_Monthly!$Q$340</f>
        <v>752616.08621636464</v>
      </c>
      <c r="BM42" s="48">
        <f>GI_Data_Monthly!$M$340</f>
        <v>14888.7144086194</v>
      </c>
      <c r="BN42" s="96">
        <f>(X42*1000)/(Population_Annual!B43/1000)</f>
        <v>5.2205924510950101</v>
      </c>
      <c r="BO42" s="64">
        <v>302.22668125356302</v>
      </c>
      <c r="BP42" s="64">
        <f t="shared" si="6"/>
        <v>49.26340171842083</v>
      </c>
      <c r="BQ42" s="64">
        <f t="shared" si="9"/>
        <v>290656.10701190378</v>
      </c>
      <c r="BR42" s="63">
        <f>(X42*1000)/(Population_Annual!B42/1000)</f>
        <v>5.2678936455643424</v>
      </c>
      <c r="BS42" s="48">
        <v>0</v>
      </c>
      <c r="BT42" s="63">
        <v>0</v>
      </c>
      <c r="BU42" s="164">
        <v>41.375516672750749</v>
      </c>
      <c r="BV42" s="48">
        <f>GI_Data_Monthly!$AA$340</f>
        <v>4.2586411165472668</v>
      </c>
      <c r="BW42" s="64">
        <f>GI_Data_Monthly!$AD$340</f>
        <v>802842.03169596463</v>
      </c>
      <c r="BX42" s="63">
        <f>BW42/Population_Annual!B42*1000</f>
        <v>43.522097296174842</v>
      </c>
      <c r="BY42" s="63">
        <v>13.752962501578049</v>
      </c>
      <c r="BZ42" s="63">
        <v>13.145481528408339</v>
      </c>
      <c r="CA42" s="63">
        <v>226.97345226303139</v>
      </c>
      <c r="CB42" s="158">
        <v>39132</v>
      </c>
      <c r="CC42" s="157">
        <v>4465732</v>
      </c>
      <c r="CD42" s="159">
        <f t="shared" si="7"/>
        <v>3.7791575220011717</v>
      </c>
      <c r="CE42" s="63">
        <v>0</v>
      </c>
      <c r="CF42" s="160">
        <v>39304</v>
      </c>
    </row>
    <row r="43" spans="1:84" ht="13.2" x14ac:dyDescent="0.25">
      <c r="A43" s="145">
        <v>2008</v>
      </c>
      <c r="B43" s="146">
        <v>18055</v>
      </c>
      <c r="C43" s="146">
        <v>21060</v>
      </c>
      <c r="D43" s="146">
        <v>4509730</v>
      </c>
      <c r="E43" s="147">
        <f t="shared" si="1"/>
        <v>4.003565623662614</v>
      </c>
      <c r="F43" s="147">
        <f t="shared" si="2"/>
        <v>4.6699026327518505</v>
      </c>
      <c r="G43" s="161">
        <v>36</v>
      </c>
      <c r="H43" s="149">
        <f t="shared" si="3"/>
        <v>1</v>
      </c>
      <c r="I43" s="148">
        <v>654.32804610665778</v>
      </c>
      <c r="J43" s="148">
        <v>47.905349155614374</v>
      </c>
      <c r="K43" s="48">
        <f>AVERAGE(Economics!E341:E352)</f>
        <v>2.1524199558465873</v>
      </c>
      <c r="L43" s="48">
        <f>AVERAGE(Economics!N341:N352)</f>
        <v>232.18702397962474</v>
      </c>
      <c r="M43" s="165">
        <v>84.847749265066525</v>
      </c>
      <c r="N43" s="151">
        <v>91.246626881053729</v>
      </c>
      <c r="O43" s="151">
        <v>79.003699705458999</v>
      </c>
      <c r="P43" s="152">
        <v>1</v>
      </c>
      <c r="Q43" s="151">
        <v>308.34598236159644</v>
      </c>
      <c r="R43" s="151">
        <v>299.74782380465354</v>
      </c>
      <c r="S43" s="151">
        <v>262.41055536834057</v>
      </c>
      <c r="T43" s="151">
        <v>232.22794340343748</v>
      </c>
      <c r="U43" s="33">
        <v>0.16921163136044234</v>
      </c>
      <c r="V43" s="33">
        <v>5.4798835283078863E-2</v>
      </c>
      <c r="W43" s="48">
        <f>AVERAGE(Economics!D341:D352)</f>
        <v>89.650039845080016</v>
      </c>
      <c r="X43" s="48">
        <f>AVERAGE(Economics!G341:G352)</f>
        <v>58.169499462503516</v>
      </c>
      <c r="Y43" s="155">
        <f t="shared" si="8"/>
        <v>4.0583644589456931</v>
      </c>
      <c r="Z43" s="48">
        <f>AVERAGE(Economics!K341:K352)</f>
        <v>39.475781257405529</v>
      </c>
      <c r="AA43" s="48">
        <v>6.8818168802279729</v>
      </c>
      <c r="AB43" s="38">
        <v>0</v>
      </c>
      <c r="AC43" s="38">
        <v>0</v>
      </c>
      <c r="AD43" s="63">
        <f t="shared" si="11"/>
        <v>16.26294494862012</v>
      </c>
      <c r="AE43" s="48">
        <f>AVERAGE(Economics!L341:L352)</f>
        <v>0.41197271923704476</v>
      </c>
      <c r="AF43" s="48">
        <f>AVERAGE(Economics!C341:C352)</f>
        <v>664140.11830092419</v>
      </c>
      <c r="AG43" s="48">
        <f>AVERAGE(Economics!D341:D352)</f>
        <v>89.650039845080016</v>
      </c>
      <c r="AH43" s="48">
        <f>AVERAGE(Economics!Q341:Q352)</f>
        <v>16.268011397445981</v>
      </c>
      <c r="AI43" s="162">
        <f>AVERAGE(Economics!P341:P352)</f>
        <v>149.20637518823398</v>
      </c>
      <c r="AJ43" s="162">
        <f>Economics!$P$348</f>
        <v>159.51162986481765</v>
      </c>
      <c r="AK43" s="162">
        <f>Economics!$P$347</f>
        <v>178.63697354332976</v>
      </c>
      <c r="AL43" s="94">
        <f t="shared" si="12"/>
        <v>3.4491317740088068E-2</v>
      </c>
      <c r="AM43" s="94">
        <f t="shared" si="10"/>
        <v>0.10100250457714655</v>
      </c>
      <c r="AN43" s="162">
        <f>Economics!U348</f>
        <v>262.83206683535064</v>
      </c>
      <c r="AO43" s="64">
        <f>Economics!$P$341</f>
        <v>148.61140920774284</v>
      </c>
      <c r="AP43" s="95">
        <f>Economics!$Q$341</f>
        <v>17.113421065682562</v>
      </c>
      <c r="AQ43" s="64">
        <f>Economics!$P$352</f>
        <v>90.908738374533698</v>
      </c>
      <c r="AR43" s="63">
        <v>0</v>
      </c>
      <c r="AT43" s="112">
        <v>0</v>
      </c>
      <c r="AU43" s="63">
        <v>0</v>
      </c>
      <c r="AV43" s="63">
        <v>0</v>
      </c>
      <c r="AY43" s="63"/>
      <c r="AZ43" s="63"/>
      <c r="BB43" s="63">
        <v>0</v>
      </c>
      <c r="BD43" s="112">
        <v>0</v>
      </c>
      <c r="BE43" s="63">
        <v>0</v>
      </c>
      <c r="BL43" s="48">
        <f>GI_Data_Monthly!$Q$352</f>
        <v>732337.89487985009</v>
      </c>
      <c r="BM43" s="48">
        <f>GI_Data_Monthly!$M$352</f>
        <v>14788.397664677543</v>
      </c>
      <c r="BN43" s="96">
        <f>(X43*1000)/(Population_Annual!B44/1000)</f>
        <v>3.1127616278060524</v>
      </c>
      <c r="BO43" s="64">
        <v>304.94777965648001</v>
      </c>
      <c r="BP43" s="64">
        <f t="shared" si="6"/>
        <v>48.494852729659137</v>
      </c>
      <c r="BQ43" s="64">
        <f t="shared" si="9"/>
        <v>273607.61049084435</v>
      </c>
      <c r="BR43" s="63">
        <f>(X43*1000)/(Population_Annual!B43/1000)</f>
        <v>3.125056212680978</v>
      </c>
      <c r="BS43" s="48">
        <v>0</v>
      </c>
      <c r="BT43" s="63">
        <v>1</v>
      </c>
      <c r="BU43" s="164">
        <v>36.004094858777393</v>
      </c>
      <c r="BV43" s="48">
        <f>GI_Data_Monthly!$AA$352</f>
        <v>6.8784232275568185</v>
      </c>
      <c r="BW43" s="64">
        <f>GI_Data_Monthly!$AD$352</f>
        <v>766077.65524866257</v>
      </c>
      <c r="BX43" s="63">
        <f>BW43/Population_Annual!B43*1000</f>
        <v>41.156203131404318</v>
      </c>
      <c r="BY43" s="63">
        <v>12.847749265066518</v>
      </c>
      <c r="BZ43" s="63">
        <v>12.489492658527231</v>
      </c>
      <c r="CA43" s="63">
        <v>195.9393668052461</v>
      </c>
      <c r="CB43" s="158">
        <v>39450</v>
      </c>
      <c r="CC43" s="157">
        <v>4512537</v>
      </c>
      <c r="CD43" s="159">
        <f t="shared" si="7"/>
        <v>4.0558740619238804</v>
      </c>
      <c r="CE43" s="63">
        <v>1</v>
      </c>
      <c r="CF43" s="160">
        <v>39667</v>
      </c>
    </row>
    <row r="44" spans="1:84" s="112" customFormat="1" ht="13.2" x14ac:dyDescent="0.25">
      <c r="A44" s="166">
        <v>2009</v>
      </c>
      <c r="B44" s="146">
        <v>20081</v>
      </c>
      <c r="C44" s="167">
        <v>22351</v>
      </c>
      <c r="D44" s="167">
        <v>4499066.75</v>
      </c>
      <c r="E44" s="147">
        <f t="shared" si="1"/>
        <v>4.4633700978097295</v>
      </c>
      <c r="F44" s="147">
        <f t="shared" si="2"/>
        <v>4.9679191801277458</v>
      </c>
      <c r="G44" s="165">
        <v>34.627924747554204</v>
      </c>
      <c r="H44" s="149">
        <f t="shared" si="3"/>
        <v>1</v>
      </c>
      <c r="I44" s="150">
        <v>574.93978096847059</v>
      </c>
      <c r="J44" s="150">
        <v>45.013484006381013</v>
      </c>
      <c r="K44" s="168">
        <f>AVERAGE(Economics!E353:E364)</f>
        <v>2.1499469224428025</v>
      </c>
      <c r="L44" s="168">
        <f>AVERAGE(Economics!N353:N364)</f>
        <v>195.93190685712477</v>
      </c>
      <c r="M44" s="165">
        <v>87.061652681238925</v>
      </c>
      <c r="N44" s="151">
        <v>95.279904446285926</v>
      </c>
      <c r="O44" s="150">
        <v>80.814917092881515</v>
      </c>
      <c r="P44" s="152">
        <v>1</v>
      </c>
      <c r="Q44" s="169">
        <v>361.47966434973495</v>
      </c>
      <c r="R44" s="169">
        <v>329.98334512207151</v>
      </c>
      <c r="S44" s="169">
        <v>282.02836092733691</v>
      </c>
      <c r="T44" s="169">
        <v>243.10011592782038</v>
      </c>
      <c r="U44" s="33">
        <v>0.20943795141527927</v>
      </c>
      <c r="V44" s="33">
        <v>6.87524053084385E-2</v>
      </c>
      <c r="W44" s="48">
        <f>AVERAGE(Economics!D353:D364)</f>
        <v>86.859962844833333</v>
      </c>
      <c r="X44" s="48">
        <f>AVERAGE(Economics!G353:G364)</f>
        <v>33.982079649795601</v>
      </c>
      <c r="Y44" s="155">
        <f t="shared" si="8"/>
        <v>4.5321225031181678</v>
      </c>
      <c r="Z44" s="168">
        <f>AVERAGE(Economics!K353:K364)</f>
        <v>37.207057582333853</v>
      </c>
      <c r="AA44" s="48">
        <v>116.06163154842595</v>
      </c>
      <c r="AB44" s="38">
        <v>0</v>
      </c>
      <c r="AC44" s="38">
        <v>0</v>
      </c>
      <c r="AD44" s="63">
        <f t="shared" si="11"/>
        <v>14.331850872078627</v>
      </c>
      <c r="AE44" s="168">
        <f>AVERAGE(Economics!L353:L364)</f>
        <v>0.38519172983147909</v>
      </c>
      <c r="AF44" s="168">
        <f>AVERAGE(Economics!C353:C364)</f>
        <v>642443.7768246386</v>
      </c>
      <c r="AG44" s="168">
        <f>AVERAGE(Economics!D353:D364)</f>
        <v>86.859962844833333</v>
      </c>
      <c r="AH44" s="168">
        <f>AVERAGE(Economics!Q353:Q364)</f>
        <v>14.333780825654896</v>
      </c>
      <c r="AI44" s="170">
        <f>AVERAGE(Economics!P353:P364)</f>
        <v>114.85399943174237</v>
      </c>
      <c r="AJ44" s="170">
        <f>Economics!$P$358</f>
        <v>120.29371733151814</v>
      </c>
      <c r="AK44" s="170">
        <f>Economics!$P$357</f>
        <v>116.49938340543301</v>
      </c>
      <c r="AL44" s="94">
        <f t="shared" si="12"/>
        <v>-1.148954876146413E-3</v>
      </c>
      <c r="AM44" s="94">
        <f t="shared" si="10"/>
        <v>-0.15614618121674828</v>
      </c>
      <c r="AN44" s="170">
        <f>Economics!U358</f>
        <v>185.29199276070099</v>
      </c>
      <c r="AO44" s="64">
        <f>Economics!$P$353</f>
        <v>91.299618760903712</v>
      </c>
      <c r="AP44" s="38">
        <f>Economics!$Q$353</f>
        <v>14.98377980418012</v>
      </c>
      <c r="AQ44" s="74">
        <f>Economics!$P$364</f>
        <v>125.33905947917627</v>
      </c>
      <c r="AR44" s="112">
        <v>0</v>
      </c>
      <c r="AT44" s="112">
        <v>0</v>
      </c>
      <c r="AU44" s="63">
        <v>0</v>
      </c>
      <c r="AV44" s="63">
        <v>0</v>
      </c>
      <c r="AW44" s="63"/>
      <c r="AX44" s="63"/>
      <c r="AY44" s="63">
        <v>75</v>
      </c>
      <c r="AZ44" s="63"/>
      <c r="BA44" s="63"/>
      <c r="BB44" s="112">
        <v>0</v>
      </c>
      <c r="BC44" s="63"/>
      <c r="BD44" s="112">
        <v>0</v>
      </c>
      <c r="BE44" s="63">
        <v>0</v>
      </c>
      <c r="BF44" s="63"/>
      <c r="BG44" s="63"/>
      <c r="BH44" s="63"/>
      <c r="BI44" s="63">
        <v>75</v>
      </c>
      <c r="BJ44" s="63"/>
      <c r="BK44" s="63"/>
      <c r="BL44" s="168">
        <f>GI_Data_Monthly!$Q$364</f>
        <v>695668.41584095301</v>
      </c>
      <c r="BM44" s="168">
        <f>GI_Data_Monthly!$M$364</f>
        <v>14434.529607254903</v>
      </c>
      <c r="BN44" s="96">
        <f>(X44*1000)/(Population_Annual!B45/1000)</f>
        <v>1.8074293698869637</v>
      </c>
      <c r="BO44" s="64">
        <v>307.58019666000899</v>
      </c>
      <c r="BP44" s="64">
        <f t="shared" si="6"/>
        <v>46.929320430893831</v>
      </c>
      <c r="BQ44" s="64">
        <f t="shared" si="9"/>
        <v>247464.02971455123</v>
      </c>
      <c r="BR44" s="63">
        <f>(X44*1000)/(Population_Annual!B44/1000)</f>
        <v>1.818446342917529</v>
      </c>
      <c r="BS44" s="48">
        <v>0</v>
      </c>
      <c r="BT44" s="63">
        <v>1</v>
      </c>
      <c r="BU44" s="164">
        <v>34.627924747554204</v>
      </c>
      <c r="BV44" s="168">
        <f>GI_Data_Monthly!$AA$364</f>
        <v>10.680395485533532</v>
      </c>
      <c r="BW44" s="64">
        <f>GI_Data_Monthly!$AD$364</f>
        <v>721822.76487179322</v>
      </c>
      <c r="BX44" s="63">
        <f>BW44/Population_Annual!B44*1000</f>
        <v>38.626122372225879</v>
      </c>
      <c r="BY44" s="63">
        <v>15.061652681238956</v>
      </c>
      <c r="BZ44" s="63">
        <v>13.749306046752979</v>
      </c>
      <c r="CA44" s="63">
        <v>229.74441871702726</v>
      </c>
      <c r="CB44" s="158">
        <v>39849</v>
      </c>
      <c r="CC44" s="157">
        <v>4497781</v>
      </c>
      <c r="CD44" s="159">
        <f t="shared" si="7"/>
        <v>4.5333984163080849</v>
      </c>
      <c r="CE44" s="63">
        <v>1</v>
      </c>
      <c r="CF44" s="160">
        <v>39986</v>
      </c>
    </row>
    <row r="45" spans="1:84" s="112" customFormat="1" ht="13.2" x14ac:dyDescent="0.25">
      <c r="A45" s="166">
        <v>2010</v>
      </c>
      <c r="B45" s="167">
        <v>24025.238000000001</v>
      </c>
      <c r="C45" s="167">
        <v>22023.75</v>
      </c>
      <c r="D45" s="167">
        <f>AVERAGE(Company_data!J365:J376)</f>
        <v>4520327.666666667</v>
      </c>
      <c r="E45" s="171">
        <f>+B45/D45*1000</f>
        <v>5.314932848157099</v>
      </c>
      <c r="F45" s="171">
        <f t="shared" ref="F45:F50" si="13">+C45/D45*1000</f>
        <v>4.8721578664319534</v>
      </c>
      <c r="G45" s="165">
        <v>33.376191544500386</v>
      </c>
      <c r="H45" s="172">
        <f>IF(G45&gt;40,0,1)</f>
        <v>1</v>
      </c>
      <c r="I45" s="150">
        <v>918.91725954625406</v>
      </c>
      <c r="J45" s="150">
        <v>45.009493681508957</v>
      </c>
      <c r="K45" s="168">
        <f>AVERAGE(Economics!E365:E376)</f>
        <v>2.1841547215207693</v>
      </c>
      <c r="L45" s="168">
        <f>AVERAGE(Economics!N365:N376)</f>
        <v>213.32582918170112</v>
      </c>
      <c r="M45" s="165">
        <v>85.856816578299131</v>
      </c>
      <c r="N45" s="150">
        <v>92.79487203683361</v>
      </c>
      <c r="O45" s="169">
        <v>80.613441688695829</v>
      </c>
      <c r="P45" s="173">
        <v>1</v>
      </c>
      <c r="Q45" s="169">
        <v>332.56359787917899</v>
      </c>
      <c r="R45" s="169">
        <v>334.53178635272707</v>
      </c>
      <c r="S45" s="169">
        <v>313.5553492692361</v>
      </c>
      <c r="T45" s="169">
        <v>283.16947427205815</v>
      </c>
      <c r="U45" s="33">
        <v>0.25135788741935938</v>
      </c>
      <c r="V45" s="33">
        <v>8.3015553670480413E-2</v>
      </c>
      <c r="W45" s="48">
        <f>AVERAGE(Economics!D365:D376)</f>
        <v>88.754499748947822</v>
      </c>
      <c r="X45" s="48">
        <f>AVERAGE(Economics!G365:G376)</f>
        <v>37.859189009525998</v>
      </c>
      <c r="Y45" s="155">
        <f t="shared" si="8"/>
        <v>5.3979484018275796</v>
      </c>
      <c r="Z45" s="168">
        <f>AVERAGE(Economics!K365:K376)</f>
        <v>37.881922785122093</v>
      </c>
      <c r="AA45" s="168">
        <v>551.96544968100932</v>
      </c>
      <c r="AB45" s="74">
        <v>0</v>
      </c>
      <c r="AC45" s="74">
        <v>0</v>
      </c>
      <c r="AD45" s="63">
        <f t="shared" si="11"/>
        <v>14.449372461539589</v>
      </c>
      <c r="AE45" s="168">
        <f>AVERAGE(Economics!L365:L376)</f>
        <v>0.38143186510095778</v>
      </c>
      <c r="AF45" s="168">
        <f>AVERAGE(Economics!C365:C376)</f>
        <v>661019.92833377456</v>
      </c>
      <c r="AG45" s="168">
        <f>AVERAGE(Economics!D365:D376)</f>
        <v>88.754499748947822</v>
      </c>
      <c r="AH45" s="168">
        <f>AVERAGE(Economics!Q365:Q376)</f>
        <v>14.449526764737159</v>
      </c>
      <c r="AI45" s="170">
        <f>AVERAGE(Economics!P365:P376)</f>
        <v>131.50486118656394</v>
      </c>
      <c r="AJ45" s="170">
        <f>Economics!$P$372</f>
        <v>127.91958355189537</v>
      </c>
      <c r="AK45" s="170">
        <f>Economics!$P$371</f>
        <v>127.43899920926127</v>
      </c>
      <c r="AL45" s="94">
        <f t="shared" si="12"/>
        <v>1.5910997020847084E-2</v>
      </c>
      <c r="AM45" s="94">
        <f t="shared" si="10"/>
        <v>8.8775343452662581E-2</v>
      </c>
      <c r="AN45" s="170">
        <f>Economics!U372</f>
        <v>206.99145358514465</v>
      </c>
      <c r="AO45" s="64">
        <f>Economics!$P$365</f>
        <v>127.53748531716442</v>
      </c>
      <c r="AP45" s="38">
        <f>Economics!$Q$365</f>
        <v>14.15537165092735</v>
      </c>
      <c r="AQ45" s="74">
        <f>Economics!$P$376</f>
        <v>142.14881156259221</v>
      </c>
      <c r="AR45" s="174">
        <v>232.25</v>
      </c>
      <c r="AS45" s="174"/>
      <c r="AT45" s="174">
        <v>0</v>
      </c>
      <c r="AU45" s="175">
        <v>0</v>
      </c>
      <c r="AV45" s="175">
        <v>0</v>
      </c>
      <c r="AW45" s="175"/>
      <c r="AX45" s="175"/>
      <c r="AY45" s="175"/>
      <c r="AZ45" s="175"/>
      <c r="BA45" s="175"/>
      <c r="BB45" s="174">
        <v>320.762</v>
      </c>
      <c r="BC45" s="175"/>
      <c r="BD45" s="174">
        <v>0</v>
      </c>
      <c r="BE45" s="175">
        <v>0</v>
      </c>
      <c r="BF45" s="175"/>
      <c r="BG45" s="175"/>
      <c r="BH45" s="175"/>
      <c r="BI45" s="175"/>
      <c r="BJ45" s="175"/>
      <c r="BK45" s="175"/>
      <c r="BL45" s="168">
        <f>GI_Data_Monthly!$Q$376</f>
        <v>716291.96428777848</v>
      </c>
      <c r="BM45" s="168">
        <f>GI_Data_Monthly!$M$376</f>
        <v>14808.321569357357</v>
      </c>
      <c r="BN45" s="96">
        <f>(X45*1000)/(Population_Annual!B46/1000)</f>
        <v>2.0025944897070467</v>
      </c>
      <c r="BO45" s="64">
        <v>310.07</v>
      </c>
      <c r="BP45" s="64">
        <f t="shared" si="6"/>
        <v>47.757995192560898</v>
      </c>
      <c r="BQ45" s="64">
        <f t="shared" si="9"/>
        <v>252134.06413325306</v>
      </c>
      <c r="BR45" s="63">
        <f>(X45*1000)/(Population_Annual!B45/1000)</f>
        <v>2.0136439806246704</v>
      </c>
      <c r="BS45" s="48">
        <v>0</v>
      </c>
      <c r="BT45" s="63">
        <v>1</v>
      </c>
      <c r="BU45" s="164">
        <v>33.224241182760458</v>
      </c>
      <c r="BV45" s="168">
        <f>GI_Data_Monthly!$AA$376</f>
        <v>10.849658575954258</v>
      </c>
      <c r="BW45" s="64">
        <f>GI_Data_Monthly!$AD$376</f>
        <v>723387.16988033371</v>
      </c>
      <c r="BX45" s="63">
        <f>BW45/Population_Annual!B45*1000</f>
        <v>38.475314934087308</v>
      </c>
      <c r="BY45" s="63">
        <v>13.856816578299124</v>
      </c>
      <c r="BZ45" s="63">
        <v>13.938824431363628</v>
      </c>
      <c r="CA45" s="63">
        <v>230.82996767582472</v>
      </c>
      <c r="CB45" s="158">
        <v>40189</v>
      </c>
      <c r="CC45" s="157">
        <v>4502130</v>
      </c>
      <c r="CD45" s="159">
        <f t="shared" si="7"/>
        <v>5.4194314279344402</v>
      </c>
      <c r="CE45" s="63">
        <v>1</v>
      </c>
      <c r="CF45" s="160">
        <v>40409</v>
      </c>
    </row>
    <row r="46" spans="1:84" ht="13.2" x14ac:dyDescent="0.25">
      <c r="A46" s="145">
        <v>2011</v>
      </c>
      <c r="B46" s="167">
        <v>20870.245999999999</v>
      </c>
      <c r="C46" s="167">
        <v>21349.622956561481</v>
      </c>
      <c r="D46" s="167">
        <v>4547050.833333333</v>
      </c>
      <c r="E46" s="171">
        <f t="shared" ref="E46:E50" si="14">+B46/D46*1000</f>
        <v>4.5898422439013125</v>
      </c>
      <c r="F46" s="171">
        <f t="shared" si="13"/>
        <v>4.6952681505235319</v>
      </c>
      <c r="G46" s="165">
        <v>36.087185634317663</v>
      </c>
      <c r="H46" s="172">
        <f>IF(G46&gt;40,0,1)</f>
        <v>1</v>
      </c>
      <c r="I46" s="150">
        <v>815.08293331060838</v>
      </c>
      <c r="J46" s="150">
        <v>47.12874986356897</v>
      </c>
      <c r="K46" s="168">
        <f>AVERAGE(Economics!E377:E388)</f>
        <v>2.2548478353163834</v>
      </c>
      <c r="L46" s="168">
        <f>AVERAGE(Economics!N377:N388)</f>
        <v>245.26559732785321</v>
      </c>
      <c r="M46" s="165">
        <v>86.521391114505477</v>
      </c>
      <c r="N46" s="165">
        <v>92.836614691542607</v>
      </c>
      <c r="O46" s="165">
        <v>80.942133570396422</v>
      </c>
      <c r="P46" s="173">
        <v>0</v>
      </c>
      <c r="Q46" s="169">
        <v>348.51338674813121</v>
      </c>
      <c r="R46" s="169">
        <v>316.48695254743495</v>
      </c>
      <c r="S46" s="169">
        <v>287.67981618398306</v>
      </c>
      <c r="T46" s="169">
        <v>286.0547421438979</v>
      </c>
      <c r="U46" s="33">
        <v>0.29552933471213039</v>
      </c>
      <c r="V46" s="33">
        <v>9.7469383794684908E-2</v>
      </c>
      <c r="W46" s="168">
        <f>AVERAGE(Economics!D377:D388)</f>
        <v>89.458019193836307</v>
      </c>
      <c r="X46" s="48">
        <f>AVERAGE(Economics!G377:G388)</f>
        <v>42.04211241717212</v>
      </c>
      <c r="Y46" s="176">
        <f t="shared" si="8"/>
        <v>4.6873116276959976</v>
      </c>
      <c r="Z46" s="168">
        <f>AVERAGE(Economics!K377:K388)</f>
        <v>38.472247153876488</v>
      </c>
      <c r="AA46" s="48">
        <v>346.73277650544492</v>
      </c>
      <c r="AB46" s="74">
        <v>0.34188000000000002</v>
      </c>
      <c r="AC46" s="74">
        <v>0.17094000000000001</v>
      </c>
      <c r="AD46" s="63">
        <f t="shared" si="11"/>
        <v>14.74730233807202</v>
      </c>
      <c r="AE46" s="168">
        <f>AVERAGE(Economics!L377:L388)</f>
        <v>0.383323133662757</v>
      </c>
      <c r="AF46" s="168">
        <f>AVERAGE(Economics!C377:C388)</f>
        <v>672973.71101918397</v>
      </c>
      <c r="AG46" s="168">
        <f>AVERAGE(Economics!D377:D388)</f>
        <v>89.458019193836307</v>
      </c>
      <c r="AH46" s="168">
        <f>AVERAGE(Economics!Q377:Q388)</f>
        <v>14.747234184328716</v>
      </c>
      <c r="AI46" s="170">
        <f>AVERAGE(Economics!P377:P388)</f>
        <v>160.15346329603122</v>
      </c>
      <c r="AJ46" s="162">
        <f>Economics!$P$384</f>
        <v>157.31713437637211</v>
      </c>
      <c r="AK46" s="162">
        <f>Economics!$P$383</f>
        <v>162.89257819123901</v>
      </c>
      <c r="AL46" s="94">
        <f t="shared" si="12"/>
        <v>3.2366348912494791E-2</v>
      </c>
      <c r="AM46" s="94">
        <f t="shared" si="10"/>
        <v>0.1497229297955629</v>
      </c>
      <c r="AN46" s="162">
        <f>Economics!U384</f>
        <v>248.57887699365634</v>
      </c>
      <c r="AO46" s="64">
        <f>Economics!$P$377</f>
        <v>149.34784175254018</v>
      </c>
      <c r="AP46" s="95">
        <f>Economics!$Q$377</f>
        <v>14.735132384584038</v>
      </c>
      <c r="AQ46" s="64">
        <f>Economics!$P$388</f>
        <v>156.44607351018919</v>
      </c>
      <c r="AR46" s="175">
        <v>234.47900000000001</v>
      </c>
      <c r="AS46" s="175"/>
      <c r="AT46" s="175">
        <v>34.898043438517689</v>
      </c>
      <c r="AU46" s="175">
        <v>0</v>
      </c>
      <c r="AV46" s="175">
        <v>0</v>
      </c>
      <c r="AW46" s="175"/>
      <c r="AX46" s="175"/>
      <c r="AY46" s="175"/>
      <c r="AZ46" s="175"/>
      <c r="BA46" s="175"/>
      <c r="BB46" s="175">
        <v>255.75399999999999</v>
      </c>
      <c r="BC46" s="175"/>
      <c r="BD46" s="175">
        <v>0</v>
      </c>
      <c r="BE46" s="175">
        <v>0</v>
      </c>
      <c r="BF46" s="175"/>
      <c r="BG46" s="175"/>
      <c r="BH46" s="175"/>
      <c r="BI46" s="175"/>
      <c r="BJ46" s="175"/>
      <c r="BK46" s="175"/>
      <c r="BL46" s="168">
        <f>GI_Data_Monthly!$Q$388</f>
        <v>737082.97686950665</v>
      </c>
      <c r="BM46" s="168">
        <f>GI_Data_Monthly!$M$388</f>
        <v>15053.132744324233</v>
      </c>
      <c r="BN46" s="96">
        <f>(X46*1000)/(Population_Annual!B47/1000)</f>
        <v>2.2041079917323949</v>
      </c>
      <c r="BO46" s="64">
        <v>312.315</v>
      </c>
      <c r="BP46" s="64">
        <f t="shared" si="6"/>
        <v>48.198558328367945</v>
      </c>
      <c r="BQ46" s="64">
        <f t="shared" si="9"/>
        <v>257966.39178052827</v>
      </c>
      <c r="BR46" s="63">
        <f>(X46*1000)/(Population_Annual!B46/1000)</f>
        <v>2.2238538348269601</v>
      </c>
      <c r="BS46" s="48">
        <v>0</v>
      </c>
      <c r="BT46" s="63">
        <v>1</v>
      </c>
      <c r="BU46" s="164">
        <v>33.462997381059296</v>
      </c>
      <c r="BV46" s="168">
        <f>GI_Data_Monthly!$AA$388</f>
        <v>9.6366888775554838</v>
      </c>
      <c r="BW46" s="64">
        <f>GI_Data_Monthly!$AD$388</f>
        <v>719798.97028673964</v>
      </c>
      <c r="BX46" s="63">
        <f>BW46/Population_Annual!B46*1000</f>
        <v>38.074387996804013</v>
      </c>
      <c r="BY46" s="63">
        <v>14.521391114505468</v>
      </c>
      <c r="BZ46" s="63">
        <v>13.186956356143122</v>
      </c>
      <c r="CA46" s="63">
        <v>226.85185433892991</v>
      </c>
      <c r="CB46" s="158">
        <v>40527</v>
      </c>
      <c r="CC46" s="157">
        <v>4533029</v>
      </c>
      <c r="CD46" s="159">
        <f t="shared" si="7"/>
        <v>4.70150919911464</v>
      </c>
      <c r="CE46" s="63">
        <v>1</v>
      </c>
      <c r="CF46" s="160">
        <v>40760</v>
      </c>
    </row>
    <row r="47" spans="1:84" ht="13.2" x14ac:dyDescent="0.25">
      <c r="A47" s="145">
        <v>2012</v>
      </c>
      <c r="B47" s="167">
        <v>17664.895913272052</v>
      </c>
      <c r="C47" s="167">
        <v>21162.249956561482</v>
      </c>
      <c r="D47" s="167">
        <v>4576448.666666666</v>
      </c>
      <c r="E47" s="171">
        <f t="shared" si="14"/>
        <v>3.8599571851285681</v>
      </c>
      <c r="F47" s="171">
        <f t="shared" si="13"/>
        <v>4.6241641713803743</v>
      </c>
      <c r="G47" s="165">
        <v>39.000920317035437</v>
      </c>
      <c r="H47" s="149">
        <f>IF(G47&gt;40,0,1)</f>
        <v>1</v>
      </c>
      <c r="I47" s="165">
        <v>632.6134075874611</v>
      </c>
      <c r="J47" s="165">
        <v>50.757198680960649</v>
      </c>
      <c r="K47" s="168">
        <f>AVERAGE(Economics!E389:E400)</f>
        <v>2.2993982169680374</v>
      </c>
      <c r="L47" s="168">
        <f>AVERAGE(Economics!N389:N400)</f>
        <v>246.24102218927933</v>
      </c>
      <c r="M47" s="177">
        <v>83.973730437215224</v>
      </c>
      <c r="N47" s="165">
        <v>90.529534958547856</v>
      </c>
      <c r="O47" s="165">
        <v>79.57138501978352</v>
      </c>
      <c r="P47" s="173">
        <v>0</v>
      </c>
      <c r="Q47" s="169">
        <v>287.36953049316543</v>
      </c>
      <c r="R47" s="169">
        <v>296.33844153418568</v>
      </c>
      <c r="S47" s="169">
        <v>284.10994177607557</v>
      </c>
      <c r="T47" s="169">
        <v>223.35773446466777</v>
      </c>
      <c r="U47" s="33">
        <v>0.33851573814017205</v>
      </c>
      <c r="V47" s="33">
        <v>0.11132223397531057</v>
      </c>
      <c r="W47" s="168">
        <f>AVERAGE(Economics!D389:D400)</f>
        <v>89.520145868555161</v>
      </c>
      <c r="X47" s="168">
        <f>AVERAGE(Economics!G389:G400)</f>
        <v>62.165913484033162</v>
      </c>
      <c r="Y47" s="176">
        <f t="shared" si="8"/>
        <v>3.9712794191038787</v>
      </c>
      <c r="Z47" s="168">
        <f>AVERAGE(Economics!K389:K400)</f>
        <v>38.583386152835494</v>
      </c>
      <c r="AA47" s="48">
        <v>81.456904530071711</v>
      </c>
      <c r="AB47" s="74">
        <v>1.8204320000000001</v>
      </c>
      <c r="AC47" s="74">
        <v>0.91021600000000003</v>
      </c>
      <c r="AD47" s="63">
        <f t="shared" si="11"/>
        <v>14.958802084401817</v>
      </c>
      <c r="AE47" s="168">
        <f>AVERAGE(Economics!L389:L400)</f>
        <v>0.38770060318571842</v>
      </c>
      <c r="AF47" s="168">
        <f>AVERAGE(Economics!C389:C400)</f>
        <v>679886.89084345161</v>
      </c>
      <c r="AG47" s="168">
        <f>AVERAGE(Economics!D389:D400)</f>
        <v>89.520145868555161</v>
      </c>
      <c r="AH47" s="168">
        <f>AVERAGE(Economics!Q389:Q400)</f>
        <v>14.959368692436428</v>
      </c>
      <c r="AI47" s="178">
        <f>AVERAGE(Economics!P389:P400)</f>
        <v>160.82139695592792</v>
      </c>
      <c r="AJ47" s="162">
        <f>Economics!$P$396</f>
        <v>159.1455972549457</v>
      </c>
      <c r="AK47" s="162">
        <f>Economics!$P$395</f>
        <v>161.9636919427322</v>
      </c>
      <c r="AL47" s="94">
        <f t="shared" si="12"/>
        <v>1.975760002687843E-2</v>
      </c>
      <c r="AM47" s="94">
        <f t="shared" si="10"/>
        <v>3.977014599900297E-3</v>
      </c>
      <c r="AN47" s="162">
        <f>Economics!U396</f>
        <v>243.12921566956564</v>
      </c>
      <c r="AO47" s="64">
        <f>Economics!$P$389</f>
        <v>160.4152370384663</v>
      </c>
      <c r="AP47" s="95">
        <f>Economics!$Q$389</f>
        <v>14.706195112224378</v>
      </c>
      <c r="AQ47" s="64">
        <f>Economics!$P$400</f>
        <v>156.07303150642051</v>
      </c>
      <c r="AR47" s="175">
        <v>223.40299999999999</v>
      </c>
      <c r="AS47" s="175"/>
      <c r="AT47" s="175">
        <v>34.898043438517689</v>
      </c>
      <c r="AU47" s="175">
        <v>6.2389999999999999</v>
      </c>
      <c r="AV47" s="175">
        <v>13.21</v>
      </c>
      <c r="AW47" s="175"/>
      <c r="AX47" s="175"/>
      <c r="AY47" s="175"/>
      <c r="AZ47" s="175"/>
      <c r="BA47" s="175"/>
      <c r="BB47" s="175">
        <v>224.965</v>
      </c>
      <c r="BC47" s="175"/>
      <c r="BD47" s="175">
        <v>31.010086727948163</v>
      </c>
      <c r="BE47" s="175">
        <v>0</v>
      </c>
      <c r="BF47" s="175">
        <v>13.129</v>
      </c>
      <c r="BG47" s="175"/>
      <c r="BH47" s="175"/>
      <c r="BI47" s="175"/>
      <c r="BJ47" s="175"/>
      <c r="BK47" s="175"/>
      <c r="BL47" s="168">
        <f>GI_Data_Monthly!$Q$400</f>
        <v>748777.78945265233</v>
      </c>
      <c r="BM47" s="168">
        <f>GI_Data_Monthly!$M$400</f>
        <v>15390.271471397617</v>
      </c>
      <c r="BN47" s="96">
        <f>(X47*1000)/(Population_Annual!B48/1000)</f>
        <v>3.2277979536707155</v>
      </c>
      <c r="BO47" s="64">
        <v>314.52404100000001</v>
      </c>
      <c r="BP47" s="64">
        <f t="shared" si="6"/>
        <v>48.931939900255877</v>
      </c>
      <c r="BQ47" s="64">
        <f t="shared" ref="BQ47:BQ75" si="15">+AF47*AE47</f>
        <v>263592.55767806887</v>
      </c>
      <c r="BR47" s="63">
        <f>(X47*1000)/(Population_Annual!B47/1000)</f>
        <v>3.2591223144043568</v>
      </c>
      <c r="BS47" s="48">
        <v>0</v>
      </c>
      <c r="BT47" s="63">
        <v>1</v>
      </c>
      <c r="BU47" s="164">
        <v>39.000920317035437</v>
      </c>
      <c r="BV47" s="168">
        <f>GI_Data_Monthly!$AA$400</f>
        <v>8.2200588498862448</v>
      </c>
      <c r="BW47" s="64">
        <f>GI_Data_Monthly!$AD$400</f>
        <v>732407.21480689244</v>
      </c>
      <c r="BX47" s="63">
        <f>BW47/Population_Annual!B47*1000</f>
        <v>38.397323601155996</v>
      </c>
      <c r="BY47" s="63">
        <v>11.973730437215226</v>
      </c>
      <c r="BZ47" s="63">
        <v>12.347435063924403</v>
      </c>
      <c r="CA47" s="63">
        <v>197.7029034186944</v>
      </c>
      <c r="CB47" s="158">
        <v>40912</v>
      </c>
      <c r="CC47" s="157">
        <v>4560015</v>
      </c>
      <c r="CD47" s="159">
        <f t="shared" si="7"/>
        <v>3.9851901737237658</v>
      </c>
      <c r="CE47" s="63">
        <v>1</v>
      </c>
      <c r="CF47" s="160">
        <v>41130</v>
      </c>
    </row>
    <row r="48" spans="1:84" ht="13.2" x14ac:dyDescent="0.25">
      <c r="A48" s="145">
        <v>2013</v>
      </c>
      <c r="B48" s="167">
        <v>15683.580230495947</v>
      </c>
      <c r="C48" s="167">
        <v>21330.504198814477</v>
      </c>
      <c r="D48" s="167">
        <v>4626934.333333334</v>
      </c>
      <c r="E48" s="171">
        <f t="shared" si="14"/>
        <v>3.3896267162272844</v>
      </c>
      <c r="F48" s="171">
        <f t="shared" si="13"/>
        <v>4.610072817577155</v>
      </c>
      <c r="G48" s="161">
        <v>41.756781670035913</v>
      </c>
      <c r="H48" s="149">
        <f t="shared" si="3"/>
        <v>0</v>
      </c>
      <c r="I48" s="165">
        <v>511.12322748448332</v>
      </c>
      <c r="J48" s="161">
        <v>53.76237292698368</v>
      </c>
      <c r="K48" s="161">
        <f>AVERAGE(Economics!E401:E412)</f>
        <v>2.3320731924919191</v>
      </c>
      <c r="L48" s="161">
        <f>AVERAGE(Economics!N401:N412)</f>
        <v>244.27187309351007</v>
      </c>
      <c r="M48" s="165">
        <v>84.285405116593509</v>
      </c>
      <c r="N48" s="165">
        <v>90.858716646803188</v>
      </c>
      <c r="O48" s="161">
        <v>79.384111086425023</v>
      </c>
      <c r="P48" s="173">
        <v>0</v>
      </c>
      <c r="Q48" s="165">
        <v>294.84972279824376</v>
      </c>
      <c r="R48" s="165">
        <v>302.71679303157225</v>
      </c>
      <c r="S48" s="161">
        <v>312.5593922375715</v>
      </c>
      <c r="T48" s="165">
        <v>291.59484412284417</v>
      </c>
      <c r="U48" s="33">
        <v>0.38903067158175392</v>
      </c>
      <c r="V48" s="33">
        <v>0.13015115572465777</v>
      </c>
      <c r="W48" s="179">
        <f>AVERAGE(Economics!D401:D412)</f>
        <v>89.38469350432905</v>
      </c>
      <c r="X48" s="179">
        <f>AVERAGE(Economics!G401:G412)</f>
        <v>80.621168386067779</v>
      </c>
      <c r="Y48" s="155">
        <f t="shared" si="8"/>
        <v>3.5197778719519421</v>
      </c>
      <c r="Z48" s="179">
        <f>AVERAGE(Economics!K401:K412)</f>
        <v>38.520647320289719</v>
      </c>
      <c r="AA48" s="48">
        <v>220.24159851561404</v>
      </c>
      <c r="AB48" s="74">
        <v>6.2175280000000006</v>
      </c>
      <c r="AC48" s="74">
        <v>3.1087640000000003</v>
      </c>
      <c r="AD48" s="63">
        <f t="shared" si="11"/>
        <v>15.157485676201295</v>
      </c>
      <c r="AE48" s="168">
        <f>AVERAGE(Economics!L401:L412)</f>
        <v>0.39348990036876913</v>
      </c>
      <c r="AF48" s="48">
        <f>AVERAGE(Economics!C401:C412)</f>
        <v>681194.79363472143</v>
      </c>
      <c r="AG48" s="48">
        <f>AVERAGE(Economics!D401:D412)</f>
        <v>89.38469350432905</v>
      </c>
      <c r="AH48" s="48">
        <f>AVERAGE(Economics!Q401:Q412)</f>
        <v>15.157782399708063</v>
      </c>
      <c r="AI48" s="180">
        <f>AVERAGE(Economics!P401:P412)</f>
        <v>152.83249615217241</v>
      </c>
      <c r="AJ48" s="93">
        <f>Economics!$P$408</f>
        <v>152.2413423173862</v>
      </c>
      <c r="AK48" s="93">
        <f>Economics!$P$407</f>
        <v>156.54858990580013</v>
      </c>
      <c r="AL48" s="94">
        <f t="shared" si="12"/>
        <v>1.4210229129848928E-2</v>
      </c>
      <c r="AM48" s="94">
        <f t="shared" si="10"/>
        <v>-7.9968361009142841E-3</v>
      </c>
      <c r="AN48" s="93">
        <f>Economics!U408</f>
        <v>243.30722252488968</v>
      </c>
      <c r="AO48" s="64">
        <f>Economics!$P$401</f>
        <v>157.17337744008546</v>
      </c>
      <c r="AP48" s="95">
        <f>Economics!$Q$401</f>
        <v>14.9220277082255</v>
      </c>
      <c r="AQ48" s="64">
        <f>Economics!$P$412</f>
        <v>143.793900720328</v>
      </c>
      <c r="AR48" s="175">
        <v>236</v>
      </c>
      <c r="AS48" s="175">
        <v>-45</v>
      </c>
      <c r="AT48" s="175">
        <v>34.898043438517689</v>
      </c>
      <c r="AU48" s="175">
        <v>6.2389999999999999</v>
      </c>
      <c r="AV48" s="175">
        <v>13.35875774700513</v>
      </c>
      <c r="AW48" s="175"/>
      <c r="AX48" s="175"/>
      <c r="AY48" s="175"/>
      <c r="AZ48" s="175"/>
      <c r="BA48" s="175"/>
      <c r="BB48" s="175">
        <v>196</v>
      </c>
      <c r="BC48" s="175"/>
      <c r="BD48" s="175">
        <v>33.419769504052752</v>
      </c>
      <c r="BE48" s="175">
        <v>7</v>
      </c>
      <c r="BF48" s="175">
        <v>11</v>
      </c>
      <c r="BG48" s="175"/>
      <c r="BH48" s="175"/>
      <c r="BI48" s="175"/>
      <c r="BJ48" s="175"/>
      <c r="BK48" s="175"/>
      <c r="BL48" s="48">
        <f>GI_Data_Monthly!$Q$412</f>
        <v>757439.64305194735</v>
      </c>
      <c r="BM48" s="48">
        <f>GI_Data_Monthly!$M$412</f>
        <v>15736.21241341671</v>
      </c>
      <c r="BN48" s="96">
        <f>(X48*1000)/(Population_Annual!B49/1000)</f>
        <v>4.1328570954939021</v>
      </c>
      <c r="BO48" s="64">
        <v>316.74580550000002</v>
      </c>
      <c r="BP48" s="64">
        <f t="shared" si="6"/>
        <v>49.68088650322067</v>
      </c>
      <c r="BQ48" s="64">
        <f t="shared" si="15"/>
        <v>268043.2714790508</v>
      </c>
      <c r="BR48" s="63">
        <f>(X48*1000)/(Population_Annual!B48/1000)</f>
        <v>4.1860374561363045</v>
      </c>
      <c r="BS48" s="48">
        <v>0</v>
      </c>
      <c r="BT48" s="63">
        <v>0</v>
      </c>
      <c r="BU48" s="164">
        <v>41.756781670035913</v>
      </c>
      <c r="BV48" s="48">
        <f>GI_Data_Monthly!$AA$412</f>
        <v>6.9449827864578735</v>
      </c>
      <c r="BW48" s="64">
        <f>GI_Data_Monthly!$AD$412</f>
        <v>750495.54646296985</v>
      </c>
      <c r="BX48" s="63">
        <f>BW48/Population_Annual!B48*1000</f>
        <v>38.967463893767878</v>
      </c>
      <c r="BY48" s="63">
        <v>12.285405116593489</v>
      </c>
      <c r="BZ48" s="63">
        <v>12.613199709648844</v>
      </c>
      <c r="CA48" s="63">
        <v>197.27415563640642</v>
      </c>
      <c r="CB48" s="158">
        <v>41337</v>
      </c>
      <c r="CC48" s="157">
        <v>4594969</v>
      </c>
      <c r="CD48" s="159">
        <f t="shared" si="7"/>
        <v>3.5433581285020468</v>
      </c>
      <c r="CE48" s="63">
        <v>0</v>
      </c>
      <c r="CF48" s="160">
        <v>41499</v>
      </c>
    </row>
    <row r="49" spans="1:84" ht="13.8" thickBot="1" x14ac:dyDescent="0.3">
      <c r="A49" s="145">
        <v>2014</v>
      </c>
      <c r="B49" s="167">
        <v>16511.989913272053</v>
      </c>
      <c r="C49" s="167">
        <v>21941</v>
      </c>
      <c r="D49" s="167">
        <v>4708829.333333334</v>
      </c>
      <c r="E49" s="171">
        <f t="shared" si="14"/>
        <v>3.5066019055703124</v>
      </c>
      <c r="F49" s="171">
        <f t="shared" si="13"/>
        <v>4.65954453789222</v>
      </c>
      <c r="G49" s="165">
        <v>42.017682588624886</v>
      </c>
      <c r="H49" s="172">
        <f>IF(G49&gt;40,0,1)</f>
        <v>0</v>
      </c>
      <c r="I49" s="150">
        <v>452.20090404696538</v>
      </c>
      <c r="J49" s="150">
        <v>55.438350229387105</v>
      </c>
      <c r="K49" s="181">
        <f>AVERAGE(Economics!E413:E424)</f>
        <v>2.3673475643310264</v>
      </c>
      <c r="L49" s="181">
        <f>AVERAGE(Economics!N413:N424)</f>
        <v>239.77142058840516</v>
      </c>
      <c r="M49" s="182">
        <v>85.771932418260164</v>
      </c>
      <c r="N49" s="182">
        <v>92.33949693236832</v>
      </c>
      <c r="O49" s="182">
        <v>79.377968019941761</v>
      </c>
      <c r="P49" s="173">
        <v>0</v>
      </c>
      <c r="Q49" s="179">
        <v>330.52637803824371</v>
      </c>
      <c r="R49" s="179">
        <v>297.0643914494824</v>
      </c>
      <c r="S49" s="179">
        <v>251.81844128644076</v>
      </c>
      <c r="T49" s="179">
        <v>265.41080200818863</v>
      </c>
      <c r="U49" s="183">
        <v>0.43926456949814491</v>
      </c>
      <c r="V49" s="183">
        <v>0.14895748112528415</v>
      </c>
      <c r="W49" s="181">
        <f>AVERAGE(Economics!D413:D424)</f>
        <v>91.222415692852778</v>
      </c>
      <c r="X49" s="181">
        <f>AVERAGE(Economics!G413:G424)</f>
        <v>80.678022786441602</v>
      </c>
      <c r="Y49" s="176">
        <f t="shared" si="8"/>
        <v>3.6555593866955967</v>
      </c>
      <c r="Z49" s="181">
        <f>AVERAGE(Economics!K413:K424)</f>
        <v>39.26679086626357</v>
      </c>
      <c r="AA49" s="179">
        <v>69.04676833948534</v>
      </c>
      <c r="AB49" s="184">
        <v>10.081344</v>
      </c>
      <c r="AC49" s="184">
        <v>5.0406719999999998</v>
      </c>
      <c r="AD49" s="185">
        <f t="shared" si="11"/>
        <v>15.751634599891412</v>
      </c>
      <c r="AE49" s="184">
        <f>AVERAGE(Economics!L413:L424)</f>
        <v>0.40114392473627319</v>
      </c>
      <c r="AF49" s="184">
        <f>AVERAGE(Economics!C413:C424)</f>
        <v>702641.32204180164</v>
      </c>
      <c r="AG49" s="184">
        <f>AVERAGE(Economics!D413:D424)</f>
        <v>91.222415692852778</v>
      </c>
      <c r="AH49" s="184">
        <f>AVERAGE(Economics!Q413:Q424)</f>
        <v>15.752473343614826</v>
      </c>
      <c r="AI49" s="186">
        <f>AVERAGE(Economics!P413:P424)</f>
        <v>141.03872896387017</v>
      </c>
      <c r="AJ49" s="187">
        <f>Economics!$P$420</f>
        <v>142.71513914712563</v>
      </c>
      <c r="AK49" s="187">
        <f>Economics!$P$419</f>
        <v>150.04960491472431</v>
      </c>
      <c r="AL49" s="188">
        <f t="shared" si="12"/>
        <v>1.5125756752692343E-2</v>
      </c>
      <c r="AM49" s="188">
        <f t="shared" ref="AM49:AM75" si="16">L49/L48-1</f>
        <v>-1.8423948889858766E-2</v>
      </c>
      <c r="AN49" s="187">
        <f>Economics!$U$420</f>
        <v>247.634356902278</v>
      </c>
      <c r="AO49" s="189">
        <f>Economics!$P$413</f>
        <v>147.11004510995051</v>
      </c>
      <c r="AP49" s="190">
        <f>Economics!$Q$413</f>
        <v>15.425155440349878</v>
      </c>
      <c r="AQ49" s="189">
        <f>Economics!$P$424</f>
        <v>104.59222154065078</v>
      </c>
      <c r="AR49" s="175">
        <v>725</v>
      </c>
      <c r="AS49" s="175">
        <v>-45</v>
      </c>
      <c r="AT49" s="175">
        <v>35</v>
      </c>
      <c r="AU49" s="63">
        <v>8</v>
      </c>
      <c r="AV49" s="63">
        <v>13</v>
      </c>
      <c r="AW49" s="175">
        <v>23</v>
      </c>
      <c r="AX49" s="63">
        <v>35</v>
      </c>
      <c r="AY49" s="175">
        <v>200</v>
      </c>
      <c r="AZ49" s="63"/>
      <c r="BB49" s="175">
        <v>760</v>
      </c>
      <c r="BC49" s="63">
        <v>-45</v>
      </c>
      <c r="BD49" s="175">
        <v>31.010086727948163</v>
      </c>
      <c r="BE49" s="175">
        <v>7</v>
      </c>
      <c r="BF49" s="175">
        <v>12</v>
      </c>
      <c r="BG49" s="175">
        <v>23</v>
      </c>
      <c r="BH49" s="63">
        <v>0</v>
      </c>
      <c r="BI49" s="63">
        <v>200</v>
      </c>
      <c r="BL49" s="184">
        <f>GI_Data_Monthly!$Q$424</f>
        <v>783545.3895712737</v>
      </c>
      <c r="BM49" s="184">
        <f>GI_Data_Monthly!$M$424</f>
        <v>16124.740247397996</v>
      </c>
      <c r="BN49" s="191">
        <f>(X49*1000)/(Population_Annual!B50/1000)</f>
        <v>4.0767838090131372</v>
      </c>
      <c r="BO49" s="189">
        <v>319.04453836252799</v>
      </c>
      <c r="BP49" s="189">
        <f t="shared" si="6"/>
        <v>50.540718641218582</v>
      </c>
      <c r="BQ49" s="189">
        <f t="shared" si="15"/>
        <v>281860.29760573199</v>
      </c>
      <c r="BR49" s="185">
        <f>(X49*1000)/(Population_Annual!B49/1000)</f>
        <v>4.1357716043840469</v>
      </c>
      <c r="BS49" s="48">
        <v>0</v>
      </c>
      <c r="BT49" s="63">
        <v>0</v>
      </c>
      <c r="BU49" s="164">
        <v>42.017682588624886</v>
      </c>
      <c r="BV49" s="184">
        <f>GI_Data_Monthly!$AA$424</f>
        <v>6.0412491867900542</v>
      </c>
      <c r="BW49" s="189">
        <f>GI_Data_Monthly!$AD$424</f>
        <v>771920.90059518022</v>
      </c>
      <c r="BX49" s="185">
        <f>BW49/Population_Annual!B49*1000</f>
        <v>39.570733531271195</v>
      </c>
      <c r="BY49" s="63">
        <v>13.771932418260155</v>
      </c>
      <c r="BZ49" s="63">
        <v>12.377682977061767</v>
      </c>
      <c r="CA49" s="63">
        <v>206.41783358111499</v>
      </c>
      <c r="CB49" s="158">
        <v>41662</v>
      </c>
      <c r="CC49" s="157">
        <v>4679556</v>
      </c>
      <c r="CD49" s="159">
        <f t="shared" si="7"/>
        <v>3.6774952127545357</v>
      </c>
      <c r="CE49" s="63">
        <v>0</v>
      </c>
      <c r="CF49" s="160">
        <v>41848</v>
      </c>
    </row>
    <row r="50" spans="1:84" ht="13.8" thickBot="1" x14ac:dyDescent="0.3">
      <c r="A50" s="145">
        <v>2015</v>
      </c>
      <c r="B50" s="192">
        <v>18518.979519062952</v>
      </c>
      <c r="C50" s="192">
        <v>21813.070122006346</v>
      </c>
      <c r="D50" s="192">
        <v>4763322.7142857146</v>
      </c>
      <c r="E50" s="193">
        <f t="shared" si="14"/>
        <v>3.8878280204535693</v>
      </c>
      <c r="F50" s="193">
        <f t="shared" si="13"/>
        <v>4.5793811233042456</v>
      </c>
      <c r="G50" s="194">
        <v>38.241781878399522</v>
      </c>
      <c r="H50" s="194">
        <f t="shared" si="3"/>
        <v>1</v>
      </c>
      <c r="I50" s="194">
        <v>578.37075601052425</v>
      </c>
      <c r="J50" s="181">
        <v>51.158566538992027</v>
      </c>
      <c r="K50" s="150">
        <f>AVERAGE(Economics!E425:E436)</f>
        <v>2.3649125661521024</v>
      </c>
      <c r="L50" s="48">
        <f>AVERAGE(Economics!N425:N436)</f>
        <v>196.57183098949724</v>
      </c>
      <c r="M50" s="194">
        <v>84.807743423812056</v>
      </c>
      <c r="N50" s="194">
        <v>91.488932032806417</v>
      </c>
      <c r="O50" s="194">
        <v>79.712194169507313</v>
      </c>
      <c r="P50" s="195">
        <v>0</v>
      </c>
      <c r="Q50" s="181">
        <v>307.38584217148917</v>
      </c>
      <c r="R50" s="181">
        <v>296.60488815132453</v>
      </c>
      <c r="S50" s="181">
        <v>275.18104203813823</v>
      </c>
      <c r="T50" s="181">
        <v>288.98834757774938</v>
      </c>
      <c r="U50" s="33">
        <v>0.50489037509554513</v>
      </c>
      <c r="V50" s="33">
        <v>0.17449734037549197</v>
      </c>
      <c r="W50" s="48">
        <f>AVERAGE(Economics!D425:D436)</f>
        <v>93.848531493953558</v>
      </c>
      <c r="X50" s="48">
        <f>AVERAGE(Economics!G425:G436)</f>
        <v>101.03925913033352</v>
      </c>
      <c r="Y50" s="196">
        <f t="shared" si="8"/>
        <v>4.0623253608290613</v>
      </c>
      <c r="Z50" s="48">
        <f>AVERAGE(Economics!K425:K436)</f>
        <v>40.534771563843591</v>
      </c>
      <c r="AA50" s="184">
        <v>141.62315554874661</v>
      </c>
      <c r="AB50" s="48">
        <v>14.108107168</v>
      </c>
      <c r="AC50" s="48">
        <v>7.054053584</v>
      </c>
      <c r="AD50" s="63">
        <f t="shared" si="11"/>
        <v>16.550081131030264</v>
      </c>
      <c r="AE50" s="48">
        <f>AVERAGE(Economics!L425:L436)</f>
        <v>0.40829343530315315</v>
      </c>
      <c r="AF50" s="48">
        <f>AVERAGE(Economics!C425:C436)</f>
        <v>735281.98006249545</v>
      </c>
      <c r="AG50" s="48">
        <f>AVERAGE(Economics!D425:D436)</f>
        <v>93.848531493953558</v>
      </c>
      <c r="AH50" s="48">
        <f>AVERAGE(Economics!Q425:Q436)</f>
        <v>16.550467893943008</v>
      </c>
      <c r="AI50" s="180">
        <f>AVERAGE(Economics!P425:P436)</f>
        <v>99.594953770398106</v>
      </c>
      <c r="AJ50" s="93">
        <f>Economics!$P$432</f>
        <v>99.154261393827625</v>
      </c>
      <c r="AK50" s="93">
        <f>Economics!$P$431</f>
        <v>102.87283793563967</v>
      </c>
      <c r="AL50" s="94">
        <f t="shared" si="12"/>
        <v>-1.028576545164861E-3</v>
      </c>
      <c r="AM50" s="94">
        <f t="shared" si="16"/>
        <v>-0.18016988635632647</v>
      </c>
      <c r="AN50" s="93">
        <f>Economics!$U$432</f>
        <v>198.82984775480665</v>
      </c>
      <c r="AO50" s="64">
        <f>Economics!$P$425</f>
        <v>99.517717470022234</v>
      </c>
      <c r="AP50" s="95">
        <f>Economics!$Q$425</f>
        <v>16.27334414808983</v>
      </c>
      <c r="AQ50" s="64">
        <f>Economics!$P$436</f>
        <v>92.158943839698438</v>
      </c>
      <c r="AR50" s="197">
        <v>836</v>
      </c>
      <c r="AS50" s="197">
        <v>-45</v>
      </c>
      <c r="AT50" s="197">
        <v>33.929877993655595</v>
      </c>
      <c r="AU50" s="185">
        <v>8</v>
      </c>
      <c r="AV50" s="185">
        <v>13</v>
      </c>
      <c r="AW50" s="185">
        <v>60</v>
      </c>
      <c r="AX50" s="185">
        <v>40</v>
      </c>
      <c r="AY50" s="185">
        <v>200</v>
      </c>
      <c r="AZ50" s="185"/>
      <c r="BA50" s="185"/>
      <c r="BB50" s="197">
        <v>907</v>
      </c>
      <c r="BC50" s="185">
        <v>-45</v>
      </c>
      <c r="BD50" s="197">
        <v>31.020480937046727</v>
      </c>
      <c r="BE50" s="185">
        <v>8</v>
      </c>
      <c r="BF50" s="185">
        <v>13</v>
      </c>
      <c r="BG50" s="185">
        <v>45</v>
      </c>
      <c r="BH50" s="185">
        <v>40</v>
      </c>
      <c r="BI50" s="185">
        <v>200</v>
      </c>
      <c r="BJ50" s="112"/>
      <c r="BK50" s="112"/>
      <c r="BL50" s="48">
        <f>GI_Data_Monthly!$Q$436</f>
        <v>820608.04589027574</v>
      </c>
      <c r="BM50" s="48">
        <f>GI_Data_Monthly!$M$436</f>
        <v>16488.212266388742</v>
      </c>
      <c r="BN50" s="96">
        <f>(X50*1000)/(Population_Annual!B51/1000)</f>
        <v>5.032914632859959</v>
      </c>
      <c r="BO50" s="64">
        <v>321.65625244448</v>
      </c>
      <c r="BP50" s="64">
        <f t="shared" si="6"/>
        <v>51.260350579489256</v>
      </c>
      <c r="BQ50" s="64">
        <f t="shared" si="15"/>
        <v>300210.80555622082</v>
      </c>
      <c r="BR50" s="63">
        <f>(X50*1000)/(Population_Annual!B50/1000)</f>
        <v>5.1056682039368368</v>
      </c>
      <c r="BS50" s="184">
        <v>0</v>
      </c>
      <c r="BT50" s="185">
        <v>1</v>
      </c>
      <c r="BU50" s="198">
        <v>38.241781878399522</v>
      </c>
      <c r="BV50" s="48">
        <f>GI_Data_Monthly!$AA$436</f>
        <v>5.5377240016393827</v>
      </c>
      <c r="BW50" s="64">
        <f>GI_Data_Monthly!$AD$436</f>
        <v>797156.64292671031</v>
      </c>
      <c r="BX50" s="63">
        <f>BW50/Population_Annual!B50*1000</f>
        <v>40.281543633429649</v>
      </c>
      <c r="BY50" s="185">
        <v>12.807743423812049</v>
      </c>
      <c r="BZ50" s="185">
        <v>12.358537006305189</v>
      </c>
      <c r="CA50" s="185">
        <v>203.83239971073868</v>
      </c>
      <c r="CB50" s="199">
        <v>42055</v>
      </c>
      <c r="CC50" s="158"/>
      <c r="CD50" s="159"/>
      <c r="CF50" s="160">
        <v>42177</v>
      </c>
    </row>
    <row r="51" spans="1:84" ht="13.2" x14ac:dyDescent="0.25">
      <c r="A51" s="145">
        <v>2016</v>
      </c>
      <c r="B51" s="148"/>
      <c r="C51" s="200"/>
      <c r="D51" s="167"/>
      <c r="E51" s="147"/>
      <c r="F51" s="147"/>
      <c r="G51" s="201">
        <f>AVERAGE($G$31:$G$50)</f>
        <v>38.557812101933393</v>
      </c>
      <c r="H51" s="149">
        <f t="shared" si="3"/>
        <v>1</v>
      </c>
      <c r="I51" s="148">
        <f>AVERAGE($I$31:$I$50)</f>
        <v>609.71222297330837</v>
      </c>
      <c r="J51" s="148">
        <f>AVERAGE($J$31:$J$50)</f>
        <v>50.237274339072599</v>
      </c>
      <c r="K51" s="150">
        <f>AVERAGE(Economics!E437:E448)</f>
        <v>2.4139616381781268</v>
      </c>
      <c r="L51" s="48">
        <f>AVERAGE(Economics!N437:N448)</f>
        <v>200.83054591990557</v>
      </c>
      <c r="M51" s="150">
        <f>AVERAGE(M31:M50)</f>
        <v>84.92921800470107</v>
      </c>
      <c r="N51" s="150">
        <f>AVERAGE(N31:N50)</f>
        <v>91.790962727444622</v>
      </c>
      <c r="O51" s="150">
        <f>AVERAGE(O31:O50)</f>
        <v>79.222304857548778</v>
      </c>
      <c r="P51" s="152">
        <v>0</v>
      </c>
      <c r="Q51" s="151">
        <f>AVERAGE(Q31:Q50)</f>
        <v>309.39571529562659</v>
      </c>
      <c r="R51" s="151">
        <f t="shared" ref="R51:T51" si="17">AVERAGE(R31:R50)</f>
        <v>299.64945070486709</v>
      </c>
      <c r="S51" s="151">
        <f t="shared" si="17"/>
        <v>286.50015221396745</v>
      </c>
      <c r="T51" s="151">
        <f t="shared" si="17"/>
        <v>275.8254378956396</v>
      </c>
      <c r="U51" s="33">
        <v>0.56433061856747291</v>
      </c>
      <c r="V51" s="33">
        <v>0.1976342974933149</v>
      </c>
      <c r="W51" s="48">
        <f>AVERAGE(Economics!D437:D448)</f>
        <v>95.50549038835068</v>
      </c>
      <c r="X51" s="48">
        <f>AVERAGE(Economics!G437:G448)</f>
        <v>131.77837561172407</v>
      </c>
      <c r="Y51" s="155"/>
      <c r="Z51" s="48">
        <f>AVERAGE(Economics!K437:K448)</f>
        <v>41.44354265050481</v>
      </c>
      <c r="AA51" s="48">
        <f>AVERAGE($AA$31:$AA$50)</f>
        <v>215.23461010029996</v>
      </c>
      <c r="AB51" s="74">
        <v>20.871139167999996</v>
      </c>
      <c r="AC51" s="48">
        <v>10.435569583999998</v>
      </c>
      <c r="AD51" s="63">
        <f t="shared" si="11"/>
        <v>17.077644638633107</v>
      </c>
      <c r="AE51" s="48">
        <f>AVERAGE(Economics!L437:L448)</f>
        <v>0.41207009696660402</v>
      </c>
      <c r="AF51" s="48">
        <f>AVERAGE(Economics!C437:C448)</f>
        <v>761953.48900509672</v>
      </c>
      <c r="AG51" s="48">
        <f>AVERAGE(Economics!D437:D448)</f>
        <v>95.50549038835068</v>
      </c>
      <c r="AH51" s="48">
        <f>AVERAGE(Economics!Q437:Q448)</f>
        <v>17.077813044875452</v>
      </c>
      <c r="AI51" s="180">
        <f>AVERAGE(Economics!P437:P448)</f>
        <v>103.32865709917299</v>
      </c>
      <c r="AJ51" s="93">
        <f>Economics!$P$444</f>
        <v>105.13594830749902</v>
      </c>
      <c r="AK51" s="93">
        <f>Economics!$P$443</f>
        <v>106.21576341230346</v>
      </c>
      <c r="AL51" s="94">
        <f t="shared" si="12"/>
        <v>2.074033210700521E-2</v>
      </c>
      <c r="AM51" s="94">
        <f t="shared" si="16"/>
        <v>2.1664929857807991E-2</v>
      </c>
      <c r="AN51" s="93">
        <f>Economics!$U$444</f>
        <v>200.59122401935966</v>
      </c>
      <c r="AO51" s="64">
        <f>Economics!$P$437</f>
        <v>94.587033365849578</v>
      </c>
      <c r="AP51" s="95">
        <f>Economics!$Q$437</f>
        <v>16.86902588877313</v>
      </c>
      <c r="AQ51" s="64">
        <f>Economics!$P$448</f>
        <v>101.94276110365301</v>
      </c>
      <c r="AY51" s="63"/>
      <c r="AZ51" s="63"/>
      <c r="BL51" s="48">
        <f>GI_Data_Monthly!$Q$448</f>
        <v>850986.7522845167</v>
      </c>
      <c r="BM51" s="48">
        <f>GI_Data_Monthly!$M$448</f>
        <v>16965.065571345458</v>
      </c>
      <c r="BN51" s="96">
        <f>(X51*1000)/(Population_Annual!B52/1000)</f>
        <v>6.4700430618991644</v>
      </c>
      <c r="BO51" s="64">
        <v>324.28341863537202</v>
      </c>
      <c r="BP51" s="64">
        <f t="shared" si="6"/>
        <v>52.315550522862758</v>
      </c>
      <c r="BQ51" s="64">
        <f t="shared" si="15"/>
        <v>313978.24809837248</v>
      </c>
      <c r="BR51" s="63">
        <f>(X51*1000)/(Population_Annual!B51/1000)</f>
        <v>6.5640753962303213</v>
      </c>
      <c r="BS51" s="48">
        <v>0</v>
      </c>
      <c r="BT51" s="63">
        <v>0</v>
      </c>
      <c r="BU51" s="148">
        <f>AVERAGE($BU$31:$BU$50)</f>
        <v>38.476451804180769</v>
      </c>
      <c r="BV51" s="48">
        <f>GI_Data_Monthly!$AA$448</f>
        <v>5.1526821273802641</v>
      </c>
      <c r="BW51" s="64">
        <f>GI_Data_Monthly!$AD$448</f>
        <v>826566.70631745772</v>
      </c>
      <c r="BX51" s="63">
        <f>BW51/Population_Annual!B51*1000</f>
        <v>41.172507667478399</v>
      </c>
      <c r="BY51" s="63">
        <f>AVERAGE(BY31:BY50)</f>
        <v>12.891488137317776</v>
      </c>
      <c r="BZ51" s="63">
        <f>AVERAGE(BZ31:BZ50)</f>
        <v>12.485393779369465</v>
      </c>
      <c r="CA51" s="63">
        <f>AVERAGE(CA31:CA50)</f>
        <v>209.14695356140027</v>
      </c>
      <c r="CB51" s="158"/>
      <c r="CC51" s="158"/>
      <c r="CD51" s="159"/>
    </row>
    <row r="52" spans="1:84" x14ac:dyDescent="0.25">
      <c r="A52" s="145">
        <v>2017</v>
      </c>
      <c r="B52" s="148"/>
      <c r="C52" s="148"/>
      <c r="D52" s="148"/>
      <c r="E52" s="147"/>
      <c r="F52" s="147"/>
      <c r="G52" s="201">
        <f>G51</f>
        <v>38.557812101933393</v>
      </c>
      <c r="H52" s="149">
        <f t="shared" si="3"/>
        <v>1</v>
      </c>
      <c r="I52" s="148">
        <f>I51</f>
        <v>609.71222297330837</v>
      </c>
      <c r="J52" s="148">
        <f>J51</f>
        <v>50.237274339072599</v>
      </c>
      <c r="K52" s="150">
        <f>AVERAGE(Economics!E449:E460)</f>
        <v>2.4732375011621475</v>
      </c>
      <c r="L52" s="48">
        <f>AVERAGE(Economics!N449:N460)</f>
        <v>213.13040365849884</v>
      </c>
      <c r="M52" s="150">
        <f t="shared" ref="M52:M75" si="18">M51</f>
        <v>84.92921800470107</v>
      </c>
      <c r="N52" s="150">
        <f t="shared" ref="N52:N75" si="19">N51</f>
        <v>91.790962727444622</v>
      </c>
      <c r="O52" s="150">
        <f t="shared" ref="O52:O75" si="20">O51</f>
        <v>79.222304857548778</v>
      </c>
      <c r="P52" s="152">
        <v>0</v>
      </c>
      <c r="Q52" s="151">
        <f t="shared" ref="Q52:Q75" si="21">Q51</f>
        <v>309.39571529562659</v>
      </c>
      <c r="R52" s="151">
        <f t="shared" ref="R52:R75" si="22">R51</f>
        <v>299.64945070486709</v>
      </c>
      <c r="S52" s="151">
        <f t="shared" ref="S52:S75" si="23">S51</f>
        <v>286.50015221396745</v>
      </c>
      <c r="T52" s="151">
        <f t="shared" ref="T52:V75" si="24">T51</f>
        <v>275.8254378956396</v>
      </c>
      <c r="U52" s="33">
        <v>0.62178635272510641</v>
      </c>
      <c r="V52" s="33">
        <v>0.22069654575369996</v>
      </c>
      <c r="W52" s="48">
        <f>AVERAGE(Economics!D449:D460)</f>
        <v>97.559019515976161</v>
      </c>
      <c r="X52" s="48">
        <f>AVERAGE(Economics!G449:G460)</f>
        <v>148.3374410065575</v>
      </c>
      <c r="Y52" s="155"/>
      <c r="Z52" s="48">
        <f>AVERAGE(Economics!K449:K460)</f>
        <v>42.493071542997029</v>
      </c>
      <c r="AA52" s="48">
        <f>AA51</f>
        <v>215.23461010029996</v>
      </c>
      <c r="AB52" s="74">
        <v>32.035177103999992</v>
      </c>
      <c r="AC52" s="48">
        <v>16.017588551999996</v>
      </c>
      <c r="AD52" s="63">
        <f t="shared" si="11"/>
        <v>17.597082058498312</v>
      </c>
      <c r="AE52" s="48">
        <f>AVERAGE(Economics!L449:L460)</f>
        <v>0.41411649992617106</v>
      </c>
      <c r="AF52" s="48">
        <f>AVERAGE(Economics!C449:C460)</f>
        <v>791719.18227095215</v>
      </c>
      <c r="AG52" s="48">
        <f>AVERAGE(Economics!D449:D460)</f>
        <v>97.559019515976161</v>
      </c>
      <c r="AH52" s="48">
        <f>AVERAGE(Economics!Q449:Q460)</f>
        <v>17.597221500912941</v>
      </c>
      <c r="AI52" s="180">
        <f>AVERAGE(Economics!P449:P460)</f>
        <v>108.91022411814828</v>
      </c>
      <c r="AJ52" s="93">
        <f>Economics!$P$456</f>
        <v>108.87814817306619</v>
      </c>
      <c r="AK52" s="93">
        <f>Economics!$P$455</f>
        <v>111.08341040439083</v>
      </c>
      <c r="AL52" s="94">
        <f t="shared" si="12"/>
        <v>2.455542873860983E-2</v>
      </c>
      <c r="AM52" s="94">
        <f t="shared" si="16"/>
        <v>6.1244954955699926E-2</v>
      </c>
      <c r="AN52" s="93">
        <f>Economics!$U$456</f>
        <v>212.61721461902928</v>
      </c>
      <c r="AO52" s="64">
        <f>Economics!$P$449</f>
        <v>103.15915590529529</v>
      </c>
      <c r="AP52" s="95">
        <f>Economics!$Q$449</f>
        <v>17.377819399006363</v>
      </c>
      <c r="AQ52" s="64">
        <f>Economics!$P$460</f>
        <v>108.96488059279653</v>
      </c>
      <c r="AY52" s="63"/>
      <c r="AZ52" s="63"/>
      <c r="BL52" s="48">
        <f>GI_Data_Monthly!$Q$460</f>
        <v>884943.57969602023</v>
      </c>
      <c r="BM52" s="48">
        <f>GI_Data_Monthly!$M$460</f>
        <v>17436.292748903466</v>
      </c>
      <c r="BN52" s="96">
        <f>(X52*1000)/(Population_Annual!B53/1000)</f>
        <v>7.1803860362248102</v>
      </c>
      <c r="BO52" s="64">
        <v>326.91378624991398</v>
      </c>
      <c r="BP52" s="64">
        <f t="shared" si="6"/>
        <v>53.336058258412017</v>
      </c>
      <c r="BQ52" s="64">
        <f t="shared" si="15"/>
        <v>327863.97668645694</v>
      </c>
      <c r="BR52" s="63">
        <f>(X52*1000)/(Population_Annual!B52/1000)</f>
        <v>7.2830585940153814</v>
      </c>
      <c r="BS52" s="48">
        <v>0</v>
      </c>
      <c r="BT52" s="63">
        <v>0</v>
      </c>
      <c r="BU52" s="64">
        <f t="shared" ref="BU52:BU75" si="25">BU51</f>
        <v>38.476451804180769</v>
      </c>
      <c r="BV52" s="48">
        <f>GI_Data_Monthly!$AA$460</f>
        <v>5.0896518330751137</v>
      </c>
      <c r="BW52" s="64">
        <f>GI_Data_Monthly!$AD$460</f>
        <v>851604.03286158538</v>
      </c>
      <c r="BX52" s="63">
        <f>BW52/Population_Annual!B52*1000</f>
        <v>41.811979687289771</v>
      </c>
      <c r="BY52" s="63">
        <f t="shared" ref="BY52:BY77" si="26">BY51</f>
        <v>12.891488137317776</v>
      </c>
      <c r="BZ52" s="63">
        <f t="shared" ref="BZ52:BZ77" si="27">BZ51</f>
        <v>12.485393779369465</v>
      </c>
      <c r="CA52" s="63">
        <f t="shared" ref="CA52:CA77" si="28">CA51</f>
        <v>209.14695356140027</v>
      </c>
      <c r="CB52" s="158"/>
      <c r="CC52" s="158"/>
      <c r="CD52" s="159"/>
    </row>
    <row r="53" spans="1:84" x14ac:dyDescent="0.25">
      <c r="A53" s="145">
        <v>2018</v>
      </c>
      <c r="B53" s="148"/>
      <c r="C53" s="148"/>
      <c r="D53" s="148"/>
      <c r="E53" s="147"/>
      <c r="F53" s="147"/>
      <c r="G53" s="201">
        <f t="shared" ref="G53:G75" si="29">G52</f>
        <v>38.557812101933393</v>
      </c>
      <c r="H53" s="149">
        <f t="shared" si="3"/>
        <v>1</v>
      </c>
      <c r="I53" s="148">
        <f t="shared" ref="I53:I76" si="30">I52</f>
        <v>609.71222297330837</v>
      </c>
      <c r="J53" s="148">
        <f t="shared" ref="J53:J75" si="31">J52</f>
        <v>50.237274339072599</v>
      </c>
      <c r="K53" s="150">
        <f>AVERAGE(Economics!E461:E472)</f>
        <v>2.537356263772987</v>
      </c>
      <c r="L53" s="48">
        <f>AVERAGE(Economics!N461:N472)</f>
        <v>228.85363949828124</v>
      </c>
      <c r="M53" s="150">
        <f t="shared" si="18"/>
        <v>84.92921800470107</v>
      </c>
      <c r="N53" s="150">
        <f t="shared" si="19"/>
        <v>91.790962727444622</v>
      </c>
      <c r="O53" s="150">
        <f t="shared" si="20"/>
        <v>79.222304857548778</v>
      </c>
      <c r="P53" s="152">
        <v>0</v>
      </c>
      <c r="Q53" s="151">
        <f t="shared" si="21"/>
        <v>309.39571529562659</v>
      </c>
      <c r="R53" s="151">
        <f t="shared" si="22"/>
        <v>299.64945070486709</v>
      </c>
      <c r="S53" s="151">
        <f t="shared" si="23"/>
        <v>286.50015221396745</v>
      </c>
      <c r="T53" s="151">
        <f t="shared" si="24"/>
        <v>275.8254378956396</v>
      </c>
      <c r="U53" s="33">
        <v>0.67507720731406728</v>
      </c>
      <c r="V53" s="33">
        <v>0.24135421267990048</v>
      </c>
      <c r="W53" s="48">
        <f>AVERAGE(Economics!D461:D472)</f>
        <v>99.330172410934665</v>
      </c>
      <c r="X53" s="48">
        <f>AVERAGE(Economics!G461:G472)</f>
        <v>156.26163020865803</v>
      </c>
      <c r="Y53" s="155"/>
      <c r="Z53" s="48">
        <f>AVERAGE(Economics!K461:K472)</f>
        <v>43.370191925856567</v>
      </c>
      <c r="AA53" s="48">
        <f t="shared" ref="AA53:AA76" si="32">AA52</f>
        <v>215.23461010029996</v>
      </c>
      <c r="AB53" s="74">
        <v>55.323638559999985</v>
      </c>
      <c r="AC53" s="48">
        <v>27.661819279999992</v>
      </c>
      <c r="AD53" s="63">
        <f t="shared" si="11"/>
        <v>17.985257975400632</v>
      </c>
      <c r="AE53" s="48">
        <f>AVERAGE(Economics!L461:L472)</f>
        <v>0.41469168515895194</v>
      </c>
      <c r="AF53" s="48">
        <f>AVERAGE(Economics!C461:C472)</f>
        <v>820165.14186927339</v>
      </c>
      <c r="AG53" s="48">
        <f>AVERAGE(Economics!D461:D472)</f>
        <v>99.330172410934665</v>
      </c>
      <c r="AH53" s="48">
        <f>AVERAGE(Economics!Q461:Q472)</f>
        <v>17.985248929917354</v>
      </c>
      <c r="AI53" s="180">
        <f>AVERAGE(Economics!P461:P472)</f>
        <v>118.19188401697981</v>
      </c>
      <c r="AJ53" s="93">
        <f>Economics!$P$468</f>
        <v>117.94921924596846</v>
      </c>
      <c r="AK53" s="93">
        <f>Economics!$P$467</f>
        <v>120.52042101085756</v>
      </c>
      <c r="AL53" s="94">
        <f t="shared" si="12"/>
        <v>2.5925032505253132E-2</v>
      </c>
      <c r="AM53" s="94">
        <f t="shared" si="16"/>
        <v>7.3772843150881062E-2</v>
      </c>
      <c r="AN53" s="93">
        <f>Economics!$U$468</f>
        <v>228.13293860423565</v>
      </c>
      <c r="AO53" s="64">
        <f>Economics!$P$461</f>
        <v>112.2070584220878</v>
      </c>
      <c r="AP53" s="95">
        <f>Economics!$Q$461</f>
        <v>17.843263495935094</v>
      </c>
      <c r="AQ53" s="64">
        <f>Economics!$P$472</f>
        <v>118.34609151174163</v>
      </c>
      <c r="AY53" s="63"/>
      <c r="AZ53" s="63"/>
      <c r="BL53" s="48">
        <f>GI_Data_Monthly!$Q$472</f>
        <v>915987.92060496809</v>
      </c>
      <c r="BM53" s="48">
        <f>GI_Data_Monthly!$M$472</f>
        <v>17887.170939292311</v>
      </c>
      <c r="BN53" s="96">
        <f>(X53*1000)/(Population_Annual!B54/1000)</f>
        <v>7.4593409158509587</v>
      </c>
      <c r="BO53" s="64">
        <v>329.54413729616499</v>
      </c>
      <c r="BP53" s="64">
        <f t="shared" si="6"/>
        <v>54.278528776304434</v>
      </c>
      <c r="BQ53" s="64">
        <f t="shared" si="15"/>
        <v>340115.6647903999</v>
      </c>
      <c r="BR53" s="63">
        <f>(X53*1000)/(Population_Annual!B53/1000)</f>
        <v>7.5639624085086679</v>
      </c>
      <c r="BS53" s="48">
        <v>0</v>
      </c>
      <c r="BT53" s="63">
        <v>0</v>
      </c>
      <c r="BU53" s="64">
        <f t="shared" si="25"/>
        <v>38.476451804180769</v>
      </c>
      <c r="BV53" s="48">
        <f>GI_Data_Monthly!$AA$472</f>
        <v>5.132102391932424</v>
      </c>
      <c r="BW53" s="64">
        <f>GI_Data_Monthly!$AD$472</f>
        <v>876727.16686710191</v>
      </c>
      <c r="BX53" s="63">
        <f>BW53/Population_Annual!B53*1000</f>
        <v>42.438641679636277</v>
      </c>
      <c r="BY53" s="63">
        <f t="shared" si="26"/>
        <v>12.891488137317776</v>
      </c>
      <c r="BZ53" s="63">
        <f t="shared" si="27"/>
        <v>12.485393779369465</v>
      </c>
      <c r="CA53" s="63">
        <f t="shared" si="28"/>
        <v>209.14695356140027</v>
      </c>
      <c r="CB53" s="158"/>
      <c r="CC53" s="158"/>
      <c r="CD53" s="159"/>
    </row>
    <row r="54" spans="1:84" x14ac:dyDescent="0.25">
      <c r="A54" s="145">
        <v>2019</v>
      </c>
      <c r="B54" s="148"/>
      <c r="C54" s="148"/>
      <c r="D54" s="148"/>
      <c r="E54" s="147"/>
      <c r="F54" s="147"/>
      <c r="G54" s="201">
        <f t="shared" si="29"/>
        <v>38.557812101933393</v>
      </c>
      <c r="H54" s="149">
        <f t="shared" si="3"/>
        <v>1</v>
      </c>
      <c r="I54" s="148">
        <f t="shared" si="30"/>
        <v>609.71222297330837</v>
      </c>
      <c r="J54" s="148">
        <f t="shared" si="31"/>
        <v>50.237274339072599</v>
      </c>
      <c r="K54" s="150">
        <f>AVERAGE(Economics!E473:E484)</f>
        <v>2.5993913709193159</v>
      </c>
      <c r="L54" s="48">
        <f>AVERAGE(Economics!N473:N484)</f>
        <v>241.41169953641989</v>
      </c>
      <c r="M54" s="150">
        <f t="shared" si="18"/>
        <v>84.92921800470107</v>
      </c>
      <c r="N54" s="150">
        <f t="shared" si="19"/>
        <v>91.790962727444622</v>
      </c>
      <c r="O54" s="150">
        <f t="shared" si="20"/>
        <v>79.222304857548778</v>
      </c>
      <c r="P54" s="152">
        <v>0</v>
      </c>
      <c r="Q54" s="151">
        <f t="shared" si="21"/>
        <v>309.39571529562659</v>
      </c>
      <c r="R54" s="151">
        <f t="shared" si="22"/>
        <v>299.64945070486709</v>
      </c>
      <c r="S54" s="151">
        <f t="shared" si="23"/>
        <v>286.50015221396745</v>
      </c>
      <c r="T54" s="151">
        <f t="shared" si="24"/>
        <v>275.8254378956396</v>
      </c>
      <c r="U54" s="33">
        <v>0.72791005551500387</v>
      </c>
      <c r="V54" s="33">
        <v>0.26231573865548052</v>
      </c>
      <c r="W54" s="48">
        <f>AVERAGE(Economics!D473:D484)</f>
        <v>100.81379868027626</v>
      </c>
      <c r="X54" s="48">
        <f>AVERAGE(Economics!G473:G484)</f>
        <v>162.39340699116875</v>
      </c>
      <c r="Y54" s="155"/>
      <c r="Z54" s="48">
        <f>AVERAGE(Economics!K473:K484)</f>
        <v>44.191867234946642</v>
      </c>
      <c r="AA54" s="48">
        <f t="shared" si="32"/>
        <v>215.23461010029996</v>
      </c>
      <c r="AB54" s="74">
        <v>82.810365839999974</v>
      </c>
      <c r="AC54" s="48">
        <v>41.405182919999987</v>
      </c>
      <c r="AD54" s="63">
        <f t="shared" si="11"/>
        <v>18.315062975258538</v>
      </c>
      <c r="AE54" s="48">
        <f>AVERAGE(Economics!L473:L484)</f>
        <v>0.41444419802146548</v>
      </c>
      <c r="AF54" s="48">
        <f>AVERAGE(Economics!C473:C484)</f>
        <v>848091.98496777902</v>
      </c>
      <c r="AG54" s="48">
        <f>AVERAGE(Economics!D473:D484)</f>
        <v>100.81379868027626</v>
      </c>
      <c r="AH54" s="48">
        <f>AVERAGE(Economics!Q473:Q484)</f>
        <v>18.315054309931149</v>
      </c>
      <c r="AI54" s="180">
        <f>AVERAGE(Economics!P473:P484)</f>
        <v>124.45122126259179</v>
      </c>
      <c r="AJ54" s="93">
        <f>Economics!$P$480</f>
        <v>124.12933248056136</v>
      </c>
      <c r="AK54" s="93">
        <f>Economics!$P$479</f>
        <v>127.23780331781414</v>
      </c>
      <c r="AL54" s="94">
        <f t="shared" si="12"/>
        <v>2.4448717758729144E-2</v>
      </c>
      <c r="AM54" s="94">
        <f t="shared" si="16"/>
        <v>5.4873761525793707E-2</v>
      </c>
      <c r="AN54" s="93">
        <f>Economics!$U$480</f>
        <v>242.13745351499202</v>
      </c>
      <c r="AO54" s="64">
        <f>Economics!$P$473</f>
        <v>122.0400446883956</v>
      </c>
      <c r="AP54" s="95">
        <f>Economics!$Q$473</f>
        <v>18.171613205219597</v>
      </c>
      <c r="AQ54" s="64">
        <f>Economics!$P$484</f>
        <v>116.14290535404682</v>
      </c>
      <c r="AY54" s="63"/>
      <c r="AZ54" s="63"/>
      <c r="BL54" s="48">
        <f>GI_Data_Monthly!$Q$484</f>
        <v>946326.6331217488</v>
      </c>
      <c r="BM54" s="48">
        <f>GI_Data_Monthly!$M$484</f>
        <v>18359.241342789519</v>
      </c>
      <c r="BN54" s="96">
        <f>(X54*1000)/(Population_Annual!B55/1000)</f>
        <v>7.6468405796054872</v>
      </c>
      <c r="BO54" s="64">
        <v>332.17076951224402</v>
      </c>
      <c r="BP54" s="64">
        <f t="shared" si="6"/>
        <v>55.270490446067939</v>
      </c>
      <c r="BQ54" s="64">
        <f t="shared" si="15"/>
        <v>351486.80255840393</v>
      </c>
      <c r="BR54" s="63">
        <f>(X54*1000)/(Population_Annual!B54/1000)</f>
        <v>7.7520488146458923</v>
      </c>
      <c r="BS54" s="48">
        <v>0</v>
      </c>
      <c r="BT54" s="63">
        <v>0</v>
      </c>
      <c r="BU54" s="64">
        <f t="shared" si="25"/>
        <v>38.476451804180769</v>
      </c>
      <c r="BV54" s="48">
        <f>GI_Data_Monthly!$AA$484</f>
        <v>5.1703561699083549</v>
      </c>
      <c r="BW54" s="64">
        <f>GI_Data_Monthly!$AD$484</f>
        <v>902804.26825665403</v>
      </c>
      <c r="BX54" s="63">
        <f>BW54/Population_Annual!B54*1000</f>
        <v>43.096471016072982</v>
      </c>
      <c r="BY54" s="63">
        <f t="shared" si="26"/>
        <v>12.891488137317776</v>
      </c>
      <c r="BZ54" s="63">
        <f t="shared" si="27"/>
        <v>12.485393779369465</v>
      </c>
      <c r="CA54" s="63">
        <f t="shared" si="28"/>
        <v>209.14695356140027</v>
      </c>
      <c r="CB54" s="158"/>
      <c r="CC54" s="158"/>
      <c r="CD54" s="159"/>
    </row>
    <row r="55" spans="1:84" x14ac:dyDescent="0.25">
      <c r="A55" s="145">
        <v>2020</v>
      </c>
      <c r="B55" s="148"/>
      <c r="C55" s="148"/>
      <c r="D55" s="148"/>
      <c r="E55" s="147"/>
      <c r="F55" s="147"/>
      <c r="G55" s="201">
        <f t="shared" si="29"/>
        <v>38.557812101933393</v>
      </c>
      <c r="H55" s="149">
        <f t="shared" si="3"/>
        <v>1</v>
      </c>
      <c r="I55" s="148">
        <f t="shared" si="30"/>
        <v>609.71222297330837</v>
      </c>
      <c r="J55" s="148">
        <f t="shared" si="31"/>
        <v>50.237274339072599</v>
      </c>
      <c r="K55" s="150">
        <f>AVERAGE(Economics!E485:E496)</f>
        <v>2.6490296918808749</v>
      </c>
      <c r="L55" s="48">
        <f>AVERAGE(Economics!N485:N496)</f>
        <v>239.17501074750601</v>
      </c>
      <c r="M55" s="150">
        <f t="shared" si="18"/>
        <v>84.92921800470107</v>
      </c>
      <c r="N55" s="150">
        <f t="shared" si="19"/>
        <v>91.790962727444622</v>
      </c>
      <c r="O55" s="150">
        <f t="shared" si="20"/>
        <v>79.222304857548778</v>
      </c>
      <c r="P55" s="152">
        <v>0</v>
      </c>
      <c r="Q55" s="151">
        <f t="shared" si="21"/>
        <v>309.39571529562659</v>
      </c>
      <c r="R55" s="151">
        <f t="shared" si="22"/>
        <v>299.64945070486709</v>
      </c>
      <c r="S55" s="151">
        <f t="shared" si="23"/>
        <v>286.50015221396745</v>
      </c>
      <c r="T55" s="151">
        <f t="shared" si="24"/>
        <v>275.8254378956396</v>
      </c>
      <c r="U55" s="33">
        <v>0.77384297560124926</v>
      </c>
      <c r="V55" s="33">
        <v>0.28207159551847277</v>
      </c>
      <c r="W55" s="48">
        <f>AVERAGE(Economics!D485:D496)</f>
        <v>101.97833744309069</v>
      </c>
      <c r="X55" s="48">
        <f>AVERAGE(Economics!G485:G496)</f>
        <v>168.08820103568993</v>
      </c>
      <c r="Y55" s="155"/>
      <c r="Z55" s="48">
        <f>AVERAGE(Economics!K485:K496)</f>
        <v>45.040362923582684</v>
      </c>
      <c r="AA55" s="48">
        <f t="shared" si="32"/>
        <v>215.23461010029996</v>
      </c>
      <c r="AB55" s="74">
        <v>111.71719748399997</v>
      </c>
      <c r="AC55" s="48">
        <v>55.858598741999984</v>
      </c>
      <c r="AD55" s="63">
        <f t="shared" si="11"/>
        <v>18.66997914769064</v>
      </c>
      <c r="AE55" s="48">
        <f>AVERAGE(Economics!L485:L496)</f>
        <v>0.4145166232200857</v>
      </c>
      <c r="AF55" s="48">
        <f>AVERAGE(Economics!C485:C496)</f>
        <v>874542.53516291094</v>
      </c>
      <c r="AG55" s="48">
        <f>AVERAGE(Economics!D485:D496)</f>
        <v>101.97833744309069</v>
      </c>
      <c r="AH55" s="48">
        <f>AVERAGE(Economics!Q485:Q496)</f>
        <v>18.669981034374342</v>
      </c>
      <c r="AI55" s="180">
        <f>AVERAGE(Economics!P485:P496)</f>
        <v>117.91854431811225</v>
      </c>
      <c r="AJ55" s="93">
        <f>Economics!$P$492</f>
        <v>116.38117906132624</v>
      </c>
      <c r="AK55" s="93">
        <f>Economics!$P$491</f>
        <v>119.51249412042503</v>
      </c>
      <c r="AL55" s="94">
        <f t="shared" si="12"/>
        <v>1.9096132085721029E-2</v>
      </c>
      <c r="AM55" s="94">
        <f t="shared" si="16"/>
        <v>-9.2650389074305783E-3</v>
      </c>
      <c r="AN55" s="93">
        <f>Economics!$U$492</f>
        <v>238.98758397663232</v>
      </c>
      <c r="AO55" s="64">
        <f>Economics!$P$485</f>
        <v>117.01481117664476</v>
      </c>
      <c r="AP55" s="95">
        <f>Economics!$Q$485</f>
        <v>18.509761451427956</v>
      </c>
      <c r="AQ55" s="64">
        <f>Economics!$P$496</f>
        <v>113.51529750171329</v>
      </c>
      <c r="AY55" s="63"/>
      <c r="AZ55" s="63"/>
      <c r="BL55" s="48">
        <f>GI_Data_Monthly!$Q$496</f>
        <v>977680.62536398612</v>
      </c>
      <c r="BM55" s="48">
        <f>GI_Data_Monthly!$M$496</f>
        <v>18860.018429482039</v>
      </c>
      <c r="BN55" s="96">
        <f>(X55*1000)/(Population_Annual!B56/1000)</f>
        <v>7.8124607545173976</v>
      </c>
      <c r="BO55" s="64">
        <v>334.78851130089498</v>
      </c>
      <c r="BP55" s="64">
        <f t="shared" si="6"/>
        <v>56.334126748248487</v>
      </c>
      <c r="BQ55" s="64">
        <f t="shared" si="15"/>
        <v>362512.41853806289</v>
      </c>
      <c r="BR55" s="63">
        <f>(X55*1000)/(Population_Annual!B55/1000)</f>
        <v>7.9149991397279962</v>
      </c>
      <c r="BS55" s="48">
        <v>0</v>
      </c>
      <c r="BT55" s="63">
        <v>0</v>
      </c>
      <c r="BU55" s="64">
        <f t="shared" si="25"/>
        <v>38.476451804180769</v>
      </c>
      <c r="BV55" s="48">
        <f>GI_Data_Monthly!$AA$496</f>
        <v>5.1101679169709255</v>
      </c>
      <c r="BW55" s="64">
        <f>GI_Data_Monthly!$AD$496</f>
        <v>928801.23163961619</v>
      </c>
      <c r="BX55" s="63">
        <f>BW55/Population_Annual!B55*1000</f>
        <v>43.735734597129401</v>
      </c>
      <c r="BY55" s="63">
        <f t="shared" si="26"/>
        <v>12.891488137317776</v>
      </c>
      <c r="BZ55" s="63">
        <f t="shared" si="27"/>
        <v>12.485393779369465</v>
      </c>
      <c r="CA55" s="63">
        <f t="shared" si="28"/>
        <v>209.14695356140027</v>
      </c>
      <c r="CB55" s="158"/>
      <c r="CC55" s="158"/>
      <c r="CD55" s="159"/>
    </row>
    <row r="56" spans="1:84" x14ac:dyDescent="0.25">
      <c r="A56" s="145">
        <v>2021</v>
      </c>
      <c r="B56" s="148"/>
      <c r="C56" s="148"/>
      <c r="D56" s="148"/>
      <c r="E56" s="147"/>
      <c r="F56" s="147"/>
      <c r="G56" s="201">
        <f t="shared" si="29"/>
        <v>38.557812101933393</v>
      </c>
      <c r="H56" s="149">
        <f t="shared" si="3"/>
        <v>1</v>
      </c>
      <c r="I56" s="148">
        <f t="shared" si="30"/>
        <v>609.71222297330837</v>
      </c>
      <c r="J56" s="148">
        <f t="shared" si="31"/>
        <v>50.237274339072599</v>
      </c>
      <c r="K56" s="150">
        <f>AVERAGE(Economics!E497:E508)</f>
        <v>2.7089432511477689</v>
      </c>
      <c r="L56" s="48">
        <f>AVERAGE(Economics!N497:N508)</f>
        <v>246.39837241215741</v>
      </c>
      <c r="M56" s="150">
        <f t="shared" si="18"/>
        <v>84.92921800470107</v>
      </c>
      <c r="N56" s="150">
        <f t="shared" si="19"/>
        <v>91.790962727444622</v>
      </c>
      <c r="O56" s="150">
        <f t="shared" si="20"/>
        <v>79.222304857548778</v>
      </c>
      <c r="P56" s="152">
        <v>0</v>
      </c>
      <c r="Q56" s="151">
        <f t="shared" si="21"/>
        <v>309.39571529562659</v>
      </c>
      <c r="R56" s="151">
        <f t="shared" si="22"/>
        <v>299.64945070486709</v>
      </c>
      <c r="S56" s="151">
        <f t="shared" si="23"/>
        <v>286.50015221396745</v>
      </c>
      <c r="T56" s="151">
        <f t="shared" si="24"/>
        <v>275.8254378956396</v>
      </c>
      <c r="U56" s="33">
        <v>0.8131680810211539</v>
      </c>
      <c r="V56" s="33">
        <v>0.30084242201487826</v>
      </c>
      <c r="W56" s="48">
        <f>AVERAGE(Economics!D497:D508)</f>
        <v>102.98935935044044</v>
      </c>
      <c r="X56" s="48">
        <f>AVERAGE(Economics!G497:G508)</f>
        <v>170.39280673239594</v>
      </c>
      <c r="Y56" s="155"/>
      <c r="Z56" s="48">
        <f>AVERAGE(Economics!K497:K508)</f>
        <v>45.765312838581245</v>
      </c>
      <c r="AA56" s="48">
        <f t="shared" si="32"/>
        <v>215.23461010029996</v>
      </c>
      <c r="AB56" s="74">
        <v>145.13365512920001</v>
      </c>
      <c r="AC56" s="48">
        <v>72.566827564600004</v>
      </c>
      <c r="AD56" s="63">
        <f t="shared" si="11"/>
        <v>18.986170362535365</v>
      </c>
      <c r="AE56" s="48">
        <f>AVERAGE(Economics!L497:L508)</f>
        <v>0.41485940300466101</v>
      </c>
      <c r="AF56" s="48">
        <f>AVERAGE(Economics!C497:C508)</f>
        <v>899022.20097365195</v>
      </c>
      <c r="AG56" s="48">
        <f>AVERAGE(Economics!D497:D508)</f>
        <v>102.98935935044044</v>
      </c>
      <c r="AH56" s="48">
        <f>AVERAGE(Economics!Q497:Q508)</f>
        <v>18.986206586657477</v>
      </c>
      <c r="AI56" s="180">
        <f>AVERAGE(Economics!P497:P508)</f>
        <v>120.57777720952764</v>
      </c>
      <c r="AJ56" s="93">
        <f>Economics!$P$504</f>
        <v>119.96428609995462</v>
      </c>
      <c r="AK56" s="93">
        <f>Economics!$P$503</f>
        <v>122.58521029826372</v>
      </c>
      <c r="AL56" s="94">
        <f t="shared" si="12"/>
        <v>2.2617171657428159E-2</v>
      </c>
      <c r="AM56" s="94">
        <f t="shared" si="16"/>
        <v>3.0201155388582812E-2</v>
      </c>
      <c r="AN56" s="93">
        <f>Economics!$U$504</f>
        <v>245.57297212158733</v>
      </c>
      <c r="AO56" s="64">
        <f>Economics!$P$497</f>
        <v>116.25489543470862</v>
      </c>
      <c r="AP56" s="95">
        <f>Economics!$Q$497</f>
        <v>18.849441455054656</v>
      </c>
      <c r="AQ56" s="64">
        <f>Economics!$P$508</f>
        <v>119.26357589591959</v>
      </c>
      <c r="AY56" s="63"/>
      <c r="AZ56" s="63"/>
      <c r="BL56" s="48">
        <f>GI_Data_Monthly!$Q$508</f>
        <v>1006813.2495228946</v>
      </c>
      <c r="BM56" s="48">
        <f>GI_Data_Monthly!$M$508</f>
        <v>19326.594256476918</v>
      </c>
      <c r="BN56" s="96">
        <f>(X56*1000)/(Population_Annual!B57/1000)</f>
        <v>7.819678770403379</v>
      </c>
      <c r="BO56" s="64">
        <v>337.39203994974099</v>
      </c>
      <c r="BP56" s="64">
        <f t="shared" si="6"/>
        <v>57.282306539762672</v>
      </c>
      <c r="BQ56" s="64">
        <f t="shared" si="15"/>
        <v>372967.81358386565</v>
      </c>
      <c r="BR56" s="63">
        <f>(X56*1000)/(Population_Annual!B56/1000)</f>
        <v>7.9195750043529936</v>
      </c>
      <c r="BS56" s="48">
        <v>0</v>
      </c>
      <c r="BT56" s="63">
        <v>0</v>
      </c>
      <c r="BU56" s="64">
        <f t="shared" si="25"/>
        <v>38.476451804180769</v>
      </c>
      <c r="BV56" s="48">
        <f>GI_Data_Monthly!$AA$508</f>
        <v>5.053245914741523</v>
      </c>
      <c r="BW56" s="64">
        <f>GI_Data_Monthly!$AD$508</f>
        <v>953632.49185112398</v>
      </c>
      <c r="BX56" s="63">
        <f>BW56/Population_Annual!B56*1000</f>
        <v>44.323256307785954</v>
      </c>
      <c r="BY56" s="63">
        <f t="shared" si="26"/>
        <v>12.891488137317776</v>
      </c>
      <c r="BZ56" s="63">
        <f t="shared" si="27"/>
        <v>12.485393779369465</v>
      </c>
      <c r="CA56" s="63">
        <f t="shared" si="28"/>
        <v>209.14695356140027</v>
      </c>
      <c r="CB56" s="158"/>
      <c r="CC56" s="158"/>
      <c r="CD56" s="159"/>
    </row>
    <row r="57" spans="1:84" x14ac:dyDescent="0.25">
      <c r="A57" s="145">
        <v>2022</v>
      </c>
      <c r="B57" s="148"/>
      <c r="C57" s="148"/>
      <c r="D57" s="148"/>
      <c r="E57" s="147"/>
      <c r="F57" s="147"/>
      <c r="G57" s="201">
        <f t="shared" si="29"/>
        <v>38.557812101933393</v>
      </c>
      <c r="H57" s="149">
        <f t="shared" si="3"/>
        <v>1</v>
      </c>
      <c r="I57" s="148">
        <f t="shared" si="30"/>
        <v>609.71222297330837</v>
      </c>
      <c r="J57" s="148">
        <f t="shared" si="31"/>
        <v>50.237274339072599</v>
      </c>
      <c r="K57" s="150">
        <f>AVERAGE(Economics!E509:E520)</f>
        <v>2.7786551475446744</v>
      </c>
      <c r="L57" s="48">
        <f>AVERAGE(Economics!N509:N520)</f>
        <v>262.72266064751005</v>
      </c>
      <c r="M57" s="150">
        <f t="shared" si="18"/>
        <v>84.92921800470107</v>
      </c>
      <c r="N57" s="150">
        <f t="shared" si="19"/>
        <v>91.790962727444622</v>
      </c>
      <c r="O57" s="150">
        <f t="shared" si="20"/>
        <v>79.222304857548778</v>
      </c>
      <c r="P57" s="152">
        <v>0</v>
      </c>
      <c r="Q57" s="151">
        <f t="shared" si="21"/>
        <v>309.39571529562659</v>
      </c>
      <c r="R57" s="151">
        <f t="shared" si="22"/>
        <v>299.64945070486709</v>
      </c>
      <c r="S57" s="151">
        <f t="shared" si="23"/>
        <v>286.50015221396745</v>
      </c>
      <c r="T57" s="151">
        <f t="shared" si="24"/>
        <v>275.8254378956396</v>
      </c>
      <c r="U57" s="33">
        <v>0.85550179800411741</v>
      </c>
      <c r="V57" s="33">
        <v>0.32224318201049373</v>
      </c>
      <c r="W57" s="48">
        <f>AVERAGE(Economics!D509:D520)</f>
        <v>103.9833391104233</v>
      </c>
      <c r="X57" s="48">
        <f>AVERAGE(Economics!G509:G520)</f>
        <v>172.10181299294334</v>
      </c>
      <c r="Y57" s="155"/>
      <c r="Z57" s="48">
        <f>AVERAGE(Economics!K509:K520)</f>
        <v>46.437382049140318</v>
      </c>
      <c r="AA57" s="48">
        <f t="shared" si="32"/>
        <v>215.23461010029996</v>
      </c>
      <c r="AB57" s="74">
        <v>181.39371291149996</v>
      </c>
      <c r="AC57" s="48">
        <v>90.69685645574998</v>
      </c>
      <c r="AD57" s="63">
        <f t="shared" si="11"/>
        <v>19.282277327327602</v>
      </c>
      <c r="AE57" s="48">
        <f>AVERAGE(Economics!L509:L520)</f>
        <v>0.41523179120913795</v>
      </c>
      <c r="AF57" s="48">
        <f>AVERAGE(Economics!C509:C520)</f>
        <v>923248.53779760853</v>
      </c>
      <c r="AG57" s="48">
        <f>AVERAGE(Economics!D509:D520)</f>
        <v>103.9833391104233</v>
      </c>
      <c r="AH57" s="48">
        <f>AVERAGE(Economics!Q509:Q520)</f>
        <v>19.282266493748931</v>
      </c>
      <c r="AI57" s="180">
        <f>AVERAGE(Economics!P509:P520)</f>
        <v>129.17712073160521</v>
      </c>
      <c r="AJ57" s="93">
        <f>Economics!$P$516</f>
        <v>129.28864222876302</v>
      </c>
      <c r="AK57" s="93">
        <f>Economics!$P$515</f>
        <v>131.81449384978575</v>
      </c>
      <c r="AL57" s="94">
        <f t="shared" si="12"/>
        <v>2.5733981827551711E-2</v>
      </c>
      <c r="AM57" s="94">
        <f t="shared" si="16"/>
        <v>6.6251607409348212E-2</v>
      </c>
      <c r="AN57" s="93">
        <f>Economics!$U$516</f>
        <v>261.993197868398</v>
      </c>
      <c r="AO57" s="64">
        <f>Economics!$P$509</f>
        <v>122.67816466231196</v>
      </c>
      <c r="AP57" s="95">
        <f>Economics!$Q$509</f>
        <v>19.1639401920485</v>
      </c>
      <c r="AQ57" s="64">
        <f>Economics!$P$520</f>
        <v>128.96463653530128</v>
      </c>
      <c r="AY57" s="63"/>
      <c r="AZ57" s="63"/>
      <c r="BL57" s="48">
        <f>GI_Data_Monthly!$Q$520</f>
        <v>1035256.2148259341</v>
      </c>
      <c r="BM57" s="48">
        <f>GI_Data_Monthly!$M$520</f>
        <v>19761.550516679043</v>
      </c>
      <c r="BN57" s="96">
        <f>(X57*1000)/(Population_Annual!B58/1000)</f>
        <v>7.8007938653904372</v>
      </c>
      <c r="BO57" s="64">
        <v>339.97868522195603</v>
      </c>
      <c r="BP57" s="64">
        <f t="shared" si="6"/>
        <v>58.125851342055931</v>
      </c>
      <c r="BQ57" s="64">
        <f t="shared" si="15"/>
        <v>383362.14408091852</v>
      </c>
      <c r="BR57" s="63">
        <f>(X57*1000)/(Population_Annual!B57/1000)</f>
        <v>7.8981086069109567</v>
      </c>
      <c r="BS57" s="48">
        <v>0</v>
      </c>
      <c r="BT57" s="63">
        <v>0</v>
      </c>
      <c r="BU57" s="64">
        <f t="shared" si="25"/>
        <v>38.476451804180769</v>
      </c>
      <c r="BV57" s="48">
        <f>GI_Data_Monthly!$AA$520</f>
        <v>5.0603690842347202</v>
      </c>
      <c r="BW57" s="64">
        <f>GI_Data_Monthly!$AD$520</f>
        <v>979982.5624441643</v>
      </c>
      <c r="BX57" s="63">
        <f>BW57/Population_Annual!B57*1000</f>
        <v>44.973429253649236</v>
      </c>
      <c r="BY57" s="63">
        <f t="shared" si="26"/>
        <v>12.891488137317776</v>
      </c>
      <c r="BZ57" s="63">
        <f t="shared" si="27"/>
        <v>12.485393779369465</v>
      </c>
      <c r="CA57" s="63">
        <f t="shared" si="28"/>
        <v>209.14695356140027</v>
      </c>
      <c r="CB57" s="158"/>
      <c r="CC57" s="158"/>
      <c r="CD57" s="159"/>
    </row>
    <row r="58" spans="1:84" x14ac:dyDescent="0.25">
      <c r="A58" s="145">
        <v>2023</v>
      </c>
      <c r="B58" s="148"/>
      <c r="C58" s="148"/>
      <c r="D58" s="148"/>
      <c r="E58" s="147"/>
      <c r="F58" s="147"/>
      <c r="G58" s="201">
        <f t="shared" si="29"/>
        <v>38.557812101933393</v>
      </c>
      <c r="H58" s="149">
        <f t="shared" si="3"/>
        <v>1</v>
      </c>
      <c r="I58" s="148">
        <f t="shared" si="30"/>
        <v>609.71222297330837</v>
      </c>
      <c r="J58" s="148">
        <f t="shared" si="31"/>
        <v>50.237274339072599</v>
      </c>
      <c r="K58" s="150">
        <f>AVERAGE(Economics!E521:E532)</f>
        <v>2.8529910623540879</v>
      </c>
      <c r="L58" s="48">
        <f>AVERAGE(Economics!N521:N532)</f>
        <v>281.57919291761254</v>
      </c>
      <c r="M58" s="150">
        <f t="shared" si="18"/>
        <v>84.92921800470107</v>
      </c>
      <c r="N58" s="150">
        <f t="shared" si="19"/>
        <v>91.790962727444622</v>
      </c>
      <c r="O58" s="150">
        <f t="shared" si="20"/>
        <v>79.222304857548778</v>
      </c>
      <c r="P58" s="152">
        <v>0</v>
      </c>
      <c r="Q58" s="151">
        <f t="shared" si="21"/>
        <v>309.39571529562659</v>
      </c>
      <c r="R58" s="151">
        <f t="shared" si="22"/>
        <v>299.64945070486709</v>
      </c>
      <c r="S58" s="151">
        <f t="shared" si="23"/>
        <v>286.50015221396745</v>
      </c>
      <c r="T58" s="151">
        <f t="shared" si="24"/>
        <v>275.8254378956396</v>
      </c>
      <c r="U58" s="33">
        <v>0.87360713795819578</v>
      </c>
      <c r="V58" s="33">
        <v>0.33807704693319801</v>
      </c>
      <c r="W58" s="48">
        <f>AVERAGE(Economics!D521:D532)</f>
        <v>104.93593259632388</v>
      </c>
      <c r="X58" s="48">
        <f>AVERAGE(Economics!G521:G532)</f>
        <v>173.51241484692832</v>
      </c>
      <c r="Y58" s="155"/>
      <c r="Z58" s="48">
        <f>AVERAGE(Economics!K521:K532)</f>
        <v>47.094251553962927</v>
      </c>
      <c r="AA58" s="48">
        <f t="shared" si="32"/>
        <v>215.23461010029996</v>
      </c>
      <c r="AB58" s="74">
        <v>224.95506705025997</v>
      </c>
      <c r="AC58" s="48">
        <v>112.47753352512999</v>
      </c>
      <c r="AD58" s="63">
        <f t="shared" si="11"/>
        <v>19.534442681738589</v>
      </c>
      <c r="AE58" s="48">
        <f>AVERAGE(Economics!L521:L532)</f>
        <v>0.41479463070678718</v>
      </c>
      <c r="AF58" s="48">
        <f>AVERAGE(Economics!C521:C532)</f>
        <v>947434.23249623086</v>
      </c>
      <c r="AG58" s="48">
        <f>AVERAGE(Economics!D521:D532)</f>
        <v>104.93593259632388</v>
      </c>
      <c r="AH58" s="48">
        <f>AVERAGE(Economics!Q521:Q532)</f>
        <v>19.534385497022637</v>
      </c>
      <c r="AI58" s="180">
        <f>AVERAGE(Economics!P521:P532)</f>
        <v>138.66775664515762</v>
      </c>
      <c r="AJ58" s="93">
        <f>Economics!$P$528</f>
        <v>138.48760601215994</v>
      </c>
      <c r="AK58" s="93">
        <f>Economics!$P$527</f>
        <v>141.42104804358732</v>
      </c>
      <c r="AL58" s="94">
        <f t="shared" si="12"/>
        <v>2.6752479477383018E-2</v>
      </c>
      <c r="AM58" s="94">
        <f t="shared" si="16"/>
        <v>7.1773528113747043E-2</v>
      </c>
      <c r="AN58" s="93">
        <f>Economics!$U$528</f>
        <v>281.1915382013363</v>
      </c>
      <c r="AO58" s="64">
        <f>Economics!$P$521</f>
        <v>132.66517704007484</v>
      </c>
      <c r="AP58" s="95">
        <f>Economics!$Q$521</f>
        <v>19.434736870279984</v>
      </c>
      <c r="AQ58" s="64">
        <f>Economics!$P$532</f>
        <v>136.78487136171279</v>
      </c>
      <c r="AY58" s="63"/>
      <c r="AZ58" s="63"/>
      <c r="BL58" s="48">
        <f>GI_Data_Monthly!$Q$532</f>
        <v>1063814.3266678026</v>
      </c>
      <c r="BM58" s="48">
        <f>GI_Data_Monthly!$M$532</f>
        <v>20206.416173673122</v>
      </c>
      <c r="BN58" s="96">
        <f>(X58*1000)/(Population_Annual!B59/1000)</f>
        <v>7.7697466907765067</v>
      </c>
      <c r="BO58" s="64">
        <v>342.54520815222099</v>
      </c>
      <c r="BP58" s="64">
        <f t="shared" si="6"/>
        <v>58.989049307307056</v>
      </c>
      <c r="BQ58" s="64">
        <f t="shared" si="15"/>
        <v>392990.63258724241</v>
      </c>
      <c r="BR58" s="63">
        <f>(X58*1000)/(Population_Annual!B58/1000)</f>
        <v>7.8647316827655844</v>
      </c>
      <c r="BS58" s="48">
        <v>0</v>
      </c>
      <c r="BT58" s="63">
        <v>0</v>
      </c>
      <c r="BU58" s="64">
        <f t="shared" si="25"/>
        <v>38.476451804180769</v>
      </c>
      <c r="BV58" s="48">
        <f>GI_Data_Monthly!$AA$532</f>
        <v>5.0957289600582181</v>
      </c>
      <c r="BW58" s="64">
        <f>GI_Data_Monthly!$AD$532</f>
        <v>1006296.4042922574</v>
      </c>
      <c r="BX58" s="63">
        <f>BW58/Population_Annual!B58*1000</f>
        <v>45.612016984907456</v>
      </c>
      <c r="BY58" s="63">
        <f t="shared" si="26"/>
        <v>12.891488137317776</v>
      </c>
      <c r="BZ58" s="63">
        <f t="shared" si="27"/>
        <v>12.485393779369465</v>
      </c>
      <c r="CA58" s="63">
        <f t="shared" si="28"/>
        <v>209.14695356140027</v>
      </c>
      <c r="CB58" s="158"/>
      <c r="CC58" s="158"/>
      <c r="CD58" s="159"/>
    </row>
    <row r="59" spans="1:84" x14ac:dyDescent="0.25">
      <c r="A59" s="145">
        <v>2024</v>
      </c>
      <c r="B59" s="148"/>
      <c r="C59" s="148"/>
      <c r="D59" s="148"/>
      <c r="E59" s="147"/>
      <c r="F59" s="147"/>
      <c r="G59" s="201">
        <f t="shared" si="29"/>
        <v>38.557812101933393</v>
      </c>
      <c r="H59" s="149">
        <f t="shared" si="3"/>
        <v>1</v>
      </c>
      <c r="I59" s="148">
        <f t="shared" si="30"/>
        <v>609.71222297330837</v>
      </c>
      <c r="J59" s="148">
        <f t="shared" si="31"/>
        <v>50.237274339072599</v>
      </c>
      <c r="K59" s="150">
        <f>AVERAGE(Economics!E533:E544)</f>
        <v>2.9243411793197898</v>
      </c>
      <c r="L59" s="48">
        <f>AVERAGE(Economics!N533:N544)</f>
        <v>295.83152880526177</v>
      </c>
      <c r="M59" s="150">
        <f t="shared" si="18"/>
        <v>84.92921800470107</v>
      </c>
      <c r="N59" s="150">
        <f t="shared" si="19"/>
        <v>91.790962727444622</v>
      </c>
      <c r="O59" s="150">
        <f t="shared" si="20"/>
        <v>79.222304857548778</v>
      </c>
      <c r="P59" s="152">
        <v>0</v>
      </c>
      <c r="Q59" s="151">
        <f t="shared" si="21"/>
        <v>309.39571529562659</v>
      </c>
      <c r="R59" s="151">
        <f t="shared" si="22"/>
        <v>299.64945070486709</v>
      </c>
      <c r="S59" s="151">
        <f t="shared" si="23"/>
        <v>286.50015221396745</v>
      </c>
      <c r="T59" s="151">
        <f t="shared" si="24"/>
        <v>275.8254378956396</v>
      </c>
      <c r="U59" s="33">
        <v>0.8844229640452449</v>
      </c>
      <c r="V59" s="33">
        <v>0.35198525586708251</v>
      </c>
      <c r="W59" s="48">
        <f>AVERAGE(Economics!D533:D544)</f>
        <v>105.9040786218806</v>
      </c>
      <c r="X59" s="48">
        <f>AVERAGE(Economics!G533:G544)</f>
        <v>174.9290754691435</v>
      </c>
      <c r="Y59" s="155"/>
      <c r="Z59" s="48">
        <f>AVERAGE(Economics!K533:K544)</f>
        <v>47.744171551448495</v>
      </c>
      <c r="AA59" s="48">
        <f t="shared" si="32"/>
        <v>215.23461010029996</v>
      </c>
      <c r="AB59" s="74">
        <v>280.99659381282504</v>
      </c>
      <c r="AC59" s="48">
        <v>140.49829690641252</v>
      </c>
      <c r="AD59" s="63">
        <f t="shared" si="11"/>
        <v>19.73523236734826</v>
      </c>
      <c r="AE59" s="48">
        <f>AVERAGE(Economics!L533:L544)</f>
        <v>0.41335375033331206</v>
      </c>
      <c r="AF59" s="48">
        <f>AVERAGE(Economics!C533:C544)</f>
        <v>971640.82830551418</v>
      </c>
      <c r="AG59" s="48">
        <f>AVERAGE(Economics!D533:D544)</f>
        <v>105.9040786218806</v>
      </c>
      <c r="AH59" s="48">
        <f>AVERAGE(Economics!Q533:Q544)</f>
        <v>19.735154552083589</v>
      </c>
      <c r="AI59" s="180">
        <f>AVERAGE(Economics!P533:P544)</f>
        <v>144.88878030906847</v>
      </c>
      <c r="AJ59" s="93">
        <f>Economics!$P$540</f>
        <v>144.33596263583692</v>
      </c>
      <c r="AK59" s="93">
        <f>Economics!$P$539</f>
        <v>147.6664740137125</v>
      </c>
      <c r="AL59" s="94">
        <f t="shared" si="12"/>
        <v>2.5008882049153192E-2</v>
      </c>
      <c r="AM59" s="94">
        <f t="shared" si="16"/>
        <v>5.061572817214266E-2</v>
      </c>
      <c r="AN59" s="93">
        <f>Economics!$U$540</f>
        <v>295.72928033616563</v>
      </c>
      <c r="AO59" s="64">
        <f>Economics!$P$533</f>
        <v>140.2426999854795</v>
      </c>
      <c r="AP59" s="95">
        <f>Economics!$Q$533</f>
        <v>19.663364338474022</v>
      </c>
      <c r="AQ59" s="64">
        <f>Economics!$P$544</f>
        <v>140.95073106023955</v>
      </c>
      <c r="AY59" s="63"/>
      <c r="AZ59" s="63"/>
      <c r="BL59" s="48">
        <f>GI_Data_Monthly!$Q$544</f>
        <v>1092657.9926226491</v>
      </c>
      <c r="BM59" s="48">
        <f>GI_Data_Monthly!$M$544</f>
        <v>20653.482006227438</v>
      </c>
      <c r="BN59" s="96">
        <f>(X59*1000)/(Population_Annual!B60/1000)</f>
        <v>7.7401060793115057</v>
      </c>
      <c r="BO59" s="64">
        <v>345.08895236597601</v>
      </c>
      <c r="BP59" s="64">
        <f t="shared" si="6"/>
        <v>59.849734002275071</v>
      </c>
      <c r="BQ59" s="64">
        <f t="shared" si="15"/>
        <v>401631.38035705005</v>
      </c>
      <c r="BR59" s="63">
        <f>(X59*1000)/(Population_Annual!B59/1000)</f>
        <v>7.833183616549916</v>
      </c>
      <c r="BS59" s="48">
        <v>0</v>
      </c>
      <c r="BT59" s="63">
        <v>0</v>
      </c>
      <c r="BU59" s="64">
        <f t="shared" si="25"/>
        <v>38.476451804180769</v>
      </c>
      <c r="BV59" s="48">
        <f>GI_Data_Monthly!$AA$544</f>
        <v>5.1338696774810595</v>
      </c>
      <c r="BW59" s="64">
        <f>GI_Data_Monthly!$AD$544</f>
        <v>1031443.7587868591</v>
      </c>
      <c r="BX59" s="63">
        <f>BW59/Population_Annual!B59*1000</f>
        <v>46.18722377085372</v>
      </c>
      <c r="BY59" s="63">
        <f t="shared" si="26"/>
        <v>12.891488137317776</v>
      </c>
      <c r="BZ59" s="63">
        <f t="shared" si="27"/>
        <v>12.485393779369465</v>
      </c>
      <c r="CA59" s="63">
        <f t="shared" si="28"/>
        <v>209.14695356140027</v>
      </c>
      <c r="CB59" s="158"/>
      <c r="CC59" s="158"/>
      <c r="CD59" s="159"/>
    </row>
    <row r="60" spans="1:84" x14ac:dyDescent="0.25">
      <c r="A60" s="145">
        <v>2025</v>
      </c>
      <c r="B60" s="148"/>
      <c r="C60" s="148"/>
      <c r="D60" s="148"/>
      <c r="E60" s="147"/>
      <c r="F60" s="147"/>
      <c r="G60" s="201">
        <f t="shared" si="29"/>
        <v>38.557812101933393</v>
      </c>
      <c r="H60" s="149">
        <f t="shared" si="3"/>
        <v>1</v>
      </c>
      <c r="I60" s="148">
        <f t="shared" si="30"/>
        <v>609.71222297330837</v>
      </c>
      <c r="J60" s="148">
        <f t="shared" si="31"/>
        <v>50.237274339072599</v>
      </c>
      <c r="K60" s="150">
        <f>AVERAGE(Economics!E545:E556)</f>
        <v>2.9920606910745136</v>
      </c>
      <c r="L60" s="48">
        <f>AVERAGE(Economics!N545:N556)</f>
        <v>304.98114706817927</v>
      </c>
      <c r="M60" s="150">
        <f t="shared" si="18"/>
        <v>84.92921800470107</v>
      </c>
      <c r="N60" s="150">
        <f t="shared" si="19"/>
        <v>91.790962727444622</v>
      </c>
      <c r="O60" s="150">
        <f t="shared" si="20"/>
        <v>79.222304857548778</v>
      </c>
      <c r="P60" s="152">
        <v>0</v>
      </c>
      <c r="Q60" s="151">
        <f t="shared" si="21"/>
        <v>309.39571529562659</v>
      </c>
      <c r="R60" s="151">
        <f t="shared" si="22"/>
        <v>299.64945070486709</v>
      </c>
      <c r="S60" s="151">
        <f t="shared" si="23"/>
        <v>286.50015221396745</v>
      </c>
      <c r="T60" s="151">
        <f t="shared" si="24"/>
        <v>275.8254378956396</v>
      </c>
      <c r="U60" s="33">
        <v>0.90121608676121689</v>
      </c>
      <c r="V60" s="33">
        <v>0.36629760381522736</v>
      </c>
      <c r="W60" s="48">
        <f>AVERAGE(Economics!D545:D556)</f>
        <v>107.07093398038046</v>
      </c>
      <c r="X60" s="48">
        <f>AVERAGE(Economics!G545:G556)</f>
        <v>173.99104290106035</v>
      </c>
      <c r="Y60" s="155"/>
      <c r="Z60" s="48">
        <f>AVERAGE(Economics!K545:K556)</f>
        <v>48.426484762049391</v>
      </c>
      <c r="AA60" s="48">
        <f t="shared" si="32"/>
        <v>215.23461010029996</v>
      </c>
      <c r="AB60" s="74">
        <v>337.19617657538998</v>
      </c>
      <c r="AC60" s="48">
        <v>168.59808828769499</v>
      </c>
      <c r="AD60" s="63">
        <f t="shared" si="11"/>
        <v>19.956696567689242</v>
      </c>
      <c r="AE60" s="48">
        <f>AVERAGE(Economics!L545:L556)</f>
        <v>0.41210293635289424</v>
      </c>
      <c r="AF60" s="48">
        <f>AVERAGE(Economics!C545:C556)</f>
        <v>997506.16876824945</v>
      </c>
      <c r="AG60" s="48">
        <f>AVERAGE(Economics!D545:D556)</f>
        <v>107.07093398038046</v>
      </c>
      <c r="AH60" s="48">
        <f>AVERAGE(Economics!Q545:Q556)</f>
        <v>19.956639288561984</v>
      </c>
      <c r="AI60" s="180">
        <f>AVERAGE(Economics!P545:P556)</f>
        <v>147.52172141505997</v>
      </c>
      <c r="AJ60" s="93">
        <f>Economics!$P$552</f>
        <v>146.53509034276294</v>
      </c>
      <c r="AK60" s="93">
        <f>Economics!$P$551</f>
        <v>150.14160598077416</v>
      </c>
      <c r="AL60" s="94">
        <f t="shared" si="12"/>
        <v>2.3157185705149352E-2</v>
      </c>
      <c r="AM60" s="94">
        <f t="shared" si="16"/>
        <v>3.0928475743842831E-2</v>
      </c>
      <c r="AN60" s="93">
        <f>Economics!$U$552</f>
        <v>304.76316007349766</v>
      </c>
      <c r="AO60" s="64">
        <f>Economics!$P$545</f>
        <v>144.07623751041396</v>
      </c>
      <c r="AP60" s="95">
        <f>Economics!$Q$545</f>
        <v>19.861915986892679</v>
      </c>
      <c r="AQ60" s="64">
        <f>Economics!$P$556</f>
        <v>142.54242734693409</v>
      </c>
      <c r="AY60" s="63"/>
      <c r="AZ60" s="63"/>
      <c r="BL60" s="48">
        <f>GI_Data_Monthly!$Q$556</f>
        <v>1122697.1637627415</v>
      </c>
      <c r="BM60" s="48">
        <f>GI_Data_Monthly!$M$556</f>
        <v>21126.977823022218</v>
      </c>
      <c r="BN60" s="96">
        <f>(X60*1000)/(Population_Annual!B61/1000)</f>
        <v>7.6102222224849525</v>
      </c>
      <c r="BO60" s="64">
        <v>347.60590666663001</v>
      </c>
      <c r="BP60" s="64">
        <f t="shared" si="6"/>
        <v>60.778535168229915</v>
      </c>
      <c r="BQ60" s="64">
        <f t="shared" si="15"/>
        <v>411075.22117952129</v>
      </c>
      <c r="BR60" s="63">
        <f>(X60*1000)/(Population_Annual!B60/1000)</f>
        <v>7.6986008489011777</v>
      </c>
      <c r="BS60" s="48">
        <v>0</v>
      </c>
      <c r="BT60" s="63">
        <v>0</v>
      </c>
      <c r="BU60" s="64">
        <f t="shared" si="25"/>
        <v>38.476451804180769</v>
      </c>
      <c r="BV60" s="48">
        <f>GI_Data_Monthly!$AA$556</f>
        <v>5.1400182861731363</v>
      </c>
      <c r="BW60" s="64">
        <f>GI_Data_Monthly!$AD$556</f>
        <v>1056163.746235949</v>
      </c>
      <c r="BX60" s="63">
        <f>BW60/Population_Annual!B60*1000</f>
        <v>46.73219366800619</v>
      </c>
      <c r="BY60" s="63">
        <f t="shared" si="26"/>
        <v>12.891488137317776</v>
      </c>
      <c r="BZ60" s="63">
        <f t="shared" si="27"/>
        <v>12.485393779369465</v>
      </c>
      <c r="CA60" s="63">
        <f t="shared" si="28"/>
        <v>209.14695356140027</v>
      </c>
      <c r="CB60" s="158"/>
      <c r="CC60" s="158"/>
      <c r="CD60" s="159"/>
    </row>
    <row r="61" spans="1:84" x14ac:dyDescent="0.25">
      <c r="A61" s="145">
        <v>2026</v>
      </c>
      <c r="B61" s="148"/>
      <c r="C61" s="148"/>
      <c r="D61" s="148"/>
      <c r="E61" s="147"/>
      <c r="F61" s="147"/>
      <c r="G61" s="201">
        <f t="shared" si="29"/>
        <v>38.557812101933393</v>
      </c>
      <c r="H61" s="149">
        <f t="shared" si="3"/>
        <v>1</v>
      </c>
      <c r="I61" s="148">
        <f t="shared" si="30"/>
        <v>609.71222297330837</v>
      </c>
      <c r="J61" s="148">
        <f t="shared" si="31"/>
        <v>50.237274339072599</v>
      </c>
      <c r="K61" s="150">
        <f>AVERAGE(Economics!E557:E568)</f>
        <v>3.0596400566850943</v>
      </c>
      <c r="L61" s="48">
        <f>AVERAGE(Economics!N557:N568)</f>
        <v>312.29503585531177</v>
      </c>
      <c r="M61" s="150">
        <f t="shared" si="18"/>
        <v>84.92921800470107</v>
      </c>
      <c r="N61" s="150">
        <f t="shared" si="19"/>
        <v>91.790962727444622</v>
      </c>
      <c r="O61" s="150">
        <f t="shared" si="20"/>
        <v>79.222304857548778</v>
      </c>
      <c r="P61" s="152">
        <v>0</v>
      </c>
      <c r="Q61" s="151">
        <f t="shared" si="21"/>
        <v>309.39571529562659</v>
      </c>
      <c r="R61" s="151">
        <f t="shared" si="22"/>
        <v>299.64945070486709</v>
      </c>
      <c r="S61" s="151">
        <f t="shared" si="23"/>
        <v>286.50015221396745</v>
      </c>
      <c r="T61" s="151">
        <f t="shared" si="24"/>
        <v>275.8254378956396</v>
      </c>
      <c r="U61" s="33">
        <v>0.91767648608496222</v>
      </c>
      <c r="V61" s="33">
        <v>0.38013285478030784</v>
      </c>
      <c r="W61" s="48">
        <f>AVERAGE(Economics!D557:D568)</f>
        <v>108.56770379669895</v>
      </c>
      <c r="X61" s="48">
        <f>AVERAGE(Economics!G557:G568)</f>
        <v>176.01657875170042</v>
      </c>
      <c r="Y61" s="155"/>
      <c r="Z61" s="48">
        <f>AVERAGE(Economics!K557:K568)</f>
        <v>49.238479821299102</v>
      </c>
      <c r="AA61" s="48">
        <f t="shared" si="32"/>
        <v>215.23461010029996</v>
      </c>
      <c r="AB61" s="74">
        <v>404.63844549046786</v>
      </c>
      <c r="AC61" s="48">
        <v>202.31922274523393</v>
      </c>
      <c r="AD61" s="63">
        <f t="shared" si="11"/>
        <v>20.268115684312743</v>
      </c>
      <c r="AE61" s="48">
        <f>AVERAGE(Economics!L557:L568)</f>
        <v>0.41163162952779381</v>
      </c>
      <c r="AF61" s="48">
        <f>AVERAGE(Economics!C557:C568)</f>
        <v>1027280.9806071767</v>
      </c>
      <c r="AG61" s="48">
        <f>AVERAGE(Economics!D557:D568)</f>
        <v>108.56770379669895</v>
      </c>
      <c r="AH61" s="48">
        <f>AVERAGE(Economics!Q557:Q568)</f>
        <v>20.268162778438786</v>
      </c>
      <c r="AI61" s="180">
        <f>AVERAGE(Economics!P557:P568)</f>
        <v>148.46052819043274</v>
      </c>
      <c r="AJ61" s="93">
        <f>Economics!$P$564</f>
        <v>147.26577463139395</v>
      </c>
      <c r="AK61" s="93">
        <f>Economics!$P$563</f>
        <v>150.96484599755613</v>
      </c>
      <c r="AL61" s="94">
        <f t="shared" si="12"/>
        <v>2.2586228217954973E-2</v>
      </c>
      <c r="AM61" s="94">
        <f t="shared" si="16"/>
        <v>2.398144559898796E-2</v>
      </c>
      <c r="AN61" s="93">
        <f>Economics!$U$564</f>
        <v>311.90751337708701</v>
      </c>
      <c r="AO61" s="64">
        <f>Economics!$P$557</f>
        <v>145.58132532507153</v>
      </c>
      <c r="AP61" s="95">
        <f>Economics!$Q$557</f>
        <v>20.087842051623785</v>
      </c>
      <c r="AQ61" s="64">
        <f>Economics!$P$568</f>
        <v>143.14772332117894</v>
      </c>
      <c r="AY61" s="63"/>
      <c r="AZ61" s="63"/>
      <c r="BL61" s="48">
        <f>GI_Data_Monthly!$Q$568</f>
        <v>1156249.6389910758</v>
      </c>
      <c r="BM61" s="48">
        <f>GI_Data_Monthly!$M$568</f>
        <v>21592.986118218578</v>
      </c>
      <c r="BN61" s="96">
        <f>(X61*1000)/(Population_Annual!B62/1000)</f>
        <v>7.6130703336546395</v>
      </c>
      <c r="BO61" s="64">
        <v>350.094313031068</v>
      </c>
      <c r="BP61" s="64">
        <f t="shared" si="6"/>
        <v>61.677626041021632</v>
      </c>
      <c r="BQ61" s="64">
        <f t="shared" si="15"/>
        <v>422861.34403024206</v>
      </c>
      <c r="BR61" s="63">
        <f>(X61*1000)/(Population_Annual!B61/1000)</f>
        <v>7.6988174609866658</v>
      </c>
      <c r="BS61" s="48">
        <v>0</v>
      </c>
      <c r="BT61" s="63">
        <v>0</v>
      </c>
      <c r="BU61" s="64">
        <f t="shared" si="25"/>
        <v>38.476451804180769</v>
      </c>
      <c r="BV61" s="48">
        <f>GI_Data_Monthly!$AA$568</f>
        <v>5.1116280929484859</v>
      </c>
      <c r="BW61" s="64">
        <f>GI_Data_Monthly!$AD$568</f>
        <v>1082585.6276126669</v>
      </c>
      <c r="BX61" s="63">
        <f>BW61/Population_Annual!B61*1000</f>
        <v>47.351386965854715</v>
      </c>
      <c r="BY61" s="63">
        <f t="shared" si="26"/>
        <v>12.891488137317776</v>
      </c>
      <c r="BZ61" s="63">
        <f t="shared" si="27"/>
        <v>12.485393779369465</v>
      </c>
      <c r="CA61" s="63">
        <f t="shared" si="28"/>
        <v>209.14695356140027</v>
      </c>
      <c r="CB61" s="158"/>
      <c r="CC61" s="158"/>
      <c r="CD61" s="159"/>
    </row>
    <row r="62" spans="1:84" x14ac:dyDescent="0.25">
      <c r="A62" s="145">
        <v>2027</v>
      </c>
      <c r="B62" s="148"/>
      <c r="C62" s="148"/>
      <c r="D62" s="148"/>
      <c r="E62" s="147"/>
      <c r="F62" s="147"/>
      <c r="G62" s="201">
        <f t="shared" si="29"/>
        <v>38.557812101933393</v>
      </c>
      <c r="H62" s="149">
        <f t="shared" si="3"/>
        <v>1</v>
      </c>
      <c r="I62" s="148">
        <f t="shared" si="30"/>
        <v>609.71222297330837</v>
      </c>
      <c r="J62" s="148">
        <f t="shared" si="31"/>
        <v>50.237274339072599</v>
      </c>
      <c r="K62" s="150">
        <f>AVERAGE(Economics!E569:E580)</f>
        <v>3.1284242025042772</v>
      </c>
      <c r="L62" s="48">
        <f>+AVERAGE(Economics!N569:N580)</f>
        <v>319.84223838361009</v>
      </c>
      <c r="M62" s="150">
        <f t="shared" si="18"/>
        <v>84.92921800470107</v>
      </c>
      <c r="N62" s="150">
        <f t="shared" si="19"/>
        <v>91.790962727444622</v>
      </c>
      <c r="O62" s="150">
        <f t="shared" si="20"/>
        <v>79.222304857548778</v>
      </c>
      <c r="P62" s="152">
        <v>0</v>
      </c>
      <c r="Q62" s="151">
        <f t="shared" si="21"/>
        <v>309.39571529562659</v>
      </c>
      <c r="R62" s="151">
        <f t="shared" si="22"/>
        <v>299.64945070486709</v>
      </c>
      <c r="S62" s="151">
        <f t="shared" si="23"/>
        <v>286.50015221396745</v>
      </c>
      <c r="T62" s="151">
        <f t="shared" si="24"/>
        <v>275.8254378956396</v>
      </c>
      <c r="U62" s="33">
        <f>U61</f>
        <v>0.91767648608496222</v>
      </c>
      <c r="V62" s="33">
        <f>V61</f>
        <v>0.38013285478030784</v>
      </c>
      <c r="W62" s="48">
        <f>+AVERAGE(Economics!D569:D580)</f>
        <v>110.22271416649592</v>
      </c>
      <c r="X62" s="48">
        <f>+AVERAGE(Economics!G569:G580)</f>
        <v>172.58543565839989</v>
      </c>
      <c r="Y62" s="155"/>
      <c r="Z62" s="48">
        <f>+AVERAGE(Economics!K569:K580)</f>
        <v>50.104273120779418</v>
      </c>
      <c r="AA62" s="48">
        <f t="shared" si="32"/>
        <v>215.23461010029996</v>
      </c>
      <c r="AB62" s="74">
        <v>485.56490418856146</v>
      </c>
      <c r="AC62" s="48">
        <v>242.78245209428073</v>
      </c>
      <c r="AD62" s="63">
        <f t="shared" si="11"/>
        <v>20.628016675040978</v>
      </c>
      <c r="AE62" s="48">
        <f>+AVERAGE(Economics!L569:L580)</f>
        <v>0.41170174498522077</v>
      </c>
      <c r="AF62" s="48">
        <f>+AVERAGE(Economics!C569:C580)</f>
        <v>1059300.3486704875</v>
      </c>
      <c r="AG62" s="48">
        <f>+AVERAGE(Economics!D569:D580)</f>
        <v>110.22271416649592</v>
      </c>
      <c r="AH62" s="48">
        <f>+AVERAGE(Economics!Q569:Q580)</f>
        <v>20.62799000533013</v>
      </c>
      <c r="AI62" s="180">
        <f>+AVERAGE(Economics!P569:P580)</f>
        <v>148.67904717902834</v>
      </c>
      <c r="AJ62" s="93">
        <f>Economics!$P$576</f>
        <v>147.40108458083176</v>
      </c>
      <c r="AK62" s="93">
        <f>Economics!$P$575</f>
        <v>151.16260575966194</v>
      </c>
      <c r="AL62" s="94">
        <f t="shared" si="12"/>
        <v>2.2481123447476881E-2</v>
      </c>
      <c r="AM62" s="94">
        <f t="shared" si="16"/>
        <v>2.4166898803332115E-2</v>
      </c>
      <c r="AN62" s="93">
        <f>Economics!$U$576</f>
        <v>319.43517946758601</v>
      </c>
      <c r="AO62" s="64">
        <f>Economics!$P$569</f>
        <v>146.17791214727603</v>
      </c>
      <c r="AP62" s="95">
        <f>Economics!$Q$569</f>
        <v>20.498246203528396</v>
      </c>
      <c r="AQ62" s="64">
        <f>Economics!$P$580</f>
        <v>142.8794412313967</v>
      </c>
      <c r="AY62" s="63"/>
      <c r="AZ62" s="63"/>
      <c r="BL62" s="48">
        <f>GI_Data_Monthly!$Q$580</f>
        <v>1191609.1575608326</v>
      </c>
      <c r="BM62" s="48">
        <f>GI_Data_Monthly!$M$580</f>
        <v>22076.161486696768</v>
      </c>
      <c r="BN62" s="96">
        <f>(X62*1000)/(Population_Annual!B63/1000)</f>
        <v>7.3837177278480084</v>
      </c>
      <c r="BO62" s="64">
        <v>352.54538225606802</v>
      </c>
      <c r="BP62" s="64">
        <f t="shared" si="6"/>
        <v>62.619346608437368</v>
      </c>
      <c r="BQ62" s="64">
        <f t="shared" si="15"/>
        <v>436115.80201109248</v>
      </c>
      <c r="BR62" s="63">
        <f>(X62*1000)/(Population_Annual!B62/1000)</f>
        <v>7.4646665078367374</v>
      </c>
      <c r="BS62" s="48">
        <v>0</v>
      </c>
      <c r="BT62" s="63">
        <v>0</v>
      </c>
      <c r="BU62" s="64">
        <f t="shared" si="25"/>
        <v>38.476451804180769</v>
      </c>
      <c r="BV62" s="48">
        <f>GI_Data_Monthly!$AA$580</f>
        <v>5.0464367139365436</v>
      </c>
      <c r="BW62" s="64">
        <f>GI_Data_Monthly!$AD$580</f>
        <v>1110633.9065187552</v>
      </c>
      <c r="BX62" s="63">
        <f>BW62/Population_Annual!B62*1000</f>
        <v>48.037145734984989</v>
      </c>
      <c r="BY62" s="63">
        <f t="shared" si="26"/>
        <v>12.891488137317776</v>
      </c>
      <c r="BZ62" s="63">
        <f t="shared" si="27"/>
        <v>12.485393779369465</v>
      </c>
      <c r="CA62" s="63">
        <f t="shared" si="28"/>
        <v>209.14695356140027</v>
      </c>
      <c r="CB62" s="158"/>
      <c r="CC62" s="158"/>
      <c r="CD62" s="159"/>
    </row>
    <row r="63" spans="1:84" x14ac:dyDescent="0.25">
      <c r="A63" s="145">
        <v>2028</v>
      </c>
      <c r="B63" s="148"/>
      <c r="C63" s="148"/>
      <c r="D63" s="148"/>
      <c r="E63" s="147"/>
      <c r="F63" s="147"/>
      <c r="G63" s="201">
        <f t="shared" si="29"/>
        <v>38.557812101933393</v>
      </c>
      <c r="H63" s="149">
        <f t="shared" si="3"/>
        <v>1</v>
      </c>
      <c r="I63" s="148">
        <f t="shared" si="30"/>
        <v>609.71222297330837</v>
      </c>
      <c r="J63" s="148">
        <f t="shared" si="31"/>
        <v>50.237274339072599</v>
      </c>
      <c r="K63" s="150">
        <f>AVERAGE(Economics!E581:E592)</f>
        <v>3.1993523081871036</v>
      </c>
      <c r="L63" s="48">
        <f>AVERAGE(Economics!N581:N592)</f>
        <v>328.03680977235632</v>
      </c>
      <c r="M63" s="150">
        <f t="shared" si="18"/>
        <v>84.92921800470107</v>
      </c>
      <c r="N63" s="150">
        <f t="shared" si="19"/>
        <v>91.790962727444622</v>
      </c>
      <c r="O63" s="150">
        <f t="shared" si="20"/>
        <v>79.222304857548778</v>
      </c>
      <c r="P63" s="152">
        <v>0</v>
      </c>
      <c r="Q63" s="151">
        <f t="shared" si="21"/>
        <v>309.39571529562659</v>
      </c>
      <c r="R63" s="151">
        <f t="shared" si="22"/>
        <v>299.64945070486709</v>
      </c>
      <c r="S63" s="151">
        <f t="shared" si="23"/>
        <v>286.50015221396745</v>
      </c>
      <c r="T63" s="151">
        <f t="shared" si="24"/>
        <v>275.8254378956396</v>
      </c>
      <c r="U63" s="33">
        <f t="shared" si="24"/>
        <v>0.91767648608496222</v>
      </c>
      <c r="V63" s="33">
        <f t="shared" si="24"/>
        <v>0.38013285478030784</v>
      </c>
      <c r="W63" s="48">
        <f>AVERAGE(Economics!D581:D592)</f>
        <v>111.53754646418372</v>
      </c>
      <c r="X63" s="48">
        <f>AVERAGE(Economics!G581:G592)</f>
        <v>167.28883150231701</v>
      </c>
      <c r="Y63" s="155"/>
      <c r="Z63" s="48">
        <f>AVERAGE(Economics!K581:K592)</f>
        <v>50.846624700821501</v>
      </c>
      <c r="AA63" s="48">
        <f t="shared" si="32"/>
        <v>215.23461010029996</v>
      </c>
      <c r="AB63" s="74">
        <v>582.67634582627386</v>
      </c>
      <c r="AC63" s="48">
        <v>291.33817291313693</v>
      </c>
      <c r="AD63" s="63">
        <f t="shared" si="11"/>
        <v>20.926598481009083</v>
      </c>
      <c r="AE63" s="48">
        <f>AVERAGE(Economics!L581:L592)</f>
        <v>0.41156317856180102</v>
      </c>
      <c r="AF63" s="48">
        <f>AVERAGE(Economics!C581:C592)</f>
        <v>1088667.7281675318</v>
      </c>
      <c r="AG63" s="48">
        <f>AVERAGE(Economics!D581:D592)</f>
        <v>111.53754646418372</v>
      </c>
      <c r="AH63" s="48">
        <f>AVERAGE(Economics!Q581:Q592)</f>
        <v>20.926602068005469</v>
      </c>
      <c r="AI63" s="180">
        <f>AVERAGE(Economics!P581:P592)</f>
        <v>147.77345389939347</v>
      </c>
      <c r="AJ63" s="93">
        <f>Economics!$P$588</f>
        <v>146.38266515353681</v>
      </c>
      <c r="AK63" s="93">
        <f>Economics!$P$587</f>
        <v>150.17109085958245</v>
      </c>
      <c r="AL63" s="94">
        <f t="shared" si="12"/>
        <v>2.2672150926990264E-2</v>
      </c>
      <c r="AM63" s="94">
        <f t="shared" si="16"/>
        <v>2.5620666707934614E-2</v>
      </c>
      <c r="AN63" s="93">
        <f>Economics!$U$588</f>
        <v>327.83083554135902</v>
      </c>
      <c r="AO63" s="64">
        <f>Economics!$P$581</f>
        <v>145.75241296570167</v>
      </c>
      <c r="AP63" s="95">
        <f>Economics!$Q$581</f>
        <v>20.789935606845653</v>
      </c>
      <c r="AQ63" s="64">
        <f>Economics!$P$592</f>
        <v>141.59141091367329</v>
      </c>
      <c r="AY63" s="63"/>
      <c r="AZ63" s="63"/>
      <c r="BL63" s="48">
        <f>GI_Data_Monthly!$Q$592</f>
        <v>1224569.0152769017</v>
      </c>
      <c r="BM63" s="48">
        <f>GI_Data_Monthly!$M$592</f>
        <v>22554.029814396534</v>
      </c>
      <c r="BN63" s="96">
        <f>(X63*1000)/(Population_Annual!B64/1000)</f>
        <v>7.0812507867694849</v>
      </c>
      <c r="BO63" s="64">
        <v>354.95701518106802</v>
      </c>
      <c r="BP63" s="64">
        <f t="shared" si="6"/>
        <v>63.540172048413922</v>
      </c>
      <c r="BQ63" s="64">
        <f t="shared" si="15"/>
        <v>448055.55060228414</v>
      </c>
      <c r="BR63" s="63">
        <f>(X63*1000)/(Population_Annual!B63/1000)</f>
        <v>7.1571132646413291</v>
      </c>
      <c r="BS63" s="48">
        <v>0</v>
      </c>
      <c r="BT63" s="63">
        <v>0</v>
      </c>
      <c r="BU63" s="64">
        <f t="shared" si="25"/>
        <v>38.476451804180769</v>
      </c>
      <c r="BV63" s="48">
        <f>GI_Data_Monthly!$AA$592</f>
        <v>5.0348795339146104</v>
      </c>
      <c r="BW63" s="64">
        <f>GI_Data_Monthly!$AD$592</f>
        <v>1138427.8285412784</v>
      </c>
      <c r="BX63" s="63">
        <f>BW63/Population_Annual!B63*1000</f>
        <v>48.705325031675869</v>
      </c>
      <c r="BY63" s="63">
        <f t="shared" si="26"/>
        <v>12.891488137317776</v>
      </c>
      <c r="BZ63" s="63">
        <f t="shared" si="27"/>
        <v>12.485393779369465</v>
      </c>
      <c r="CA63" s="63">
        <f t="shared" si="28"/>
        <v>209.14695356140027</v>
      </c>
      <c r="CB63" s="158"/>
      <c r="CC63" s="158"/>
      <c r="CD63" s="159"/>
    </row>
    <row r="64" spans="1:84" x14ac:dyDescent="0.25">
      <c r="A64" s="145">
        <v>2029</v>
      </c>
      <c r="B64" s="148"/>
      <c r="C64" s="148"/>
      <c r="D64" s="148"/>
      <c r="E64" s="147"/>
      <c r="F64" s="147"/>
      <c r="G64" s="201">
        <f t="shared" si="29"/>
        <v>38.557812101933393</v>
      </c>
      <c r="H64" s="149">
        <f t="shared" si="3"/>
        <v>1</v>
      </c>
      <c r="I64" s="148">
        <f t="shared" si="30"/>
        <v>609.71222297330837</v>
      </c>
      <c r="J64" s="148">
        <f t="shared" si="31"/>
        <v>50.237274339072599</v>
      </c>
      <c r="K64" s="150">
        <f>AVERAGE(Economics!E593:E604)</f>
        <v>3.2711745767221032</v>
      </c>
      <c r="L64" s="48">
        <f>AVERAGE(Economics!N593:N604)</f>
        <v>334.7989499985988</v>
      </c>
      <c r="M64" s="150">
        <f t="shared" si="18"/>
        <v>84.92921800470107</v>
      </c>
      <c r="N64" s="150">
        <f t="shared" si="19"/>
        <v>91.790962727444622</v>
      </c>
      <c r="O64" s="150">
        <f t="shared" si="20"/>
        <v>79.222304857548778</v>
      </c>
      <c r="P64" s="152">
        <v>0</v>
      </c>
      <c r="Q64" s="151">
        <f t="shared" si="21"/>
        <v>309.39571529562659</v>
      </c>
      <c r="R64" s="151">
        <f t="shared" si="22"/>
        <v>299.64945070486709</v>
      </c>
      <c r="S64" s="151">
        <f t="shared" si="23"/>
        <v>286.50015221396745</v>
      </c>
      <c r="T64" s="151">
        <f t="shared" si="24"/>
        <v>275.8254378956396</v>
      </c>
      <c r="U64" s="33">
        <f t="shared" si="24"/>
        <v>0.91767648608496222</v>
      </c>
      <c r="V64" s="33">
        <f t="shared" si="24"/>
        <v>0.38013285478030784</v>
      </c>
      <c r="W64" s="48">
        <f>AVERAGE(Economics!D593:D604)</f>
        <v>112.77309191870667</v>
      </c>
      <c r="X64" s="48">
        <f>AVERAGE(Economics!G593:G604)</f>
        <v>169.59866898427575</v>
      </c>
      <c r="Y64" s="155"/>
      <c r="Z64" s="48">
        <f>AVERAGE(Economics!K593:K604)</f>
        <v>51.592453798745616</v>
      </c>
      <c r="AA64" s="48">
        <f t="shared" si="32"/>
        <v>215.23461010029996</v>
      </c>
      <c r="AB64" s="74">
        <v>699.21236219152865</v>
      </c>
      <c r="AC64" s="48">
        <v>349.60618109576433</v>
      </c>
      <c r="AD64" s="63">
        <f t="shared" si="11"/>
        <v>21.252633573460521</v>
      </c>
      <c r="AE64" s="48">
        <f>AVERAGE(Economics!L593:L604)</f>
        <v>0.41193298648604387</v>
      </c>
      <c r="AF64" s="48">
        <f>AVERAGE(Economics!C593:C604)</f>
        <v>1117591.3180949308</v>
      </c>
      <c r="AG64" s="48">
        <f>AVERAGE(Economics!D593:D604)</f>
        <v>112.77309191870667</v>
      </c>
      <c r="AH64" s="48">
        <f>AVERAGE(Economics!Q593:Q604)</f>
        <v>21.252629588798257</v>
      </c>
      <c r="AI64" s="180">
        <f>AVERAGE(Economics!P593:P604)</f>
        <v>146.2554131468672</v>
      </c>
      <c r="AJ64" s="93">
        <f>Economics!$P$600</f>
        <v>144.82230587421338</v>
      </c>
      <c r="AK64" s="93">
        <f>Economics!$P$599</f>
        <v>148.57657440839236</v>
      </c>
      <c r="AL64" s="94">
        <f t="shared" si="12"/>
        <v>2.2449002678200713E-2</v>
      </c>
      <c r="AM64" s="94">
        <f t="shared" si="16"/>
        <v>2.0613967776772046E-2</v>
      </c>
      <c r="AN64" s="93">
        <f>Economics!$U$600</f>
        <v>334.73414742128733</v>
      </c>
      <c r="AO64" s="64">
        <f>Economics!$P$593</f>
        <v>144.37045989888722</v>
      </c>
      <c r="AP64" s="95">
        <f>Economics!$Q$593</f>
        <v>21.111383712773435</v>
      </c>
      <c r="AQ64" s="64">
        <f>Economics!$P$604</f>
        <v>140.19163115889972</v>
      </c>
      <c r="AY64" s="63"/>
      <c r="AZ64" s="63"/>
      <c r="BL64" s="48">
        <f>GI_Data_Monthly!$Q$604</f>
        <v>1258033.0257348109</v>
      </c>
      <c r="BM64" s="48">
        <f>GI_Data_Monthly!$M$604</f>
        <v>23051.907981548462</v>
      </c>
      <c r="BN64" s="96">
        <f>(X64*1000)/(Population_Annual!B65/1000)</f>
        <v>7.1043334421727335</v>
      </c>
      <c r="BO64" s="64">
        <v>357.32586478106799</v>
      </c>
      <c r="BP64" s="64">
        <f t="shared" si="6"/>
        <v>64.512284873842717</v>
      </c>
      <c r="BQ64" s="64">
        <f t="shared" si="15"/>
        <v>460372.72933371912</v>
      </c>
      <c r="BR64" s="63">
        <f>(X64*1000)/(Population_Annual!B64/1000)</f>
        <v>7.1790250275214946</v>
      </c>
      <c r="BS64" s="48">
        <v>0</v>
      </c>
      <c r="BT64" s="63">
        <v>0</v>
      </c>
      <c r="BU64" s="64">
        <f t="shared" si="25"/>
        <v>38.476451804180769</v>
      </c>
      <c r="BV64" s="48">
        <f>GI_Data_Monthly!$AA$604</f>
        <v>5.015251112759743</v>
      </c>
      <c r="BW64" s="64">
        <f>GI_Data_Monthly!$AD$604</f>
        <v>1168355.4132828757</v>
      </c>
      <c r="BX64" s="63">
        <f>BW64/Population_Annual!B64*1000</f>
        <v>49.455887851193225</v>
      </c>
      <c r="BY64" s="63">
        <f t="shared" si="26"/>
        <v>12.891488137317776</v>
      </c>
      <c r="BZ64" s="63">
        <f t="shared" si="27"/>
        <v>12.485393779369465</v>
      </c>
      <c r="CA64" s="63">
        <f t="shared" si="28"/>
        <v>209.14695356140027</v>
      </c>
      <c r="CB64" s="158"/>
      <c r="CC64" s="158"/>
      <c r="CD64" s="159"/>
    </row>
    <row r="65" spans="1:82" x14ac:dyDescent="0.25">
      <c r="A65" s="145">
        <v>2030</v>
      </c>
      <c r="B65" s="148"/>
      <c r="C65" s="148"/>
      <c r="D65" s="148"/>
      <c r="E65" s="147"/>
      <c r="F65" s="147"/>
      <c r="G65" s="201">
        <f t="shared" si="29"/>
        <v>38.557812101933393</v>
      </c>
      <c r="H65" s="149">
        <f t="shared" si="3"/>
        <v>1</v>
      </c>
      <c r="I65" s="148">
        <f t="shared" si="30"/>
        <v>609.71222297330837</v>
      </c>
      <c r="J65" s="148">
        <f t="shared" si="31"/>
        <v>50.237274339072599</v>
      </c>
      <c r="K65" s="150">
        <f>AVERAGE(Economics!E605:E616)</f>
        <v>3.3445873790380567</v>
      </c>
      <c r="L65" s="48">
        <f>AVERAGE(Economics!N605:N616)</f>
        <v>340.88707435529255</v>
      </c>
      <c r="M65" s="150">
        <f t="shared" si="18"/>
        <v>84.92921800470107</v>
      </c>
      <c r="N65" s="150">
        <f t="shared" si="19"/>
        <v>91.790962727444622</v>
      </c>
      <c r="O65" s="150">
        <f t="shared" si="20"/>
        <v>79.222304857548778</v>
      </c>
      <c r="P65" s="152">
        <v>0</v>
      </c>
      <c r="Q65" s="151">
        <f t="shared" si="21"/>
        <v>309.39571529562659</v>
      </c>
      <c r="R65" s="151">
        <f t="shared" si="22"/>
        <v>299.64945070486709</v>
      </c>
      <c r="S65" s="151">
        <f t="shared" si="23"/>
        <v>286.50015221396745</v>
      </c>
      <c r="T65" s="151">
        <f t="shared" si="24"/>
        <v>275.8254378956396</v>
      </c>
      <c r="U65" s="33">
        <f t="shared" si="24"/>
        <v>0.91767648608496222</v>
      </c>
      <c r="V65" s="33">
        <f t="shared" si="24"/>
        <v>0.38013285478030784</v>
      </c>
      <c r="W65" s="48">
        <f>AVERAGE(Economics!D605:D616)</f>
        <v>113.9664024550915</v>
      </c>
      <c r="X65" s="48">
        <f>AVERAGE(Economics!G605:G616)</f>
        <v>173.95615308085249</v>
      </c>
      <c r="Y65" s="155"/>
      <c r="Z65" s="48">
        <f>AVERAGE(Economics!K605:K616)</f>
        <v>52.334855719911324</v>
      </c>
      <c r="AA65" s="48">
        <f t="shared" si="32"/>
        <v>215.23461010029996</v>
      </c>
      <c r="AB65" s="74">
        <v>824.93672422983445</v>
      </c>
      <c r="AC65" s="48">
        <v>412.46836211491723</v>
      </c>
      <c r="AD65" s="63">
        <f t="shared" si="11"/>
        <v>21.580449164888705</v>
      </c>
      <c r="AE65" s="48">
        <f>AVERAGE(Economics!L605:L616)</f>
        <v>0.41235327523179177</v>
      </c>
      <c r="AF65" s="48">
        <f>AVERAGE(Economics!C605:C616)</f>
        <v>1146040.5484927515</v>
      </c>
      <c r="AG65" s="48">
        <f>AVERAGE(Economics!D605:D616)</f>
        <v>113.9664024550915</v>
      </c>
      <c r="AH65" s="48">
        <f>AVERAGE(Economics!Q605:Q616)</f>
        <v>21.580466560471265</v>
      </c>
      <c r="AI65" s="180">
        <f>AVERAGE(Economics!P605:P616)</f>
        <v>144.80312261220811</v>
      </c>
      <c r="AJ65" s="93">
        <f>Economics!$P$612</f>
        <v>143.38494761965745</v>
      </c>
      <c r="AK65" s="93">
        <f>Economics!$P$611</f>
        <v>147.10256888232468</v>
      </c>
      <c r="AL65" s="94">
        <f t="shared" si="12"/>
        <v>2.2442337024249248E-2</v>
      </c>
      <c r="AM65" s="94">
        <f t="shared" si="16"/>
        <v>1.8184418907882582E-2</v>
      </c>
      <c r="AN65" s="93">
        <f>Economics!$U$612</f>
        <v>340.48520837607134</v>
      </c>
      <c r="AO65" s="64">
        <f>Economics!$P$605</f>
        <v>142.96773733612733</v>
      </c>
      <c r="AP65" s="95">
        <f>Economics!$Q$605</f>
        <v>21.416097347825129</v>
      </c>
      <c r="AQ65" s="64">
        <f>Economics!$P$616</f>
        <v>138.75880901696738</v>
      </c>
      <c r="AY65" s="63"/>
      <c r="AZ65" s="63"/>
      <c r="BL65" s="48">
        <f>GI_Data_Monthly!$Q$616</f>
        <v>1291818.8909971709</v>
      </c>
      <c r="BM65" s="48">
        <f>GI_Data_Monthly!$M$616</f>
        <v>23558.47100794614</v>
      </c>
      <c r="BN65" s="96">
        <f>(X65*1000)/(Population_Annual!B66/1000)</f>
        <v>7.2140559628606056</v>
      </c>
      <c r="BO65" s="64">
        <v>359.64938995606798</v>
      </c>
      <c r="BP65" s="64">
        <f t="shared" si="6"/>
        <v>65.503992682495195</v>
      </c>
      <c r="BQ65" s="64">
        <f t="shared" si="15"/>
        <v>472573.57371942519</v>
      </c>
      <c r="BR65" s="63">
        <f>(X65*1000)/(Population_Annual!B65/1000)</f>
        <v>7.2868644736746147</v>
      </c>
      <c r="BS65" s="48">
        <v>0</v>
      </c>
      <c r="BT65" s="63">
        <v>0</v>
      </c>
      <c r="BU65" s="64">
        <f t="shared" si="25"/>
        <v>38.476451804180769</v>
      </c>
      <c r="BV65" s="48">
        <f>GI_Data_Monthly!$AA$616</f>
        <v>4.9940952206732918</v>
      </c>
      <c r="BW65" s="64">
        <f>GI_Data_Monthly!$AD$616</f>
        <v>1198924.6558075498</v>
      </c>
      <c r="BX65" s="63">
        <f>BW65/Population_Annual!B65*1000</f>
        <v>50.221859510517213</v>
      </c>
      <c r="BY65" s="63">
        <f t="shared" si="26"/>
        <v>12.891488137317776</v>
      </c>
      <c r="BZ65" s="63">
        <f t="shared" si="27"/>
        <v>12.485393779369465</v>
      </c>
      <c r="CA65" s="63">
        <f t="shared" si="28"/>
        <v>209.14695356140027</v>
      </c>
      <c r="CB65" s="158"/>
      <c r="CC65" s="158"/>
      <c r="CD65" s="159"/>
    </row>
    <row r="66" spans="1:82" x14ac:dyDescent="0.25">
      <c r="A66" s="145">
        <v>2031</v>
      </c>
      <c r="B66" s="148"/>
      <c r="C66" s="148"/>
      <c r="D66" s="148"/>
      <c r="E66" s="147"/>
      <c r="F66" s="147"/>
      <c r="G66" s="201">
        <f t="shared" si="29"/>
        <v>38.557812101933393</v>
      </c>
      <c r="H66" s="149">
        <f t="shared" si="3"/>
        <v>1</v>
      </c>
      <c r="I66" s="148">
        <f t="shared" si="30"/>
        <v>609.71222297330837</v>
      </c>
      <c r="J66" s="148">
        <f t="shared" si="31"/>
        <v>50.237274339072599</v>
      </c>
      <c r="K66" s="150">
        <f>AVERAGE(Economics!E617:E628)</f>
        <v>3.4224368909597231</v>
      </c>
      <c r="L66" s="150">
        <f>AVERAGE(Economics!N617:N628)</f>
        <v>348.70169771187369</v>
      </c>
      <c r="M66" s="150">
        <f t="shared" si="18"/>
        <v>84.92921800470107</v>
      </c>
      <c r="N66" s="150">
        <f t="shared" si="19"/>
        <v>91.790962727444622</v>
      </c>
      <c r="O66" s="150">
        <f t="shared" si="20"/>
        <v>79.222304857548778</v>
      </c>
      <c r="P66" s="152">
        <v>0</v>
      </c>
      <c r="Q66" s="151">
        <f t="shared" si="21"/>
        <v>309.39571529562659</v>
      </c>
      <c r="R66" s="151">
        <f t="shared" si="22"/>
        <v>299.64945070486709</v>
      </c>
      <c r="S66" s="151">
        <f t="shared" si="23"/>
        <v>286.50015221396745</v>
      </c>
      <c r="T66" s="151">
        <f t="shared" si="24"/>
        <v>275.8254378956396</v>
      </c>
      <c r="U66" s="33">
        <f t="shared" si="24"/>
        <v>0.91767648608496222</v>
      </c>
      <c r="V66" s="33">
        <f t="shared" si="24"/>
        <v>0.38013285478030784</v>
      </c>
      <c r="W66" s="48">
        <f>AVERAGE(Economics!D617:D628)</f>
        <v>115.40949345158661</v>
      </c>
      <c r="X66" s="48">
        <f>AVERAGE(Economics!G617:G628)</f>
        <v>173.74675325601092</v>
      </c>
      <c r="Y66" s="155"/>
      <c r="Z66" s="48">
        <f>AVERAGE(Economics!K617:K628)</f>
        <v>53.158649271868207</v>
      </c>
      <c r="AA66" s="48">
        <f t="shared" si="32"/>
        <v>215.23461010029996</v>
      </c>
      <c r="AB66" s="64">
        <v>834.88164253149978</v>
      </c>
      <c r="AC66" s="64">
        <v>417.44082126574989</v>
      </c>
      <c r="AD66" s="63">
        <f t="shared" si="11"/>
        <v>21.984484276698716</v>
      </c>
      <c r="AE66" s="48">
        <f>AVERAGE(Economics!L617:L628)</f>
        <v>0.4135636359807397</v>
      </c>
      <c r="AF66" s="48">
        <f>AVERAGE(Economics!C617:C628)</f>
        <v>1176781.28073594</v>
      </c>
      <c r="AG66" s="48">
        <f>AVERAGE(Economics!D617:D628)</f>
        <v>115.40949345158661</v>
      </c>
      <c r="AH66" s="48">
        <f>AVERAGE(Economics!Q617:Q628)</f>
        <v>21.984565187380539</v>
      </c>
      <c r="AI66" s="180">
        <f>+AVERAGE(Economics!P573:P584)</f>
        <v>148.47857933392569</v>
      </c>
      <c r="AJ66" s="93">
        <f>Economics!$P$624</f>
        <v>141.84974248057262</v>
      </c>
      <c r="AK66" s="93">
        <f>Economics!$P$623</f>
        <v>145.50375966186394</v>
      </c>
      <c r="AL66" s="94">
        <f t="shared" si="12"/>
        <v>2.3276267921592542E-2</v>
      </c>
      <c r="AM66" s="94">
        <f t="shared" si="16"/>
        <v>2.2924375678839315E-2</v>
      </c>
      <c r="AN66" s="93">
        <f>Economics!$U$624</f>
        <v>348.55561257392134</v>
      </c>
      <c r="AO66" s="64">
        <f>Economics!$P$617</f>
        <v>141.48666857031995</v>
      </c>
      <c r="AP66" s="95">
        <f>Economics!$Q$617</f>
        <v>21.790184650758292</v>
      </c>
      <c r="AQ66" s="64">
        <f>Economics!$P$628</f>
        <v>137.17012639342141</v>
      </c>
      <c r="AY66" s="63"/>
      <c r="AZ66" s="63"/>
      <c r="BL66" s="48">
        <f>GI_Data_Monthly!$Q$628</f>
        <v>1328060.2486794158</v>
      </c>
      <c r="BM66" s="48">
        <f>GI_Data_Monthly!$M$628</f>
        <v>24070.102128761358</v>
      </c>
      <c r="BN66" s="96">
        <f>(X66*1000)/(Population_Annual!B67/1000)</f>
        <v>7.1358503724125848</v>
      </c>
      <c r="BO66" s="64">
        <v>361.92597340606801</v>
      </c>
      <c r="BP66" s="64">
        <f t="shared" si="6"/>
        <v>66.50559478292972</v>
      </c>
      <c r="BQ66" s="64">
        <f t="shared" si="15"/>
        <v>486673.94521522691</v>
      </c>
      <c r="BR66" s="63">
        <f>(X66*1000)/(Population_Annual!B66/1000)</f>
        <v>7.205372038617246</v>
      </c>
      <c r="BS66" s="48">
        <v>0</v>
      </c>
      <c r="BT66" s="63">
        <v>0</v>
      </c>
      <c r="BU66" s="64">
        <f t="shared" si="25"/>
        <v>38.476451804180769</v>
      </c>
      <c r="BV66" s="48">
        <f>GI_Data_Monthly!$AA$628</f>
        <v>5.0104439956996236</v>
      </c>
      <c r="BW66" s="64">
        <f>GI_Data_Monthly!$AD$628</f>
        <v>1231365.9292888194</v>
      </c>
      <c r="BX66" s="63">
        <f>BW66/Population_Annual!B66*1000</f>
        <v>51.065412561294302</v>
      </c>
      <c r="BY66" s="63">
        <f t="shared" si="26"/>
        <v>12.891488137317776</v>
      </c>
      <c r="BZ66" s="63">
        <f t="shared" si="27"/>
        <v>12.485393779369465</v>
      </c>
      <c r="CA66" s="63">
        <f t="shared" si="28"/>
        <v>209.14695356140027</v>
      </c>
      <c r="CB66" s="158"/>
      <c r="CC66" s="158"/>
      <c r="CD66" s="159"/>
    </row>
    <row r="67" spans="1:82" x14ac:dyDescent="0.25">
      <c r="A67" s="145">
        <v>2032</v>
      </c>
      <c r="B67" s="148"/>
      <c r="C67" s="148"/>
      <c r="D67" s="148"/>
      <c r="E67" s="147"/>
      <c r="F67" s="147"/>
      <c r="G67" s="201">
        <f t="shared" si="29"/>
        <v>38.557812101933393</v>
      </c>
      <c r="H67" s="149">
        <f t="shared" si="3"/>
        <v>1</v>
      </c>
      <c r="I67" s="148">
        <f t="shared" si="30"/>
        <v>609.71222297330837</v>
      </c>
      <c r="J67" s="148">
        <f t="shared" si="31"/>
        <v>50.237274339072599</v>
      </c>
      <c r="K67" s="150">
        <f>AVERAGE(Economics!E629:E640)</f>
        <v>3.5009441084713111</v>
      </c>
      <c r="L67" s="150">
        <f>AVERAGE(Economics!N629:N640)</f>
        <v>355.09995102275161</v>
      </c>
      <c r="M67" s="150">
        <f t="shared" si="18"/>
        <v>84.92921800470107</v>
      </c>
      <c r="N67" s="150">
        <f t="shared" si="19"/>
        <v>91.790962727444622</v>
      </c>
      <c r="O67" s="150">
        <f t="shared" si="20"/>
        <v>79.222304857548778</v>
      </c>
      <c r="P67" s="152">
        <v>0</v>
      </c>
      <c r="Q67" s="151">
        <f t="shared" si="21"/>
        <v>309.39571529562659</v>
      </c>
      <c r="R67" s="151">
        <f t="shared" si="22"/>
        <v>299.64945070486709</v>
      </c>
      <c r="S67" s="151">
        <f t="shared" si="23"/>
        <v>286.50015221396745</v>
      </c>
      <c r="T67" s="151">
        <f t="shared" si="24"/>
        <v>275.8254378956396</v>
      </c>
      <c r="U67" s="33">
        <f t="shared" si="24"/>
        <v>0.91767648608496222</v>
      </c>
      <c r="V67" s="33">
        <f t="shared" si="24"/>
        <v>0.38013285478030784</v>
      </c>
      <c r="W67" s="48">
        <f>AVERAGE(Economics!D629:D640)</f>
        <v>117.06532007749074</v>
      </c>
      <c r="X67" s="48">
        <f>AVERAGE(Economics!G629:G640)</f>
        <v>169.86473257342024</v>
      </c>
      <c r="Y67" s="155"/>
      <c r="Z67" s="48">
        <f>AVERAGE(Economics!K629:K640)</f>
        <v>54.058057729807793</v>
      </c>
      <c r="AA67" s="48">
        <f t="shared" si="32"/>
        <v>215.23461010029996</v>
      </c>
      <c r="AB67" s="64">
        <v>844.56341126020993</v>
      </c>
      <c r="AC67" s="64">
        <v>422.28170563010497</v>
      </c>
      <c r="AD67" s="63">
        <f t="shared" si="11"/>
        <v>22.465021202680294</v>
      </c>
      <c r="AE67" s="48">
        <f>AVERAGE(Economics!L629:L640)</f>
        <v>0.4155721116538193</v>
      </c>
      <c r="AF67" s="48">
        <f>AVERAGE(Economics!C629:C640)</f>
        <v>1210257.3633933591</v>
      </c>
      <c r="AG67" s="48">
        <f>AVERAGE(Economics!D629:D640)</f>
        <v>117.06532007749074</v>
      </c>
      <c r="AH67" s="48">
        <f>AVERAGE(Economics!Q629:Q640)</f>
        <v>22.465112710421533</v>
      </c>
      <c r="AI67" s="180">
        <f>AVERAGE(Economics!P585:P596)</f>
        <v>147.27044027778865</v>
      </c>
      <c r="AJ67" s="93">
        <f>Economics!$P$636</f>
        <v>140.47019099111424</v>
      </c>
      <c r="AK67" s="93">
        <f>Economics!$P$635</f>
        <v>144.02973382756537</v>
      </c>
      <c r="AL67" s="94">
        <f t="shared" si="12"/>
        <v>2.2938981787790746E-2</v>
      </c>
      <c r="AM67" s="94">
        <f t="shared" si="16"/>
        <v>1.834878738148471E-2</v>
      </c>
      <c r="AN67" s="93">
        <f>Economics!$U$636</f>
        <v>354.81521103022965</v>
      </c>
      <c r="AO67" s="64">
        <f>Economics!$P$629</f>
        <v>139.79957868926127</v>
      </c>
      <c r="AP67" s="95">
        <f>Economics!$Q$629</f>
        <v>22.252652571976633</v>
      </c>
      <c r="AQ67" s="64">
        <f>Economics!$P$640</f>
        <v>136.46976860763843</v>
      </c>
      <c r="AY67" s="63"/>
      <c r="AZ67" s="63"/>
      <c r="BL67" s="48">
        <f>GI_Data_Monthly!$Q$640</f>
        <v>1366668.199833425</v>
      </c>
      <c r="BM67" s="48">
        <f>GI_Data_Monthly!$M$640</f>
        <v>24593.512479388544</v>
      </c>
      <c r="BN67" s="96">
        <f>(X67*1000)/(Population_Annual!B68/1000)</f>
        <v>6.9111549871557809</v>
      </c>
      <c r="BO67" s="64">
        <v>364.15473935606798</v>
      </c>
      <c r="BP67" s="64">
        <f t="shared" si="6"/>
        <v>67.535884670558076</v>
      </c>
      <c r="BQ67" s="64">
        <f t="shared" si="15"/>
        <v>502949.20814996201</v>
      </c>
      <c r="BR67" s="63">
        <f>(X67*1000)/(Population_Annual!B67/1000)</f>
        <v>6.9764141917965325</v>
      </c>
      <c r="BS67" s="48">
        <v>0</v>
      </c>
      <c r="BT67" s="63">
        <v>0</v>
      </c>
      <c r="BU67" s="64">
        <f t="shared" si="25"/>
        <v>38.476451804180769</v>
      </c>
      <c r="BV67" s="48">
        <f>GI_Data_Monthly!$AA$640</f>
        <v>5.0432676811495698</v>
      </c>
      <c r="BW67" s="64">
        <f>GI_Data_Monthly!$AD$640</f>
        <v>1265118.168312046</v>
      </c>
      <c r="BX67" s="63">
        <f>BW67/Population_Annual!B67*1000</f>
        <v>51.958921725538026</v>
      </c>
      <c r="BY67" s="63">
        <f t="shared" si="26"/>
        <v>12.891488137317776</v>
      </c>
      <c r="BZ67" s="63">
        <f t="shared" si="27"/>
        <v>12.485393779369465</v>
      </c>
      <c r="CA67" s="63">
        <f t="shared" si="28"/>
        <v>209.14695356140027</v>
      </c>
      <c r="CB67" s="158"/>
      <c r="CC67" s="158"/>
      <c r="CD67" s="159"/>
    </row>
    <row r="68" spans="1:82" x14ac:dyDescent="0.25">
      <c r="A68" s="145">
        <v>2033</v>
      </c>
      <c r="B68" s="148"/>
      <c r="C68" s="148"/>
      <c r="D68" s="148"/>
      <c r="E68" s="147"/>
      <c r="F68" s="147"/>
      <c r="G68" s="201">
        <f t="shared" si="29"/>
        <v>38.557812101933393</v>
      </c>
      <c r="H68" s="149">
        <f t="shared" si="3"/>
        <v>1</v>
      </c>
      <c r="I68" s="148">
        <f t="shared" si="30"/>
        <v>609.71222297330837</v>
      </c>
      <c r="J68" s="148">
        <f t="shared" si="31"/>
        <v>50.237274339072599</v>
      </c>
      <c r="K68" s="150">
        <f>AVERAGE(Economics!E641:E652)</f>
        <v>3.5826027681386647</v>
      </c>
      <c r="L68" s="150">
        <f>AVERAGE(Economics!N641:N652)</f>
        <v>362.82380192831084</v>
      </c>
      <c r="M68" s="150">
        <f t="shared" si="18"/>
        <v>84.92921800470107</v>
      </c>
      <c r="N68" s="150">
        <f t="shared" si="19"/>
        <v>91.790962727444622</v>
      </c>
      <c r="O68" s="150">
        <f t="shared" si="20"/>
        <v>79.222304857548778</v>
      </c>
      <c r="P68" s="152">
        <v>0</v>
      </c>
      <c r="Q68" s="151">
        <f t="shared" si="21"/>
        <v>309.39571529562659</v>
      </c>
      <c r="R68" s="151">
        <f t="shared" si="22"/>
        <v>299.64945070486709</v>
      </c>
      <c r="S68" s="151">
        <f t="shared" si="23"/>
        <v>286.50015221396745</v>
      </c>
      <c r="T68" s="151">
        <f t="shared" si="24"/>
        <v>275.8254378956396</v>
      </c>
      <c r="U68" s="33">
        <f t="shared" si="24"/>
        <v>0.91767648608496222</v>
      </c>
      <c r="V68" s="33">
        <f t="shared" si="24"/>
        <v>0.38013285478030784</v>
      </c>
      <c r="W68" s="48">
        <f>AVERAGE(Economics!D641:D652)</f>
        <v>118.59058237807766</v>
      </c>
      <c r="X68" s="48">
        <f>AVERAGE(Economics!G641:G652)</f>
        <v>169.97667352685258</v>
      </c>
      <c r="Y68" s="155"/>
      <c r="Z68" s="48">
        <f>AVERAGE(Economics!K641:K652)</f>
        <v>54.927060521682563</v>
      </c>
      <c r="AA68" s="48">
        <f t="shared" si="32"/>
        <v>215.23461010029996</v>
      </c>
      <c r="AB68" s="64">
        <v>854.24517998891986</v>
      </c>
      <c r="AC68" s="64">
        <v>427.12258999445993</v>
      </c>
      <c r="AD68" s="63">
        <f t="shared" si="11"/>
        <v>22.887813748267575</v>
      </c>
      <c r="AE68" s="48">
        <f>AVERAGE(Economics!L641:L652)</f>
        <v>0.41669467710241964</v>
      </c>
      <c r="AF68" s="48">
        <f>AVERAGE(Economics!C641:C652)</f>
        <v>1243405.5356667449</v>
      </c>
      <c r="AG68" s="48">
        <f>AVERAGE(Economics!D641:D652)</f>
        <v>118.59058237807766</v>
      </c>
      <c r="AH68" s="48">
        <f>AVERAGE(Economics!Q641:Q652)</f>
        <v>22.88781954772902</v>
      </c>
      <c r="AI68" s="180">
        <f>AVERAGE(Economics!P597:P608)</f>
        <v>145.76824693286414</v>
      </c>
      <c r="AJ68" s="93">
        <f>Economics!$P$648</f>
        <v>140.3281876502557</v>
      </c>
      <c r="AK68" s="93">
        <f>Economics!$P$647</f>
        <v>143.83241939046184</v>
      </c>
      <c r="AL68" s="94">
        <f t="shared" si="12"/>
        <v>2.3324753877036253E-2</v>
      </c>
      <c r="AM68" s="94">
        <f t="shared" si="16"/>
        <v>2.1751202396151248E-2</v>
      </c>
      <c r="AN68" s="93">
        <f>Economics!$U$648</f>
        <v>362.33080287561364</v>
      </c>
      <c r="AO68" s="64">
        <f>Economics!$P$641</f>
        <v>139.30075469654159</v>
      </c>
      <c r="AP68" s="95">
        <f>Economics!$Q$641</f>
        <v>22.723346353271612</v>
      </c>
      <c r="AQ68" s="64">
        <f>Economics!$P$652</f>
        <v>136.09821117949133</v>
      </c>
      <c r="AY68" s="63"/>
      <c r="AZ68" s="63"/>
      <c r="BL68" s="48">
        <f>GI_Data_Monthly!$Q$652</f>
        <v>1405005.9141323201</v>
      </c>
      <c r="BM68" s="48">
        <f>GI_Data_Monthly!$M$652</f>
        <v>25136.660080002843</v>
      </c>
      <c r="BN68" s="96">
        <f>(X68*1000)/(Population_Annual!B69/1000)</f>
        <v>6.8527152389094317</v>
      </c>
      <c r="BO68" s="64">
        <v>366.33558733106798</v>
      </c>
      <c r="BP68" s="64">
        <f t="shared" si="6"/>
        <v>68.616484309197403</v>
      </c>
      <c r="BQ68" s="64">
        <f t="shared" si="15"/>
        <v>518120.46819201543</v>
      </c>
      <c r="BR68" s="63">
        <f>(X68*1000)/(Population_Annual!B68/1000)</f>
        <v>6.9157094421439362</v>
      </c>
      <c r="BS68" s="48">
        <v>0</v>
      </c>
      <c r="BT68" s="63">
        <v>0</v>
      </c>
      <c r="BU68" s="64">
        <f t="shared" si="25"/>
        <v>38.476451804180769</v>
      </c>
      <c r="BV68" s="48">
        <f>GI_Data_Monthly!$AA$652</f>
        <v>5.0532431451103816</v>
      </c>
      <c r="BW68" s="64">
        <f>GI_Data_Monthly!$AD$652</f>
        <v>1298629.52977028</v>
      </c>
      <c r="BX68" s="63">
        <f>BW68/Population_Annual!B68*1000</f>
        <v>52.836335213140146</v>
      </c>
      <c r="BY68" s="63">
        <f t="shared" si="26"/>
        <v>12.891488137317776</v>
      </c>
      <c r="BZ68" s="63">
        <f t="shared" si="27"/>
        <v>12.485393779369465</v>
      </c>
      <c r="CA68" s="63">
        <f t="shared" si="28"/>
        <v>209.14695356140027</v>
      </c>
      <c r="CB68" s="158"/>
      <c r="CC68" s="158"/>
      <c r="CD68" s="159"/>
    </row>
    <row r="69" spans="1:82" x14ac:dyDescent="0.25">
      <c r="A69" s="145">
        <v>2034</v>
      </c>
      <c r="B69" s="148"/>
      <c r="C69" s="148"/>
      <c r="D69" s="148"/>
      <c r="E69" s="147"/>
      <c r="F69" s="147"/>
      <c r="G69" s="201">
        <f t="shared" si="29"/>
        <v>38.557812101933393</v>
      </c>
      <c r="H69" s="149">
        <f t="shared" si="3"/>
        <v>1</v>
      </c>
      <c r="I69" s="148">
        <f t="shared" si="30"/>
        <v>609.71222297330837</v>
      </c>
      <c r="J69" s="148">
        <f t="shared" si="31"/>
        <v>50.237274339072599</v>
      </c>
      <c r="K69" s="150">
        <f>AVERAGE(Economics!E653:E664)</f>
        <v>3.6672136471327712</v>
      </c>
      <c r="L69" s="150">
        <f>AVERAGE(Economics!N653:N664)</f>
        <v>371.6592100573227</v>
      </c>
      <c r="M69" s="150">
        <f t="shared" si="18"/>
        <v>84.92921800470107</v>
      </c>
      <c r="N69" s="150">
        <f t="shared" si="19"/>
        <v>91.790962727444622</v>
      </c>
      <c r="O69" s="150">
        <f t="shared" si="20"/>
        <v>79.222304857548778</v>
      </c>
      <c r="P69" s="152">
        <v>0</v>
      </c>
      <c r="Q69" s="151">
        <f t="shared" si="21"/>
        <v>309.39571529562659</v>
      </c>
      <c r="R69" s="151">
        <f t="shared" si="22"/>
        <v>299.64945070486709</v>
      </c>
      <c r="S69" s="151">
        <f t="shared" si="23"/>
        <v>286.50015221396745</v>
      </c>
      <c r="T69" s="151">
        <f t="shared" si="24"/>
        <v>275.8254378956396</v>
      </c>
      <c r="U69" s="33">
        <f t="shared" si="24"/>
        <v>0.91767648608496222</v>
      </c>
      <c r="V69" s="33">
        <f t="shared" si="24"/>
        <v>0.38013285478030784</v>
      </c>
      <c r="W69" s="48">
        <f>AVERAGE(Economics!D653:D664)</f>
        <v>119.84393033760375</v>
      </c>
      <c r="X69" s="48">
        <f>AVERAGE(Economics!G653:G664)</f>
        <v>170.72531057526817</v>
      </c>
      <c r="Y69" s="155"/>
      <c r="Z69" s="48">
        <f>AVERAGE(Economics!K653:K664)</f>
        <v>55.741483963017821</v>
      </c>
      <c r="AA69" s="48">
        <f t="shared" si="32"/>
        <v>215.23461010029996</v>
      </c>
      <c r="AB69" s="64">
        <v>863.9269487176299</v>
      </c>
      <c r="AC69" s="64">
        <v>431.96347435881495</v>
      </c>
      <c r="AD69" s="63">
        <f t="shared" si="11"/>
        <v>23.22509247574715</v>
      </c>
      <c r="AE69" s="48">
        <f>AVERAGE(Economics!L653:L664)</f>
        <v>0.41665723307897656</v>
      </c>
      <c r="AF69" s="48">
        <f>AVERAGE(Economics!C653:C664)</f>
        <v>1274909.8006869045</v>
      </c>
      <c r="AG69" s="48">
        <f>AVERAGE(Economics!D653:D664)</f>
        <v>119.84393033760375</v>
      </c>
      <c r="AH69" s="48">
        <f>AVERAGE(Economics!Q653:Q664)</f>
        <v>23.225065502329311</v>
      </c>
      <c r="AI69" s="180">
        <f>AVERAGE(Economics!P609:P620)</f>
        <v>144.28202399082048</v>
      </c>
      <c r="AJ69" s="93">
        <f>Economics!$P$660</f>
        <v>139.92129671029099</v>
      </c>
      <c r="AK69" s="93">
        <f>Economics!$P$659</f>
        <v>143.39041984973008</v>
      </c>
      <c r="AL69" s="94">
        <f t="shared" si="12"/>
        <v>2.3617153357492038E-2</v>
      </c>
      <c r="AM69" s="94">
        <f t="shared" si="16"/>
        <v>2.4351787512434608E-2</v>
      </c>
      <c r="AN69" s="93">
        <f>Economics!$U$660</f>
        <v>371.45319691102196</v>
      </c>
      <c r="AO69" s="64">
        <f>Economics!$P$653</f>
        <v>138.80757272017237</v>
      </c>
      <c r="AP69" s="95">
        <f>Economics!$Q$653</f>
        <v>23.099247132788772</v>
      </c>
      <c r="AQ69" s="64">
        <f>Economics!$P$664</f>
        <v>136.14547096246983</v>
      </c>
      <c r="AY69" s="63"/>
      <c r="AZ69" s="63"/>
      <c r="BL69" s="48">
        <f>GI_Data_Monthly!$Q$664</f>
        <v>1442434.5400970506</v>
      </c>
      <c r="BM69" s="48">
        <f>GI_Data_Monthly!$M$664</f>
        <v>25689.790683656636</v>
      </c>
      <c r="BN69" s="96">
        <f>(X69*1000)/(Population_Annual!B70/1000)</f>
        <v>6.8215510105154245</v>
      </c>
      <c r="BO69" s="64">
        <v>368.46888333106801</v>
      </c>
      <c r="BP69" s="64">
        <f t="shared" si="6"/>
        <v>69.72038032469203</v>
      </c>
      <c r="BQ69" s="64">
        <f t="shared" si="15"/>
        <v>531200.38997947506</v>
      </c>
      <c r="BR69" s="63">
        <f>(X69*1000)/(Population_Annual!B69/1000)</f>
        <v>6.8828970068170108</v>
      </c>
      <c r="BS69" s="48">
        <v>0</v>
      </c>
      <c r="BT69" s="63">
        <v>0</v>
      </c>
      <c r="BU69" s="64">
        <f t="shared" si="25"/>
        <v>38.476451804180769</v>
      </c>
      <c r="BV69" s="48">
        <f>GI_Data_Monthly!$AA$664</f>
        <v>5.0987105297274979</v>
      </c>
      <c r="BW69" s="64">
        <f>GI_Data_Monthly!$AD$664</f>
        <v>1331326.5010038309</v>
      </c>
      <c r="BX69" s="63">
        <f>BW69/Population_Annual!B69*1000</f>
        <v>53.673255347897253</v>
      </c>
      <c r="BY69" s="63">
        <f t="shared" si="26"/>
        <v>12.891488137317776</v>
      </c>
      <c r="BZ69" s="63">
        <f t="shared" si="27"/>
        <v>12.485393779369465</v>
      </c>
      <c r="CA69" s="63">
        <f t="shared" si="28"/>
        <v>209.14695356140027</v>
      </c>
      <c r="CB69" s="158"/>
      <c r="CC69" s="158"/>
      <c r="CD69" s="159"/>
    </row>
    <row r="70" spans="1:82" x14ac:dyDescent="0.25">
      <c r="A70" s="145">
        <v>2035</v>
      </c>
      <c r="B70" s="148"/>
      <c r="C70" s="148"/>
      <c r="D70" s="148"/>
      <c r="E70" s="147"/>
      <c r="F70" s="147"/>
      <c r="G70" s="201">
        <f t="shared" si="29"/>
        <v>38.557812101933393</v>
      </c>
      <c r="H70" s="149">
        <f t="shared" ref="H70:H75" si="33">IF(G70&gt;40,0,1)</f>
        <v>1</v>
      </c>
      <c r="I70" s="148">
        <f t="shared" si="30"/>
        <v>609.71222297330837</v>
      </c>
      <c r="J70" s="148">
        <f t="shared" si="31"/>
        <v>50.237274339072599</v>
      </c>
      <c r="K70" s="150">
        <f>AVERAGE(Economics!E665:E676)</f>
        <v>3.7530478415928084</v>
      </c>
      <c r="L70" s="150">
        <f>AVERAGE(Economics!N665:N676)</f>
        <v>380.55429971115444</v>
      </c>
      <c r="M70" s="150">
        <f t="shared" si="18"/>
        <v>84.92921800470107</v>
      </c>
      <c r="N70" s="150">
        <f t="shared" si="19"/>
        <v>91.790962727444622</v>
      </c>
      <c r="O70" s="150">
        <f t="shared" si="20"/>
        <v>79.222304857548778</v>
      </c>
      <c r="P70" s="152">
        <v>0</v>
      </c>
      <c r="Q70" s="151">
        <f t="shared" si="21"/>
        <v>309.39571529562659</v>
      </c>
      <c r="R70" s="151">
        <f t="shared" si="22"/>
        <v>299.64945070486709</v>
      </c>
      <c r="S70" s="151">
        <f t="shared" si="23"/>
        <v>286.50015221396745</v>
      </c>
      <c r="T70" s="151">
        <f t="shared" si="24"/>
        <v>275.8254378956396</v>
      </c>
      <c r="U70" s="33">
        <f t="shared" si="24"/>
        <v>0.91767648608496222</v>
      </c>
      <c r="V70" s="33">
        <f t="shared" si="24"/>
        <v>0.38013285478030784</v>
      </c>
      <c r="W70" s="48">
        <f>AVERAGE(Economics!D665:D676)</f>
        <v>121.09690183700724</v>
      </c>
      <c r="X70" s="48">
        <f>AVERAGE(Economics!G665:G676)</f>
        <v>171.85942402521633</v>
      </c>
      <c r="Y70" s="155"/>
      <c r="Z70" s="48">
        <f>AVERAGE(Economics!K665:K676)</f>
        <v>56.576332780616575</v>
      </c>
      <c r="AA70" s="48">
        <f t="shared" si="32"/>
        <v>215.23461010029996</v>
      </c>
      <c r="AB70" s="64">
        <v>873.60871744633994</v>
      </c>
      <c r="AC70" s="64">
        <v>436.80435872316997</v>
      </c>
      <c r="AD70" s="63">
        <f t="shared" ref="AD70:AD75" si="34">AE70*Z70</f>
        <v>23.587778162849293</v>
      </c>
      <c r="AE70" s="48">
        <f>AVERAGE(Economics!L665:L676)</f>
        <v>0.41691953160545997</v>
      </c>
      <c r="AF70" s="48">
        <f>AVERAGE(Economics!C665:C676)</f>
        <v>1307092.3640460048</v>
      </c>
      <c r="AG70" s="48">
        <f>AVERAGE(Economics!D665:D676)</f>
        <v>121.09690183700724</v>
      </c>
      <c r="AH70" s="48">
        <f>AVERAGE(Economics!Q665:Q676)</f>
        <v>23.587782433542646</v>
      </c>
      <c r="AI70" s="180">
        <f>+AVERAGE(Economics!P577:P588)</f>
        <v>148.1587003608598</v>
      </c>
      <c r="AJ70" s="93">
        <f>Economics!$P$672</f>
        <v>140.16268787293058</v>
      </c>
      <c r="AK70" s="93">
        <f>Economics!$P$671</f>
        <v>143.62359814508352</v>
      </c>
      <c r="AL70" s="94">
        <f t="shared" ref="AL70:AL75" si="35">K70/K69-1</f>
        <v>2.3405834161624783E-2</v>
      </c>
      <c r="AM70" s="94">
        <f t="shared" si="16"/>
        <v>2.3933456815074861E-2</v>
      </c>
      <c r="AN70" s="93">
        <f>Economics!$U$672</f>
        <v>380.22569490468601</v>
      </c>
      <c r="AO70" s="64">
        <f>Economics!$P$665</f>
        <v>138.98686878234298</v>
      </c>
      <c r="AP70" s="95">
        <f>Economics!$Q$665</f>
        <v>23.438332405921422</v>
      </c>
      <c r="AQ70" s="64">
        <f>Economics!$P$676</f>
        <v>135.94596799500655</v>
      </c>
      <c r="AY70" s="63"/>
      <c r="AZ70" s="63"/>
      <c r="BL70" s="48">
        <f>GI_Data_Monthly!$Q$676</f>
        <v>1480854.0256440025</v>
      </c>
      <c r="BM70" s="48">
        <f>GI_Data_Monthly!$M$676</f>
        <v>26252.202699332451</v>
      </c>
      <c r="BN70" s="96">
        <f>(X70*1000)/(Population_Annual!B71/1000)</f>
        <v>6.8077424641674886</v>
      </c>
      <c r="BO70" s="64">
        <v>370.55633558106803</v>
      </c>
      <c r="BP70" s="64">
        <f t="shared" ref="BP70:BP75" si="36">BM70/BO70</f>
        <v>70.84537539525931</v>
      </c>
      <c r="BQ70" s="64">
        <f t="shared" si="15"/>
        <v>544952.33618313365</v>
      </c>
      <c r="BR70" s="63">
        <f>(X70*1000)/(Population_Annual!B70/1000)</f>
        <v>6.8668659829964511</v>
      </c>
      <c r="BS70" s="48">
        <v>0</v>
      </c>
      <c r="BT70" s="63">
        <v>0</v>
      </c>
      <c r="BU70" s="64">
        <f t="shared" si="25"/>
        <v>38.476451804180769</v>
      </c>
      <c r="BV70" s="48">
        <f>GI_Data_Monthly!$AA$676</f>
        <v>5.0735079865901147</v>
      </c>
      <c r="BW70" s="64">
        <f>GI_Data_Monthly!$AD$676</f>
        <v>1364945.6865442758</v>
      </c>
      <c r="BX70" s="63">
        <f>BW70/Population_Annual!B70*1000</f>
        <v>54.538173607479173</v>
      </c>
      <c r="BY70" s="63">
        <f t="shared" si="26"/>
        <v>12.891488137317776</v>
      </c>
      <c r="BZ70" s="63">
        <f t="shared" si="27"/>
        <v>12.485393779369465</v>
      </c>
      <c r="CA70" s="63">
        <f t="shared" si="28"/>
        <v>209.14695356140027</v>
      </c>
      <c r="CB70" s="158"/>
      <c r="CC70" s="158"/>
      <c r="CD70" s="159"/>
    </row>
    <row r="71" spans="1:82" x14ac:dyDescent="0.25">
      <c r="A71" s="145">
        <v>2036</v>
      </c>
      <c r="B71" s="148"/>
      <c r="C71" s="148"/>
      <c r="D71" s="148"/>
      <c r="E71" s="147"/>
      <c r="F71" s="147"/>
      <c r="G71" s="201">
        <f t="shared" si="29"/>
        <v>38.557812101933393</v>
      </c>
      <c r="H71" s="149">
        <f t="shared" si="33"/>
        <v>1</v>
      </c>
      <c r="I71" s="148">
        <f t="shared" si="30"/>
        <v>609.71222297330837</v>
      </c>
      <c r="J71" s="148">
        <f t="shared" si="31"/>
        <v>50.237274339072599</v>
      </c>
      <c r="K71" s="150">
        <f>AVERAGE(Economics!E677:E688)</f>
        <v>3.8403892448717514</v>
      </c>
      <c r="L71" s="150">
        <f>AVERAGE(Economics!N677:N688)</f>
        <v>389.36326896685279</v>
      </c>
      <c r="M71" s="150">
        <f t="shared" si="18"/>
        <v>84.92921800470107</v>
      </c>
      <c r="N71" s="150">
        <f t="shared" si="19"/>
        <v>91.790962727444622</v>
      </c>
      <c r="O71" s="150">
        <f t="shared" si="20"/>
        <v>79.222304857548778</v>
      </c>
      <c r="P71" s="152">
        <v>0</v>
      </c>
      <c r="Q71" s="151">
        <f t="shared" si="21"/>
        <v>309.39571529562659</v>
      </c>
      <c r="R71" s="151">
        <f t="shared" si="22"/>
        <v>299.64945070486709</v>
      </c>
      <c r="S71" s="151">
        <f t="shared" si="23"/>
        <v>286.50015221396745</v>
      </c>
      <c r="T71" s="151">
        <f t="shared" si="24"/>
        <v>275.8254378956396</v>
      </c>
      <c r="U71" s="33">
        <f>U70</f>
        <v>0.91767648608496222</v>
      </c>
      <c r="V71" s="33">
        <f t="shared" si="24"/>
        <v>0.38013285478030784</v>
      </c>
      <c r="W71" s="48">
        <f>AVERAGE(Economics!D677:D688)</f>
        <v>122.29659374642596</v>
      </c>
      <c r="X71" s="48">
        <f>AVERAGE(Economics!G677:G688)</f>
        <v>170.918350904064</v>
      </c>
      <c r="Y71" s="155"/>
      <c r="Z71" s="48">
        <f>AVERAGE(Economics!K677:K688)</f>
        <v>57.406956032751054</v>
      </c>
      <c r="AA71" s="48">
        <f t="shared" si="32"/>
        <v>215.23461010029996</v>
      </c>
      <c r="AB71" s="64">
        <v>883.29048617505009</v>
      </c>
      <c r="AC71" s="64">
        <v>441.64524308752505</v>
      </c>
      <c r="AD71" s="63">
        <f t="shared" si="34"/>
        <v>23.962405959536884</v>
      </c>
      <c r="AE71" s="48">
        <f>AVERAGE(Economics!L677:L688)</f>
        <v>0.41741293417240538</v>
      </c>
      <c r="AF71" s="48">
        <f>AVERAGE(Economics!C677:C688)</f>
        <v>1339399.0496427482</v>
      </c>
      <c r="AG71" s="48">
        <f>AVERAGE(Economics!D677:D688)</f>
        <v>122.29659374642596</v>
      </c>
      <c r="AH71" s="48">
        <f>AVERAGE(Economics!Q677:Q688)</f>
        <v>23.962408252948975</v>
      </c>
      <c r="AI71" s="180">
        <f>AVERAGE(Economics!P589:P600)</f>
        <v>146.7391425599817</v>
      </c>
      <c r="AJ71" s="93">
        <f>Economics!$P$684</f>
        <v>139.69766776772346</v>
      </c>
      <c r="AK71" s="93">
        <f>Economics!$P$683</f>
        <v>143.13266608722935</v>
      </c>
      <c r="AL71" s="94">
        <f t="shared" si="35"/>
        <v>2.3272126273209182E-2</v>
      </c>
      <c r="AM71" s="94">
        <f t="shared" si="16"/>
        <v>2.3147732826523049E-2</v>
      </c>
      <c r="AN71" s="93">
        <f>Economics!$U$684</f>
        <v>388.92260643616868</v>
      </c>
      <c r="AO71" s="64">
        <f>Economics!$P$677</f>
        <v>138.60230120981271</v>
      </c>
      <c r="AP71" s="95">
        <f>Economics!$Q$677</f>
        <v>23.825939343850674</v>
      </c>
      <c r="AQ71" s="64">
        <f>Economics!$P$688</f>
        <v>135.74763621760857</v>
      </c>
      <c r="AY71" s="63"/>
      <c r="AZ71" s="63"/>
      <c r="BL71" s="48">
        <f>GI_Data_Monthly!$Q$688</f>
        <v>1519650.3942095826</v>
      </c>
      <c r="BM71" s="48">
        <f>GI_Data_Monthly!$M$688</f>
        <v>26822.176903438991</v>
      </c>
      <c r="BN71" s="96">
        <f>(X71*1000)/(Population_Annual!B72/1000)</f>
        <v>6.7131759459175298</v>
      </c>
      <c r="BO71" s="64">
        <v>372.60286375606802</v>
      </c>
      <c r="BP71" s="64">
        <f t="shared" si="36"/>
        <v>71.985965521184696</v>
      </c>
      <c r="BQ71" s="64">
        <f t="shared" si="15"/>
        <v>559082.48733911081</v>
      </c>
      <c r="BR71" s="63">
        <f>(X71*1000)/(Population_Annual!B71/1000)</f>
        <v>6.7704644185491389</v>
      </c>
      <c r="BS71" s="48">
        <v>0</v>
      </c>
      <c r="BT71" s="63">
        <v>0</v>
      </c>
      <c r="BU71" s="64">
        <f t="shared" si="25"/>
        <v>38.476451804180769</v>
      </c>
      <c r="BV71" s="48">
        <f>GI_Data_Monthly!$AA$688</f>
        <v>5.0458705918343201</v>
      </c>
      <c r="BW71" s="64">
        <f>GI_Data_Monthly!$AD$688</f>
        <v>1400329.5411578442</v>
      </c>
      <c r="BX71" s="63">
        <f>BW71/Population_Annual!B71*1000</f>
        <v>55.470236417001352</v>
      </c>
      <c r="BY71" s="63">
        <f t="shared" si="26"/>
        <v>12.891488137317776</v>
      </c>
      <c r="BZ71" s="63">
        <f t="shared" si="27"/>
        <v>12.485393779369465</v>
      </c>
      <c r="CA71" s="63">
        <f t="shared" si="28"/>
        <v>209.14695356140027</v>
      </c>
      <c r="CB71" s="158"/>
      <c r="CC71" s="158"/>
      <c r="CD71" s="159"/>
    </row>
    <row r="72" spans="1:82" x14ac:dyDescent="0.25">
      <c r="A72" s="145">
        <v>2037</v>
      </c>
      <c r="B72" s="148"/>
      <c r="C72" s="148"/>
      <c r="D72" s="148"/>
      <c r="E72" s="147"/>
      <c r="F72" s="147"/>
      <c r="G72" s="201">
        <f t="shared" si="29"/>
        <v>38.557812101933393</v>
      </c>
      <c r="H72" s="149">
        <f t="shared" si="33"/>
        <v>1</v>
      </c>
      <c r="I72" s="148">
        <f t="shared" si="30"/>
        <v>609.71222297330837</v>
      </c>
      <c r="J72" s="148">
        <f t="shared" si="31"/>
        <v>50.237274339072599</v>
      </c>
      <c r="K72" s="150">
        <f>AVERAGE(Economics!E689:E700)</f>
        <v>3.9309445754562415</v>
      </c>
      <c r="L72" s="150">
        <f>AVERAGE(Economics!N689:N700)</f>
        <v>399.29952681109125</v>
      </c>
      <c r="M72" s="150">
        <f t="shared" si="18"/>
        <v>84.92921800470107</v>
      </c>
      <c r="N72" s="150">
        <f t="shared" si="19"/>
        <v>91.790962727444622</v>
      </c>
      <c r="O72" s="150">
        <f t="shared" si="20"/>
        <v>79.222304857548778</v>
      </c>
      <c r="P72" s="152">
        <v>0</v>
      </c>
      <c r="Q72" s="151">
        <f t="shared" si="21"/>
        <v>309.39571529562659</v>
      </c>
      <c r="R72" s="151">
        <f t="shared" si="22"/>
        <v>299.64945070486709</v>
      </c>
      <c r="S72" s="151">
        <f t="shared" si="23"/>
        <v>286.50015221396745</v>
      </c>
      <c r="T72" s="151">
        <f t="shared" si="24"/>
        <v>275.8254378956396</v>
      </c>
      <c r="U72" s="33">
        <f>U71</f>
        <v>0.91767648608496222</v>
      </c>
      <c r="V72" s="33">
        <f t="shared" si="24"/>
        <v>0.38013285478030784</v>
      </c>
      <c r="W72" s="48">
        <f>AVERAGE(Economics!D689:D700)</f>
        <v>123.39498965497317</v>
      </c>
      <c r="X72" s="48">
        <f>AVERAGE(Economics!G689:G700)</f>
        <v>169.56707272048314</v>
      </c>
      <c r="Y72" s="155"/>
      <c r="Z72" s="48">
        <f>AVERAGE(Economics!K689:K700)</f>
        <v>58.192034900183025</v>
      </c>
      <c r="AA72" s="48">
        <f t="shared" si="32"/>
        <v>215.23461010029996</v>
      </c>
      <c r="AB72" s="64">
        <v>892.9722549037599</v>
      </c>
      <c r="AC72" s="64">
        <v>446.48612745187995</v>
      </c>
      <c r="AD72" s="63">
        <f t="shared" si="34"/>
        <v>24.303200257323564</v>
      </c>
      <c r="AE72" s="48">
        <f>AVERAGE(Economics!L689:L700)</f>
        <v>0.41763791726841853</v>
      </c>
      <c r="AF72" s="48">
        <f>AVERAGE(Economics!C689:C700)</f>
        <v>1371234.5506179007</v>
      </c>
      <c r="AG72" s="48">
        <f>AVERAGE(Economics!D689:D700)</f>
        <v>123.39498965497317</v>
      </c>
      <c r="AH72" s="48">
        <f>AVERAGE(Economics!Q689:Q700)</f>
        <v>24.303206962417288</v>
      </c>
      <c r="AI72" s="180">
        <f>AVERAGE(Economics!P601:P612)</f>
        <v>145.27286322905914</v>
      </c>
      <c r="AJ72" s="93">
        <f>Economics!$P$696</f>
        <v>139.88819963860394</v>
      </c>
      <c r="AK72" s="93">
        <f>Economics!$P$695</f>
        <v>143.27099832338217</v>
      </c>
      <c r="AL72" s="94">
        <f t="shared" si="35"/>
        <v>2.357972716057688E-2</v>
      </c>
      <c r="AM72" s="94">
        <f t="shared" si="16"/>
        <v>2.5519248054916899E-2</v>
      </c>
      <c r="AN72" s="93">
        <f>Economics!$U$696</f>
        <v>398.86669252647971</v>
      </c>
      <c r="AO72" s="64">
        <f>Economics!$P$689</f>
        <v>138.50178198280526</v>
      </c>
      <c r="AP72" s="95">
        <f>Economics!$Q$689</f>
        <v>24.145407230290342</v>
      </c>
      <c r="AQ72" s="64">
        <f>Economics!$P$700</f>
        <v>136.03659883341066</v>
      </c>
      <c r="AY72" s="63"/>
      <c r="AZ72" s="63"/>
      <c r="BL72" s="48">
        <f>GI_Data_Monthly!$Q$700</f>
        <v>1557748.9479332408</v>
      </c>
      <c r="BM72" s="48">
        <f>GI_Data_Monthly!$M$700</f>
        <v>27413.549307443736</v>
      </c>
      <c r="BN72" s="96">
        <f>(X72*1000)/(Population_Annual!B73/1000)</f>
        <v>6.6051157516861316</v>
      </c>
      <c r="BO72" s="64">
        <v>374.609761256068</v>
      </c>
      <c r="BP72" s="64">
        <f t="shared" si="36"/>
        <v>73.178950851483421</v>
      </c>
      <c r="BQ72" s="64">
        <f t="shared" si="15"/>
        <v>572679.54180655582</v>
      </c>
      <c r="BR72" s="63">
        <f>(X72*1000)/(Population_Annual!B72/1000)</f>
        <v>6.6601016671740512</v>
      </c>
      <c r="BS72" s="48">
        <v>0</v>
      </c>
      <c r="BT72" s="63">
        <v>0</v>
      </c>
      <c r="BU72" s="64">
        <f t="shared" si="25"/>
        <v>38.476451804180769</v>
      </c>
      <c r="BV72" s="48">
        <f>GI_Data_Monthly!$AA$700</f>
        <v>5.0320368403359863</v>
      </c>
      <c r="BW72" s="64">
        <f>GI_Data_Monthly!$AD$700</f>
        <v>1437780.6155665042</v>
      </c>
      <c r="BX72" s="63">
        <f>BW72/Population_Annual!B72*1000</f>
        <v>56.471842800222426</v>
      </c>
      <c r="BY72" s="63">
        <f t="shared" si="26"/>
        <v>12.891488137317776</v>
      </c>
      <c r="BZ72" s="63">
        <f t="shared" si="27"/>
        <v>12.485393779369465</v>
      </c>
      <c r="CA72" s="63">
        <f t="shared" si="28"/>
        <v>209.14695356140027</v>
      </c>
      <c r="CB72" s="158"/>
      <c r="CC72" s="158"/>
      <c r="CD72" s="159"/>
    </row>
    <row r="73" spans="1:82" x14ac:dyDescent="0.25">
      <c r="A73" s="145">
        <v>2038</v>
      </c>
      <c r="B73" s="148"/>
      <c r="C73" s="148"/>
      <c r="D73" s="148"/>
      <c r="E73" s="147"/>
      <c r="F73" s="147"/>
      <c r="G73" s="201">
        <f t="shared" si="29"/>
        <v>38.557812101933393</v>
      </c>
      <c r="H73" s="149">
        <f t="shared" si="33"/>
        <v>1</v>
      </c>
      <c r="I73" s="148">
        <f t="shared" si="30"/>
        <v>609.71222297330837</v>
      </c>
      <c r="J73" s="148">
        <f t="shared" si="31"/>
        <v>50.237274339072599</v>
      </c>
      <c r="K73" s="150">
        <f>AVERAGE(Economics!E701:E712)</f>
        <v>4.0250024495488912</v>
      </c>
      <c r="L73" s="150">
        <f>AVERAGE(Economics!N701:N712)</f>
        <v>410.23534198605967</v>
      </c>
      <c r="M73" s="150">
        <f t="shared" si="18"/>
        <v>84.92921800470107</v>
      </c>
      <c r="N73" s="150">
        <f t="shared" si="19"/>
        <v>91.790962727444622</v>
      </c>
      <c r="O73" s="150">
        <f t="shared" si="20"/>
        <v>79.222304857548778</v>
      </c>
      <c r="P73" s="152">
        <v>0</v>
      </c>
      <c r="Q73" s="151">
        <f t="shared" si="21"/>
        <v>309.39571529562659</v>
      </c>
      <c r="R73" s="151">
        <f t="shared" si="22"/>
        <v>299.64945070486709</v>
      </c>
      <c r="S73" s="151">
        <f t="shared" si="23"/>
        <v>286.50015221396745</v>
      </c>
      <c r="T73" s="151">
        <f t="shared" si="24"/>
        <v>275.8254378956396</v>
      </c>
      <c r="U73" s="33">
        <f t="shared" si="24"/>
        <v>0.91767648608496222</v>
      </c>
      <c r="V73" s="33">
        <f t="shared" si="24"/>
        <v>0.38013285478030784</v>
      </c>
      <c r="W73" s="48">
        <f>AVERAGE(Economics!D701:D712)</f>
        <v>124.62270294513887</v>
      </c>
      <c r="X73" s="48">
        <f>AVERAGE(Economics!G701:G712)</f>
        <v>169.21099366888333</v>
      </c>
      <c r="Y73" s="155"/>
      <c r="Z73" s="48">
        <f>AVERAGE(Economics!K701:K712)</f>
        <v>59.03934814324731</v>
      </c>
      <c r="AA73" s="48">
        <f t="shared" si="32"/>
        <v>215.23461010029996</v>
      </c>
      <c r="AB73" s="64">
        <v>902.65402363246994</v>
      </c>
      <c r="AC73" s="64">
        <v>451.32701181623497</v>
      </c>
      <c r="AD73" s="63">
        <f t="shared" si="34"/>
        <v>24.655390539021646</v>
      </c>
      <c r="AE73" s="48">
        <f>AVERAGE(Economics!L701:L712)</f>
        <v>0.41760946410180905</v>
      </c>
      <c r="AF73" s="48">
        <f>AVERAGE(Economics!C701:C712)</f>
        <v>1405012.6882672599</v>
      </c>
      <c r="AG73" s="48">
        <f>AVERAGE(Economics!D701:D712)</f>
        <v>124.62270294513887</v>
      </c>
      <c r="AH73" s="48">
        <f>AVERAGE(Economics!Q657:Q668)</f>
        <v>23.342013794079438</v>
      </c>
      <c r="AI73" s="180">
        <f>AVERAGE(Economics!P613:P624)</f>
        <v>143.74649615230155</v>
      </c>
      <c r="AJ73" s="93">
        <f>Economics!$P$708</f>
        <v>140.57750206598868</v>
      </c>
      <c r="AK73" s="93">
        <f>Economics!$P$707</f>
        <v>143.92366829434897</v>
      </c>
      <c r="AL73" s="94">
        <f t="shared" si="35"/>
        <v>2.3927550309389201E-2</v>
      </c>
      <c r="AM73" s="94">
        <f t="shared" si="16"/>
        <v>2.7387498458374404E-2</v>
      </c>
      <c r="AN73" s="93">
        <f>Economics!$U$708</f>
        <v>409.68485048336464</v>
      </c>
      <c r="AO73" s="64">
        <f>Economics!$P$701</f>
        <v>138.80289426847835</v>
      </c>
      <c r="AP73" s="95">
        <f>Economics!$Q$701</f>
        <v>24.4959527459512</v>
      </c>
      <c r="AQ73" s="64">
        <f>Economics!$P$712</f>
        <v>137.31014044782373</v>
      </c>
      <c r="AY73" s="63"/>
      <c r="AZ73" s="63"/>
      <c r="BL73" s="48">
        <f>GI_Data_Monthly!$Q$712</f>
        <v>1598020.6561450716</v>
      </c>
      <c r="BM73" s="48">
        <f>GI_Data_Monthly!$M$712</f>
        <v>28015.075657590773</v>
      </c>
      <c r="BN73" s="96">
        <f>(X73*1000)/(Population_Annual!B74/1000)</f>
        <v>6.5383842875703193</v>
      </c>
      <c r="BO73" s="64">
        <v>376.57903375606799</v>
      </c>
      <c r="BP73" s="64">
        <f t="shared" si="36"/>
        <v>74.393615008683028</v>
      </c>
      <c r="BQ73" s="64">
        <f t="shared" si="15"/>
        <v>586746.59580353252</v>
      </c>
      <c r="BR73" s="63">
        <f>(X73*1000)/(Population_Annual!B73/1000)</f>
        <v>6.5912454682942352</v>
      </c>
      <c r="BS73" s="48">
        <v>0</v>
      </c>
      <c r="BT73" s="63">
        <v>0</v>
      </c>
      <c r="BU73" s="64">
        <f t="shared" si="25"/>
        <v>38.476451804180769</v>
      </c>
      <c r="BV73" s="48">
        <f>GI_Data_Monthly!$AA$712</f>
        <v>5.12752804194161</v>
      </c>
      <c r="BW73" s="64">
        <f>GI_Data_Monthly!$AD$712</f>
        <v>1476252.1100577898</v>
      </c>
      <c r="BX73" s="63">
        <f>BW73/Population_Annual!B73*1000</f>
        <v>57.504183501923066</v>
      </c>
      <c r="BY73" s="63">
        <f t="shared" si="26"/>
        <v>12.891488137317776</v>
      </c>
      <c r="BZ73" s="63">
        <f t="shared" si="27"/>
        <v>12.485393779369465</v>
      </c>
      <c r="CA73" s="63">
        <f t="shared" si="28"/>
        <v>209.14695356140027</v>
      </c>
      <c r="CB73" s="158"/>
      <c r="CC73" s="158"/>
      <c r="CD73" s="159"/>
    </row>
    <row r="74" spans="1:82" x14ac:dyDescent="0.25">
      <c r="A74" s="145">
        <v>2039</v>
      </c>
      <c r="B74" s="148"/>
      <c r="C74" s="148"/>
      <c r="D74" s="148"/>
      <c r="E74" s="147"/>
      <c r="F74" s="147"/>
      <c r="G74" s="201">
        <f t="shared" si="29"/>
        <v>38.557812101933393</v>
      </c>
      <c r="H74" s="149">
        <f t="shared" si="33"/>
        <v>1</v>
      </c>
      <c r="I74" s="148">
        <f t="shared" si="30"/>
        <v>609.71222297330837</v>
      </c>
      <c r="J74" s="148">
        <f t="shared" si="31"/>
        <v>50.237274339072599</v>
      </c>
      <c r="K74" s="150">
        <f>AVERAGE(Economics!E713:E724)</f>
        <v>4.1232888051714864</v>
      </c>
      <c r="L74" s="150">
        <f>AVERAGE(Economics!N713:N724)</f>
        <v>422.74889634728629</v>
      </c>
      <c r="M74" s="150">
        <f t="shared" si="18"/>
        <v>84.92921800470107</v>
      </c>
      <c r="N74" s="150">
        <f t="shared" si="19"/>
        <v>91.790962727444622</v>
      </c>
      <c r="O74" s="150">
        <f t="shared" si="20"/>
        <v>79.222304857548778</v>
      </c>
      <c r="P74" s="152">
        <v>0</v>
      </c>
      <c r="Q74" s="151">
        <f t="shared" si="21"/>
        <v>309.39571529562659</v>
      </c>
      <c r="R74" s="151">
        <f t="shared" si="22"/>
        <v>299.64945070486709</v>
      </c>
      <c r="S74" s="151">
        <f t="shared" si="23"/>
        <v>286.50015221396745</v>
      </c>
      <c r="T74" s="151">
        <f t="shared" si="24"/>
        <v>275.8254378956396</v>
      </c>
      <c r="U74" s="33">
        <f t="shared" si="24"/>
        <v>0.91767648608496222</v>
      </c>
      <c r="V74" s="33">
        <f t="shared" si="24"/>
        <v>0.38013285478030784</v>
      </c>
      <c r="W74" s="48">
        <f>AVERAGE(Economics!D713:D724)</f>
        <v>125.92822590126059</v>
      </c>
      <c r="X74" s="48">
        <f>AVERAGE(Economics!G713:G724)</f>
        <v>167.98314503760989</v>
      </c>
      <c r="Y74" s="155"/>
      <c r="Z74" s="150">
        <f>AVERAGE(Economics!K713:K724)</f>
        <v>59.940300055356722</v>
      </c>
      <c r="AA74" s="48">
        <f t="shared" si="32"/>
        <v>215.23461010029996</v>
      </c>
      <c r="AB74" s="64">
        <v>912.33579236118021</v>
      </c>
      <c r="AC74" s="64">
        <v>456.16789618059011</v>
      </c>
      <c r="AD74" s="63">
        <f t="shared" si="34"/>
        <v>25.078793933567123</v>
      </c>
      <c r="AE74" s="150">
        <f>AVERAGE(Economics!L713:L724)</f>
        <v>0.41839620272848282</v>
      </c>
      <c r="AF74" s="150">
        <f>AVERAGE(Economics!C713:C724)</f>
        <v>1440439.6674113346</v>
      </c>
      <c r="AG74" s="150">
        <f>AVERAGE(Economics!D713:D724)</f>
        <v>125.92822590126059</v>
      </c>
      <c r="AH74" s="48">
        <f>AVERAGE(Economics!Q669:Q680)</f>
        <v>23.714330632409787</v>
      </c>
      <c r="AI74" s="180">
        <f>+AVERAGE(Economics!P581:P592)</f>
        <v>147.77345389939347</v>
      </c>
      <c r="AJ74" s="93">
        <f>Economics!$P$720</f>
        <v>142.26529324929925</v>
      </c>
      <c r="AK74" s="93">
        <f>Economics!$P$719</f>
        <v>145.63374794388716</v>
      </c>
      <c r="AL74" s="94">
        <f t="shared" si="35"/>
        <v>2.4418955480042248E-2</v>
      </c>
      <c r="AM74" s="94">
        <f t="shared" si="16"/>
        <v>3.0503355222017525E-2</v>
      </c>
      <c r="AN74" s="93">
        <f>Economics!$U$720</f>
        <v>422.232431879383</v>
      </c>
      <c r="AO74" s="64">
        <f>Economics!$P$713</f>
        <v>140.28315650355171</v>
      </c>
      <c r="AP74" s="95">
        <f>Economics!$Q$713</f>
        <v>24.90749963781062</v>
      </c>
      <c r="AQ74" s="64">
        <f>Economics!$P$724</f>
        <v>138.60288042333733</v>
      </c>
      <c r="AY74" s="63"/>
      <c r="AZ74" s="63"/>
      <c r="BL74" s="150">
        <f>GI_Data_Monthly!$Q$724</f>
        <v>1640311.1808340109</v>
      </c>
      <c r="BM74" s="150">
        <f>GI_Data_Monthly!$M$724</f>
        <v>28639.561219062842</v>
      </c>
      <c r="BN74" s="96">
        <f>(X74*1000)/(Population_Annual!B75/1000)</f>
        <v>6.4407277432742038</v>
      </c>
      <c r="BO74" s="64">
        <v>378.51320985606799</v>
      </c>
      <c r="BP74" s="64">
        <f t="shared" si="36"/>
        <v>75.663307047997648</v>
      </c>
      <c r="BQ74" s="64">
        <f t="shared" si="15"/>
        <v>602674.48710438109</v>
      </c>
      <c r="BR74" s="63">
        <f>(X74*1000)/(Population_Annual!B74/1000)</f>
        <v>6.4909396976878035</v>
      </c>
      <c r="BS74" s="48">
        <v>0</v>
      </c>
      <c r="BT74" s="63">
        <v>0</v>
      </c>
      <c r="BU74" s="64">
        <f t="shared" si="25"/>
        <v>38.476451804180769</v>
      </c>
      <c r="BV74" s="150">
        <f>GI_Data_Monthly!$AA$724</f>
        <v>5.1215890223716745</v>
      </c>
      <c r="BW74" s="64">
        <f>GI_Data_Monthly!$AD$724</f>
        <v>1518510.638456498</v>
      </c>
      <c r="BX74" s="63">
        <f>BW74/Population_Annual!B74*1000</f>
        <v>58.675892645727885</v>
      </c>
      <c r="BY74" s="63">
        <f t="shared" si="26"/>
        <v>12.891488137317776</v>
      </c>
      <c r="BZ74" s="63">
        <f t="shared" si="27"/>
        <v>12.485393779369465</v>
      </c>
      <c r="CA74" s="63">
        <f t="shared" si="28"/>
        <v>209.14695356140027</v>
      </c>
      <c r="CB74" s="158"/>
      <c r="CC74" s="158"/>
      <c r="CD74" s="159"/>
    </row>
    <row r="75" spans="1:82" x14ac:dyDescent="0.25">
      <c r="A75" s="145">
        <v>2040</v>
      </c>
      <c r="B75" s="148"/>
      <c r="C75" s="148"/>
      <c r="D75" s="148"/>
      <c r="E75" s="147"/>
      <c r="F75" s="147"/>
      <c r="G75" s="201">
        <f t="shared" si="29"/>
        <v>38.557812101933393</v>
      </c>
      <c r="H75" s="149">
        <f t="shared" si="33"/>
        <v>1</v>
      </c>
      <c r="I75" s="148">
        <f t="shared" si="30"/>
        <v>609.71222297330837</v>
      </c>
      <c r="J75" s="148">
        <f t="shared" si="31"/>
        <v>50.237274339072599</v>
      </c>
      <c r="K75" s="150">
        <f>AVERAGE(Economics!E725:E736)</f>
        <v>4.223443227476694</v>
      </c>
      <c r="L75" s="150">
        <f>AVERAGE(Economics!N725:N736)</f>
        <v>434.86922352687293</v>
      </c>
      <c r="M75" s="150">
        <f t="shared" si="18"/>
        <v>84.92921800470107</v>
      </c>
      <c r="N75" s="150">
        <f t="shared" si="19"/>
        <v>91.790962727444622</v>
      </c>
      <c r="O75" s="150">
        <f t="shared" si="20"/>
        <v>79.222304857548778</v>
      </c>
      <c r="P75" s="152">
        <v>0</v>
      </c>
      <c r="Q75" s="151">
        <f t="shared" si="21"/>
        <v>309.39571529562659</v>
      </c>
      <c r="R75" s="151">
        <f t="shared" si="22"/>
        <v>299.64945070486709</v>
      </c>
      <c r="S75" s="151">
        <f t="shared" si="23"/>
        <v>286.50015221396745</v>
      </c>
      <c r="T75" s="151">
        <f t="shared" si="24"/>
        <v>275.8254378956396</v>
      </c>
      <c r="U75" s="33">
        <f t="shared" si="24"/>
        <v>0.91767648608496222</v>
      </c>
      <c r="V75" s="33">
        <f t="shared" si="24"/>
        <v>0.38013285478030784</v>
      </c>
      <c r="W75" s="48">
        <f>AVERAGE(Economics!D725:D736)</f>
        <v>127.24389756231362</v>
      </c>
      <c r="X75" s="48">
        <f>AVERAGE(Economics!G725:G736)</f>
        <v>168.82594489026243</v>
      </c>
      <c r="Y75" s="155"/>
      <c r="Z75" s="150">
        <f>AVERAGE(Economics!K725:K736)</f>
        <v>60.857412679871459</v>
      </c>
      <c r="AA75" s="48">
        <f t="shared" si="32"/>
        <v>215.23461010029996</v>
      </c>
      <c r="AB75" s="64">
        <v>922.01756108988991</v>
      </c>
      <c r="AC75" s="64">
        <v>461.00878054494495</v>
      </c>
      <c r="AD75" s="63">
        <f t="shared" si="34"/>
        <v>25.534134490113352</v>
      </c>
      <c r="AE75" s="150">
        <f>AVERAGE(Economics!L725:L736)</f>
        <v>0.41957311962029481</v>
      </c>
      <c r="AF75" s="150">
        <f>AVERAGE(Economics!C725:C736)</f>
        <v>1476432.2998680342</v>
      </c>
      <c r="AG75" s="150">
        <f>AVERAGE(Economics!D725:D736)</f>
        <v>127.24389756231362</v>
      </c>
      <c r="AH75" s="48">
        <f>AVERAGE(Economics!Q681:Q692)</f>
        <v>24.07165833836163</v>
      </c>
      <c r="AI75" s="180">
        <f>AVERAGE(Economics!P593:P604)</f>
        <v>146.2554131468672</v>
      </c>
      <c r="AJ75" s="93">
        <f>Economics!$P$732</f>
        <v>143.02238623400379</v>
      </c>
      <c r="AK75" s="93">
        <f>Economics!$P$731</f>
        <v>146.45771864756634</v>
      </c>
      <c r="AL75" s="94">
        <f t="shared" si="35"/>
        <v>2.428993627116105E-2</v>
      </c>
      <c r="AM75" s="94">
        <f t="shared" si="16"/>
        <v>2.8670275154615288E-2</v>
      </c>
      <c r="AN75" s="93">
        <f>Economics!$U$732</f>
        <v>434.35404766826832</v>
      </c>
      <c r="AO75" s="64">
        <f>Economics!$P$725</f>
        <v>141.43808989420324</v>
      </c>
      <c r="AP75" s="95">
        <f>Economics!$Q$725</f>
        <v>25.341206073043534</v>
      </c>
      <c r="AQ75" s="64">
        <f>Economics!$P$736</f>
        <v>139.0996059975065</v>
      </c>
      <c r="AY75" s="63"/>
      <c r="AZ75" s="63"/>
      <c r="BL75" s="150">
        <f>GI_Data_Monthly!$Q$736</f>
        <v>1683600.7922375856</v>
      </c>
      <c r="BM75" s="150">
        <f>GI_Data_Monthly!$M$736</f>
        <v>29260.229143134016</v>
      </c>
      <c r="BN75" s="96" t="e">
        <f>(X75*1000)/(Population_Annual!B76/1000)</f>
        <v>#DIV/0!</v>
      </c>
      <c r="BO75" s="64">
        <v>380.41537038106799</v>
      </c>
      <c r="BP75" s="64">
        <f t="shared" si="36"/>
        <v>76.916527094642859</v>
      </c>
      <c r="BQ75" s="64">
        <f t="shared" si="15"/>
        <v>619471.30596379773</v>
      </c>
      <c r="BR75" s="63">
        <f>(X75*1000)/(Population_Annual!B75/1000)</f>
        <v>6.4730419637978844</v>
      </c>
      <c r="BS75" s="48">
        <v>0</v>
      </c>
      <c r="BT75" s="63">
        <v>0</v>
      </c>
      <c r="BU75" s="64">
        <f t="shared" si="25"/>
        <v>38.476451804180769</v>
      </c>
      <c r="BV75" s="150">
        <f>GI_Data_Monthly!$AA$736</f>
        <v>5.1202819618943796</v>
      </c>
      <c r="BW75" s="64">
        <f>GI_Data_Monthly!$AD$736</f>
        <v>1559632.5621596768</v>
      </c>
      <c r="BX75" s="63">
        <f>BW75/Population_Annual!B75*1000</f>
        <v>59.798670337828469</v>
      </c>
      <c r="BY75" s="63">
        <f t="shared" si="26"/>
        <v>12.891488137317776</v>
      </c>
      <c r="BZ75" s="63">
        <f t="shared" si="27"/>
        <v>12.485393779369465</v>
      </c>
      <c r="CA75" s="63">
        <f t="shared" si="28"/>
        <v>209.14695356140027</v>
      </c>
      <c r="CB75" s="158"/>
      <c r="CC75" s="158"/>
      <c r="CD75" s="159"/>
    </row>
    <row r="76" spans="1:82" ht="13.2" x14ac:dyDescent="0.25">
      <c r="A76" s="202">
        <v>2041</v>
      </c>
      <c r="I76" s="148">
        <f t="shared" si="30"/>
        <v>609.71222297330837</v>
      </c>
      <c r="N76" s="209"/>
      <c r="O76" s="209"/>
      <c r="U76" s="33">
        <f t="shared" ref="U76:V76" si="37">U75</f>
        <v>0.91767648608496222</v>
      </c>
      <c r="V76" s="33">
        <f t="shared" si="37"/>
        <v>0.38013285478030784</v>
      </c>
      <c r="Y76" s="156"/>
      <c r="Z76" s="95"/>
      <c r="AA76" s="48">
        <f t="shared" si="32"/>
        <v>215.23461010029996</v>
      </c>
      <c r="AB76" s="64">
        <v>931.69932981859995</v>
      </c>
      <c r="AC76" s="64">
        <v>465.84966490929997</v>
      </c>
      <c r="AE76" s="95"/>
      <c r="AF76" s="95"/>
      <c r="AI76" s="88"/>
      <c r="AJ76" s="162"/>
      <c r="AK76" s="162"/>
      <c r="AL76" s="63"/>
      <c r="AN76" s="74"/>
      <c r="AY76" s="63"/>
      <c r="AZ76" s="63"/>
      <c r="BW76" s="64">
        <f>GI_Data_Monthly!AD154</f>
        <v>0</v>
      </c>
      <c r="BX76" s="63" t="e">
        <f>BW76/Population_Annual!B76*1000</f>
        <v>#DIV/0!</v>
      </c>
      <c r="BY76" s="63">
        <f t="shared" si="26"/>
        <v>12.891488137317776</v>
      </c>
      <c r="BZ76" s="63">
        <f t="shared" si="27"/>
        <v>12.485393779369465</v>
      </c>
      <c r="CA76" s="63">
        <f t="shared" si="28"/>
        <v>209.14695356140027</v>
      </c>
      <c r="CB76" s="158"/>
      <c r="CC76" s="158"/>
      <c r="CD76" s="159"/>
    </row>
    <row r="77" spans="1:82" ht="13.2" x14ac:dyDescent="0.25">
      <c r="A77" s="145">
        <v>2042</v>
      </c>
      <c r="N77" s="209"/>
      <c r="O77" s="209"/>
      <c r="U77" s="33">
        <f t="shared" ref="U77:V77" si="38">U76</f>
        <v>0.91767648608496222</v>
      </c>
      <c r="V77" s="33">
        <f t="shared" si="38"/>
        <v>0.38013285478030784</v>
      </c>
      <c r="Y77" s="156"/>
      <c r="Z77" s="95"/>
      <c r="AB77" s="64">
        <v>941.3810985473101</v>
      </c>
      <c r="AC77" s="64">
        <v>470.69054927365505</v>
      </c>
      <c r="AE77" s="95"/>
      <c r="AF77" s="211"/>
      <c r="AI77" s="88"/>
      <c r="AJ77" s="162"/>
      <c r="AK77" s="162"/>
      <c r="AL77" s="63"/>
      <c r="AN77" s="74"/>
      <c r="AY77" s="63"/>
      <c r="AZ77" s="63"/>
      <c r="BW77" s="64">
        <f>GI_Data_Monthly!AD155</f>
        <v>0</v>
      </c>
      <c r="BX77" s="63" t="e">
        <f>BW77/Population_Annual!B77*1000</f>
        <v>#DIV/0!</v>
      </c>
      <c r="BY77" s="63">
        <f t="shared" si="26"/>
        <v>12.891488137317776</v>
      </c>
      <c r="BZ77" s="63">
        <f t="shared" si="27"/>
        <v>12.485393779369465</v>
      </c>
      <c r="CA77" s="63">
        <f t="shared" si="28"/>
        <v>209.14695356140027</v>
      </c>
      <c r="CD77" s="159"/>
    </row>
    <row r="78" spans="1:82" x14ac:dyDescent="0.25">
      <c r="A78" s="202">
        <v>2043</v>
      </c>
      <c r="I78" s="167"/>
      <c r="N78" s="209"/>
      <c r="O78" s="209"/>
      <c r="U78" s="33">
        <f t="shared" ref="U78:V78" si="39">U77</f>
        <v>0.91767648608496222</v>
      </c>
      <c r="V78" s="33">
        <f t="shared" si="39"/>
        <v>0.38013285478030784</v>
      </c>
      <c r="Y78" s="156"/>
      <c r="Z78" s="95"/>
      <c r="AB78" s="64">
        <v>951.06286727602014</v>
      </c>
      <c r="AC78" s="64">
        <v>475.53143363801007</v>
      </c>
      <c r="AE78" s="95"/>
      <c r="AF78" s="211"/>
      <c r="AI78" s="63"/>
      <c r="AJ78" s="63"/>
      <c r="AK78" s="63"/>
      <c r="AL78" s="63"/>
      <c r="AY78" s="63"/>
      <c r="AZ78" s="63"/>
    </row>
    <row r="79" spans="1:82" x14ac:dyDescent="0.25">
      <c r="A79" s="145">
        <v>2044</v>
      </c>
      <c r="B79" s="63"/>
      <c r="C79" s="63"/>
      <c r="D79" s="63"/>
      <c r="E79" s="212"/>
      <c r="F79" s="212"/>
      <c r="G79" s="63"/>
      <c r="H79" s="213"/>
      <c r="I79" s="63"/>
      <c r="J79" s="63"/>
      <c r="K79" s="63"/>
      <c r="M79" s="63"/>
      <c r="N79" s="209"/>
      <c r="O79" s="209"/>
      <c r="U79" s="33">
        <f t="shared" ref="U79:V79" si="40">U78</f>
        <v>0.91767648608496222</v>
      </c>
      <c r="V79" s="33">
        <f t="shared" si="40"/>
        <v>0.38013285478030784</v>
      </c>
      <c r="Y79" s="156"/>
      <c r="Z79" s="95"/>
      <c r="AB79" s="64">
        <v>960.7446360047303</v>
      </c>
      <c r="AC79" s="64">
        <v>480.37231800236515</v>
      </c>
      <c r="AE79" s="95"/>
      <c r="AF79" s="211"/>
      <c r="AI79" s="63"/>
      <c r="AJ79" s="63"/>
      <c r="AK79" s="63"/>
      <c r="AL79" s="63"/>
      <c r="AY79" s="63"/>
      <c r="AZ79" s="63"/>
    </row>
    <row r="80" spans="1:82" x14ac:dyDescent="0.25">
      <c r="A80" s="202">
        <v>2045</v>
      </c>
      <c r="B80" s="63"/>
      <c r="C80" s="63"/>
      <c r="D80" s="63"/>
      <c r="E80" s="212"/>
      <c r="F80" s="212"/>
      <c r="G80" s="63"/>
      <c r="H80" s="213"/>
      <c r="I80" s="63"/>
      <c r="J80" s="63"/>
      <c r="K80" s="63"/>
      <c r="M80" s="63"/>
      <c r="N80" s="209"/>
      <c r="O80" s="209"/>
      <c r="U80" s="33">
        <f t="shared" ref="U80:V80" si="41">U79</f>
        <v>0.91767648608496222</v>
      </c>
      <c r="V80" s="33">
        <f t="shared" si="41"/>
        <v>0.38013285478030784</v>
      </c>
      <c r="Y80" s="156"/>
      <c r="Z80" s="95"/>
      <c r="AB80" s="64">
        <v>970.42640473344022</v>
      </c>
      <c r="AC80" s="64">
        <v>485.21320236672011</v>
      </c>
      <c r="AE80" s="95"/>
      <c r="AF80" s="211"/>
      <c r="AI80" s="63"/>
      <c r="AJ80" s="63"/>
      <c r="AK80" s="63"/>
      <c r="AL80" s="63"/>
      <c r="AY80" s="63"/>
      <c r="AZ80" s="63"/>
    </row>
    <row r="81" spans="1:52" x14ac:dyDescent="0.25">
      <c r="A81" s="145">
        <v>2046</v>
      </c>
      <c r="B81" s="63"/>
      <c r="C81" s="63"/>
      <c r="D81" s="63"/>
      <c r="E81" s="212"/>
      <c r="F81" s="212"/>
      <c r="G81" s="63"/>
      <c r="H81" s="213"/>
      <c r="I81" s="63"/>
      <c r="J81" s="63"/>
      <c r="K81" s="63"/>
      <c r="M81" s="63"/>
      <c r="N81" s="209"/>
      <c r="O81" s="209"/>
      <c r="U81" s="33">
        <f t="shared" ref="U81:V81" si="42">U80</f>
        <v>0.91767648608496222</v>
      </c>
      <c r="V81" s="33">
        <f t="shared" si="42"/>
        <v>0.38013285478030784</v>
      </c>
      <c r="Y81" s="156"/>
      <c r="Z81" s="95"/>
      <c r="AB81" s="64">
        <v>980.10817346215038</v>
      </c>
      <c r="AC81" s="64">
        <v>490.05408673107519</v>
      </c>
      <c r="AE81" s="95"/>
      <c r="AF81" s="211"/>
      <c r="AI81" s="63"/>
      <c r="AJ81" s="63"/>
      <c r="AK81" s="63"/>
      <c r="AL81" s="63"/>
      <c r="AY81" s="63"/>
      <c r="AZ81" s="63"/>
    </row>
    <row r="82" spans="1:52" x14ac:dyDescent="0.25">
      <c r="A82" s="202">
        <v>2047</v>
      </c>
      <c r="B82" s="63"/>
      <c r="C82" s="63"/>
      <c r="D82" s="63"/>
      <c r="E82" s="212"/>
      <c r="F82" s="212"/>
      <c r="G82" s="63"/>
      <c r="H82" s="213"/>
      <c r="I82" s="63"/>
      <c r="J82" s="63"/>
      <c r="K82" s="63"/>
      <c r="M82" s="63"/>
      <c r="N82" s="209"/>
      <c r="O82" s="209"/>
      <c r="U82" s="33">
        <f t="shared" ref="U82:V82" si="43">U81</f>
        <v>0.91767648608496222</v>
      </c>
      <c r="V82" s="33">
        <f t="shared" si="43"/>
        <v>0.38013285478030784</v>
      </c>
      <c r="Y82" s="156"/>
      <c r="Z82" s="95"/>
      <c r="AB82" s="64">
        <v>989.78994219086019</v>
      </c>
      <c r="AC82" s="64">
        <v>494.89497109543009</v>
      </c>
      <c r="AE82" s="95"/>
      <c r="AF82" s="211"/>
      <c r="AI82" s="63"/>
      <c r="AJ82" s="63"/>
      <c r="AK82" s="63"/>
      <c r="AL82" s="63"/>
      <c r="AY82" s="63"/>
      <c r="AZ82" s="63"/>
    </row>
    <row r="83" spans="1:52" x14ac:dyDescent="0.25">
      <c r="A83" s="145">
        <v>2048</v>
      </c>
      <c r="B83" s="63"/>
      <c r="C83" s="63"/>
      <c r="D83" s="63"/>
      <c r="E83" s="212"/>
      <c r="F83" s="212"/>
      <c r="G83" s="63"/>
      <c r="H83" s="213"/>
      <c r="I83" s="63"/>
      <c r="J83" s="63"/>
      <c r="K83" s="63"/>
      <c r="M83" s="63"/>
      <c r="N83" s="209"/>
      <c r="O83" s="209"/>
      <c r="U83" s="33">
        <f t="shared" ref="U83:V83" si="44">U82</f>
        <v>0.91767648608496222</v>
      </c>
      <c r="V83" s="33">
        <f t="shared" si="44"/>
        <v>0.38013285478030784</v>
      </c>
      <c r="Y83" s="156"/>
      <c r="Z83" s="95"/>
      <c r="AB83" s="64">
        <v>999.47171091957034</v>
      </c>
      <c r="AC83" s="64">
        <v>499.73585545978517</v>
      </c>
      <c r="AE83" s="95"/>
      <c r="AF83" s="95"/>
      <c r="AI83" s="63"/>
      <c r="AJ83" s="63"/>
      <c r="AK83" s="63"/>
      <c r="AL83" s="63"/>
      <c r="AY83" s="63"/>
      <c r="AZ83" s="63"/>
    </row>
    <row r="84" spans="1:52" x14ac:dyDescent="0.25">
      <c r="A84" s="202">
        <v>2049</v>
      </c>
      <c r="B84" s="63"/>
      <c r="C84" s="63"/>
      <c r="D84" s="63"/>
      <c r="E84" s="212"/>
      <c r="F84" s="212"/>
      <c r="G84" s="63"/>
      <c r="H84" s="213"/>
      <c r="I84" s="63"/>
      <c r="J84" s="63"/>
      <c r="K84" s="63"/>
      <c r="M84" s="63"/>
      <c r="N84" s="209"/>
      <c r="O84" s="209"/>
      <c r="U84" s="33">
        <f t="shared" ref="U84:V84" si="45">U83</f>
        <v>0.91767648608496222</v>
      </c>
      <c r="V84" s="33">
        <f t="shared" si="45"/>
        <v>0.38013285478030784</v>
      </c>
      <c r="Y84" s="156"/>
      <c r="Z84" s="95"/>
      <c r="AB84" s="64">
        <v>1009.1534796482805</v>
      </c>
      <c r="AC84" s="64">
        <v>504.57673982414025</v>
      </c>
      <c r="AE84" s="95"/>
      <c r="AF84" s="95"/>
      <c r="AI84" s="63"/>
      <c r="AJ84" s="63"/>
      <c r="AK84" s="63"/>
      <c r="AL84" s="63"/>
      <c r="AY84" s="63"/>
      <c r="AZ84" s="63"/>
    </row>
    <row r="85" spans="1:52" x14ac:dyDescent="0.25">
      <c r="A85" s="145">
        <v>2050</v>
      </c>
      <c r="B85" s="63"/>
      <c r="C85" s="63"/>
      <c r="D85" s="63"/>
      <c r="E85" s="212"/>
      <c r="F85" s="212"/>
      <c r="G85" s="63"/>
      <c r="H85" s="213"/>
      <c r="I85" s="63"/>
      <c r="J85" s="63"/>
      <c r="K85" s="63"/>
      <c r="M85" s="63"/>
      <c r="N85" s="209"/>
      <c r="O85" s="209"/>
      <c r="U85" s="33">
        <f t="shared" ref="U85:V85" si="46">U84</f>
        <v>0.91767648608496222</v>
      </c>
      <c r="V85" s="33">
        <f t="shared" si="46"/>
        <v>0.38013285478030784</v>
      </c>
      <c r="Y85" s="156"/>
      <c r="Z85" s="95"/>
      <c r="AB85" s="64">
        <v>1018.8352483769905</v>
      </c>
      <c r="AC85" s="64">
        <v>509.41762418849527</v>
      </c>
      <c r="AE85" s="95"/>
      <c r="AF85" s="95"/>
      <c r="AI85" s="63"/>
      <c r="AJ85" s="63"/>
      <c r="AK85" s="63"/>
      <c r="AL85" s="63"/>
      <c r="AY85" s="63"/>
      <c r="AZ85" s="63"/>
    </row>
    <row r="86" spans="1:52" x14ac:dyDescent="0.25">
      <c r="A86" s="202">
        <v>2051</v>
      </c>
      <c r="B86" s="63"/>
      <c r="C86" s="63"/>
      <c r="D86" s="63"/>
      <c r="E86" s="212"/>
      <c r="F86" s="212"/>
      <c r="G86" s="63"/>
      <c r="H86" s="213"/>
      <c r="I86" s="63"/>
      <c r="J86" s="63"/>
      <c r="K86" s="63"/>
      <c r="M86" s="63"/>
      <c r="N86" s="209"/>
      <c r="O86" s="209"/>
      <c r="U86" s="33">
        <f t="shared" ref="U86:V86" si="47">U85</f>
        <v>0.91767648608496222</v>
      </c>
      <c r="V86" s="33">
        <f t="shared" si="47"/>
        <v>0.38013285478030784</v>
      </c>
      <c r="Y86" s="156"/>
      <c r="Z86" s="95"/>
      <c r="AB86" s="64">
        <v>1028.5170171057007</v>
      </c>
      <c r="AC86" s="64">
        <v>514.25850855285034</v>
      </c>
      <c r="AE86" s="95"/>
      <c r="AF86" s="95"/>
      <c r="AI86" s="63"/>
      <c r="AJ86" s="63"/>
      <c r="AK86" s="63"/>
      <c r="AL86" s="63"/>
      <c r="AY86" s="63"/>
      <c r="AZ86" s="63"/>
    </row>
    <row r="87" spans="1:52" x14ac:dyDescent="0.25">
      <c r="A87" s="145">
        <v>2052</v>
      </c>
      <c r="B87" s="63"/>
      <c r="C87" s="63"/>
      <c r="D87" s="63"/>
      <c r="E87" s="212"/>
      <c r="F87" s="212"/>
      <c r="G87" s="63"/>
      <c r="H87" s="213"/>
      <c r="I87" s="63"/>
      <c r="J87" s="63"/>
      <c r="K87" s="63"/>
      <c r="M87" s="63"/>
      <c r="N87" s="209"/>
      <c r="O87" s="209"/>
      <c r="U87" s="33">
        <f t="shared" ref="U87:V87" si="48">U86</f>
        <v>0.91767648608496222</v>
      </c>
      <c r="V87" s="33">
        <f t="shared" si="48"/>
        <v>0.38013285478030784</v>
      </c>
      <c r="Y87" s="156"/>
      <c r="Z87" s="95"/>
      <c r="AB87" s="64">
        <v>1038.1987858344107</v>
      </c>
      <c r="AC87" s="64">
        <v>519.09939291720536</v>
      </c>
      <c r="AE87" s="95"/>
      <c r="AF87" s="95"/>
      <c r="AI87" s="63"/>
      <c r="AJ87" s="63"/>
      <c r="AK87" s="63"/>
      <c r="AL87" s="63"/>
      <c r="AY87" s="63"/>
      <c r="AZ87" s="63"/>
    </row>
    <row r="88" spans="1:52" x14ac:dyDescent="0.25">
      <c r="A88" s="202">
        <v>2053</v>
      </c>
      <c r="B88" s="63"/>
      <c r="C88" s="63"/>
      <c r="D88" s="63"/>
      <c r="E88" s="212"/>
      <c r="F88" s="212"/>
      <c r="G88" s="63"/>
      <c r="H88" s="213"/>
      <c r="I88" s="63"/>
      <c r="J88" s="63"/>
      <c r="K88" s="63"/>
      <c r="M88" s="63"/>
      <c r="N88" s="209"/>
      <c r="O88" s="209"/>
      <c r="U88" s="33">
        <f t="shared" ref="U88:V88" si="49">U87</f>
        <v>0.91767648608496222</v>
      </c>
      <c r="V88" s="33">
        <f t="shared" si="49"/>
        <v>0.38013285478030784</v>
      </c>
      <c r="Y88" s="156"/>
      <c r="Z88" s="95"/>
      <c r="AB88" s="64">
        <v>1047.8805545631208</v>
      </c>
      <c r="AC88" s="64">
        <v>523.94027728156038</v>
      </c>
      <c r="AE88" s="95"/>
      <c r="AF88" s="95"/>
      <c r="AI88" s="63"/>
      <c r="AJ88" s="63"/>
      <c r="AK88" s="63"/>
      <c r="AL88" s="63"/>
      <c r="AY88" s="63"/>
      <c r="AZ88" s="63"/>
    </row>
    <row r="89" spans="1:52" x14ac:dyDescent="0.25">
      <c r="A89" s="145">
        <v>2054</v>
      </c>
      <c r="B89" s="63"/>
      <c r="C89" s="63"/>
      <c r="D89" s="63"/>
      <c r="E89" s="212"/>
      <c r="F89" s="212"/>
      <c r="G89" s="63"/>
      <c r="H89" s="213"/>
      <c r="I89" s="63"/>
      <c r="J89" s="63"/>
      <c r="K89" s="63"/>
      <c r="M89" s="63"/>
      <c r="N89" s="209"/>
      <c r="O89" s="209"/>
      <c r="U89" s="33">
        <f t="shared" ref="U89:V89" si="50">U88</f>
        <v>0.91767648608496222</v>
      </c>
      <c r="V89" s="33">
        <f t="shared" si="50"/>
        <v>0.38013285478030784</v>
      </c>
      <c r="Y89" s="156"/>
      <c r="Z89" s="95"/>
      <c r="AB89" s="64">
        <v>1057.562323291831</v>
      </c>
      <c r="AC89" s="64">
        <v>528.78116164591552</v>
      </c>
      <c r="AE89" s="95"/>
      <c r="AF89" s="95"/>
      <c r="AI89" s="63"/>
      <c r="AJ89" s="63"/>
      <c r="AK89" s="63"/>
      <c r="AL89" s="63"/>
      <c r="AY89" s="63"/>
      <c r="AZ89" s="63"/>
    </row>
    <row r="90" spans="1:52" x14ac:dyDescent="0.25">
      <c r="A90" s="202">
        <v>2055</v>
      </c>
      <c r="B90" s="63"/>
      <c r="C90" s="63"/>
      <c r="D90" s="63"/>
      <c r="E90" s="212"/>
      <c r="F90" s="212"/>
      <c r="G90" s="63"/>
      <c r="H90" s="213"/>
      <c r="I90" s="63"/>
      <c r="J90" s="63"/>
      <c r="K90" s="63"/>
      <c r="M90" s="63"/>
      <c r="N90" s="209"/>
      <c r="O90" s="209"/>
      <c r="U90" s="33">
        <f t="shared" ref="U90:V90" si="51">U89</f>
        <v>0.91767648608496222</v>
      </c>
      <c r="V90" s="33">
        <f t="shared" si="51"/>
        <v>0.38013285478030784</v>
      </c>
      <c r="Y90" s="156"/>
      <c r="Z90" s="95"/>
      <c r="AB90" s="64">
        <v>1067.2440920205411</v>
      </c>
      <c r="AC90" s="64">
        <v>533.62204601027054</v>
      </c>
      <c r="AE90" s="95"/>
      <c r="AF90" s="95"/>
      <c r="AI90" s="63"/>
      <c r="AJ90" s="63"/>
      <c r="AK90" s="63"/>
      <c r="AL90" s="63"/>
      <c r="AY90" s="63"/>
      <c r="AZ90" s="63"/>
    </row>
    <row r="91" spans="1:52" x14ac:dyDescent="0.25">
      <c r="A91" s="145">
        <v>2056</v>
      </c>
      <c r="B91" s="63"/>
      <c r="C91" s="63"/>
      <c r="D91" s="63"/>
      <c r="E91" s="212"/>
      <c r="F91" s="212"/>
      <c r="G91" s="63"/>
      <c r="H91" s="213"/>
      <c r="I91" s="63"/>
      <c r="J91" s="63"/>
      <c r="K91" s="63"/>
      <c r="M91" s="63"/>
      <c r="U91" s="33">
        <f t="shared" ref="U91:V91" si="52">U90</f>
        <v>0.91767648608496222</v>
      </c>
      <c r="V91" s="33">
        <f t="shared" si="52"/>
        <v>0.38013285478030784</v>
      </c>
      <c r="Y91" s="156"/>
      <c r="Z91" s="95"/>
      <c r="AB91" s="64">
        <v>1076.9258607492513</v>
      </c>
      <c r="AC91" s="64">
        <v>538.46293037462567</v>
      </c>
      <c r="AE91" s="95"/>
      <c r="AF91" s="95"/>
      <c r="AI91" s="63"/>
      <c r="AJ91" s="63"/>
      <c r="AK91" s="63"/>
      <c r="AL91" s="63"/>
      <c r="AY91" s="63"/>
      <c r="AZ91" s="63"/>
    </row>
    <row r="92" spans="1:52" x14ac:dyDescent="0.25">
      <c r="A92" s="202">
        <v>2057</v>
      </c>
      <c r="B92" s="63"/>
      <c r="C92" s="63"/>
      <c r="D92" s="63"/>
      <c r="E92" s="212"/>
      <c r="F92" s="212"/>
      <c r="G92" s="63"/>
      <c r="H92" s="213"/>
      <c r="I92" s="63"/>
      <c r="J92" s="63"/>
      <c r="K92" s="63"/>
      <c r="M92" s="63"/>
      <c r="U92" s="33">
        <f t="shared" ref="U92:V92" si="53">U91</f>
        <v>0.91767648608496222</v>
      </c>
      <c r="V92" s="33">
        <f t="shared" si="53"/>
        <v>0.38013285478030784</v>
      </c>
      <c r="Y92" s="156"/>
      <c r="Z92" s="95"/>
      <c r="AB92" s="64">
        <v>1086.6076294779609</v>
      </c>
      <c r="AC92" s="64">
        <v>543.30381473898046</v>
      </c>
      <c r="AE92" s="95"/>
      <c r="AF92" s="95"/>
      <c r="AI92" s="63"/>
      <c r="AJ92" s="63"/>
      <c r="AK92" s="63"/>
      <c r="AL92" s="63"/>
      <c r="AY92" s="63"/>
      <c r="AZ92" s="63"/>
    </row>
    <row r="93" spans="1:52" x14ac:dyDescent="0.25">
      <c r="A93" s="145">
        <v>2058</v>
      </c>
      <c r="B93" s="63"/>
      <c r="C93" s="63"/>
      <c r="D93" s="63"/>
      <c r="E93" s="212"/>
      <c r="F93" s="212"/>
      <c r="G93" s="63"/>
      <c r="H93" s="213"/>
      <c r="I93" s="63"/>
      <c r="J93" s="63"/>
      <c r="K93" s="63"/>
      <c r="M93" s="63"/>
      <c r="U93" s="33">
        <f t="shared" ref="U93:V93" si="54">U92</f>
        <v>0.91767648608496222</v>
      </c>
      <c r="V93" s="33">
        <f t="shared" si="54"/>
        <v>0.38013285478030784</v>
      </c>
      <c r="Y93" s="156"/>
      <c r="Z93" s="95"/>
      <c r="AB93" s="64">
        <v>1096.289398206671</v>
      </c>
      <c r="AC93" s="64">
        <v>548.14469910333548</v>
      </c>
      <c r="AE93" s="95"/>
      <c r="AF93" s="95"/>
      <c r="AI93" s="63"/>
      <c r="AJ93" s="63"/>
      <c r="AK93" s="63"/>
      <c r="AL93" s="63"/>
      <c r="AY93" s="63"/>
      <c r="AZ93" s="63"/>
    </row>
    <row r="94" spans="1:52" x14ac:dyDescent="0.25">
      <c r="A94" s="202">
        <v>2059</v>
      </c>
      <c r="B94" s="63"/>
      <c r="C94" s="63"/>
      <c r="D94" s="63"/>
      <c r="E94" s="212"/>
      <c r="F94" s="212"/>
      <c r="G94" s="63"/>
      <c r="H94" s="213"/>
      <c r="I94" s="63"/>
      <c r="J94" s="63"/>
      <c r="K94" s="63"/>
      <c r="M94" s="63"/>
      <c r="U94" s="33">
        <f t="shared" ref="U94:V94" si="55">U93</f>
        <v>0.91767648608496222</v>
      </c>
      <c r="V94" s="33">
        <f t="shared" si="55"/>
        <v>0.38013285478030784</v>
      </c>
      <c r="Y94" s="156"/>
      <c r="Z94" s="95"/>
      <c r="AB94" s="64">
        <v>1105.971166935381</v>
      </c>
      <c r="AC94" s="64">
        <v>552.9855834676905</v>
      </c>
      <c r="AE94" s="95"/>
      <c r="AF94" s="95"/>
      <c r="AI94" s="63"/>
      <c r="AJ94" s="63"/>
      <c r="AK94" s="63"/>
      <c r="AL94" s="63"/>
      <c r="AY94" s="63"/>
      <c r="AZ94" s="63"/>
    </row>
    <row r="95" spans="1:52" x14ac:dyDescent="0.25">
      <c r="A95" s="145">
        <v>2060</v>
      </c>
      <c r="B95" s="63"/>
      <c r="C95" s="63"/>
      <c r="D95" s="63"/>
      <c r="E95" s="212"/>
      <c r="F95" s="212"/>
      <c r="G95" s="63"/>
      <c r="H95" s="213"/>
      <c r="I95" s="63"/>
      <c r="J95" s="63"/>
      <c r="K95" s="63"/>
      <c r="M95" s="63"/>
      <c r="U95" s="33">
        <f t="shared" ref="U95:V95" si="56">U94</f>
        <v>0.91767648608496222</v>
      </c>
      <c r="V95" s="33">
        <f t="shared" si="56"/>
        <v>0.38013285478030784</v>
      </c>
      <c r="Y95" s="156"/>
      <c r="Z95" s="95"/>
      <c r="AB95" s="64">
        <v>1115.6529356640913</v>
      </c>
      <c r="AC95" s="64">
        <v>557.82646783204564</v>
      </c>
      <c r="AE95" s="95"/>
      <c r="AF95" s="95"/>
      <c r="AI95" s="63"/>
      <c r="AJ95" s="63"/>
      <c r="AK95" s="63"/>
      <c r="AL95" s="63"/>
      <c r="AY95" s="63"/>
      <c r="AZ95" s="63"/>
    </row>
    <row r="96" spans="1:52" x14ac:dyDescent="0.25">
      <c r="A96" s="202">
        <v>2061</v>
      </c>
      <c r="B96" s="63"/>
      <c r="C96" s="63"/>
      <c r="D96" s="63"/>
      <c r="E96" s="212"/>
      <c r="F96" s="212"/>
      <c r="G96" s="63"/>
      <c r="H96" s="213"/>
      <c r="I96" s="63"/>
      <c r="J96" s="63"/>
      <c r="K96" s="63"/>
      <c r="M96" s="63"/>
      <c r="U96" s="33">
        <f t="shared" ref="U96:V96" si="57">U95</f>
        <v>0.91767648608496222</v>
      </c>
      <c r="V96" s="33">
        <f t="shared" si="57"/>
        <v>0.38013285478030784</v>
      </c>
      <c r="Y96" s="156"/>
      <c r="Z96" s="95"/>
      <c r="AB96" s="64">
        <v>1125.3347043928011</v>
      </c>
      <c r="AC96" s="64">
        <v>562.66735219640054</v>
      </c>
      <c r="AE96" s="95"/>
      <c r="AF96" s="95"/>
      <c r="AI96" s="63"/>
      <c r="AJ96" s="63"/>
      <c r="AK96" s="63"/>
      <c r="AL96" s="63"/>
      <c r="AY96" s="63"/>
      <c r="AZ96" s="63"/>
    </row>
    <row r="97" spans="1:52" x14ac:dyDescent="0.25">
      <c r="A97" s="145">
        <v>2062</v>
      </c>
      <c r="B97" s="63"/>
      <c r="C97" s="63"/>
      <c r="D97" s="63"/>
      <c r="E97" s="212"/>
      <c r="F97" s="212"/>
      <c r="G97" s="63"/>
      <c r="H97" s="213"/>
      <c r="I97" s="63"/>
      <c r="J97" s="63"/>
      <c r="K97" s="63"/>
      <c r="M97" s="63"/>
      <c r="U97" s="33">
        <f t="shared" ref="U97:V97" si="58">U96</f>
        <v>0.91767648608496222</v>
      </c>
      <c r="V97" s="33">
        <f t="shared" si="58"/>
        <v>0.38013285478030784</v>
      </c>
      <c r="Y97" s="156"/>
      <c r="Z97" s="95"/>
      <c r="AB97" s="64">
        <v>1135.0164731215111</v>
      </c>
      <c r="AC97" s="64">
        <v>567.50823656075556</v>
      </c>
      <c r="AE97" s="95"/>
      <c r="AF97" s="95"/>
      <c r="AI97" s="63"/>
      <c r="AJ97" s="63"/>
      <c r="AK97" s="63"/>
      <c r="AL97" s="63"/>
      <c r="AY97" s="63"/>
      <c r="AZ97" s="63"/>
    </row>
    <row r="98" spans="1:52" x14ac:dyDescent="0.25">
      <c r="A98" s="202">
        <v>2063</v>
      </c>
      <c r="B98" s="63"/>
      <c r="C98" s="63"/>
      <c r="D98" s="63"/>
      <c r="E98" s="212"/>
      <c r="F98" s="212"/>
      <c r="G98" s="63"/>
      <c r="H98" s="213"/>
      <c r="I98" s="63"/>
      <c r="J98" s="63"/>
      <c r="K98" s="63"/>
      <c r="M98" s="63"/>
      <c r="U98" s="33">
        <f t="shared" ref="U98:V98" si="59">U97</f>
        <v>0.91767648608496222</v>
      </c>
      <c r="V98" s="33">
        <f t="shared" si="59"/>
        <v>0.38013285478030784</v>
      </c>
      <c r="Y98" s="156"/>
      <c r="Z98" s="95"/>
      <c r="AB98" s="64">
        <v>1144.6982418502212</v>
      </c>
      <c r="AC98" s="64">
        <v>572.34912092511058</v>
      </c>
      <c r="AE98" s="95"/>
      <c r="AF98" s="95"/>
      <c r="AI98" s="63"/>
      <c r="AJ98" s="63"/>
      <c r="AK98" s="63"/>
      <c r="AL98" s="63"/>
      <c r="AY98" s="63"/>
      <c r="AZ98" s="63"/>
    </row>
    <row r="99" spans="1:52" x14ac:dyDescent="0.25">
      <c r="A99" s="145"/>
      <c r="B99" s="63"/>
      <c r="C99" s="63"/>
      <c r="D99" s="63"/>
      <c r="E99" s="212"/>
      <c r="F99" s="212"/>
      <c r="G99" s="63"/>
      <c r="H99" s="213"/>
      <c r="I99" s="63"/>
      <c r="J99" s="63"/>
      <c r="K99" s="63"/>
      <c r="M99" s="63"/>
      <c r="Y99" s="156"/>
      <c r="Z99" s="95"/>
      <c r="AB99" s="64"/>
      <c r="AC99" s="64"/>
      <c r="AE99" s="95"/>
      <c r="AF99" s="95"/>
      <c r="AI99" s="63"/>
      <c r="AJ99" s="63"/>
      <c r="AK99" s="63"/>
      <c r="AL99" s="63"/>
      <c r="AY99" s="63"/>
      <c r="AZ99" s="63"/>
    </row>
    <row r="100" spans="1:52" x14ac:dyDescent="0.25">
      <c r="B100" s="63"/>
      <c r="C100" s="63"/>
      <c r="D100" s="63"/>
      <c r="E100" s="212"/>
      <c r="F100" s="212"/>
      <c r="G100" s="63"/>
      <c r="H100" s="213"/>
      <c r="I100" s="63"/>
      <c r="J100" s="63"/>
      <c r="K100" s="63"/>
      <c r="M100" s="63"/>
      <c r="Y100" s="156"/>
      <c r="Z100" s="95"/>
      <c r="AB100" s="63"/>
      <c r="AC100" s="63"/>
      <c r="AE100" s="95"/>
      <c r="AF100" s="95"/>
      <c r="AI100" s="63"/>
      <c r="AJ100" s="63"/>
      <c r="AK100" s="63"/>
      <c r="AL100" s="63"/>
      <c r="AY100" s="63"/>
      <c r="AZ100" s="63"/>
    </row>
    <row r="101" spans="1:52" x14ac:dyDescent="0.25">
      <c r="B101" s="63"/>
      <c r="C101" s="63"/>
      <c r="D101" s="63"/>
      <c r="E101" s="212"/>
      <c r="F101" s="212"/>
      <c r="G101" s="63"/>
      <c r="H101" s="213"/>
      <c r="I101" s="63"/>
      <c r="J101" s="63"/>
      <c r="K101" s="63"/>
      <c r="M101" s="63"/>
      <c r="Y101" s="156"/>
      <c r="Z101" s="95"/>
      <c r="AB101" s="63"/>
      <c r="AC101" s="63"/>
      <c r="AE101" s="95"/>
      <c r="AF101" s="95"/>
      <c r="AI101" s="63"/>
      <c r="AJ101" s="63"/>
      <c r="AK101" s="63"/>
      <c r="AL101" s="63"/>
      <c r="AY101" s="63"/>
      <c r="AZ101" s="63"/>
    </row>
    <row r="102" spans="1:52" x14ac:dyDescent="0.25">
      <c r="B102" s="63"/>
      <c r="C102" s="63"/>
      <c r="D102" s="63"/>
      <c r="E102" s="212"/>
      <c r="F102" s="212"/>
      <c r="G102" s="63"/>
      <c r="H102" s="213"/>
      <c r="I102" s="63"/>
      <c r="J102" s="63"/>
      <c r="K102" s="63"/>
      <c r="M102" s="63"/>
      <c r="Y102" s="156"/>
      <c r="Z102" s="95"/>
      <c r="AB102" s="64"/>
      <c r="AC102" s="63"/>
      <c r="AE102" s="95"/>
      <c r="AF102" s="95"/>
      <c r="AI102" s="63"/>
      <c r="AJ102" s="63"/>
      <c r="AK102" s="63"/>
      <c r="AL102" s="63"/>
      <c r="AY102" s="63"/>
      <c r="AZ102" s="63"/>
    </row>
    <row r="103" spans="1:52" x14ac:dyDescent="0.25">
      <c r="B103" s="63"/>
      <c r="C103" s="63"/>
      <c r="D103" s="63"/>
      <c r="E103" s="212"/>
      <c r="F103" s="212"/>
      <c r="G103" s="63"/>
      <c r="H103" s="213"/>
      <c r="I103" s="63"/>
      <c r="J103" s="63"/>
      <c r="K103" s="63"/>
      <c r="M103" s="63"/>
      <c r="Y103" s="156"/>
      <c r="Z103" s="95"/>
      <c r="AB103" s="63"/>
      <c r="AC103" s="63"/>
      <c r="AE103" s="95"/>
      <c r="AF103" s="95"/>
      <c r="AI103" s="63"/>
      <c r="AJ103" s="63"/>
      <c r="AK103" s="63"/>
      <c r="AL103" s="63"/>
      <c r="AY103" s="63"/>
      <c r="AZ103" s="63"/>
    </row>
    <row r="104" spans="1:52" x14ac:dyDescent="0.25">
      <c r="B104" s="63"/>
      <c r="C104" s="63"/>
      <c r="D104" s="63"/>
      <c r="E104" s="212"/>
      <c r="F104" s="212"/>
      <c r="G104" s="63"/>
      <c r="H104" s="213"/>
      <c r="I104" s="63"/>
      <c r="J104" s="63"/>
      <c r="K104" s="63"/>
      <c r="M104" s="63"/>
      <c r="Y104" s="156"/>
      <c r="Z104" s="95"/>
      <c r="AB104" s="63"/>
      <c r="AC104" s="63"/>
      <c r="AE104" s="95"/>
      <c r="AF104" s="95"/>
      <c r="AI104" s="63"/>
      <c r="AJ104" s="63"/>
      <c r="AK104" s="63"/>
      <c r="AL104" s="63"/>
      <c r="AY104" s="63"/>
      <c r="AZ104" s="63"/>
    </row>
    <row r="105" spans="1:52" x14ac:dyDescent="0.25">
      <c r="B105" s="63"/>
      <c r="C105" s="63"/>
      <c r="D105" s="63"/>
      <c r="E105" s="212"/>
      <c r="F105" s="212"/>
      <c r="G105" s="63"/>
      <c r="H105" s="213"/>
      <c r="I105" s="63"/>
      <c r="J105" s="63"/>
      <c r="K105" s="63"/>
      <c r="M105" s="63"/>
      <c r="Y105" s="156"/>
      <c r="Z105" s="95"/>
      <c r="AB105" s="63"/>
      <c r="AC105" s="63"/>
      <c r="AE105" s="95"/>
      <c r="AF105" s="95"/>
      <c r="AI105" s="63"/>
      <c r="AJ105" s="63"/>
      <c r="AK105" s="63"/>
      <c r="AL105" s="63"/>
      <c r="AY105" s="63"/>
      <c r="AZ105" s="63"/>
    </row>
    <row r="106" spans="1:52" x14ac:dyDescent="0.25">
      <c r="B106" s="63"/>
      <c r="C106" s="63"/>
      <c r="D106" s="63"/>
      <c r="E106" s="212"/>
      <c r="F106" s="212"/>
      <c r="G106" s="63"/>
      <c r="H106" s="213"/>
      <c r="I106" s="63"/>
      <c r="J106" s="63"/>
      <c r="K106" s="63"/>
      <c r="M106" s="63"/>
      <c r="Y106" s="156"/>
      <c r="Z106" s="95"/>
      <c r="AB106" s="63"/>
      <c r="AC106" s="63"/>
      <c r="AE106" s="95"/>
      <c r="AF106" s="95"/>
      <c r="AI106" s="63"/>
      <c r="AJ106" s="63"/>
      <c r="AK106" s="63"/>
      <c r="AL106" s="63"/>
      <c r="AY106" s="63"/>
      <c r="AZ106" s="63"/>
    </row>
    <row r="107" spans="1:52" x14ac:dyDescent="0.25">
      <c r="B107" s="63"/>
      <c r="C107" s="63"/>
      <c r="D107" s="63"/>
      <c r="E107" s="212"/>
      <c r="F107" s="212"/>
      <c r="G107" s="63"/>
      <c r="H107" s="213"/>
      <c r="I107" s="63"/>
      <c r="J107" s="63"/>
      <c r="K107" s="63"/>
      <c r="M107" s="63"/>
      <c r="Y107" s="156"/>
      <c r="Z107" s="95"/>
      <c r="AB107" s="63"/>
      <c r="AC107" s="63"/>
      <c r="AE107" s="95"/>
      <c r="AF107" s="95"/>
      <c r="AI107" s="63"/>
      <c r="AJ107" s="63"/>
      <c r="AK107" s="63"/>
      <c r="AL107" s="63"/>
      <c r="AY107" s="63"/>
      <c r="AZ107" s="63"/>
    </row>
    <row r="108" spans="1:52" x14ac:dyDescent="0.25">
      <c r="B108" s="63"/>
      <c r="C108" s="63"/>
      <c r="D108" s="63"/>
      <c r="E108" s="212"/>
      <c r="F108" s="212"/>
      <c r="G108" s="63"/>
      <c r="H108" s="213"/>
      <c r="I108" s="63"/>
      <c r="J108" s="63"/>
      <c r="K108" s="63"/>
      <c r="M108" s="63"/>
      <c r="Y108" s="156"/>
      <c r="Z108" s="95"/>
      <c r="AB108" s="63"/>
      <c r="AC108" s="63"/>
      <c r="AE108" s="95"/>
      <c r="AF108" s="95"/>
      <c r="AI108" s="63"/>
      <c r="AJ108" s="63"/>
      <c r="AK108" s="63"/>
      <c r="AL108" s="63"/>
      <c r="AY108" s="63"/>
      <c r="AZ108" s="63"/>
    </row>
    <row r="109" spans="1:52" x14ac:dyDescent="0.25">
      <c r="B109" s="63"/>
      <c r="C109" s="63"/>
      <c r="D109" s="63"/>
      <c r="E109" s="212"/>
      <c r="F109" s="212"/>
      <c r="G109" s="63"/>
      <c r="H109" s="213"/>
      <c r="I109" s="63"/>
      <c r="J109" s="63"/>
      <c r="K109" s="63"/>
      <c r="M109" s="63"/>
      <c r="Y109" s="156"/>
      <c r="Z109" s="95"/>
      <c r="AB109" s="63"/>
      <c r="AC109" s="63"/>
      <c r="AE109" s="95"/>
      <c r="AF109" s="95"/>
      <c r="AI109" s="63"/>
      <c r="AJ109" s="63"/>
      <c r="AK109" s="63"/>
      <c r="AL109" s="63"/>
      <c r="AY109" s="63"/>
      <c r="AZ109" s="63"/>
    </row>
    <row r="110" spans="1:52" x14ac:dyDescent="0.25">
      <c r="B110" s="63"/>
      <c r="C110" s="63"/>
      <c r="D110" s="63"/>
      <c r="E110" s="212"/>
      <c r="F110" s="212"/>
      <c r="G110" s="63"/>
      <c r="H110" s="213"/>
      <c r="I110" s="63"/>
      <c r="J110" s="63"/>
      <c r="K110" s="63"/>
      <c r="M110" s="63"/>
      <c r="Y110" s="156"/>
      <c r="Z110" s="95"/>
      <c r="AB110" s="63"/>
      <c r="AC110" s="63"/>
      <c r="AE110" s="95"/>
      <c r="AF110" s="95"/>
      <c r="AI110" s="63"/>
      <c r="AJ110" s="63"/>
      <c r="AK110" s="63"/>
      <c r="AL110" s="63"/>
      <c r="AY110" s="63"/>
      <c r="AZ110" s="63"/>
    </row>
    <row r="111" spans="1:52" x14ac:dyDescent="0.25">
      <c r="B111" s="63"/>
      <c r="C111" s="63"/>
      <c r="D111" s="63"/>
      <c r="E111" s="212"/>
      <c r="F111" s="212"/>
      <c r="G111" s="63"/>
      <c r="H111" s="213"/>
      <c r="I111" s="63"/>
      <c r="J111" s="63"/>
      <c r="K111" s="63"/>
      <c r="M111" s="63"/>
      <c r="Y111" s="156"/>
      <c r="Z111" s="95"/>
      <c r="AB111" s="63"/>
      <c r="AC111" s="63"/>
      <c r="AE111" s="95"/>
      <c r="AF111" s="95"/>
      <c r="AI111" s="63"/>
      <c r="AJ111" s="63"/>
      <c r="AK111" s="63"/>
      <c r="AL111" s="63"/>
      <c r="AY111" s="63"/>
      <c r="AZ111" s="63"/>
    </row>
    <row r="112" spans="1:52" x14ac:dyDescent="0.25">
      <c r="B112" s="63"/>
      <c r="C112" s="63"/>
      <c r="D112" s="63"/>
      <c r="E112" s="212"/>
      <c r="F112" s="212"/>
      <c r="G112" s="63"/>
      <c r="H112" s="213"/>
      <c r="I112" s="63"/>
      <c r="J112" s="63"/>
      <c r="K112" s="63"/>
      <c r="M112" s="63"/>
      <c r="Y112" s="156"/>
      <c r="Z112" s="95"/>
      <c r="AB112" s="63"/>
      <c r="AC112" s="63"/>
      <c r="AE112" s="95"/>
      <c r="AF112" s="95"/>
      <c r="AI112" s="63"/>
      <c r="AJ112" s="63"/>
      <c r="AK112" s="63"/>
      <c r="AL112" s="63"/>
      <c r="AY112" s="63"/>
      <c r="AZ112" s="63"/>
    </row>
  </sheetData>
  <phoneticPr fontId="2" type="noConversion"/>
  <printOptions horizontalCentered="1" headings="1" gridLines="1"/>
  <pageMargins left="0.25" right="0.25" top="1" bottom="1" header="0.5" footer="0.5"/>
  <pageSetup scale="63" pageOrder="overThenDown" orientation="landscape" r:id="rId1"/>
  <headerFooter alignWithMargins="0"/>
  <rowBreaks count="1" manualBreakCount="1">
    <brk id="50" max="28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E760"/>
  <sheetViews>
    <sheetView zoomScaleNormal="100" workbookViewId="0">
      <pane xSplit="2" ySplit="4" topLeftCell="D5" activePane="bottomRight" state="frozen"/>
      <selection activeCell="J42" sqref="J42"/>
      <selection pane="topRight" activeCell="J42" sqref="J42"/>
      <selection pane="bottomLeft" activeCell="J42" sqref="J42"/>
      <selection pane="bottomRight" activeCell="A2" sqref="A1:A2"/>
    </sheetView>
  </sheetViews>
  <sheetFormatPr defaultColWidth="9.33203125" defaultRowHeight="13.2" x14ac:dyDescent="0.25"/>
  <cols>
    <col min="1" max="1" width="5.5546875" style="283" bestFit="1" customWidth="1"/>
    <col min="2" max="2" width="6.109375" style="283" customWidth="1"/>
    <col min="3" max="3" width="8" style="283" customWidth="1"/>
    <col min="4" max="4" width="6" style="283" customWidth="1"/>
    <col min="5" max="5" width="6" style="292" customWidth="1"/>
    <col min="6" max="6" width="9.33203125" style="286" customWidth="1"/>
    <col min="7" max="7" width="15.6640625" style="310" customWidth="1"/>
    <col min="8" max="8" width="18.33203125" style="310" customWidth="1"/>
    <col min="9" max="9" width="7.88671875" style="292" customWidth="1"/>
    <col min="10" max="10" width="9.33203125" style="292" customWidth="1"/>
    <col min="11" max="11" width="9.44140625" style="292" customWidth="1"/>
    <col min="12" max="12" width="8.44140625" style="292" customWidth="1"/>
    <col min="13" max="13" width="9" style="292" customWidth="1"/>
    <col min="14" max="14" width="16" style="292" customWidth="1"/>
    <col min="15" max="15" width="6.6640625" style="307" bestFit="1" customWidth="1"/>
    <col min="16" max="16" width="9.33203125" style="292" customWidth="1"/>
    <col min="17" max="17" width="11.88671875" style="292" customWidth="1"/>
    <col min="18" max="18" width="12.6640625" style="292" customWidth="1"/>
    <col min="19" max="19" width="9.33203125" style="292" customWidth="1"/>
    <col min="20" max="20" width="8.5546875" style="292" customWidth="1"/>
    <col min="21" max="22" width="9.33203125" style="292"/>
    <col min="23" max="23" width="7.5546875" style="7" customWidth="1"/>
    <col min="24" max="24" width="14.109375" style="292" customWidth="1"/>
    <col min="25" max="25" width="17.88671875" style="292" customWidth="1"/>
    <col min="26" max="26" width="9.44140625" style="292" customWidth="1"/>
    <col min="27" max="27" width="12.109375" style="292" customWidth="1"/>
    <col min="28" max="28" width="9.33203125" style="292"/>
    <col min="29" max="29" width="11.109375" style="292" customWidth="1"/>
    <col min="30" max="37" width="9.33203125" style="292"/>
    <col min="38" max="38" width="14.44140625" style="292" customWidth="1"/>
    <col min="39" max="39" width="9.33203125" style="292"/>
    <col min="40" max="40" width="14.109375" style="292" customWidth="1"/>
    <col min="41" max="41" width="13.88671875" style="292" customWidth="1"/>
    <col min="42" max="42" width="11.88671875" style="292" customWidth="1"/>
    <col min="43" max="43" width="13.109375" style="292" customWidth="1"/>
    <col min="44" max="44" width="12.44140625" style="292" customWidth="1"/>
    <col min="45" max="45" width="13.109375" style="292" customWidth="1"/>
    <col min="46" max="46" width="13.88671875" style="292" customWidth="1"/>
    <col min="47" max="48" width="9.33203125" style="292"/>
    <col min="49" max="49" width="12.109375" style="292" customWidth="1"/>
    <col min="50" max="50" width="12.109375" style="292" bestFit="1" customWidth="1"/>
    <col min="51" max="51" width="9.33203125" style="292"/>
    <col min="52" max="52" width="9.33203125" style="292" customWidth="1"/>
    <col min="53" max="53" width="12" style="238" customWidth="1"/>
    <col min="54" max="54" width="9.6640625" style="217" customWidth="1"/>
    <col min="55" max="56" width="9.33203125" style="292"/>
    <col min="57" max="57" width="14.33203125" style="292" customWidth="1"/>
    <col min="58" max="16384" width="9.33203125" style="292"/>
  </cols>
  <sheetData>
    <row r="1" spans="1:57" x14ac:dyDescent="0.25">
      <c r="A1" s="314" t="s">
        <v>346</v>
      </c>
    </row>
    <row r="2" spans="1:57" x14ac:dyDescent="0.25">
      <c r="A2" s="314" t="s">
        <v>342</v>
      </c>
    </row>
    <row r="4" spans="1:57" s="285" customFormat="1" ht="57.6" x14ac:dyDescent="0.25">
      <c r="A4" s="279" t="s">
        <v>15</v>
      </c>
      <c r="B4" s="279" t="s">
        <v>16</v>
      </c>
      <c r="C4" s="279" t="s">
        <v>94</v>
      </c>
      <c r="D4" s="279" t="s">
        <v>122</v>
      </c>
      <c r="E4" s="285" t="s">
        <v>104</v>
      </c>
      <c r="F4" s="286" t="s">
        <v>17</v>
      </c>
      <c r="G4" s="287" t="s">
        <v>108</v>
      </c>
      <c r="H4" s="287" t="s">
        <v>109</v>
      </c>
      <c r="I4" s="288" t="s">
        <v>27</v>
      </c>
      <c r="J4" s="288" t="s">
        <v>96</v>
      </c>
      <c r="K4" s="288" t="s">
        <v>53</v>
      </c>
      <c r="L4" s="285" t="s">
        <v>32</v>
      </c>
      <c r="M4" s="288" t="s">
        <v>54</v>
      </c>
      <c r="N4" s="285" t="s">
        <v>31</v>
      </c>
      <c r="O4" s="289" t="s">
        <v>33</v>
      </c>
      <c r="P4" s="285" t="s">
        <v>34</v>
      </c>
      <c r="Q4" s="285" t="s">
        <v>58</v>
      </c>
      <c r="R4" s="281" t="s">
        <v>65</v>
      </c>
      <c r="S4" s="285" t="s">
        <v>123</v>
      </c>
      <c r="T4" s="286" t="s">
        <v>102</v>
      </c>
      <c r="U4" s="285" t="s">
        <v>103</v>
      </c>
      <c r="V4" s="285" t="s">
        <v>105</v>
      </c>
      <c r="W4" s="10" t="s">
        <v>115</v>
      </c>
      <c r="X4" s="287" t="s">
        <v>118</v>
      </c>
      <c r="Y4" s="287" t="s">
        <v>119</v>
      </c>
      <c r="Z4" s="281" t="s">
        <v>62</v>
      </c>
      <c r="AA4" s="281" t="s">
        <v>63</v>
      </c>
      <c r="AC4" s="288" t="s">
        <v>14</v>
      </c>
      <c r="AD4" s="285" t="s">
        <v>168</v>
      </c>
      <c r="AE4" s="285" t="s">
        <v>169</v>
      </c>
      <c r="AF4" s="285" t="s">
        <v>170</v>
      </c>
      <c r="AG4" s="285" t="s">
        <v>171</v>
      </c>
      <c r="AH4" s="285" t="s">
        <v>172</v>
      </c>
      <c r="AI4" s="285" t="s">
        <v>173</v>
      </c>
      <c r="AJ4" s="285" t="s">
        <v>174</v>
      </c>
      <c r="AK4" s="282" t="s">
        <v>226</v>
      </c>
      <c r="AL4" s="287" t="s">
        <v>212</v>
      </c>
      <c r="AM4" s="282" t="s">
        <v>330</v>
      </c>
      <c r="AN4" s="287" t="s">
        <v>213</v>
      </c>
      <c r="AO4" s="287" t="s">
        <v>221</v>
      </c>
      <c r="AP4" s="287" t="s">
        <v>222</v>
      </c>
      <c r="AQ4" s="287" t="s">
        <v>275</v>
      </c>
      <c r="AR4" s="287" t="s">
        <v>223</v>
      </c>
      <c r="AS4" s="287" t="s">
        <v>224</v>
      </c>
      <c r="AT4" s="287" t="s">
        <v>263</v>
      </c>
      <c r="AU4" s="285" t="s">
        <v>280</v>
      </c>
      <c r="AV4" s="285" t="s">
        <v>281</v>
      </c>
      <c r="AW4" s="285" t="s">
        <v>282</v>
      </c>
      <c r="AX4" s="285" t="s">
        <v>286</v>
      </c>
      <c r="AY4" s="285" t="s">
        <v>287</v>
      </c>
      <c r="BA4" s="228" t="s">
        <v>300</v>
      </c>
      <c r="BB4" s="217"/>
      <c r="BE4" s="282" t="s">
        <v>307</v>
      </c>
    </row>
    <row r="5" spans="1:57" x14ac:dyDescent="0.25">
      <c r="A5" s="283">
        <v>1980</v>
      </c>
      <c r="B5" s="283">
        <v>1</v>
      </c>
      <c r="C5" s="283">
        <v>31</v>
      </c>
      <c r="D5" s="283">
        <v>31</v>
      </c>
      <c r="E5" s="283">
        <f t="shared" ref="E5:E68" si="0">D5</f>
        <v>31</v>
      </c>
      <c r="F5" s="286">
        <v>0</v>
      </c>
      <c r="G5" s="290">
        <v>0</v>
      </c>
      <c r="H5" s="290">
        <v>0</v>
      </c>
      <c r="I5" s="291">
        <v>3.2759445573755763E-2</v>
      </c>
      <c r="J5" s="292">
        <v>0</v>
      </c>
      <c r="K5" s="292">
        <v>0</v>
      </c>
      <c r="L5" s="292">
        <v>0</v>
      </c>
      <c r="M5" s="292">
        <v>0</v>
      </c>
      <c r="N5" s="292">
        <v>0</v>
      </c>
      <c r="O5" s="293">
        <v>0</v>
      </c>
      <c r="P5" s="294">
        <v>0</v>
      </c>
      <c r="Q5" s="295">
        <v>0</v>
      </c>
      <c r="R5" s="296">
        <f t="shared" ref="R5:R68" si="1">Z5/C5</f>
        <v>5.1977927281235632E-2</v>
      </c>
      <c r="S5" s="292">
        <v>0</v>
      </c>
      <c r="T5" s="297">
        <v>0</v>
      </c>
      <c r="U5" s="298">
        <v>0</v>
      </c>
      <c r="V5" s="292">
        <f t="shared" ref="V5:V68" si="2">U5/E5</f>
        <v>0</v>
      </c>
      <c r="W5" s="299">
        <v>0</v>
      </c>
      <c r="X5" s="290">
        <v>0</v>
      </c>
      <c r="Y5" s="290">
        <v>0</v>
      </c>
      <c r="Z5" s="296">
        <f>(Company_data!T5+F5)/Company_data!J5</f>
        <v>1.6113157457183045</v>
      </c>
      <c r="AA5" s="296">
        <f>(Company_data!S5+F5)/Company_data!J5</f>
        <v>1.6113157457183045</v>
      </c>
      <c r="AC5" s="300">
        <v>0</v>
      </c>
      <c r="AD5" s="301">
        <f>I5</f>
        <v>3.2759445573755763E-2</v>
      </c>
      <c r="AE5" s="292">
        <v>0</v>
      </c>
      <c r="AF5" s="301">
        <f>I5</f>
        <v>3.2759445573755763E-2</v>
      </c>
      <c r="AG5" s="292">
        <v>0</v>
      </c>
      <c r="AH5" s="292">
        <v>0</v>
      </c>
      <c r="AI5" s="292">
        <v>0</v>
      </c>
      <c r="AJ5" s="292">
        <v>0</v>
      </c>
      <c r="AL5" s="290">
        <v>0</v>
      </c>
      <c r="AN5" s="290">
        <v>0</v>
      </c>
      <c r="AO5" s="290">
        <v>0</v>
      </c>
      <c r="AP5" s="290">
        <v>0</v>
      </c>
      <c r="AQ5" s="290">
        <v>0</v>
      </c>
      <c r="AR5" s="290">
        <v>0</v>
      </c>
      <c r="AS5" s="290">
        <v>0</v>
      </c>
      <c r="AT5" s="290">
        <v>0</v>
      </c>
      <c r="AU5" s="290">
        <v>0</v>
      </c>
      <c r="AV5" s="292">
        <v>0</v>
      </c>
      <c r="AW5" s="300">
        <f>AU5+AV5</f>
        <v>0</v>
      </c>
      <c r="BA5" s="235"/>
    </row>
    <row r="6" spans="1:57" x14ac:dyDescent="0.25">
      <c r="A6" s="283">
        <v>1980</v>
      </c>
      <c r="B6" s="283">
        <v>2</v>
      </c>
      <c r="C6" s="283">
        <v>29</v>
      </c>
      <c r="D6" s="283">
        <v>29</v>
      </c>
      <c r="E6" s="283">
        <f t="shared" si="0"/>
        <v>29</v>
      </c>
      <c r="F6" s="286">
        <v>0</v>
      </c>
      <c r="G6" s="290">
        <v>0</v>
      </c>
      <c r="H6" s="290">
        <v>0</v>
      </c>
      <c r="I6" s="291">
        <v>3.078093653869951E-2</v>
      </c>
      <c r="J6" s="292">
        <v>0</v>
      </c>
      <c r="K6" s="292">
        <v>0</v>
      </c>
      <c r="L6" s="292">
        <v>0</v>
      </c>
      <c r="M6" s="292">
        <v>0</v>
      </c>
      <c r="N6" s="292">
        <v>0</v>
      </c>
      <c r="O6" s="293">
        <v>0</v>
      </c>
      <c r="P6" s="294">
        <v>0</v>
      </c>
      <c r="Q6" s="295">
        <v>0</v>
      </c>
      <c r="R6" s="296">
        <f t="shared" si="1"/>
        <v>5.6513267637128391E-2</v>
      </c>
      <c r="S6" s="292">
        <v>0</v>
      </c>
      <c r="T6" s="297">
        <v>0</v>
      </c>
      <c r="U6" s="298">
        <v>0</v>
      </c>
      <c r="V6" s="292">
        <f t="shared" si="2"/>
        <v>0</v>
      </c>
      <c r="W6" s="299">
        <v>0</v>
      </c>
      <c r="X6" s="290">
        <v>0</v>
      </c>
      <c r="Y6" s="290">
        <v>0</v>
      </c>
      <c r="Z6" s="296">
        <f>(Company_data!T6+F6)/Company_data!J6</f>
        <v>1.6388847614767232</v>
      </c>
      <c r="AA6" s="296">
        <f>(Company_data!S6+F6)/Company_data!J6</f>
        <v>1.6388847614767232</v>
      </c>
      <c r="AC6" s="300">
        <v>0</v>
      </c>
      <c r="AD6" s="301">
        <f t="shared" ref="AD6:AD69" si="3">I6</f>
        <v>3.078093653869951E-2</v>
      </c>
      <c r="AE6" s="292">
        <v>0</v>
      </c>
      <c r="AF6" s="301">
        <f t="shared" ref="AF6:AF69" si="4">I6</f>
        <v>3.078093653869951E-2</v>
      </c>
      <c r="AG6" s="292">
        <v>0</v>
      </c>
      <c r="AH6" s="292">
        <v>0</v>
      </c>
      <c r="AI6" s="292">
        <v>0</v>
      </c>
      <c r="AJ6" s="292">
        <v>0</v>
      </c>
      <c r="AL6" s="290">
        <v>0</v>
      </c>
      <c r="AN6" s="290">
        <v>0</v>
      </c>
      <c r="AO6" s="290">
        <v>0</v>
      </c>
      <c r="AP6" s="290">
        <v>0</v>
      </c>
      <c r="AQ6" s="290">
        <v>0</v>
      </c>
      <c r="AR6" s="290">
        <v>0</v>
      </c>
      <c r="AS6" s="290">
        <v>0</v>
      </c>
      <c r="AT6" s="290">
        <v>0</v>
      </c>
      <c r="AU6" s="290">
        <v>0</v>
      </c>
      <c r="AV6" s="292">
        <v>0</v>
      </c>
      <c r="AW6" s="300">
        <f t="shared" ref="AW6:AW69" si="5">AU6+AV6</f>
        <v>0</v>
      </c>
      <c r="BA6" s="235"/>
    </row>
    <row r="7" spans="1:57" x14ac:dyDescent="0.25">
      <c r="A7" s="283">
        <v>1980</v>
      </c>
      <c r="B7" s="283">
        <v>3</v>
      </c>
      <c r="C7" s="283">
        <v>31</v>
      </c>
      <c r="D7" s="283">
        <v>31</v>
      </c>
      <c r="E7" s="283">
        <f t="shared" si="0"/>
        <v>31</v>
      </c>
      <c r="F7" s="286">
        <v>0</v>
      </c>
      <c r="G7" s="290">
        <v>0</v>
      </c>
      <c r="H7" s="290">
        <v>0</v>
      </c>
      <c r="I7" s="291">
        <v>3.0711719424565718E-2</v>
      </c>
      <c r="J7" s="292">
        <v>0</v>
      </c>
      <c r="K7" s="292">
        <v>0</v>
      </c>
      <c r="L7" s="292">
        <v>0</v>
      </c>
      <c r="M7" s="292">
        <v>0</v>
      </c>
      <c r="N7" s="292">
        <v>0</v>
      </c>
      <c r="O7" s="293">
        <v>0</v>
      </c>
      <c r="P7" s="294">
        <v>0</v>
      </c>
      <c r="Q7" s="295">
        <v>0</v>
      </c>
      <c r="R7" s="296">
        <f t="shared" si="1"/>
        <v>5.4739506840752863E-2</v>
      </c>
      <c r="S7" s="292">
        <v>0</v>
      </c>
      <c r="T7" s="297">
        <v>0</v>
      </c>
      <c r="U7" s="298">
        <v>0</v>
      </c>
      <c r="V7" s="292">
        <f t="shared" si="2"/>
        <v>0</v>
      </c>
      <c r="W7" s="299">
        <v>0</v>
      </c>
      <c r="X7" s="290">
        <v>0</v>
      </c>
      <c r="Y7" s="290">
        <v>0</v>
      </c>
      <c r="Z7" s="296">
        <f>(Company_data!T7+F7)/Company_data!J7</f>
        <v>1.6969247120633388</v>
      </c>
      <c r="AA7" s="296">
        <f>(Company_data!S7+F7)/Company_data!J7</f>
        <v>1.6969247120633388</v>
      </c>
      <c r="AC7" s="300">
        <v>0</v>
      </c>
      <c r="AD7" s="301">
        <f t="shared" si="3"/>
        <v>3.0711719424565718E-2</v>
      </c>
      <c r="AE7" s="292">
        <v>0</v>
      </c>
      <c r="AF7" s="301">
        <f t="shared" si="4"/>
        <v>3.0711719424565718E-2</v>
      </c>
      <c r="AG7" s="292">
        <v>0</v>
      </c>
      <c r="AH7" s="292">
        <v>0</v>
      </c>
      <c r="AI7" s="292">
        <v>0</v>
      </c>
      <c r="AJ7" s="292">
        <v>0</v>
      </c>
      <c r="AL7" s="290">
        <v>0</v>
      </c>
      <c r="AN7" s="290">
        <v>0</v>
      </c>
      <c r="AO7" s="290">
        <v>0</v>
      </c>
      <c r="AP7" s="290">
        <v>0</v>
      </c>
      <c r="AQ7" s="290">
        <v>0</v>
      </c>
      <c r="AR7" s="290">
        <v>0</v>
      </c>
      <c r="AS7" s="290">
        <v>0</v>
      </c>
      <c r="AT7" s="290">
        <v>0</v>
      </c>
      <c r="AU7" s="290">
        <v>0</v>
      </c>
      <c r="AV7" s="292">
        <v>0</v>
      </c>
      <c r="AW7" s="300">
        <f t="shared" si="5"/>
        <v>0</v>
      </c>
      <c r="BA7" s="235"/>
    </row>
    <row r="8" spans="1:57" x14ac:dyDescent="0.25">
      <c r="A8" s="283">
        <v>1980</v>
      </c>
      <c r="B8" s="283">
        <v>4</v>
      </c>
      <c r="C8" s="283">
        <v>30</v>
      </c>
      <c r="D8" s="283">
        <v>31</v>
      </c>
      <c r="E8" s="283">
        <f t="shared" si="0"/>
        <v>31</v>
      </c>
      <c r="F8" s="286">
        <v>0</v>
      </c>
      <c r="G8" s="290">
        <v>0</v>
      </c>
      <c r="H8" s="290">
        <v>0</v>
      </c>
      <c r="I8" s="291">
        <v>3.7356237839022921E-2</v>
      </c>
      <c r="J8" s="292">
        <v>0</v>
      </c>
      <c r="K8" s="292">
        <v>0</v>
      </c>
      <c r="L8" s="292">
        <v>0</v>
      </c>
      <c r="M8" s="292">
        <v>0</v>
      </c>
      <c r="N8" s="292">
        <v>0</v>
      </c>
      <c r="O8" s="293">
        <v>0</v>
      </c>
      <c r="P8" s="294">
        <v>0</v>
      </c>
      <c r="Q8" s="295">
        <v>0</v>
      </c>
      <c r="R8" s="296">
        <f t="shared" si="1"/>
        <v>5.171133684726574E-2</v>
      </c>
      <c r="S8" s="292">
        <v>0</v>
      </c>
      <c r="T8" s="297">
        <v>0</v>
      </c>
      <c r="U8" s="298">
        <v>0</v>
      </c>
      <c r="V8" s="292">
        <f t="shared" si="2"/>
        <v>0</v>
      </c>
      <c r="W8" s="299">
        <v>0</v>
      </c>
      <c r="X8" s="290">
        <v>0</v>
      </c>
      <c r="Y8" s="290">
        <v>0</v>
      </c>
      <c r="Z8" s="296">
        <f>(Company_data!T8+F8)/Company_data!J8</f>
        <v>1.5513401054179723</v>
      </c>
      <c r="AA8" s="296">
        <f>(Company_data!S8+F8)/Company_data!J8</f>
        <v>1.5513401054179723</v>
      </c>
      <c r="AC8" s="300">
        <v>0</v>
      </c>
      <c r="AD8" s="301">
        <f t="shared" si="3"/>
        <v>3.7356237839022921E-2</v>
      </c>
      <c r="AE8" s="292">
        <v>0</v>
      </c>
      <c r="AF8" s="301">
        <f t="shared" si="4"/>
        <v>3.7356237839022921E-2</v>
      </c>
      <c r="AG8" s="292">
        <v>0</v>
      </c>
      <c r="AH8" s="292">
        <v>0</v>
      </c>
      <c r="AI8" s="292">
        <v>0</v>
      </c>
      <c r="AJ8" s="292">
        <v>0</v>
      </c>
      <c r="AL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  <c r="AT8" s="290">
        <v>0</v>
      </c>
      <c r="AU8" s="290">
        <v>0</v>
      </c>
      <c r="AV8" s="292">
        <v>0</v>
      </c>
      <c r="AW8" s="300">
        <f t="shared" si="5"/>
        <v>0</v>
      </c>
      <c r="BA8" s="235"/>
    </row>
    <row r="9" spans="1:57" x14ac:dyDescent="0.25">
      <c r="A9" s="283">
        <v>1980</v>
      </c>
      <c r="B9" s="283">
        <v>5</v>
      </c>
      <c r="C9" s="283">
        <v>31</v>
      </c>
      <c r="D9" s="283">
        <v>30</v>
      </c>
      <c r="E9" s="283">
        <f t="shared" si="0"/>
        <v>30</v>
      </c>
      <c r="F9" s="286">
        <v>0</v>
      </c>
      <c r="G9" s="290">
        <v>0</v>
      </c>
      <c r="H9" s="290">
        <v>0</v>
      </c>
      <c r="I9" s="291">
        <v>4.9670353660984622E-2</v>
      </c>
      <c r="J9" s="292">
        <v>0</v>
      </c>
      <c r="K9" s="292">
        <v>0</v>
      </c>
      <c r="L9" s="292">
        <v>0</v>
      </c>
      <c r="M9" s="292">
        <v>0</v>
      </c>
      <c r="N9" s="292">
        <v>0</v>
      </c>
      <c r="O9" s="293">
        <v>0</v>
      </c>
      <c r="P9" s="294">
        <v>0</v>
      </c>
      <c r="Q9" s="295">
        <v>0</v>
      </c>
      <c r="R9" s="296">
        <f t="shared" si="1"/>
        <v>5.894233862052816E-2</v>
      </c>
      <c r="S9" s="292">
        <v>0</v>
      </c>
      <c r="T9" s="297">
        <v>0</v>
      </c>
      <c r="U9" s="298">
        <v>0</v>
      </c>
      <c r="V9" s="292">
        <f t="shared" si="2"/>
        <v>0</v>
      </c>
      <c r="W9" s="299">
        <v>0</v>
      </c>
      <c r="X9" s="290">
        <v>0</v>
      </c>
      <c r="Y9" s="290">
        <v>0</v>
      </c>
      <c r="Z9" s="296">
        <f>(Company_data!T9+F9)/Company_data!J9</f>
        <v>1.827212497236373</v>
      </c>
      <c r="AA9" s="296">
        <f>(Company_data!S9+F9)/Company_data!J9</f>
        <v>1.827212497236373</v>
      </c>
      <c r="AC9" s="300">
        <v>0</v>
      </c>
      <c r="AD9" s="301">
        <f t="shared" si="3"/>
        <v>4.9670353660984622E-2</v>
      </c>
      <c r="AE9" s="292">
        <v>0</v>
      </c>
      <c r="AF9" s="301">
        <f t="shared" si="4"/>
        <v>4.9670353660984622E-2</v>
      </c>
      <c r="AG9" s="292">
        <v>0</v>
      </c>
      <c r="AH9" s="292">
        <v>0</v>
      </c>
      <c r="AI9" s="292">
        <v>0</v>
      </c>
      <c r="AJ9" s="292">
        <v>0</v>
      </c>
      <c r="AL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  <c r="AT9" s="290">
        <v>0</v>
      </c>
      <c r="AU9" s="290">
        <v>0</v>
      </c>
      <c r="AV9" s="292">
        <v>0</v>
      </c>
      <c r="AW9" s="300">
        <f t="shared" si="5"/>
        <v>0</v>
      </c>
      <c r="BA9" s="235"/>
    </row>
    <row r="10" spans="1:57" x14ac:dyDescent="0.25">
      <c r="A10" s="283">
        <v>1980</v>
      </c>
      <c r="B10" s="283">
        <v>6</v>
      </c>
      <c r="C10" s="283">
        <v>30</v>
      </c>
      <c r="D10" s="283">
        <v>31</v>
      </c>
      <c r="E10" s="283">
        <f t="shared" si="0"/>
        <v>31</v>
      </c>
      <c r="F10" s="286">
        <v>0</v>
      </c>
      <c r="G10" s="290">
        <v>0</v>
      </c>
      <c r="H10" s="290">
        <v>0</v>
      </c>
      <c r="I10" s="291">
        <v>5.5864990083836864E-2</v>
      </c>
      <c r="J10" s="292">
        <v>0</v>
      </c>
      <c r="K10" s="292">
        <v>0</v>
      </c>
      <c r="L10" s="292">
        <v>0</v>
      </c>
      <c r="M10" s="292">
        <v>0</v>
      </c>
      <c r="N10" s="292">
        <v>0</v>
      </c>
      <c r="O10" s="293">
        <v>0</v>
      </c>
      <c r="P10" s="294">
        <v>0</v>
      </c>
      <c r="Q10" s="295">
        <v>0</v>
      </c>
      <c r="R10" s="296">
        <f t="shared" si="1"/>
        <v>6.8128434039949712E-2</v>
      </c>
      <c r="S10" s="292">
        <v>0</v>
      </c>
      <c r="T10" s="297">
        <v>0</v>
      </c>
      <c r="U10" s="298">
        <v>0</v>
      </c>
      <c r="V10" s="292">
        <f t="shared" si="2"/>
        <v>0</v>
      </c>
      <c r="W10" s="299">
        <v>0</v>
      </c>
      <c r="X10" s="290">
        <v>0</v>
      </c>
      <c r="Y10" s="290">
        <v>0</v>
      </c>
      <c r="Z10" s="296">
        <f>(Company_data!T10+F10)/Company_data!J10</f>
        <v>2.0438530211984913</v>
      </c>
      <c r="AA10" s="296">
        <f>(Company_data!S10+F10)/Company_data!J10</f>
        <v>2.0438530211984913</v>
      </c>
      <c r="AC10" s="300">
        <v>0</v>
      </c>
      <c r="AD10" s="301">
        <f t="shared" si="3"/>
        <v>5.5864990083836864E-2</v>
      </c>
      <c r="AE10" s="292">
        <v>0</v>
      </c>
      <c r="AF10" s="301">
        <f t="shared" si="4"/>
        <v>5.5864990083836864E-2</v>
      </c>
      <c r="AG10" s="292">
        <v>0</v>
      </c>
      <c r="AH10" s="292">
        <v>0</v>
      </c>
      <c r="AI10" s="292">
        <v>0</v>
      </c>
      <c r="AJ10" s="292">
        <v>0</v>
      </c>
      <c r="AL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  <c r="AT10" s="290">
        <v>0</v>
      </c>
      <c r="AU10" s="290">
        <v>0</v>
      </c>
      <c r="AV10" s="292">
        <v>0</v>
      </c>
      <c r="AW10" s="300">
        <f t="shared" si="5"/>
        <v>0</v>
      </c>
      <c r="BA10" s="235"/>
    </row>
    <row r="11" spans="1:57" x14ac:dyDescent="0.25">
      <c r="A11" s="283">
        <v>1980</v>
      </c>
      <c r="B11" s="283">
        <v>7</v>
      </c>
      <c r="C11" s="283">
        <v>31</v>
      </c>
      <c r="D11" s="283">
        <v>30</v>
      </c>
      <c r="E11" s="283">
        <f t="shared" si="0"/>
        <v>30</v>
      </c>
      <c r="F11" s="286">
        <v>0</v>
      </c>
      <c r="G11" s="290">
        <v>0</v>
      </c>
      <c r="H11" s="290">
        <v>0</v>
      </c>
      <c r="I11" s="291">
        <v>5.775530554480568E-2</v>
      </c>
      <c r="J11" s="292">
        <v>0</v>
      </c>
      <c r="K11" s="292">
        <v>0</v>
      </c>
      <c r="L11" s="292">
        <v>0</v>
      </c>
      <c r="M11" s="292">
        <v>0</v>
      </c>
      <c r="N11" s="292">
        <v>0</v>
      </c>
      <c r="O11" s="293">
        <v>0</v>
      </c>
      <c r="P11" s="294">
        <v>0</v>
      </c>
      <c r="Q11" s="295">
        <v>0</v>
      </c>
      <c r="R11" s="296">
        <f t="shared" si="1"/>
        <v>7.2498161247379136E-2</v>
      </c>
      <c r="S11" s="292">
        <v>0</v>
      </c>
      <c r="T11" s="297">
        <v>0</v>
      </c>
      <c r="U11" s="298">
        <v>0</v>
      </c>
      <c r="V11" s="292">
        <f t="shared" si="2"/>
        <v>0</v>
      </c>
      <c r="W11" s="299">
        <v>0</v>
      </c>
      <c r="X11" s="290">
        <v>0</v>
      </c>
      <c r="Y11" s="290">
        <v>0</v>
      </c>
      <c r="Z11" s="296">
        <f>(Company_data!T11+F11)/Company_data!J11</f>
        <v>2.2474429986687534</v>
      </c>
      <c r="AA11" s="296">
        <f>(Company_data!S11+F11)/Company_data!J11</f>
        <v>2.2474429986687534</v>
      </c>
      <c r="AC11" s="300">
        <v>0</v>
      </c>
      <c r="AD11" s="301">
        <f t="shared" si="3"/>
        <v>5.775530554480568E-2</v>
      </c>
      <c r="AE11" s="292">
        <v>0</v>
      </c>
      <c r="AF11" s="301">
        <f t="shared" si="4"/>
        <v>5.775530554480568E-2</v>
      </c>
      <c r="AG11" s="292">
        <v>0</v>
      </c>
      <c r="AH11" s="292">
        <v>0</v>
      </c>
      <c r="AI11" s="292">
        <v>0</v>
      </c>
      <c r="AJ11" s="292">
        <v>0</v>
      </c>
      <c r="AL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  <c r="AT11" s="290">
        <v>0</v>
      </c>
      <c r="AU11" s="290">
        <v>0</v>
      </c>
      <c r="AV11" s="292">
        <v>0</v>
      </c>
      <c r="AW11" s="300">
        <f t="shared" si="5"/>
        <v>0</v>
      </c>
      <c r="BA11" s="235"/>
    </row>
    <row r="12" spans="1:57" x14ac:dyDescent="0.25">
      <c r="A12" s="283">
        <v>1980</v>
      </c>
      <c r="B12" s="283">
        <v>8</v>
      </c>
      <c r="C12" s="283">
        <v>31</v>
      </c>
      <c r="D12" s="283">
        <v>31</v>
      </c>
      <c r="E12" s="283">
        <f t="shared" si="0"/>
        <v>31</v>
      </c>
      <c r="F12" s="286">
        <v>0</v>
      </c>
      <c r="G12" s="290">
        <v>0</v>
      </c>
      <c r="H12" s="290">
        <v>0</v>
      </c>
      <c r="I12" s="291">
        <v>5.8460758910577532E-2</v>
      </c>
      <c r="J12" s="292">
        <v>0</v>
      </c>
      <c r="K12" s="292">
        <v>0</v>
      </c>
      <c r="L12" s="292">
        <v>0</v>
      </c>
      <c r="M12" s="292">
        <v>0</v>
      </c>
      <c r="N12" s="292">
        <v>0</v>
      </c>
      <c r="O12" s="293">
        <v>0</v>
      </c>
      <c r="P12" s="294">
        <v>0</v>
      </c>
      <c r="Q12" s="295">
        <v>0</v>
      </c>
      <c r="R12" s="296">
        <f t="shared" si="1"/>
        <v>7.3453316170638785E-2</v>
      </c>
      <c r="S12" s="292">
        <v>0</v>
      </c>
      <c r="T12" s="297">
        <v>0</v>
      </c>
      <c r="U12" s="298">
        <v>0</v>
      </c>
      <c r="V12" s="292">
        <f t="shared" si="2"/>
        <v>0</v>
      </c>
      <c r="W12" s="299">
        <v>0</v>
      </c>
      <c r="X12" s="290">
        <v>0</v>
      </c>
      <c r="Y12" s="290">
        <v>0</v>
      </c>
      <c r="Z12" s="296">
        <f>(Company_data!T12+F12)/Company_data!J12</f>
        <v>2.2770528012898024</v>
      </c>
      <c r="AA12" s="296">
        <f>(Company_data!S12+F12)/Company_data!J12</f>
        <v>2.2770528012898024</v>
      </c>
      <c r="AC12" s="300">
        <v>0</v>
      </c>
      <c r="AD12" s="301">
        <f t="shared" si="3"/>
        <v>5.8460758910577532E-2</v>
      </c>
      <c r="AE12" s="292">
        <v>0</v>
      </c>
      <c r="AF12" s="301">
        <f t="shared" si="4"/>
        <v>5.8460758910577532E-2</v>
      </c>
      <c r="AG12" s="292">
        <v>0</v>
      </c>
      <c r="AH12" s="292">
        <v>0</v>
      </c>
      <c r="AI12" s="292">
        <v>0</v>
      </c>
      <c r="AJ12" s="292">
        <v>0</v>
      </c>
      <c r="AL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  <c r="AT12" s="290">
        <v>0</v>
      </c>
      <c r="AU12" s="290">
        <v>0</v>
      </c>
      <c r="AV12" s="292">
        <v>0</v>
      </c>
      <c r="AW12" s="300">
        <f t="shared" si="5"/>
        <v>0</v>
      </c>
      <c r="BA12" s="235"/>
    </row>
    <row r="13" spans="1:57" x14ac:dyDescent="0.25">
      <c r="A13" s="283">
        <v>1980</v>
      </c>
      <c r="B13" s="283">
        <v>9</v>
      </c>
      <c r="C13" s="283">
        <v>30</v>
      </c>
      <c r="D13" s="283">
        <v>31</v>
      </c>
      <c r="E13" s="283">
        <f t="shared" si="0"/>
        <v>31</v>
      </c>
      <c r="F13" s="286">
        <v>0</v>
      </c>
      <c r="G13" s="290">
        <v>0</v>
      </c>
      <c r="H13" s="290">
        <v>0</v>
      </c>
      <c r="I13" s="291">
        <v>5.8075981240580977E-2</v>
      </c>
      <c r="J13" s="292">
        <v>0</v>
      </c>
      <c r="K13" s="292">
        <v>0</v>
      </c>
      <c r="L13" s="292">
        <v>0</v>
      </c>
      <c r="M13" s="292">
        <v>0</v>
      </c>
      <c r="N13" s="292">
        <v>0</v>
      </c>
      <c r="O13" s="293">
        <v>0</v>
      </c>
      <c r="P13" s="294">
        <v>0</v>
      </c>
      <c r="Q13" s="295">
        <v>0</v>
      </c>
      <c r="R13" s="296">
        <f t="shared" si="1"/>
        <v>7.035210054662247E-2</v>
      </c>
      <c r="S13" s="292">
        <v>0</v>
      </c>
      <c r="T13" s="297">
        <v>0</v>
      </c>
      <c r="U13" s="298">
        <v>0</v>
      </c>
      <c r="V13" s="292">
        <f t="shared" si="2"/>
        <v>0</v>
      </c>
      <c r="W13" s="299">
        <v>0</v>
      </c>
      <c r="X13" s="290">
        <v>0</v>
      </c>
      <c r="Y13" s="290">
        <v>0</v>
      </c>
      <c r="Z13" s="296">
        <f>(Company_data!T13+F13)/Company_data!J13</f>
        <v>2.1105630163986739</v>
      </c>
      <c r="AA13" s="296">
        <f>(Company_data!S13+F13)/Company_data!J13</f>
        <v>2.1105630163986739</v>
      </c>
      <c r="AC13" s="300">
        <v>0</v>
      </c>
      <c r="AD13" s="301">
        <f t="shared" si="3"/>
        <v>5.8075981240580977E-2</v>
      </c>
      <c r="AE13" s="292">
        <v>0</v>
      </c>
      <c r="AF13" s="301">
        <f t="shared" si="4"/>
        <v>5.8075981240580977E-2</v>
      </c>
      <c r="AG13" s="292">
        <v>0</v>
      </c>
      <c r="AH13" s="292">
        <v>0</v>
      </c>
      <c r="AI13" s="292">
        <v>0</v>
      </c>
      <c r="AJ13" s="292">
        <v>0</v>
      </c>
      <c r="AL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  <c r="AT13" s="290">
        <v>0</v>
      </c>
      <c r="AU13" s="290">
        <v>0</v>
      </c>
      <c r="AV13" s="292">
        <v>0</v>
      </c>
      <c r="AW13" s="300">
        <f t="shared" si="5"/>
        <v>0</v>
      </c>
      <c r="BA13" s="235"/>
    </row>
    <row r="14" spans="1:57" x14ac:dyDescent="0.25">
      <c r="A14" s="283">
        <v>1980</v>
      </c>
      <c r="B14" s="283">
        <v>10</v>
      </c>
      <c r="C14" s="283">
        <v>31</v>
      </c>
      <c r="D14" s="283">
        <v>30</v>
      </c>
      <c r="E14" s="283">
        <f t="shared" si="0"/>
        <v>30</v>
      </c>
      <c r="F14" s="286">
        <v>0</v>
      </c>
      <c r="G14" s="290">
        <v>0</v>
      </c>
      <c r="H14" s="290">
        <v>0</v>
      </c>
      <c r="I14" s="291">
        <v>5.4685869908876625E-2</v>
      </c>
      <c r="J14" s="292">
        <v>0</v>
      </c>
      <c r="K14" s="292">
        <v>0</v>
      </c>
      <c r="L14" s="292">
        <v>0</v>
      </c>
      <c r="M14" s="292">
        <v>0</v>
      </c>
      <c r="N14" s="292">
        <v>0</v>
      </c>
      <c r="O14" s="293">
        <v>0</v>
      </c>
      <c r="P14" s="294">
        <v>0</v>
      </c>
      <c r="Q14" s="295">
        <v>0</v>
      </c>
      <c r="R14" s="296">
        <f t="shared" si="1"/>
        <v>6.1924310323072662E-2</v>
      </c>
      <c r="S14" s="292">
        <v>0</v>
      </c>
      <c r="T14" s="297">
        <v>0</v>
      </c>
      <c r="U14" s="298">
        <v>0</v>
      </c>
      <c r="V14" s="292">
        <f t="shared" si="2"/>
        <v>0</v>
      </c>
      <c r="W14" s="299">
        <v>0</v>
      </c>
      <c r="X14" s="290">
        <v>0</v>
      </c>
      <c r="Y14" s="290">
        <v>0</v>
      </c>
      <c r="Z14" s="296">
        <f>(Company_data!T14+F14)/Company_data!J14</f>
        <v>1.9196536200152525</v>
      </c>
      <c r="AA14" s="296">
        <f>(Company_data!S14+F14)/Company_data!J14</f>
        <v>1.9196536200152525</v>
      </c>
      <c r="AC14" s="300">
        <v>0</v>
      </c>
      <c r="AD14" s="301">
        <f t="shared" si="3"/>
        <v>5.4685869908876625E-2</v>
      </c>
      <c r="AE14" s="292">
        <v>0</v>
      </c>
      <c r="AF14" s="301">
        <f t="shared" si="4"/>
        <v>5.4685869908876625E-2</v>
      </c>
      <c r="AG14" s="292">
        <v>0</v>
      </c>
      <c r="AH14" s="292">
        <v>0</v>
      </c>
      <c r="AI14" s="292">
        <v>0</v>
      </c>
      <c r="AJ14" s="292">
        <v>0</v>
      </c>
      <c r="AL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  <c r="AT14" s="290">
        <v>0</v>
      </c>
      <c r="AU14" s="290">
        <v>0</v>
      </c>
      <c r="AV14" s="292">
        <v>0</v>
      </c>
      <c r="AW14" s="300">
        <f t="shared" si="5"/>
        <v>0</v>
      </c>
      <c r="BA14" s="235"/>
    </row>
    <row r="15" spans="1:57" x14ac:dyDescent="0.25">
      <c r="A15" s="283">
        <v>1980</v>
      </c>
      <c r="B15" s="283">
        <v>11</v>
      </c>
      <c r="C15" s="283">
        <v>30</v>
      </c>
      <c r="D15" s="283">
        <v>31</v>
      </c>
      <c r="E15" s="283">
        <f t="shared" si="0"/>
        <v>31</v>
      </c>
      <c r="F15" s="286">
        <v>0</v>
      </c>
      <c r="G15" s="290">
        <v>0</v>
      </c>
      <c r="H15" s="290">
        <v>0</v>
      </c>
      <c r="I15" s="291">
        <v>4.5782685799371191E-2</v>
      </c>
      <c r="J15" s="292">
        <v>0</v>
      </c>
      <c r="K15" s="292">
        <v>0</v>
      </c>
      <c r="L15" s="292">
        <v>0</v>
      </c>
      <c r="M15" s="292">
        <v>0</v>
      </c>
      <c r="N15" s="292">
        <v>0</v>
      </c>
      <c r="O15" s="293">
        <v>0</v>
      </c>
      <c r="P15" s="294">
        <v>0</v>
      </c>
      <c r="Q15" s="295">
        <v>0</v>
      </c>
      <c r="R15" s="296">
        <f t="shared" si="1"/>
        <v>5.3239469745274756E-2</v>
      </c>
      <c r="S15" s="292">
        <v>0</v>
      </c>
      <c r="T15" s="297">
        <v>0</v>
      </c>
      <c r="U15" s="298">
        <v>0</v>
      </c>
      <c r="V15" s="292">
        <f t="shared" si="2"/>
        <v>0</v>
      </c>
      <c r="W15" s="299">
        <v>0</v>
      </c>
      <c r="X15" s="290">
        <v>0</v>
      </c>
      <c r="Y15" s="290">
        <v>0</v>
      </c>
      <c r="Z15" s="296">
        <f>(Company_data!T15+F15)/Company_data!J15</f>
        <v>1.5971840923582428</v>
      </c>
      <c r="AA15" s="296">
        <f>(Company_data!S15+F15)/Company_data!J15</f>
        <v>1.5971840923582428</v>
      </c>
      <c r="AC15" s="300">
        <v>0</v>
      </c>
      <c r="AD15" s="301">
        <f t="shared" si="3"/>
        <v>4.5782685799371191E-2</v>
      </c>
      <c r="AE15" s="292">
        <v>0</v>
      </c>
      <c r="AF15" s="301">
        <f t="shared" si="4"/>
        <v>4.5782685799371191E-2</v>
      </c>
      <c r="AG15" s="292">
        <v>0</v>
      </c>
      <c r="AH15" s="292">
        <v>0</v>
      </c>
      <c r="AI15" s="292">
        <v>0</v>
      </c>
      <c r="AJ15" s="292">
        <v>0</v>
      </c>
      <c r="AL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  <c r="AT15" s="290">
        <v>0</v>
      </c>
      <c r="AU15" s="290">
        <v>0</v>
      </c>
      <c r="AV15" s="292">
        <v>0</v>
      </c>
      <c r="AW15" s="300">
        <f t="shared" si="5"/>
        <v>0</v>
      </c>
      <c r="BA15" s="235"/>
    </row>
    <row r="16" spans="1:57" x14ac:dyDescent="0.25">
      <c r="A16" s="283">
        <v>1980</v>
      </c>
      <c r="B16" s="283">
        <v>12</v>
      </c>
      <c r="C16" s="283">
        <v>31</v>
      </c>
      <c r="D16" s="283">
        <v>30</v>
      </c>
      <c r="E16" s="283">
        <f t="shared" si="0"/>
        <v>30</v>
      </c>
      <c r="F16" s="286">
        <v>0</v>
      </c>
      <c r="G16" s="290">
        <v>0</v>
      </c>
      <c r="H16" s="290">
        <v>0</v>
      </c>
      <c r="I16" s="291">
        <v>3.8529368844786284E-2</v>
      </c>
      <c r="J16" s="292">
        <v>0</v>
      </c>
      <c r="K16" s="292">
        <v>0</v>
      </c>
      <c r="L16" s="292">
        <v>0</v>
      </c>
      <c r="M16" s="292">
        <v>0</v>
      </c>
      <c r="N16" s="292">
        <v>0</v>
      </c>
      <c r="O16" s="293">
        <v>0</v>
      </c>
      <c r="P16" s="294">
        <v>0</v>
      </c>
      <c r="Q16" s="295">
        <v>0</v>
      </c>
      <c r="R16" s="296">
        <f t="shared" si="1"/>
        <v>5.3034782924182677E-2</v>
      </c>
      <c r="S16" s="292">
        <v>0</v>
      </c>
      <c r="T16" s="297">
        <v>0</v>
      </c>
      <c r="U16" s="298">
        <v>0</v>
      </c>
      <c r="V16" s="292">
        <f t="shared" si="2"/>
        <v>0</v>
      </c>
      <c r="W16" s="299">
        <v>0</v>
      </c>
      <c r="X16" s="290">
        <v>0</v>
      </c>
      <c r="Y16" s="290">
        <v>0</v>
      </c>
      <c r="Z16" s="296">
        <f>(Company_data!T16+F16)/Company_data!J16</f>
        <v>1.6440782706496631</v>
      </c>
      <c r="AA16" s="296">
        <f>(Company_data!S16+F16)/Company_data!J16</f>
        <v>1.6440782706496631</v>
      </c>
      <c r="AC16" s="300">
        <v>0</v>
      </c>
      <c r="AD16" s="301">
        <f t="shared" si="3"/>
        <v>3.8529368844786284E-2</v>
      </c>
      <c r="AE16" s="292">
        <v>0</v>
      </c>
      <c r="AF16" s="301">
        <f t="shared" si="4"/>
        <v>3.8529368844786284E-2</v>
      </c>
      <c r="AG16" s="292">
        <v>0</v>
      </c>
      <c r="AH16" s="292">
        <v>0</v>
      </c>
      <c r="AI16" s="292">
        <v>0</v>
      </c>
      <c r="AJ16" s="292">
        <v>0</v>
      </c>
      <c r="AL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  <c r="AT16" s="290">
        <v>0</v>
      </c>
      <c r="AU16" s="290">
        <v>0</v>
      </c>
      <c r="AV16" s="292">
        <v>0</v>
      </c>
      <c r="AW16" s="300">
        <f t="shared" si="5"/>
        <v>0</v>
      </c>
      <c r="BA16" s="235"/>
      <c r="BC16" s="235"/>
      <c r="BD16" s="235"/>
    </row>
    <row r="17" spans="1:56" x14ac:dyDescent="0.25">
      <c r="A17" s="283">
        <v>1981</v>
      </c>
      <c r="B17" s="283">
        <v>1</v>
      </c>
      <c r="C17" s="283">
        <v>31</v>
      </c>
      <c r="D17" s="283">
        <v>31</v>
      </c>
      <c r="E17" s="283">
        <f t="shared" si="0"/>
        <v>31</v>
      </c>
      <c r="F17" s="286">
        <v>0</v>
      </c>
      <c r="G17" s="290">
        <v>0</v>
      </c>
      <c r="H17" s="290">
        <v>0</v>
      </c>
      <c r="I17" s="291">
        <v>3.4129308850060026E-2</v>
      </c>
      <c r="J17" s="301">
        <f t="shared" ref="J17:J80" si="6">AVERAGE(I6:I17)</f>
        <v>4.5983626387180669E-2</v>
      </c>
      <c r="K17" s="292">
        <v>0</v>
      </c>
      <c r="L17" s="292">
        <v>0</v>
      </c>
      <c r="M17" s="292">
        <v>0</v>
      </c>
      <c r="N17" s="292">
        <v>0</v>
      </c>
      <c r="O17" s="293">
        <v>0</v>
      </c>
      <c r="P17" s="294">
        <v>0</v>
      </c>
      <c r="Q17" s="295">
        <v>0</v>
      </c>
      <c r="R17" s="296">
        <f t="shared" si="1"/>
        <v>6.4203315639785791E-2</v>
      </c>
      <c r="S17" s="292">
        <v>0</v>
      </c>
      <c r="T17" s="297">
        <v>0</v>
      </c>
      <c r="U17" s="298">
        <v>0</v>
      </c>
      <c r="V17" s="292">
        <f t="shared" si="2"/>
        <v>0</v>
      </c>
      <c r="W17" s="299">
        <v>0</v>
      </c>
      <c r="X17" s="290">
        <v>0</v>
      </c>
      <c r="Y17" s="290">
        <v>0</v>
      </c>
      <c r="Z17" s="296">
        <f>(Company_data!T17+F17)/Company_data!J17</f>
        <v>1.9903027848333597</v>
      </c>
      <c r="AA17" s="296">
        <f>(Company_data!S17+F17)/Company_data!J17</f>
        <v>1.9903027848333597</v>
      </c>
      <c r="AC17" s="300">
        <v>0</v>
      </c>
      <c r="AD17" s="301">
        <f t="shared" si="3"/>
        <v>3.4129308850060026E-2</v>
      </c>
      <c r="AE17" s="292">
        <v>0</v>
      </c>
      <c r="AF17" s="301">
        <f t="shared" si="4"/>
        <v>3.4129308850060026E-2</v>
      </c>
      <c r="AG17" s="292">
        <v>0</v>
      </c>
      <c r="AH17" s="292">
        <v>0</v>
      </c>
      <c r="AI17" s="292">
        <v>0</v>
      </c>
      <c r="AJ17" s="292">
        <v>0</v>
      </c>
      <c r="AL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  <c r="AT17" s="290">
        <v>0</v>
      </c>
      <c r="AU17" s="290">
        <v>0</v>
      </c>
      <c r="AV17" s="292">
        <v>0</v>
      </c>
      <c r="AW17" s="300">
        <f t="shared" si="5"/>
        <v>0</v>
      </c>
      <c r="BA17" s="235"/>
      <c r="BC17" s="235"/>
      <c r="BD17" s="235"/>
    </row>
    <row r="18" spans="1:56" x14ac:dyDescent="0.25">
      <c r="A18" s="283">
        <v>1981</v>
      </c>
      <c r="B18" s="283">
        <v>2</v>
      </c>
      <c r="C18" s="283">
        <v>28</v>
      </c>
      <c r="D18" s="283">
        <v>28</v>
      </c>
      <c r="E18" s="283">
        <f t="shared" si="0"/>
        <v>28</v>
      </c>
      <c r="F18" s="286">
        <v>0</v>
      </c>
      <c r="G18" s="290">
        <v>0</v>
      </c>
      <c r="H18" s="290">
        <v>0</v>
      </c>
      <c r="I18" s="291">
        <v>3.2360918699911229E-2</v>
      </c>
      <c r="J18" s="301">
        <f t="shared" si="6"/>
        <v>4.6115291567281641E-2</v>
      </c>
      <c r="K18" s="292">
        <v>0</v>
      </c>
      <c r="L18" s="292">
        <v>0</v>
      </c>
      <c r="M18" s="292">
        <v>0</v>
      </c>
      <c r="N18" s="292">
        <v>0</v>
      </c>
      <c r="O18" s="293">
        <v>0</v>
      </c>
      <c r="P18" s="294">
        <v>0</v>
      </c>
      <c r="Q18" s="295">
        <v>0</v>
      </c>
      <c r="R18" s="296">
        <f t="shared" si="1"/>
        <v>5.2289214579693592E-2</v>
      </c>
      <c r="S18" s="292">
        <v>0</v>
      </c>
      <c r="T18" s="297">
        <v>0</v>
      </c>
      <c r="U18" s="298">
        <v>0</v>
      </c>
      <c r="V18" s="292">
        <f t="shared" si="2"/>
        <v>0</v>
      </c>
      <c r="W18" s="299">
        <v>0</v>
      </c>
      <c r="X18" s="290">
        <v>0</v>
      </c>
      <c r="Y18" s="290">
        <v>0</v>
      </c>
      <c r="Z18" s="296">
        <f>(Company_data!T18+F18)/Company_data!J18</f>
        <v>1.4640980082314206</v>
      </c>
      <c r="AA18" s="296">
        <f>(Company_data!S18+F18)/Company_data!J18</f>
        <v>1.4640980082314206</v>
      </c>
      <c r="AC18" s="300">
        <v>0</v>
      </c>
      <c r="AD18" s="301">
        <f t="shared" si="3"/>
        <v>3.2360918699911229E-2</v>
      </c>
      <c r="AE18" s="292">
        <v>0</v>
      </c>
      <c r="AF18" s="301">
        <f t="shared" si="4"/>
        <v>3.2360918699911229E-2</v>
      </c>
      <c r="AG18" s="292">
        <v>0</v>
      </c>
      <c r="AH18" s="292">
        <v>0</v>
      </c>
      <c r="AI18" s="292">
        <v>0</v>
      </c>
      <c r="AJ18" s="292">
        <v>0</v>
      </c>
      <c r="AL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  <c r="AT18" s="290">
        <v>0</v>
      </c>
      <c r="AU18" s="290">
        <v>0</v>
      </c>
      <c r="AV18" s="292">
        <v>0</v>
      </c>
      <c r="AW18" s="300">
        <f t="shared" si="5"/>
        <v>0</v>
      </c>
      <c r="BA18" s="235"/>
      <c r="BC18" s="235"/>
      <c r="BD18" s="235"/>
    </row>
    <row r="19" spans="1:56" x14ac:dyDescent="0.25">
      <c r="A19" s="283">
        <v>1981</v>
      </c>
      <c r="B19" s="283">
        <v>3</v>
      </c>
      <c r="C19" s="283">
        <v>31</v>
      </c>
      <c r="D19" s="283">
        <v>31</v>
      </c>
      <c r="E19" s="283">
        <f t="shared" si="0"/>
        <v>31</v>
      </c>
      <c r="F19" s="286">
        <v>0</v>
      </c>
      <c r="G19" s="290">
        <v>0</v>
      </c>
      <c r="H19" s="290">
        <v>0</v>
      </c>
      <c r="I19" s="291">
        <v>3.2827443627433832E-2</v>
      </c>
      <c r="J19" s="301">
        <f t="shared" si="6"/>
        <v>4.6291601917520658E-2</v>
      </c>
      <c r="K19" s="292">
        <v>0</v>
      </c>
      <c r="L19" s="292">
        <v>0</v>
      </c>
      <c r="M19" s="292">
        <v>0</v>
      </c>
      <c r="N19" s="292">
        <v>0</v>
      </c>
      <c r="O19" s="293">
        <v>0</v>
      </c>
      <c r="P19" s="294">
        <v>0</v>
      </c>
      <c r="Q19" s="295">
        <v>0</v>
      </c>
      <c r="R19" s="296">
        <f t="shared" si="1"/>
        <v>4.9422137893165824E-2</v>
      </c>
      <c r="S19" s="292">
        <v>0</v>
      </c>
      <c r="T19" s="297">
        <v>0</v>
      </c>
      <c r="U19" s="298">
        <v>0</v>
      </c>
      <c r="V19" s="292">
        <f t="shared" si="2"/>
        <v>0</v>
      </c>
      <c r="W19" s="299">
        <v>0</v>
      </c>
      <c r="X19" s="290">
        <v>0</v>
      </c>
      <c r="Y19" s="290">
        <v>0</v>
      </c>
      <c r="Z19" s="296">
        <f>(Company_data!T19+F19)/Company_data!J19</f>
        <v>1.5320862746881405</v>
      </c>
      <c r="AA19" s="296">
        <f>(Company_data!S19+F19)/Company_data!J19</f>
        <v>1.5320862746881405</v>
      </c>
      <c r="AC19" s="300">
        <v>0</v>
      </c>
      <c r="AD19" s="301">
        <f t="shared" si="3"/>
        <v>3.2827443627433832E-2</v>
      </c>
      <c r="AE19" s="292">
        <v>0</v>
      </c>
      <c r="AF19" s="301">
        <f t="shared" si="4"/>
        <v>3.2827443627433832E-2</v>
      </c>
      <c r="AG19" s="292">
        <v>0</v>
      </c>
      <c r="AH19" s="292">
        <v>0</v>
      </c>
      <c r="AI19" s="292">
        <v>0</v>
      </c>
      <c r="AJ19" s="292">
        <v>0</v>
      </c>
      <c r="AL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  <c r="AT19" s="290">
        <v>0</v>
      </c>
      <c r="AU19" s="290">
        <v>0</v>
      </c>
      <c r="AV19" s="292">
        <v>0</v>
      </c>
      <c r="AW19" s="300">
        <f t="shared" si="5"/>
        <v>0</v>
      </c>
      <c r="BA19" s="235"/>
      <c r="BC19" s="235"/>
      <c r="BD19" s="235"/>
    </row>
    <row r="20" spans="1:56" x14ac:dyDescent="0.25">
      <c r="A20" s="283">
        <v>1981</v>
      </c>
      <c r="B20" s="283">
        <v>4</v>
      </c>
      <c r="C20" s="283">
        <v>30</v>
      </c>
      <c r="D20" s="283">
        <v>31</v>
      </c>
      <c r="E20" s="283">
        <f t="shared" si="0"/>
        <v>31</v>
      </c>
      <c r="F20" s="286">
        <v>0</v>
      </c>
      <c r="G20" s="290">
        <v>0</v>
      </c>
      <c r="H20" s="290">
        <v>0</v>
      </c>
      <c r="I20" s="291">
        <v>3.8457766206835553E-2</v>
      </c>
      <c r="J20" s="301">
        <f t="shared" si="6"/>
        <v>4.6383395948171702E-2</v>
      </c>
      <c r="K20" s="292">
        <v>0</v>
      </c>
      <c r="L20" s="292">
        <v>0</v>
      </c>
      <c r="M20" s="292">
        <v>0</v>
      </c>
      <c r="N20" s="292">
        <v>0</v>
      </c>
      <c r="O20" s="293">
        <v>0</v>
      </c>
      <c r="P20" s="294">
        <v>0</v>
      </c>
      <c r="Q20" s="295">
        <v>0</v>
      </c>
      <c r="R20" s="296">
        <f t="shared" si="1"/>
        <v>5.425131420975339E-2</v>
      </c>
      <c r="S20" s="292">
        <v>0</v>
      </c>
      <c r="T20" s="297">
        <v>0</v>
      </c>
      <c r="U20" s="298">
        <v>0</v>
      </c>
      <c r="V20" s="292">
        <f t="shared" si="2"/>
        <v>0</v>
      </c>
      <c r="W20" s="299">
        <v>0</v>
      </c>
      <c r="X20" s="290">
        <v>0</v>
      </c>
      <c r="Y20" s="290">
        <v>0</v>
      </c>
      <c r="Z20" s="296">
        <f>(Company_data!T20+F20)/Company_data!J20</f>
        <v>1.6275394262926017</v>
      </c>
      <c r="AA20" s="296">
        <f>(Company_data!S20+F20)/Company_data!J20</f>
        <v>1.6275394262926017</v>
      </c>
      <c r="AC20" s="300">
        <v>0</v>
      </c>
      <c r="AD20" s="301">
        <f t="shared" si="3"/>
        <v>3.8457766206835553E-2</v>
      </c>
      <c r="AE20" s="292">
        <v>0</v>
      </c>
      <c r="AF20" s="301">
        <f t="shared" si="4"/>
        <v>3.8457766206835553E-2</v>
      </c>
      <c r="AG20" s="292">
        <v>0</v>
      </c>
      <c r="AH20" s="292">
        <v>0</v>
      </c>
      <c r="AI20" s="292">
        <v>0</v>
      </c>
      <c r="AJ20" s="292">
        <v>0</v>
      </c>
      <c r="AL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  <c r="AT20" s="290">
        <v>0</v>
      </c>
      <c r="AU20" s="290">
        <v>0</v>
      </c>
      <c r="AV20" s="292">
        <v>0</v>
      </c>
      <c r="AW20" s="300">
        <f t="shared" si="5"/>
        <v>0</v>
      </c>
      <c r="BA20" s="235"/>
      <c r="BC20" s="235"/>
      <c r="BD20" s="235"/>
    </row>
    <row r="21" spans="1:56" x14ac:dyDescent="0.25">
      <c r="A21" s="283">
        <v>1981</v>
      </c>
      <c r="B21" s="283">
        <v>5</v>
      </c>
      <c r="C21" s="283">
        <v>31</v>
      </c>
      <c r="D21" s="283">
        <v>30</v>
      </c>
      <c r="E21" s="283">
        <f t="shared" si="0"/>
        <v>30</v>
      </c>
      <c r="F21" s="286">
        <v>0</v>
      </c>
      <c r="G21" s="290">
        <v>0</v>
      </c>
      <c r="H21" s="290">
        <v>0</v>
      </c>
      <c r="I21" s="291">
        <v>4.8849801136826763E-2</v>
      </c>
      <c r="J21" s="301">
        <f t="shared" si="6"/>
        <v>4.6315016571158552E-2</v>
      </c>
      <c r="K21" s="292">
        <v>0</v>
      </c>
      <c r="L21" s="292">
        <v>0</v>
      </c>
      <c r="M21" s="292">
        <v>0</v>
      </c>
      <c r="N21" s="292">
        <v>0</v>
      </c>
      <c r="O21" s="293">
        <v>0</v>
      </c>
      <c r="P21" s="294">
        <v>0</v>
      </c>
      <c r="Q21" s="295">
        <v>0</v>
      </c>
      <c r="R21" s="296">
        <f t="shared" si="1"/>
        <v>5.799533112814375E-2</v>
      </c>
      <c r="S21" s="292">
        <v>0</v>
      </c>
      <c r="T21" s="297">
        <v>0</v>
      </c>
      <c r="U21" s="298">
        <v>0</v>
      </c>
      <c r="V21" s="292">
        <f t="shared" si="2"/>
        <v>0</v>
      </c>
      <c r="W21" s="299">
        <v>0</v>
      </c>
      <c r="X21" s="290">
        <v>0</v>
      </c>
      <c r="Y21" s="290">
        <v>0</v>
      </c>
      <c r="Z21" s="296">
        <f>(Company_data!T21+F21)/Company_data!J21</f>
        <v>1.7978552649724562</v>
      </c>
      <c r="AA21" s="296">
        <f>(Company_data!S21+F21)/Company_data!J21</f>
        <v>1.7978552649724562</v>
      </c>
      <c r="AC21" s="300">
        <v>0</v>
      </c>
      <c r="AD21" s="301">
        <f t="shared" si="3"/>
        <v>4.8849801136826763E-2</v>
      </c>
      <c r="AE21" s="292">
        <v>0</v>
      </c>
      <c r="AF21" s="301">
        <f t="shared" si="4"/>
        <v>4.8849801136826763E-2</v>
      </c>
      <c r="AG21" s="292">
        <v>0</v>
      </c>
      <c r="AH21" s="292">
        <v>0</v>
      </c>
      <c r="AI21" s="292">
        <v>0</v>
      </c>
      <c r="AJ21" s="292">
        <v>0</v>
      </c>
      <c r="AL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  <c r="AT21" s="290">
        <v>0</v>
      </c>
      <c r="AU21" s="290">
        <v>0</v>
      </c>
      <c r="AV21" s="292">
        <v>0</v>
      </c>
      <c r="AW21" s="300">
        <f t="shared" si="5"/>
        <v>0</v>
      </c>
      <c r="BA21" s="235"/>
      <c r="BC21" s="235"/>
      <c r="BD21" s="235"/>
    </row>
    <row r="22" spans="1:56" x14ac:dyDescent="0.25">
      <c r="A22" s="283">
        <v>1981</v>
      </c>
      <c r="B22" s="283">
        <v>6</v>
      </c>
      <c r="C22" s="283">
        <v>30</v>
      </c>
      <c r="D22" s="283">
        <v>31</v>
      </c>
      <c r="E22" s="283">
        <f t="shared" si="0"/>
        <v>31</v>
      </c>
      <c r="F22" s="286">
        <v>0</v>
      </c>
      <c r="G22" s="290">
        <v>0</v>
      </c>
      <c r="H22" s="290">
        <v>0</v>
      </c>
      <c r="I22" s="291">
        <v>5.4694692097149882E-2</v>
      </c>
      <c r="J22" s="301">
        <f t="shared" si="6"/>
        <v>4.6217491738934628E-2</v>
      </c>
      <c r="K22" s="292">
        <v>0</v>
      </c>
      <c r="L22" s="292">
        <v>0</v>
      </c>
      <c r="M22" s="292">
        <v>0</v>
      </c>
      <c r="N22" s="292">
        <v>0</v>
      </c>
      <c r="O22" s="293">
        <v>0</v>
      </c>
      <c r="P22" s="294">
        <v>0</v>
      </c>
      <c r="Q22" s="295">
        <v>0</v>
      </c>
      <c r="R22" s="296">
        <f t="shared" si="1"/>
        <v>7.0683450856200203E-2</v>
      </c>
      <c r="S22" s="292">
        <v>0</v>
      </c>
      <c r="T22" s="297">
        <v>0</v>
      </c>
      <c r="U22" s="298">
        <v>0</v>
      </c>
      <c r="V22" s="292">
        <f t="shared" si="2"/>
        <v>0</v>
      </c>
      <c r="W22" s="299">
        <v>0</v>
      </c>
      <c r="X22" s="290">
        <v>0</v>
      </c>
      <c r="Y22" s="290">
        <v>0</v>
      </c>
      <c r="Z22" s="296">
        <f>(Company_data!T22+F22)/Company_data!J22</f>
        <v>2.1205035256860061</v>
      </c>
      <c r="AA22" s="296">
        <f>(Company_data!S22+F22)/Company_data!J22</f>
        <v>2.1205035256860061</v>
      </c>
      <c r="AC22" s="300">
        <v>0</v>
      </c>
      <c r="AD22" s="301">
        <f t="shared" si="3"/>
        <v>5.4694692097149882E-2</v>
      </c>
      <c r="AE22" s="292">
        <v>0</v>
      </c>
      <c r="AF22" s="301">
        <f t="shared" si="4"/>
        <v>5.4694692097149882E-2</v>
      </c>
      <c r="AG22" s="292">
        <v>0</v>
      </c>
      <c r="AH22" s="292">
        <v>0</v>
      </c>
      <c r="AI22" s="292">
        <v>0</v>
      </c>
      <c r="AJ22" s="292">
        <v>0</v>
      </c>
      <c r="AL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  <c r="AT22" s="290">
        <v>0</v>
      </c>
      <c r="AU22" s="290">
        <v>0</v>
      </c>
      <c r="AV22" s="292">
        <v>0</v>
      </c>
      <c r="AW22" s="300">
        <f t="shared" si="5"/>
        <v>0</v>
      </c>
      <c r="BA22" s="235"/>
      <c r="BC22" s="235"/>
      <c r="BD22" s="235"/>
    </row>
    <row r="23" spans="1:56" x14ac:dyDescent="0.25">
      <c r="A23" s="283">
        <v>1981</v>
      </c>
      <c r="B23" s="283">
        <v>7</v>
      </c>
      <c r="C23" s="283">
        <v>31</v>
      </c>
      <c r="D23" s="283">
        <v>30</v>
      </c>
      <c r="E23" s="283">
        <f t="shared" si="0"/>
        <v>30</v>
      </c>
      <c r="F23" s="286">
        <v>0</v>
      </c>
      <c r="G23" s="290">
        <v>0</v>
      </c>
      <c r="H23" s="290">
        <v>0</v>
      </c>
      <c r="I23" s="291">
        <v>5.7784226472676593E-2</v>
      </c>
      <c r="J23" s="301">
        <f t="shared" si="6"/>
        <v>4.6219901816257208E-2</v>
      </c>
      <c r="K23" s="292">
        <v>0</v>
      </c>
      <c r="L23" s="292">
        <v>0</v>
      </c>
      <c r="M23" s="292">
        <v>0</v>
      </c>
      <c r="N23" s="292">
        <v>0</v>
      </c>
      <c r="O23" s="293">
        <v>0</v>
      </c>
      <c r="P23" s="294">
        <v>0</v>
      </c>
      <c r="Q23" s="295">
        <v>0</v>
      </c>
      <c r="R23" s="296">
        <f t="shared" si="1"/>
        <v>7.3299486695204003E-2</v>
      </c>
      <c r="S23" s="292">
        <v>0</v>
      </c>
      <c r="T23" s="297">
        <v>0</v>
      </c>
      <c r="U23" s="298">
        <v>0</v>
      </c>
      <c r="V23" s="292">
        <f t="shared" si="2"/>
        <v>0</v>
      </c>
      <c r="W23" s="299">
        <v>0</v>
      </c>
      <c r="X23" s="290">
        <v>0</v>
      </c>
      <c r="Y23" s="290">
        <v>0</v>
      </c>
      <c r="Z23" s="296">
        <f>(Company_data!T23+F23)/Company_data!J23</f>
        <v>2.2722840875513239</v>
      </c>
      <c r="AA23" s="296">
        <f>(Company_data!S23+F23)/Company_data!J23</f>
        <v>2.2722840875513239</v>
      </c>
      <c r="AC23" s="300">
        <v>0</v>
      </c>
      <c r="AD23" s="301">
        <f t="shared" si="3"/>
        <v>5.7784226472676593E-2</v>
      </c>
      <c r="AE23" s="292">
        <v>0</v>
      </c>
      <c r="AF23" s="301">
        <f t="shared" si="4"/>
        <v>5.7784226472676593E-2</v>
      </c>
      <c r="AG23" s="292">
        <v>0</v>
      </c>
      <c r="AH23" s="292">
        <v>0</v>
      </c>
      <c r="AI23" s="292">
        <v>0</v>
      </c>
      <c r="AJ23" s="292">
        <v>0</v>
      </c>
      <c r="AL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  <c r="AT23" s="290">
        <v>0</v>
      </c>
      <c r="AU23" s="290">
        <v>0</v>
      </c>
      <c r="AV23" s="292">
        <v>0</v>
      </c>
      <c r="AW23" s="300">
        <f t="shared" si="5"/>
        <v>0</v>
      </c>
      <c r="BA23" s="235"/>
      <c r="BC23" s="235"/>
      <c r="BD23" s="235"/>
    </row>
    <row r="24" spans="1:56" x14ac:dyDescent="0.25">
      <c r="A24" s="283">
        <v>1981</v>
      </c>
      <c r="B24" s="283">
        <v>8</v>
      </c>
      <c r="C24" s="283">
        <v>31</v>
      </c>
      <c r="D24" s="283">
        <v>31</v>
      </c>
      <c r="E24" s="283">
        <f t="shared" si="0"/>
        <v>31</v>
      </c>
      <c r="F24" s="286">
        <v>0</v>
      </c>
      <c r="G24" s="290">
        <v>0</v>
      </c>
      <c r="H24" s="290">
        <v>0</v>
      </c>
      <c r="I24" s="291">
        <v>5.8677198685754557E-2</v>
      </c>
      <c r="J24" s="301">
        <f t="shared" si="6"/>
        <v>4.6237938464188631E-2</v>
      </c>
      <c r="K24" s="292">
        <v>0</v>
      </c>
      <c r="L24" s="292">
        <v>0</v>
      </c>
      <c r="M24" s="292">
        <v>0</v>
      </c>
      <c r="N24" s="292">
        <v>0</v>
      </c>
      <c r="O24" s="293">
        <v>0</v>
      </c>
      <c r="P24" s="294">
        <v>0</v>
      </c>
      <c r="Q24" s="295">
        <v>0</v>
      </c>
      <c r="R24" s="296">
        <f t="shared" si="1"/>
        <v>6.9200344112722856E-2</v>
      </c>
      <c r="S24" s="292">
        <v>0</v>
      </c>
      <c r="T24" s="297">
        <v>0</v>
      </c>
      <c r="U24" s="298">
        <v>0</v>
      </c>
      <c r="V24" s="292">
        <f t="shared" si="2"/>
        <v>0</v>
      </c>
      <c r="W24" s="299">
        <v>0</v>
      </c>
      <c r="X24" s="290">
        <v>0</v>
      </c>
      <c r="Y24" s="290">
        <v>0</v>
      </c>
      <c r="Z24" s="296">
        <f>(Company_data!T24+F24)/Company_data!J24</f>
        <v>2.1452106674944087</v>
      </c>
      <c r="AA24" s="296">
        <f>(Company_data!S24+F24)/Company_data!J24</f>
        <v>2.1452106674944087</v>
      </c>
      <c r="AC24" s="300">
        <v>0</v>
      </c>
      <c r="AD24" s="301">
        <f t="shared" si="3"/>
        <v>5.8677198685754557E-2</v>
      </c>
      <c r="AE24" s="292">
        <v>0</v>
      </c>
      <c r="AF24" s="301">
        <f t="shared" si="4"/>
        <v>5.8677198685754557E-2</v>
      </c>
      <c r="AG24" s="292">
        <v>0</v>
      </c>
      <c r="AH24" s="292">
        <v>0</v>
      </c>
      <c r="AI24" s="292">
        <v>0</v>
      </c>
      <c r="AJ24" s="292">
        <v>0</v>
      </c>
      <c r="AL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  <c r="AT24" s="290">
        <v>0</v>
      </c>
      <c r="AU24" s="290">
        <v>0</v>
      </c>
      <c r="AV24" s="292">
        <v>0</v>
      </c>
      <c r="AW24" s="300">
        <f t="shared" si="5"/>
        <v>0</v>
      </c>
      <c r="BA24" s="235"/>
      <c r="BC24" s="235"/>
      <c r="BD24" s="235"/>
    </row>
    <row r="25" spans="1:56" x14ac:dyDescent="0.25">
      <c r="A25" s="283">
        <v>1981</v>
      </c>
      <c r="B25" s="283">
        <v>9</v>
      </c>
      <c r="C25" s="283">
        <v>30</v>
      </c>
      <c r="D25" s="283">
        <v>31</v>
      </c>
      <c r="E25" s="283">
        <f t="shared" si="0"/>
        <v>31</v>
      </c>
      <c r="F25" s="286">
        <v>0</v>
      </c>
      <c r="G25" s="290">
        <v>0</v>
      </c>
      <c r="H25" s="290">
        <v>0</v>
      </c>
      <c r="I25" s="291">
        <v>5.9041497645685274E-2</v>
      </c>
      <c r="J25" s="301">
        <f t="shared" si="6"/>
        <v>4.6318398164613979E-2</v>
      </c>
      <c r="K25" s="292">
        <v>0</v>
      </c>
      <c r="L25" s="292">
        <v>0</v>
      </c>
      <c r="M25" s="292">
        <v>0</v>
      </c>
      <c r="N25" s="292">
        <v>0</v>
      </c>
      <c r="O25" s="293">
        <v>0</v>
      </c>
      <c r="P25" s="294">
        <v>0</v>
      </c>
      <c r="Q25" s="295">
        <v>0</v>
      </c>
      <c r="R25" s="296">
        <f t="shared" si="1"/>
        <v>6.4520918282080675E-2</v>
      </c>
      <c r="S25" s="292">
        <v>0</v>
      </c>
      <c r="T25" s="297">
        <v>0</v>
      </c>
      <c r="U25" s="298">
        <v>0</v>
      </c>
      <c r="V25" s="292">
        <f t="shared" si="2"/>
        <v>0</v>
      </c>
      <c r="W25" s="299">
        <v>0</v>
      </c>
      <c r="X25" s="290">
        <v>0</v>
      </c>
      <c r="Y25" s="290">
        <v>0</v>
      </c>
      <c r="Z25" s="296">
        <f>(Company_data!T25+F25)/Company_data!J25</f>
        <v>1.9356275484624204</v>
      </c>
      <c r="AA25" s="296">
        <f>(Company_data!S25+F25)/Company_data!J25</f>
        <v>1.9356275484624204</v>
      </c>
      <c r="AC25" s="300">
        <v>0</v>
      </c>
      <c r="AD25" s="301">
        <f t="shared" si="3"/>
        <v>5.9041497645685274E-2</v>
      </c>
      <c r="AE25" s="292">
        <v>0</v>
      </c>
      <c r="AF25" s="301">
        <f t="shared" si="4"/>
        <v>5.9041497645685274E-2</v>
      </c>
      <c r="AG25" s="292">
        <v>0</v>
      </c>
      <c r="AH25" s="292">
        <v>0</v>
      </c>
      <c r="AI25" s="292">
        <v>0</v>
      </c>
      <c r="AJ25" s="292">
        <v>0</v>
      </c>
      <c r="AL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  <c r="AT25" s="290">
        <v>0</v>
      </c>
      <c r="AU25" s="290">
        <v>0</v>
      </c>
      <c r="AV25" s="292">
        <v>0</v>
      </c>
      <c r="AW25" s="300">
        <f t="shared" si="5"/>
        <v>0</v>
      </c>
      <c r="BA25" s="235"/>
      <c r="BC25" s="235"/>
      <c r="BD25" s="235"/>
    </row>
    <row r="26" spans="1:56" x14ac:dyDescent="0.25">
      <c r="A26" s="283">
        <v>1981</v>
      </c>
      <c r="B26" s="283">
        <v>10</v>
      </c>
      <c r="C26" s="283">
        <v>31</v>
      </c>
      <c r="D26" s="283">
        <v>30</v>
      </c>
      <c r="E26" s="283">
        <f t="shared" si="0"/>
        <v>30</v>
      </c>
      <c r="F26" s="286">
        <v>0</v>
      </c>
      <c r="G26" s="290">
        <v>0</v>
      </c>
      <c r="H26" s="290">
        <v>0</v>
      </c>
      <c r="I26" s="291">
        <v>5.7301023095517982E-2</v>
      </c>
      <c r="J26" s="301">
        <f t="shared" si="6"/>
        <v>4.6536327596834098E-2</v>
      </c>
      <c r="K26" s="292">
        <v>0</v>
      </c>
      <c r="L26" s="292">
        <v>0</v>
      </c>
      <c r="M26" s="292">
        <v>0</v>
      </c>
      <c r="N26" s="292">
        <v>0</v>
      </c>
      <c r="O26" s="293">
        <v>0</v>
      </c>
      <c r="P26" s="294">
        <v>0</v>
      </c>
      <c r="Q26" s="295">
        <v>0</v>
      </c>
      <c r="R26" s="296">
        <f t="shared" si="1"/>
        <v>5.9177095794115689E-2</v>
      </c>
      <c r="S26" s="292">
        <v>0</v>
      </c>
      <c r="T26" s="297">
        <v>0</v>
      </c>
      <c r="U26" s="298">
        <v>0</v>
      </c>
      <c r="V26" s="292">
        <f t="shared" si="2"/>
        <v>0</v>
      </c>
      <c r="W26" s="299">
        <v>0</v>
      </c>
      <c r="X26" s="290">
        <v>0</v>
      </c>
      <c r="Y26" s="290">
        <v>0</v>
      </c>
      <c r="Z26" s="296">
        <f>(Company_data!T26+F26)/Company_data!J26</f>
        <v>1.8344899696175863</v>
      </c>
      <c r="AA26" s="296">
        <f>(Company_data!S26+F26)/Company_data!J26</f>
        <v>1.8344899696175863</v>
      </c>
      <c r="AC26" s="300">
        <v>0</v>
      </c>
      <c r="AD26" s="301">
        <f t="shared" si="3"/>
        <v>5.7301023095517982E-2</v>
      </c>
      <c r="AE26" s="292">
        <v>0</v>
      </c>
      <c r="AF26" s="301">
        <f t="shared" si="4"/>
        <v>5.7301023095517982E-2</v>
      </c>
      <c r="AG26" s="292">
        <v>0</v>
      </c>
      <c r="AH26" s="292">
        <v>0</v>
      </c>
      <c r="AI26" s="292">
        <v>0</v>
      </c>
      <c r="AJ26" s="292">
        <v>0</v>
      </c>
      <c r="AL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  <c r="AT26" s="290">
        <v>0</v>
      </c>
      <c r="AU26" s="290">
        <v>0</v>
      </c>
      <c r="AV26" s="292">
        <v>0</v>
      </c>
      <c r="AW26" s="300">
        <f t="shared" si="5"/>
        <v>0</v>
      </c>
      <c r="BA26" s="235"/>
      <c r="BC26" s="235"/>
      <c r="BD26" s="235"/>
    </row>
    <row r="27" spans="1:56" x14ac:dyDescent="0.25">
      <c r="A27" s="283">
        <v>1981</v>
      </c>
      <c r="B27" s="283">
        <v>11</v>
      </c>
      <c r="C27" s="283">
        <v>30</v>
      </c>
      <c r="D27" s="283">
        <v>31</v>
      </c>
      <c r="E27" s="283">
        <f t="shared" si="0"/>
        <v>31</v>
      </c>
      <c r="F27" s="286">
        <v>0</v>
      </c>
      <c r="G27" s="290">
        <v>0</v>
      </c>
      <c r="H27" s="290">
        <v>0</v>
      </c>
      <c r="I27" s="291">
        <v>5.0617932870196551E-2</v>
      </c>
      <c r="J27" s="301">
        <f t="shared" si="6"/>
        <v>4.6939264852736216E-2</v>
      </c>
      <c r="K27" s="292">
        <v>0</v>
      </c>
      <c r="L27" s="292">
        <v>0</v>
      </c>
      <c r="M27" s="292">
        <v>0</v>
      </c>
      <c r="N27" s="292">
        <v>0</v>
      </c>
      <c r="O27" s="293">
        <v>0</v>
      </c>
      <c r="P27" s="294">
        <v>0</v>
      </c>
      <c r="Q27" s="295">
        <v>0</v>
      </c>
      <c r="R27" s="296">
        <f t="shared" si="1"/>
        <v>4.928147340674819E-2</v>
      </c>
      <c r="S27" s="292">
        <v>0</v>
      </c>
      <c r="T27" s="297">
        <v>0</v>
      </c>
      <c r="U27" s="298">
        <v>0</v>
      </c>
      <c r="V27" s="292">
        <f t="shared" si="2"/>
        <v>0</v>
      </c>
      <c r="W27" s="299">
        <v>0</v>
      </c>
      <c r="X27" s="290">
        <v>0</v>
      </c>
      <c r="Y27" s="290">
        <v>0</v>
      </c>
      <c r="Z27" s="296">
        <f>(Company_data!T27+F27)/Company_data!J27</f>
        <v>1.4784442022024458</v>
      </c>
      <c r="AA27" s="296">
        <f>(Company_data!S27+F27)/Company_data!J27</f>
        <v>1.4784442022024458</v>
      </c>
      <c r="AC27" s="300">
        <v>0</v>
      </c>
      <c r="AD27" s="301">
        <f t="shared" si="3"/>
        <v>5.0617932870196551E-2</v>
      </c>
      <c r="AE27" s="292">
        <v>0</v>
      </c>
      <c r="AF27" s="301">
        <f t="shared" si="4"/>
        <v>5.0617932870196551E-2</v>
      </c>
      <c r="AG27" s="292">
        <v>0</v>
      </c>
      <c r="AH27" s="292">
        <v>0</v>
      </c>
      <c r="AI27" s="292">
        <v>0</v>
      </c>
      <c r="AJ27" s="292">
        <v>0</v>
      </c>
      <c r="AL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  <c r="AT27" s="290">
        <v>0</v>
      </c>
      <c r="AU27" s="290">
        <v>0</v>
      </c>
      <c r="AV27" s="292">
        <v>0</v>
      </c>
      <c r="AW27" s="300">
        <f t="shared" si="5"/>
        <v>0</v>
      </c>
      <c r="BA27" s="235"/>
      <c r="BC27" s="235"/>
      <c r="BD27" s="235"/>
    </row>
    <row r="28" spans="1:56" x14ac:dyDescent="0.25">
      <c r="A28" s="283">
        <v>1981</v>
      </c>
      <c r="B28" s="283">
        <v>12</v>
      </c>
      <c r="C28" s="283">
        <v>31</v>
      </c>
      <c r="D28" s="283">
        <v>30</v>
      </c>
      <c r="E28" s="283">
        <f t="shared" si="0"/>
        <v>30</v>
      </c>
      <c r="F28" s="286">
        <v>0</v>
      </c>
      <c r="G28" s="290">
        <v>0</v>
      </c>
      <c r="H28" s="290">
        <v>0</v>
      </c>
      <c r="I28" s="291">
        <v>4.5071800770252517E-2</v>
      </c>
      <c r="J28" s="301">
        <f t="shared" si="6"/>
        <v>4.7484467513191735E-2</v>
      </c>
      <c r="K28" s="292">
        <v>0</v>
      </c>
      <c r="L28" s="292">
        <v>0</v>
      </c>
      <c r="M28" s="292">
        <v>0</v>
      </c>
      <c r="N28" s="292">
        <v>0</v>
      </c>
      <c r="O28" s="293">
        <v>0</v>
      </c>
      <c r="P28" s="294">
        <v>0</v>
      </c>
      <c r="Q28" s="295">
        <v>0</v>
      </c>
      <c r="R28" s="296">
        <f t="shared" si="1"/>
        <v>5.4707282598956221E-2</v>
      </c>
      <c r="S28" s="292">
        <v>0</v>
      </c>
      <c r="T28" s="297">
        <v>0</v>
      </c>
      <c r="U28" s="298">
        <v>0</v>
      </c>
      <c r="V28" s="292">
        <f t="shared" si="2"/>
        <v>0</v>
      </c>
      <c r="W28" s="299">
        <v>0</v>
      </c>
      <c r="X28" s="290">
        <v>0</v>
      </c>
      <c r="Y28" s="290">
        <v>0</v>
      </c>
      <c r="Z28" s="296">
        <f>(Company_data!T28+F28)/Company_data!J28</f>
        <v>1.6959257605676428</v>
      </c>
      <c r="AA28" s="296">
        <f>(Company_data!S28+F28)/Company_data!J28</f>
        <v>1.6959257605676428</v>
      </c>
      <c r="AC28" s="300">
        <v>0</v>
      </c>
      <c r="AD28" s="301">
        <f t="shared" si="3"/>
        <v>4.5071800770252517E-2</v>
      </c>
      <c r="AE28" s="292">
        <v>0</v>
      </c>
      <c r="AF28" s="301">
        <f t="shared" si="4"/>
        <v>4.5071800770252517E-2</v>
      </c>
      <c r="AG28" s="292">
        <v>0</v>
      </c>
      <c r="AH28" s="292">
        <v>0</v>
      </c>
      <c r="AI28" s="292">
        <v>0</v>
      </c>
      <c r="AJ28" s="292">
        <v>0</v>
      </c>
      <c r="AL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  <c r="AT28" s="290">
        <v>0</v>
      </c>
      <c r="AU28" s="290">
        <v>0</v>
      </c>
      <c r="AV28" s="292">
        <v>0</v>
      </c>
      <c r="AW28" s="300">
        <f t="shared" si="5"/>
        <v>0</v>
      </c>
      <c r="BA28" s="235"/>
      <c r="BC28" s="235"/>
      <c r="BD28" s="235"/>
    </row>
    <row r="29" spans="1:56" x14ac:dyDescent="0.25">
      <c r="A29" s="283">
        <v>1982</v>
      </c>
      <c r="B29" s="283">
        <v>1</v>
      </c>
      <c r="C29" s="283">
        <v>31</v>
      </c>
      <c r="D29" s="283">
        <v>31</v>
      </c>
      <c r="E29" s="283">
        <f t="shared" si="0"/>
        <v>31</v>
      </c>
      <c r="F29" s="286">
        <v>0</v>
      </c>
      <c r="G29" s="290">
        <v>0</v>
      </c>
      <c r="H29" s="290">
        <v>0</v>
      </c>
      <c r="I29" s="291">
        <v>4.1513519213662593E-2</v>
      </c>
      <c r="J29" s="301">
        <f t="shared" si="6"/>
        <v>4.8099818376825282E-2</v>
      </c>
      <c r="K29" s="292">
        <v>0</v>
      </c>
      <c r="L29" s="292">
        <v>0</v>
      </c>
      <c r="M29" s="292">
        <v>0</v>
      </c>
      <c r="N29" s="292">
        <v>0</v>
      </c>
      <c r="O29" s="293">
        <v>0</v>
      </c>
      <c r="P29" s="294">
        <v>0</v>
      </c>
      <c r="Q29" s="295">
        <v>0</v>
      </c>
      <c r="R29" s="296">
        <f t="shared" si="1"/>
        <v>5.3408392799562783E-2</v>
      </c>
      <c r="S29" s="301">
        <f>J29-J17</f>
        <v>2.1161919896446127E-3</v>
      </c>
      <c r="T29" s="297">
        <v>0</v>
      </c>
      <c r="U29" s="298">
        <v>0</v>
      </c>
      <c r="V29" s="292">
        <f t="shared" si="2"/>
        <v>0</v>
      </c>
      <c r="W29" s="299">
        <v>0</v>
      </c>
      <c r="X29" s="290">
        <v>0</v>
      </c>
      <c r="Y29" s="290">
        <v>0</v>
      </c>
      <c r="Z29" s="296">
        <f>(Company_data!T29+F29)/Company_data!J29</f>
        <v>1.6556601767864463</v>
      </c>
      <c r="AA29" s="296">
        <f>(Company_data!S29+F29)/Company_data!J29</f>
        <v>1.6556601767864463</v>
      </c>
      <c r="AC29" s="300">
        <v>0</v>
      </c>
      <c r="AD29" s="301">
        <f t="shared" si="3"/>
        <v>4.1513519213662593E-2</v>
      </c>
      <c r="AE29" s="292">
        <v>0</v>
      </c>
      <c r="AF29" s="301">
        <f t="shared" si="4"/>
        <v>4.1513519213662593E-2</v>
      </c>
      <c r="AG29" s="292">
        <v>0</v>
      </c>
      <c r="AH29" s="292">
        <v>0</v>
      </c>
      <c r="AI29" s="292">
        <v>0</v>
      </c>
      <c r="AJ29" s="292">
        <v>0</v>
      </c>
      <c r="AL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  <c r="AT29" s="290">
        <v>0</v>
      </c>
      <c r="AU29" s="290">
        <v>0</v>
      </c>
      <c r="AV29" s="292">
        <v>0</v>
      </c>
      <c r="AW29" s="300">
        <f t="shared" si="5"/>
        <v>0</v>
      </c>
      <c r="BA29" s="235"/>
      <c r="BC29" s="235"/>
      <c r="BD29" s="235"/>
    </row>
    <row r="30" spans="1:56" x14ac:dyDescent="0.25">
      <c r="A30" s="283">
        <v>1982</v>
      </c>
      <c r="B30" s="283">
        <v>2</v>
      </c>
      <c r="C30" s="283">
        <v>28</v>
      </c>
      <c r="D30" s="283">
        <v>28</v>
      </c>
      <c r="E30" s="283">
        <f t="shared" si="0"/>
        <v>28</v>
      </c>
      <c r="F30" s="286">
        <v>0</v>
      </c>
      <c r="G30" s="290">
        <v>0</v>
      </c>
      <c r="H30" s="290">
        <v>0</v>
      </c>
      <c r="I30" s="291">
        <v>3.970691528207522E-2</v>
      </c>
      <c r="J30" s="301">
        <f t="shared" si="6"/>
        <v>4.8711984758672285E-2</v>
      </c>
      <c r="K30" s="292">
        <v>0</v>
      </c>
      <c r="L30" s="292">
        <v>0</v>
      </c>
      <c r="M30" s="292">
        <v>0</v>
      </c>
      <c r="N30" s="292">
        <v>0</v>
      </c>
      <c r="O30" s="293">
        <v>0</v>
      </c>
      <c r="P30" s="294">
        <v>0</v>
      </c>
      <c r="Q30" s="295">
        <v>0</v>
      </c>
      <c r="R30" s="296">
        <f t="shared" si="1"/>
        <v>5.0206969077543344E-2</v>
      </c>
      <c r="S30" s="301">
        <f t="shared" ref="S30:S93" si="7">J30-J18</f>
        <v>2.5966931913906435E-3</v>
      </c>
      <c r="T30" s="297">
        <v>0</v>
      </c>
      <c r="U30" s="298">
        <v>0</v>
      </c>
      <c r="V30" s="292">
        <f t="shared" si="2"/>
        <v>0</v>
      </c>
      <c r="W30" s="299">
        <v>0</v>
      </c>
      <c r="X30" s="290">
        <v>0</v>
      </c>
      <c r="Y30" s="290">
        <v>0</v>
      </c>
      <c r="Z30" s="296">
        <f>(Company_data!T30+F30)/Company_data!J30</f>
        <v>1.4057951341712136</v>
      </c>
      <c r="AA30" s="296">
        <f>(Company_data!S30+F30)/Company_data!J30</f>
        <v>1.4057951341712136</v>
      </c>
      <c r="AC30" s="300">
        <v>0</v>
      </c>
      <c r="AD30" s="301">
        <f t="shared" si="3"/>
        <v>3.970691528207522E-2</v>
      </c>
      <c r="AE30" s="292">
        <v>0</v>
      </c>
      <c r="AF30" s="301">
        <f t="shared" si="4"/>
        <v>3.970691528207522E-2</v>
      </c>
      <c r="AG30" s="292">
        <v>0</v>
      </c>
      <c r="AH30" s="292">
        <v>0</v>
      </c>
      <c r="AI30" s="292">
        <v>0</v>
      </c>
      <c r="AJ30" s="292">
        <v>0</v>
      </c>
      <c r="AL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  <c r="AT30" s="290">
        <v>0</v>
      </c>
      <c r="AU30" s="290">
        <v>0</v>
      </c>
      <c r="AV30" s="292">
        <v>0</v>
      </c>
      <c r="AW30" s="300">
        <f t="shared" si="5"/>
        <v>0</v>
      </c>
      <c r="BA30" s="235"/>
      <c r="BC30" s="235"/>
      <c r="BD30" s="235"/>
    </row>
    <row r="31" spans="1:56" x14ac:dyDescent="0.25">
      <c r="A31" s="283">
        <v>1982</v>
      </c>
      <c r="B31" s="283">
        <v>3</v>
      </c>
      <c r="C31" s="283">
        <v>31</v>
      </c>
      <c r="D31" s="283">
        <v>31</v>
      </c>
      <c r="E31" s="283">
        <f t="shared" si="0"/>
        <v>31</v>
      </c>
      <c r="F31" s="286">
        <v>0</v>
      </c>
      <c r="G31" s="290">
        <v>0</v>
      </c>
      <c r="H31" s="290">
        <v>0</v>
      </c>
      <c r="I31" s="291">
        <v>4.0128408206482419E-2</v>
      </c>
      <c r="J31" s="301">
        <f t="shared" si="6"/>
        <v>4.9320398473593006E-2</v>
      </c>
      <c r="K31" s="292">
        <v>0</v>
      </c>
      <c r="L31" s="292">
        <v>0</v>
      </c>
      <c r="M31" s="292">
        <v>0</v>
      </c>
      <c r="N31" s="292">
        <v>0</v>
      </c>
      <c r="O31" s="293">
        <v>0</v>
      </c>
      <c r="P31" s="294">
        <v>0</v>
      </c>
      <c r="Q31" s="295">
        <v>0</v>
      </c>
      <c r="R31" s="296">
        <f t="shared" si="1"/>
        <v>5.2381251427538404E-2</v>
      </c>
      <c r="S31" s="301">
        <f t="shared" si="7"/>
        <v>3.0287965560723482E-3</v>
      </c>
      <c r="T31" s="297">
        <v>0</v>
      </c>
      <c r="U31" s="298">
        <v>0</v>
      </c>
      <c r="V31" s="292">
        <f t="shared" si="2"/>
        <v>0</v>
      </c>
      <c r="W31" s="299">
        <v>0</v>
      </c>
      <c r="X31" s="290">
        <v>0</v>
      </c>
      <c r="Y31" s="290">
        <v>0</v>
      </c>
      <c r="Z31" s="296">
        <f>(Company_data!T31+F31)/Company_data!J31</f>
        <v>1.6238187942536906</v>
      </c>
      <c r="AA31" s="296">
        <f>(Company_data!S31+F31)/Company_data!J31</f>
        <v>1.6238187942536906</v>
      </c>
      <c r="AC31" s="300">
        <v>0</v>
      </c>
      <c r="AD31" s="301">
        <f t="shared" si="3"/>
        <v>4.0128408206482419E-2</v>
      </c>
      <c r="AE31" s="292">
        <v>0</v>
      </c>
      <c r="AF31" s="301">
        <f t="shared" si="4"/>
        <v>4.0128408206482419E-2</v>
      </c>
      <c r="AG31" s="292">
        <v>0</v>
      </c>
      <c r="AH31" s="292">
        <v>0</v>
      </c>
      <c r="AI31" s="292">
        <v>0</v>
      </c>
      <c r="AJ31" s="292">
        <v>0</v>
      </c>
      <c r="AL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  <c r="AT31" s="290">
        <v>0</v>
      </c>
      <c r="AU31" s="290">
        <v>0</v>
      </c>
      <c r="AV31" s="292">
        <v>0</v>
      </c>
      <c r="AW31" s="300">
        <f t="shared" si="5"/>
        <v>0</v>
      </c>
      <c r="BA31" s="235"/>
      <c r="BC31" s="235"/>
      <c r="BD31" s="235"/>
    </row>
    <row r="32" spans="1:56" x14ac:dyDescent="0.25">
      <c r="A32" s="283">
        <v>1982</v>
      </c>
      <c r="B32" s="283">
        <v>4</v>
      </c>
      <c r="C32" s="283">
        <v>30</v>
      </c>
      <c r="D32" s="283">
        <v>31</v>
      </c>
      <c r="E32" s="283">
        <f t="shared" si="0"/>
        <v>31</v>
      </c>
      <c r="F32" s="286">
        <v>0</v>
      </c>
      <c r="G32" s="290">
        <v>0</v>
      </c>
      <c r="H32" s="290">
        <v>0</v>
      </c>
      <c r="I32" s="291">
        <v>4.4861853525575084E-2</v>
      </c>
      <c r="J32" s="301">
        <f t="shared" si="6"/>
        <v>4.9854072416821292E-2</v>
      </c>
      <c r="K32" s="292">
        <v>0</v>
      </c>
      <c r="L32" s="292">
        <v>0</v>
      </c>
      <c r="M32" s="292">
        <v>0</v>
      </c>
      <c r="N32" s="292">
        <v>0</v>
      </c>
      <c r="O32" s="293">
        <v>0</v>
      </c>
      <c r="P32" s="294">
        <v>0</v>
      </c>
      <c r="Q32" s="295">
        <v>0</v>
      </c>
      <c r="R32" s="296">
        <f t="shared" si="1"/>
        <v>5.503875576006366E-2</v>
      </c>
      <c r="S32" s="301">
        <f t="shared" si="7"/>
        <v>3.4706764686495903E-3</v>
      </c>
      <c r="T32" s="297">
        <v>0</v>
      </c>
      <c r="U32" s="298">
        <v>0</v>
      </c>
      <c r="V32" s="292">
        <f t="shared" si="2"/>
        <v>0</v>
      </c>
      <c r="W32" s="299">
        <v>0</v>
      </c>
      <c r="X32" s="290">
        <v>0</v>
      </c>
      <c r="Y32" s="290">
        <v>0</v>
      </c>
      <c r="Z32" s="296">
        <f>(Company_data!T32+F32)/Company_data!J32</f>
        <v>1.6511626728019098</v>
      </c>
      <c r="AA32" s="296">
        <f>(Company_data!S32+F32)/Company_data!J32</f>
        <v>1.6511626728019098</v>
      </c>
      <c r="AC32" s="300">
        <v>0</v>
      </c>
      <c r="AD32" s="301">
        <f t="shared" si="3"/>
        <v>4.4861853525575084E-2</v>
      </c>
      <c r="AE32" s="292">
        <v>0</v>
      </c>
      <c r="AF32" s="301">
        <f t="shared" si="4"/>
        <v>4.4861853525575084E-2</v>
      </c>
      <c r="AG32" s="292">
        <v>0</v>
      </c>
      <c r="AH32" s="292">
        <v>0</v>
      </c>
      <c r="AI32" s="292">
        <v>0</v>
      </c>
      <c r="AJ32" s="292">
        <v>0</v>
      </c>
      <c r="AL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  <c r="AT32" s="290">
        <v>0</v>
      </c>
      <c r="AU32" s="290">
        <v>0</v>
      </c>
      <c r="AV32" s="292">
        <v>0</v>
      </c>
      <c r="AW32" s="300">
        <f t="shared" si="5"/>
        <v>0</v>
      </c>
      <c r="BA32" s="235"/>
      <c r="BC32" s="235"/>
      <c r="BD32" s="235"/>
    </row>
    <row r="33" spans="1:56" x14ac:dyDescent="0.25">
      <c r="A33" s="283">
        <v>1982</v>
      </c>
      <c r="B33" s="283">
        <v>5</v>
      </c>
      <c r="C33" s="283">
        <v>31</v>
      </c>
      <c r="D33" s="283">
        <v>30</v>
      </c>
      <c r="E33" s="283">
        <f t="shared" si="0"/>
        <v>30</v>
      </c>
      <c r="F33" s="286">
        <v>0</v>
      </c>
      <c r="G33" s="290">
        <v>0</v>
      </c>
      <c r="H33" s="290">
        <v>0</v>
      </c>
      <c r="I33" s="291">
        <v>5.6797109059953901E-2</v>
      </c>
      <c r="J33" s="301">
        <f t="shared" si="6"/>
        <v>5.0516348077081878E-2</v>
      </c>
      <c r="K33" s="292">
        <v>0</v>
      </c>
      <c r="L33" s="292">
        <v>0</v>
      </c>
      <c r="M33" s="292">
        <v>0</v>
      </c>
      <c r="N33" s="292">
        <v>0</v>
      </c>
      <c r="O33" s="293">
        <v>0</v>
      </c>
      <c r="P33" s="294">
        <v>0</v>
      </c>
      <c r="Q33" s="295">
        <v>0</v>
      </c>
      <c r="R33" s="296">
        <f t="shared" si="1"/>
        <v>5.4030869226868179E-2</v>
      </c>
      <c r="S33" s="301">
        <f t="shared" si="7"/>
        <v>4.2013315059233267E-3</v>
      </c>
      <c r="T33" s="297">
        <v>0</v>
      </c>
      <c r="U33" s="298">
        <v>0</v>
      </c>
      <c r="V33" s="292">
        <f t="shared" si="2"/>
        <v>0</v>
      </c>
      <c r="W33" s="299">
        <v>0</v>
      </c>
      <c r="X33" s="290">
        <v>0</v>
      </c>
      <c r="Y33" s="290">
        <v>0</v>
      </c>
      <c r="Z33" s="296">
        <f>(Company_data!T33+F33)/Company_data!J33</f>
        <v>1.6749569460329135</v>
      </c>
      <c r="AA33" s="296">
        <f>(Company_data!S33+F33)/Company_data!J33</f>
        <v>1.6749569460329135</v>
      </c>
      <c r="AC33" s="300">
        <v>0</v>
      </c>
      <c r="AD33" s="301">
        <f t="shared" si="3"/>
        <v>5.6797109059953901E-2</v>
      </c>
      <c r="AE33" s="292">
        <v>0</v>
      </c>
      <c r="AF33" s="301">
        <f t="shared" si="4"/>
        <v>5.6797109059953901E-2</v>
      </c>
      <c r="AG33" s="292">
        <v>0</v>
      </c>
      <c r="AH33" s="292">
        <v>0</v>
      </c>
      <c r="AI33" s="292">
        <v>0</v>
      </c>
      <c r="AJ33" s="292">
        <v>0</v>
      </c>
      <c r="AL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  <c r="AT33" s="290">
        <v>0</v>
      </c>
      <c r="AU33" s="290">
        <v>0</v>
      </c>
      <c r="AV33" s="292">
        <v>0</v>
      </c>
      <c r="AW33" s="300">
        <f t="shared" si="5"/>
        <v>0</v>
      </c>
      <c r="BA33" s="235"/>
      <c r="BC33" s="235"/>
      <c r="BD33" s="235"/>
    </row>
    <row r="34" spans="1:56" x14ac:dyDescent="0.25">
      <c r="A34" s="283">
        <v>1982</v>
      </c>
      <c r="B34" s="283">
        <v>6</v>
      </c>
      <c r="C34" s="283">
        <v>30</v>
      </c>
      <c r="D34" s="283">
        <v>31</v>
      </c>
      <c r="E34" s="283">
        <f t="shared" si="0"/>
        <v>31</v>
      </c>
      <c r="F34" s="286">
        <v>0</v>
      </c>
      <c r="G34" s="290">
        <v>0</v>
      </c>
      <c r="H34" s="290">
        <v>0</v>
      </c>
      <c r="I34" s="291">
        <v>6.3126501709910632E-2</v>
      </c>
      <c r="J34" s="301">
        <f t="shared" si="6"/>
        <v>5.1218998878145273E-2</v>
      </c>
      <c r="K34" s="292">
        <v>0</v>
      </c>
      <c r="L34" s="292">
        <v>0</v>
      </c>
      <c r="M34" s="292">
        <v>0</v>
      </c>
      <c r="N34" s="292">
        <v>0</v>
      </c>
      <c r="O34" s="293">
        <v>0</v>
      </c>
      <c r="P34" s="294">
        <v>0</v>
      </c>
      <c r="Q34" s="295">
        <v>0</v>
      </c>
      <c r="R34" s="296">
        <f t="shared" si="1"/>
        <v>6.6798639491308903E-2</v>
      </c>
      <c r="S34" s="301">
        <f t="shared" si="7"/>
        <v>5.0015071392106453E-3</v>
      </c>
      <c r="T34" s="297">
        <v>0</v>
      </c>
      <c r="U34" s="298">
        <v>0</v>
      </c>
      <c r="V34" s="292">
        <f t="shared" si="2"/>
        <v>0</v>
      </c>
      <c r="W34" s="299">
        <v>0</v>
      </c>
      <c r="X34" s="290">
        <v>0</v>
      </c>
      <c r="Y34" s="290">
        <v>0</v>
      </c>
      <c r="Z34" s="296">
        <f>(Company_data!T34+F34)/Company_data!J34</f>
        <v>2.003959184739267</v>
      </c>
      <c r="AA34" s="296">
        <f>(Company_data!S34+F34)/Company_data!J34</f>
        <v>2.003959184739267</v>
      </c>
      <c r="AC34" s="300">
        <v>0</v>
      </c>
      <c r="AD34" s="301">
        <f t="shared" si="3"/>
        <v>6.3126501709910632E-2</v>
      </c>
      <c r="AE34" s="292">
        <v>0</v>
      </c>
      <c r="AF34" s="301">
        <f t="shared" si="4"/>
        <v>6.3126501709910632E-2</v>
      </c>
      <c r="AG34" s="292">
        <v>0</v>
      </c>
      <c r="AH34" s="292">
        <v>0</v>
      </c>
      <c r="AI34" s="292">
        <v>0</v>
      </c>
      <c r="AJ34" s="292">
        <v>0</v>
      </c>
      <c r="AL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  <c r="AT34" s="290">
        <v>0</v>
      </c>
      <c r="AU34" s="290">
        <v>0</v>
      </c>
      <c r="AV34" s="292">
        <v>0</v>
      </c>
      <c r="AW34" s="300">
        <f t="shared" si="5"/>
        <v>0</v>
      </c>
      <c r="BA34" s="235"/>
      <c r="BC34" s="235"/>
      <c r="BD34" s="235"/>
    </row>
    <row r="35" spans="1:56" x14ac:dyDescent="0.25">
      <c r="A35" s="283">
        <v>1982</v>
      </c>
      <c r="B35" s="283">
        <v>7</v>
      </c>
      <c r="C35" s="283">
        <v>31</v>
      </c>
      <c r="D35" s="283">
        <v>30</v>
      </c>
      <c r="E35" s="283">
        <f t="shared" si="0"/>
        <v>30</v>
      </c>
      <c r="F35" s="286">
        <v>0</v>
      </c>
      <c r="G35" s="290">
        <v>0</v>
      </c>
      <c r="H35" s="290">
        <v>0</v>
      </c>
      <c r="I35" s="291">
        <v>6.5121372653825074E-2</v>
      </c>
      <c r="J35" s="301">
        <f t="shared" si="6"/>
        <v>5.183042772657432E-2</v>
      </c>
      <c r="K35" s="292">
        <v>0</v>
      </c>
      <c r="L35" s="292">
        <v>0</v>
      </c>
      <c r="M35" s="292">
        <v>0</v>
      </c>
      <c r="N35" s="292">
        <v>0</v>
      </c>
      <c r="O35" s="293">
        <v>0</v>
      </c>
      <c r="P35" s="294">
        <v>0</v>
      </c>
      <c r="Q35" s="295">
        <v>0</v>
      </c>
      <c r="R35" s="296">
        <f t="shared" si="1"/>
        <v>7.1299432502829052E-2</v>
      </c>
      <c r="S35" s="301">
        <f t="shared" si="7"/>
        <v>5.6105259103171115E-3</v>
      </c>
      <c r="T35" s="297">
        <v>0</v>
      </c>
      <c r="U35" s="298">
        <v>0</v>
      </c>
      <c r="V35" s="292">
        <f t="shared" si="2"/>
        <v>0</v>
      </c>
      <c r="W35" s="299">
        <v>0</v>
      </c>
      <c r="X35" s="290">
        <v>0</v>
      </c>
      <c r="Y35" s="290">
        <v>0</v>
      </c>
      <c r="Z35" s="296">
        <f>(Company_data!T35+F35)/Company_data!J35</f>
        <v>2.2102824075877008</v>
      </c>
      <c r="AA35" s="296">
        <f>(Company_data!S35+F35)/Company_data!J35</f>
        <v>2.2102824075877008</v>
      </c>
      <c r="AC35" s="300">
        <v>0</v>
      </c>
      <c r="AD35" s="301">
        <f t="shared" si="3"/>
        <v>6.5121372653825074E-2</v>
      </c>
      <c r="AE35" s="292">
        <v>0</v>
      </c>
      <c r="AF35" s="301">
        <f t="shared" si="4"/>
        <v>6.5121372653825074E-2</v>
      </c>
      <c r="AG35" s="292">
        <v>0</v>
      </c>
      <c r="AH35" s="292">
        <v>0</v>
      </c>
      <c r="AI35" s="292">
        <v>0</v>
      </c>
      <c r="AJ35" s="292">
        <v>0</v>
      </c>
      <c r="AL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  <c r="AT35" s="290">
        <v>0</v>
      </c>
      <c r="AU35" s="290">
        <v>0</v>
      </c>
      <c r="AV35" s="292">
        <v>0</v>
      </c>
      <c r="AW35" s="300">
        <f t="shared" si="5"/>
        <v>0</v>
      </c>
      <c r="BA35" s="235"/>
      <c r="BC35" s="235"/>
      <c r="BD35" s="235"/>
    </row>
    <row r="36" spans="1:56" x14ac:dyDescent="0.25">
      <c r="A36" s="283">
        <v>1982</v>
      </c>
      <c r="B36" s="283">
        <v>8</v>
      </c>
      <c r="C36" s="283">
        <v>31</v>
      </c>
      <c r="D36" s="283">
        <v>31</v>
      </c>
      <c r="E36" s="283">
        <f t="shared" si="0"/>
        <v>31</v>
      </c>
      <c r="F36" s="286">
        <v>0</v>
      </c>
      <c r="G36" s="290">
        <v>0</v>
      </c>
      <c r="H36" s="290">
        <v>0</v>
      </c>
      <c r="I36" s="291">
        <v>6.579777943125438E-2</v>
      </c>
      <c r="J36" s="301">
        <f t="shared" si="6"/>
        <v>5.2423809455365976E-2</v>
      </c>
      <c r="K36" s="292">
        <v>0</v>
      </c>
      <c r="L36" s="292">
        <v>0</v>
      </c>
      <c r="M36" s="292">
        <v>0</v>
      </c>
      <c r="N36" s="292">
        <v>0</v>
      </c>
      <c r="O36" s="293">
        <v>0</v>
      </c>
      <c r="P36" s="294">
        <v>0</v>
      </c>
      <c r="Q36" s="295">
        <v>0</v>
      </c>
      <c r="R36" s="296">
        <f t="shared" si="1"/>
        <v>7.1114508931854933E-2</v>
      </c>
      <c r="S36" s="301">
        <f t="shared" si="7"/>
        <v>6.1858709911773446E-3</v>
      </c>
      <c r="T36" s="297">
        <v>0</v>
      </c>
      <c r="U36" s="298">
        <v>0</v>
      </c>
      <c r="V36" s="292">
        <f t="shared" si="2"/>
        <v>0</v>
      </c>
      <c r="W36" s="299">
        <v>0</v>
      </c>
      <c r="X36" s="290">
        <v>0</v>
      </c>
      <c r="Y36" s="290">
        <v>0</v>
      </c>
      <c r="Z36" s="296">
        <f>(Company_data!T36+F36)/Company_data!J36</f>
        <v>2.2045497768875029</v>
      </c>
      <c r="AA36" s="296">
        <f>(Company_data!S36+F36)/Company_data!J36</f>
        <v>2.2045497768875029</v>
      </c>
      <c r="AC36" s="300">
        <v>0</v>
      </c>
      <c r="AD36" s="301">
        <f t="shared" si="3"/>
        <v>6.579777943125438E-2</v>
      </c>
      <c r="AE36" s="292">
        <v>0</v>
      </c>
      <c r="AF36" s="301">
        <f t="shared" si="4"/>
        <v>6.579777943125438E-2</v>
      </c>
      <c r="AG36" s="292">
        <v>0</v>
      </c>
      <c r="AH36" s="292">
        <v>0</v>
      </c>
      <c r="AI36" s="292">
        <v>0</v>
      </c>
      <c r="AJ36" s="292">
        <v>0</v>
      </c>
      <c r="AL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  <c r="AT36" s="290">
        <v>0</v>
      </c>
      <c r="AU36" s="290">
        <v>0</v>
      </c>
      <c r="AV36" s="292">
        <v>0</v>
      </c>
      <c r="AW36" s="300">
        <f t="shared" si="5"/>
        <v>0</v>
      </c>
      <c r="BA36" s="235"/>
      <c r="BC36" s="235"/>
      <c r="BD36" s="235"/>
    </row>
    <row r="37" spans="1:56" x14ac:dyDescent="0.25">
      <c r="A37" s="283">
        <v>1982</v>
      </c>
      <c r="B37" s="283">
        <v>9</v>
      </c>
      <c r="C37" s="283">
        <v>30</v>
      </c>
      <c r="D37" s="283">
        <v>31</v>
      </c>
      <c r="E37" s="283">
        <f t="shared" si="0"/>
        <v>31</v>
      </c>
      <c r="F37" s="286">
        <v>0</v>
      </c>
      <c r="G37" s="290">
        <v>0</v>
      </c>
      <c r="H37" s="290">
        <v>0</v>
      </c>
      <c r="I37" s="291">
        <v>6.53623609144805E-2</v>
      </c>
      <c r="J37" s="301">
        <f t="shared" si="6"/>
        <v>5.2950548061098911E-2</v>
      </c>
      <c r="K37" s="292">
        <v>0</v>
      </c>
      <c r="L37" s="292">
        <v>0</v>
      </c>
      <c r="M37" s="292">
        <v>0</v>
      </c>
      <c r="N37" s="292">
        <v>0</v>
      </c>
      <c r="O37" s="293">
        <v>0</v>
      </c>
      <c r="P37" s="294">
        <v>0</v>
      </c>
      <c r="Q37" s="295">
        <v>0</v>
      </c>
      <c r="R37" s="296">
        <f t="shared" si="1"/>
        <v>6.7349371002288244E-2</v>
      </c>
      <c r="S37" s="301">
        <f t="shared" si="7"/>
        <v>6.6321498964849318E-3</v>
      </c>
      <c r="T37" s="297">
        <v>0</v>
      </c>
      <c r="U37" s="298">
        <v>0</v>
      </c>
      <c r="V37" s="292">
        <f t="shared" si="2"/>
        <v>0</v>
      </c>
      <c r="W37" s="299">
        <v>0</v>
      </c>
      <c r="X37" s="290">
        <v>0</v>
      </c>
      <c r="Y37" s="290">
        <v>0</v>
      </c>
      <c r="Z37" s="296">
        <f>(Company_data!T37+F37)/Company_data!J37</f>
        <v>2.0204811300686472</v>
      </c>
      <c r="AA37" s="296">
        <f>(Company_data!S37+F37)/Company_data!J37</f>
        <v>2.0204811300686472</v>
      </c>
      <c r="AC37" s="300">
        <v>0</v>
      </c>
      <c r="AD37" s="301">
        <f t="shared" si="3"/>
        <v>6.53623609144805E-2</v>
      </c>
      <c r="AE37" s="292">
        <v>0</v>
      </c>
      <c r="AF37" s="301">
        <f t="shared" si="4"/>
        <v>6.53623609144805E-2</v>
      </c>
      <c r="AG37" s="292">
        <v>0</v>
      </c>
      <c r="AH37" s="292">
        <v>0</v>
      </c>
      <c r="AI37" s="292">
        <v>0</v>
      </c>
      <c r="AJ37" s="292">
        <v>0</v>
      </c>
      <c r="AL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  <c r="AT37" s="290">
        <v>0</v>
      </c>
      <c r="AU37" s="290">
        <v>0</v>
      </c>
      <c r="AV37" s="292">
        <v>0</v>
      </c>
      <c r="AW37" s="300">
        <f t="shared" si="5"/>
        <v>0</v>
      </c>
      <c r="BA37" s="235"/>
      <c r="BC37" s="235"/>
      <c r="BD37" s="235"/>
    </row>
    <row r="38" spans="1:56" x14ac:dyDescent="0.25">
      <c r="A38" s="283">
        <v>1982</v>
      </c>
      <c r="B38" s="283">
        <v>10</v>
      </c>
      <c r="C38" s="283">
        <v>31</v>
      </c>
      <c r="D38" s="283">
        <v>30</v>
      </c>
      <c r="E38" s="283">
        <f t="shared" si="0"/>
        <v>30</v>
      </c>
      <c r="F38" s="286">
        <v>0</v>
      </c>
      <c r="G38" s="290">
        <v>0</v>
      </c>
      <c r="H38" s="290">
        <v>0</v>
      </c>
      <c r="I38" s="291">
        <v>6.2623565368943923E-2</v>
      </c>
      <c r="J38" s="301">
        <f t="shared" si="6"/>
        <v>5.3394093250551077E-2</v>
      </c>
      <c r="K38" s="292">
        <v>0</v>
      </c>
      <c r="L38" s="292">
        <v>0</v>
      </c>
      <c r="M38" s="292">
        <v>0</v>
      </c>
      <c r="N38" s="292">
        <v>0</v>
      </c>
      <c r="O38" s="293">
        <v>0</v>
      </c>
      <c r="P38" s="294">
        <v>0</v>
      </c>
      <c r="Q38" s="295">
        <v>0</v>
      </c>
      <c r="R38" s="296">
        <f t="shared" si="1"/>
        <v>5.6745309463384908E-2</v>
      </c>
      <c r="S38" s="301">
        <f t="shared" si="7"/>
        <v>6.8577656537169782E-3</v>
      </c>
      <c r="T38" s="297">
        <v>0</v>
      </c>
      <c r="U38" s="298">
        <v>0</v>
      </c>
      <c r="V38" s="292">
        <f t="shared" si="2"/>
        <v>0</v>
      </c>
      <c r="W38" s="299">
        <v>0</v>
      </c>
      <c r="X38" s="290">
        <v>0</v>
      </c>
      <c r="Y38" s="290">
        <v>0</v>
      </c>
      <c r="Z38" s="296">
        <f>(Company_data!T38+F38)/Company_data!J38</f>
        <v>1.7591045933649321</v>
      </c>
      <c r="AA38" s="296">
        <f>(Company_data!S38+F38)/Company_data!J38</f>
        <v>1.7591045933649321</v>
      </c>
      <c r="AC38" s="300">
        <v>0</v>
      </c>
      <c r="AD38" s="301">
        <f t="shared" si="3"/>
        <v>6.2623565368943923E-2</v>
      </c>
      <c r="AE38" s="292">
        <v>0</v>
      </c>
      <c r="AF38" s="301">
        <f t="shared" si="4"/>
        <v>6.2623565368943923E-2</v>
      </c>
      <c r="AG38" s="292">
        <v>0</v>
      </c>
      <c r="AH38" s="292">
        <v>0</v>
      </c>
      <c r="AI38" s="292">
        <v>0</v>
      </c>
      <c r="AJ38" s="292">
        <v>0</v>
      </c>
      <c r="AL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  <c r="AT38" s="290">
        <v>0</v>
      </c>
      <c r="AU38" s="290">
        <v>0</v>
      </c>
      <c r="AV38" s="292">
        <v>0</v>
      </c>
      <c r="AW38" s="300">
        <f t="shared" si="5"/>
        <v>0</v>
      </c>
      <c r="BA38" s="235"/>
      <c r="BC38" s="235"/>
      <c r="BD38" s="235"/>
    </row>
    <row r="39" spans="1:56" x14ac:dyDescent="0.25">
      <c r="A39" s="283">
        <v>1982</v>
      </c>
      <c r="B39" s="283">
        <v>11</v>
      </c>
      <c r="C39" s="283">
        <v>30</v>
      </c>
      <c r="D39" s="283">
        <v>31</v>
      </c>
      <c r="E39" s="283">
        <f t="shared" si="0"/>
        <v>31</v>
      </c>
      <c r="F39" s="286">
        <v>0</v>
      </c>
      <c r="G39" s="290">
        <v>0</v>
      </c>
      <c r="H39" s="290">
        <v>0</v>
      </c>
      <c r="I39" s="291">
        <v>5.4561390173154298E-2</v>
      </c>
      <c r="J39" s="301">
        <f t="shared" si="6"/>
        <v>5.3722714692464223E-2</v>
      </c>
      <c r="K39" s="292">
        <v>0</v>
      </c>
      <c r="L39" s="292">
        <v>0</v>
      </c>
      <c r="M39" s="292">
        <v>0</v>
      </c>
      <c r="N39" s="292">
        <v>0</v>
      </c>
      <c r="O39" s="293">
        <v>0</v>
      </c>
      <c r="P39" s="294">
        <v>0</v>
      </c>
      <c r="Q39" s="295">
        <v>0</v>
      </c>
      <c r="R39" s="296">
        <f t="shared" si="1"/>
        <v>5.1793396330348948E-2</v>
      </c>
      <c r="S39" s="301">
        <f t="shared" si="7"/>
        <v>6.7834498397280063E-3</v>
      </c>
      <c r="T39" s="297">
        <v>0</v>
      </c>
      <c r="U39" s="298">
        <v>0</v>
      </c>
      <c r="V39" s="292">
        <f t="shared" si="2"/>
        <v>0</v>
      </c>
      <c r="W39" s="299">
        <v>0</v>
      </c>
      <c r="X39" s="290">
        <v>0</v>
      </c>
      <c r="Y39" s="290">
        <v>0</v>
      </c>
      <c r="Z39" s="296">
        <f>(Company_data!T39+F39)/Company_data!J39</f>
        <v>1.5538018899104684</v>
      </c>
      <c r="AA39" s="296">
        <f>(Company_data!S39+F39)/Company_data!J39</f>
        <v>1.5538018899104684</v>
      </c>
      <c r="AC39" s="300">
        <v>0</v>
      </c>
      <c r="AD39" s="301">
        <f t="shared" si="3"/>
        <v>5.4561390173154298E-2</v>
      </c>
      <c r="AE39" s="292">
        <v>0</v>
      </c>
      <c r="AF39" s="301">
        <f t="shared" si="4"/>
        <v>5.4561390173154298E-2</v>
      </c>
      <c r="AG39" s="292">
        <v>0</v>
      </c>
      <c r="AH39" s="292">
        <v>0</v>
      </c>
      <c r="AI39" s="292">
        <v>0</v>
      </c>
      <c r="AJ39" s="292">
        <v>0</v>
      </c>
      <c r="AL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  <c r="AT39" s="290">
        <v>0</v>
      </c>
      <c r="AU39" s="290">
        <v>0</v>
      </c>
      <c r="AV39" s="292">
        <v>0</v>
      </c>
      <c r="AW39" s="300">
        <f t="shared" si="5"/>
        <v>0</v>
      </c>
      <c r="BA39" s="235"/>
      <c r="BC39" s="235"/>
      <c r="BD39" s="235"/>
    </row>
    <row r="40" spans="1:56" x14ac:dyDescent="0.25">
      <c r="A40" s="283">
        <v>1982</v>
      </c>
      <c r="B40" s="283">
        <v>12</v>
      </c>
      <c r="C40" s="283">
        <v>31</v>
      </c>
      <c r="D40" s="283">
        <v>30</v>
      </c>
      <c r="E40" s="283">
        <f t="shared" si="0"/>
        <v>30</v>
      </c>
      <c r="F40" s="286">
        <v>0</v>
      </c>
      <c r="G40" s="290">
        <v>0</v>
      </c>
      <c r="H40" s="290">
        <v>0</v>
      </c>
      <c r="I40" s="291">
        <v>4.7671283954460221E-2</v>
      </c>
      <c r="J40" s="301">
        <f t="shared" si="6"/>
        <v>5.3939338291148185E-2</v>
      </c>
      <c r="K40" s="292">
        <v>0</v>
      </c>
      <c r="L40" s="292">
        <v>0</v>
      </c>
      <c r="M40" s="292">
        <v>0</v>
      </c>
      <c r="N40" s="292">
        <v>0</v>
      </c>
      <c r="O40" s="293">
        <v>0</v>
      </c>
      <c r="P40" s="294">
        <v>0</v>
      </c>
      <c r="Q40" s="295">
        <v>0</v>
      </c>
      <c r="R40" s="296">
        <f t="shared" si="1"/>
        <v>5.2119826445830339E-2</v>
      </c>
      <c r="S40" s="301">
        <f t="shared" si="7"/>
        <v>6.4548707779564507E-3</v>
      </c>
      <c r="T40" s="297">
        <v>0</v>
      </c>
      <c r="U40" s="298">
        <v>0</v>
      </c>
      <c r="V40" s="292">
        <f t="shared" si="2"/>
        <v>0</v>
      </c>
      <c r="W40" s="299">
        <v>0</v>
      </c>
      <c r="X40" s="290">
        <v>0</v>
      </c>
      <c r="Y40" s="290">
        <v>0</v>
      </c>
      <c r="Z40" s="296">
        <f>(Company_data!T40+F40)/Company_data!J40</f>
        <v>1.6157146198207406</v>
      </c>
      <c r="AA40" s="296">
        <f>(Company_data!S40+F40)/Company_data!J40</f>
        <v>1.6157146198207406</v>
      </c>
      <c r="AC40" s="300">
        <v>0</v>
      </c>
      <c r="AD40" s="301">
        <f t="shared" si="3"/>
        <v>4.7671283954460221E-2</v>
      </c>
      <c r="AE40" s="292">
        <v>0</v>
      </c>
      <c r="AF40" s="301">
        <f t="shared" si="4"/>
        <v>4.7671283954460221E-2</v>
      </c>
      <c r="AG40" s="292">
        <v>0</v>
      </c>
      <c r="AH40" s="292">
        <v>0</v>
      </c>
      <c r="AI40" s="292">
        <v>0</v>
      </c>
      <c r="AJ40" s="292">
        <v>0</v>
      </c>
      <c r="AL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  <c r="AT40" s="290">
        <v>0</v>
      </c>
      <c r="AU40" s="290">
        <v>0</v>
      </c>
      <c r="AV40" s="292">
        <v>0</v>
      </c>
      <c r="AW40" s="300">
        <f t="shared" si="5"/>
        <v>0</v>
      </c>
      <c r="BA40" s="235"/>
      <c r="BC40" s="235"/>
      <c r="BD40" s="235"/>
    </row>
    <row r="41" spans="1:56" x14ac:dyDescent="0.25">
      <c r="A41" s="283">
        <v>1983</v>
      </c>
      <c r="B41" s="283">
        <v>1</v>
      </c>
      <c r="C41" s="283">
        <v>31</v>
      </c>
      <c r="D41" s="283">
        <v>31</v>
      </c>
      <c r="E41" s="283">
        <f t="shared" si="0"/>
        <v>31</v>
      </c>
      <c r="F41" s="286">
        <v>0</v>
      </c>
      <c r="G41" s="290">
        <v>0</v>
      </c>
      <c r="H41" s="290">
        <v>0</v>
      </c>
      <c r="I41" s="291">
        <v>4.2843316379030091E-2</v>
      </c>
      <c r="J41" s="301">
        <f t="shared" si="6"/>
        <v>5.4050154721595467E-2</v>
      </c>
      <c r="K41" s="292">
        <v>0</v>
      </c>
      <c r="L41" s="292">
        <v>0</v>
      </c>
      <c r="M41" s="292">
        <v>0</v>
      </c>
      <c r="N41" s="292">
        <v>0</v>
      </c>
      <c r="O41" s="293">
        <v>0</v>
      </c>
      <c r="P41" s="294">
        <v>0</v>
      </c>
      <c r="Q41" s="295">
        <v>0</v>
      </c>
      <c r="R41" s="296">
        <f t="shared" si="1"/>
        <v>5.4301412619933487E-2</v>
      </c>
      <c r="S41" s="301">
        <f t="shared" si="7"/>
        <v>5.9503363447701851E-3</v>
      </c>
      <c r="T41" s="297">
        <v>0</v>
      </c>
      <c r="U41" s="298">
        <v>0</v>
      </c>
      <c r="V41" s="292">
        <f t="shared" si="2"/>
        <v>0</v>
      </c>
      <c r="W41" s="299">
        <v>0</v>
      </c>
      <c r="X41" s="290">
        <v>0</v>
      </c>
      <c r="Y41" s="290">
        <v>0</v>
      </c>
      <c r="Z41" s="296">
        <f>(Company_data!T41+F41)/Company_data!J41</f>
        <v>1.6833437912179381</v>
      </c>
      <c r="AA41" s="296">
        <f>(Company_data!S41+F41)/Company_data!J41</f>
        <v>1.6833437912179381</v>
      </c>
      <c r="AC41" s="300">
        <v>0</v>
      </c>
      <c r="AD41" s="301">
        <f t="shared" si="3"/>
        <v>4.2843316379030091E-2</v>
      </c>
      <c r="AE41" s="292">
        <v>0</v>
      </c>
      <c r="AF41" s="301">
        <f t="shared" si="4"/>
        <v>4.2843316379030091E-2</v>
      </c>
      <c r="AG41" s="292">
        <v>0</v>
      </c>
      <c r="AH41" s="292">
        <v>0</v>
      </c>
      <c r="AI41" s="292">
        <v>0</v>
      </c>
      <c r="AJ41" s="292">
        <v>0</v>
      </c>
      <c r="AL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  <c r="AT41" s="290">
        <v>0</v>
      </c>
      <c r="AU41" s="290">
        <v>0</v>
      </c>
      <c r="AV41" s="292">
        <v>0</v>
      </c>
      <c r="AW41" s="300">
        <f t="shared" si="5"/>
        <v>0</v>
      </c>
      <c r="BA41" s="235"/>
      <c r="BC41" s="235"/>
      <c r="BD41" s="235"/>
    </row>
    <row r="42" spans="1:56" x14ac:dyDescent="0.25">
      <c r="A42" s="283">
        <v>1983</v>
      </c>
      <c r="B42" s="283">
        <v>2</v>
      </c>
      <c r="C42" s="283">
        <v>28</v>
      </c>
      <c r="D42" s="283">
        <v>28</v>
      </c>
      <c r="E42" s="283">
        <f t="shared" si="0"/>
        <v>28</v>
      </c>
      <c r="F42" s="286">
        <v>0</v>
      </c>
      <c r="G42" s="290">
        <v>0</v>
      </c>
      <c r="H42" s="290">
        <v>0</v>
      </c>
      <c r="I42" s="291">
        <v>4.0570977933545714E-2</v>
      </c>
      <c r="J42" s="301">
        <f t="shared" si="6"/>
        <v>5.4122159942551346E-2</v>
      </c>
      <c r="K42" s="292">
        <v>0</v>
      </c>
      <c r="L42" s="292">
        <v>0</v>
      </c>
      <c r="M42" s="292">
        <v>0</v>
      </c>
      <c r="N42" s="292">
        <v>0</v>
      </c>
      <c r="O42" s="293">
        <v>0</v>
      </c>
      <c r="P42" s="294">
        <v>0</v>
      </c>
      <c r="Q42" s="295">
        <v>0</v>
      </c>
      <c r="R42" s="296">
        <f t="shared" si="1"/>
        <v>5.1482265002799454E-2</v>
      </c>
      <c r="S42" s="301">
        <f t="shared" si="7"/>
        <v>5.410175183879061E-3</v>
      </c>
      <c r="T42" s="297">
        <v>0</v>
      </c>
      <c r="U42" s="298">
        <v>0</v>
      </c>
      <c r="V42" s="292">
        <f t="shared" si="2"/>
        <v>0</v>
      </c>
      <c r="W42" s="299">
        <v>0</v>
      </c>
      <c r="X42" s="290">
        <v>0</v>
      </c>
      <c r="Y42" s="290">
        <v>0</v>
      </c>
      <c r="Z42" s="296">
        <f>(Company_data!T42+F42)/Company_data!J42</f>
        <v>1.4415034200783847</v>
      </c>
      <c r="AA42" s="296">
        <f>(Company_data!S42+F42)/Company_data!J42</f>
        <v>1.4415034200783847</v>
      </c>
      <c r="AC42" s="300">
        <v>0</v>
      </c>
      <c r="AD42" s="301">
        <f t="shared" si="3"/>
        <v>4.0570977933545714E-2</v>
      </c>
      <c r="AE42" s="292">
        <v>0</v>
      </c>
      <c r="AF42" s="301">
        <f t="shared" si="4"/>
        <v>4.0570977933545714E-2</v>
      </c>
      <c r="AG42" s="292">
        <v>0</v>
      </c>
      <c r="AH42" s="292">
        <v>0</v>
      </c>
      <c r="AI42" s="292">
        <v>0</v>
      </c>
      <c r="AJ42" s="292">
        <v>0</v>
      </c>
      <c r="AL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  <c r="AT42" s="290">
        <v>0</v>
      </c>
      <c r="AU42" s="290">
        <v>0</v>
      </c>
      <c r="AV42" s="292">
        <v>0</v>
      </c>
      <c r="AW42" s="300">
        <f t="shared" si="5"/>
        <v>0</v>
      </c>
      <c r="BA42" s="235"/>
      <c r="BC42" s="235"/>
      <c r="BD42" s="235"/>
    </row>
    <row r="43" spans="1:56" x14ac:dyDescent="0.25">
      <c r="A43" s="283">
        <v>1983</v>
      </c>
      <c r="B43" s="283">
        <v>3</v>
      </c>
      <c r="C43" s="283">
        <v>31</v>
      </c>
      <c r="D43" s="283">
        <v>31</v>
      </c>
      <c r="E43" s="283">
        <f t="shared" si="0"/>
        <v>31</v>
      </c>
      <c r="F43" s="286">
        <v>0</v>
      </c>
      <c r="G43" s="290">
        <v>0</v>
      </c>
      <c r="H43" s="290">
        <v>0</v>
      </c>
      <c r="I43" s="291">
        <v>4.04736108643989E-2</v>
      </c>
      <c r="J43" s="301">
        <f t="shared" si="6"/>
        <v>5.4150926830711051E-2</v>
      </c>
      <c r="K43" s="292">
        <v>0</v>
      </c>
      <c r="L43" s="292">
        <v>0</v>
      </c>
      <c r="M43" s="292">
        <v>0</v>
      </c>
      <c r="N43" s="292">
        <v>0</v>
      </c>
      <c r="O43" s="293">
        <v>0</v>
      </c>
      <c r="P43" s="294">
        <v>0</v>
      </c>
      <c r="Q43" s="295">
        <v>0</v>
      </c>
      <c r="R43" s="296">
        <f t="shared" si="1"/>
        <v>5.0652275468374315E-2</v>
      </c>
      <c r="S43" s="301">
        <f t="shared" si="7"/>
        <v>4.8305283571180441E-3</v>
      </c>
      <c r="T43" s="297">
        <v>0</v>
      </c>
      <c r="U43" s="298">
        <v>0</v>
      </c>
      <c r="V43" s="292">
        <f t="shared" si="2"/>
        <v>0</v>
      </c>
      <c r="W43" s="299">
        <v>0</v>
      </c>
      <c r="X43" s="290">
        <v>0</v>
      </c>
      <c r="Y43" s="290">
        <v>0</v>
      </c>
      <c r="Z43" s="296">
        <f>(Company_data!T43+F43)/Company_data!J43</f>
        <v>1.5702205395196038</v>
      </c>
      <c r="AA43" s="296">
        <f>(Company_data!S43+F43)/Company_data!J43</f>
        <v>1.5702205395196038</v>
      </c>
      <c r="AC43" s="300">
        <v>0</v>
      </c>
      <c r="AD43" s="301">
        <f t="shared" si="3"/>
        <v>4.04736108643989E-2</v>
      </c>
      <c r="AE43" s="292">
        <v>0</v>
      </c>
      <c r="AF43" s="301">
        <f t="shared" si="4"/>
        <v>4.04736108643989E-2</v>
      </c>
      <c r="AG43" s="292">
        <v>0</v>
      </c>
      <c r="AH43" s="292">
        <v>0</v>
      </c>
      <c r="AI43" s="292">
        <v>0</v>
      </c>
      <c r="AJ43" s="292">
        <v>0</v>
      </c>
      <c r="AL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  <c r="AT43" s="290">
        <v>0</v>
      </c>
      <c r="AU43" s="290">
        <v>0</v>
      </c>
      <c r="AV43" s="292">
        <v>0</v>
      </c>
      <c r="AW43" s="300">
        <f t="shared" si="5"/>
        <v>0</v>
      </c>
      <c r="BA43" s="235"/>
      <c r="BC43" s="235"/>
      <c r="BD43" s="235"/>
    </row>
    <row r="44" spans="1:56" x14ac:dyDescent="0.25">
      <c r="A44" s="283">
        <v>1983</v>
      </c>
      <c r="B44" s="283">
        <v>4</v>
      </c>
      <c r="C44" s="283">
        <v>30</v>
      </c>
      <c r="D44" s="283">
        <v>31</v>
      </c>
      <c r="E44" s="283">
        <f t="shared" si="0"/>
        <v>31</v>
      </c>
      <c r="F44" s="286">
        <v>0</v>
      </c>
      <c r="G44" s="290">
        <v>0</v>
      </c>
      <c r="H44" s="290">
        <v>0</v>
      </c>
      <c r="I44" s="291">
        <v>4.6198715597916211E-2</v>
      </c>
      <c r="J44" s="301">
        <f t="shared" si="6"/>
        <v>5.4262332003406161E-2</v>
      </c>
      <c r="K44" s="292">
        <v>0</v>
      </c>
      <c r="L44" s="292">
        <v>0</v>
      </c>
      <c r="M44" s="292">
        <v>0</v>
      </c>
      <c r="N44" s="292">
        <v>0</v>
      </c>
      <c r="O44" s="293">
        <v>0</v>
      </c>
      <c r="P44" s="294">
        <v>0</v>
      </c>
      <c r="Q44" s="295">
        <v>0</v>
      </c>
      <c r="R44" s="296">
        <f t="shared" si="1"/>
        <v>5.0129904090349647E-2</v>
      </c>
      <c r="S44" s="301">
        <f t="shared" si="7"/>
        <v>4.4082595865848687E-3</v>
      </c>
      <c r="T44" s="297">
        <v>0</v>
      </c>
      <c r="U44" s="298">
        <v>0</v>
      </c>
      <c r="V44" s="292">
        <f t="shared" si="2"/>
        <v>0</v>
      </c>
      <c r="W44" s="299">
        <v>0</v>
      </c>
      <c r="X44" s="290">
        <v>0</v>
      </c>
      <c r="Y44" s="290">
        <v>0</v>
      </c>
      <c r="Z44" s="296">
        <f>(Company_data!T44+F44)/Company_data!J44</f>
        <v>1.5038971227104894</v>
      </c>
      <c r="AA44" s="296">
        <f>(Company_data!S44+F44)/Company_data!J44</f>
        <v>1.5038971227104894</v>
      </c>
      <c r="AC44" s="300">
        <v>0</v>
      </c>
      <c r="AD44" s="301">
        <f t="shared" si="3"/>
        <v>4.6198715597916211E-2</v>
      </c>
      <c r="AE44" s="292">
        <v>0</v>
      </c>
      <c r="AF44" s="301">
        <f t="shared" si="4"/>
        <v>4.6198715597916211E-2</v>
      </c>
      <c r="AG44" s="292">
        <v>0</v>
      </c>
      <c r="AH44" s="292">
        <v>0</v>
      </c>
      <c r="AI44" s="292">
        <v>0</v>
      </c>
      <c r="AJ44" s="292">
        <v>0</v>
      </c>
      <c r="AL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  <c r="AT44" s="290">
        <v>0</v>
      </c>
      <c r="AU44" s="290">
        <v>0</v>
      </c>
      <c r="AV44" s="292">
        <v>0</v>
      </c>
      <c r="AW44" s="300">
        <f t="shared" si="5"/>
        <v>0</v>
      </c>
      <c r="BA44" s="235"/>
      <c r="BC44" s="235"/>
      <c r="BD44" s="235"/>
    </row>
    <row r="45" spans="1:56" x14ac:dyDescent="0.25">
      <c r="A45" s="283">
        <v>1983</v>
      </c>
      <c r="B45" s="283">
        <v>5</v>
      </c>
      <c r="C45" s="283">
        <v>31</v>
      </c>
      <c r="D45" s="283">
        <v>30</v>
      </c>
      <c r="E45" s="283">
        <f t="shared" si="0"/>
        <v>30</v>
      </c>
      <c r="F45" s="286">
        <v>0</v>
      </c>
      <c r="G45" s="290">
        <v>0</v>
      </c>
      <c r="H45" s="290">
        <v>0</v>
      </c>
      <c r="I45" s="291">
        <v>5.4377886685695813E-2</v>
      </c>
      <c r="J45" s="301">
        <f t="shared" si="6"/>
        <v>5.4060730138884648E-2</v>
      </c>
      <c r="K45" s="292">
        <v>0</v>
      </c>
      <c r="L45" s="292">
        <v>0</v>
      </c>
      <c r="M45" s="292">
        <v>0</v>
      </c>
      <c r="N45" s="292">
        <v>0</v>
      </c>
      <c r="O45" s="293">
        <v>0</v>
      </c>
      <c r="P45" s="294">
        <v>0</v>
      </c>
      <c r="Q45" s="295">
        <v>0</v>
      </c>
      <c r="R45" s="296">
        <f t="shared" si="1"/>
        <v>5.7808731052317153E-2</v>
      </c>
      <c r="S45" s="301">
        <f t="shared" si="7"/>
        <v>3.5443820618027699E-3</v>
      </c>
      <c r="T45" s="297">
        <v>0</v>
      </c>
      <c r="U45" s="298">
        <v>0</v>
      </c>
      <c r="V45" s="292">
        <f t="shared" si="2"/>
        <v>0</v>
      </c>
      <c r="W45" s="299">
        <v>0</v>
      </c>
      <c r="X45" s="290">
        <v>0</v>
      </c>
      <c r="Y45" s="290">
        <v>0</v>
      </c>
      <c r="Z45" s="296">
        <f>(Company_data!T45+F45)/Company_data!J45</f>
        <v>1.7920706626218317</v>
      </c>
      <c r="AA45" s="296">
        <f>(Company_data!S45+F45)/Company_data!J45</f>
        <v>1.7920706626218317</v>
      </c>
      <c r="AC45" s="300">
        <v>0</v>
      </c>
      <c r="AD45" s="301">
        <f t="shared" si="3"/>
        <v>5.4377886685695813E-2</v>
      </c>
      <c r="AE45" s="292">
        <v>0</v>
      </c>
      <c r="AF45" s="301">
        <f t="shared" si="4"/>
        <v>5.4377886685695813E-2</v>
      </c>
      <c r="AG45" s="292">
        <v>0</v>
      </c>
      <c r="AH45" s="292">
        <v>0</v>
      </c>
      <c r="AI45" s="292">
        <v>0</v>
      </c>
      <c r="AJ45" s="292">
        <v>0</v>
      </c>
      <c r="AL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  <c r="AT45" s="290">
        <v>0</v>
      </c>
      <c r="AU45" s="290">
        <v>0</v>
      </c>
      <c r="AV45" s="292">
        <v>0</v>
      </c>
      <c r="AW45" s="300">
        <f t="shared" si="5"/>
        <v>0</v>
      </c>
      <c r="BA45" s="235"/>
      <c r="BC45" s="235"/>
      <c r="BD45" s="235"/>
    </row>
    <row r="46" spans="1:56" x14ac:dyDescent="0.25">
      <c r="A46" s="283">
        <v>1983</v>
      </c>
      <c r="B46" s="283">
        <v>6</v>
      </c>
      <c r="C46" s="283">
        <v>30</v>
      </c>
      <c r="D46" s="283">
        <v>31</v>
      </c>
      <c r="E46" s="283">
        <f t="shared" si="0"/>
        <v>31</v>
      </c>
      <c r="F46" s="286">
        <v>0</v>
      </c>
      <c r="G46" s="290">
        <v>0</v>
      </c>
      <c r="H46" s="290">
        <v>0</v>
      </c>
      <c r="I46" s="291">
        <v>6.2153131760330188E-2</v>
      </c>
      <c r="J46" s="301">
        <f t="shared" si="6"/>
        <v>5.39796159764196E-2</v>
      </c>
      <c r="K46" s="292">
        <v>0</v>
      </c>
      <c r="L46" s="292">
        <v>0</v>
      </c>
      <c r="M46" s="292">
        <v>0</v>
      </c>
      <c r="N46" s="292">
        <v>0</v>
      </c>
      <c r="O46" s="293">
        <v>0</v>
      </c>
      <c r="P46" s="294">
        <v>0</v>
      </c>
      <c r="Q46" s="295">
        <v>0</v>
      </c>
      <c r="R46" s="296">
        <f t="shared" si="1"/>
        <v>6.5653061674384436E-2</v>
      </c>
      <c r="S46" s="301">
        <f t="shared" si="7"/>
        <v>2.7606170982743261E-3</v>
      </c>
      <c r="T46" s="297">
        <v>0</v>
      </c>
      <c r="U46" s="298">
        <v>0</v>
      </c>
      <c r="V46" s="292">
        <f t="shared" si="2"/>
        <v>0</v>
      </c>
      <c r="W46" s="299">
        <v>0</v>
      </c>
      <c r="X46" s="290">
        <v>0</v>
      </c>
      <c r="Y46" s="290">
        <v>0</v>
      </c>
      <c r="Z46" s="296">
        <f>(Company_data!T46+F46)/Company_data!J46</f>
        <v>1.9695918502315333</v>
      </c>
      <c r="AA46" s="296">
        <f>(Company_data!S46+F46)/Company_data!J46</f>
        <v>1.9695918502315333</v>
      </c>
      <c r="AC46" s="300">
        <v>0</v>
      </c>
      <c r="AD46" s="301">
        <f t="shared" si="3"/>
        <v>6.2153131760330188E-2</v>
      </c>
      <c r="AE46" s="292">
        <v>0</v>
      </c>
      <c r="AF46" s="301">
        <f t="shared" si="4"/>
        <v>6.2153131760330188E-2</v>
      </c>
      <c r="AG46" s="292">
        <v>0</v>
      </c>
      <c r="AH46" s="292">
        <v>0</v>
      </c>
      <c r="AI46" s="292">
        <v>0</v>
      </c>
      <c r="AJ46" s="292">
        <v>0</v>
      </c>
      <c r="AL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  <c r="AT46" s="290">
        <v>0</v>
      </c>
      <c r="AU46" s="290">
        <v>0</v>
      </c>
      <c r="AV46" s="292">
        <v>0</v>
      </c>
      <c r="AW46" s="300">
        <f t="shared" si="5"/>
        <v>0</v>
      </c>
      <c r="BA46" s="235"/>
      <c r="BC46" s="235"/>
      <c r="BD46" s="235"/>
    </row>
    <row r="47" spans="1:56" x14ac:dyDescent="0.25">
      <c r="A47" s="283">
        <v>1983</v>
      </c>
      <c r="B47" s="283">
        <v>7</v>
      </c>
      <c r="C47" s="283">
        <v>31</v>
      </c>
      <c r="D47" s="283">
        <v>30</v>
      </c>
      <c r="E47" s="283">
        <f t="shared" si="0"/>
        <v>30</v>
      </c>
      <c r="F47" s="286">
        <v>0</v>
      </c>
      <c r="G47" s="290">
        <v>0</v>
      </c>
      <c r="H47" s="290">
        <v>0</v>
      </c>
      <c r="I47" s="291">
        <v>6.3691817378184551E-2</v>
      </c>
      <c r="J47" s="301">
        <f t="shared" si="6"/>
        <v>5.3860486370116228E-2</v>
      </c>
      <c r="K47" s="292">
        <v>0</v>
      </c>
      <c r="L47" s="292">
        <v>0</v>
      </c>
      <c r="M47" s="292">
        <v>0</v>
      </c>
      <c r="N47" s="292">
        <v>0</v>
      </c>
      <c r="O47" s="293">
        <v>0</v>
      </c>
      <c r="P47" s="294">
        <v>0</v>
      </c>
      <c r="Q47" s="295">
        <v>0</v>
      </c>
      <c r="R47" s="296">
        <f t="shared" si="1"/>
        <v>7.3259334765995943E-2</v>
      </c>
      <c r="S47" s="301">
        <f t="shared" si="7"/>
        <v>2.0300586435419085E-3</v>
      </c>
      <c r="T47" s="297">
        <v>0</v>
      </c>
      <c r="U47" s="298">
        <v>0</v>
      </c>
      <c r="V47" s="292">
        <f t="shared" si="2"/>
        <v>0</v>
      </c>
      <c r="W47" s="299">
        <v>0</v>
      </c>
      <c r="X47" s="290">
        <v>0</v>
      </c>
      <c r="Y47" s="290">
        <v>0</v>
      </c>
      <c r="Z47" s="296">
        <f>(Company_data!T47+F47)/Company_data!J47</f>
        <v>2.2710393777458742</v>
      </c>
      <c r="AA47" s="296">
        <f>(Company_data!S47+F47)/Company_data!J47</f>
        <v>2.2710393777458742</v>
      </c>
      <c r="AC47" s="300">
        <v>0</v>
      </c>
      <c r="AD47" s="301">
        <f t="shared" si="3"/>
        <v>6.3691817378184551E-2</v>
      </c>
      <c r="AE47" s="292">
        <v>0</v>
      </c>
      <c r="AF47" s="301">
        <f t="shared" si="4"/>
        <v>6.3691817378184551E-2</v>
      </c>
      <c r="AG47" s="292">
        <v>0</v>
      </c>
      <c r="AH47" s="292">
        <v>0</v>
      </c>
      <c r="AI47" s="292">
        <v>0</v>
      </c>
      <c r="AJ47" s="292">
        <v>0</v>
      </c>
      <c r="AL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  <c r="AT47" s="290">
        <v>0</v>
      </c>
      <c r="AU47" s="290">
        <v>0</v>
      </c>
      <c r="AV47" s="292">
        <v>0</v>
      </c>
      <c r="AW47" s="300">
        <f t="shared" si="5"/>
        <v>0</v>
      </c>
      <c r="BA47" s="235"/>
      <c r="BC47" s="235"/>
      <c r="BD47" s="235"/>
    </row>
    <row r="48" spans="1:56" x14ac:dyDescent="0.25">
      <c r="A48" s="283">
        <v>1983</v>
      </c>
      <c r="B48" s="283">
        <v>8</v>
      </c>
      <c r="C48" s="283">
        <v>31</v>
      </c>
      <c r="D48" s="283">
        <v>31</v>
      </c>
      <c r="E48" s="283">
        <f t="shared" si="0"/>
        <v>31</v>
      </c>
      <c r="F48" s="286">
        <v>0</v>
      </c>
      <c r="G48" s="290">
        <v>0</v>
      </c>
      <c r="H48" s="290">
        <v>0</v>
      </c>
      <c r="I48" s="291">
        <v>6.4058381819085977E-2</v>
      </c>
      <c r="J48" s="301">
        <f t="shared" si="6"/>
        <v>5.371553656910219E-2</v>
      </c>
      <c r="K48" s="292">
        <v>0</v>
      </c>
      <c r="L48" s="292">
        <v>0</v>
      </c>
      <c r="M48" s="292">
        <v>0</v>
      </c>
      <c r="N48" s="292">
        <v>0</v>
      </c>
      <c r="O48" s="293">
        <v>0</v>
      </c>
      <c r="P48" s="294">
        <v>0</v>
      </c>
      <c r="Q48" s="295">
        <v>0</v>
      </c>
      <c r="R48" s="296">
        <f t="shared" si="1"/>
        <v>7.2320664208023258E-2</v>
      </c>
      <c r="S48" s="301">
        <f t="shared" si="7"/>
        <v>1.2917271137362143E-3</v>
      </c>
      <c r="T48" s="297">
        <v>0</v>
      </c>
      <c r="U48" s="298">
        <v>0</v>
      </c>
      <c r="V48" s="292">
        <f t="shared" si="2"/>
        <v>0</v>
      </c>
      <c r="W48" s="299">
        <v>0</v>
      </c>
      <c r="X48" s="290">
        <v>0</v>
      </c>
      <c r="Y48" s="290">
        <v>0</v>
      </c>
      <c r="Z48" s="296">
        <f>(Company_data!T48+F48)/Company_data!J48</f>
        <v>2.2419405904487211</v>
      </c>
      <c r="AA48" s="296">
        <f>(Company_data!S48+F48)/Company_data!J48</f>
        <v>2.2419405904487211</v>
      </c>
      <c r="AC48" s="300">
        <v>0</v>
      </c>
      <c r="AD48" s="301">
        <f t="shared" si="3"/>
        <v>6.4058381819085977E-2</v>
      </c>
      <c r="AE48" s="292">
        <v>0</v>
      </c>
      <c r="AF48" s="301">
        <f t="shared" si="4"/>
        <v>6.4058381819085977E-2</v>
      </c>
      <c r="AG48" s="292">
        <v>0</v>
      </c>
      <c r="AH48" s="292">
        <v>0</v>
      </c>
      <c r="AI48" s="292">
        <v>0</v>
      </c>
      <c r="AJ48" s="292">
        <v>0</v>
      </c>
      <c r="AL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  <c r="AT48" s="290">
        <v>0</v>
      </c>
      <c r="AU48" s="290">
        <v>0</v>
      </c>
      <c r="AV48" s="292">
        <v>0</v>
      </c>
      <c r="AW48" s="300">
        <f t="shared" si="5"/>
        <v>0</v>
      </c>
      <c r="BA48" s="235"/>
      <c r="BC48" s="235"/>
      <c r="BD48" s="235"/>
    </row>
    <row r="49" spans="1:56" x14ac:dyDescent="0.25">
      <c r="A49" s="283">
        <v>1983</v>
      </c>
      <c r="B49" s="283">
        <v>9</v>
      </c>
      <c r="C49" s="283">
        <v>30</v>
      </c>
      <c r="D49" s="283">
        <v>31</v>
      </c>
      <c r="E49" s="283">
        <f t="shared" si="0"/>
        <v>31</v>
      </c>
      <c r="F49" s="286">
        <v>0</v>
      </c>
      <c r="G49" s="290">
        <v>0</v>
      </c>
      <c r="H49" s="290">
        <v>0</v>
      </c>
      <c r="I49" s="291">
        <v>6.3609550561797748E-2</v>
      </c>
      <c r="J49" s="301">
        <f t="shared" si="6"/>
        <v>5.3569469039711964E-2</v>
      </c>
      <c r="K49" s="292">
        <v>0</v>
      </c>
      <c r="L49" s="292">
        <v>0</v>
      </c>
      <c r="M49" s="292">
        <v>0</v>
      </c>
      <c r="N49" s="292">
        <v>0</v>
      </c>
      <c r="O49" s="293">
        <v>0</v>
      </c>
      <c r="P49" s="294">
        <v>0</v>
      </c>
      <c r="Q49" s="295">
        <v>0</v>
      </c>
      <c r="R49" s="296">
        <f t="shared" si="1"/>
        <v>6.79141055298524E-2</v>
      </c>
      <c r="S49" s="301">
        <f t="shared" si="7"/>
        <v>6.1892097861305367E-4</v>
      </c>
      <c r="T49" s="297">
        <v>0</v>
      </c>
      <c r="U49" s="298">
        <v>0</v>
      </c>
      <c r="V49" s="292">
        <f t="shared" si="2"/>
        <v>0</v>
      </c>
      <c r="W49" s="299">
        <v>0</v>
      </c>
      <c r="X49" s="290">
        <v>0</v>
      </c>
      <c r="Y49" s="290">
        <v>0</v>
      </c>
      <c r="Z49" s="296">
        <f>(Company_data!T49+F49)/Company_data!J49</f>
        <v>2.0374231658955719</v>
      </c>
      <c r="AA49" s="296">
        <f>(Company_data!S49+F49)/Company_data!J49</f>
        <v>2.0374231658955719</v>
      </c>
      <c r="AC49" s="300">
        <v>0</v>
      </c>
      <c r="AD49" s="301">
        <f t="shared" si="3"/>
        <v>6.3609550561797748E-2</v>
      </c>
      <c r="AE49" s="292">
        <v>0</v>
      </c>
      <c r="AF49" s="301">
        <f t="shared" si="4"/>
        <v>6.3609550561797748E-2</v>
      </c>
      <c r="AG49" s="292">
        <v>0</v>
      </c>
      <c r="AH49" s="292">
        <v>0</v>
      </c>
      <c r="AI49" s="292">
        <v>0</v>
      </c>
      <c r="AJ49" s="292">
        <v>0</v>
      </c>
      <c r="AL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  <c r="AT49" s="290">
        <v>0</v>
      </c>
      <c r="AU49" s="290">
        <v>0</v>
      </c>
      <c r="AV49" s="292">
        <v>0</v>
      </c>
      <c r="AW49" s="300">
        <f t="shared" si="5"/>
        <v>0</v>
      </c>
      <c r="BA49" s="235"/>
      <c r="BC49" s="235"/>
      <c r="BD49" s="235"/>
    </row>
    <row r="50" spans="1:56" x14ac:dyDescent="0.25">
      <c r="A50" s="283">
        <v>1983</v>
      </c>
      <c r="B50" s="283">
        <v>10</v>
      </c>
      <c r="C50" s="283">
        <v>31</v>
      </c>
      <c r="D50" s="283">
        <v>30</v>
      </c>
      <c r="E50" s="283">
        <f t="shared" si="0"/>
        <v>30</v>
      </c>
      <c r="F50" s="286">
        <v>0</v>
      </c>
      <c r="G50" s="290">
        <v>0</v>
      </c>
      <c r="H50" s="290">
        <v>0</v>
      </c>
      <c r="I50" s="291">
        <v>6.1273494835162305E-2</v>
      </c>
      <c r="J50" s="301">
        <f t="shared" si="6"/>
        <v>5.3456963161896832E-2</v>
      </c>
      <c r="K50" s="292">
        <v>0</v>
      </c>
      <c r="L50" s="292">
        <v>0</v>
      </c>
      <c r="M50" s="292">
        <v>0</v>
      </c>
      <c r="N50" s="292">
        <v>0</v>
      </c>
      <c r="O50" s="293">
        <v>0</v>
      </c>
      <c r="P50" s="294">
        <v>0</v>
      </c>
      <c r="Q50" s="295">
        <v>0</v>
      </c>
      <c r="R50" s="296">
        <f t="shared" si="1"/>
        <v>6.1387013867928199E-2</v>
      </c>
      <c r="S50" s="301">
        <f t="shared" si="7"/>
        <v>6.2869911345755924E-5</v>
      </c>
      <c r="T50" s="297">
        <v>0</v>
      </c>
      <c r="U50" s="298">
        <v>0</v>
      </c>
      <c r="V50" s="292">
        <f t="shared" si="2"/>
        <v>0</v>
      </c>
      <c r="W50" s="299">
        <v>0</v>
      </c>
      <c r="X50" s="290">
        <v>0</v>
      </c>
      <c r="Y50" s="290">
        <v>0</v>
      </c>
      <c r="Z50" s="296">
        <f>(Company_data!T50+F50)/Company_data!J50</f>
        <v>1.9029974299057741</v>
      </c>
      <c r="AA50" s="296">
        <f>(Company_data!S50+F50)/Company_data!J50</f>
        <v>1.9029974299057741</v>
      </c>
      <c r="AC50" s="300">
        <v>0</v>
      </c>
      <c r="AD50" s="301">
        <f t="shared" si="3"/>
        <v>6.1273494835162305E-2</v>
      </c>
      <c r="AE50" s="292">
        <v>0</v>
      </c>
      <c r="AF50" s="301">
        <f t="shared" si="4"/>
        <v>6.1273494835162305E-2</v>
      </c>
      <c r="AG50" s="292">
        <v>0</v>
      </c>
      <c r="AH50" s="292">
        <v>0</v>
      </c>
      <c r="AI50" s="292">
        <v>0</v>
      </c>
      <c r="AJ50" s="292">
        <v>0</v>
      </c>
      <c r="AL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  <c r="AT50" s="290">
        <v>0</v>
      </c>
      <c r="AU50" s="290">
        <v>0</v>
      </c>
      <c r="AV50" s="292">
        <v>0</v>
      </c>
      <c r="AW50" s="300">
        <f t="shared" si="5"/>
        <v>0</v>
      </c>
      <c r="BA50" s="235"/>
      <c r="BC50" s="235"/>
      <c r="BD50" s="235"/>
    </row>
    <row r="51" spans="1:56" x14ac:dyDescent="0.25">
      <c r="A51" s="283">
        <v>1983</v>
      </c>
      <c r="B51" s="283">
        <v>11</v>
      </c>
      <c r="C51" s="283">
        <v>30</v>
      </c>
      <c r="D51" s="283">
        <v>31</v>
      </c>
      <c r="E51" s="283">
        <f t="shared" si="0"/>
        <v>31</v>
      </c>
      <c r="F51" s="286">
        <v>0</v>
      </c>
      <c r="G51" s="290">
        <v>0</v>
      </c>
      <c r="H51" s="290">
        <v>0</v>
      </c>
      <c r="I51" s="291">
        <v>5.3865388368462136E-2</v>
      </c>
      <c r="J51" s="301">
        <f t="shared" si="6"/>
        <v>5.3398963011505818E-2</v>
      </c>
      <c r="K51" s="292">
        <v>0</v>
      </c>
      <c r="L51" s="292">
        <v>0</v>
      </c>
      <c r="M51" s="292">
        <v>0</v>
      </c>
      <c r="N51" s="292">
        <v>0</v>
      </c>
      <c r="O51" s="293">
        <v>0</v>
      </c>
      <c r="P51" s="294">
        <v>0</v>
      </c>
      <c r="Q51" s="295">
        <v>0</v>
      </c>
      <c r="R51" s="296">
        <f t="shared" si="1"/>
        <v>5.0631424017694507E-2</v>
      </c>
      <c r="S51" s="301">
        <f t="shared" si="7"/>
        <v>-3.2375168095840484E-4</v>
      </c>
      <c r="T51" s="297">
        <v>0</v>
      </c>
      <c r="U51" s="298">
        <v>0</v>
      </c>
      <c r="V51" s="292">
        <f t="shared" si="2"/>
        <v>0</v>
      </c>
      <c r="W51" s="299">
        <v>0</v>
      </c>
      <c r="X51" s="290">
        <v>0</v>
      </c>
      <c r="Y51" s="290">
        <v>0</v>
      </c>
      <c r="Z51" s="296">
        <f>(Company_data!T51+F51)/Company_data!J51</f>
        <v>1.5189427205308352</v>
      </c>
      <c r="AA51" s="296">
        <f>(Company_data!S51+F51)/Company_data!J51</f>
        <v>1.5189427205308352</v>
      </c>
      <c r="AC51" s="300">
        <v>0</v>
      </c>
      <c r="AD51" s="301">
        <f t="shared" si="3"/>
        <v>5.3865388368462136E-2</v>
      </c>
      <c r="AE51" s="292">
        <v>0</v>
      </c>
      <c r="AF51" s="301">
        <f t="shared" si="4"/>
        <v>5.3865388368462136E-2</v>
      </c>
      <c r="AG51" s="292">
        <v>0</v>
      </c>
      <c r="AH51" s="292">
        <v>0</v>
      </c>
      <c r="AI51" s="292">
        <v>0</v>
      </c>
      <c r="AJ51" s="292">
        <v>0</v>
      </c>
      <c r="AL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0</v>
      </c>
      <c r="AU51" s="290">
        <v>0</v>
      </c>
      <c r="AV51" s="292">
        <v>0</v>
      </c>
      <c r="AW51" s="300">
        <f t="shared" si="5"/>
        <v>0</v>
      </c>
      <c r="BA51" s="235"/>
      <c r="BC51" s="235"/>
      <c r="BD51" s="235"/>
    </row>
    <row r="52" spans="1:56" x14ac:dyDescent="0.25">
      <c r="A52" s="283">
        <v>1983</v>
      </c>
      <c r="B52" s="283">
        <v>12</v>
      </c>
      <c r="C52" s="283">
        <v>31</v>
      </c>
      <c r="D52" s="283">
        <v>30</v>
      </c>
      <c r="E52" s="283">
        <f t="shared" si="0"/>
        <v>30</v>
      </c>
      <c r="F52" s="286">
        <v>0</v>
      </c>
      <c r="G52" s="290">
        <v>0</v>
      </c>
      <c r="H52" s="290">
        <v>0</v>
      </c>
      <c r="I52" s="291">
        <v>4.7742789950943242E-2</v>
      </c>
      <c r="J52" s="301">
        <f t="shared" si="6"/>
        <v>5.3404921844546073E-2</v>
      </c>
      <c r="K52" s="292">
        <v>0</v>
      </c>
      <c r="L52" s="292">
        <v>0</v>
      </c>
      <c r="M52" s="292">
        <v>0</v>
      </c>
      <c r="N52" s="292">
        <v>0</v>
      </c>
      <c r="O52" s="293">
        <v>0</v>
      </c>
      <c r="P52" s="294">
        <v>0</v>
      </c>
      <c r="Q52" s="295">
        <v>0</v>
      </c>
      <c r="R52" s="296">
        <f t="shared" si="1"/>
        <v>5.5850486627946998E-2</v>
      </c>
      <c r="S52" s="301">
        <f t="shared" si="7"/>
        <v>-5.3441644660211229E-4</v>
      </c>
      <c r="T52" s="297">
        <v>0</v>
      </c>
      <c r="U52" s="298">
        <v>0</v>
      </c>
      <c r="V52" s="292">
        <f t="shared" si="2"/>
        <v>0</v>
      </c>
      <c r="W52" s="299">
        <v>0</v>
      </c>
      <c r="X52" s="290">
        <v>0</v>
      </c>
      <c r="Y52" s="290">
        <v>0</v>
      </c>
      <c r="Z52" s="296">
        <f>(Company_data!T52+F52)/Company_data!J52</f>
        <v>1.7313650854663569</v>
      </c>
      <c r="AA52" s="296">
        <f>(Company_data!S52+F52)/Company_data!J52</f>
        <v>1.7313650854663569</v>
      </c>
      <c r="AC52" s="300">
        <v>0</v>
      </c>
      <c r="AD52" s="301">
        <f t="shared" si="3"/>
        <v>4.7742789950943242E-2</v>
      </c>
      <c r="AE52" s="292">
        <v>0</v>
      </c>
      <c r="AF52" s="301">
        <f t="shared" si="4"/>
        <v>4.7742789950943242E-2</v>
      </c>
      <c r="AG52" s="292">
        <v>0</v>
      </c>
      <c r="AH52" s="292">
        <v>0</v>
      </c>
      <c r="AI52" s="292">
        <v>0</v>
      </c>
      <c r="AJ52" s="292">
        <v>0</v>
      </c>
      <c r="AL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</v>
      </c>
      <c r="AU52" s="290">
        <v>0</v>
      </c>
      <c r="AV52" s="292">
        <v>0</v>
      </c>
      <c r="AW52" s="300">
        <f t="shared" si="5"/>
        <v>0</v>
      </c>
      <c r="BA52" s="235"/>
      <c r="BC52" s="235"/>
      <c r="BD52" s="235"/>
    </row>
    <row r="53" spans="1:56" x14ac:dyDescent="0.25">
      <c r="A53" s="283">
        <v>1984</v>
      </c>
      <c r="B53" s="283">
        <v>1</v>
      </c>
      <c r="C53" s="283">
        <v>31</v>
      </c>
      <c r="D53" s="283">
        <v>31</v>
      </c>
      <c r="E53" s="283">
        <f t="shared" si="0"/>
        <v>31</v>
      </c>
      <c r="F53" s="286">
        <v>0</v>
      </c>
      <c r="G53" s="290">
        <v>0</v>
      </c>
      <c r="H53" s="290">
        <v>0</v>
      </c>
      <c r="I53" s="291">
        <v>4.3083294902975668E-2</v>
      </c>
      <c r="J53" s="301">
        <f t="shared" si="6"/>
        <v>5.3424920054874869E-2</v>
      </c>
      <c r="K53" s="292">
        <v>0</v>
      </c>
      <c r="L53" s="292">
        <v>0</v>
      </c>
      <c r="M53" s="292">
        <v>0</v>
      </c>
      <c r="N53" s="292">
        <v>0</v>
      </c>
      <c r="O53" s="293">
        <v>0</v>
      </c>
      <c r="P53" s="294">
        <v>0</v>
      </c>
      <c r="Q53" s="295">
        <v>0</v>
      </c>
      <c r="R53" s="296">
        <f t="shared" si="1"/>
        <v>5.5316382243346812E-2</v>
      </c>
      <c r="S53" s="301">
        <f t="shared" si="7"/>
        <v>-6.2523466672059769E-4</v>
      </c>
      <c r="T53" s="297">
        <v>0</v>
      </c>
      <c r="U53" s="298">
        <v>0</v>
      </c>
      <c r="V53" s="292">
        <f t="shared" si="2"/>
        <v>0</v>
      </c>
      <c r="W53" s="299">
        <v>0</v>
      </c>
      <c r="X53" s="290">
        <v>0</v>
      </c>
      <c r="Y53" s="290">
        <v>0</v>
      </c>
      <c r="Z53" s="296">
        <f>(Company_data!T53+F53)/Company_data!J53</f>
        <v>1.7148078495437511</v>
      </c>
      <c r="AA53" s="296">
        <f>(Company_data!S53+F53)/Company_data!J53</f>
        <v>1.7148078495437511</v>
      </c>
      <c r="AC53" s="300">
        <v>0</v>
      </c>
      <c r="AD53" s="301">
        <f t="shared" si="3"/>
        <v>4.3083294902975668E-2</v>
      </c>
      <c r="AE53" s="292">
        <v>0</v>
      </c>
      <c r="AF53" s="301">
        <f t="shared" si="4"/>
        <v>4.3083294902975668E-2</v>
      </c>
      <c r="AG53" s="292">
        <v>0</v>
      </c>
      <c r="AH53" s="292">
        <v>0</v>
      </c>
      <c r="AI53" s="292">
        <v>0</v>
      </c>
      <c r="AJ53" s="292">
        <v>0</v>
      </c>
      <c r="AL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  <c r="AT53" s="290">
        <v>0</v>
      </c>
      <c r="AU53" s="290">
        <v>0</v>
      </c>
      <c r="AV53" s="292">
        <v>0</v>
      </c>
      <c r="AW53" s="300">
        <f t="shared" si="5"/>
        <v>0</v>
      </c>
      <c r="BA53" s="235"/>
      <c r="BC53" s="235"/>
      <c r="BD53" s="235"/>
    </row>
    <row r="54" spans="1:56" x14ac:dyDescent="0.25">
      <c r="A54" s="283">
        <v>1984</v>
      </c>
      <c r="B54" s="283">
        <v>2</v>
      </c>
      <c r="C54" s="283">
        <v>29</v>
      </c>
      <c r="D54" s="283">
        <v>29</v>
      </c>
      <c r="E54" s="283">
        <f t="shared" si="0"/>
        <v>29</v>
      </c>
      <c r="F54" s="286">
        <v>0</v>
      </c>
      <c r="G54" s="290">
        <v>0</v>
      </c>
      <c r="H54" s="290">
        <v>0</v>
      </c>
      <c r="I54" s="291">
        <v>4.0681119743181234E-2</v>
      </c>
      <c r="J54" s="301">
        <f t="shared" si="6"/>
        <v>5.3434098539011161E-2</v>
      </c>
      <c r="K54" s="292">
        <v>0</v>
      </c>
      <c r="L54" s="292">
        <v>0</v>
      </c>
      <c r="M54" s="292">
        <v>0</v>
      </c>
      <c r="N54" s="292">
        <v>0</v>
      </c>
      <c r="O54" s="293">
        <v>0</v>
      </c>
      <c r="P54" s="294">
        <v>0</v>
      </c>
      <c r="Q54" s="295">
        <v>0</v>
      </c>
      <c r="R54" s="296">
        <f t="shared" si="1"/>
        <v>5.2725549635612164E-2</v>
      </c>
      <c r="S54" s="301">
        <f t="shared" si="7"/>
        <v>-6.8806140354018414E-4</v>
      </c>
      <c r="T54" s="297">
        <v>0</v>
      </c>
      <c r="U54" s="298">
        <v>0</v>
      </c>
      <c r="V54" s="292">
        <f t="shared" si="2"/>
        <v>0</v>
      </c>
      <c r="W54" s="299">
        <v>0</v>
      </c>
      <c r="X54" s="290">
        <v>0</v>
      </c>
      <c r="Y54" s="290">
        <v>0</v>
      </c>
      <c r="Z54" s="296">
        <f>(Company_data!T54+F54)/Company_data!J54</f>
        <v>1.5290409394327527</v>
      </c>
      <c r="AA54" s="296">
        <f>(Company_data!S54+F54)/Company_data!J54</f>
        <v>1.5290409394327527</v>
      </c>
      <c r="AC54" s="300">
        <v>0</v>
      </c>
      <c r="AD54" s="301">
        <f t="shared" si="3"/>
        <v>4.0681119743181234E-2</v>
      </c>
      <c r="AE54" s="292">
        <v>0</v>
      </c>
      <c r="AF54" s="301">
        <f t="shared" si="4"/>
        <v>4.0681119743181234E-2</v>
      </c>
      <c r="AG54" s="292">
        <v>0</v>
      </c>
      <c r="AH54" s="292">
        <v>0</v>
      </c>
      <c r="AI54" s="292">
        <v>0</v>
      </c>
      <c r="AJ54" s="292">
        <v>0</v>
      </c>
      <c r="AL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  <c r="AT54" s="290">
        <v>0</v>
      </c>
      <c r="AU54" s="290">
        <v>0</v>
      </c>
      <c r="AV54" s="292">
        <v>0</v>
      </c>
      <c r="AW54" s="300">
        <f t="shared" si="5"/>
        <v>0</v>
      </c>
      <c r="BA54" s="235"/>
      <c r="BC54" s="235"/>
      <c r="BD54" s="235"/>
    </row>
    <row r="55" spans="1:56" x14ac:dyDescent="0.25">
      <c r="A55" s="283">
        <v>1984</v>
      </c>
      <c r="B55" s="283">
        <v>3</v>
      </c>
      <c r="C55" s="283">
        <v>31</v>
      </c>
      <c r="D55" s="283">
        <v>31</v>
      </c>
      <c r="E55" s="283">
        <f t="shared" si="0"/>
        <v>31</v>
      </c>
      <c r="F55" s="286">
        <v>0</v>
      </c>
      <c r="G55" s="290">
        <v>0</v>
      </c>
      <c r="H55" s="290">
        <v>0</v>
      </c>
      <c r="I55" s="291">
        <v>4.0258308370071966E-2</v>
      </c>
      <c r="J55" s="301">
        <f t="shared" si="6"/>
        <v>5.3416156664483926E-2</v>
      </c>
      <c r="K55" s="292">
        <v>0</v>
      </c>
      <c r="L55" s="292">
        <v>0</v>
      </c>
      <c r="M55" s="292">
        <v>0</v>
      </c>
      <c r="N55" s="292">
        <v>0</v>
      </c>
      <c r="O55" s="293">
        <v>0</v>
      </c>
      <c r="P55" s="294">
        <v>0</v>
      </c>
      <c r="Q55" s="295">
        <v>0</v>
      </c>
      <c r="R55" s="296">
        <f t="shared" si="1"/>
        <v>5.2209974903790882E-2</v>
      </c>
      <c r="S55" s="301">
        <f t="shared" si="7"/>
        <v>-7.3477016622712499E-4</v>
      </c>
      <c r="T55" s="297">
        <v>0</v>
      </c>
      <c r="U55" s="298">
        <v>0</v>
      </c>
      <c r="V55" s="292">
        <f t="shared" si="2"/>
        <v>0</v>
      </c>
      <c r="W55" s="299">
        <v>0</v>
      </c>
      <c r="X55" s="290">
        <v>0</v>
      </c>
      <c r="Y55" s="290">
        <v>0</v>
      </c>
      <c r="Z55" s="296">
        <f>(Company_data!T55+F55)/Company_data!J55</f>
        <v>1.6185092220175172</v>
      </c>
      <c r="AA55" s="296">
        <f>(Company_data!S55+F55)/Company_data!J55</f>
        <v>1.6185092220175172</v>
      </c>
      <c r="AC55" s="300">
        <v>0</v>
      </c>
      <c r="AD55" s="301">
        <f t="shared" si="3"/>
        <v>4.0258308370071966E-2</v>
      </c>
      <c r="AE55" s="292">
        <v>0</v>
      </c>
      <c r="AF55" s="301">
        <f t="shared" si="4"/>
        <v>4.0258308370071966E-2</v>
      </c>
      <c r="AG55" s="292">
        <v>0</v>
      </c>
      <c r="AH55" s="292">
        <v>0</v>
      </c>
      <c r="AI55" s="292">
        <v>0</v>
      </c>
      <c r="AJ55" s="292">
        <v>0</v>
      </c>
      <c r="AL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  <c r="AT55" s="290">
        <v>0</v>
      </c>
      <c r="AU55" s="290">
        <v>0</v>
      </c>
      <c r="AV55" s="292">
        <v>0</v>
      </c>
      <c r="AW55" s="300">
        <f t="shared" si="5"/>
        <v>0</v>
      </c>
      <c r="BA55" s="235"/>
      <c r="BC55" s="235"/>
      <c r="BD55" s="235"/>
    </row>
    <row r="56" spans="1:56" x14ac:dyDescent="0.25">
      <c r="A56" s="283">
        <v>1984</v>
      </c>
      <c r="B56" s="283">
        <v>4</v>
      </c>
      <c r="C56" s="283">
        <v>30</v>
      </c>
      <c r="D56" s="283">
        <v>31</v>
      </c>
      <c r="E56" s="283">
        <f t="shared" si="0"/>
        <v>31</v>
      </c>
      <c r="F56" s="286">
        <v>0</v>
      </c>
      <c r="G56" s="290">
        <v>0</v>
      </c>
      <c r="H56" s="290">
        <v>0</v>
      </c>
      <c r="I56" s="291">
        <v>4.5521469325765535E-2</v>
      </c>
      <c r="J56" s="301">
        <f t="shared" si="6"/>
        <v>5.3359719475138019E-2</v>
      </c>
      <c r="K56" s="292">
        <v>0</v>
      </c>
      <c r="L56" s="292">
        <v>0</v>
      </c>
      <c r="M56" s="292">
        <v>0</v>
      </c>
      <c r="N56" s="292">
        <v>0</v>
      </c>
      <c r="O56" s="293">
        <v>0</v>
      </c>
      <c r="P56" s="294">
        <v>0</v>
      </c>
      <c r="Q56" s="295">
        <v>0</v>
      </c>
      <c r="R56" s="296">
        <f t="shared" si="1"/>
        <v>5.2216812808131285E-2</v>
      </c>
      <c r="S56" s="301">
        <f t="shared" si="7"/>
        <v>-9.0261252826814159E-4</v>
      </c>
      <c r="T56" s="297">
        <v>0</v>
      </c>
      <c r="U56" s="298">
        <v>0</v>
      </c>
      <c r="V56" s="292">
        <f t="shared" si="2"/>
        <v>0</v>
      </c>
      <c r="W56" s="299">
        <v>0</v>
      </c>
      <c r="X56" s="290">
        <v>0</v>
      </c>
      <c r="Y56" s="290">
        <v>0</v>
      </c>
      <c r="Z56" s="296">
        <f>(Company_data!T56+F56)/Company_data!J56</f>
        <v>1.5665043842439386</v>
      </c>
      <c r="AA56" s="296">
        <f>(Company_data!S56+F56)/Company_data!J56</f>
        <v>1.5665043842439386</v>
      </c>
      <c r="AC56" s="300">
        <v>0</v>
      </c>
      <c r="AD56" s="301">
        <f t="shared" si="3"/>
        <v>4.5521469325765535E-2</v>
      </c>
      <c r="AE56" s="292">
        <v>0</v>
      </c>
      <c r="AF56" s="301">
        <f t="shared" si="4"/>
        <v>4.5521469325765535E-2</v>
      </c>
      <c r="AG56" s="292">
        <v>0</v>
      </c>
      <c r="AH56" s="292">
        <v>0</v>
      </c>
      <c r="AI56" s="292">
        <v>0</v>
      </c>
      <c r="AJ56" s="292">
        <v>0</v>
      </c>
      <c r="AL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  <c r="AT56" s="290">
        <v>0</v>
      </c>
      <c r="AU56" s="290">
        <v>0</v>
      </c>
      <c r="AV56" s="292">
        <v>0</v>
      </c>
      <c r="AW56" s="300">
        <f t="shared" si="5"/>
        <v>0</v>
      </c>
      <c r="BA56" s="235"/>
      <c r="BC56" s="235"/>
      <c r="BD56" s="235"/>
    </row>
    <row r="57" spans="1:56" x14ac:dyDescent="0.25">
      <c r="A57" s="283">
        <v>1984</v>
      </c>
      <c r="B57" s="283">
        <v>5</v>
      </c>
      <c r="C57" s="283">
        <v>31</v>
      </c>
      <c r="D57" s="283">
        <v>30</v>
      </c>
      <c r="E57" s="283">
        <f t="shared" si="0"/>
        <v>30</v>
      </c>
      <c r="F57" s="286">
        <v>0</v>
      </c>
      <c r="G57" s="290">
        <v>0</v>
      </c>
      <c r="H57" s="290">
        <v>0</v>
      </c>
      <c r="I57" s="291">
        <v>5.6398849776072318E-2</v>
      </c>
      <c r="J57" s="301">
        <f t="shared" si="6"/>
        <v>5.3528133066002737E-2</v>
      </c>
      <c r="K57" s="292">
        <v>0</v>
      </c>
      <c r="L57" s="292">
        <v>0</v>
      </c>
      <c r="M57" s="292">
        <v>0</v>
      </c>
      <c r="N57" s="292">
        <v>0</v>
      </c>
      <c r="O57" s="293">
        <v>0</v>
      </c>
      <c r="P57" s="294">
        <v>0</v>
      </c>
      <c r="Q57" s="295">
        <v>0</v>
      </c>
      <c r="R57" s="296">
        <f t="shared" si="1"/>
        <v>5.9273417165151214E-2</v>
      </c>
      <c r="S57" s="301">
        <f t="shared" si="7"/>
        <v>-5.3259707288191155E-4</v>
      </c>
      <c r="T57" s="297">
        <v>0</v>
      </c>
      <c r="U57" s="298">
        <v>0</v>
      </c>
      <c r="V57" s="292">
        <f t="shared" si="2"/>
        <v>0</v>
      </c>
      <c r="W57" s="299">
        <v>0</v>
      </c>
      <c r="X57" s="290">
        <v>0</v>
      </c>
      <c r="Y57" s="290">
        <v>0</v>
      </c>
      <c r="Z57" s="296">
        <f>(Company_data!T57+F57)/Company_data!J57</f>
        <v>1.8374759321196876</v>
      </c>
      <c r="AA57" s="296">
        <f>(Company_data!S57+F57)/Company_data!J57</f>
        <v>1.8374759321196876</v>
      </c>
      <c r="AC57" s="300">
        <v>0</v>
      </c>
      <c r="AD57" s="301">
        <f t="shared" si="3"/>
        <v>5.6398849776072318E-2</v>
      </c>
      <c r="AE57" s="292">
        <v>0</v>
      </c>
      <c r="AF57" s="301">
        <f t="shared" si="4"/>
        <v>5.6398849776072318E-2</v>
      </c>
      <c r="AG57" s="292">
        <v>0</v>
      </c>
      <c r="AH57" s="292">
        <v>0</v>
      </c>
      <c r="AI57" s="292">
        <v>0</v>
      </c>
      <c r="AJ57" s="292">
        <v>0</v>
      </c>
      <c r="AL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  <c r="AT57" s="290">
        <v>0</v>
      </c>
      <c r="AU57" s="290">
        <v>0</v>
      </c>
      <c r="AV57" s="292">
        <v>0</v>
      </c>
      <c r="AW57" s="300">
        <f t="shared" si="5"/>
        <v>0</v>
      </c>
      <c r="BA57" s="235"/>
      <c r="BC57" s="235"/>
      <c r="BD57" s="235"/>
    </row>
    <row r="58" spans="1:56" x14ac:dyDescent="0.25">
      <c r="A58" s="283">
        <v>1984</v>
      </c>
      <c r="B58" s="283">
        <v>6</v>
      </c>
      <c r="C58" s="283">
        <v>30</v>
      </c>
      <c r="D58" s="283">
        <v>31</v>
      </c>
      <c r="E58" s="283">
        <f t="shared" si="0"/>
        <v>31</v>
      </c>
      <c r="F58" s="286">
        <v>0</v>
      </c>
      <c r="G58" s="290">
        <v>0</v>
      </c>
      <c r="H58" s="290">
        <v>0</v>
      </c>
      <c r="I58" s="291">
        <v>6.2122262914827184E-2</v>
      </c>
      <c r="J58" s="301">
        <f t="shared" si="6"/>
        <v>5.3525560662210821E-2</v>
      </c>
      <c r="K58" s="292">
        <v>0</v>
      </c>
      <c r="L58" s="292">
        <v>0</v>
      </c>
      <c r="M58" s="292">
        <v>0</v>
      </c>
      <c r="N58" s="292">
        <v>0</v>
      </c>
      <c r="O58" s="293">
        <v>0</v>
      </c>
      <c r="P58" s="294">
        <v>0</v>
      </c>
      <c r="Q58" s="295">
        <v>0</v>
      </c>
      <c r="R58" s="296">
        <f t="shared" si="1"/>
        <v>6.2387452628238797E-2</v>
      </c>
      <c r="S58" s="301">
        <f t="shared" si="7"/>
        <v>-4.5405531420877887E-4</v>
      </c>
      <c r="T58" s="297">
        <v>0</v>
      </c>
      <c r="U58" s="298">
        <v>0</v>
      </c>
      <c r="V58" s="292">
        <f t="shared" si="2"/>
        <v>0</v>
      </c>
      <c r="W58" s="299">
        <v>0</v>
      </c>
      <c r="X58" s="290">
        <v>0</v>
      </c>
      <c r="Y58" s="290">
        <v>0</v>
      </c>
      <c r="Z58" s="296">
        <f>(Company_data!T58+F58)/Company_data!J58</f>
        <v>1.871623578847164</v>
      </c>
      <c r="AA58" s="296">
        <f>(Company_data!S58+F58)/Company_data!J58</f>
        <v>1.871623578847164</v>
      </c>
      <c r="AC58" s="300">
        <v>0</v>
      </c>
      <c r="AD58" s="301">
        <f t="shared" si="3"/>
        <v>6.2122262914827184E-2</v>
      </c>
      <c r="AE58" s="292">
        <v>0</v>
      </c>
      <c r="AF58" s="301">
        <f t="shared" si="4"/>
        <v>6.2122262914827184E-2</v>
      </c>
      <c r="AG58" s="292">
        <v>0</v>
      </c>
      <c r="AH58" s="292">
        <v>0</v>
      </c>
      <c r="AI58" s="292">
        <v>0</v>
      </c>
      <c r="AJ58" s="292">
        <v>0</v>
      </c>
      <c r="AL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  <c r="AT58" s="290">
        <v>0</v>
      </c>
      <c r="AU58" s="290">
        <v>0</v>
      </c>
      <c r="AV58" s="292">
        <v>0</v>
      </c>
      <c r="AW58" s="300">
        <f t="shared" si="5"/>
        <v>0</v>
      </c>
      <c r="BA58" s="235"/>
      <c r="BC58" s="235"/>
      <c r="BD58" s="235"/>
    </row>
    <row r="59" spans="1:56" x14ac:dyDescent="0.25">
      <c r="A59" s="283">
        <v>1984</v>
      </c>
      <c r="B59" s="283">
        <v>7</v>
      </c>
      <c r="C59" s="283">
        <v>31</v>
      </c>
      <c r="D59" s="283">
        <v>30</v>
      </c>
      <c r="E59" s="283">
        <f t="shared" si="0"/>
        <v>30</v>
      </c>
      <c r="F59" s="286">
        <v>0</v>
      </c>
      <c r="G59" s="290">
        <v>0</v>
      </c>
      <c r="H59" s="290">
        <v>0</v>
      </c>
      <c r="I59" s="291">
        <v>6.4335611192106096E-2</v>
      </c>
      <c r="J59" s="301">
        <f t="shared" si="6"/>
        <v>5.3579210146704276E-2</v>
      </c>
      <c r="K59" s="292">
        <v>0</v>
      </c>
      <c r="L59" s="292">
        <v>0</v>
      </c>
      <c r="M59" s="292">
        <v>0</v>
      </c>
      <c r="N59" s="292">
        <v>0</v>
      </c>
      <c r="O59" s="293">
        <v>0</v>
      </c>
      <c r="P59" s="294">
        <v>0</v>
      </c>
      <c r="Q59" s="295">
        <v>0</v>
      </c>
      <c r="R59" s="296">
        <f t="shared" si="1"/>
        <v>6.6758867401833996E-2</v>
      </c>
      <c r="S59" s="301">
        <f t="shared" si="7"/>
        <v>-2.8127622341195258E-4</v>
      </c>
      <c r="T59" s="297">
        <v>0</v>
      </c>
      <c r="U59" s="298">
        <v>0</v>
      </c>
      <c r="V59" s="292">
        <f t="shared" si="2"/>
        <v>0</v>
      </c>
      <c r="W59" s="299">
        <v>0</v>
      </c>
      <c r="X59" s="290">
        <v>0</v>
      </c>
      <c r="Y59" s="290">
        <v>0</v>
      </c>
      <c r="Z59" s="296">
        <f>(Company_data!T59+F59)/Company_data!J59</f>
        <v>2.0695248894568539</v>
      </c>
      <c r="AA59" s="296">
        <f>(Company_data!S59+F59)/Company_data!J59</f>
        <v>2.0695248894568539</v>
      </c>
      <c r="AC59" s="300">
        <v>0</v>
      </c>
      <c r="AD59" s="301">
        <f t="shared" si="3"/>
        <v>6.4335611192106096E-2</v>
      </c>
      <c r="AE59" s="292">
        <v>0</v>
      </c>
      <c r="AF59" s="301">
        <f t="shared" si="4"/>
        <v>6.4335611192106096E-2</v>
      </c>
      <c r="AG59" s="292">
        <v>0</v>
      </c>
      <c r="AH59" s="292">
        <v>0</v>
      </c>
      <c r="AI59" s="292">
        <v>0</v>
      </c>
      <c r="AJ59" s="292">
        <v>0</v>
      </c>
      <c r="AL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  <c r="AT59" s="290">
        <v>0</v>
      </c>
      <c r="AU59" s="290">
        <v>0</v>
      </c>
      <c r="AV59" s="292">
        <v>0</v>
      </c>
      <c r="AW59" s="300">
        <f t="shared" si="5"/>
        <v>0</v>
      </c>
      <c r="BA59" s="235"/>
      <c r="BC59" s="235"/>
      <c r="BD59" s="235"/>
    </row>
    <row r="60" spans="1:56" x14ac:dyDescent="0.25">
      <c r="A60" s="283">
        <v>1984</v>
      </c>
      <c r="B60" s="283">
        <v>8</v>
      </c>
      <c r="C60" s="283">
        <v>31</v>
      </c>
      <c r="D60" s="283">
        <v>31</v>
      </c>
      <c r="E60" s="283">
        <f t="shared" si="0"/>
        <v>31</v>
      </c>
      <c r="F60" s="286">
        <v>0</v>
      </c>
      <c r="G60" s="290">
        <v>0</v>
      </c>
      <c r="H60" s="290">
        <v>0</v>
      </c>
      <c r="I60" s="291">
        <v>6.5153223547661968E-2</v>
      </c>
      <c r="J60" s="301">
        <f t="shared" si="6"/>
        <v>5.3670446957418939E-2</v>
      </c>
      <c r="K60" s="292">
        <v>0</v>
      </c>
      <c r="L60" s="292">
        <v>0</v>
      </c>
      <c r="M60" s="292">
        <v>0</v>
      </c>
      <c r="N60" s="292">
        <v>0</v>
      </c>
      <c r="O60" s="293">
        <v>0</v>
      </c>
      <c r="P60" s="294">
        <v>0</v>
      </c>
      <c r="Q60" s="295">
        <v>0</v>
      </c>
      <c r="R60" s="296">
        <f t="shared" si="1"/>
        <v>6.9566692585473433E-2</v>
      </c>
      <c r="S60" s="301">
        <f t="shared" si="7"/>
        <v>-4.5089611683250819E-5</v>
      </c>
      <c r="T60" s="297">
        <v>0</v>
      </c>
      <c r="U60" s="298">
        <v>0</v>
      </c>
      <c r="V60" s="292">
        <f t="shared" si="2"/>
        <v>0</v>
      </c>
      <c r="W60" s="299">
        <v>0</v>
      </c>
      <c r="X60" s="290">
        <v>0</v>
      </c>
      <c r="Y60" s="290">
        <v>0</v>
      </c>
      <c r="Z60" s="296">
        <f>(Company_data!T60+F60)/Company_data!J60</f>
        <v>2.1565674701496764</v>
      </c>
      <c r="AA60" s="296">
        <f>(Company_data!S60+F60)/Company_data!J60</f>
        <v>2.1565674701496764</v>
      </c>
      <c r="AC60" s="300">
        <v>0</v>
      </c>
      <c r="AD60" s="301">
        <f t="shared" si="3"/>
        <v>6.5153223547661968E-2</v>
      </c>
      <c r="AE60" s="292">
        <v>0</v>
      </c>
      <c r="AF60" s="301">
        <f t="shared" si="4"/>
        <v>6.5153223547661968E-2</v>
      </c>
      <c r="AG60" s="292">
        <v>0</v>
      </c>
      <c r="AH60" s="292">
        <v>0</v>
      </c>
      <c r="AI60" s="292">
        <v>0</v>
      </c>
      <c r="AJ60" s="292">
        <v>0</v>
      </c>
      <c r="AL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  <c r="AT60" s="290">
        <v>0</v>
      </c>
      <c r="AU60" s="290">
        <v>0</v>
      </c>
      <c r="AV60" s="292">
        <v>0</v>
      </c>
      <c r="AW60" s="300">
        <f t="shared" si="5"/>
        <v>0</v>
      </c>
      <c r="BA60" s="235"/>
      <c r="BC60" s="235"/>
      <c r="BD60" s="235"/>
    </row>
    <row r="61" spans="1:56" x14ac:dyDescent="0.25">
      <c r="A61" s="283">
        <v>1984</v>
      </c>
      <c r="B61" s="283">
        <v>9</v>
      </c>
      <c r="C61" s="283">
        <v>30</v>
      </c>
      <c r="D61" s="283">
        <v>31</v>
      </c>
      <c r="E61" s="283">
        <f t="shared" si="0"/>
        <v>31</v>
      </c>
      <c r="F61" s="286">
        <v>0</v>
      </c>
      <c r="G61" s="290">
        <v>0</v>
      </c>
      <c r="H61" s="290">
        <v>0</v>
      </c>
      <c r="I61" s="291">
        <v>6.5070415815129665E-2</v>
      </c>
      <c r="J61" s="301">
        <f t="shared" si="6"/>
        <v>5.3792185728529944E-2</v>
      </c>
      <c r="K61" s="292">
        <v>0</v>
      </c>
      <c r="L61" s="292">
        <v>0</v>
      </c>
      <c r="M61" s="292">
        <v>0</v>
      </c>
      <c r="N61" s="292">
        <v>0</v>
      </c>
      <c r="O61" s="293">
        <v>0</v>
      </c>
      <c r="P61" s="294">
        <v>0</v>
      </c>
      <c r="Q61" s="295">
        <v>0</v>
      </c>
      <c r="R61" s="296">
        <f t="shared" si="1"/>
        <v>6.2892813690329452E-2</v>
      </c>
      <c r="S61" s="301">
        <f t="shared" si="7"/>
        <v>2.2271668881797962E-4</v>
      </c>
      <c r="T61" s="297">
        <v>0</v>
      </c>
      <c r="U61" s="298">
        <v>0</v>
      </c>
      <c r="V61" s="292">
        <f t="shared" si="2"/>
        <v>0</v>
      </c>
      <c r="W61" s="299">
        <v>0</v>
      </c>
      <c r="X61" s="290">
        <v>0</v>
      </c>
      <c r="Y61" s="290">
        <v>0</v>
      </c>
      <c r="Z61" s="296">
        <f>(Company_data!T61+F61)/Company_data!J61</f>
        <v>1.8867844107098837</v>
      </c>
      <c r="AA61" s="296">
        <f>(Company_data!S61+F61)/Company_data!J61</f>
        <v>1.8867844107098837</v>
      </c>
      <c r="AC61" s="300">
        <v>0</v>
      </c>
      <c r="AD61" s="301">
        <f t="shared" si="3"/>
        <v>6.5070415815129665E-2</v>
      </c>
      <c r="AE61" s="292">
        <v>0</v>
      </c>
      <c r="AF61" s="301">
        <f t="shared" si="4"/>
        <v>6.5070415815129665E-2</v>
      </c>
      <c r="AG61" s="292">
        <v>0</v>
      </c>
      <c r="AH61" s="292">
        <v>0</v>
      </c>
      <c r="AI61" s="292">
        <v>0</v>
      </c>
      <c r="AJ61" s="292">
        <v>0</v>
      </c>
      <c r="AL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  <c r="AT61" s="290">
        <v>0</v>
      </c>
      <c r="AU61" s="290">
        <v>0</v>
      </c>
      <c r="AV61" s="292">
        <v>0</v>
      </c>
      <c r="AW61" s="300">
        <f t="shared" si="5"/>
        <v>0</v>
      </c>
      <c r="BA61" s="235"/>
      <c r="BC61" s="235"/>
      <c r="BD61" s="235"/>
    </row>
    <row r="62" spans="1:56" x14ac:dyDescent="0.25">
      <c r="A62" s="283">
        <v>1984</v>
      </c>
      <c r="B62" s="283">
        <v>10</v>
      </c>
      <c r="C62" s="283">
        <v>31</v>
      </c>
      <c r="D62" s="283">
        <v>30</v>
      </c>
      <c r="E62" s="283">
        <f t="shared" si="0"/>
        <v>30</v>
      </c>
      <c r="F62" s="286">
        <v>0</v>
      </c>
      <c r="G62" s="290">
        <v>0</v>
      </c>
      <c r="H62" s="290">
        <v>0</v>
      </c>
      <c r="I62" s="291">
        <v>6.2783800784649249E-2</v>
      </c>
      <c r="J62" s="301">
        <f t="shared" si="6"/>
        <v>5.3918044557653859E-2</v>
      </c>
      <c r="K62" s="292">
        <v>0</v>
      </c>
      <c r="L62" s="292">
        <v>0</v>
      </c>
      <c r="M62" s="292">
        <v>0</v>
      </c>
      <c r="N62" s="292">
        <v>0</v>
      </c>
      <c r="O62" s="293">
        <v>0</v>
      </c>
      <c r="P62" s="294">
        <v>0</v>
      </c>
      <c r="Q62" s="295">
        <v>0</v>
      </c>
      <c r="R62" s="296">
        <f t="shared" si="1"/>
        <v>5.7118571649777634E-2</v>
      </c>
      <c r="S62" s="301">
        <f t="shared" si="7"/>
        <v>4.6108139575702645E-4</v>
      </c>
      <c r="T62" s="297">
        <v>0</v>
      </c>
      <c r="U62" s="298">
        <v>0</v>
      </c>
      <c r="V62" s="292">
        <f t="shared" si="2"/>
        <v>0</v>
      </c>
      <c r="W62" s="299">
        <v>0</v>
      </c>
      <c r="X62" s="290">
        <v>0</v>
      </c>
      <c r="Y62" s="290">
        <v>0</v>
      </c>
      <c r="Z62" s="296">
        <f>(Company_data!T62+F62)/Company_data!J62</f>
        <v>1.7706757211431066</v>
      </c>
      <c r="AA62" s="296">
        <f>(Company_data!S62+F62)/Company_data!J62</f>
        <v>1.7706757211431066</v>
      </c>
      <c r="AC62" s="300">
        <v>0</v>
      </c>
      <c r="AD62" s="301">
        <f t="shared" si="3"/>
        <v>6.2783800784649249E-2</v>
      </c>
      <c r="AE62" s="292">
        <v>0</v>
      </c>
      <c r="AF62" s="301">
        <f t="shared" si="4"/>
        <v>6.2783800784649249E-2</v>
      </c>
      <c r="AG62" s="292">
        <v>0</v>
      </c>
      <c r="AH62" s="292">
        <v>0</v>
      </c>
      <c r="AI62" s="292">
        <v>0</v>
      </c>
      <c r="AJ62" s="292">
        <v>0</v>
      </c>
      <c r="AL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  <c r="AT62" s="290">
        <v>0</v>
      </c>
      <c r="AU62" s="290">
        <v>0</v>
      </c>
      <c r="AV62" s="292">
        <v>0</v>
      </c>
      <c r="AW62" s="300">
        <f t="shared" si="5"/>
        <v>0</v>
      </c>
      <c r="BA62" s="235"/>
      <c r="BC62" s="235"/>
      <c r="BD62" s="235"/>
    </row>
    <row r="63" spans="1:56" x14ac:dyDescent="0.25">
      <c r="A63" s="283">
        <v>1984</v>
      </c>
      <c r="B63" s="283">
        <v>11</v>
      </c>
      <c r="C63" s="283">
        <v>30</v>
      </c>
      <c r="D63" s="283">
        <v>31</v>
      </c>
      <c r="E63" s="283">
        <f t="shared" si="0"/>
        <v>31</v>
      </c>
      <c r="F63" s="286">
        <v>0</v>
      </c>
      <c r="G63" s="290">
        <v>0</v>
      </c>
      <c r="H63" s="290">
        <v>0</v>
      </c>
      <c r="I63" s="291">
        <v>5.6124862176113864E-2</v>
      </c>
      <c r="J63" s="301">
        <f t="shared" si="6"/>
        <v>5.4106334041624841E-2</v>
      </c>
      <c r="K63" s="292">
        <v>0</v>
      </c>
      <c r="L63" s="292">
        <v>0</v>
      </c>
      <c r="M63" s="292">
        <v>0</v>
      </c>
      <c r="N63" s="292">
        <v>0</v>
      </c>
      <c r="O63" s="293">
        <v>0</v>
      </c>
      <c r="P63" s="294">
        <v>0</v>
      </c>
      <c r="Q63" s="295">
        <v>0</v>
      </c>
      <c r="R63" s="296">
        <f t="shared" si="1"/>
        <v>4.9937130903456452E-2</v>
      </c>
      <c r="S63" s="301">
        <f t="shared" si="7"/>
        <v>7.0737103011902364E-4</v>
      </c>
      <c r="T63" s="297">
        <v>0</v>
      </c>
      <c r="U63" s="298">
        <v>0</v>
      </c>
      <c r="V63" s="292">
        <f t="shared" si="2"/>
        <v>0</v>
      </c>
      <c r="W63" s="299">
        <v>0</v>
      </c>
      <c r="X63" s="290">
        <v>0</v>
      </c>
      <c r="Y63" s="290">
        <v>0</v>
      </c>
      <c r="Z63" s="296">
        <f>(Company_data!T63+F63)/Company_data!J63</f>
        <v>1.4981139271036936</v>
      </c>
      <c r="AA63" s="296">
        <f>(Company_data!S63+F63)/Company_data!J63</f>
        <v>1.4981139271036936</v>
      </c>
      <c r="AC63" s="300">
        <v>0</v>
      </c>
      <c r="AD63" s="301">
        <f t="shared" si="3"/>
        <v>5.6124862176113864E-2</v>
      </c>
      <c r="AE63" s="292">
        <v>0</v>
      </c>
      <c r="AF63" s="301">
        <f t="shared" si="4"/>
        <v>5.6124862176113864E-2</v>
      </c>
      <c r="AG63" s="292">
        <v>0</v>
      </c>
      <c r="AH63" s="292">
        <v>0</v>
      </c>
      <c r="AI63" s="292">
        <v>0</v>
      </c>
      <c r="AJ63" s="292">
        <v>0</v>
      </c>
      <c r="AL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  <c r="AT63" s="290">
        <v>0</v>
      </c>
      <c r="AU63" s="290">
        <v>0</v>
      </c>
      <c r="AV63" s="292">
        <v>0</v>
      </c>
      <c r="AW63" s="300">
        <f t="shared" si="5"/>
        <v>0</v>
      </c>
      <c r="BA63" s="235"/>
      <c r="BC63" s="235"/>
      <c r="BD63" s="235"/>
    </row>
    <row r="64" spans="1:56" x14ac:dyDescent="0.25">
      <c r="A64" s="283">
        <v>1984</v>
      </c>
      <c r="B64" s="283">
        <v>12</v>
      </c>
      <c r="C64" s="283">
        <v>31</v>
      </c>
      <c r="D64" s="283">
        <v>30</v>
      </c>
      <c r="E64" s="283">
        <f t="shared" si="0"/>
        <v>30</v>
      </c>
      <c r="F64" s="286">
        <v>0</v>
      </c>
      <c r="G64" s="290">
        <v>0</v>
      </c>
      <c r="H64" s="290">
        <v>0</v>
      </c>
      <c r="I64" s="291">
        <v>4.9319844635644212E-2</v>
      </c>
      <c r="J64" s="301">
        <f t="shared" si="6"/>
        <v>5.4237755265349914E-2</v>
      </c>
      <c r="K64" s="292">
        <v>0</v>
      </c>
      <c r="L64" s="292">
        <v>0</v>
      </c>
      <c r="M64" s="292">
        <v>0</v>
      </c>
      <c r="N64" s="292">
        <v>0</v>
      </c>
      <c r="O64" s="293">
        <v>0</v>
      </c>
      <c r="P64" s="294">
        <v>0</v>
      </c>
      <c r="Q64" s="295">
        <v>0</v>
      </c>
      <c r="R64" s="296">
        <f t="shared" si="1"/>
        <v>4.9535477640680177E-2</v>
      </c>
      <c r="S64" s="301">
        <f t="shared" si="7"/>
        <v>8.3283342080384126E-4</v>
      </c>
      <c r="T64" s="297">
        <v>0</v>
      </c>
      <c r="U64" s="298">
        <v>0</v>
      </c>
      <c r="V64" s="292">
        <f t="shared" si="2"/>
        <v>0</v>
      </c>
      <c r="W64" s="299">
        <v>0</v>
      </c>
      <c r="X64" s="290">
        <v>0</v>
      </c>
      <c r="Y64" s="290">
        <v>0</v>
      </c>
      <c r="Z64" s="296">
        <f>(Company_data!T64+F64)/Company_data!J64</f>
        <v>1.5355998068610854</v>
      </c>
      <c r="AA64" s="296">
        <f>(Company_data!S64+F64)/Company_data!J64</f>
        <v>1.5355998068610854</v>
      </c>
      <c r="AC64" s="300">
        <v>0</v>
      </c>
      <c r="AD64" s="301">
        <f t="shared" si="3"/>
        <v>4.9319844635644212E-2</v>
      </c>
      <c r="AE64" s="292">
        <v>0</v>
      </c>
      <c r="AF64" s="301">
        <f t="shared" si="4"/>
        <v>4.9319844635644212E-2</v>
      </c>
      <c r="AG64" s="292">
        <v>0</v>
      </c>
      <c r="AH64" s="292">
        <v>0</v>
      </c>
      <c r="AI64" s="292">
        <v>0</v>
      </c>
      <c r="AJ64" s="292">
        <v>0</v>
      </c>
      <c r="AL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  <c r="AT64" s="290">
        <v>0</v>
      </c>
      <c r="AU64" s="290">
        <v>0</v>
      </c>
      <c r="AV64" s="292">
        <v>0</v>
      </c>
      <c r="AW64" s="300">
        <f t="shared" si="5"/>
        <v>0</v>
      </c>
      <c r="BA64" s="235"/>
      <c r="BC64" s="235"/>
      <c r="BD64" s="235"/>
    </row>
    <row r="65" spans="1:56" x14ac:dyDescent="0.25">
      <c r="A65" s="283">
        <v>1985</v>
      </c>
      <c r="B65" s="283">
        <v>1</v>
      </c>
      <c r="C65" s="283">
        <v>31</v>
      </c>
      <c r="D65" s="283">
        <v>31</v>
      </c>
      <c r="E65" s="283">
        <f t="shared" si="0"/>
        <v>31</v>
      </c>
      <c r="F65" s="286">
        <v>0</v>
      </c>
      <c r="G65" s="290">
        <v>0</v>
      </c>
      <c r="H65" s="290">
        <v>0</v>
      </c>
      <c r="I65" s="291">
        <v>4.4764660244391283E-2</v>
      </c>
      <c r="J65" s="301">
        <f t="shared" si="6"/>
        <v>5.4377869043801215E-2</v>
      </c>
      <c r="K65" s="292">
        <v>0</v>
      </c>
      <c r="L65" s="292">
        <v>0</v>
      </c>
      <c r="M65" s="292">
        <v>0</v>
      </c>
      <c r="N65" s="292">
        <v>0</v>
      </c>
      <c r="O65" s="293">
        <v>0</v>
      </c>
      <c r="P65" s="294">
        <v>0</v>
      </c>
      <c r="Q65" s="295">
        <v>0</v>
      </c>
      <c r="R65" s="296">
        <f t="shared" si="1"/>
        <v>5.5817352875658068E-2</v>
      </c>
      <c r="S65" s="301">
        <f t="shared" si="7"/>
        <v>9.5294898892634566E-4</v>
      </c>
      <c r="T65" s="297">
        <v>0</v>
      </c>
      <c r="U65" s="298">
        <v>0</v>
      </c>
      <c r="V65" s="292">
        <f t="shared" si="2"/>
        <v>0</v>
      </c>
      <c r="W65" s="299">
        <v>0</v>
      </c>
      <c r="X65" s="290">
        <v>0</v>
      </c>
      <c r="Y65" s="290">
        <v>0</v>
      </c>
      <c r="Z65" s="296">
        <f>(Company_data!T65+F65)/Company_data!J65</f>
        <v>1.7303379391454001</v>
      </c>
      <c r="AA65" s="296">
        <f>(Company_data!S65+F65)/Company_data!J65</f>
        <v>1.7303379391454001</v>
      </c>
      <c r="AC65" s="300">
        <v>0</v>
      </c>
      <c r="AD65" s="301">
        <f t="shared" si="3"/>
        <v>4.4764660244391283E-2</v>
      </c>
      <c r="AE65" s="292">
        <v>0</v>
      </c>
      <c r="AF65" s="301">
        <f t="shared" si="4"/>
        <v>4.4764660244391283E-2</v>
      </c>
      <c r="AG65" s="292">
        <v>0</v>
      </c>
      <c r="AH65" s="292">
        <v>0</v>
      </c>
      <c r="AI65" s="292">
        <v>0</v>
      </c>
      <c r="AJ65" s="292">
        <v>0</v>
      </c>
      <c r="AL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  <c r="AT65" s="290">
        <v>0</v>
      </c>
      <c r="AU65" s="290">
        <v>0</v>
      </c>
      <c r="AV65" s="292">
        <v>0</v>
      </c>
      <c r="AW65" s="300">
        <f t="shared" si="5"/>
        <v>0</v>
      </c>
      <c r="BA65" s="235"/>
      <c r="BC65" s="235"/>
      <c r="BD65" s="235"/>
    </row>
    <row r="66" spans="1:56" x14ac:dyDescent="0.25">
      <c r="A66" s="283">
        <v>1985</v>
      </c>
      <c r="B66" s="283">
        <v>2</v>
      </c>
      <c r="C66" s="283">
        <v>28</v>
      </c>
      <c r="D66" s="283">
        <v>28</v>
      </c>
      <c r="E66" s="283">
        <f t="shared" si="0"/>
        <v>28</v>
      </c>
      <c r="F66" s="286">
        <v>0</v>
      </c>
      <c r="G66" s="290">
        <v>0</v>
      </c>
      <c r="H66" s="290">
        <v>0</v>
      </c>
      <c r="I66" s="291">
        <v>4.2123727064391325E-2</v>
      </c>
      <c r="J66" s="301">
        <f t="shared" si="6"/>
        <v>5.4498086320568719E-2</v>
      </c>
      <c r="K66" s="292">
        <v>0</v>
      </c>
      <c r="L66" s="292">
        <v>0</v>
      </c>
      <c r="M66" s="292">
        <v>0</v>
      </c>
      <c r="N66" s="292">
        <v>0</v>
      </c>
      <c r="O66" s="293">
        <v>0</v>
      </c>
      <c r="P66" s="294">
        <v>0</v>
      </c>
      <c r="Q66" s="295">
        <v>0</v>
      </c>
      <c r="R66" s="296">
        <f t="shared" si="1"/>
        <v>5.2520881389031035E-2</v>
      </c>
      <c r="S66" s="301">
        <f t="shared" si="7"/>
        <v>1.0639877815575571E-3</v>
      </c>
      <c r="T66" s="297">
        <v>0</v>
      </c>
      <c r="U66" s="298">
        <v>0</v>
      </c>
      <c r="V66" s="292">
        <f t="shared" si="2"/>
        <v>0</v>
      </c>
      <c r="W66" s="299">
        <v>0</v>
      </c>
      <c r="X66" s="290">
        <v>0</v>
      </c>
      <c r="Y66" s="290">
        <v>0</v>
      </c>
      <c r="Z66" s="296">
        <f>(Company_data!T66+F66)/Company_data!J66</f>
        <v>1.4705846788928689</v>
      </c>
      <c r="AA66" s="296">
        <f>(Company_data!S66+F66)/Company_data!J66</f>
        <v>1.4705846788928689</v>
      </c>
      <c r="AC66" s="300">
        <v>0</v>
      </c>
      <c r="AD66" s="301">
        <f t="shared" si="3"/>
        <v>4.2123727064391325E-2</v>
      </c>
      <c r="AE66" s="292">
        <v>0</v>
      </c>
      <c r="AF66" s="301">
        <f t="shared" si="4"/>
        <v>4.2123727064391325E-2</v>
      </c>
      <c r="AG66" s="292">
        <v>0</v>
      </c>
      <c r="AH66" s="292">
        <v>0</v>
      </c>
      <c r="AI66" s="292">
        <v>0</v>
      </c>
      <c r="AJ66" s="292">
        <v>0</v>
      </c>
      <c r="AL66" s="290">
        <v>0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  <c r="AT66" s="290">
        <v>0</v>
      </c>
      <c r="AU66" s="290">
        <v>0</v>
      </c>
      <c r="AV66" s="292">
        <v>0</v>
      </c>
      <c r="AW66" s="300">
        <f t="shared" si="5"/>
        <v>0</v>
      </c>
      <c r="BA66" s="235"/>
      <c r="BC66" s="235"/>
      <c r="BD66" s="235"/>
    </row>
    <row r="67" spans="1:56" x14ac:dyDescent="0.25">
      <c r="A67" s="283">
        <v>1985</v>
      </c>
      <c r="B67" s="283">
        <v>3</v>
      </c>
      <c r="C67" s="283">
        <v>31</v>
      </c>
      <c r="D67" s="283">
        <v>31</v>
      </c>
      <c r="E67" s="283">
        <f t="shared" si="0"/>
        <v>31</v>
      </c>
      <c r="F67" s="286">
        <v>0</v>
      </c>
      <c r="G67" s="290">
        <v>0</v>
      </c>
      <c r="H67" s="290">
        <v>0</v>
      </c>
      <c r="I67" s="291">
        <v>4.1802731596431608E-2</v>
      </c>
      <c r="J67" s="301">
        <f t="shared" si="6"/>
        <v>5.46267882560987E-2</v>
      </c>
      <c r="K67" s="292">
        <v>0</v>
      </c>
      <c r="L67" s="292">
        <v>0</v>
      </c>
      <c r="M67" s="292">
        <v>0</v>
      </c>
      <c r="N67" s="292">
        <v>0</v>
      </c>
      <c r="O67" s="293">
        <v>0</v>
      </c>
      <c r="P67" s="294">
        <v>0</v>
      </c>
      <c r="Q67" s="295">
        <v>0</v>
      </c>
      <c r="R67" s="296">
        <f t="shared" si="1"/>
        <v>4.911697591548933E-2</v>
      </c>
      <c r="S67" s="301">
        <f t="shared" si="7"/>
        <v>1.2106315916147747E-3</v>
      </c>
      <c r="T67" s="297">
        <v>0</v>
      </c>
      <c r="U67" s="298">
        <v>0</v>
      </c>
      <c r="V67" s="292">
        <f t="shared" si="2"/>
        <v>0</v>
      </c>
      <c r="W67" s="299">
        <v>0</v>
      </c>
      <c r="X67" s="290">
        <v>0</v>
      </c>
      <c r="Y67" s="290">
        <v>0</v>
      </c>
      <c r="Z67" s="296">
        <f>(Company_data!T67+F67)/Company_data!J67</f>
        <v>1.5226262533801693</v>
      </c>
      <c r="AA67" s="296">
        <f>(Company_data!S67+F67)/Company_data!J67</f>
        <v>1.5226262533801693</v>
      </c>
      <c r="AC67" s="300">
        <v>0</v>
      </c>
      <c r="AD67" s="301">
        <f t="shared" si="3"/>
        <v>4.1802731596431608E-2</v>
      </c>
      <c r="AE67" s="292">
        <v>0</v>
      </c>
      <c r="AF67" s="301">
        <f t="shared" si="4"/>
        <v>4.1802731596431608E-2</v>
      </c>
      <c r="AG67" s="292">
        <v>0</v>
      </c>
      <c r="AH67" s="292">
        <v>0</v>
      </c>
      <c r="AI67" s="292">
        <v>0</v>
      </c>
      <c r="AJ67" s="292">
        <v>0</v>
      </c>
      <c r="AL67" s="290">
        <v>0</v>
      </c>
      <c r="AN67" s="290">
        <v>0</v>
      </c>
      <c r="AO67" s="290">
        <v>0</v>
      </c>
      <c r="AP67" s="290">
        <v>0</v>
      </c>
      <c r="AQ67" s="290">
        <v>0</v>
      </c>
      <c r="AR67" s="290">
        <v>0</v>
      </c>
      <c r="AS67" s="290">
        <v>0</v>
      </c>
      <c r="AT67" s="290">
        <v>0</v>
      </c>
      <c r="AU67" s="290">
        <v>0</v>
      </c>
      <c r="AV67" s="292">
        <v>0</v>
      </c>
      <c r="AW67" s="300">
        <f t="shared" si="5"/>
        <v>0</v>
      </c>
      <c r="BA67" s="235"/>
      <c r="BC67" s="235"/>
      <c r="BD67" s="235"/>
    </row>
    <row r="68" spans="1:56" x14ac:dyDescent="0.25">
      <c r="A68" s="283">
        <v>1985</v>
      </c>
      <c r="B68" s="283">
        <v>4</v>
      </c>
      <c r="C68" s="283">
        <v>30</v>
      </c>
      <c r="D68" s="283">
        <v>31</v>
      </c>
      <c r="E68" s="283">
        <f t="shared" si="0"/>
        <v>31</v>
      </c>
      <c r="F68" s="286">
        <v>0</v>
      </c>
      <c r="G68" s="290">
        <v>0</v>
      </c>
      <c r="H68" s="290">
        <v>0</v>
      </c>
      <c r="I68" s="291">
        <v>4.69261680332176E-2</v>
      </c>
      <c r="J68" s="301">
        <f t="shared" si="6"/>
        <v>5.4743846481719684E-2</v>
      </c>
      <c r="K68" s="292">
        <v>0</v>
      </c>
      <c r="L68" s="292">
        <v>0</v>
      </c>
      <c r="M68" s="292">
        <v>0</v>
      </c>
      <c r="N68" s="292">
        <v>0</v>
      </c>
      <c r="O68" s="293">
        <v>0</v>
      </c>
      <c r="P68" s="294">
        <v>0</v>
      </c>
      <c r="Q68" s="295">
        <v>0</v>
      </c>
      <c r="R68" s="296">
        <f t="shared" si="1"/>
        <v>5.0488308680639818E-2</v>
      </c>
      <c r="S68" s="301">
        <f t="shared" si="7"/>
        <v>1.3841270065816647E-3</v>
      </c>
      <c r="T68" s="297">
        <v>0</v>
      </c>
      <c r="U68" s="298">
        <v>0</v>
      </c>
      <c r="V68" s="292">
        <f t="shared" si="2"/>
        <v>0</v>
      </c>
      <c r="W68" s="299">
        <v>0</v>
      </c>
      <c r="X68" s="290">
        <v>0</v>
      </c>
      <c r="Y68" s="290">
        <v>0</v>
      </c>
      <c r="Z68" s="296">
        <f>(Company_data!T68+F68)/Company_data!J68</f>
        <v>1.5146492604191946</v>
      </c>
      <c r="AA68" s="296">
        <f>(Company_data!S68+F68)/Company_data!J68</f>
        <v>1.5146492604191946</v>
      </c>
      <c r="AC68" s="300">
        <v>0</v>
      </c>
      <c r="AD68" s="301">
        <f t="shared" si="3"/>
        <v>4.69261680332176E-2</v>
      </c>
      <c r="AE68" s="292">
        <v>0</v>
      </c>
      <c r="AF68" s="301">
        <f t="shared" si="4"/>
        <v>4.69261680332176E-2</v>
      </c>
      <c r="AG68" s="292">
        <v>0</v>
      </c>
      <c r="AH68" s="292">
        <v>0</v>
      </c>
      <c r="AI68" s="292">
        <v>0</v>
      </c>
      <c r="AJ68" s="292">
        <v>0</v>
      </c>
      <c r="AL68" s="290">
        <v>0</v>
      </c>
      <c r="AN68" s="290">
        <v>0</v>
      </c>
      <c r="AO68" s="290">
        <v>0</v>
      </c>
      <c r="AP68" s="290">
        <v>0</v>
      </c>
      <c r="AQ68" s="290">
        <v>0</v>
      </c>
      <c r="AR68" s="290">
        <v>0</v>
      </c>
      <c r="AS68" s="290">
        <v>0</v>
      </c>
      <c r="AT68" s="290">
        <v>0</v>
      </c>
      <c r="AU68" s="290">
        <v>0</v>
      </c>
      <c r="AV68" s="292">
        <v>0</v>
      </c>
      <c r="AW68" s="300">
        <f t="shared" si="5"/>
        <v>0</v>
      </c>
      <c r="BA68" s="235"/>
      <c r="BC68" s="235"/>
      <c r="BD68" s="235"/>
    </row>
    <row r="69" spans="1:56" x14ac:dyDescent="0.25">
      <c r="A69" s="283">
        <v>1985</v>
      </c>
      <c r="B69" s="283">
        <v>5</v>
      </c>
      <c r="C69" s="283">
        <v>31</v>
      </c>
      <c r="D69" s="283">
        <v>30</v>
      </c>
      <c r="E69" s="283">
        <f t="shared" ref="E69:E132" si="8">D69</f>
        <v>30</v>
      </c>
      <c r="F69" s="286">
        <v>0</v>
      </c>
      <c r="G69" s="290">
        <v>0</v>
      </c>
      <c r="H69" s="290">
        <v>0</v>
      </c>
      <c r="I69" s="291">
        <v>5.7673441567013706E-2</v>
      </c>
      <c r="J69" s="301">
        <f t="shared" si="6"/>
        <v>5.4850062464298133E-2</v>
      </c>
      <c r="K69" s="292">
        <v>0</v>
      </c>
      <c r="L69" s="292">
        <v>0</v>
      </c>
      <c r="M69" s="292">
        <v>0</v>
      </c>
      <c r="N69" s="292">
        <v>0</v>
      </c>
      <c r="O69" s="293">
        <v>0</v>
      </c>
      <c r="P69" s="294">
        <v>0</v>
      </c>
      <c r="Q69" s="295">
        <v>0</v>
      </c>
      <c r="R69" s="296">
        <f t="shared" ref="R69:R132" si="9">Z69/C69</f>
        <v>5.8455439225328816E-2</v>
      </c>
      <c r="S69" s="301">
        <f t="shared" si="7"/>
        <v>1.3219293982953961E-3</v>
      </c>
      <c r="T69" s="297">
        <v>0</v>
      </c>
      <c r="U69" s="298">
        <v>0</v>
      </c>
      <c r="V69" s="292">
        <f t="shared" ref="V69:V132" si="10">U69/E69</f>
        <v>0</v>
      </c>
      <c r="W69" s="299">
        <v>0</v>
      </c>
      <c r="X69" s="290">
        <v>0</v>
      </c>
      <c r="Y69" s="290">
        <v>0</v>
      </c>
      <c r="Z69" s="296">
        <f>(Company_data!T69+F69)/Company_data!J69</f>
        <v>1.8121186159851932</v>
      </c>
      <c r="AA69" s="296">
        <f>(Company_data!S69+F69)/Company_data!J69</f>
        <v>1.8121186159851932</v>
      </c>
      <c r="AC69" s="300">
        <v>0</v>
      </c>
      <c r="AD69" s="301">
        <f t="shared" si="3"/>
        <v>5.7673441567013706E-2</v>
      </c>
      <c r="AE69" s="292">
        <v>0</v>
      </c>
      <c r="AF69" s="301">
        <f t="shared" si="4"/>
        <v>5.7673441567013706E-2</v>
      </c>
      <c r="AG69" s="292">
        <v>0</v>
      </c>
      <c r="AH69" s="292">
        <v>0</v>
      </c>
      <c r="AI69" s="292">
        <v>0</v>
      </c>
      <c r="AJ69" s="292">
        <v>0</v>
      </c>
      <c r="AL69" s="290">
        <v>0</v>
      </c>
      <c r="AN69" s="290">
        <v>0</v>
      </c>
      <c r="AO69" s="290">
        <v>0</v>
      </c>
      <c r="AP69" s="290">
        <v>0</v>
      </c>
      <c r="AQ69" s="290">
        <v>0</v>
      </c>
      <c r="AR69" s="290">
        <v>0</v>
      </c>
      <c r="AS69" s="290">
        <v>0</v>
      </c>
      <c r="AT69" s="290">
        <v>0</v>
      </c>
      <c r="AU69" s="290">
        <v>0</v>
      </c>
      <c r="AV69" s="292">
        <v>0</v>
      </c>
      <c r="AW69" s="300">
        <f t="shared" si="5"/>
        <v>0</v>
      </c>
      <c r="BA69" s="235"/>
      <c r="BC69" s="235"/>
      <c r="BD69" s="235"/>
    </row>
    <row r="70" spans="1:56" x14ac:dyDescent="0.25">
      <c r="A70" s="283">
        <v>1985</v>
      </c>
      <c r="B70" s="283">
        <v>6</v>
      </c>
      <c r="C70" s="283">
        <v>30</v>
      </c>
      <c r="D70" s="283">
        <v>31</v>
      </c>
      <c r="E70" s="283">
        <f t="shared" si="8"/>
        <v>31</v>
      </c>
      <c r="F70" s="286">
        <v>0</v>
      </c>
      <c r="G70" s="290">
        <v>0</v>
      </c>
      <c r="H70" s="290">
        <v>0</v>
      </c>
      <c r="I70" s="291">
        <v>6.3058504268246357E-2</v>
      </c>
      <c r="J70" s="301">
        <f t="shared" si="6"/>
        <v>5.4928082577083072E-2</v>
      </c>
      <c r="K70" s="292">
        <v>0</v>
      </c>
      <c r="L70" s="292">
        <v>0</v>
      </c>
      <c r="M70" s="292">
        <v>0</v>
      </c>
      <c r="N70" s="292">
        <v>0</v>
      </c>
      <c r="O70" s="293">
        <v>0</v>
      </c>
      <c r="P70" s="294">
        <v>0</v>
      </c>
      <c r="Q70" s="295">
        <v>0</v>
      </c>
      <c r="R70" s="296">
        <f t="shared" si="9"/>
        <v>6.8488579633498678E-2</v>
      </c>
      <c r="S70" s="301">
        <f t="shared" si="7"/>
        <v>1.4025219148722512E-3</v>
      </c>
      <c r="T70" s="297">
        <v>0</v>
      </c>
      <c r="U70" s="298">
        <v>0</v>
      </c>
      <c r="V70" s="292">
        <f t="shared" si="10"/>
        <v>0</v>
      </c>
      <c r="W70" s="299">
        <v>0</v>
      </c>
      <c r="X70" s="290">
        <v>0</v>
      </c>
      <c r="Y70" s="290">
        <v>0</v>
      </c>
      <c r="Z70" s="296">
        <f>(Company_data!T70+F70)/Company_data!J70</f>
        <v>2.0546573890049604</v>
      </c>
      <c r="AA70" s="296">
        <f>(Company_data!S70+F70)/Company_data!J70</f>
        <v>2.0546573890049604</v>
      </c>
      <c r="AC70" s="300">
        <v>0</v>
      </c>
      <c r="AD70" s="301">
        <f t="shared" ref="AD70:AD133" si="11">I70</f>
        <v>6.3058504268246357E-2</v>
      </c>
      <c r="AE70" s="292">
        <v>0</v>
      </c>
      <c r="AF70" s="301">
        <f t="shared" ref="AF70:AF133" si="12">I70</f>
        <v>6.3058504268246357E-2</v>
      </c>
      <c r="AG70" s="292">
        <v>0</v>
      </c>
      <c r="AH70" s="292">
        <v>0</v>
      </c>
      <c r="AI70" s="292">
        <v>0</v>
      </c>
      <c r="AJ70" s="292">
        <v>0</v>
      </c>
      <c r="AL70" s="290">
        <v>0</v>
      </c>
      <c r="AN70" s="290">
        <v>0</v>
      </c>
      <c r="AO70" s="290">
        <v>0</v>
      </c>
      <c r="AP70" s="290">
        <v>0</v>
      </c>
      <c r="AQ70" s="290">
        <v>0</v>
      </c>
      <c r="AR70" s="290">
        <v>0</v>
      </c>
      <c r="AS70" s="290">
        <v>0</v>
      </c>
      <c r="AT70" s="290">
        <v>0</v>
      </c>
      <c r="AU70" s="290">
        <v>0</v>
      </c>
      <c r="AV70" s="292">
        <v>0</v>
      </c>
      <c r="AW70" s="300">
        <f t="shared" ref="AW70:AW133" si="13">AU70+AV70</f>
        <v>0</v>
      </c>
      <c r="BA70" s="235"/>
      <c r="BC70" s="235"/>
      <c r="BD70" s="235"/>
    </row>
    <row r="71" spans="1:56" x14ac:dyDescent="0.25">
      <c r="A71" s="283">
        <v>1985</v>
      </c>
      <c r="B71" s="283">
        <v>7</v>
      </c>
      <c r="C71" s="283">
        <v>31</v>
      </c>
      <c r="D71" s="283">
        <v>30</v>
      </c>
      <c r="E71" s="283">
        <f t="shared" si="8"/>
        <v>30</v>
      </c>
      <c r="F71" s="286">
        <v>0</v>
      </c>
      <c r="G71" s="290">
        <v>0</v>
      </c>
      <c r="H71" s="290">
        <v>0</v>
      </c>
      <c r="I71" s="291">
        <v>6.5472366399982745E-2</v>
      </c>
      <c r="J71" s="301">
        <f t="shared" si="6"/>
        <v>5.5022812177739466E-2</v>
      </c>
      <c r="K71" s="292">
        <v>0</v>
      </c>
      <c r="L71" s="292">
        <v>0</v>
      </c>
      <c r="M71" s="292">
        <v>0</v>
      </c>
      <c r="N71" s="292">
        <v>0</v>
      </c>
      <c r="O71" s="293">
        <v>0</v>
      </c>
      <c r="P71" s="294">
        <v>0</v>
      </c>
      <c r="Q71" s="295">
        <v>0</v>
      </c>
      <c r="R71" s="296">
        <f t="shared" si="9"/>
        <v>6.5292459988093368E-2</v>
      </c>
      <c r="S71" s="301">
        <f t="shared" si="7"/>
        <v>1.4436020310351905E-3</v>
      </c>
      <c r="T71" s="297">
        <v>0</v>
      </c>
      <c r="U71" s="298">
        <v>0</v>
      </c>
      <c r="V71" s="292">
        <f t="shared" si="10"/>
        <v>0</v>
      </c>
      <c r="W71" s="299">
        <v>0</v>
      </c>
      <c r="X71" s="290">
        <v>0</v>
      </c>
      <c r="Y71" s="290">
        <v>0</v>
      </c>
      <c r="Z71" s="296">
        <f>(Company_data!T71+F71)/Company_data!J71</f>
        <v>2.0240662596308945</v>
      </c>
      <c r="AA71" s="296">
        <f>(Company_data!S71+F71)/Company_data!J71</f>
        <v>2.0240662596308945</v>
      </c>
      <c r="AC71" s="300">
        <v>0</v>
      </c>
      <c r="AD71" s="301">
        <f t="shared" si="11"/>
        <v>6.5472366399982745E-2</v>
      </c>
      <c r="AE71" s="292">
        <v>0</v>
      </c>
      <c r="AF71" s="301">
        <f t="shared" si="12"/>
        <v>6.5472366399982745E-2</v>
      </c>
      <c r="AG71" s="292">
        <v>0</v>
      </c>
      <c r="AH71" s="292">
        <v>0</v>
      </c>
      <c r="AI71" s="292">
        <v>0</v>
      </c>
      <c r="AJ71" s="292">
        <v>0</v>
      </c>
      <c r="AL71" s="290">
        <v>0</v>
      </c>
      <c r="AN71" s="290">
        <v>0</v>
      </c>
      <c r="AO71" s="290">
        <v>0</v>
      </c>
      <c r="AP71" s="290">
        <v>0</v>
      </c>
      <c r="AQ71" s="290">
        <v>0</v>
      </c>
      <c r="AR71" s="290">
        <v>0</v>
      </c>
      <c r="AS71" s="290">
        <v>0</v>
      </c>
      <c r="AT71" s="290">
        <v>0</v>
      </c>
      <c r="AU71" s="290">
        <v>0</v>
      </c>
      <c r="AV71" s="292">
        <v>0</v>
      </c>
      <c r="AW71" s="300">
        <f t="shared" si="13"/>
        <v>0</v>
      </c>
      <c r="BA71" s="235"/>
      <c r="BC71" s="235"/>
      <c r="BD71" s="235"/>
    </row>
    <row r="72" spans="1:56" x14ac:dyDescent="0.25">
      <c r="A72" s="283">
        <v>1985</v>
      </c>
      <c r="B72" s="283">
        <v>8</v>
      </c>
      <c r="C72" s="283">
        <v>31</v>
      </c>
      <c r="D72" s="283">
        <v>31</v>
      </c>
      <c r="E72" s="283">
        <f t="shared" si="8"/>
        <v>31</v>
      </c>
      <c r="F72" s="286">
        <v>0</v>
      </c>
      <c r="G72" s="290">
        <v>0</v>
      </c>
      <c r="H72" s="290">
        <v>0</v>
      </c>
      <c r="I72" s="291">
        <v>6.6388833519413173E-2</v>
      </c>
      <c r="J72" s="301">
        <f t="shared" si="6"/>
        <v>5.51257796753854E-2</v>
      </c>
      <c r="K72" s="292">
        <v>0</v>
      </c>
      <c r="L72" s="292">
        <v>0</v>
      </c>
      <c r="M72" s="292">
        <v>0</v>
      </c>
      <c r="N72" s="292">
        <v>0</v>
      </c>
      <c r="O72" s="293">
        <v>0</v>
      </c>
      <c r="P72" s="294">
        <v>0</v>
      </c>
      <c r="Q72" s="295">
        <v>0</v>
      </c>
      <c r="R72" s="296">
        <f t="shared" si="9"/>
        <v>6.990422429061853E-2</v>
      </c>
      <c r="S72" s="301">
        <f t="shared" si="7"/>
        <v>1.4553327179664607E-3</v>
      </c>
      <c r="T72" s="297">
        <v>0</v>
      </c>
      <c r="U72" s="298">
        <v>0</v>
      </c>
      <c r="V72" s="292">
        <f t="shared" si="10"/>
        <v>0</v>
      </c>
      <c r="W72" s="299">
        <v>0</v>
      </c>
      <c r="X72" s="290">
        <v>0</v>
      </c>
      <c r="Y72" s="290">
        <v>0</v>
      </c>
      <c r="Z72" s="296">
        <f>(Company_data!T72+F72)/Company_data!J72</f>
        <v>2.1670309530091743</v>
      </c>
      <c r="AA72" s="296">
        <f>(Company_data!S72+F72)/Company_data!J72</f>
        <v>2.1670309530091743</v>
      </c>
      <c r="AC72" s="300">
        <v>0</v>
      </c>
      <c r="AD72" s="301">
        <f t="shared" si="11"/>
        <v>6.6388833519413173E-2</v>
      </c>
      <c r="AE72" s="292">
        <v>0</v>
      </c>
      <c r="AF72" s="301">
        <f t="shared" si="12"/>
        <v>6.6388833519413173E-2</v>
      </c>
      <c r="AG72" s="292">
        <v>0</v>
      </c>
      <c r="AH72" s="292">
        <v>0</v>
      </c>
      <c r="AI72" s="292">
        <v>0</v>
      </c>
      <c r="AJ72" s="292">
        <v>0</v>
      </c>
      <c r="AL72" s="290">
        <v>0</v>
      </c>
      <c r="AN72" s="290">
        <v>0</v>
      </c>
      <c r="AO72" s="290">
        <v>0</v>
      </c>
      <c r="AP72" s="290">
        <v>0</v>
      </c>
      <c r="AQ72" s="290">
        <v>0</v>
      </c>
      <c r="AR72" s="290">
        <v>0</v>
      </c>
      <c r="AS72" s="290">
        <v>0</v>
      </c>
      <c r="AT72" s="290">
        <v>0</v>
      </c>
      <c r="AU72" s="290">
        <v>0</v>
      </c>
      <c r="AV72" s="292">
        <v>0</v>
      </c>
      <c r="AW72" s="300">
        <f t="shared" si="13"/>
        <v>0</v>
      </c>
      <c r="BA72" s="235"/>
      <c r="BC72" s="235"/>
      <c r="BD72" s="235"/>
    </row>
    <row r="73" spans="1:56" x14ac:dyDescent="0.25">
      <c r="A73" s="283">
        <v>1985</v>
      </c>
      <c r="B73" s="283">
        <v>9</v>
      </c>
      <c r="C73" s="283">
        <v>30</v>
      </c>
      <c r="D73" s="283">
        <v>31</v>
      </c>
      <c r="E73" s="283">
        <f t="shared" si="8"/>
        <v>31</v>
      </c>
      <c r="F73" s="286">
        <v>0</v>
      </c>
      <c r="G73" s="290">
        <v>0</v>
      </c>
      <c r="H73" s="290">
        <v>0</v>
      </c>
      <c r="I73" s="291">
        <v>6.65630627958117E-2</v>
      </c>
      <c r="J73" s="301">
        <f t="shared" si="6"/>
        <v>5.5250166923775566E-2</v>
      </c>
      <c r="K73" s="292">
        <v>0</v>
      </c>
      <c r="L73" s="292">
        <v>0</v>
      </c>
      <c r="M73" s="292">
        <v>0</v>
      </c>
      <c r="N73" s="292">
        <v>0</v>
      </c>
      <c r="O73" s="293">
        <v>0</v>
      </c>
      <c r="P73" s="294">
        <v>0</v>
      </c>
      <c r="Q73" s="295">
        <v>0</v>
      </c>
      <c r="R73" s="296">
        <f t="shared" si="9"/>
        <v>6.4412134156805481E-2</v>
      </c>
      <c r="S73" s="301">
        <f t="shared" si="7"/>
        <v>1.4579811952456223E-3</v>
      </c>
      <c r="T73" s="297">
        <v>0</v>
      </c>
      <c r="U73" s="298">
        <v>0</v>
      </c>
      <c r="V73" s="292">
        <f t="shared" si="10"/>
        <v>0</v>
      </c>
      <c r="W73" s="299">
        <v>0</v>
      </c>
      <c r="X73" s="290">
        <v>0</v>
      </c>
      <c r="Y73" s="290">
        <v>0</v>
      </c>
      <c r="Z73" s="296">
        <f>(Company_data!T73+F73)/Company_data!J73</f>
        <v>1.9323640247041645</v>
      </c>
      <c r="AA73" s="296">
        <f>(Company_data!S73+F73)/Company_data!J73</f>
        <v>1.9323640247041645</v>
      </c>
      <c r="AC73" s="300">
        <v>0</v>
      </c>
      <c r="AD73" s="301">
        <f t="shared" si="11"/>
        <v>6.65630627958117E-2</v>
      </c>
      <c r="AE73" s="292">
        <v>0</v>
      </c>
      <c r="AF73" s="301">
        <f t="shared" si="12"/>
        <v>6.65630627958117E-2</v>
      </c>
      <c r="AG73" s="292">
        <v>0</v>
      </c>
      <c r="AH73" s="292">
        <v>0</v>
      </c>
      <c r="AI73" s="292">
        <v>0</v>
      </c>
      <c r="AJ73" s="292">
        <v>0</v>
      </c>
      <c r="AL73" s="290">
        <v>0</v>
      </c>
      <c r="AN73" s="290">
        <v>0</v>
      </c>
      <c r="AO73" s="290">
        <v>0</v>
      </c>
      <c r="AP73" s="290">
        <v>0</v>
      </c>
      <c r="AQ73" s="290">
        <v>0</v>
      </c>
      <c r="AR73" s="290">
        <v>0</v>
      </c>
      <c r="AS73" s="290">
        <v>0</v>
      </c>
      <c r="AT73" s="290">
        <v>0</v>
      </c>
      <c r="AU73" s="290">
        <v>0</v>
      </c>
      <c r="AV73" s="292">
        <v>0</v>
      </c>
      <c r="AW73" s="300">
        <f t="shared" si="13"/>
        <v>0</v>
      </c>
      <c r="BA73" s="235"/>
      <c r="BC73" s="235"/>
      <c r="BD73" s="235"/>
    </row>
    <row r="74" spans="1:56" x14ac:dyDescent="0.25">
      <c r="A74" s="283">
        <v>1985</v>
      </c>
      <c r="B74" s="283">
        <v>10</v>
      </c>
      <c r="C74" s="283">
        <v>31</v>
      </c>
      <c r="D74" s="283">
        <v>30</v>
      </c>
      <c r="E74" s="283">
        <f t="shared" si="8"/>
        <v>30</v>
      </c>
      <c r="F74" s="286">
        <v>0</v>
      </c>
      <c r="G74" s="290">
        <v>0</v>
      </c>
      <c r="H74" s="290">
        <v>0</v>
      </c>
      <c r="I74" s="291">
        <v>6.5107395841267429E-2</v>
      </c>
      <c r="J74" s="301">
        <f t="shared" si="6"/>
        <v>5.5443799845160423E-2</v>
      </c>
      <c r="K74" s="292">
        <v>0</v>
      </c>
      <c r="L74" s="292">
        <v>0</v>
      </c>
      <c r="M74" s="292">
        <v>0</v>
      </c>
      <c r="N74" s="292">
        <v>0</v>
      </c>
      <c r="O74" s="293">
        <v>0</v>
      </c>
      <c r="P74" s="294">
        <v>0</v>
      </c>
      <c r="Q74" s="295">
        <v>0</v>
      </c>
      <c r="R74" s="296">
        <f t="shared" si="9"/>
        <v>6.4011717473507299E-2</v>
      </c>
      <c r="S74" s="301">
        <f t="shared" si="7"/>
        <v>1.5257552875065639E-3</v>
      </c>
      <c r="T74" s="297">
        <v>0</v>
      </c>
      <c r="U74" s="298">
        <v>0</v>
      </c>
      <c r="V74" s="292">
        <f t="shared" si="10"/>
        <v>0</v>
      </c>
      <c r="W74" s="299">
        <v>0</v>
      </c>
      <c r="X74" s="290">
        <v>0</v>
      </c>
      <c r="Y74" s="290">
        <v>0</v>
      </c>
      <c r="Z74" s="296">
        <f>(Company_data!T74+F74)/Company_data!J74</f>
        <v>1.9843632416787265</v>
      </c>
      <c r="AA74" s="296">
        <f>(Company_data!S74+F74)/Company_data!J74</f>
        <v>1.9843632416787265</v>
      </c>
      <c r="AC74" s="300">
        <v>0</v>
      </c>
      <c r="AD74" s="301">
        <f t="shared" si="11"/>
        <v>6.5107395841267429E-2</v>
      </c>
      <c r="AE74" s="292">
        <v>0</v>
      </c>
      <c r="AF74" s="301">
        <f t="shared" si="12"/>
        <v>6.5107395841267429E-2</v>
      </c>
      <c r="AG74" s="292">
        <v>0</v>
      </c>
      <c r="AH74" s="292">
        <v>0</v>
      </c>
      <c r="AI74" s="292">
        <v>0</v>
      </c>
      <c r="AJ74" s="292">
        <v>0</v>
      </c>
      <c r="AL74" s="290">
        <v>0</v>
      </c>
      <c r="AN74" s="290">
        <v>0</v>
      </c>
      <c r="AO74" s="290">
        <v>0</v>
      </c>
      <c r="AP74" s="290">
        <v>0</v>
      </c>
      <c r="AQ74" s="290">
        <v>0</v>
      </c>
      <c r="AR74" s="290">
        <v>0</v>
      </c>
      <c r="AS74" s="290">
        <v>0</v>
      </c>
      <c r="AT74" s="290">
        <v>0</v>
      </c>
      <c r="AU74" s="290">
        <v>0</v>
      </c>
      <c r="AV74" s="292">
        <v>0</v>
      </c>
      <c r="AW74" s="300">
        <f t="shared" si="13"/>
        <v>0</v>
      </c>
      <c r="BA74" s="235"/>
      <c r="BC74" s="235"/>
      <c r="BD74" s="235"/>
    </row>
    <row r="75" spans="1:56" x14ac:dyDescent="0.25">
      <c r="A75" s="283">
        <v>1985</v>
      </c>
      <c r="B75" s="283">
        <v>11</v>
      </c>
      <c r="C75" s="283">
        <v>30</v>
      </c>
      <c r="D75" s="283">
        <v>31</v>
      </c>
      <c r="E75" s="283">
        <f t="shared" si="8"/>
        <v>31</v>
      </c>
      <c r="F75" s="286">
        <v>0</v>
      </c>
      <c r="G75" s="290">
        <v>0</v>
      </c>
      <c r="H75" s="290">
        <v>0</v>
      </c>
      <c r="I75" s="291">
        <v>5.8731206575639114E-2</v>
      </c>
      <c r="J75" s="301">
        <f t="shared" si="6"/>
        <v>5.5660995211787523E-2</v>
      </c>
      <c r="K75" s="292">
        <v>0</v>
      </c>
      <c r="L75" s="292">
        <v>0</v>
      </c>
      <c r="M75" s="292">
        <v>0</v>
      </c>
      <c r="N75" s="292">
        <v>0</v>
      </c>
      <c r="O75" s="293">
        <v>0</v>
      </c>
      <c r="P75" s="294">
        <v>0</v>
      </c>
      <c r="Q75" s="295">
        <v>0</v>
      </c>
      <c r="R75" s="296">
        <f t="shared" si="9"/>
        <v>5.4699397577415959E-2</v>
      </c>
      <c r="S75" s="301">
        <f t="shared" si="7"/>
        <v>1.5546611701626814E-3</v>
      </c>
      <c r="T75" s="297">
        <v>0</v>
      </c>
      <c r="U75" s="298">
        <v>0</v>
      </c>
      <c r="V75" s="292">
        <f t="shared" si="10"/>
        <v>0</v>
      </c>
      <c r="W75" s="299">
        <v>0</v>
      </c>
      <c r="X75" s="290">
        <v>0</v>
      </c>
      <c r="Y75" s="290">
        <v>0</v>
      </c>
      <c r="Z75" s="296">
        <f>(Company_data!T75+F75)/Company_data!J75</f>
        <v>1.6409819273224788</v>
      </c>
      <c r="AA75" s="296">
        <f>(Company_data!S75+F75)/Company_data!J75</f>
        <v>1.6409819273224788</v>
      </c>
      <c r="AC75" s="300">
        <v>0</v>
      </c>
      <c r="AD75" s="301">
        <f t="shared" si="11"/>
        <v>5.8731206575639114E-2</v>
      </c>
      <c r="AE75" s="292">
        <v>0</v>
      </c>
      <c r="AF75" s="301">
        <f t="shared" si="12"/>
        <v>5.8731206575639114E-2</v>
      </c>
      <c r="AG75" s="292">
        <v>0</v>
      </c>
      <c r="AH75" s="292">
        <v>0</v>
      </c>
      <c r="AI75" s="292">
        <v>0</v>
      </c>
      <c r="AJ75" s="292">
        <v>0</v>
      </c>
      <c r="AL75" s="290">
        <v>0</v>
      </c>
      <c r="AN75" s="290">
        <v>0</v>
      </c>
      <c r="AO75" s="290">
        <v>0</v>
      </c>
      <c r="AP75" s="290">
        <v>0</v>
      </c>
      <c r="AQ75" s="290">
        <v>0</v>
      </c>
      <c r="AR75" s="290">
        <v>0</v>
      </c>
      <c r="AS75" s="290">
        <v>0</v>
      </c>
      <c r="AT75" s="290">
        <v>0</v>
      </c>
      <c r="AU75" s="290">
        <v>0</v>
      </c>
      <c r="AV75" s="292">
        <v>0</v>
      </c>
      <c r="AW75" s="300">
        <f t="shared" si="13"/>
        <v>0</v>
      </c>
      <c r="BA75" s="235"/>
      <c r="BC75" s="235"/>
      <c r="BD75" s="235"/>
    </row>
    <row r="76" spans="1:56" x14ac:dyDescent="0.25">
      <c r="A76" s="283">
        <v>1985</v>
      </c>
      <c r="B76" s="283">
        <v>12</v>
      </c>
      <c r="C76" s="283">
        <v>31</v>
      </c>
      <c r="D76" s="283">
        <v>30</v>
      </c>
      <c r="E76" s="283">
        <f t="shared" si="8"/>
        <v>30</v>
      </c>
      <c r="F76" s="286">
        <v>0</v>
      </c>
      <c r="G76" s="290">
        <v>0</v>
      </c>
      <c r="H76" s="290">
        <v>0</v>
      </c>
      <c r="I76" s="291">
        <v>5.2583789757432525E-2</v>
      </c>
      <c r="J76" s="301">
        <f t="shared" si="6"/>
        <v>5.5932990638603214E-2</v>
      </c>
      <c r="K76" s="292">
        <v>0</v>
      </c>
      <c r="L76" s="292">
        <v>0</v>
      </c>
      <c r="M76" s="292">
        <v>0</v>
      </c>
      <c r="N76" s="292">
        <v>0</v>
      </c>
      <c r="O76" s="293">
        <v>0</v>
      </c>
      <c r="P76" s="294">
        <v>0</v>
      </c>
      <c r="Q76" s="295">
        <v>0</v>
      </c>
      <c r="R76" s="296">
        <f t="shared" si="9"/>
        <v>5.2945340030082617E-2</v>
      </c>
      <c r="S76" s="301">
        <f t="shared" si="7"/>
        <v>1.6952353732532996E-3</v>
      </c>
      <c r="T76" s="297">
        <v>0</v>
      </c>
      <c r="U76" s="298">
        <v>0</v>
      </c>
      <c r="V76" s="292">
        <f t="shared" si="10"/>
        <v>0</v>
      </c>
      <c r="W76" s="299">
        <v>0</v>
      </c>
      <c r="X76" s="290">
        <v>0</v>
      </c>
      <c r="Y76" s="290">
        <v>0</v>
      </c>
      <c r="Z76" s="296">
        <f>(Company_data!T76+F76)/Company_data!J76</f>
        <v>1.6413055409325612</v>
      </c>
      <c r="AA76" s="296">
        <f>(Company_data!S76+F76)/Company_data!J76</f>
        <v>1.6413055409325612</v>
      </c>
      <c r="AC76" s="300">
        <v>0</v>
      </c>
      <c r="AD76" s="301">
        <f t="shared" si="11"/>
        <v>5.2583789757432525E-2</v>
      </c>
      <c r="AE76" s="292">
        <v>0</v>
      </c>
      <c r="AF76" s="301">
        <f t="shared" si="12"/>
        <v>5.2583789757432525E-2</v>
      </c>
      <c r="AG76" s="292">
        <v>0</v>
      </c>
      <c r="AH76" s="292">
        <v>0</v>
      </c>
      <c r="AI76" s="292">
        <v>0</v>
      </c>
      <c r="AJ76" s="292">
        <v>0</v>
      </c>
      <c r="AL76" s="290">
        <v>0</v>
      </c>
      <c r="AN76" s="290">
        <v>0</v>
      </c>
      <c r="AO76" s="290">
        <v>0</v>
      </c>
      <c r="AP76" s="290">
        <v>0</v>
      </c>
      <c r="AQ76" s="290">
        <v>0</v>
      </c>
      <c r="AR76" s="290">
        <v>0</v>
      </c>
      <c r="AS76" s="290">
        <v>0</v>
      </c>
      <c r="AT76" s="290">
        <v>0</v>
      </c>
      <c r="AU76" s="290">
        <v>0</v>
      </c>
      <c r="AV76" s="292">
        <v>0</v>
      </c>
      <c r="AW76" s="300">
        <f t="shared" si="13"/>
        <v>0</v>
      </c>
      <c r="BA76" s="235"/>
      <c r="BC76" s="235"/>
      <c r="BD76" s="235"/>
    </row>
    <row r="77" spans="1:56" x14ac:dyDescent="0.25">
      <c r="A77" s="283">
        <v>1986</v>
      </c>
      <c r="B77" s="283">
        <v>1</v>
      </c>
      <c r="C77" s="283">
        <v>31</v>
      </c>
      <c r="D77" s="283">
        <v>31</v>
      </c>
      <c r="E77" s="283">
        <f t="shared" si="8"/>
        <v>31</v>
      </c>
      <c r="F77" s="286">
        <v>0</v>
      </c>
      <c r="G77" s="290">
        <v>0</v>
      </c>
      <c r="H77" s="290">
        <v>0</v>
      </c>
      <c r="I77" s="291">
        <v>4.7741873859478492E-2</v>
      </c>
      <c r="J77" s="301">
        <f t="shared" si="6"/>
        <v>5.618109177319381E-2</v>
      </c>
      <c r="K77" s="292">
        <v>0</v>
      </c>
      <c r="L77" s="292">
        <v>0</v>
      </c>
      <c r="M77" s="292">
        <v>0</v>
      </c>
      <c r="N77" s="292">
        <v>0</v>
      </c>
      <c r="O77" s="293">
        <v>0</v>
      </c>
      <c r="P77" s="294">
        <v>0</v>
      </c>
      <c r="Q77" s="295">
        <v>0</v>
      </c>
      <c r="R77" s="296">
        <f t="shared" si="9"/>
        <v>5.2758529344383229E-2</v>
      </c>
      <c r="S77" s="301">
        <f t="shared" si="7"/>
        <v>1.8032227293925951E-3</v>
      </c>
      <c r="T77" s="297">
        <v>0</v>
      </c>
      <c r="U77" s="298">
        <v>0</v>
      </c>
      <c r="V77" s="292">
        <f t="shared" si="10"/>
        <v>0</v>
      </c>
      <c r="W77" s="299">
        <v>0</v>
      </c>
      <c r="X77" s="290">
        <v>0</v>
      </c>
      <c r="Y77" s="290">
        <v>0</v>
      </c>
      <c r="Z77" s="296">
        <f>(Company_data!T77+F77)/Company_data!J77</f>
        <v>1.63551440967588</v>
      </c>
      <c r="AA77" s="296">
        <f>(Company_data!S77+F77)/Company_data!J77</f>
        <v>1.63551440967588</v>
      </c>
      <c r="AC77" s="300">
        <v>0</v>
      </c>
      <c r="AD77" s="301">
        <f t="shared" si="11"/>
        <v>4.7741873859478492E-2</v>
      </c>
      <c r="AE77" s="292">
        <v>0</v>
      </c>
      <c r="AF77" s="301">
        <f t="shared" si="12"/>
        <v>4.7741873859478492E-2</v>
      </c>
      <c r="AG77" s="292">
        <v>0</v>
      </c>
      <c r="AH77" s="292">
        <v>0</v>
      </c>
      <c r="AI77" s="292">
        <v>0</v>
      </c>
      <c r="AJ77" s="292">
        <v>0</v>
      </c>
      <c r="AL77" s="290">
        <v>0</v>
      </c>
      <c r="AN77" s="290">
        <v>0</v>
      </c>
      <c r="AO77" s="290">
        <v>0</v>
      </c>
      <c r="AP77" s="290">
        <v>0</v>
      </c>
      <c r="AQ77" s="290">
        <v>0</v>
      </c>
      <c r="AR77" s="290">
        <v>0</v>
      </c>
      <c r="AS77" s="290">
        <v>0</v>
      </c>
      <c r="AT77" s="290">
        <v>0</v>
      </c>
      <c r="AU77" s="290">
        <v>0</v>
      </c>
      <c r="AV77" s="292">
        <v>0</v>
      </c>
      <c r="AW77" s="300">
        <f t="shared" si="13"/>
        <v>0</v>
      </c>
      <c r="BA77" s="235"/>
      <c r="BC77" s="235"/>
      <c r="BD77" s="235"/>
    </row>
    <row r="78" spans="1:56" x14ac:dyDescent="0.25">
      <c r="A78" s="283">
        <v>1986</v>
      </c>
      <c r="B78" s="283">
        <v>2</v>
      </c>
      <c r="C78" s="283">
        <v>28</v>
      </c>
      <c r="D78" s="283">
        <v>28</v>
      </c>
      <c r="E78" s="283">
        <f t="shared" si="8"/>
        <v>28</v>
      </c>
      <c r="F78" s="286">
        <v>0</v>
      </c>
      <c r="G78" s="290">
        <v>0</v>
      </c>
      <c r="H78" s="290">
        <v>0</v>
      </c>
      <c r="I78" s="291">
        <v>4.5340154205693463E-2</v>
      </c>
      <c r="J78" s="301">
        <f t="shared" si="6"/>
        <v>5.6449127368302321E-2</v>
      </c>
      <c r="K78" s="292">
        <v>0</v>
      </c>
      <c r="L78" s="292">
        <v>0</v>
      </c>
      <c r="M78" s="292">
        <v>0</v>
      </c>
      <c r="N78" s="292">
        <v>0</v>
      </c>
      <c r="O78" s="293">
        <v>0</v>
      </c>
      <c r="P78" s="294">
        <v>0</v>
      </c>
      <c r="Q78" s="295">
        <v>0</v>
      </c>
      <c r="R78" s="296">
        <f t="shared" si="9"/>
        <v>5.021582487953502E-2</v>
      </c>
      <c r="S78" s="301">
        <f t="shared" si="7"/>
        <v>1.9510410477336024E-3</v>
      </c>
      <c r="T78" s="297">
        <v>0</v>
      </c>
      <c r="U78" s="298">
        <v>0</v>
      </c>
      <c r="V78" s="292">
        <f t="shared" si="10"/>
        <v>0</v>
      </c>
      <c r="W78" s="299">
        <v>0</v>
      </c>
      <c r="X78" s="290">
        <v>0</v>
      </c>
      <c r="Y78" s="290">
        <v>0</v>
      </c>
      <c r="Z78" s="296">
        <f>(Company_data!T78+F78)/Company_data!J78</f>
        <v>1.4060430966269806</v>
      </c>
      <c r="AA78" s="296">
        <f>(Company_data!S78+F78)/Company_data!J78</f>
        <v>1.4060430966269806</v>
      </c>
      <c r="AC78" s="300">
        <v>0</v>
      </c>
      <c r="AD78" s="301">
        <f t="shared" si="11"/>
        <v>4.5340154205693463E-2</v>
      </c>
      <c r="AE78" s="292">
        <v>0</v>
      </c>
      <c r="AF78" s="301">
        <f t="shared" si="12"/>
        <v>4.5340154205693463E-2</v>
      </c>
      <c r="AG78" s="292">
        <v>0</v>
      </c>
      <c r="AH78" s="292">
        <v>0</v>
      </c>
      <c r="AI78" s="292">
        <v>0</v>
      </c>
      <c r="AJ78" s="292">
        <v>0</v>
      </c>
      <c r="AL78" s="290">
        <v>0</v>
      </c>
      <c r="AN78" s="290">
        <v>0</v>
      </c>
      <c r="AO78" s="290">
        <v>0</v>
      </c>
      <c r="AP78" s="290">
        <v>0</v>
      </c>
      <c r="AQ78" s="290">
        <v>0</v>
      </c>
      <c r="AR78" s="290">
        <v>0</v>
      </c>
      <c r="AS78" s="290">
        <v>0</v>
      </c>
      <c r="AT78" s="290">
        <v>0</v>
      </c>
      <c r="AU78" s="290">
        <v>0</v>
      </c>
      <c r="AV78" s="292">
        <v>0</v>
      </c>
      <c r="AW78" s="300">
        <f t="shared" si="13"/>
        <v>0</v>
      </c>
      <c r="BA78" s="235"/>
      <c r="BC78" s="235"/>
      <c r="BD78" s="235"/>
    </row>
    <row r="79" spans="1:56" x14ac:dyDescent="0.25">
      <c r="A79" s="283">
        <v>1986</v>
      </c>
      <c r="B79" s="283">
        <v>3</v>
      </c>
      <c r="C79" s="283">
        <v>31</v>
      </c>
      <c r="D79" s="283">
        <v>31</v>
      </c>
      <c r="E79" s="283">
        <f t="shared" si="8"/>
        <v>31</v>
      </c>
      <c r="F79" s="286">
        <v>0</v>
      </c>
      <c r="G79" s="290">
        <v>0</v>
      </c>
      <c r="H79" s="290">
        <v>0</v>
      </c>
      <c r="I79" s="291">
        <v>4.5360615942773443E-2</v>
      </c>
      <c r="J79" s="301">
        <f t="shared" si="6"/>
        <v>5.6745617730497473E-2</v>
      </c>
      <c r="K79" s="292">
        <v>0</v>
      </c>
      <c r="L79" s="292">
        <v>0</v>
      </c>
      <c r="M79" s="292">
        <v>0</v>
      </c>
      <c r="N79" s="292">
        <v>0</v>
      </c>
      <c r="O79" s="293">
        <v>0</v>
      </c>
      <c r="P79" s="294">
        <v>0</v>
      </c>
      <c r="Q79" s="295">
        <v>0</v>
      </c>
      <c r="R79" s="296">
        <f t="shared" si="9"/>
        <v>5.1683352726810655E-2</v>
      </c>
      <c r="S79" s="301">
        <f t="shared" si="7"/>
        <v>2.1188294743987729E-3</v>
      </c>
      <c r="T79" s="297">
        <v>0</v>
      </c>
      <c r="U79" s="298">
        <v>0</v>
      </c>
      <c r="V79" s="292">
        <f t="shared" si="10"/>
        <v>0</v>
      </c>
      <c r="W79" s="299">
        <v>0</v>
      </c>
      <c r="X79" s="290">
        <v>0</v>
      </c>
      <c r="Y79" s="290">
        <v>0</v>
      </c>
      <c r="Z79" s="296">
        <f>(Company_data!T79+F79)/Company_data!J79</f>
        <v>1.6021839345311304</v>
      </c>
      <c r="AA79" s="296">
        <f>(Company_data!S79+F79)/Company_data!J79</f>
        <v>1.6021839345311304</v>
      </c>
      <c r="AC79" s="300">
        <v>0</v>
      </c>
      <c r="AD79" s="301">
        <f t="shared" si="11"/>
        <v>4.5360615942773443E-2</v>
      </c>
      <c r="AE79" s="292">
        <v>0</v>
      </c>
      <c r="AF79" s="301">
        <f t="shared" si="12"/>
        <v>4.5360615942773443E-2</v>
      </c>
      <c r="AG79" s="292">
        <v>0</v>
      </c>
      <c r="AH79" s="292">
        <v>0</v>
      </c>
      <c r="AI79" s="292">
        <v>0</v>
      </c>
      <c r="AJ79" s="292">
        <v>0</v>
      </c>
      <c r="AL79" s="290">
        <v>0</v>
      </c>
      <c r="AN79" s="290">
        <v>0</v>
      </c>
      <c r="AO79" s="290">
        <v>0</v>
      </c>
      <c r="AP79" s="290">
        <v>0</v>
      </c>
      <c r="AQ79" s="290">
        <v>0</v>
      </c>
      <c r="AR79" s="290">
        <v>0</v>
      </c>
      <c r="AS79" s="290">
        <v>0</v>
      </c>
      <c r="AT79" s="290">
        <v>0</v>
      </c>
      <c r="AU79" s="290">
        <v>0</v>
      </c>
      <c r="AV79" s="292">
        <v>0</v>
      </c>
      <c r="AW79" s="300">
        <f t="shared" si="13"/>
        <v>0</v>
      </c>
      <c r="BA79" s="235"/>
      <c r="BC79" s="235"/>
      <c r="BD79" s="235"/>
    </row>
    <row r="80" spans="1:56" x14ac:dyDescent="0.25">
      <c r="A80" s="283">
        <v>1986</v>
      </c>
      <c r="B80" s="283">
        <v>4</v>
      </c>
      <c r="C80" s="283">
        <v>30</v>
      </c>
      <c r="D80" s="283">
        <v>31</v>
      </c>
      <c r="E80" s="283">
        <f t="shared" si="8"/>
        <v>31</v>
      </c>
      <c r="F80" s="286">
        <v>0</v>
      </c>
      <c r="G80" s="290">
        <v>0</v>
      </c>
      <c r="H80" s="290">
        <v>0</v>
      </c>
      <c r="I80" s="291">
        <v>5.1610064484988331E-2</v>
      </c>
      <c r="J80" s="301">
        <f t="shared" si="6"/>
        <v>5.7135942434811703E-2</v>
      </c>
      <c r="K80" s="292">
        <v>0</v>
      </c>
      <c r="L80" s="292">
        <v>0</v>
      </c>
      <c r="M80" s="292">
        <v>0</v>
      </c>
      <c r="N80" s="292">
        <v>0</v>
      </c>
      <c r="O80" s="293">
        <v>0</v>
      </c>
      <c r="P80" s="294">
        <v>0</v>
      </c>
      <c r="Q80" s="295">
        <v>0</v>
      </c>
      <c r="R80" s="296">
        <f t="shared" si="9"/>
        <v>4.9448976118088073E-2</v>
      </c>
      <c r="S80" s="301">
        <f t="shared" si="7"/>
        <v>2.3920959530920188E-3</v>
      </c>
      <c r="T80" s="297">
        <v>0</v>
      </c>
      <c r="U80" s="298">
        <v>0</v>
      </c>
      <c r="V80" s="292">
        <f t="shared" si="10"/>
        <v>0</v>
      </c>
      <c r="W80" s="299">
        <v>0</v>
      </c>
      <c r="X80" s="290">
        <v>0</v>
      </c>
      <c r="Y80" s="290">
        <v>0</v>
      </c>
      <c r="Z80" s="296">
        <f>(Company_data!T80+F80)/Company_data!J80</f>
        <v>1.4834692835426422</v>
      </c>
      <c r="AA80" s="296">
        <f>(Company_data!S80+F80)/Company_data!J80</f>
        <v>1.4834692835426422</v>
      </c>
      <c r="AC80" s="300">
        <v>0</v>
      </c>
      <c r="AD80" s="301">
        <f t="shared" si="11"/>
        <v>5.1610064484988331E-2</v>
      </c>
      <c r="AE80" s="292">
        <v>0</v>
      </c>
      <c r="AF80" s="301">
        <f t="shared" si="12"/>
        <v>5.1610064484988331E-2</v>
      </c>
      <c r="AG80" s="292">
        <v>0</v>
      </c>
      <c r="AH80" s="292">
        <v>0</v>
      </c>
      <c r="AI80" s="292">
        <v>0</v>
      </c>
      <c r="AJ80" s="292">
        <v>0</v>
      </c>
      <c r="AL80" s="290">
        <v>0</v>
      </c>
      <c r="AN80" s="290">
        <v>0</v>
      </c>
      <c r="AO80" s="290">
        <v>0</v>
      </c>
      <c r="AP80" s="290">
        <v>0</v>
      </c>
      <c r="AQ80" s="290">
        <v>0</v>
      </c>
      <c r="AR80" s="290">
        <v>0</v>
      </c>
      <c r="AS80" s="290">
        <v>0</v>
      </c>
      <c r="AT80" s="290">
        <v>0</v>
      </c>
      <c r="AU80" s="290">
        <v>0</v>
      </c>
      <c r="AV80" s="292">
        <v>0</v>
      </c>
      <c r="AW80" s="300">
        <f t="shared" si="13"/>
        <v>0</v>
      </c>
      <c r="BA80" s="235"/>
      <c r="BC80" s="235"/>
      <c r="BD80" s="235"/>
    </row>
    <row r="81" spans="1:56" x14ac:dyDescent="0.25">
      <c r="A81" s="283">
        <v>1986</v>
      </c>
      <c r="B81" s="283">
        <v>5</v>
      </c>
      <c r="C81" s="283">
        <v>31</v>
      </c>
      <c r="D81" s="283">
        <v>30</v>
      </c>
      <c r="E81" s="283">
        <f t="shared" si="8"/>
        <v>30</v>
      </c>
      <c r="F81" s="286">
        <v>0</v>
      </c>
      <c r="G81" s="290">
        <v>0</v>
      </c>
      <c r="H81" s="290">
        <v>0</v>
      </c>
      <c r="I81" s="291">
        <v>6.1847798516236417E-2</v>
      </c>
      <c r="J81" s="301">
        <f t="shared" ref="J81:J144" si="14">AVERAGE(I70:I81)</f>
        <v>5.7483805513913598E-2</v>
      </c>
      <c r="K81" s="292">
        <v>0</v>
      </c>
      <c r="L81" s="292">
        <v>0</v>
      </c>
      <c r="M81" s="292">
        <v>0</v>
      </c>
      <c r="N81" s="292">
        <v>0</v>
      </c>
      <c r="O81" s="293">
        <v>0</v>
      </c>
      <c r="P81" s="294">
        <v>0</v>
      </c>
      <c r="Q81" s="295">
        <v>0</v>
      </c>
      <c r="R81" s="296">
        <f t="shared" si="9"/>
        <v>5.5926337517304477E-2</v>
      </c>
      <c r="S81" s="301">
        <f t="shared" si="7"/>
        <v>2.6337430496154654E-3</v>
      </c>
      <c r="T81" s="297">
        <v>0</v>
      </c>
      <c r="U81" s="298">
        <v>0</v>
      </c>
      <c r="V81" s="292">
        <f t="shared" si="10"/>
        <v>0</v>
      </c>
      <c r="W81" s="299">
        <v>0</v>
      </c>
      <c r="X81" s="290">
        <v>0</v>
      </c>
      <c r="Y81" s="290">
        <v>0</v>
      </c>
      <c r="Z81" s="296">
        <f>(Company_data!T81+F81)/Company_data!J81</f>
        <v>1.7337164630364388</v>
      </c>
      <c r="AA81" s="296">
        <f>(Company_data!S81+F81)/Company_data!J81</f>
        <v>1.7337164630364388</v>
      </c>
      <c r="AC81" s="300">
        <v>0</v>
      </c>
      <c r="AD81" s="301">
        <f t="shared" si="11"/>
        <v>6.1847798516236417E-2</v>
      </c>
      <c r="AE81" s="292">
        <v>0</v>
      </c>
      <c r="AF81" s="301">
        <f t="shared" si="12"/>
        <v>6.1847798516236417E-2</v>
      </c>
      <c r="AG81" s="292">
        <v>0</v>
      </c>
      <c r="AH81" s="292">
        <v>0</v>
      </c>
      <c r="AI81" s="292">
        <v>0</v>
      </c>
      <c r="AJ81" s="292">
        <v>0</v>
      </c>
      <c r="AL81" s="290">
        <v>0</v>
      </c>
      <c r="AN81" s="290">
        <v>0</v>
      </c>
      <c r="AO81" s="290">
        <v>0</v>
      </c>
      <c r="AP81" s="290">
        <v>0</v>
      </c>
      <c r="AQ81" s="290">
        <v>0</v>
      </c>
      <c r="AR81" s="290">
        <v>0</v>
      </c>
      <c r="AS81" s="290">
        <v>0</v>
      </c>
      <c r="AT81" s="290">
        <v>0</v>
      </c>
      <c r="AU81" s="290">
        <v>0</v>
      </c>
      <c r="AV81" s="292">
        <v>0</v>
      </c>
      <c r="AW81" s="300">
        <f t="shared" si="13"/>
        <v>0</v>
      </c>
      <c r="BA81" s="235"/>
      <c r="BC81" s="235"/>
      <c r="BD81" s="235"/>
    </row>
    <row r="82" spans="1:56" x14ac:dyDescent="0.25">
      <c r="A82" s="283">
        <v>1986</v>
      </c>
      <c r="B82" s="283">
        <v>6</v>
      </c>
      <c r="C82" s="283">
        <v>30</v>
      </c>
      <c r="D82" s="283">
        <v>31</v>
      </c>
      <c r="E82" s="283">
        <f t="shared" si="8"/>
        <v>31</v>
      </c>
      <c r="F82" s="286">
        <v>0</v>
      </c>
      <c r="G82" s="290">
        <v>0</v>
      </c>
      <c r="H82" s="290">
        <v>0</v>
      </c>
      <c r="I82" s="291">
        <v>6.6193665005390132E-2</v>
      </c>
      <c r="J82" s="301">
        <f t="shared" si="14"/>
        <v>5.7745068908675583E-2</v>
      </c>
      <c r="K82" s="292">
        <v>0</v>
      </c>
      <c r="L82" s="292">
        <v>0</v>
      </c>
      <c r="M82" s="292">
        <v>0</v>
      </c>
      <c r="N82" s="292">
        <v>0</v>
      </c>
      <c r="O82" s="293">
        <v>0</v>
      </c>
      <c r="P82" s="294">
        <v>0</v>
      </c>
      <c r="Q82" s="295">
        <v>0</v>
      </c>
      <c r="R82" s="296">
        <f t="shared" si="9"/>
        <v>6.3676529538445881E-2</v>
      </c>
      <c r="S82" s="301">
        <f t="shared" si="7"/>
        <v>2.8169863315925109E-3</v>
      </c>
      <c r="T82" s="297">
        <v>0</v>
      </c>
      <c r="U82" s="298">
        <v>0</v>
      </c>
      <c r="V82" s="292">
        <f t="shared" si="10"/>
        <v>0</v>
      </c>
      <c r="W82" s="299">
        <v>0</v>
      </c>
      <c r="X82" s="290">
        <v>0</v>
      </c>
      <c r="Y82" s="290">
        <v>0</v>
      </c>
      <c r="Z82" s="296">
        <f>(Company_data!T82+F82)/Company_data!J82</f>
        <v>1.9102958861533763</v>
      </c>
      <c r="AA82" s="296">
        <f>(Company_data!S82+F82)/Company_data!J82</f>
        <v>1.9102958861533763</v>
      </c>
      <c r="AC82" s="300">
        <v>0</v>
      </c>
      <c r="AD82" s="301">
        <f t="shared" si="11"/>
        <v>6.6193665005390132E-2</v>
      </c>
      <c r="AE82" s="292">
        <v>0</v>
      </c>
      <c r="AF82" s="301">
        <f t="shared" si="12"/>
        <v>6.6193665005390132E-2</v>
      </c>
      <c r="AG82" s="292">
        <v>0</v>
      </c>
      <c r="AH82" s="292">
        <v>0</v>
      </c>
      <c r="AI82" s="292">
        <v>0</v>
      </c>
      <c r="AJ82" s="292">
        <v>0</v>
      </c>
      <c r="AL82" s="290">
        <v>0</v>
      </c>
      <c r="AN82" s="290">
        <v>0</v>
      </c>
      <c r="AO82" s="290">
        <v>0</v>
      </c>
      <c r="AP82" s="290">
        <v>0</v>
      </c>
      <c r="AQ82" s="290">
        <v>0</v>
      </c>
      <c r="AR82" s="290">
        <v>0</v>
      </c>
      <c r="AS82" s="290">
        <v>0</v>
      </c>
      <c r="AT82" s="290">
        <v>0</v>
      </c>
      <c r="AU82" s="290">
        <v>0</v>
      </c>
      <c r="AV82" s="292">
        <v>0</v>
      </c>
      <c r="AW82" s="300">
        <f t="shared" si="13"/>
        <v>0</v>
      </c>
      <c r="BA82" s="235"/>
      <c r="BC82" s="235"/>
      <c r="BD82" s="235"/>
    </row>
    <row r="83" spans="1:56" x14ac:dyDescent="0.25">
      <c r="A83" s="283">
        <v>1986</v>
      </c>
      <c r="B83" s="283">
        <v>7</v>
      </c>
      <c r="C83" s="283">
        <v>31</v>
      </c>
      <c r="D83" s="283">
        <v>30</v>
      </c>
      <c r="E83" s="283">
        <f t="shared" si="8"/>
        <v>30</v>
      </c>
      <c r="F83" s="286">
        <v>0</v>
      </c>
      <c r="G83" s="290">
        <v>0</v>
      </c>
      <c r="H83" s="290">
        <v>0</v>
      </c>
      <c r="I83" s="291">
        <v>6.8060036512291436E-2</v>
      </c>
      <c r="J83" s="301">
        <f t="shared" si="14"/>
        <v>5.7960708084701308E-2</v>
      </c>
      <c r="K83" s="292">
        <v>0</v>
      </c>
      <c r="L83" s="292">
        <v>0</v>
      </c>
      <c r="M83" s="292">
        <v>0</v>
      </c>
      <c r="N83" s="292">
        <v>0</v>
      </c>
      <c r="O83" s="293">
        <v>0</v>
      </c>
      <c r="P83" s="294">
        <v>0</v>
      </c>
      <c r="Q83" s="295">
        <v>0</v>
      </c>
      <c r="R83" s="296">
        <f t="shared" si="9"/>
        <v>6.8225042972845415E-2</v>
      </c>
      <c r="S83" s="301">
        <f t="shared" si="7"/>
        <v>2.9378959069618418E-3</v>
      </c>
      <c r="T83" s="297">
        <v>0</v>
      </c>
      <c r="U83" s="298">
        <v>0</v>
      </c>
      <c r="V83" s="292">
        <f t="shared" si="10"/>
        <v>0</v>
      </c>
      <c r="W83" s="299">
        <v>0</v>
      </c>
      <c r="X83" s="290">
        <v>0</v>
      </c>
      <c r="Y83" s="290">
        <v>0</v>
      </c>
      <c r="Z83" s="296">
        <f>(Company_data!T83+F83)/Company_data!J83</f>
        <v>2.114976332158208</v>
      </c>
      <c r="AA83" s="296">
        <f>(Company_data!S83+F83)/Company_data!J83</f>
        <v>2.114976332158208</v>
      </c>
      <c r="AC83" s="300">
        <v>0</v>
      </c>
      <c r="AD83" s="301">
        <f t="shared" si="11"/>
        <v>6.8060036512291436E-2</v>
      </c>
      <c r="AE83" s="292">
        <v>0</v>
      </c>
      <c r="AF83" s="301">
        <f t="shared" si="12"/>
        <v>6.8060036512291436E-2</v>
      </c>
      <c r="AG83" s="292">
        <v>0</v>
      </c>
      <c r="AH83" s="292">
        <v>0</v>
      </c>
      <c r="AI83" s="292">
        <v>0</v>
      </c>
      <c r="AJ83" s="292">
        <v>0</v>
      </c>
      <c r="AL83" s="290">
        <v>0</v>
      </c>
      <c r="AN83" s="290">
        <v>0</v>
      </c>
      <c r="AO83" s="290">
        <v>0</v>
      </c>
      <c r="AP83" s="290">
        <v>0</v>
      </c>
      <c r="AQ83" s="290">
        <v>0</v>
      </c>
      <c r="AR83" s="290">
        <v>0</v>
      </c>
      <c r="AS83" s="290">
        <v>0</v>
      </c>
      <c r="AT83" s="290">
        <v>0</v>
      </c>
      <c r="AU83" s="290">
        <v>0</v>
      </c>
      <c r="AV83" s="292">
        <v>0</v>
      </c>
      <c r="AW83" s="300">
        <f t="shared" si="13"/>
        <v>0</v>
      </c>
      <c r="BA83" s="235"/>
      <c r="BC83" s="235"/>
      <c r="BD83" s="235"/>
    </row>
    <row r="84" spans="1:56" x14ac:dyDescent="0.25">
      <c r="A84" s="283">
        <v>1986</v>
      </c>
      <c r="B84" s="283">
        <v>8</v>
      </c>
      <c r="C84" s="283">
        <v>31</v>
      </c>
      <c r="D84" s="283">
        <v>31</v>
      </c>
      <c r="E84" s="283">
        <f t="shared" si="8"/>
        <v>31</v>
      </c>
      <c r="F84" s="286">
        <v>0</v>
      </c>
      <c r="G84" s="290">
        <v>0</v>
      </c>
      <c r="H84" s="290">
        <v>0</v>
      </c>
      <c r="I84" s="291">
        <v>6.8078540836201296E-2</v>
      </c>
      <c r="J84" s="301">
        <f t="shared" si="14"/>
        <v>5.8101517027766982E-2</v>
      </c>
      <c r="K84" s="292">
        <v>0</v>
      </c>
      <c r="L84" s="292">
        <v>0</v>
      </c>
      <c r="M84" s="292">
        <v>0</v>
      </c>
      <c r="N84" s="292">
        <v>0</v>
      </c>
      <c r="O84" s="293">
        <v>0</v>
      </c>
      <c r="P84" s="294">
        <v>0</v>
      </c>
      <c r="Q84" s="295">
        <v>0</v>
      </c>
      <c r="R84" s="296">
        <f t="shared" si="9"/>
        <v>7.0209519225648165E-2</v>
      </c>
      <c r="S84" s="301">
        <f t="shared" si="7"/>
        <v>2.9757373523815814E-3</v>
      </c>
      <c r="T84" s="297">
        <v>0</v>
      </c>
      <c r="U84" s="298">
        <v>0</v>
      </c>
      <c r="V84" s="292">
        <f t="shared" si="10"/>
        <v>0</v>
      </c>
      <c r="W84" s="299">
        <v>0</v>
      </c>
      <c r="X84" s="290">
        <v>0</v>
      </c>
      <c r="Y84" s="290">
        <v>0</v>
      </c>
      <c r="Z84" s="296">
        <f>(Company_data!T84+F84)/Company_data!J84</f>
        <v>2.1764950959950933</v>
      </c>
      <c r="AA84" s="296">
        <f>(Company_data!S84+F84)/Company_data!J84</f>
        <v>2.1764950959950933</v>
      </c>
      <c r="AC84" s="300">
        <v>0</v>
      </c>
      <c r="AD84" s="301">
        <f t="shared" si="11"/>
        <v>6.8078540836201296E-2</v>
      </c>
      <c r="AE84" s="292">
        <v>0</v>
      </c>
      <c r="AF84" s="301">
        <f t="shared" si="12"/>
        <v>6.8078540836201296E-2</v>
      </c>
      <c r="AG84" s="292">
        <v>0</v>
      </c>
      <c r="AH84" s="292">
        <v>0</v>
      </c>
      <c r="AI84" s="292">
        <v>0</v>
      </c>
      <c r="AJ84" s="292">
        <v>0</v>
      </c>
      <c r="AL84" s="290">
        <v>0</v>
      </c>
      <c r="AN84" s="290">
        <v>0</v>
      </c>
      <c r="AO84" s="290">
        <v>0</v>
      </c>
      <c r="AP84" s="290">
        <v>0</v>
      </c>
      <c r="AQ84" s="290">
        <v>0</v>
      </c>
      <c r="AR84" s="290">
        <v>0</v>
      </c>
      <c r="AS84" s="290">
        <v>0</v>
      </c>
      <c r="AT84" s="290">
        <v>0</v>
      </c>
      <c r="AU84" s="290">
        <v>0</v>
      </c>
      <c r="AV84" s="292">
        <v>0</v>
      </c>
      <c r="AW84" s="300">
        <f t="shared" si="13"/>
        <v>0</v>
      </c>
      <c r="BA84" s="235"/>
      <c r="BC84" s="235"/>
      <c r="BD84" s="235"/>
    </row>
    <row r="85" spans="1:56" x14ac:dyDescent="0.25">
      <c r="A85" s="283">
        <v>1986</v>
      </c>
      <c r="B85" s="283">
        <v>9</v>
      </c>
      <c r="C85" s="283">
        <v>30</v>
      </c>
      <c r="D85" s="283">
        <v>31</v>
      </c>
      <c r="E85" s="283">
        <f t="shared" si="8"/>
        <v>31</v>
      </c>
      <c r="F85" s="286">
        <v>0</v>
      </c>
      <c r="G85" s="290">
        <v>0</v>
      </c>
      <c r="H85" s="290">
        <v>0</v>
      </c>
      <c r="I85" s="291">
        <v>6.7043817925170737E-2</v>
      </c>
      <c r="J85" s="301">
        <f t="shared" si="14"/>
        <v>5.8141579955213581E-2</v>
      </c>
      <c r="K85" s="292">
        <v>0</v>
      </c>
      <c r="L85" s="292">
        <v>0</v>
      </c>
      <c r="M85" s="292">
        <v>0</v>
      </c>
      <c r="N85" s="292">
        <v>0</v>
      </c>
      <c r="O85" s="293">
        <v>0</v>
      </c>
      <c r="P85" s="294">
        <v>0</v>
      </c>
      <c r="Q85" s="295">
        <v>0</v>
      </c>
      <c r="R85" s="296">
        <f t="shared" si="9"/>
        <v>6.9734003503238814E-2</v>
      </c>
      <c r="S85" s="301">
        <f t="shared" si="7"/>
        <v>2.8914130314380143E-3</v>
      </c>
      <c r="T85" s="297">
        <v>0</v>
      </c>
      <c r="U85" s="298">
        <v>0</v>
      </c>
      <c r="V85" s="292">
        <f t="shared" si="10"/>
        <v>0</v>
      </c>
      <c r="W85" s="299">
        <v>0</v>
      </c>
      <c r="X85" s="290">
        <v>0</v>
      </c>
      <c r="Y85" s="290">
        <v>0</v>
      </c>
      <c r="Z85" s="296">
        <f>(Company_data!T85+F85)/Company_data!J85</f>
        <v>2.0920201050971645</v>
      </c>
      <c r="AA85" s="296">
        <f>(Company_data!S85+F85)/Company_data!J85</f>
        <v>2.0920201050971645</v>
      </c>
      <c r="AC85" s="300">
        <v>0</v>
      </c>
      <c r="AD85" s="301">
        <f t="shared" si="11"/>
        <v>6.7043817925170737E-2</v>
      </c>
      <c r="AE85" s="292">
        <v>0</v>
      </c>
      <c r="AF85" s="301">
        <f t="shared" si="12"/>
        <v>6.7043817925170737E-2</v>
      </c>
      <c r="AG85" s="292">
        <v>0</v>
      </c>
      <c r="AH85" s="292">
        <v>0</v>
      </c>
      <c r="AI85" s="292">
        <v>0</v>
      </c>
      <c r="AJ85" s="292">
        <v>0</v>
      </c>
      <c r="AL85" s="290">
        <v>0</v>
      </c>
      <c r="AN85" s="290">
        <v>0</v>
      </c>
      <c r="AO85" s="290">
        <v>0</v>
      </c>
      <c r="AP85" s="290">
        <v>0</v>
      </c>
      <c r="AQ85" s="290">
        <v>0</v>
      </c>
      <c r="AR85" s="290">
        <v>0</v>
      </c>
      <c r="AS85" s="290">
        <v>0</v>
      </c>
      <c r="AT85" s="290">
        <v>0</v>
      </c>
      <c r="AU85" s="290">
        <v>0</v>
      </c>
      <c r="AV85" s="292">
        <v>0</v>
      </c>
      <c r="AW85" s="300">
        <f t="shared" si="13"/>
        <v>0</v>
      </c>
      <c r="BA85" s="235"/>
      <c r="BC85" s="235"/>
      <c r="BD85" s="235"/>
    </row>
    <row r="86" spans="1:56" x14ac:dyDescent="0.25">
      <c r="A86" s="283">
        <v>1986</v>
      </c>
      <c r="B86" s="283">
        <v>10</v>
      </c>
      <c r="C86" s="283">
        <v>31</v>
      </c>
      <c r="D86" s="283">
        <v>30</v>
      </c>
      <c r="E86" s="283">
        <f t="shared" si="8"/>
        <v>30</v>
      </c>
      <c r="F86" s="286">
        <v>0</v>
      </c>
      <c r="G86" s="290">
        <v>0</v>
      </c>
      <c r="H86" s="290">
        <v>0</v>
      </c>
      <c r="I86" s="291">
        <v>6.5125496680389167E-2</v>
      </c>
      <c r="J86" s="301">
        <f t="shared" si="14"/>
        <v>5.8143088358473712E-2</v>
      </c>
      <c r="K86" s="292">
        <v>0</v>
      </c>
      <c r="L86" s="292">
        <v>0</v>
      </c>
      <c r="M86" s="292">
        <v>0</v>
      </c>
      <c r="N86" s="292">
        <v>0</v>
      </c>
      <c r="O86" s="293">
        <v>0</v>
      </c>
      <c r="P86" s="294">
        <v>0</v>
      </c>
      <c r="Q86" s="295">
        <v>0</v>
      </c>
      <c r="R86" s="296">
        <f t="shared" si="9"/>
        <v>6.2503764103810269E-2</v>
      </c>
      <c r="S86" s="301">
        <f t="shared" si="7"/>
        <v>2.6992885133132888E-3</v>
      </c>
      <c r="T86" s="297">
        <v>0</v>
      </c>
      <c r="U86" s="298">
        <v>0</v>
      </c>
      <c r="V86" s="292">
        <f t="shared" si="10"/>
        <v>0</v>
      </c>
      <c r="W86" s="299">
        <v>0</v>
      </c>
      <c r="X86" s="290">
        <v>0</v>
      </c>
      <c r="Y86" s="290">
        <v>0</v>
      </c>
      <c r="Z86" s="296">
        <f>(Company_data!T86+F86)/Company_data!J86</f>
        <v>1.9376166872181182</v>
      </c>
      <c r="AA86" s="296">
        <f>(Company_data!S86+F86)/Company_data!J86</f>
        <v>1.9376166872181182</v>
      </c>
      <c r="AC86" s="300">
        <v>0</v>
      </c>
      <c r="AD86" s="301">
        <f t="shared" si="11"/>
        <v>6.5125496680389167E-2</v>
      </c>
      <c r="AE86" s="292">
        <v>0</v>
      </c>
      <c r="AF86" s="301">
        <f t="shared" si="12"/>
        <v>6.5125496680389167E-2</v>
      </c>
      <c r="AG86" s="292">
        <v>0</v>
      </c>
      <c r="AH86" s="292">
        <v>0</v>
      </c>
      <c r="AI86" s="292">
        <v>0</v>
      </c>
      <c r="AJ86" s="292">
        <v>0</v>
      </c>
      <c r="AL86" s="290">
        <v>0</v>
      </c>
      <c r="AN86" s="290">
        <v>0</v>
      </c>
      <c r="AO86" s="290">
        <v>0</v>
      </c>
      <c r="AP86" s="290">
        <v>0</v>
      </c>
      <c r="AQ86" s="290">
        <v>0</v>
      </c>
      <c r="AR86" s="290">
        <v>0</v>
      </c>
      <c r="AS86" s="290">
        <v>0</v>
      </c>
      <c r="AT86" s="290">
        <v>0</v>
      </c>
      <c r="AU86" s="290">
        <v>0</v>
      </c>
      <c r="AV86" s="292">
        <v>0</v>
      </c>
      <c r="AW86" s="300">
        <f t="shared" si="13"/>
        <v>0</v>
      </c>
      <c r="BA86" s="235"/>
      <c r="BC86" s="235"/>
      <c r="BD86" s="235"/>
    </row>
    <row r="87" spans="1:56" x14ac:dyDescent="0.25">
      <c r="A87" s="283">
        <v>1986</v>
      </c>
      <c r="B87" s="283">
        <v>11</v>
      </c>
      <c r="C87" s="283">
        <v>30</v>
      </c>
      <c r="D87" s="283">
        <v>31</v>
      </c>
      <c r="E87" s="283">
        <f t="shared" si="8"/>
        <v>31</v>
      </c>
      <c r="F87" s="286">
        <v>0</v>
      </c>
      <c r="G87" s="290">
        <v>0</v>
      </c>
      <c r="H87" s="290">
        <v>0</v>
      </c>
      <c r="I87" s="291">
        <v>5.8130795193872452E-2</v>
      </c>
      <c r="J87" s="301">
        <f t="shared" si="14"/>
        <v>5.8093054076659822E-2</v>
      </c>
      <c r="K87" s="292">
        <v>0</v>
      </c>
      <c r="L87" s="292">
        <v>0</v>
      </c>
      <c r="M87" s="292">
        <v>0</v>
      </c>
      <c r="N87" s="292">
        <v>0</v>
      </c>
      <c r="O87" s="293">
        <v>0</v>
      </c>
      <c r="P87" s="294">
        <v>0</v>
      </c>
      <c r="Q87" s="295">
        <v>0</v>
      </c>
      <c r="R87" s="296">
        <f t="shared" si="9"/>
        <v>5.9382494948533607E-2</v>
      </c>
      <c r="S87" s="301">
        <f t="shared" si="7"/>
        <v>2.4320588648722996E-3</v>
      </c>
      <c r="T87" s="297">
        <v>0</v>
      </c>
      <c r="U87" s="298">
        <v>0</v>
      </c>
      <c r="V87" s="292">
        <f t="shared" si="10"/>
        <v>0</v>
      </c>
      <c r="W87" s="299">
        <v>0</v>
      </c>
      <c r="X87" s="290">
        <v>0</v>
      </c>
      <c r="Y87" s="290">
        <v>0</v>
      </c>
      <c r="Z87" s="296">
        <f>(Company_data!T87+F87)/Company_data!J87</f>
        <v>1.7814748484560081</v>
      </c>
      <c r="AA87" s="296">
        <f>(Company_data!S87+F87)/Company_data!J87</f>
        <v>1.7814748484560081</v>
      </c>
      <c r="AC87" s="300">
        <v>0</v>
      </c>
      <c r="AD87" s="301">
        <f t="shared" si="11"/>
        <v>5.8130795193872452E-2</v>
      </c>
      <c r="AE87" s="292">
        <v>0</v>
      </c>
      <c r="AF87" s="301">
        <f t="shared" si="12"/>
        <v>5.8130795193872452E-2</v>
      </c>
      <c r="AG87" s="292">
        <v>0</v>
      </c>
      <c r="AH87" s="292">
        <v>0</v>
      </c>
      <c r="AI87" s="292">
        <v>0</v>
      </c>
      <c r="AJ87" s="292">
        <v>0</v>
      </c>
      <c r="AL87" s="290">
        <v>0</v>
      </c>
      <c r="AN87" s="290">
        <v>0</v>
      </c>
      <c r="AO87" s="290">
        <v>0</v>
      </c>
      <c r="AP87" s="290">
        <v>0</v>
      </c>
      <c r="AQ87" s="290">
        <v>0</v>
      </c>
      <c r="AR87" s="290">
        <v>0</v>
      </c>
      <c r="AS87" s="290">
        <v>0</v>
      </c>
      <c r="AT87" s="290">
        <v>0</v>
      </c>
      <c r="AU87" s="290">
        <v>0</v>
      </c>
      <c r="AV87" s="292">
        <v>0</v>
      </c>
      <c r="AW87" s="300">
        <f t="shared" si="13"/>
        <v>0</v>
      </c>
      <c r="BA87" s="235"/>
      <c r="BC87" s="235"/>
      <c r="BD87" s="235"/>
    </row>
    <row r="88" spans="1:56" x14ac:dyDescent="0.25">
      <c r="A88" s="283">
        <v>1986</v>
      </c>
      <c r="B88" s="283">
        <v>12</v>
      </c>
      <c r="C88" s="283">
        <v>31</v>
      </c>
      <c r="D88" s="283">
        <v>30</v>
      </c>
      <c r="E88" s="283">
        <f t="shared" si="8"/>
        <v>30</v>
      </c>
      <c r="F88" s="286">
        <v>0</v>
      </c>
      <c r="G88" s="290">
        <v>0</v>
      </c>
      <c r="H88" s="290">
        <v>0</v>
      </c>
      <c r="I88" s="291">
        <v>5.1301552046856949E-2</v>
      </c>
      <c r="J88" s="301">
        <f t="shared" si="14"/>
        <v>5.7986200934111859E-2</v>
      </c>
      <c r="K88" s="292">
        <v>0</v>
      </c>
      <c r="L88" s="292">
        <v>0</v>
      </c>
      <c r="M88" s="292">
        <v>0</v>
      </c>
      <c r="N88" s="292">
        <v>0</v>
      </c>
      <c r="O88" s="293">
        <v>0</v>
      </c>
      <c r="P88" s="294">
        <v>0</v>
      </c>
      <c r="Q88" s="295">
        <v>0</v>
      </c>
      <c r="R88" s="296">
        <f t="shared" si="9"/>
        <v>5.1467379512912151E-2</v>
      </c>
      <c r="S88" s="301">
        <f t="shared" si="7"/>
        <v>2.0532102955086451E-3</v>
      </c>
      <c r="T88" s="297">
        <v>0</v>
      </c>
      <c r="U88" s="298">
        <v>0</v>
      </c>
      <c r="V88" s="292">
        <f t="shared" si="10"/>
        <v>0</v>
      </c>
      <c r="W88" s="299">
        <v>0</v>
      </c>
      <c r="X88" s="290">
        <v>0</v>
      </c>
      <c r="Y88" s="290">
        <v>0</v>
      </c>
      <c r="Z88" s="296">
        <f>(Company_data!T88+F88)/Company_data!J88</f>
        <v>1.5954887649002767</v>
      </c>
      <c r="AA88" s="296">
        <f>(Company_data!S88+F88)/Company_data!J88</f>
        <v>1.5954887649002767</v>
      </c>
      <c r="AC88" s="300">
        <v>0</v>
      </c>
      <c r="AD88" s="301">
        <f t="shared" si="11"/>
        <v>5.1301552046856949E-2</v>
      </c>
      <c r="AE88" s="292">
        <v>0</v>
      </c>
      <c r="AF88" s="301">
        <f t="shared" si="12"/>
        <v>5.1301552046856949E-2</v>
      </c>
      <c r="AG88" s="292">
        <v>0</v>
      </c>
      <c r="AH88" s="292">
        <v>0</v>
      </c>
      <c r="AI88" s="292">
        <v>0</v>
      </c>
      <c r="AJ88" s="292">
        <v>0</v>
      </c>
      <c r="AL88" s="290">
        <v>0</v>
      </c>
      <c r="AN88" s="290">
        <v>0</v>
      </c>
      <c r="AO88" s="290">
        <v>0</v>
      </c>
      <c r="AP88" s="290">
        <v>0</v>
      </c>
      <c r="AQ88" s="290">
        <v>0</v>
      </c>
      <c r="AR88" s="290">
        <v>0</v>
      </c>
      <c r="AS88" s="290">
        <v>0</v>
      </c>
      <c r="AT88" s="290">
        <v>0</v>
      </c>
      <c r="AU88" s="290">
        <v>0</v>
      </c>
      <c r="AV88" s="292">
        <v>0</v>
      </c>
      <c r="AW88" s="300">
        <f t="shared" si="13"/>
        <v>0</v>
      </c>
      <c r="BA88" s="235"/>
      <c r="BC88" s="235"/>
      <c r="BD88" s="235"/>
    </row>
    <row r="89" spans="1:56" x14ac:dyDescent="0.25">
      <c r="A89" s="283">
        <v>1987</v>
      </c>
      <c r="B89" s="283">
        <v>1</v>
      </c>
      <c r="C89" s="283">
        <v>31</v>
      </c>
      <c r="D89" s="283">
        <v>31</v>
      </c>
      <c r="E89" s="283">
        <f t="shared" si="8"/>
        <v>31</v>
      </c>
      <c r="F89" s="286">
        <v>0</v>
      </c>
      <c r="G89" s="290">
        <v>0</v>
      </c>
      <c r="H89" s="290">
        <v>0</v>
      </c>
      <c r="I89" s="291">
        <v>4.6514909094010702E-2</v>
      </c>
      <c r="J89" s="301">
        <f t="shared" si="14"/>
        <v>5.7883953870322864E-2</v>
      </c>
      <c r="K89" s="292">
        <v>0</v>
      </c>
      <c r="L89" s="292">
        <v>0</v>
      </c>
      <c r="M89" s="292">
        <v>0</v>
      </c>
      <c r="N89" s="292">
        <v>0</v>
      </c>
      <c r="O89" s="293">
        <v>0</v>
      </c>
      <c r="P89" s="294">
        <v>0</v>
      </c>
      <c r="Q89" s="295">
        <v>0</v>
      </c>
      <c r="R89" s="296">
        <f t="shared" si="9"/>
        <v>5.3698411574184181E-2</v>
      </c>
      <c r="S89" s="301">
        <f t="shared" si="7"/>
        <v>1.7028620971290542E-3</v>
      </c>
      <c r="T89" s="297">
        <v>0</v>
      </c>
      <c r="U89" s="298">
        <v>0</v>
      </c>
      <c r="V89" s="292">
        <f t="shared" si="10"/>
        <v>0</v>
      </c>
      <c r="W89" s="299">
        <v>0</v>
      </c>
      <c r="X89" s="290">
        <v>0</v>
      </c>
      <c r="Y89" s="290">
        <v>0</v>
      </c>
      <c r="Z89" s="296">
        <f>(Company_data!T89+F89)/Company_data!J89</f>
        <v>1.6646507587997097</v>
      </c>
      <c r="AA89" s="296">
        <f>(Company_data!S89+F89)/Company_data!J89</f>
        <v>1.6646507587997097</v>
      </c>
      <c r="AC89" s="300">
        <v>0</v>
      </c>
      <c r="AD89" s="301">
        <f t="shared" si="11"/>
        <v>4.6514909094010702E-2</v>
      </c>
      <c r="AE89" s="292">
        <v>0</v>
      </c>
      <c r="AF89" s="301">
        <f t="shared" si="12"/>
        <v>4.6514909094010702E-2</v>
      </c>
      <c r="AG89" s="292">
        <v>0</v>
      </c>
      <c r="AH89" s="292">
        <v>0</v>
      </c>
      <c r="AI89" s="292">
        <v>0</v>
      </c>
      <c r="AJ89" s="292">
        <v>0</v>
      </c>
      <c r="AL89" s="290">
        <v>0</v>
      </c>
      <c r="AN89" s="290">
        <v>0</v>
      </c>
      <c r="AO89" s="290">
        <v>0</v>
      </c>
      <c r="AP89" s="290">
        <v>0</v>
      </c>
      <c r="AQ89" s="290">
        <v>0</v>
      </c>
      <c r="AR89" s="290">
        <v>0</v>
      </c>
      <c r="AS89" s="290">
        <v>0</v>
      </c>
      <c r="AT89" s="290">
        <v>0</v>
      </c>
      <c r="AU89" s="290">
        <v>0</v>
      </c>
      <c r="AV89" s="292">
        <v>0</v>
      </c>
      <c r="AW89" s="300">
        <f t="shared" si="13"/>
        <v>0</v>
      </c>
      <c r="BA89" s="235"/>
      <c r="BC89" s="235"/>
      <c r="BD89" s="235"/>
    </row>
    <row r="90" spans="1:56" x14ac:dyDescent="0.25">
      <c r="A90" s="283">
        <v>1987</v>
      </c>
      <c r="B90" s="283">
        <v>2</v>
      </c>
      <c r="C90" s="283">
        <v>28</v>
      </c>
      <c r="D90" s="283">
        <v>28</v>
      </c>
      <c r="E90" s="283">
        <f t="shared" si="8"/>
        <v>28</v>
      </c>
      <c r="F90" s="286">
        <v>0</v>
      </c>
      <c r="G90" s="290">
        <v>0</v>
      </c>
      <c r="H90" s="290">
        <v>0</v>
      </c>
      <c r="I90" s="291">
        <v>4.4069370600112651E-2</v>
      </c>
      <c r="J90" s="301">
        <f t="shared" si="14"/>
        <v>5.7778055236524468E-2</v>
      </c>
      <c r="K90" s="292">
        <v>0</v>
      </c>
      <c r="L90" s="292">
        <v>0</v>
      </c>
      <c r="M90" s="292">
        <v>0</v>
      </c>
      <c r="N90" s="292">
        <v>0</v>
      </c>
      <c r="O90" s="293">
        <v>0</v>
      </c>
      <c r="P90" s="294">
        <v>0</v>
      </c>
      <c r="Q90" s="295">
        <v>0</v>
      </c>
      <c r="R90" s="296">
        <f t="shared" si="9"/>
        <v>5.1407698923849658E-2</v>
      </c>
      <c r="S90" s="301">
        <f t="shared" si="7"/>
        <v>1.3289278682221475E-3</v>
      </c>
      <c r="T90" s="297">
        <v>0</v>
      </c>
      <c r="U90" s="298">
        <v>0</v>
      </c>
      <c r="V90" s="292">
        <f t="shared" si="10"/>
        <v>0</v>
      </c>
      <c r="W90" s="299">
        <v>0</v>
      </c>
      <c r="X90" s="290">
        <v>0</v>
      </c>
      <c r="Y90" s="290">
        <v>0</v>
      </c>
      <c r="Z90" s="296">
        <f>(Company_data!T90+F90)/Company_data!J90</f>
        <v>1.4394155698677904</v>
      </c>
      <c r="AA90" s="296">
        <f>(Company_data!S90+F90)/Company_data!J90</f>
        <v>1.4394155698677904</v>
      </c>
      <c r="AC90" s="300">
        <v>0</v>
      </c>
      <c r="AD90" s="301">
        <f t="shared" si="11"/>
        <v>4.4069370600112651E-2</v>
      </c>
      <c r="AE90" s="292">
        <v>0</v>
      </c>
      <c r="AF90" s="301">
        <f t="shared" si="12"/>
        <v>4.4069370600112651E-2</v>
      </c>
      <c r="AG90" s="292">
        <v>0</v>
      </c>
      <c r="AH90" s="292">
        <v>0</v>
      </c>
      <c r="AI90" s="292">
        <v>0</v>
      </c>
      <c r="AJ90" s="292">
        <v>0</v>
      </c>
      <c r="AL90" s="290">
        <v>0</v>
      </c>
      <c r="AN90" s="290">
        <v>0</v>
      </c>
      <c r="AO90" s="290">
        <v>0</v>
      </c>
      <c r="AP90" s="290">
        <v>0</v>
      </c>
      <c r="AQ90" s="290">
        <v>0</v>
      </c>
      <c r="AR90" s="290">
        <v>0</v>
      </c>
      <c r="AS90" s="290">
        <v>0</v>
      </c>
      <c r="AT90" s="290">
        <v>0</v>
      </c>
      <c r="AU90" s="290">
        <v>0</v>
      </c>
      <c r="AV90" s="292">
        <v>0</v>
      </c>
      <c r="AW90" s="300">
        <f t="shared" si="13"/>
        <v>0</v>
      </c>
      <c r="BA90" s="235"/>
      <c r="BC90" s="235"/>
      <c r="BD90" s="235"/>
    </row>
    <row r="91" spans="1:56" x14ac:dyDescent="0.25">
      <c r="A91" s="283">
        <v>1987</v>
      </c>
      <c r="B91" s="283">
        <v>3</v>
      </c>
      <c r="C91" s="283">
        <v>31</v>
      </c>
      <c r="D91" s="283">
        <v>31</v>
      </c>
      <c r="E91" s="283">
        <f t="shared" si="8"/>
        <v>31</v>
      </c>
      <c r="F91" s="286">
        <v>0</v>
      </c>
      <c r="G91" s="290">
        <v>0</v>
      </c>
      <c r="H91" s="290">
        <v>0</v>
      </c>
      <c r="I91" s="291">
        <v>4.3566008543804158E-2</v>
      </c>
      <c r="J91" s="301">
        <f t="shared" si="14"/>
        <v>5.7628504619943698E-2</v>
      </c>
      <c r="K91" s="292">
        <v>0</v>
      </c>
      <c r="L91" s="292">
        <v>0</v>
      </c>
      <c r="M91" s="292">
        <v>0</v>
      </c>
      <c r="N91" s="292">
        <v>0</v>
      </c>
      <c r="O91" s="293">
        <v>0</v>
      </c>
      <c r="P91" s="294">
        <v>0</v>
      </c>
      <c r="Q91" s="295">
        <v>0</v>
      </c>
      <c r="R91" s="296">
        <f t="shared" si="9"/>
        <v>5.0539309397122797E-2</v>
      </c>
      <c r="S91" s="301">
        <f t="shared" si="7"/>
        <v>8.828868894462244E-4</v>
      </c>
      <c r="T91" s="297">
        <v>0</v>
      </c>
      <c r="U91" s="298">
        <v>0</v>
      </c>
      <c r="V91" s="292">
        <f t="shared" si="10"/>
        <v>0</v>
      </c>
      <c r="W91" s="299">
        <v>0</v>
      </c>
      <c r="X91" s="290">
        <v>0</v>
      </c>
      <c r="Y91" s="290">
        <v>0</v>
      </c>
      <c r="Z91" s="296">
        <f>(Company_data!T91+F91)/Company_data!J91</f>
        <v>1.5667185913108068</v>
      </c>
      <c r="AA91" s="296">
        <f>(Company_data!S91+F91)/Company_data!J91</f>
        <v>1.5667185913108068</v>
      </c>
      <c r="AC91" s="300">
        <v>0</v>
      </c>
      <c r="AD91" s="301">
        <f t="shared" si="11"/>
        <v>4.3566008543804158E-2</v>
      </c>
      <c r="AE91" s="292">
        <v>0</v>
      </c>
      <c r="AF91" s="301">
        <f t="shared" si="12"/>
        <v>4.3566008543804158E-2</v>
      </c>
      <c r="AG91" s="292">
        <v>0</v>
      </c>
      <c r="AH91" s="292">
        <v>0</v>
      </c>
      <c r="AI91" s="292">
        <v>0</v>
      </c>
      <c r="AJ91" s="292">
        <v>0</v>
      </c>
      <c r="AL91" s="290">
        <v>0</v>
      </c>
      <c r="AN91" s="290">
        <v>0</v>
      </c>
      <c r="AO91" s="290">
        <v>0</v>
      </c>
      <c r="AP91" s="290">
        <v>0</v>
      </c>
      <c r="AQ91" s="290">
        <v>0</v>
      </c>
      <c r="AR91" s="290">
        <v>0</v>
      </c>
      <c r="AS91" s="290">
        <v>0</v>
      </c>
      <c r="AT91" s="290">
        <v>0</v>
      </c>
      <c r="AU91" s="290">
        <v>0</v>
      </c>
      <c r="AV91" s="292">
        <v>0</v>
      </c>
      <c r="AW91" s="300">
        <f t="shared" si="13"/>
        <v>0</v>
      </c>
      <c r="BA91" s="235"/>
      <c r="BC91" s="235"/>
      <c r="BD91" s="235"/>
    </row>
    <row r="92" spans="1:56" x14ac:dyDescent="0.25">
      <c r="A92" s="283">
        <v>1987</v>
      </c>
      <c r="B92" s="283">
        <v>4</v>
      </c>
      <c r="C92" s="283">
        <v>30</v>
      </c>
      <c r="D92" s="283">
        <v>31</v>
      </c>
      <c r="E92" s="283">
        <f t="shared" si="8"/>
        <v>31</v>
      </c>
      <c r="F92" s="286">
        <v>0</v>
      </c>
      <c r="G92" s="290">
        <v>0</v>
      </c>
      <c r="H92" s="290">
        <v>0</v>
      </c>
      <c r="I92" s="291">
        <v>4.8635886747647156E-2</v>
      </c>
      <c r="J92" s="301">
        <f t="shared" si="14"/>
        <v>5.7380656475165263E-2</v>
      </c>
      <c r="K92" s="292">
        <v>0</v>
      </c>
      <c r="L92" s="292">
        <v>0</v>
      </c>
      <c r="M92" s="292">
        <v>0</v>
      </c>
      <c r="N92" s="292">
        <v>0</v>
      </c>
      <c r="O92" s="293">
        <v>0</v>
      </c>
      <c r="P92" s="294">
        <v>0</v>
      </c>
      <c r="Q92" s="295">
        <v>0</v>
      </c>
      <c r="R92" s="296">
        <f t="shared" si="9"/>
        <v>5.1135903199453235E-2</v>
      </c>
      <c r="S92" s="301">
        <f t="shared" si="7"/>
        <v>2.4471404035356081E-4</v>
      </c>
      <c r="T92" s="297">
        <v>0</v>
      </c>
      <c r="U92" s="298">
        <v>0</v>
      </c>
      <c r="V92" s="292">
        <f t="shared" si="10"/>
        <v>0</v>
      </c>
      <c r="W92" s="299">
        <v>0</v>
      </c>
      <c r="X92" s="290">
        <v>0</v>
      </c>
      <c r="Y92" s="290">
        <v>0</v>
      </c>
      <c r="Z92" s="296">
        <f>(Company_data!T92+F92)/Company_data!J92</f>
        <v>1.534077095983597</v>
      </c>
      <c r="AA92" s="296">
        <f>(Company_data!S92+F92)/Company_data!J92</f>
        <v>1.534077095983597</v>
      </c>
      <c r="AC92" s="300">
        <v>0</v>
      </c>
      <c r="AD92" s="301">
        <f t="shared" si="11"/>
        <v>4.8635886747647156E-2</v>
      </c>
      <c r="AE92" s="292">
        <v>0</v>
      </c>
      <c r="AF92" s="301">
        <f t="shared" si="12"/>
        <v>4.8635886747647156E-2</v>
      </c>
      <c r="AG92" s="292">
        <v>0</v>
      </c>
      <c r="AH92" s="292">
        <v>0</v>
      </c>
      <c r="AI92" s="292">
        <v>0</v>
      </c>
      <c r="AJ92" s="292">
        <v>0</v>
      </c>
      <c r="AL92" s="290">
        <v>0</v>
      </c>
      <c r="AN92" s="290">
        <v>0</v>
      </c>
      <c r="AO92" s="290">
        <v>0</v>
      </c>
      <c r="AP92" s="290">
        <v>0</v>
      </c>
      <c r="AQ92" s="290">
        <v>0</v>
      </c>
      <c r="AR92" s="290">
        <v>0</v>
      </c>
      <c r="AS92" s="290">
        <v>0</v>
      </c>
      <c r="AT92" s="290">
        <v>0</v>
      </c>
      <c r="AU92" s="290">
        <v>0</v>
      </c>
      <c r="AV92" s="292">
        <v>0</v>
      </c>
      <c r="AW92" s="300">
        <f t="shared" si="13"/>
        <v>0</v>
      </c>
      <c r="BA92" s="235"/>
      <c r="BC92" s="235"/>
      <c r="BD92" s="235"/>
    </row>
    <row r="93" spans="1:56" x14ac:dyDescent="0.25">
      <c r="A93" s="283">
        <v>1987</v>
      </c>
      <c r="B93" s="283">
        <v>5</v>
      </c>
      <c r="C93" s="283">
        <v>31</v>
      </c>
      <c r="D93" s="283">
        <v>30</v>
      </c>
      <c r="E93" s="283">
        <f t="shared" si="8"/>
        <v>30</v>
      </c>
      <c r="F93" s="286">
        <v>0</v>
      </c>
      <c r="G93" s="290">
        <v>0</v>
      </c>
      <c r="H93" s="290">
        <v>0</v>
      </c>
      <c r="I93" s="291">
        <v>5.8737477402999214E-2</v>
      </c>
      <c r="J93" s="301">
        <f t="shared" si="14"/>
        <v>5.7121463049062154E-2</v>
      </c>
      <c r="K93" s="292">
        <v>0</v>
      </c>
      <c r="L93" s="292">
        <v>0</v>
      </c>
      <c r="M93" s="292">
        <v>0</v>
      </c>
      <c r="N93" s="292">
        <v>0</v>
      </c>
      <c r="O93" s="293">
        <v>0</v>
      </c>
      <c r="P93" s="294">
        <v>0</v>
      </c>
      <c r="Q93" s="295">
        <v>0</v>
      </c>
      <c r="R93" s="296">
        <f t="shared" si="9"/>
        <v>5.8816565832733925E-2</v>
      </c>
      <c r="S93" s="301">
        <f t="shared" si="7"/>
        <v>-3.6234246485144367E-4</v>
      </c>
      <c r="T93" s="297">
        <v>0</v>
      </c>
      <c r="U93" s="298">
        <v>0</v>
      </c>
      <c r="V93" s="292">
        <f t="shared" si="10"/>
        <v>0</v>
      </c>
      <c r="W93" s="299">
        <v>0</v>
      </c>
      <c r="X93" s="290">
        <v>0</v>
      </c>
      <c r="Y93" s="290">
        <v>0</v>
      </c>
      <c r="Z93" s="296">
        <f>(Company_data!T93+F93)/Company_data!J93</f>
        <v>1.8233135408147516</v>
      </c>
      <c r="AA93" s="296">
        <f>(Company_data!S93+F93)/Company_data!J93</f>
        <v>1.8233135408147516</v>
      </c>
      <c r="AC93" s="300">
        <v>0</v>
      </c>
      <c r="AD93" s="301">
        <f t="shared" si="11"/>
        <v>5.8737477402999214E-2</v>
      </c>
      <c r="AE93" s="292">
        <v>0</v>
      </c>
      <c r="AF93" s="301">
        <f t="shared" si="12"/>
        <v>5.8737477402999214E-2</v>
      </c>
      <c r="AG93" s="292">
        <v>0</v>
      </c>
      <c r="AH93" s="292">
        <v>0</v>
      </c>
      <c r="AI93" s="292">
        <v>0</v>
      </c>
      <c r="AJ93" s="292">
        <v>0</v>
      </c>
      <c r="AL93" s="290">
        <v>0</v>
      </c>
      <c r="AN93" s="290">
        <v>0</v>
      </c>
      <c r="AO93" s="290">
        <v>0</v>
      </c>
      <c r="AP93" s="290">
        <v>0</v>
      </c>
      <c r="AQ93" s="290">
        <v>0</v>
      </c>
      <c r="AR93" s="290">
        <v>0</v>
      </c>
      <c r="AS93" s="290">
        <v>0</v>
      </c>
      <c r="AT93" s="290">
        <v>0</v>
      </c>
      <c r="AU93" s="290">
        <v>0</v>
      </c>
      <c r="AV93" s="292">
        <v>0</v>
      </c>
      <c r="AW93" s="300">
        <f t="shared" si="13"/>
        <v>0</v>
      </c>
      <c r="BA93" s="235"/>
      <c r="BC93" s="235"/>
      <c r="BD93" s="235"/>
    </row>
    <row r="94" spans="1:56" x14ac:dyDescent="0.25">
      <c r="A94" s="283">
        <v>1987</v>
      </c>
      <c r="B94" s="283">
        <v>6</v>
      </c>
      <c r="C94" s="283">
        <v>30</v>
      </c>
      <c r="D94" s="283">
        <v>31</v>
      </c>
      <c r="E94" s="283">
        <f t="shared" si="8"/>
        <v>31</v>
      </c>
      <c r="F94" s="286">
        <v>0</v>
      </c>
      <c r="G94" s="290">
        <v>0</v>
      </c>
      <c r="H94" s="290">
        <v>0</v>
      </c>
      <c r="I94" s="291">
        <v>6.2980990068197878E-2</v>
      </c>
      <c r="J94" s="301">
        <f t="shared" si="14"/>
        <v>5.6853740137629477E-2</v>
      </c>
      <c r="K94" s="292">
        <v>0</v>
      </c>
      <c r="L94" s="292">
        <v>0</v>
      </c>
      <c r="M94" s="292">
        <v>0</v>
      </c>
      <c r="N94" s="292">
        <v>0</v>
      </c>
      <c r="O94" s="293">
        <v>0</v>
      </c>
      <c r="P94" s="294">
        <v>0</v>
      </c>
      <c r="Q94" s="295">
        <v>0</v>
      </c>
      <c r="R94" s="296">
        <f t="shared" si="9"/>
        <v>7.0666955131928458E-2</v>
      </c>
      <c r="S94" s="301">
        <f t="shared" ref="S94:S157" si="15">J94-J82</f>
        <v>-8.9132877104610569E-4</v>
      </c>
      <c r="T94" s="297">
        <v>0</v>
      </c>
      <c r="U94" s="298">
        <v>0</v>
      </c>
      <c r="V94" s="292">
        <f t="shared" si="10"/>
        <v>0</v>
      </c>
      <c r="W94" s="299">
        <v>0</v>
      </c>
      <c r="X94" s="290">
        <v>0</v>
      </c>
      <c r="Y94" s="290">
        <v>0</v>
      </c>
      <c r="Z94" s="296">
        <f>(Company_data!T94+F94)/Company_data!J94</f>
        <v>2.1200086539578535</v>
      </c>
      <c r="AA94" s="296">
        <f>(Company_data!S94+F94)/Company_data!J94</f>
        <v>2.1200086539578535</v>
      </c>
      <c r="AC94" s="300">
        <v>0</v>
      </c>
      <c r="AD94" s="301">
        <f t="shared" si="11"/>
        <v>6.2980990068197878E-2</v>
      </c>
      <c r="AE94" s="292">
        <v>0</v>
      </c>
      <c r="AF94" s="301">
        <f t="shared" si="12"/>
        <v>6.2980990068197878E-2</v>
      </c>
      <c r="AG94" s="292">
        <v>0</v>
      </c>
      <c r="AH94" s="292">
        <v>0</v>
      </c>
      <c r="AI94" s="292">
        <v>0</v>
      </c>
      <c r="AJ94" s="292">
        <v>0</v>
      </c>
      <c r="AL94" s="290">
        <v>0</v>
      </c>
      <c r="AN94" s="290">
        <v>0</v>
      </c>
      <c r="AO94" s="290">
        <v>0</v>
      </c>
      <c r="AP94" s="290">
        <v>0</v>
      </c>
      <c r="AQ94" s="290">
        <v>0</v>
      </c>
      <c r="AR94" s="290">
        <v>0</v>
      </c>
      <c r="AS94" s="290">
        <v>0</v>
      </c>
      <c r="AT94" s="290">
        <v>0</v>
      </c>
      <c r="AU94" s="290">
        <v>0</v>
      </c>
      <c r="AV94" s="292">
        <v>0</v>
      </c>
      <c r="AW94" s="300">
        <f t="shared" si="13"/>
        <v>0</v>
      </c>
      <c r="BA94" s="235"/>
      <c r="BC94" s="235"/>
      <c r="BD94" s="235"/>
    </row>
    <row r="95" spans="1:56" x14ac:dyDescent="0.25">
      <c r="A95" s="283">
        <v>1987</v>
      </c>
      <c r="B95" s="283">
        <v>7</v>
      </c>
      <c r="C95" s="283">
        <v>31</v>
      </c>
      <c r="D95" s="283">
        <v>30</v>
      </c>
      <c r="E95" s="283">
        <f t="shared" si="8"/>
        <v>30</v>
      </c>
      <c r="F95" s="286">
        <v>0</v>
      </c>
      <c r="G95" s="290">
        <v>0</v>
      </c>
      <c r="H95" s="290">
        <v>0</v>
      </c>
      <c r="I95" s="291">
        <v>6.4370883281170937E-2</v>
      </c>
      <c r="J95" s="301">
        <f t="shared" si="14"/>
        <v>5.6546310701702768E-2</v>
      </c>
      <c r="K95" s="292">
        <v>0</v>
      </c>
      <c r="L95" s="292">
        <v>0</v>
      </c>
      <c r="M95" s="292">
        <v>0</v>
      </c>
      <c r="N95" s="292">
        <v>0</v>
      </c>
      <c r="O95" s="293">
        <v>0</v>
      </c>
      <c r="P95" s="294">
        <v>0</v>
      </c>
      <c r="Q95" s="295">
        <v>0</v>
      </c>
      <c r="R95" s="296">
        <f t="shared" si="9"/>
        <v>7.3148878130122275E-2</v>
      </c>
      <c r="S95" s="301">
        <f t="shared" si="15"/>
        <v>-1.4143973829985404E-3</v>
      </c>
      <c r="T95" s="297">
        <v>0</v>
      </c>
      <c r="U95" s="298">
        <v>0</v>
      </c>
      <c r="V95" s="292">
        <f t="shared" si="10"/>
        <v>0</v>
      </c>
      <c r="W95" s="299">
        <v>0</v>
      </c>
      <c r="X95" s="290">
        <v>0</v>
      </c>
      <c r="Y95" s="290">
        <v>0</v>
      </c>
      <c r="Z95" s="296">
        <f>(Company_data!T95+F95)/Company_data!J95</f>
        <v>2.2676152220337906</v>
      </c>
      <c r="AA95" s="296">
        <f>(Company_data!S95+F95)/Company_data!J95</f>
        <v>2.2676152220337906</v>
      </c>
      <c r="AC95" s="300">
        <v>0</v>
      </c>
      <c r="AD95" s="301">
        <f t="shared" si="11"/>
        <v>6.4370883281170937E-2</v>
      </c>
      <c r="AE95" s="292">
        <v>0</v>
      </c>
      <c r="AF95" s="301">
        <f t="shared" si="12"/>
        <v>6.4370883281170937E-2</v>
      </c>
      <c r="AG95" s="292">
        <v>0</v>
      </c>
      <c r="AH95" s="292">
        <v>0</v>
      </c>
      <c r="AI95" s="292">
        <v>0</v>
      </c>
      <c r="AJ95" s="292">
        <v>0</v>
      </c>
      <c r="AL95" s="290">
        <v>0</v>
      </c>
      <c r="AN95" s="290">
        <v>0</v>
      </c>
      <c r="AO95" s="290">
        <v>0</v>
      </c>
      <c r="AP95" s="290">
        <v>0</v>
      </c>
      <c r="AQ95" s="290">
        <v>0</v>
      </c>
      <c r="AR95" s="290">
        <v>0</v>
      </c>
      <c r="AS95" s="290">
        <v>0</v>
      </c>
      <c r="AT95" s="290">
        <v>0</v>
      </c>
      <c r="AU95" s="290">
        <v>0</v>
      </c>
      <c r="AV95" s="292">
        <v>0</v>
      </c>
      <c r="AW95" s="300">
        <f t="shared" si="13"/>
        <v>0</v>
      </c>
      <c r="BA95" s="235"/>
      <c r="BC95" s="235"/>
      <c r="BD95" s="235"/>
    </row>
    <row r="96" spans="1:56" x14ac:dyDescent="0.25">
      <c r="A96" s="283">
        <v>1987</v>
      </c>
      <c r="B96" s="283">
        <v>8</v>
      </c>
      <c r="C96" s="283">
        <v>31</v>
      </c>
      <c r="D96" s="283">
        <v>31</v>
      </c>
      <c r="E96" s="283">
        <f t="shared" si="8"/>
        <v>31</v>
      </c>
      <c r="F96" s="286">
        <v>0</v>
      </c>
      <c r="G96" s="290">
        <v>0</v>
      </c>
      <c r="H96" s="290">
        <v>0</v>
      </c>
      <c r="I96" s="291">
        <v>6.4645603528501544E-2</v>
      </c>
      <c r="J96" s="301">
        <f t="shared" si="14"/>
        <v>5.6260232592727798E-2</v>
      </c>
      <c r="K96" s="292">
        <v>0</v>
      </c>
      <c r="L96" s="292">
        <v>0</v>
      </c>
      <c r="M96" s="292">
        <v>0</v>
      </c>
      <c r="N96" s="292">
        <v>0</v>
      </c>
      <c r="O96" s="293">
        <v>0</v>
      </c>
      <c r="P96" s="294">
        <v>0</v>
      </c>
      <c r="Q96" s="295">
        <v>0</v>
      </c>
      <c r="R96" s="296">
        <f t="shared" si="9"/>
        <v>7.6399552777121335E-2</v>
      </c>
      <c r="S96" s="301">
        <f t="shared" si="15"/>
        <v>-1.8412844350391838E-3</v>
      </c>
      <c r="T96" s="297">
        <v>0</v>
      </c>
      <c r="U96" s="298">
        <v>0</v>
      </c>
      <c r="V96" s="292">
        <f t="shared" si="10"/>
        <v>0</v>
      </c>
      <c r="W96" s="299">
        <v>0</v>
      </c>
      <c r="X96" s="290">
        <v>0</v>
      </c>
      <c r="Y96" s="290">
        <v>0</v>
      </c>
      <c r="Z96" s="296">
        <f>(Company_data!T96+F96)/Company_data!J96</f>
        <v>2.3683861360907614</v>
      </c>
      <c r="AA96" s="296">
        <f>(Company_data!S96+F96)/Company_data!J96</f>
        <v>2.3683861360907614</v>
      </c>
      <c r="AC96" s="300">
        <v>0</v>
      </c>
      <c r="AD96" s="301">
        <f t="shared" si="11"/>
        <v>6.4645603528501544E-2</v>
      </c>
      <c r="AE96" s="292">
        <v>0</v>
      </c>
      <c r="AF96" s="301">
        <f t="shared" si="12"/>
        <v>6.4645603528501544E-2</v>
      </c>
      <c r="AG96" s="292">
        <v>0</v>
      </c>
      <c r="AH96" s="292">
        <v>0</v>
      </c>
      <c r="AI96" s="292">
        <v>0</v>
      </c>
      <c r="AJ96" s="292">
        <v>0</v>
      </c>
      <c r="AL96" s="290">
        <v>0</v>
      </c>
      <c r="AN96" s="290">
        <v>0</v>
      </c>
      <c r="AO96" s="290">
        <v>0</v>
      </c>
      <c r="AP96" s="290">
        <v>0</v>
      </c>
      <c r="AQ96" s="290">
        <v>0</v>
      </c>
      <c r="AR96" s="290">
        <v>0</v>
      </c>
      <c r="AS96" s="290">
        <v>0</v>
      </c>
      <c r="AT96" s="290">
        <v>0</v>
      </c>
      <c r="AU96" s="290">
        <v>0</v>
      </c>
      <c r="AV96" s="292">
        <v>0</v>
      </c>
      <c r="AW96" s="300">
        <f t="shared" si="13"/>
        <v>0</v>
      </c>
      <c r="BA96" s="235"/>
      <c r="BC96" s="235"/>
      <c r="BD96" s="235"/>
    </row>
    <row r="97" spans="1:56" x14ac:dyDescent="0.25">
      <c r="A97" s="283">
        <v>1987</v>
      </c>
      <c r="B97" s="283">
        <v>9</v>
      </c>
      <c r="C97" s="283">
        <v>30</v>
      </c>
      <c r="D97" s="283">
        <v>31</v>
      </c>
      <c r="E97" s="283">
        <f t="shared" si="8"/>
        <v>31</v>
      </c>
      <c r="F97" s="286">
        <v>0</v>
      </c>
      <c r="G97" s="290">
        <v>0</v>
      </c>
      <c r="H97" s="290">
        <v>0</v>
      </c>
      <c r="I97" s="291">
        <v>6.4405502166949319E-2</v>
      </c>
      <c r="J97" s="301">
        <f t="shared" si="14"/>
        <v>5.6040372946209338E-2</v>
      </c>
      <c r="K97" s="292">
        <v>0</v>
      </c>
      <c r="L97" s="292">
        <v>0</v>
      </c>
      <c r="M97" s="292">
        <v>0</v>
      </c>
      <c r="N97" s="292">
        <v>0</v>
      </c>
      <c r="O97" s="293">
        <v>0</v>
      </c>
      <c r="P97" s="294">
        <v>0</v>
      </c>
      <c r="Q97" s="295">
        <v>0</v>
      </c>
      <c r="R97" s="296">
        <f t="shared" si="9"/>
        <v>7.0862840884343081E-2</v>
      </c>
      <c r="S97" s="301">
        <f t="shared" si="15"/>
        <v>-2.1012070090042426E-3</v>
      </c>
      <c r="T97" s="297">
        <v>0</v>
      </c>
      <c r="U97" s="298">
        <v>0</v>
      </c>
      <c r="V97" s="292">
        <f t="shared" si="10"/>
        <v>0</v>
      </c>
      <c r="W97" s="299">
        <v>0</v>
      </c>
      <c r="X97" s="290">
        <v>0</v>
      </c>
      <c r="Y97" s="290">
        <v>0</v>
      </c>
      <c r="Z97" s="296">
        <f>(Company_data!T97+F97)/Company_data!J97</f>
        <v>2.1258852265302925</v>
      </c>
      <c r="AA97" s="296">
        <f>(Company_data!S97+F97)/Company_data!J97</f>
        <v>2.1258852265302925</v>
      </c>
      <c r="AC97" s="300">
        <v>0</v>
      </c>
      <c r="AD97" s="301">
        <f t="shared" si="11"/>
        <v>6.4405502166949319E-2</v>
      </c>
      <c r="AE97" s="292">
        <v>0</v>
      </c>
      <c r="AF97" s="301">
        <f t="shared" si="12"/>
        <v>6.4405502166949319E-2</v>
      </c>
      <c r="AG97" s="292">
        <v>0</v>
      </c>
      <c r="AH97" s="292">
        <v>0</v>
      </c>
      <c r="AI97" s="292">
        <v>0</v>
      </c>
      <c r="AJ97" s="292">
        <v>0</v>
      </c>
      <c r="AL97" s="290">
        <v>0</v>
      </c>
      <c r="AN97" s="290">
        <v>0</v>
      </c>
      <c r="AO97" s="290">
        <v>0</v>
      </c>
      <c r="AP97" s="290">
        <v>0</v>
      </c>
      <c r="AQ97" s="290">
        <v>0</v>
      </c>
      <c r="AR97" s="290">
        <v>0</v>
      </c>
      <c r="AS97" s="290">
        <v>0</v>
      </c>
      <c r="AT97" s="290">
        <v>0</v>
      </c>
      <c r="AU97" s="290">
        <v>0</v>
      </c>
      <c r="AV97" s="292">
        <v>0</v>
      </c>
      <c r="AW97" s="300">
        <f t="shared" si="13"/>
        <v>0</v>
      </c>
      <c r="BA97" s="235"/>
      <c r="BC97" s="235"/>
      <c r="BD97" s="235"/>
    </row>
    <row r="98" spans="1:56" x14ac:dyDescent="0.25">
      <c r="A98" s="283">
        <v>1987</v>
      </c>
      <c r="B98" s="283">
        <v>10</v>
      </c>
      <c r="C98" s="283">
        <v>31</v>
      </c>
      <c r="D98" s="283">
        <v>30</v>
      </c>
      <c r="E98" s="283">
        <f t="shared" si="8"/>
        <v>30</v>
      </c>
      <c r="F98" s="286">
        <v>0</v>
      </c>
      <c r="G98" s="290">
        <v>0</v>
      </c>
      <c r="H98" s="290">
        <v>0</v>
      </c>
      <c r="I98" s="291">
        <v>6.0486644050971546E-2</v>
      </c>
      <c r="J98" s="301">
        <f t="shared" si="14"/>
        <v>5.5653801893757876E-2</v>
      </c>
      <c r="K98" s="292">
        <v>0</v>
      </c>
      <c r="L98" s="292">
        <v>0</v>
      </c>
      <c r="M98" s="292">
        <v>0</v>
      </c>
      <c r="N98" s="292">
        <v>0</v>
      </c>
      <c r="O98" s="293">
        <v>0</v>
      </c>
      <c r="P98" s="294">
        <v>0</v>
      </c>
      <c r="Q98" s="295">
        <v>0</v>
      </c>
      <c r="R98" s="296">
        <f t="shared" si="9"/>
        <v>5.567212493119305E-2</v>
      </c>
      <c r="S98" s="301">
        <f t="shared" si="15"/>
        <v>-2.4892864647158355E-3</v>
      </c>
      <c r="T98" s="297">
        <v>0</v>
      </c>
      <c r="U98" s="298">
        <v>0</v>
      </c>
      <c r="V98" s="292">
        <f t="shared" si="10"/>
        <v>0</v>
      </c>
      <c r="W98" s="299">
        <v>0</v>
      </c>
      <c r="X98" s="290">
        <v>0</v>
      </c>
      <c r="Y98" s="290">
        <v>0</v>
      </c>
      <c r="Z98" s="296">
        <f>(Company_data!T98+F98)/Company_data!J98</f>
        <v>1.7258358728669845</v>
      </c>
      <c r="AA98" s="296">
        <f>(Company_data!S98+F98)/Company_data!J98</f>
        <v>1.7258358728669845</v>
      </c>
      <c r="AC98" s="300">
        <v>0</v>
      </c>
      <c r="AD98" s="301">
        <f t="shared" si="11"/>
        <v>6.0486644050971546E-2</v>
      </c>
      <c r="AE98" s="292">
        <v>0</v>
      </c>
      <c r="AF98" s="301">
        <f t="shared" si="12"/>
        <v>6.0486644050971546E-2</v>
      </c>
      <c r="AG98" s="292">
        <v>0</v>
      </c>
      <c r="AH98" s="292">
        <v>0</v>
      </c>
      <c r="AI98" s="292">
        <v>0</v>
      </c>
      <c r="AJ98" s="292">
        <v>0</v>
      </c>
      <c r="AL98" s="290">
        <v>0</v>
      </c>
      <c r="AN98" s="290">
        <v>0</v>
      </c>
      <c r="AO98" s="290">
        <v>0</v>
      </c>
      <c r="AP98" s="290">
        <v>0</v>
      </c>
      <c r="AQ98" s="290">
        <v>0</v>
      </c>
      <c r="AR98" s="290">
        <v>0</v>
      </c>
      <c r="AS98" s="290">
        <v>0</v>
      </c>
      <c r="AT98" s="290">
        <v>0</v>
      </c>
      <c r="AU98" s="290">
        <v>0</v>
      </c>
      <c r="AV98" s="292">
        <v>0</v>
      </c>
      <c r="AW98" s="300">
        <f t="shared" si="13"/>
        <v>0</v>
      </c>
      <c r="BA98" s="235"/>
      <c r="BC98" s="235"/>
      <c r="BD98" s="235"/>
    </row>
    <row r="99" spans="1:56" x14ac:dyDescent="0.25">
      <c r="A99" s="283">
        <v>1987</v>
      </c>
      <c r="B99" s="283">
        <v>11</v>
      </c>
      <c r="C99" s="283">
        <v>30</v>
      </c>
      <c r="D99" s="283">
        <v>31</v>
      </c>
      <c r="E99" s="283">
        <f t="shared" si="8"/>
        <v>31</v>
      </c>
      <c r="F99" s="286">
        <v>0</v>
      </c>
      <c r="G99" s="290">
        <v>0</v>
      </c>
      <c r="H99" s="290">
        <v>0</v>
      </c>
      <c r="I99" s="291">
        <v>5.6347242923083546E-2</v>
      </c>
      <c r="J99" s="301">
        <f t="shared" si="14"/>
        <v>5.5505172537858805E-2</v>
      </c>
      <c r="K99" s="292">
        <v>0</v>
      </c>
      <c r="L99" s="292">
        <v>0</v>
      </c>
      <c r="M99" s="292">
        <v>0</v>
      </c>
      <c r="N99" s="292">
        <v>0</v>
      </c>
      <c r="O99" s="293">
        <v>0</v>
      </c>
      <c r="P99" s="294">
        <v>0</v>
      </c>
      <c r="Q99" s="295">
        <v>0</v>
      </c>
      <c r="R99" s="296">
        <f t="shared" si="9"/>
        <v>5.3666656943242526E-2</v>
      </c>
      <c r="S99" s="301">
        <f t="shared" si="15"/>
        <v>-2.5878815388010179E-3</v>
      </c>
      <c r="T99" s="297">
        <v>0</v>
      </c>
      <c r="U99" s="298">
        <v>0</v>
      </c>
      <c r="V99" s="292">
        <f t="shared" si="10"/>
        <v>0</v>
      </c>
      <c r="W99" s="299">
        <v>0</v>
      </c>
      <c r="X99" s="290">
        <v>0</v>
      </c>
      <c r="Y99" s="290">
        <v>0</v>
      </c>
      <c r="Z99" s="296">
        <f>(Company_data!T99+F99)/Company_data!J99</f>
        <v>1.6099997082972757</v>
      </c>
      <c r="AA99" s="296">
        <f>(Company_data!S99+F99)/Company_data!J99</f>
        <v>1.6099997082972757</v>
      </c>
      <c r="AC99" s="300">
        <v>0</v>
      </c>
      <c r="AD99" s="301">
        <f t="shared" si="11"/>
        <v>5.6347242923083546E-2</v>
      </c>
      <c r="AE99" s="292">
        <v>0</v>
      </c>
      <c r="AF99" s="301">
        <f t="shared" si="12"/>
        <v>5.6347242923083546E-2</v>
      </c>
      <c r="AG99" s="292">
        <v>0</v>
      </c>
      <c r="AH99" s="292">
        <v>0</v>
      </c>
      <c r="AI99" s="292">
        <v>0</v>
      </c>
      <c r="AJ99" s="292">
        <v>0</v>
      </c>
      <c r="AL99" s="290">
        <v>0</v>
      </c>
      <c r="AN99" s="290">
        <v>0</v>
      </c>
      <c r="AO99" s="290">
        <v>0</v>
      </c>
      <c r="AP99" s="290">
        <v>0</v>
      </c>
      <c r="AQ99" s="290">
        <v>0</v>
      </c>
      <c r="AR99" s="290">
        <v>0</v>
      </c>
      <c r="AS99" s="290">
        <v>0</v>
      </c>
      <c r="AT99" s="290">
        <v>0</v>
      </c>
      <c r="AU99" s="290">
        <v>0</v>
      </c>
      <c r="AV99" s="292">
        <v>0</v>
      </c>
      <c r="AW99" s="300">
        <f t="shared" si="13"/>
        <v>0</v>
      </c>
      <c r="BA99" s="235"/>
      <c r="BC99" s="235"/>
      <c r="BD99" s="235"/>
    </row>
    <row r="100" spans="1:56" x14ac:dyDescent="0.25">
      <c r="A100" s="283">
        <v>1987</v>
      </c>
      <c r="B100" s="283">
        <v>12</v>
      </c>
      <c r="C100" s="283">
        <v>31</v>
      </c>
      <c r="D100" s="283">
        <v>30</v>
      </c>
      <c r="E100" s="283">
        <f t="shared" si="8"/>
        <v>30</v>
      </c>
      <c r="F100" s="286">
        <v>0</v>
      </c>
      <c r="G100" s="290">
        <v>0</v>
      </c>
      <c r="H100" s="290">
        <v>0</v>
      </c>
      <c r="I100" s="291">
        <v>5.0141580395682027E-2</v>
      </c>
      <c r="J100" s="301">
        <f t="shared" si="14"/>
        <v>5.5408508233594229E-2</v>
      </c>
      <c r="K100" s="292">
        <v>0</v>
      </c>
      <c r="L100" s="292">
        <v>0</v>
      </c>
      <c r="M100" s="292">
        <v>0</v>
      </c>
      <c r="N100" s="292">
        <v>0</v>
      </c>
      <c r="O100" s="293">
        <v>0</v>
      </c>
      <c r="P100" s="294">
        <v>0</v>
      </c>
      <c r="Q100" s="295">
        <v>0</v>
      </c>
      <c r="R100" s="296">
        <f t="shared" si="9"/>
        <v>5.1478454534521649E-2</v>
      </c>
      <c r="S100" s="301">
        <f t="shared" si="15"/>
        <v>-2.5776927005176295E-3</v>
      </c>
      <c r="T100" s="297">
        <v>0</v>
      </c>
      <c r="U100" s="298">
        <v>0</v>
      </c>
      <c r="V100" s="292">
        <f t="shared" si="10"/>
        <v>0</v>
      </c>
      <c r="W100" s="299">
        <v>0</v>
      </c>
      <c r="X100" s="290">
        <v>0</v>
      </c>
      <c r="Y100" s="290">
        <v>0</v>
      </c>
      <c r="Z100" s="296">
        <f>(Company_data!T100+F100)/Company_data!J100</f>
        <v>1.5958320905701711</v>
      </c>
      <c r="AA100" s="296">
        <f>(Company_data!S100+F100)/Company_data!J100</f>
        <v>1.5958320905701711</v>
      </c>
      <c r="AC100" s="300">
        <v>0</v>
      </c>
      <c r="AD100" s="301">
        <f t="shared" si="11"/>
        <v>5.0141580395682027E-2</v>
      </c>
      <c r="AE100" s="292">
        <v>0</v>
      </c>
      <c r="AF100" s="301">
        <f t="shared" si="12"/>
        <v>5.0141580395682027E-2</v>
      </c>
      <c r="AG100" s="292">
        <v>0</v>
      </c>
      <c r="AH100" s="292">
        <v>0</v>
      </c>
      <c r="AI100" s="292">
        <v>0</v>
      </c>
      <c r="AJ100" s="292">
        <v>0</v>
      </c>
      <c r="AL100" s="290">
        <v>0</v>
      </c>
      <c r="AN100" s="290">
        <v>0</v>
      </c>
      <c r="AO100" s="290">
        <v>0</v>
      </c>
      <c r="AP100" s="290">
        <v>0</v>
      </c>
      <c r="AQ100" s="290">
        <v>0</v>
      </c>
      <c r="AR100" s="290">
        <v>0</v>
      </c>
      <c r="AS100" s="290">
        <v>0</v>
      </c>
      <c r="AT100" s="290">
        <v>0</v>
      </c>
      <c r="AU100" s="290">
        <v>0</v>
      </c>
      <c r="AV100" s="292">
        <v>0</v>
      </c>
      <c r="AW100" s="300">
        <f t="shared" si="13"/>
        <v>0</v>
      </c>
      <c r="BA100" s="235"/>
      <c r="BC100" s="235"/>
      <c r="BD100" s="235"/>
    </row>
    <row r="101" spans="1:56" x14ac:dyDescent="0.25">
      <c r="A101" s="283">
        <v>1988</v>
      </c>
      <c r="B101" s="283">
        <v>1</v>
      </c>
      <c r="C101" s="283">
        <v>31</v>
      </c>
      <c r="D101" s="283">
        <v>31</v>
      </c>
      <c r="E101" s="283">
        <f t="shared" si="8"/>
        <v>31</v>
      </c>
      <c r="F101" s="286">
        <v>0</v>
      </c>
      <c r="G101" s="290">
        <v>0</v>
      </c>
      <c r="H101" s="290">
        <v>0</v>
      </c>
      <c r="I101" s="291">
        <v>4.5905683469746807E-2</v>
      </c>
      <c r="J101" s="301">
        <f t="shared" si="14"/>
        <v>5.5357739431572239E-2</v>
      </c>
      <c r="K101" s="292">
        <v>0</v>
      </c>
      <c r="L101" s="292">
        <v>0</v>
      </c>
      <c r="M101" s="292">
        <v>0</v>
      </c>
      <c r="N101" s="292">
        <v>0</v>
      </c>
      <c r="O101" s="293">
        <v>0</v>
      </c>
      <c r="P101" s="294">
        <v>0</v>
      </c>
      <c r="Q101" s="295">
        <v>0</v>
      </c>
      <c r="R101" s="296">
        <f t="shared" si="9"/>
        <v>5.3827369070032473E-2</v>
      </c>
      <c r="S101" s="301">
        <f t="shared" si="15"/>
        <v>-2.526214438750625E-3</v>
      </c>
      <c r="T101" s="297">
        <v>0</v>
      </c>
      <c r="U101" s="298">
        <v>0</v>
      </c>
      <c r="V101" s="292">
        <f t="shared" si="10"/>
        <v>0</v>
      </c>
      <c r="W101" s="299">
        <v>0</v>
      </c>
      <c r="X101" s="290">
        <v>0</v>
      </c>
      <c r="Y101" s="290">
        <v>0</v>
      </c>
      <c r="Z101" s="296">
        <f>(Company_data!T101+F101)/Company_data!J101</f>
        <v>1.6686484411710067</v>
      </c>
      <c r="AA101" s="296">
        <f>(Company_data!S101+F101)/Company_data!J101</f>
        <v>1.6686484411710067</v>
      </c>
      <c r="AC101" s="300">
        <v>0</v>
      </c>
      <c r="AD101" s="301">
        <f t="shared" si="11"/>
        <v>4.5905683469746807E-2</v>
      </c>
      <c r="AE101" s="292">
        <v>0</v>
      </c>
      <c r="AF101" s="301">
        <f t="shared" si="12"/>
        <v>4.5905683469746807E-2</v>
      </c>
      <c r="AG101" s="292">
        <v>0</v>
      </c>
      <c r="AH101" s="292">
        <v>0</v>
      </c>
      <c r="AI101" s="292">
        <v>0</v>
      </c>
      <c r="AJ101" s="292">
        <v>0</v>
      </c>
      <c r="AL101" s="290">
        <v>0</v>
      </c>
      <c r="AN101" s="290">
        <v>0</v>
      </c>
      <c r="AO101" s="290">
        <v>0</v>
      </c>
      <c r="AP101" s="290">
        <v>0</v>
      </c>
      <c r="AQ101" s="290">
        <v>0</v>
      </c>
      <c r="AR101" s="290">
        <v>0</v>
      </c>
      <c r="AS101" s="290">
        <v>0</v>
      </c>
      <c r="AT101" s="290">
        <v>0</v>
      </c>
      <c r="AU101" s="290">
        <v>0</v>
      </c>
      <c r="AV101" s="292">
        <v>0</v>
      </c>
      <c r="AW101" s="300">
        <f t="shared" si="13"/>
        <v>0</v>
      </c>
      <c r="BA101" s="235"/>
      <c r="BC101" s="235"/>
      <c r="BD101" s="235"/>
    </row>
    <row r="102" spans="1:56" x14ac:dyDescent="0.25">
      <c r="A102" s="283">
        <v>1988</v>
      </c>
      <c r="B102" s="283">
        <v>2</v>
      </c>
      <c r="C102" s="283">
        <v>29</v>
      </c>
      <c r="D102" s="283">
        <v>29</v>
      </c>
      <c r="E102" s="283">
        <f t="shared" si="8"/>
        <v>29</v>
      </c>
      <c r="F102" s="286">
        <v>0</v>
      </c>
      <c r="G102" s="290">
        <v>0</v>
      </c>
      <c r="H102" s="290">
        <v>0</v>
      </c>
      <c r="I102" s="291">
        <v>4.3606634309866672E-2</v>
      </c>
      <c r="J102" s="301">
        <f t="shared" si="14"/>
        <v>5.5319178074051727E-2</v>
      </c>
      <c r="K102" s="292">
        <v>0</v>
      </c>
      <c r="L102" s="292">
        <v>0</v>
      </c>
      <c r="M102" s="292">
        <v>0</v>
      </c>
      <c r="N102" s="292">
        <v>0</v>
      </c>
      <c r="O102" s="293">
        <v>0</v>
      </c>
      <c r="P102" s="294">
        <v>0</v>
      </c>
      <c r="Q102" s="295">
        <v>0</v>
      </c>
      <c r="R102" s="296">
        <f t="shared" si="9"/>
        <v>5.3988956634006005E-2</v>
      </c>
      <c r="S102" s="301">
        <f t="shared" si="15"/>
        <v>-2.4588771624727418E-3</v>
      </c>
      <c r="T102" s="297">
        <v>0</v>
      </c>
      <c r="U102" s="298">
        <v>0</v>
      </c>
      <c r="V102" s="292">
        <f t="shared" si="10"/>
        <v>0</v>
      </c>
      <c r="W102" s="299">
        <v>0</v>
      </c>
      <c r="X102" s="290">
        <v>0</v>
      </c>
      <c r="Y102" s="290">
        <v>0</v>
      </c>
      <c r="Z102" s="296">
        <f>(Company_data!T102+F102)/Company_data!J102</f>
        <v>1.5656797423861741</v>
      </c>
      <c r="AA102" s="296">
        <f>(Company_data!S102+F102)/Company_data!J102</f>
        <v>1.5656797423861741</v>
      </c>
      <c r="AC102" s="300">
        <v>0</v>
      </c>
      <c r="AD102" s="301">
        <f t="shared" si="11"/>
        <v>4.3606634309866672E-2</v>
      </c>
      <c r="AE102" s="292">
        <v>0</v>
      </c>
      <c r="AF102" s="301">
        <f t="shared" si="12"/>
        <v>4.3606634309866672E-2</v>
      </c>
      <c r="AG102" s="292">
        <v>0</v>
      </c>
      <c r="AH102" s="292">
        <v>0</v>
      </c>
      <c r="AI102" s="292">
        <v>0</v>
      </c>
      <c r="AJ102" s="292">
        <v>0</v>
      </c>
      <c r="AL102" s="290">
        <v>0</v>
      </c>
      <c r="AN102" s="290">
        <v>0</v>
      </c>
      <c r="AO102" s="290">
        <v>0</v>
      </c>
      <c r="AP102" s="290">
        <v>0</v>
      </c>
      <c r="AQ102" s="290">
        <v>0</v>
      </c>
      <c r="AR102" s="290">
        <v>0</v>
      </c>
      <c r="AS102" s="290">
        <v>0</v>
      </c>
      <c r="AT102" s="290">
        <v>0</v>
      </c>
      <c r="AU102" s="290">
        <v>0</v>
      </c>
      <c r="AV102" s="292">
        <v>0</v>
      </c>
      <c r="AW102" s="300">
        <f t="shared" si="13"/>
        <v>0</v>
      </c>
      <c r="BA102" s="235"/>
      <c r="BC102" s="235"/>
      <c r="BD102" s="235"/>
    </row>
    <row r="103" spans="1:56" x14ac:dyDescent="0.25">
      <c r="A103" s="283">
        <v>1988</v>
      </c>
      <c r="B103" s="283">
        <v>3</v>
      </c>
      <c r="C103" s="283">
        <v>31</v>
      </c>
      <c r="D103" s="283">
        <v>31</v>
      </c>
      <c r="E103" s="283">
        <f t="shared" si="8"/>
        <v>31</v>
      </c>
      <c r="F103" s="286">
        <v>0</v>
      </c>
      <c r="G103" s="290">
        <v>0</v>
      </c>
      <c r="H103" s="290">
        <v>0</v>
      </c>
      <c r="I103" s="291">
        <v>4.3272040299709977E-2</v>
      </c>
      <c r="J103" s="301">
        <f t="shared" si="14"/>
        <v>5.5294680720377215E-2</v>
      </c>
      <c r="K103" s="292">
        <v>0</v>
      </c>
      <c r="L103" s="292">
        <v>0</v>
      </c>
      <c r="M103" s="292">
        <v>0</v>
      </c>
      <c r="N103" s="292">
        <v>0</v>
      </c>
      <c r="O103" s="293">
        <v>0</v>
      </c>
      <c r="P103" s="294">
        <v>0</v>
      </c>
      <c r="Q103" s="295">
        <v>0</v>
      </c>
      <c r="R103" s="296">
        <f t="shared" si="9"/>
        <v>5.2064802136579644E-2</v>
      </c>
      <c r="S103" s="301">
        <f t="shared" si="15"/>
        <v>-2.3338238995664826E-3</v>
      </c>
      <c r="T103" s="297">
        <v>0</v>
      </c>
      <c r="U103" s="298">
        <v>0</v>
      </c>
      <c r="V103" s="292">
        <f t="shared" si="10"/>
        <v>0</v>
      </c>
      <c r="W103" s="299">
        <v>0</v>
      </c>
      <c r="X103" s="290">
        <v>0</v>
      </c>
      <c r="Y103" s="290">
        <v>0</v>
      </c>
      <c r="Z103" s="296">
        <f>(Company_data!T103+F103)/Company_data!J103</f>
        <v>1.6140088662339689</v>
      </c>
      <c r="AA103" s="296">
        <f>(Company_data!S103+F103)/Company_data!J103</f>
        <v>1.6140088662339689</v>
      </c>
      <c r="AC103" s="300">
        <v>0</v>
      </c>
      <c r="AD103" s="301">
        <f t="shared" si="11"/>
        <v>4.3272040299709977E-2</v>
      </c>
      <c r="AE103" s="292">
        <v>0</v>
      </c>
      <c r="AF103" s="301">
        <f t="shared" si="12"/>
        <v>4.3272040299709977E-2</v>
      </c>
      <c r="AG103" s="292">
        <v>0</v>
      </c>
      <c r="AH103" s="292">
        <v>0</v>
      </c>
      <c r="AI103" s="292">
        <v>0</v>
      </c>
      <c r="AJ103" s="292">
        <v>0</v>
      </c>
      <c r="AL103" s="290">
        <v>0</v>
      </c>
      <c r="AN103" s="290">
        <v>0</v>
      </c>
      <c r="AO103" s="290">
        <v>0</v>
      </c>
      <c r="AP103" s="290">
        <v>0</v>
      </c>
      <c r="AQ103" s="290">
        <v>0</v>
      </c>
      <c r="AR103" s="290">
        <v>0</v>
      </c>
      <c r="AS103" s="290">
        <v>0</v>
      </c>
      <c r="AT103" s="290">
        <v>0</v>
      </c>
      <c r="AU103" s="290">
        <v>0</v>
      </c>
      <c r="AV103" s="292">
        <v>0</v>
      </c>
      <c r="AW103" s="300">
        <f t="shared" si="13"/>
        <v>0</v>
      </c>
      <c r="BA103" s="235"/>
      <c r="BC103" s="235"/>
      <c r="BD103" s="235"/>
    </row>
    <row r="104" spans="1:56" x14ac:dyDescent="0.25">
      <c r="A104" s="283">
        <v>1988</v>
      </c>
      <c r="B104" s="283">
        <v>4</v>
      </c>
      <c r="C104" s="283">
        <v>30</v>
      </c>
      <c r="D104" s="283">
        <v>31</v>
      </c>
      <c r="E104" s="283">
        <f t="shared" si="8"/>
        <v>31</v>
      </c>
      <c r="F104" s="286">
        <v>0</v>
      </c>
      <c r="G104" s="290">
        <v>0</v>
      </c>
      <c r="H104" s="290">
        <v>0</v>
      </c>
      <c r="I104" s="291">
        <v>4.8381180082697192E-2</v>
      </c>
      <c r="J104" s="301">
        <f t="shared" si="14"/>
        <v>5.5273455164964715E-2</v>
      </c>
      <c r="K104" s="292">
        <v>0</v>
      </c>
      <c r="L104" s="292">
        <v>0</v>
      </c>
      <c r="M104" s="292">
        <v>0</v>
      </c>
      <c r="N104" s="292">
        <v>0</v>
      </c>
      <c r="O104" s="293">
        <v>0</v>
      </c>
      <c r="P104" s="294">
        <v>0</v>
      </c>
      <c r="Q104" s="295">
        <v>0</v>
      </c>
      <c r="R104" s="296">
        <f t="shared" si="9"/>
        <v>5.4709296359632884E-2</v>
      </c>
      <c r="S104" s="301">
        <f t="shared" si="15"/>
        <v>-2.1072013102005488E-3</v>
      </c>
      <c r="T104" s="297">
        <v>0</v>
      </c>
      <c r="U104" s="298">
        <v>0</v>
      </c>
      <c r="V104" s="292">
        <f t="shared" si="10"/>
        <v>0</v>
      </c>
      <c r="W104" s="299">
        <v>0</v>
      </c>
      <c r="X104" s="290">
        <v>0</v>
      </c>
      <c r="Y104" s="290">
        <v>0</v>
      </c>
      <c r="Z104" s="296">
        <f>(Company_data!T104+F104)/Company_data!J104</f>
        <v>1.6412788907889866</v>
      </c>
      <c r="AA104" s="296">
        <f>(Company_data!S104+F104)/Company_data!J104</f>
        <v>1.6412788907889866</v>
      </c>
      <c r="AC104" s="300">
        <v>0</v>
      </c>
      <c r="AD104" s="301">
        <f t="shared" si="11"/>
        <v>4.8381180082697192E-2</v>
      </c>
      <c r="AE104" s="292">
        <v>0</v>
      </c>
      <c r="AF104" s="301">
        <f t="shared" si="12"/>
        <v>4.8381180082697192E-2</v>
      </c>
      <c r="AG104" s="292">
        <v>0</v>
      </c>
      <c r="AH104" s="292">
        <v>0</v>
      </c>
      <c r="AI104" s="292">
        <v>0</v>
      </c>
      <c r="AJ104" s="292">
        <v>0</v>
      </c>
      <c r="AL104" s="290">
        <v>0</v>
      </c>
      <c r="AN104" s="290">
        <v>0</v>
      </c>
      <c r="AO104" s="290">
        <v>0</v>
      </c>
      <c r="AP104" s="290">
        <v>0</v>
      </c>
      <c r="AQ104" s="290">
        <v>0</v>
      </c>
      <c r="AR104" s="290">
        <v>0</v>
      </c>
      <c r="AS104" s="290">
        <v>0</v>
      </c>
      <c r="AT104" s="290">
        <v>0</v>
      </c>
      <c r="AU104" s="290">
        <v>0</v>
      </c>
      <c r="AV104" s="292">
        <v>0</v>
      </c>
      <c r="AW104" s="300">
        <f t="shared" si="13"/>
        <v>0</v>
      </c>
      <c r="BA104" s="235"/>
      <c r="BC104" s="235"/>
      <c r="BD104" s="235"/>
    </row>
    <row r="105" spans="1:56" x14ac:dyDescent="0.25">
      <c r="A105" s="283">
        <v>1988</v>
      </c>
      <c r="B105" s="283">
        <v>5</v>
      </c>
      <c r="C105" s="283">
        <v>31</v>
      </c>
      <c r="D105" s="283">
        <v>30</v>
      </c>
      <c r="E105" s="283">
        <f t="shared" si="8"/>
        <v>30</v>
      </c>
      <c r="F105" s="286">
        <v>0</v>
      </c>
      <c r="G105" s="290">
        <v>0</v>
      </c>
      <c r="H105" s="290">
        <v>0</v>
      </c>
      <c r="I105" s="291">
        <v>5.7658969049802646E-2</v>
      </c>
      <c r="J105" s="301">
        <f t="shared" si="14"/>
        <v>5.5183579468865006E-2</v>
      </c>
      <c r="K105" s="292">
        <v>0</v>
      </c>
      <c r="L105" s="292">
        <v>0</v>
      </c>
      <c r="M105" s="292">
        <v>0</v>
      </c>
      <c r="N105" s="292">
        <v>0</v>
      </c>
      <c r="O105" s="293">
        <v>0</v>
      </c>
      <c r="P105" s="294">
        <v>0</v>
      </c>
      <c r="Q105" s="295">
        <v>0</v>
      </c>
      <c r="R105" s="296">
        <f t="shared" si="9"/>
        <v>5.776819635540123E-2</v>
      </c>
      <c r="S105" s="301">
        <f t="shared" si="15"/>
        <v>-1.9378835801971486E-3</v>
      </c>
      <c r="T105" s="297">
        <v>0</v>
      </c>
      <c r="U105" s="298">
        <v>0</v>
      </c>
      <c r="V105" s="292">
        <f t="shared" si="10"/>
        <v>0</v>
      </c>
      <c r="W105" s="299">
        <v>0</v>
      </c>
      <c r="X105" s="290">
        <v>0</v>
      </c>
      <c r="Y105" s="290">
        <v>0</v>
      </c>
      <c r="Z105" s="296">
        <f>(Company_data!T105+F105)/Company_data!J105</f>
        <v>1.790814087017438</v>
      </c>
      <c r="AA105" s="296">
        <f>(Company_data!S105+F105)/Company_data!J105</f>
        <v>1.790814087017438</v>
      </c>
      <c r="AC105" s="300">
        <v>0</v>
      </c>
      <c r="AD105" s="301">
        <f t="shared" si="11"/>
        <v>5.7658969049802646E-2</v>
      </c>
      <c r="AE105" s="292">
        <v>0</v>
      </c>
      <c r="AF105" s="301">
        <f t="shared" si="12"/>
        <v>5.7658969049802646E-2</v>
      </c>
      <c r="AG105" s="292">
        <v>0</v>
      </c>
      <c r="AH105" s="292">
        <v>0</v>
      </c>
      <c r="AI105" s="292">
        <v>0</v>
      </c>
      <c r="AJ105" s="292">
        <v>0</v>
      </c>
      <c r="AL105" s="290">
        <v>0</v>
      </c>
      <c r="AN105" s="290">
        <v>0</v>
      </c>
      <c r="AO105" s="290">
        <v>0</v>
      </c>
      <c r="AP105" s="290">
        <v>0</v>
      </c>
      <c r="AQ105" s="290">
        <v>0</v>
      </c>
      <c r="AR105" s="290">
        <v>0</v>
      </c>
      <c r="AS105" s="290">
        <v>0</v>
      </c>
      <c r="AT105" s="290">
        <v>0</v>
      </c>
      <c r="AU105" s="290">
        <v>0</v>
      </c>
      <c r="AV105" s="292">
        <v>0</v>
      </c>
      <c r="AW105" s="300">
        <f t="shared" si="13"/>
        <v>0</v>
      </c>
      <c r="BA105" s="235"/>
      <c r="BC105" s="235"/>
      <c r="BD105" s="235"/>
    </row>
    <row r="106" spans="1:56" x14ac:dyDescent="0.25">
      <c r="A106" s="283">
        <v>1988</v>
      </c>
      <c r="B106" s="283">
        <v>6</v>
      </c>
      <c r="C106" s="283">
        <v>30</v>
      </c>
      <c r="D106" s="283">
        <v>31</v>
      </c>
      <c r="E106" s="283">
        <f t="shared" si="8"/>
        <v>31</v>
      </c>
      <c r="F106" s="286">
        <v>0</v>
      </c>
      <c r="G106" s="290">
        <v>0</v>
      </c>
      <c r="H106" s="290">
        <v>0</v>
      </c>
      <c r="I106" s="291">
        <v>6.1918023112339265E-2</v>
      </c>
      <c r="J106" s="301">
        <f t="shared" si="14"/>
        <v>5.5094998889210128E-2</v>
      </c>
      <c r="K106" s="292">
        <v>0</v>
      </c>
      <c r="L106" s="292">
        <v>0</v>
      </c>
      <c r="M106" s="292">
        <v>0</v>
      </c>
      <c r="N106" s="292">
        <v>0</v>
      </c>
      <c r="O106" s="293">
        <v>0</v>
      </c>
      <c r="P106" s="294">
        <v>0</v>
      </c>
      <c r="Q106" s="295">
        <v>0</v>
      </c>
      <c r="R106" s="296">
        <f t="shared" si="9"/>
        <v>6.7164326841257879E-2</v>
      </c>
      <c r="S106" s="301">
        <f t="shared" si="15"/>
        <v>-1.7587412484193488E-3</v>
      </c>
      <c r="T106" s="297">
        <v>0</v>
      </c>
      <c r="U106" s="298">
        <v>0</v>
      </c>
      <c r="V106" s="292">
        <f t="shared" si="10"/>
        <v>0</v>
      </c>
      <c r="W106" s="299">
        <v>0</v>
      </c>
      <c r="X106" s="290">
        <v>0</v>
      </c>
      <c r="Y106" s="290">
        <v>0</v>
      </c>
      <c r="Z106" s="296">
        <f>(Company_data!T106+F106)/Company_data!J106</f>
        <v>2.0149298052377365</v>
      </c>
      <c r="AA106" s="296">
        <f>(Company_data!S106+F106)/Company_data!J106</f>
        <v>2.0149298052377365</v>
      </c>
      <c r="AC106" s="300">
        <v>0</v>
      </c>
      <c r="AD106" s="301">
        <f t="shared" si="11"/>
        <v>6.1918023112339265E-2</v>
      </c>
      <c r="AE106" s="292">
        <v>0</v>
      </c>
      <c r="AF106" s="301">
        <f t="shared" si="12"/>
        <v>6.1918023112339265E-2</v>
      </c>
      <c r="AG106" s="292">
        <v>0</v>
      </c>
      <c r="AH106" s="292">
        <v>0</v>
      </c>
      <c r="AI106" s="292">
        <v>0</v>
      </c>
      <c r="AJ106" s="292">
        <v>0</v>
      </c>
      <c r="AL106" s="290">
        <v>0</v>
      </c>
      <c r="AN106" s="290">
        <v>0</v>
      </c>
      <c r="AO106" s="290">
        <v>0</v>
      </c>
      <c r="AP106" s="290">
        <v>0</v>
      </c>
      <c r="AQ106" s="290">
        <v>0</v>
      </c>
      <c r="AR106" s="290">
        <v>0</v>
      </c>
      <c r="AS106" s="290">
        <v>0</v>
      </c>
      <c r="AT106" s="290">
        <v>0</v>
      </c>
      <c r="AU106" s="290">
        <v>0</v>
      </c>
      <c r="AV106" s="292">
        <v>0</v>
      </c>
      <c r="AW106" s="300">
        <f t="shared" si="13"/>
        <v>0</v>
      </c>
      <c r="BA106" s="235"/>
      <c r="BC106" s="235"/>
      <c r="BD106" s="235"/>
    </row>
    <row r="107" spans="1:56" x14ac:dyDescent="0.25">
      <c r="A107" s="283">
        <v>1988</v>
      </c>
      <c r="B107" s="283">
        <v>7</v>
      </c>
      <c r="C107" s="283">
        <v>31</v>
      </c>
      <c r="D107" s="283">
        <v>30</v>
      </c>
      <c r="E107" s="283">
        <f t="shared" si="8"/>
        <v>30</v>
      </c>
      <c r="F107" s="286">
        <v>0</v>
      </c>
      <c r="G107" s="290">
        <v>0</v>
      </c>
      <c r="H107" s="290">
        <v>0</v>
      </c>
      <c r="I107" s="291">
        <v>6.3064954040409543E-2</v>
      </c>
      <c r="J107" s="301">
        <f t="shared" si="14"/>
        <v>5.4986171452480019E-2</v>
      </c>
      <c r="K107" s="292">
        <v>0</v>
      </c>
      <c r="L107" s="292">
        <v>0</v>
      </c>
      <c r="M107" s="292">
        <v>0</v>
      </c>
      <c r="N107" s="292">
        <v>0</v>
      </c>
      <c r="O107" s="293">
        <v>0</v>
      </c>
      <c r="P107" s="294">
        <v>0</v>
      </c>
      <c r="Q107" s="295">
        <v>0</v>
      </c>
      <c r="R107" s="296">
        <f t="shared" si="9"/>
        <v>7.003435098192394E-2</v>
      </c>
      <c r="S107" s="301">
        <f t="shared" si="15"/>
        <v>-1.5601392492227487E-3</v>
      </c>
      <c r="T107" s="297">
        <v>0</v>
      </c>
      <c r="U107" s="298">
        <v>0</v>
      </c>
      <c r="V107" s="292">
        <f t="shared" si="10"/>
        <v>0</v>
      </c>
      <c r="W107" s="299">
        <v>0</v>
      </c>
      <c r="X107" s="290">
        <v>0</v>
      </c>
      <c r="Y107" s="290">
        <v>0</v>
      </c>
      <c r="Z107" s="296">
        <f>(Company_data!T107+F107)/Company_data!J107</f>
        <v>2.171064880439642</v>
      </c>
      <c r="AA107" s="296">
        <f>(Company_data!S107+F107)/Company_data!J107</f>
        <v>2.171064880439642</v>
      </c>
      <c r="AC107" s="300">
        <v>0</v>
      </c>
      <c r="AD107" s="301">
        <f t="shared" si="11"/>
        <v>6.3064954040409543E-2</v>
      </c>
      <c r="AE107" s="292">
        <v>0</v>
      </c>
      <c r="AF107" s="301">
        <f t="shared" si="12"/>
        <v>6.3064954040409543E-2</v>
      </c>
      <c r="AG107" s="292">
        <v>0</v>
      </c>
      <c r="AH107" s="292">
        <v>0</v>
      </c>
      <c r="AI107" s="292">
        <v>0</v>
      </c>
      <c r="AJ107" s="292">
        <v>0</v>
      </c>
      <c r="AL107" s="290">
        <v>0</v>
      </c>
      <c r="AN107" s="290">
        <v>0</v>
      </c>
      <c r="AO107" s="290">
        <v>0</v>
      </c>
      <c r="AP107" s="290">
        <v>0</v>
      </c>
      <c r="AQ107" s="290">
        <v>0</v>
      </c>
      <c r="AR107" s="290">
        <v>0</v>
      </c>
      <c r="AS107" s="290">
        <v>0</v>
      </c>
      <c r="AT107" s="290">
        <v>0</v>
      </c>
      <c r="AU107" s="290">
        <v>0</v>
      </c>
      <c r="AV107" s="292">
        <v>0</v>
      </c>
      <c r="AW107" s="300">
        <f t="shared" si="13"/>
        <v>0</v>
      </c>
      <c r="BA107" s="235"/>
      <c r="BC107" s="235"/>
      <c r="BD107" s="235"/>
    </row>
    <row r="108" spans="1:56" x14ac:dyDescent="0.25">
      <c r="A108" s="283">
        <v>1988</v>
      </c>
      <c r="B108" s="283">
        <v>8</v>
      </c>
      <c r="C108" s="283">
        <v>31</v>
      </c>
      <c r="D108" s="283">
        <v>31</v>
      </c>
      <c r="E108" s="283">
        <f t="shared" si="8"/>
        <v>31</v>
      </c>
      <c r="F108" s="286">
        <v>0</v>
      </c>
      <c r="G108" s="290">
        <v>0</v>
      </c>
      <c r="H108" s="290">
        <v>0</v>
      </c>
      <c r="I108" s="291">
        <v>6.3335925719965144E-2</v>
      </c>
      <c r="J108" s="301">
        <f t="shared" si="14"/>
        <v>5.4877031635101985E-2</v>
      </c>
      <c r="K108" s="292">
        <v>0</v>
      </c>
      <c r="L108" s="292">
        <v>0</v>
      </c>
      <c r="M108" s="292">
        <v>0</v>
      </c>
      <c r="N108" s="292">
        <v>0</v>
      </c>
      <c r="O108" s="293">
        <v>0</v>
      </c>
      <c r="P108" s="294">
        <v>0</v>
      </c>
      <c r="Q108" s="295">
        <v>0</v>
      </c>
      <c r="R108" s="296">
        <f t="shared" si="9"/>
        <v>7.2013630029731893E-2</v>
      </c>
      <c r="S108" s="301">
        <f t="shared" si="15"/>
        <v>-1.3832009576258131E-3</v>
      </c>
      <c r="T108" s="297">
        <v>0</v>
      </c>
      <c r="U108" s="298">
        <v>0</v>
      </c>
      <c r="V108" s="292">
        <f t="shared" si="10"/>
        <v>0</v>
      </c>
      <c r="W108" s="299">
        <v>0</v>
      </c>
      <c r="X108" s="290">
        <v>0</v>
      </c>
      <c r="Y108" s="290">
        <v>0</v>
      </c>
      <c r="Z108" s="296">
        <f>(Company_data!T108+F108)/Company_data!J108</f>
        <v>2.2324225309216885</v>
      </c>
      <c r="AA108" s="296">
        <f>(Company_data!S108+F108)/Company_data!J108</f>
        <v>2.2324225309216885</v>
      </c>
      <c r="AC108" s="300">
        <v>0</v>
      </c>
      <c r="AD108" s="301">
        <f t="shared" si="11"/>
        <v>6.3335925719965144E-2</v>
      </c>
      <c r="AE108" s="292">
        <v>0</v>
      </c>
      <c r="AF108" s="301">
        <f t="shared" si="12"/>
        <v>6.3335925719965144E-2</v>
      </c>
      <c r="AG108" s="292">
        <v>0</v>
      </c>
      <c r="AH108" s="292">
        <v>0</v>
      </c>
      <c r="AI108" s="292">
        <v>0</v>
      </c>
      <c r="AJ108" s="292">
        <v>0</v>
      </c>
      <c r="AL108" s="290">
        <v>0</v>
      </c>
      <c r="AN108" s="290">
        <v>0</v>
      </c>
      <c r="AO108" s="290">
        <v>0</v>
      </c>
      <c r="AP108" s="290">
        <v>0</v>
      </c>
      <c r="AQ108" s="290">
        <v>0</v>
      </c>
      <c r="AR108" s="290">
        <v>0</v>
      </c>
      <c r="AS108" s="290">
        <v>0</v>
      </c>
      <c r="AT108" s="290">
        <v>0</v>
      </c>
      <c r="AU108" s="290">
        <v>0</v>
      </c>
      <c r="AV108" s="292">
        <v>0</v>
      </c>
      <c r="AW108" s="300">
        <f t="shared" si="13"/>
        <v>0</v>
      </c>
      <c r="BA108" s="235"/>
      <c r="BC108" s="235"/>
      <c r="BD108" s="235"/>
    </row>
    <row r="109" spans="1:56" x14ac:dyDescent="0.25">
      <c r="A109" s="283">
        <v>1988</v>
      </c>
      <c r="B109" s="283">
        <v>9</v>
      </c>
      <c r="C109" s="283">
        <v>30</v>
      </c>
      <c r="D109" s="283">
        <v>31</v>
      </c>
      <c r="E109" s="283">
        <f t="shared" si="8"/>
        <v>31</v>
      </c>
      <c r="F109" s="286">
        <v>0</v>
      </c>
      <c r="G109" s="290">
        <v>0</v>
      </c>
      <c r="H109" s="290">
        <v>0</v>
      </c>
      <c r="I109" s="291">
        <v>6.2940133389256622E-2</v>
      </c>
      <c r="J109" s="301">
        <f t="shared" si="14"/>
        <v>5.4754917570294263E-2</v>
      </c>
      <c r="K109" s="292">
        <v>0</v>
      </c>
      <c r="L109" s="292">
        <v>0</v>
      </c>
      <c r="M109" s="292">
        <v>0</v>
      </c>
      <c r="N109" s="292">
        <v>0</v>
      </c>
      <c r="O109" s="293">
        <v>0</v>
      </c>
      <c r="P109" s="294">
        <v>0</v>
      </c>
      <c r="Q109" s="295">
        <v>0</v>
      </c>
      <c r="R109" s="296">
        <f t="shared" si="9"/>
        <v>7.3499766120465923E-2</v>
      </c>
      <c r="S109" s="301">
        <f t="shared" si="15"/>
        <v>-1.2854553759150747E-3</v>
      </c>
      <c r="T109" s="297">
        <v>0</v>
      </c>
      <c r="U109" s="298">
        <v>0</v>
      </c>
      <c r="V109" s="292">
        <f t="shared" si="10"/>
        <v>0</v>
      </c>
      <c r="W109" s="299">
        <v>0</v>
      </c>
      <c r="X109" s="290">
        <v>0</v>
      </c>
      <c r="Y109" s="290">
        <v>0</v>
      </c>
      <c r="Z109" s="296">
        <f>(Company_data!T109+F109)/Company_data!J109</f>
        <v>2.2049929836139777</v>
      </c>
      <c r="AA109" s="296">
        <f>(Company_data!S109+F109)/Company_data!J109</f>
        <v>2.2049929836139777</v>
      </c>
      <c r="AC109" s="300">
        <v>0</v>
      </c>
      <c r="AD109" s="301">
        <f t="shared" si="11"/>
        <v>6.2940133389256622E-2</v>
      </c>
      <c r="AE109" s="292">
        <v>0</v>
      </c>
      <c r="AF109" s="301">
        <f t="shared" si="12"/>
        <v>6.2940133389256622E-2</v>
      </c>
      <c r="AG109" s="292">
        <v>0</v>
      </c>
      <c r="AH109" s="292">
        <v>0</v>
      </c>
      <c r="AI109" s="292">
        <v>0</v>
      </c>
      <c r="AJ109" s="292">
        <v>0</v>
      </c>
      <c r="AL109" s="290">
        <v>0</v>
      </c>
      <c r="AN109" s="290">
        <v>0</v>
      </c>
      <c r="AO109" s="290">
        <v>0</v>
      </c>
      <c r="AP109" s="290">
        <v>0</v>
      </c>
      <c r="AQ109" s="290">
        <v>0</v>
      </c>
      <c r="AR109" s="290">
        <v>0</v>
      </c>
      <c r="AS109" s="290">
        <v>0</v>
      </c>
      <c r="AT109" s="290">
        <v>0</v>
      </c>
      <c r="AU109" s="290">
        <v>0</v>
      </c>
      <c r="AV109" s="292">
        <v>0</v>
      </c>
      <c r="AW109" s="300">
        <f t="shared" si="13"/>
        <v>0</v>
      </c>
      <c r="BA109" s="235"/>
      <c r="BC109" s="235"/>
      <c r="BD109" s="235"/>
    </row>
    <row r="110" spans="1:56" x14ac:dyDescent="0.25">
      <c r="A110" s="283">
        <v>1988</v>
      </c>
      <c r="B110" s="283">
        <v>10</v>
      </c>
      <c r="C110" s="283">
        <v>31</v>
      </c>
      <c r="D110" s="283">
        <v>30</v>
      </c>
      <c r="E110" s="283">
        <f t="shared" si="8"/>
        <v>30</v>
      </c>
      <c r="F110" s="286">
        <v>0</v>
      </c>
      <c r="G110" s="290">
        <v>0</v>
      </c>
      <c r="H110" s="290">
        <v>0</v>
      </c>
      <c r="I110" s="291">
        <v>6.1208868579074295E-2</v>
      </c>
      <c r="J110" s="301">
        <f t="shared" si="14"/>
        <v>5.4815102947636148E-2</v>
      </c>
      <c r="K110" s="292">
        <v>0</v>
      </c>
      <c r="L110" s="292">
        <v>0</v>
      </c>
      <c r="M110" s="292">
        <v>0</v>
      </c>
      <c r="N110" s="292">
        <v>0</v>
      </c>
      <c r="O110" s="293">
        <v>0</v>
      </c>
      <c r="P110" s="294">
        <v>0</v>
      </c>
      <c r="Q110" s="295">
        <v>0</v>
      </c>
      <c r="R110" s="296">
        <f t="shared" si="9"/>
        <v>5.9321418682356977E-2</v>
      </c>
      <c r="S110" s="301">
        <f t="shared" si="15"/>
        <v>-8.3869894612172841E-4</v>
      </c>
      <c r="T110" s="297">
        <v>0</v>
      </c>
      <c r="U110" s="298">
        <v>0</v>
      </c>
      <c r="V110" s="292">
        <f t="shared" si="10"/>
        <v>0</v>
      </c>
      <c r="W110" s="299">
        <v>0</v>
      </c>
      <c r="X110" s="290">
        <v>0</v>
      </c>
      <c r="Y110" s="290">
        <v>0</v>
      </c>
      <c r="Z110" s="296">
        <f>(Company_data!T110+F110)/Company_data!J110</f>
        <v>1.8389639791530663</v>
      </c>
      <c r="AA110" s="296">
        <f>(Company_data!S110+F110)/Company_data!J110</f>
        <v>1.8389639791530663</v>
      </c>
      <c r="AC110" s="300">
        <v>0</v>
      </c>
      <c r="AD110" s="301">
        <f t="shared" si="11"/>
        <v>6.1208868579074295E-2</v>
      </c>
      <c r="AE110" s="292">
        <v>0</v>
      </c>
      <c r="AF110" s="301">
        <f t="shared" si="12"/>
        <v>6.1208868579074295E-2</v>
      </c>
      <c r="AG110" s="292">
        <v>0</v>
      </c>
      <c r="AH110" s="292">
        <v>0</v>
      </c>
      <c r="AI110" s="292">
        <v>0</v>
      </c>
      <c r="AJ110" s="292">
        <v>0</v>
      </c>
      <c r="AL110" s="290">
        <v>0</v>
      </c>
      <c r="AN110" s="290">
        <v>0</v>
      </c>
      <c r="AO110" s="290">
        <v>0</v>
      </c>
      <c r="AP110" s="290">
        <v>0</v>
      </c>
      <c r="AQ110" s="290">
        <v>0</v>
      </c>
      <c r="AR110" s="290">
        <v>0</v>
      </c>
      <c r="AS110" s="290">
        <v>0</v>
      </c>
      <c r="AT110" s="290">
        <v>0</v>
      </c>
      <c r="AU110" s="290">
        <v>0</v>
      </c>
      <c r="AV110" s="292">
        <v>0</v>
      </c>
      <c r="AW110" s="300">
        <f t="shared" si="13"/>
        <v>0</v>
      </c>
      <c r="BA110" s="235"/>
      <c r="BC110" s="235"/>
      <c r="BD110" s="235"/>
    </row>
    <row r="111" spans="1:56" x14ac:dyDescent="0.25">
      <c r="A111" s="283">
        <v>1988</v>
      </c>
      <c r="B111" s="283">
        <v>11</v>
      </c>
      <c r="C111" s="283">
        <v>30</v>
      </c>
      <c r="D111" s="283">
        <v>31</v>
      </c>
      <c r="E111" s="283">
        <f t="shared" si="8"/>
        <v>31</v>
      </c>
      <c r="F111" s="286">
        <v>0</v>
      </c>
      <c r="G111" s="290">
        <v>0</v>
      </c>
      <c r="H111" s="290">
        <v>0</v>
      </c>
      <c r="I111" s="291">
        <v>5.5127119621370416E-2</v>
      </c>
      <c r="J111" s="301">
        <f t="shared" si="14"/>
        <v>5.4713426005826717E-2</v>
      </c>
      <c r="K111" s="292">
        <v>0</v>
      </c>
      <c r="L111" s="292">
        <v>0</v>
      </c>
      <c r="M111" s="292">
        <v>0</v>
      </c>
      <c r="N111" s="292">
        <v>0</v>
      </c>
      <c r="O111" s="293">
        <v>0</v>
      </c>
      <c r="P111" s="294">
        <v>0</v>
      </c>
      <c r="Q111" s="295">
        <v>0</v>
      </c>
      <c r="R111" s="296">
        <f t="shared" si="9"/>
        <v>5.5769656529609878E-2</v>
      </c>
      <c r="S111" s="301">
        <f t="shared" si="15"/>
        <v>-7.9174653203208795E-4</v>
      </c>
      <c r="T111" s="297">
        <v>0</v>
      </c>
      <c r="U111" s="298">
        <v>0</v>
      </c>
      <c r="V111" s="292">
        <f t="shared" si="10"/>
        <v>0</v>
      </c>
      <c r="W111" s="299">
        <v>0</v>
      </c>
      <c r="X111" s="290">
        <v>0</v>
      </c>
      <c r="Y111" s="290">
        <v>0</v>
      </c>
      <c r="Z111" s="296">
        <f>(Company_data!T111+F111)/Company_data!J111</f>
        <v>1.6730896958882964</v>
      </c>
      <c r="AA111" s="296">
        <f>(Company_data!S111+F111)/Company_data!J111</f>
        <v>1.6730896958882964</v>
      </c>
      <c r="AC111" s="300">
        <v>0</v>
      </c>
      <c r="AD111" s="301">
        <f t="shared" si="11"/>
        <v>5.5127119621370416E-2</v>
      </c>
      <c r="AE111" s="292">
        <v>0</v>
      </c>
      <c r="AF111" s="301">
        <f t="shared" si="12"/>
        <v>5.5127119621370416E-2</v>
      </c>
      <c r="AG111" s="292">
        <v>0</v>
      </c>
      <c r="AH111" s="292">
        <v>0</v>
      </c>
      <c r="AI111" s="292">
        <v>0</v>
      </c>
      <c r="AJ111" s="292">
        <v>0</v>
      </c>
      <c r="AL111" s="290">
        <v>0</v>
      </c>
      <c r="AN111" s="290">
        <v>0</v>
      </c>
      <c r="AO111" s="290">
        <v>0</v>
      </c>
      <c r="AP111" s="290">
        <v>0</v>
      </c>
      <c r="AQ111" s="290">
        <v>0</v>
      </c>
      <c r="AR111" s="290">
        <v>0</v>
      </c>
      <c r="AS111" s="290">
        <v>0</v>
      </c>
      <c r="AT111" s="290">
        <v>0</v>
      </c>
      <c r="AU111" s="290">
        <v>0</v>
      </c>
      <c r="AV111" s="292">
        <v>0</v>
      </c>
      <c r="AW111" s="300">
        <f t="shared" si="13"/>
        <v>0</v>
      </c>
      <c r="BA111" s="235"/>
      <c r="BC111" s="235"/>
      <c r="BD111" s="235"/>
    </row>
    <row r="112" spans="1:56" x14ac:dyDescent="0.25">
      <c r="A112" s="283">
        <v>1988</v>
      </c>
      <c r="B112" s="283">
        <v>12</v>
      </c>
      <c r="C112" s="283">
        <v>31</v>
      </c>
      <c r="D112" s="283">
        <v>30</v>
      </c>
      <c r="E112" s="283">
        <f t="shared" si="8"/>
        <v>30</v>
      </c>
      <c r="F112" s="286">
        <v>0</v>
      </c>
      <c r="G112" s="290">
        <v>0</v>
      </c>
      <c r="H112" s="290">
        <v>0</v>
      </c>
      <c r="I112" s="291">
        <v>4.8933875147341301E-2</v>
      </c>
      <c r="J112" s="301">
        <f t="shared" si="14"/>
        <v>5.4612783901798322E-2</v>
      </c>
      <c r="K112" s="292">
        <v>0</v>
      </c>
      <c r="L112" s="292">
        <v>0</v>
      </c>
      <c r="M112" s="292">
        <v>0</v>
      </c>
      <c r="N112" s="292">
        <v>0</v>
      </c>
      <c r="O112" s="293">
        <v>0</v>
      </c>
      <c r="P112" s="294">
        <v>0</v>
      </c>
      <c r="Q112" s="295">
        <v>0</v>
      </c>
      <c r="R112" s="296">
        <f t="shared" si="9"/>
        <v>5.3082440102045061E-2</v>
      </c>
      <c r="S112" s="301">
        <f t="shared" si="15"/>
        <v>-7.9572433179590785E-4</v>
      </c>
      <c r="T112" s="297">
        <v>0</v>
      </c>
      <c r="U112" s="298">
        <v>0</v>
      </c>
      <c r="V112" s="292">
        <f t="shared" si="10"/>
        <v>0</v>
      </c>
      <c r="W112" s="299">
        <v>0</v>
      </c>
      <c r="X112" s="290">
        <v>0</v>
      </c>
      <c r="Y112" s="290">
        <v>0</v>
      </c>
      <c r="Z112" s="296">
        <f>(Company_data!T112+F112)/Company_data!J112</f>
        <v>1.6455556431633969</v>
      </c>
      <c r="AA112" s="296">
        <f>(Company_data!S112+F112)/Company_data!J112</f>
        <v>1.6455556431633969</v>
      </c>
      <c r="AC112" s="300">
        <v>0</v>
      </c>
      <c r="AD112" s="301">
        <f t="shared" si="11"/>
        <v>4.8933875147341301E-2</v>
      </c>
      <c r="AE112" s="292">
        <v>0</v>
      </c>
      <c r="AF112" s="301">
        <f t="shared" si="12"/>
        <v>4.8933875147341301E-2</v>
      </c>
      <c r="AG112" s="292">
        <v>0</v>
      </c>
      <c r="AH112" s="292">
        <v>0</v>
      </c>
      <c r="AI112" s="292">
        <v>0</v>
      </c>
      <c r="AJ112" s="292">
        <v>0</v>
      </c>
      <c r="AL112" s="290">
        <v>0</v>
      </c>
      <c r="AN112" s="290">
        <v>0</v>
      </c>
      <c r="AO112" s="290">
        <v>0</v>
      </c>
      <c r="AP112" s="290">
        <v>0</v>
      </c>
      <c r="AQ112" s="290">
        <v>0</v>
      </c>
      <c r="AR112" s="290">
        <v>0</v>
      </c>
      <c r="AS112" s="290">
        <v>0</v>
      </c>
      <c r="AT112" s="290">
        <v>0</v>
      </c>
      <c r="AU112" s="290">
        <v>0</v>
      </c>
      <c r="AV112" s="292">
        <v>0</v>
      </c>
      <c r="AW112" s="300">
        <f t="shared" si="13"/>
        <v>0</v>
      </c>
      <c r="BA112" s="235"/>
      <c r="BC112" s="235"/>
      <c r="BD112" s="235"/>
    </row>
    <row r="113" spans="1:56" x14ac:dyDescent="0.25">
      <c r="A113" s="283">
        <v>1989</v>
      </c>
      <c r="B113" s="283">
        <v>1</v>
      </c>
      <c r="C113" s="283">
        <v>31</v>
      </c>
      <c r="D113" s="283">
        <v>31</v>
      </c>
      <c r="E113" s="283">
        <f t="shared" si="8"/>
        <v>31</v>
      </c>
      <c r="F113" s="286">
        <v>0</v>
      </c>
      <c r="G113" s="290">
        <v>0</v>
      </c>
      <c r="H113" s="290">
        <v>0</v>
      </c>
      <c r="I113" s="291">
        <v>4.3982520652880649E-2</v>
      </c>
      <c r="J113" s="301">
        <f t="shared" si="14"/>
        <v>5.4452520333726141E-2</v>
      </c>
      <c r="K113" s="292">
        <v>0</v>
      </c>
      <c r="L113" s="292">
        <v>0</v>
      </c>
      <c r="M113" s="292">
        <v>0</v>
      </c>
      <c r="N113" s="292">
        <v>0</v>
      </c>
      <c r="O113" s="293">
        <v>0</v>
      </c>
      <c r="P113" s="294">
        <v>0</v>
      </c>
      <c r="Q113" s="295">
        <v>0</v>
      </c>
      <c r="R113" s="296">
        <f t="shared" si="9"/>
        <v>5.2307921332647181E-2</v>
      </c>
      <c r="S113" s="301">
        <f t="shared" si="15"/>
        <v>-9.0521909784609805E-4</v>
      </c>
      <c r="T113" s="297">
        <v>0</v>
      </c>
      <c r="U113" s="298">
        <v>0</v>
      </c>
      <c r="V113" s="292">
        <f t="shared" si="10"/>
        <v>0</v>
      </c>
      <c r="W113" s="299">
        <v>0</v>
      </c>
      <c r="X113" s="290">
        <v>0</v>
      </c>
      <c r="Y113" s="290">
        <v>0</v>
      </c>
      <c r="Z113" s="296">
        <f>(Company_data!T113+F113)/Company_data!J113</f>
        <v>1.6215455613120626</v>
      </c>
      <c r="AA113" s="296">
        <f>(Company_data!S113+F113)/Company_data!J113</f>
        <v>1.6215455613120626</v>
      </c>
      <c r="AC113" s="300">
        <v>0</v>
      </c>
      <c r="AD113" s="301">
        <f t="shared" si="11"/>
        <v>4.3982520652880649E-2</v>
      </c>
      <c r="AE113" s="292">
        <v>0</v>
      </c>
      <c r="AF113" s="301">
        <f t="shared" si="12"/>
        <v>4.3982520652880649E-2</v>
      </c>
      <c r="AG113" s="292">
        <v>0</v>
      </c>
      <c r="AH113" s="292">
        <v>0</v>
      </c>
      <c r="AI113" s="292">
        <v>0</v>
      </c>
      <c r="AJ113" s="292">
        <v>0</v>
      </c>
      <c r="AL113" s="290">
        <v>0</v>
      </c>
      <c r="AN113" s="290">
        <v>0</v>
      </c>
      <c r="AO113" s="290">
        <v>0</v>
      </c>
      <c r="AP113" s="290">
        <v>0</v>
      </c>
      <c r="AQ113" s="290">
        <v>0</v>
      </c>
      <c r="AR113" s="290">
        <v>0</v>
      </c>
      <c r="AS113" s="290">
        <v>0</v>
      </c>
      <c r="AT113" s="290">
        <v>0</v>
      </c>
      <c r="AU113" s="290">
        <v>0</v>
      </c>
      <c r="AV113" s="292">
        <v>0</v>
      </c>
      <c r="AW113" s="300">
        <f t="shared" si="13"/>
        <v>0</v>
      </c>
      <c r="BA113" s="235"/>
      <c r="BC113" s="235"/>
      <c r="BD113" s="235"/>
    </row>
    <row r="114" spans="1:56" x14ac:dyDescent="0.25">
      <c r="A114" s="283">
        <v>1989</v>
      </c>
      <c r="B114" s="283">
        <v>2</v>
      </c>
      <c r="C114" s="283">
        <v>28</v>
      </c>
      <c r="D114" s="283">
        <v>28</v>
      </c>
      <c r="E114" s="283">
        <f t="shared" si="8"/>
        <v>28</v>
      </c>
      <c r="F114" s="286">
        <v>0</v>
      </c>
      <c r="G114" s="290">
        <v>0</v>
      </c>
      <c r="H114" s="290">
        <v>0</v>
      </c>
      <c r="I114" s="291">
        <v>4.1869501854882668E-2</v>
      </c>
      <c r="J114" s="301">
        <f t="shared" si="14"/>
        <v>5.430775929581081E-2</v>
      </c>
      <c r="K114" s="292">
        <v>0</v>
      </c>
      <c r="L114" s="292">
        <v>0</v>
      </c>
      <c r="M114" s="292">
        <v>0</v>
      </c>
      <c r="N114" s="292">
        <v>0</v>
      </c>
      <c r="O114" s="293">
        <v>0</v>
      </c>
      <c r="P114" s="294">
        <v>0</v>
      </c>
      <c r="Q114" s="295">
        <v>0</v>
      </c>
      <c r="R114" s="296">
        <f t="shared" si="9"/>
        <v>5.6188996946125433E-2</v>
      </c>
      <c r="S114" s="301">
        <f t="shared" si="15"/>
        <v>-1.0114187782409162E-3</v>
      </c>
      <c r="T114" s="297">
        <v>0</v>
      </c>
      <c r="U114" s="298">
        <v>0</v>
      </c>
      <c r="V114" s="292">
        <f t="shared" si="10"/>
        <v>0</v>
      </c>
      <c r="W114" s="299">
        <v>0</v>
      </c>
      <c r="X114" s="290">
        <v>0</v>
      </c>
      <c r="Y114" s="290">
        <v>0</v>
      </c>
      <c r="Z114" s="296">
        <f>(Company_data!T114+F114)/Company_data!J114</f>
        <v>1.5732919144915121</v>
      </c>
      <c r="AA114" s="296">
        <f>(Company_data!S114+F114)/Company_data!J114</f>
        <v>1.5732919144915121</v>
      </c>
      <c r="AC114" s="300">
        <v>0</v>
      </c>
      <c r="AD114" s="301">
        <f t="shared" si="11"/>
        <v>4.1869501854882668E-2</v>
      </c>
      <c r="AE114" s="292">
        <v>0</v>
      </c>
      <c r="AF114" s="301">
        <f t="shared" si="12"/>
        <v>4.1869501854882668E-2</v>
      </c>
      <c r="AG114" s="292">
        <v>0</v>
      </c>
      <c r="AH114" s="292">
        <v>0</v>
      </c>
      <c r="AI114" s="292">
        <v>0</v>
      </c>
      <c r="AJ114" s="292">
        <v>0</v>
      </c>
      <c r="AL114" s="290">
        <v>0</v>
      </c>
      <c r="AN114" s="290">
        <v>0</v>
      </c>
      <c r="AO114" s="290">
        <v>0</v>
      </c>
      <c r="AP114" s="290">
        <v>0</v>
      </c>
      <c r="AQ114" s="290">
        <v>0</v>
      </c>
      <c r="AR114" s="290">
        <v>0</v>
      </c>
      <c r="AS114" s="290">
        <v>0</v>
      </c>
      <c r="AT114" s="290">
        <v>0</v>
      </c>
      <c r="AU114" s="290">
        <v>0</v>
      </c>
      <c r="AV114" s="292">
        <v>0</v>
      </c>
      <c r="AW114" s="300">
        <f t="shared" si="13"/>
        <v>0</v>
      </c>
      <c r="BA114" s="235"/>
      <c r="BC114" s="235"/>
      <c r="BD114" s="235"/>
    </row>
    <row r="115" spans="1:56" x14ac:dyDescent="0.25">
      <c r="A115" s="283">
        <v>1989</v>
      </c>
      <c r="B115" s="283">
        <v>3</v>
      </c>
      <c r="C115" s="283">
        <v>31</v>
      </c>
      <c r="D115" s="283">
        <v>31</v>
      </c>
      <c r="E115" s="283">
        <f t="shared" si="8"/>
        <v>31</v>
      </c>
      <c r="F115" s="286">
        <v>0</v>
      </c>
      <c r="G115" s="290">
        <v>0</v>
      </c>
      <c r="H115" s="290">
        <v>0</v>
      </c>
      <c r="I115" s="291">
        <v>4.1156303919162127E-2</v>
      </c>
      <c r="J115" s="301">
        <f t="shared" si="14"/>
        <v>5.4131447930765159E-2</v>
      </c>
      <c r="K115" s="292">
        <v>0</v>
      </c>
      <c r="L115" s="292">
        <v>0</v>
      </c>
      <c r="M115" s="292">
        <v>0</v>
      </c>
      <c r="N115" s="292">
        <v>0</v>
      </c>
      <c r="O115" s="293">
        <v>0</v>
      </c>
      <c r="P115" s="294">
        <v>0</v>
      </c>
      <c r="Q115" s="295">
        <v>0</v>
      </c>
      <c r="R115" s="296">
        <f t="shared" si="9"/>
        <v>5.6024208172805172E-2</v>
      </c>
      <c r="S115" s="301">
        <f t="shared" si="15"/>
        <v>-1.1632327896120565E-3</v>
      </c>
      <c r="T115" s="297">
        <v>0</v>
      </c>
      <c r="U115" s="298">
        <v>0</v>
      </c>
      <c r="V115" s="292">
        <f t="shared" si="10"/>
        <v>0</v>
      </c>
      <c r="W115" s="299">
        <v>0</v>
      </c>
      <c r="X115" s="290">
        <v>0</v>
      </c>
      <c r="Y115" s="290">
        <v>0</v>
      </c>
      <c r="Z115" s="296">
        <f>(Company_data!T115+F115)/Company_data!J115</f>
        <v>1.7367504533569604</v>
      </c>
      <c r="AA115" s="296">
        <f>(Company_data!S115+F115)/Company_data!J115</f>
        <v>1.7367504533569604</v>
      </c>
      <c r="AC115" s="300">
        <v>0</v>
      </c>
      <c r="AD115" s="301">
        <f t="shared" si="11"/>
        <v>4.1156303919162127E-2</v>
      </c>
      <c r="AE115" s="292">
        <v>0</v>
      </c>
      <c r="AF115" s="301">
        <f t="shared" si="12"/>
        <v>4.1156303919162127E-2</v>
      </c>
      <c r="AG115" s="292">
        <v>0</v>
      </c>
      <c r="AH115" s="292">
        <v>0</v>
      </c>
      <c r="AI115" s="292">
        <v>0</v>
      </c>
      <c r="AJ115" s="292">
        <v>0</v>
      </c>
      <c r="AL115" s="290">
        <v>0</v>
      </c>
      <c r="AN115" s="290">
        <v>0</v>
      </c>
      <c r="AO115" s="290">
        <v>0</v>
      </c>
      <c r="AP115" s="290">
        <v>0</v>
      </c>
      <c r="AQ115" s="290">
        <v>0</v>
      </c>
      <c r="AR115" s="290">
        <v>0</v>
      </c>
      <c r="AS115" s="290">
        <v>0</v>
      </c>
      <c r="AT115" s="290">
        <v>0</v>
      </c>
      <c r="AU115" s="290">
        <v>0</v>
      </c>
      <c r="AV115" s="292">
        <v>0</v>
      </c>
      <c r="AW115" s="300">
        <f t="shared" si="13"/>
        <v>0</v>
      </c>
      <c r="BA115" s="235"/>
      <c r="BC115" s="235"/>
      <c r="BD115" s="235"/>
    </row>
    <row r="116" spans="1:56" x14ac:dyDescent="0.25">
      <c r="A116" s="283">
        <v>1989</v>
      </c>
      <c r="B116" s="283">
        <v>4</v>
      </c>
      <c r="C116" s="283">
        <v>30</v>
      </c>
      <c r="D116" s="283">
        <v>31</v>
      </c>
      <c r="E116" s="283">
        <f t="shared" si="8"/>
        <v>31</v>
      </c>
      <c r="F116" s="286">
        <v>0</v>
      </c>
      <c r="G116" s="290">
        <v>0</v>
      </c>
      <c r="H116" s="290">
        <v>0</v>
      </c>
      <c r="I116" s="291">
        <v>4.6045986572396176E-2</v>
      </c>
      <c r="J116" s="301">
        <f t="shared" si="14"/>
        <v>5.3936848471573408E-2</v>
      </c>
      <c r="K116" s="292">
        <v>0</v>
      </c>
      <c r="L116" s="292">
        <v>0</v>
      </c>
      <c r="M116" s="292">
        <v>0</v>
      </c>
      <c r="N116" s="292">
        <v>0</v>
      </c>
      <c r="O116" s="293">
        <v>0</v>
      </c>
      <c r="P116" s="294">
        <v>0</v>
      </c>
      <c r="Q116" s="295">
        <v>0</v>
      </c>
      <c r="R116" s="296">
        <f t="shared" si="9"/>
        <v>5.658606143425822E-2</v>
      </c>
      <c r="S116" s="301">
        <f t="shared" si="15"/>
        <v>-1.3366066933913068E-3</v>
      </c>
      <c r="T116" s="297">
        <v>0</v>
      </c>
      <c r="U116" s="298">
        <v>0</v>
      </c>
      <c r="V116" s="292">
        <f t="shared" si="10"/>
        <v>0</v>
      </c>
      <c r="W116" s="299">
        <v>0</v>
      </c>
      <c r="X116" s="290">
        <v>0</v>
      </c>
      <c r="Y116" s="290">
        <v>0</v>
      </c>
      <c r="Z116" s="296">
        <f>(Company_data!T116+F116)/Company_data!J116</f>
        <v>1.6975818430277465</v>
      </c>
      <c r="AA116" s="296">
        <f>(Company_data!S116+F116)/Company_data!J116</f>
        <v>1.6975818430277465</v>
      </c>
      <c r="AC116" s="300">
        <v>0</v>
      </c>
      <c r="AD116" s="301">
        <f t="shared" si="11"/>
        <v>4.6045986572396176E-2</v>
      </c>
      <c r="AE116" s="292">
        <v>0</v>
      </c>
      <c r="AF116" s="301">
        <f t="shared" si="12"/>
        <v>4.6045986572396176E-2</v>
      </c>
      <c r="AG116" s="292">
        <v>0</v>
      </c>
      <c r="AH116" s="292">
        <v>0</v>
      </c>
      <c r="AI116" s="292">
        <v>0</v>
      </c>
      <c r="AJ116" s="292">
        <v>0</v>
      </c>
      <c r="AL116" s="290">
        <v>0</v>
      </c>
      <c r="AN116" s="290">
        <v>0</v>
      </c>
      <c r="AO116" s="290">
        <v>0</v>
      </c>
      <c r="AP116" s="290">
        <v>0</v>
      </c>
      <c r="AQ116" s="290">
        <v>0</v>
      </c>
      <c r="AR116" s="290">
        <v>0</v>
      </c>
      <c r="AS116" s="290">
        <v>0</v>
      </c>
      <c r="AT116" s="290">
        <v>0</v>
      </c>
      <c r="AU116" s="290">
        <v>0</v>
      </c>
      <c r="AV116" s="292">
        <v>0</v>
      </c>
      <c r="AW116" s="300">
        <f t="shared" si="13"/>
        <v>0</v>
      </c>
      <c r="BA116" s="235"/>
      <c r="BC116" s="235"/>
      <c r="BD116" s="235"/>
    </row>
    <row r="117" spans="1:56" x14ac:dyDescent="0.25">
      <c r="A117" s="283">
        <v>1989</v>
      </c>
      <c r="B117" s="283">
        <v>5</v>
      </c>
      <c r="C117" s="283">
        <v>31</v>
      </c>
      <c r="D117" s="283">
        <v>30</v>
      </c>
      <c r="E117" s="283">
        <f t="shared" si="8"/>
        <v>30</v>
      </c>
      <c r="F117" s="286">
        <v>0</v>
      </c>
      <c r="G117" s="290">
        <v>0</v>
      </c>
      <c r="H117" s="290">
        <v>0</v>
      </c>
      <c r="I117" s="291">
        <v>5.5086948540217541E-2</v>
      </c>
      <c r="J117" s="301">
        <f t="shared" si="14"/>
        <v>5.3722513429107992E-2</v>
      </c>
      <c r="K117" s="292">
        <v>0</v>
      </c>
      <c r="L117" s="292">
        <v>0</v>
      </c>
      <c r="M117" s="292">
        <v>0</v>
      </c>
      <c r="N117" s="292">
        <v>0</v>
      </c>
      <c r="O117" s="293">
        <v>0</v>
      </c>
      <c r="P117" s="294">
        <v>0</v>
      </c>
      <c r="Q117" s="295">
        <v>0</v>
      </c>
      <c r="R117" s="296">
        <f t="shared" si="9"/>
        <v>6.5157290847468061E-2</v>
      </c>
      <c r="S117" s="301">
        <f t="shared" si="15"/>
        <v>-1.4610660397570141E-3</v>
      </c>
      <c r="T117" s="297">
        <v>0</v>
      </c>
      <c r="U117" s="298">
        <v>0</v>
      </c>
      <c r="V117" s="292">
        <f t="shared" si="10"/>
        <v>0</v>
      </c>
      <c r="W117" s="299">
        <v>0</v>
      </c>
      <c r="X117" s="290">
        <v>0</v>
      </c>
      <c r="Y117" s="290">
        <v>0</v>
      </c>
      <c r="Z117" s="296">
        <f>(Company_data!T117+F117)/Company_data!J117</f>
        <v>2.0198760162715099</v>
      </c>
      <c r="AA117" s="296">
        <f>(Company_data!S117+F117)/Company_data!J117</f>
        <v>2.0198760162715099</v>
      </c>
      <c r="AC117" s="300">
        <v>0</v>
      </c>
      <c r="AD117" s="301">
        <f t="shared" si="11"/>
        <v>5.5086948540217541E-2</v>
      </c>
      <c r="AE117" s="292">
        <v>0</v>
      </c>
      <c r="AF117" s="301">
        <f t="shared" si="12"/>
        <v>5.5086948540217541E-2</v>
      </c>
      <c r="AG117" s="292">
        <v>0</v>
      </c>
      <c r="AH117" s="292">
        <v>0</v>
      </c>
      <c r="AI117" s="292">
        <v>0</v>
      </c>
      <c r="AJ117" s="292">
        <v>0</v>
      </c>
      <c r="AL117" s="290">
        <v>0</v>
      </c>
      <c r="AN117" s="290">
        <v>0</v>
      </c>
      <c r="AO117" s="290">
        <v>0</v>
      </c>
      <c r="AP117" s="290">
        <v>0</v>
      </c>
      <c r="AQ117" s="290">
        <v>0</v>
      </c>
      <c r="AR117" s="290">
        <v>0</v>
      </c>
      <c r="AS117" s="290">
        <v>0</v>
      </c>
      <c r="AT117" s="290">
        <v>0</v>
      </c>
      <c r="AU117" s="290">
        <v>0</v>
      </c>
      <c r="AV117" s="292">
        <v>0</v>
      </c>
      <c r="AW117" s="300">
        <f t="shared" si="13"/>
        <v>0</v>
      </c>
      <c r="BA117" s="235"/>
      <c r="BC117" s="235"/>
      <c r="BD117" s="235"/>
    </row>
    <row r="118" spans="1:56" x14ac:dyDescent="0.25">
      <c r="A118" s="283">
        <v>1989</v>
      </c>
      <c r="B118" s="283">
        <v>6</v>
      </c>
      <c r="C118" s="283">
        <v>30</v>
      </c>
      <c r="D118" s="283">
        <v>31</v>
      </c>
      <c r="E118" s="283">
        <f t="shared" si="8"/>
        <v>31</v>
      </c>
      <c r="F118" s="286">
        <v>0</v>
      </c>
      <c r="G118" s="290">
        <v>0</v>
      </c>
      <c r="H118" s="290">
        <v>0</v>
      </c>
      <c r="I118" s="291">
        <v>5.8928205767033011E-2</v>
      </c>
      <c r="J118" s="301">
        <f t="shared" si="14"/>
        <v>5.3473361983665806E-2</v>
      </c>
      <c r="K118" s="292">
        <v>0</v>
      </c>
      <c r="L118" s="292">
        <v>0</v>
      </c>
      <c r="M118" s="292">
        <v>0</v>
      </c>
      <c r="N118" s="292">
        <v>0</v>
      </c>
      <c r="O118" s="293">
        <v>0</v>
      </c>
      <c r="P118" s="294">
        <v>0</v>
      </c>
      <c r="Q118" s="295">
        <v>0</v>
      </c>
      <c r="R118" s="296">
        <f t="shared" si="9"/>
        <v>7.0597295386485348E-2</v>
      </c>
      <c r="S118" s="301">
        <f t="shared" si="15"/>
        <v>-1.6216369055443228E-3</v>
      </c>
      <c r="T118" s="297">
        <v>0</v>
      </c>
      <c r="U118" s="298">
        <v>0</v>
      </c>
      <c r="V118" s="292">
        <f t="shared" si="10"/>
        <v>0</v>
      </c>
      <c r="W118" s="299">
        <v>0</v>
      </c>
      <c r="X118" s="290">
        <v>0</v>
      </c>
      <c r="Y118" s="290">
        <v>0</v>
      </c>
      <c r="Z118" s="296">
        <f>(Company_data!T118+F118)/Company_data!J118</f>
        <v>2.1179188615945606</v>
      </c>
      <c r="AA118" s="296">
        <f>(Company_data!S118+F118)/Company_data!J118</f>
        <v>2.1179188615945606</v>
      </c>
      <c r="AC118" s="300">
        <v>0</v>
      </c>
      <c r="AD118" s="301">
        <f t="shared" si="11"/>
        <v>5.8928205767033011E-2</v>
      </c>
      <c r="AE118" s="292">
        <v>0</v>
      </c>
      <c r="AF118" s="301">
        <f t="shared" si="12"/>
        <v>5.8928205767033011E-2</v>
      </c>
      <c r="AG118" s="292">
        <v>0</v>
      </c>
      <c r="AH118" s="292">
        <v>0</v>
      </c>
      <c r="AI118" s="292">
        <v>0</v>
      </c>
      <c r="AJ118" s="292">
        <v>0</v>
      </c>
      <c r="AL118" s="290">
        <v>0</v>
      </c>
      <c r="AN118" s="290">
        <v>0</v>
      </c>
      <c r="AO118" s="290">
        <v>0</v>
      </c>
      <c r="AP118" s="290">
        <v>0</v>
      </c>
      <c r="AQ118" s="290">
        <v>0</v>
      </c>
      <c r="AR118" s="290">
        <v>0</v>
      </c>
      <c r="AS118" s="290">
        <v>0</v>
      </c>
      <c r="AT118" s="290">
        <v>0</v>
      </c>
      <c r="AU118" s="290">
        <v>0</v>
      </c>
      <c r="AV118" s="292">
        <v>0</v>
      </c>
      <c r="AW118" s="300">
        <f t="shared" si="13"/>
        <v>0</v>
      </c>
      <c r="BA118" s="235"/>
      <c r="BC118" s="235"/>
      <c r="BD118" s="235"/>
    </row>
    <row r="119" spans="1:56" x14ac:dyDescent="0.25">
      <c r="A119" s="283">
        <v>1989</v>
      </c>
      <c r="B119" s="283">
        <v>7</v>
      </c>
      <c r="C119" s="283">
        <v>31</v>
      </c>
      <c r="D119" s="283">
        <v>30</v>
      </c>
      <c r="E119" s="283">
        <f t="shared" si="8"/>
        <v>30</v>
      </c>
      <c r="F119" s="286">
        <v>0</v>
      </c>
      <c r="G119" s="290">
        <v>0</v>
      </c>
      <c r="H119" s="290">
        <v>0</v>
      </c>
      <c r="I119" s="291">
        <v>6.042188574999869E-2</v>
      </c>
      <c r="J119" s="301">
        <f t="shared" si="14"/>
        <v>5.3253106292798225E-2</v>
      </c>
      <c r="K119" s="292">
        <v>0</v>
      </c>
      <c r="L119" s="292">
        <v>0</v>
      </c>
      <c r="M119" s="292">
        <v>0</v>
      </c>
      <c r="N119" s="292">
        <v>0</v>
      </c>
      <c r="O119" s="293">
        <v>0</v>
      </c>
      <c r="P119" s="294">
        <v>0</v>
      </c>
      <c r="Q119" s="295">
        <v>0</v>
      </c>
      <c r="R119" s="296">
        <f t="shared" si="9"/>
        <v>7.1967717878358026E-2</v>
      </c>
      <c r="S119" s="301">
        <f t="shared" si="15"/>
        <v>-1.7330651596817945E-3</v>
      </c>
      <c r="T119" s="297">
        <v>0</v>
      </c>
      <c r="U119" s="298">
        <v>0</v>
      </c>
      <c r="V119" s="292">
        <f t="shared" si="10"/>
        <v>0</v>
      </c>
      <c r="W119" s="299">
        <v>0</v>
      </c>
      <c r="X119" s="290">
        <v>0</v>
      </c>
      <c r="Y119" s="290">
        <v>0</v>
      </c>
      <c r="Z119" s="296">
        <f>(Company_data!T119+F119)/Company_data!J119</f>
        <v>2.2309992542290988</v>
      </c>
      <c r="AA119" s="296">
        <f>(Company_data!S119+F119)/Company_data!J119</f>
        <v>2.2309992542290988</v>
      </c>
      <c r="AC119" s="300">
        <v>0</v>
      </c>
      <c r="AD119" s="301">
        <f t="shared" si="11"/>
        <v>6.042188574999869E-2</v>
      </c>
      <c r="AE119" s="292">
        <v>0</v>
      </c>
      <c r="AF119" s="301">
        <f t="shared" si="12"/>
        <v>6.042188574999869E-2</v>
      </c>
      <c r="AG119" s="292">
        <v>0</v>
      </c>
      <c r="AH119" s="292">
        <v>0</v>
      </c>
      <c r="AI119" s="292">
        <v>0</v>
      </c>
      <c r="AJ119" s="292">
        <v>0</v>
      </c>
      <c r="AL119" s="290">
        <v>0</v>
      </c>
      <c r="AN119" s="290">
        <v>0</v>
      </c>
      <c r="AO119" s="290">
        <v>0</v>
      </c>
      <c r="AP119" s="290">
        <v>0</v>
      </c>
      <c r="AQ119" s="290">
        <v>0</v>
      </c>
      <c r="AR119" s="290">
        <v>0</v>
      </c>
      <c r="AS119" s="290">
        <v>0</v>
      </c>
      <c r="AT119" s="290">
        <v>0</v>
      </c>
      <c r="AU119" s="290">
        <v>0</v>
      </c>
      <c r="AV119" s="292">
        <v>0</v>
      </c>
      <c r="AW119" s="300">
        <f t="shared" si="13"/>
        <v>0</v>
      </c>
      <c r="BA119" s="235"/>
      <c r="BC119" s="235"/>
      <c r="BD119" s="235"/>
    </row>
    <row r="120" spans="1:56" x14ac:dyDescent="0.25">
      <c r="A120" s="283">
        <v>1989</v>
      </c>
      <c r="B120" s="283">
        <v>8</v>
      </c>
      <c r="C120" s="283">
        <v>31</v>
      </c>
      <c r="D120" s="283">
        <v>31</v>
      </c>
      <c r="E120" s="283">
        <f t="shared" si="8"/>
        <v>31</v>
      </c>
      <c r="F120" s="286">
        <v>0</v>
      </c>
      <c r="G120" s="290">
        <v>0</v>
      </c>
      <c r="H120" s="290">
        <v>0</v>
      </c>
      <c r="I120" s="291">
        <v>6.0905258959107103E-2</v>
      </c>
      <c r="J120" s="301">
        <f t="shared" si="14"/>
        <v>5.3050550729393388E-2</v>
      </c>
      <c r="K120" s="292">
        <v>0</v>
      </c>
      <c r="L120" s="292">
        <v>0</v>
      </c>
      <c r="M120" s="292">
        <v>0</v>
      </c>
      <c r="N120" s="292">
        <v>0</v>
      </c>
      <c r="O120" s="293">
        <v>0</v>
      </c>
      <c r="P120" s="294">
        <v>0</v>
      </c>
      <c r="Q120" s="295">
        <v>0</v>
      </c>
      <c r="R120" s="296">
        <f t="shared" si="9"/>
        <v>7.4699407830661202E-2</v>
      </c>
      <c r="S120" s="301">
        <f t="shared" si="15"/>
        <v>-1.8264809057085968E-3</v>
      </c>
      <c r="T120" s="297">
        <v>0</v>
      </c>
      <c r="U120" s="298">
        <v>0</v>
      </c>
      <c r="V120" s="292">
        <f t="shared" si="10"/>
        <v>0</v>
      </c>
      <c r="W120" s="299">
        <v>0</v>
      </c>
      <c r="X120" s="290">
        <v>0</v>
      </c>
      <c r="Y120" s="290">
        <v>0</v>
      </c>
      <c r="Z120" s="296">
        <f>(Company_data!T120+F120)/Company_data!J120</f>
        <v>2.3156816427504974</v>
      </c>
      <c r="AA120" s="296">
        <f>(Company_data!S120+F120)/Company_data!J120</f>
        <v>2.3156816427504974</v>
      </c>
      <c r="AC120" s="300">
        <v>0</v>
      </c>
      <c r="AD120" s="301">
        <f t="shared" si="11"/>
        <v>6.0905258959107103E-2</v>
      </c>
      <c r="AE120" s="292">
        <v>0</v>
      </c>
      <c r="AF120" s="301">
        <f t="shared" si="12"/>
        <v>6.0905258959107103E-2</v>
      </c>
      <c r="AG120" s="292">
        <v>0</v>
      </c>
      <c r="AH120" s="292">
        <v>0</v>
      </c>
      <c r="AI120" s="292">
        <v>0</v>
      </c>
      <c r="AJ120" s="292">
        <v>0</v>
      </c>
      <c r="AL120" s="290">
        <v>0</v>
      </c>
      <c r="AN120" s="290">
        <v>0</v>
      </c>
      <c r="AO120" s="290">
        <v>0</v>
      </c>
      <c r="AP120" s="290">
        <v>0</v>
      </c>
      <c r="AQ120" s="290">
        <v>0</v>
      </c>
      <c r="AR120" s="290">
        <v>0</v>
      </c>
      <c r="AS120" s="290">
        <v>0</v>
      </c>
      <c r="AT120" s="290">
        <v>0</v>
      </c>
      <c r="AU120" s="290">
        <v>0</v>
      </c>
      <c r="AV120" s="292">
        <v>0</v>
      </c>
      <c r="AW120" s="300">
        <f t="shared" si="13"/>
        <v>0</v>
      </c>
      <c r="BA120" s="235"/>
      <c r="BC120" s="235"/>
      <c r="BD120" s="235"/>
    </row>
    <row r="121" spans="1:56" x14ac:dyDescent="0.25">
      <c r="A121" s="283">
        <v>1989</v>
      </c>
      <c r="B121" s="283">
        <v>9</v>
      </c>
      <c r="C121" s="283">
        <v>30</v>
      </c>
      <c r="D121" s="283">
        <v>31</v>
      </c>
      <c r="E121" s="283">
        <f t="shared" si="8"/>
        <v>31</v>
      </c>
      <c r="F121" s="286">
        <v>0</v>
      </c>
      <c r="G121" s="290">
        <v>0</v>
      </c>
      <c r="H121" s="290">
        <v>0</v>
      </c>
      <c r="I121" s="291">
        <v>6.1018223579859469E-2</v>
      </c>
      <c r="J121" s="301">
        <f t="shared" si="14"/>
        <v>5.2890391578610287E-2</v>
      </c>
      <c r="K121" s="292">
        <v>0</v>
      </c>
      <c r="L121" s="292">
        <v>0</v>
      </c>
      <c r="M121" s="292">
        <v>0</v>
      </c>
      <c r="N121" s="292">
        <v>0</v>
      </c>
      <c r="O121" s="293">
        <v>0</v>
      </c>
      <c r="P121" s="294">
        <v>0</v>
      </c>
      <c r="Q121" s="295">
        <v>0</v>
      </c>
      <c r="R121" s="296">
        <f t="shared" si="9"/>
        <v>7.3859338648326375E-2</v>
      </c>
      <c r="S121" s="301">
        <f t="shared" si="15"/>
        <v>-1.8645259916839768E-3</v>
      </c>
      <c r="T121" s="297">
        <v>0</v>
      </c>
      <c r="U121" s="298">
        <v>0</v>
      </c>
      <c r="V121" s="292">
        <f t="shared" si="10"/>
        <v>0</v>
      </c>
      <c r="W121" s="299">
        <v>0</v>
      </c>
      <c r="X121" s="290">
        <v>0</v>
      </c>
      <c r="Y121" s="290">
        <v>0</v>
      </c>
      <c r="Z121" s="296">
        <f>(Company_data!T121+F121)/Company_data!J121</f>
        <v>2.2157801594497912</v>
      </c>
      <c r="AA121" s="296">
        <f>(Company_data!S121+F121)/Company_data!J121</f>
        <v>2.2157801594497912</v>
      </c>
      <c r="AC121" s="300">
        <v>0</v>
      </c>
      <c r="AD121" s="301">
        <f t="shared" si="11"/>
        <v>6.1018223579859469E-2</v>
      </c>
      <c r="AE121" s="292">
        <v>0</v>
      </c>
      <c r="AF121" s="301">
        <f t="shared" si="12"/>
        <v>6.1018223579859469E-2</v>
      </c>
      <c r="AG121" s="292">
        <v>0</v>
      </c>
      <c r="AH121" s="292">
        <v>0</v>
      </c>
      <c r="AI121" s="292">
        <v>0</v>
      </c>
      <c r="AJ121" s="292">
        <v>0</v>
      </c>
      <c r="AL121" s="290">
        <v>0</v>
      </c>
      <c r="AN121" s="290">
        <v>0</v>
      </c>
      <c r="AO121" s="290">
        <v>0</v>
      </c>
      <c r="AP121" s="290">
        <v>0</v>
      </c>
      <c r="AQ121" s="290">
        <v>0</v>
      </c>
      <c r="AR121" s="290">
        <v>0</v>
      </c>
      <c r="AS121" s="290">
        <v>0</v>
      </c>
      <c r="AT121" s="290">
        <v>0</v>
      </c>
      <c r="AU121" s="290">
        <v>0</v>
      </c>
      <c r="AV121" s="292">
        <v>0</v>
      </c>
      <c r="AW121" s="300">
        <f t="shared" si="13"/>
        <v>0</v>
      </c>
      <c r="BA121" s="235"/>
      <c r="BC121" s="235"/>
      <c r="BD121" s="235"/>
    </row>
    <row r="122" spans="1:56" x14ac:dyDescent="0.25">
      <c r="A122" s="283">
        <v>1989</v>
      </c>
      <c r="B122" s="283">
        <v>10</v>
      </c>
      <c r="C122" s="283">
        <v>31</v>
      </c>
      <c r="D122" s="283">
        <v>30</v>
      </c>
      <c r="E122" s="283">
        <f t="shared" si="8"/>
        <v>30</v>
      </c>
      <c r="F122" s="286">
        <v>0</v>
      </c>
      <c r="G122" s="290">
        <v>0</v>
      </c>
      <c r="H122" s="290">
        <v>0</v>
      </c>
      <c r="I122" s="291">
        <v>5.9685450337705295E-2</v>
      </c>
      <c r="J122" s="301">
        <f t="shared" si="14"/>
        <v>5.2763440058496203E-2</v>
      </c>
      <c r="K122" s="292">
        <v>0</v>
      </c>
      <c r="L122" s="292">
        <v>0</v>
      </c>
      <c r="M122" s="292">
        <v>0</v>
      </c>
      <c r="N122" s="292">
        <v>0</v>
      </c>
      <c r="O122" s="293">
        <v>0</v>
      </c>
      <c r="P122" s="294">
        <v>0</v>
      </c>
      <c r="Q122" s="295">
        <v>0</v>
      </c>
      <c r="R122" s="296">
        <f t="shared" si="9"/>
        <v>6.2903667599707433E-2</v>
      </c>
      <c r="S122" s="301">
        <f t="shared" si="15"/>
        <v>-2.0516628891399449E-3</v>
      </c>
      <c r="T122" s="297">
        <v>0</v>
      </c>
      <c r="U122" s="298">
        <v>0</v>
      </c>
      <c r="V122" s="292">
        <f t="shared" si="10"/>
        <v>0</v>
      </c>
      <c r="W122" s="299">
        <v>0</v>
      </c>
      <c r="X122" s="290">
        <v>0</v>
      </c>
      <c r="Y122" s="290">
        <v>0</v>
      </c>
      <c r="Z122" s="296">
        <f>(Company_data!T122+F122)/Company_data!J122</f>
        <v>1.9500136955909306</v>
      </c>
      <c r="AA122" s="296">
        <f>(Company_data!S122+F122)/Company_data!J122</f>
        <v>1.9500136955909306</v>
      </c>
      <c r="AC122" s="300">
        <v>0</v>
      </c>
      <c r="AD122" s="301">
        <f t="shared" si="11"/>
        <v>5.9685450337705295E-2</v>
      </c>
      <c r="AE122" s="292">
        <v>0</v>
      </c>
      <c r="AF122" s="301">
        <f t="shared" si="12"/>
        <v>5.9685450337705295E-2</v>
      </c>
      <c r="AG122" s="292">
        <v>0</v>
      </c>
      <c r="AH122" s="292">
        <v>0</v>
      </c>
      <c r="AI122" s="292">
        <v>0</v>
      </c>
      <c r="AJ122" s="292">
        <v>0</v>
      </c>
      <c r="AL122" s="290">
        <v>0</v>
      </c>
      <c r="AN122" s="290">
        <v>0</v>
      </c>
      <c r="AO122" s="290">
        <v>0</v>
      </c>
      <c r="AP122" s="290">
        <v>0</v>
      </c>
      <c r="AQ122" s="290">
        <v>0</v>
      </c>
      <c r="AR122" s="290">
        <v>0</v>
      </c>
      <c r="AS122" s="290">
        <v>0</v>
      </c>
      <c r="AT122" s="290">
        <v>0</v>
      </c>
      <c r="AU122" s="290">
        <v>0</v>
      </c>
      <c r="AV122" s="292">
        <v>0</v>
      </c>
      <c r="AW122" s="300">
        <f t="shared" si="13"/>
        <v>0</v>
      </c>
      <c r="BA122" s="235"/>
      <c r="BC122" s="235"/>
      <c r="BD122" s="235"/>
    </row>
    <row r="123" spans="1:56" x14ac:dyDescent="0.25">
      <c r="A123" s="283">
        <v>1989</v>
      </c>
      <c r="B123" s="283">
        <v>11</v>
      </c>
      <c r="C123" s="283">
        <v>30</v>
      </c>
      <c r="D123" s="283">
        <v>31</v>
      </c>
      <c r="E123" s="283">
        <f t="shared" si="8"/>
        <v>31</v>
      </c>
      <c r="F123" s="286">
        <v>0</v>
      </c>
      <c r="G123" s="290">
        <v>0</v>
      </c>
      <c r="H123" s="290">
        <v>0</v>
      </c>
      <c r="I123" s="291">
        <v>5.3945424159714025E-2</v>
      </c>
      <c r="J123" s="301">
        <f t="shared" si="14"/>
        <v>5.2664965436691503E-2</v>
      </c>
      <c r="K123" s="292">
        <v>0</v>
      </c>
      <c r="L123" s="292">
        <v>0</v>
      </c>
      <c r="M123" s="292">
        <v>0</v>
      </c>
      <c r="N123" s="292">
        <v>0</v>
      </c>
      <c r="O123" s="293">
        <v>0</v>
      </c>
      <c r="P123" s="294">
        <v>0</v>
      </c>
      <c r="Q123" s="295">
        <v>0</v>
      </c>
      <c r="R123" s="296">
        <f t="shared" si="9"/>
        <v>5.5044856118434779E-2</v>
      </c>
      <c r="S123" s="301">
        <f t="shared" si="15"/>
        <v>-2.0484605691352131E-3</v>
      </c>
      <c r="T123" s="297">
        <v>0</v>
      </c>
      <c r="U123" s="298">
        <v>0</v>
      </c>
      <c r="V123" s="292">
        <f t="shared" si="10"/>
        <v>0</v>
      </c>
      <c r="W123" s="299">
        <v>0</v>
      </c>
      <c r="X123" s="290">
        <v>0</v>
      </c>
      <c r="Y123" s="290">
        <v>0</v>
      </c>
      <c r="Z123" s="296">
        <f>(Company_data!T123+F123)/Company_data!J123</f>
        <v>1.6513456835530433</v>
      </c>
      <c r="AA123" s="296">
        <f>(Company_data!S123+F123)/Company_data!J123</f>
        <v>1.6513456835530433</v>
      </c>
      <c r="AC123" s="300">
        <v>0</v>
      </c>
      <c r="AD123" s="301">
        <f t="shared" si="11"/>
        <v>5.3945424159714025E-2</v>
      </c>
      <c r="AE123" s="292">
        <v>0</v>
      </c>
      <c r="AF123" s="301">
        <f t="shared" si="12"/>
        <v>5.3945424159714025E-2</v>
      </c>
      <c r="AG123" s="292">
        <v>0</v>
      </c>
      <c r="AH123" s="292">
        <v>0</v>
      </c>
      <c r="AI123" s="292">
        <v>0</v>
      </c>
      <c r="AJ123" s="292">
        <v>0</v>
      </c>
      <c r="AL123" s="290">
        <v>0</v>
      </c>
      <c r="AN123" s="290">
        <v>0</v>
      </c>
      <c r="AO123" s="290">
        <v>0</v>
      </c>
      <c r="AP123" s="290">
        <v>0</v>
      </c>
      <c r="AQ123" s="290">
        <v>0</v>
      </c>
      <c r="AR123" s="290">
        <v>0</v>
      </c>
      <c r="AS123" s="290">
        <v>0</v>
      </c>
      <c r="AT123" s="290">
        <v>0</v>
      </c>
      <c r="AU123" s="290">
        <v>0</v>
      </c>
      <c r="AV123" s="292">
        <v>0</v>
      </c>
      <c r="AW123" s="300">
        <f t="shared" si="13"/>
        <v>0</v>
      </c>
      <c r="BA123" s="235"/>
      <c r="BC123" s="235"/>
      <c r="BD123" s="235"/>
    </row>
    <row r="124" spans="1:56" x14ac:dyDescent="0.25">
      <c r="A124" s="283">
        <v>1989</v>
      </c>
      <c r="B124" s="283">
        <v>12</v>
      </c>
      <c r="C124" s="283">
        <v>31</v>
      </c>
      <c r="D124" s="283">
        <v>30</v>
      </c>
      <c r="E124" s="283">
        <f t="shared" si="8"/>
        <v>30</v>
      </c>
      <c r="F124" s="286">
        <v>0</v>
      </c>
      <c r="G124" s="290">
        <v>0</v>
      </c>
      <c r="H124" s="290">
        <v>0</v>
      </c>
      <c r="I124" s="291">
        <v>4.9052807059172379E-2</v>
      </c>
      <c r="J124" s="301">
        <f t="shared" si="14"/>
        <v>5.2674876429344097E-2</v>
      </c>
      <c r="K124" s="292">
        <v>0</v>
      </c>
      <c r="L124" s="292">
        <v>0</v>
      </c>
      <c r="M124" s="292">
        <v>0</v>
      </c>
      <c r="N124" s="292">
        <v>0</v>
      </c>
      <c r="O124" s="293">
        <v>0</v>
      </c>
      <c r="P124" s="294">
        <v>0</v>
      </c>
      <c r="Q124" s="295">
        <v>0</v>
      </c>
      <c r="R124" s="296">
        <f t="shared" si="9"/>
        <v>5.86079263657375E-2</v>
      </c>
      <c r="S124" s="301">
        <f t="shared" si="15"/>
        <v>-1.9379074724542242E-3</v>
      </c>
      <c r="T124" s="297">
        <v>0</v>
      </c>
      <c r="U124" s="298">
        <v>0</v>
      </c>
      <c r="V124" s="292">
        <f t="shared" si="10"/>
        <v>0</v>
      </c>
      <c r="W124" s="299">
        <v>0</v>
      </c>
      <c r="X124" s="290">
        <v>0</v>
      </c>
      <c r="Y124" s="290">
        <v>0</v>
      </c>
      <c r="Z124" s="296">
        <f>(Company_data!T124+F124)/Company_data!J124</f>
        <v>1.8168457173378625</v>
      </c>
      <c r="AA124" s="296">
        <f>(Company_data!S124+F124)/Company_data!J124</f>
        <v>1.8168457173378625</v>
      </c>
      <c r="AC124" s="300">
        <v>0</v>
      </c>
      <c r="AD124" s="301">
        <f t="shared" si="11"/>
        <v>4.9052807059172379E-2</v>
      </c>
      <c r="AE124" s="292">
        <v>0</v>
      </c>
      <c r="AF124" s="301">
        <f t="shared" si="12"/>
        <v>4.9052807059172379E-2</v>
      </c>
      <c r="AG124" s="292">
        <v>0</v>
      </c>
      <c r="AH124" s="292">
        <v>0</v>
      </c>
      <c r="AI124" s="292">
        <v>0</v>
      </c>
      <c r="AJ124" s="292">
        <v>0</v>
      </c>
      <c r="AL124" s="290">
        <v>0</v>
      </c>
      <c r="AN124" s="290">
        <v>0</v>
      </c>
      <c r="AO124" s="290">
        <v>0</v>
      </c>
      <c r="AP124" s="290">
        <v>0</v>
      </c>
      <c r="AQ124" s="290">
        <v>0</v>
      </c>
      <c r="AR124" s="290">
        <v>0</v>
      </c>
      <c r="AS124" s="290">
        <v>0</v>
      </c>
      <c r="AT124" s="290">
        <v>0</v>
      </c>
      <c r="AU124" s="290">
        <v>0</v>
      </c>
      <c r="AV124" s="292">
        <v>0</v>
      </c>
      <c r="AW124" s="300">
        <f t="shared" si="13"/>
        <v>0</v>
      </c>
      <c r="BA124" s="235"/>
      <c r="BC124" s="235"/>
      <c r="BD124" s="235"/>
    </row>
    <row r="125" spans="1:56" x14ac:dyDescent="0.25">
      <c r="A125" s="283">
        <v>1990</v>
      </c>
      <c r="B125" s="283">
        <v>1</v>
      </c>
      <c r="C125" s="283">
        <v>31</v>
      </c>
      <c r="D125" s="283">
        <v>31</v>
      </c>
      <c r="E125" s="283">
        <f t="shared" si="8"/>
        <v>31</v>
      </c>
      <c r="F125" s="286">
        <v>0</v>
      </c>
      <c r="G125" s="290">
        <v>0</v>
      </c>
      <c r="H125" s="290">
        <v>0</v>
      </c>
      <c r="I125" s="291">
        <v>4.5010267855012477E-2</v>
      </c>
      <c r="J125" s="301">
        <f t="shared" si="14"/>
        <v>5.2760522029521743E-2</v>
      </c>
      <c r="K125" s="292">
        <v>0</v>
      </c>
      <c r="L125" s="292">
        <v>0</v>
      </c>
      <c r="M125" s="292">
        <v>0</v>
      </c>
      <c r="N125" s="292">
        <v>0</v>
      </c>
      <c r="O125" s="293">
        <v>0</v>
      </c>
      <c r="P125" s="294">
        <v>0</v>
      </c>
      <c r="Q125" s="295">
        <v>0</v>
      </c>
      <c r="R125" s="296">
        <f t="shared" si="9"/>
        <v>5.4015018402399653E-2</v>
      </c>
      <c r="S125" s="301">
        <f t="shared" si="15"/>
        <v>-1.6919983042043979E-3</v>
      </c>
      <c r="T125" s="297">
        <v>0</v>
      </c>
      <c r="U125" s="298">
        <v>0</v>
      </c>
      <c r="V125" s="292">
        <f t="shared" si="10"/>
        <v>0</v>
      </c>
      <c r="W125" s="299">
        <v>0</v>
      </c>
      <c r="X125" s="290">
        <v>0</v>
      </c>
      <c r="Y125" s="290">
        <v>0</v>
      </c>
      <c r="Z125" s="296">
        <f>(Company_data!T125+F125)/Company_data!J125</f>
        <v>1.6744655704743892</v>
      </c>
      <c r="AA125" s="296">
        <f>(Company_data!S125+F125)/Company_data!J125</f>
        <v>1.6744655704743892</v>
      </c>
      <c r="AC125" s="300">
        <v>0</v>
      </c>
      <c r="AD125" s="301">
        <f t="shared" si="11"/>
        <v>4.5010267855012477E-2</v>
      </c>
      <c r="AE125" s="292">
        <v>0</v>
      </c>
      <c r="AF125" s="301">
        <f t="shared" si="12"/>
        <v>4.5010267855012477E-2</v>
      </c>
      <c r="AG125" s="292">
        <v>0</v>
      </c>
      <c r="AH125" s="292">
        <v>0</v>
      </c>
      <c r="AI125" s="292">
        <v>0</v>
      </c>
      <c r="AJ125" s="292">
        <v>0</v>
      </c>
      <c r="AL125" s="290">
        <v>0</v>
      </c>
      <c r="AN125" s="290">
        <v>0</v>
      </c>
      <c r="AO125" s="290">
        <v>0</v>
      </c>
      <c r="AP125" s="290">
        <v>0</v>
      </c>
      <c r="AQ125" s="290">
        <v>0</v>
      </c>
      <c r="AR125" s="290">
        <v>0</v>
      </c>
      <c r="AS125" s="290">
        <v>0</v>
      </c>
      <c r="AT125" s="290">
        <v>0</v>
      </c>
      <c r="AU125" s="290">
        <v>0</v>
      </c>
      <c r="AV125" s="292">
        <v>0</v>
      </c>
      <c r="AW125" s="300">
        <f t="shared" si="13"/>
        <v>0</v>
      </c>
      <c r="BA125" s="235"/>
      <c r="BC125" s="235"/>
      <c r="BD125" s="235"/>
    </row>
    <row r="126" spans="1:56" x14ac:dyDescent="0.25">
      <c r="A126" s="283">
        <v>1990</v>
      </c>
      <c r="B126" s="283">
        <v>2</v>
      </c>
      <c r="C126" s="283">
        <v>28</v>
      </c>
      <c r="D126" s="283">
        <v>28</v>
      </c>
      <c r="E126" s="283">
        <f t="shared" si="8"/>
        <v>28</v>
      </c>
      <c r="F126" s="286">
        <v>0</v>
      </c>
      <c r="G126" s="290">
        <v>0</v>
      </c>
      <c r="H126" s="290">
        <v>0</v>
      </c>
      <c r="I126" s="291">
        <v>4.3481208514650239E-2</v>
      </c>
      <c r="J126" s="301">
        <f t="shared" si="14"/>
        <v>5.2894830917835707E-2</v>
      </c>
      <c r="K126" s="292">
        <v>0</v>
      </c>
      <c r="L126" s="292">
        <v>0</v>
      </c>
      <c r="M126" s="292">
        <v>0</v>
      </c>
      <c r="N126" s="292">
        <v>0</v>
      </c>
      <c r="O126" s="293">
        <v>0</v>
      </c>
      <c r="P126" s="294">
        <v>0</v>
      </c>
      <c r="Q126" s="295">
        <v>0</v>
      </c>
      <c r="R126" s="296">
        <f t="shared" si="9"/>
        <v>5.4575773207447296E-2</v>
      </c>
      <c r="S126" s="301">
        <f t="shared" si="15"/>
        <v>-1.4129283779751034E-3</v>
      </c>
      <c r="T126" s="297">
        <v>0</v>
      </c>
      <c r="U126" s="298">
        <v>0</v>
      </c>
      <c r="V126" s="292">
        <f t="shared" si="10"/>
        <v>0</v>
      </c>
      <c r="W126" s="299">
        <v>0</v>
      </c>
      <c r="X126" s="290">
        <v>0</v>
      </c>
      <c r="Y126" s="290">
        <v>0</v>
      </c>
      <c r="Z126" s="296">
        <f>(Company_data!T126+F126)/Company_data!J126</f>
        <v>1.5281216498085244</v>
      </c>
      <c r="AA126" s="296">
        <f>(Company_data!S126+F126)/Company_data!J126</f>
        <v>1.5281216498085244</v>
      </c>
      <c r="AC126" s="300">
        <v>0</v>
      </c>
      <c r="AD126" s="301">
        <f t="shared" si="11"/>
        <v>4.3481208514650239E-2</v>
      </c>
      <c r="AE126" s="292">
        <v>0</v>
      </c>
      <c r="AF126" s="301">
        <f t="shared" si="12"/>
        <v>4.3481208514650239E-2</v>
      </c>
      <c r="AG126" s="292">
        <v>0</v>
      </c>
      <c r="AH126" s="292">
        <v>0</v>
      </c>
      <c r="AI126" s="292">
        <v>0</v>
      </c>
      <c r="AJ126" s="292">
        <v>0</v>
      </c>
      <c r="AL126" s="290">
        <v>0</v>
      </c>
      <c r="AN126" s="290">
        <v>0</v>
      </c>
      <c r="AO126" s="290">
        <v>0</v>
      </c>
      <c r="AP126" s="290">
        <v>0</v>
      </c>
      <c r="AQ126" s="290">
        <v>0</v>
      </c>
      <c r="AR126" s="290">
        <v>0</v>
      </c>
      <c r="AS126" s="290">
        <v>0</v>
      </c>
      <c r="AT126" s="290">
        <v>0</v>
      </c>
      <c r="AU126" s="290">
        <v>0</v>
      </c>
      <c r="AV126" s="292">
        <v>0</v>
      </c>
      <c r="AW126" s="300">
        <f t="shared" si="13"/>
        <v>0</v>
      </c>
      <c r="BA126" s="235"/>
      <c r="BC126" s="235"/>
      <c r="BD126" s="235"/>
    </row>
    <row r="127" spans="1:56" x14ac:dyDescent="0.25">
      <c r="A127" s="283">
        <v>1990</v>
      </c>
      <c r="B127" s="283">
        <v>3</v>
      </c>
      <c r="C127" s="283">
        <v>31</v>
      </c>
      <c r="D127" s="283">
        <v>31</v>
      </c>
      <c r="E127" s="283">
        <f t="shared" si="8"/>
        <v>31</v>
      </c>
      <c r="F127" s="286">
        <v>0</v>
      </c>
      <c r="G127" s="290">
        <v>0</v>
      </c>
      <c r="H127" s="290">
        <v>0</v>
      </c>
      <c r="I127" s="291">
        <v>4.3214159721338338E-2</v>
      </c>
      <c r="J127" s="301">
        <f t="shared" si="14"/>
        <v>5.3066318901350391E-2</v>
      </c>
      <c r="K127" s="292">
        <v>0</v>
      </c>
      <c r="L127" s="292">
        <v>0</v>
      </c>
      <c r="M127" s="292">
        <v>0</v>
      </c>
      <c r="N127" s="292">
        <v>0</v>
      </c>
      <c r="O127" s="293">
        <v>0</v>
      </c>
      <c r="P127" s="294">
        <v>0</v>
      </c>
      <c r="Q127" s="295">
        <v>0</v>
      </c>
      <c r="R127" s="296">
        <f t="shared" si="9"/>
        <v>5.3172349449139858E-2</v>
      </c>
      <c r="S127" s="301">
        <f t="shared" si="15"/>
        <v>-1.0651290294147672E-3</v>
      </c>
      <c r="T127" s="297">
        <v>0</v>
      </c>
      <c r="U127" s="298">
        <v>0</v>
      </c>
      <c r="V127" s="292">
        <f t="shared" si="10"/>
        <v>0</v>
      </c>
      <c r="W127" s="299">
        <v>0</v>
      </c>
      <c r="X127" s="290">
        <v>0</v>
      </c>
      <c r="Y127" s="290">
        <v>0</v>
      </c>
      <c r="Z127" s="296">
        <f>(Company_data!T127+F127)/Company_data!J127</f>
        <v>1.6483428329233356</v>
      </c>
      <c r="AA127" s="296">
        <f>(Company_data!S127+F127)/Company_data!J127</f>
        <v>1.6483428329233356</v>
      </c>
      <c r="AC127" s="300">
        <v>0</v>
      </c>
      <c r="AD127" s="301">
        <f t="shared" si="11"/>
        <v>4.3214159721338338E-2</v>
      </c>
      <c r="AE127" s="292">
        <v>0</v>
      </c>
      <c r="AF127" s="301">
        <f t="shared" si="12"/>
        <v>4.3214159721338338E-2</v>
      </c>
      <c r="AG127" s="292">
        <v>0</v>
      </c>
      <c r="AH127" s="292">
        <v>0</v>
      </c>
      <c r="AI127" s="292">
        <v>0</v>
      </c>
      <c r="AJ127" s="292">
        <v>0</v>
      </c>
      <c r="AL127" s="290">
        <v>0</v>
      </c>
      <c r="AN127" s="290">
        <v>0</v>
      </c>
      <c r="AO127" s="290">
        <v>0</v>
      </c>
      <c r="AP127" s="290">
        <v>0</v>
      </c>
      <c r="AQ127" s="290">
        <v>0</v>
      </c>
      <c r="AR127" s="290">
        <v>0</v>
      </c>
      <c r="AS127" s="290">
        <v>0</v>
      </c>
      <c r="AT127" s="290">
        <v>0</v>
      </c>
      <c r="AU127" s="290">
        <v>0</v>
      </c>
      <c r="AV127" s="292">
        <v>0</v>
      </c>
      <c r="AW127" s="300">
        <f t="shared" si="13"/>
        <v>0</v>
      </c>
      <c r="BA127" s="235"/>
      <c r="BC127" s="235"/>
      <c r="BD127" s="235"/>
    </row>
    <row r="128" spans="1:56" x14ac:dyDescent="0.25">
      <c r="A128" s="283">
        <v>1990</v>
      </c>
      <c r="B128" s="283">
        <v>4</v>
      </c>
      <c r="C128" s="283">
        <v>30</v>
      </c>
      <c r="D128" s="283">
        <v>31</v>
      </c>
      <c r="E128" s="283">
        <f t="shared" si="8"/>
        <v>31</v>
      </c>
      <c r="F128" s="286">
        <v>0</v>
      </c>
      <c r="G128" s="290">
        <v>0</v>
      </c>
      <c r="H128" s="290">
        <v>0</v>
      </c>
      <c r="I128" s="291">
        <v>4.7239244015247199E-2</v>
      </c>
      <c r="J128" s="301">
        <f t="shared" si="14"/>
        <v>5.3165757021587969E-2</v>
      </c>
      <c r="K128" s="292">
        <v>0</v>
      </c>
      <c r="L128" s="292">
        <v>0</v>
      </c>
      <c r="M128" s="292">
        <v>0</v>
      </c>
      <c r="N128" s="292">
        <v>0</v>
      </c>
      <c r="O128" s="293">
        <v>0</v>
      </c>
      <c r="P128" s="294">
        <v>0</v>
      </c>
      <c r="Q128" s="295">
        <v>0</v>
      </c>
      <c r="R128" s="296">
        <f t="shared" si="9"/>
        <v>5.4613329302494039E-2</v>
      </c>
      <c r="S128" s="301">
        <f t="shared" si="15"/>
        <v>-7.7109144998543933E-4</v>
      </c>
      <c r="T128" s="297">
        <v>0</v>
      </c>
      <c r="U128" s="298">
        <v>0</v>
      </c>
      <c r="V128" s="292">
        <f t="shared" si="10"/>
        <v>0</v>
      </c>
      <c r="W128" s="299">
        <v>0</v>
      </c>
      <c r="X128" s="290">
        <v>0</v>
      </c>
      <c r="Y128" s="290">
        <v>0</v>
      </c>
      <c r="Z128" s="296">
        <f>(Company_data!T128+F128)/Company_data!J128</f>
        <v>1.6383998790748211</v>
      </c>
      <c r="AA128" s="296">
        <f>(Company_data!S128+F128)/Company_data!J128</f>
        <v>1.6383998790748211</v>
      </c>
      <c r="AC128" s="300">
        <v>0</v>
      </c>
      <c r="AD128" s="301">
        <f t="shared" si="11"/>
        <v>4.7239244015247199E-2</v>
      </c>
      <c r="AE128" s="292">
        <v>0</v>
      </c>
      <c r="AF128" s="301">
        <f t="shared" si="12"/>
        <v>4.7239244015247199E-2</v>
      </c>
      <c r="AG128" s="292">
        <v>0</v>
      </c>
      <c r="AH128" s="292">
        <v>0</v>
      </c>
      <c r="AI128" s="292">
        <v>0</v>
      </c>
      <c r="AJ128" s="292">
        <v>0</v>
      </c>
      <c r="AL128" s="290">
        <v>0</v>
      </c>
      <c r="AN128" s="290">
        <v>0</v>
      </c>
      <c r="AO128" s="290">
        <v>0</v>
      </c>
      <c r="AP128" s="290">
        <v>0</v>
      </c>
      <c r="AQ128" s="290">
        <v>0</v>
      </c>
      <c r="AR128" s="290">
        <v>0</v>
      </c>
      <c r="AS128" s="290">
        <v>0</v>
      </c>
      <c r="AT128" s="290">
        <v>0</v>
      </c>
      <c r="AU128" s="290">
        <v>0</v>
      </c>
      <c r="AV128" s="292">
        <v>0</v>
      </c>
      <c r="AW128" s="300">
        <f t="shared" si="13"/>
        <v>0</v>
      </c>
      <c r="BA128" s="235"/>
      <c r="BC128" s="235"/>
      <c r="BD128" s="235"/>
    </row>
    <row r="129" spans="1:56" x14ac:dyDescent="0.25">
      <c r="A129" s="283">
        <v>1990</v>
      </c>
      <c r="B129" s="283">
        <v>5</v>
      </c>
      <c r="C129" s="283">
        <v>31</v>
      </c>
      <c r="D129" s="283">
        <v>30</v>
      </c>
      <c r="E129" s="283">
        <f t="shared" si="8"/>
        <v>30</v>
      </c>
      <c r="F129" s="286">
        <v>0</v>
      </c>
      <c r="G129" s="290">
        <v>0</v>
      </c>
      <c r="H129" s="290">
        <v>0</v>
      </c>
      <c r="I129" s="291">
        <v>5.6263627719656886E-2</v>
      </c>
      <c r="J129" s="301">
        <f t="shared" si="14"/>
        <v>5.3263813619874589E-2</v>
      </c>
      <c r="K129" s="292">
        <v>0</v>
      </c>
      <c r="L129" s="292">
        <v>0</v>
      </c>
      <c r="M129" s="292">
        <v>0</v>
      </c>
      <c r="N129" s="292">
        <v>0</v>
      </c>
      <c r="O129" s="293">
        <v>0</v>
      </c>
      <c r="P129" s="294">
        <v>0</v>
      </c>
      <c r="Q129" s="295">
        <v>0</v>
      </c>
      <c r="R129" s="296">
        <f t="shared" si="9"/>
        <v>6.4613329474742312E-2</v>
      </c>
      <c r="S129" s="301">
        <f t="shared" si="15"/>
        <v>-4.5869980923340242E-4</v>
      </c>
      <c r="T129" s="297">
        <v>0</v>
      </c>
      <c r="U129" s="298">
        <v>0</v>
      </c>
      <c r="V129" s="292">
        <f t="shared" si="10"/>
        <v>0</v>
      </c>
      <c r="W129" s="299">
        <v>0</v>
      </c>
      <c r="X129" s="290">
        <v>0</v>
      </c>
      <c r="Y129" s="290">
        <v>0</v>
      </c>
      <c r="Z129" s="296">
        <f>(Company_data!T129+F129)/Company_data!J129</f>
        <v>2.0030132137170118</v>
      </c>
      <c r="AA129" s="296">
        <f>(Company_data!S129+F129)/Company_data!J129</f>
        <v>2.0030132137170118</v>
      </c>
      <c r="AC129" s="300">
        <v>0</v>
      </c>
      <c r="AD129" s="301">
        <f t="shared" si="11"/>
        <v>5.6263627719656886E-2</v>
      </c>
      <c r="AE129" s="292">
        <v>0</v>
      </c>
      <c r="AF129" s="301">
        <f t="shared" si="12"/>
        <v>5.6263627719656886E-2</v>
      </c>
      <c r="AG129" s="292">
        <v>0</v>
      </c>
      <c r="AH129" s="292">
        <v>0</v>
      </c>
      <c r="AI129" s="292">
        <v>0</v>
      </c>
      <c r="AJ129" s="292">
        <v>0</v>
      </c>
      <c r="AL129" s="290">
        <v>0</v>
      </c>
      <c r="AN129" s="290">
        <v>0</v>
      </c>
      <c r="AO129" s="290">
        <v>0</v>
      </c>
      <c r="AP129" s="290">
        <v>0</v>
      </c>
      <c r="AQ129" s="290">
        <v>0</v>
      </c>
      <c r="AR129" s="290">
        <v>0</v>
      </c>
      <c r="AS129" s="290">
        <v>0</v>
      </c>
      <c r="AT129" s="290">
        <v>0</v>
      </c>
      <c r="AU129" s="290">
        <v>0</v>
      </c>
      <c r="AV129" s="292">
        <v>0</v>
      </c>
      <c r="AW129" s="300">
        <f t="shared" si="13"/>
        <v>0</v>
      </c>
      <c r="BA129" s="235"/>
      <c r="BC129" s="235"/>
      <c r="BD129" s="235"/>
    </row>
    <row r="130" spans="1:56" x14ac:dyDescent="0.25">
      <c r="A130" s="283">
        <v>1990</v>
      </c>
      <c r="B130" s="283">
        <v>6</v>
      </c>
      <c r="C130" s="283">
        <v>30</v>
      </c>
      <c r="D130" s="283">
        <v>31</v>
      </c>
      <c r="E130" s="283">
        <f t="shared" si="8"/>
        <v>31</v>
      </c>
      <c r="F130" s="286">
        <v>0</v>
      </c>
      <c r="G130" s="290">
        <v>0</v>
      </c>
      <c r="H130" s="290">
        <v>0</v>
      </c>
      <c r="I130" s="291">
        <v>5.992374280289646E-2</v>
      </c>
      <c r="J130" s="301">
        <f t="shared" si="14"/>
        <v>5.3346775039529885E-2</v>
      </c>
      <c r="K130" s="292">
        <v>0</v>
      </c>
      <c r="L130" s="292">
        <v>0</v>
      </c>
      <c r="M130" s="292">
        <v>0</v>
      </c>
      <c r="N130" s="292">
        <v>0</v>
      </c>
      <c r="O130" s="293">
        <v>0</v>
      </c>
      <c r="P130" s="294">
        <v>0</v>
      </c>
      <c r="Q130" s="295">
        <v>0</v>
      </c>
      <c r="R130" s="296">
        <f t="shared" si="9"/>
        <v>7.0907882491144908E-2</v>
      </c>
      <c r="S130" s="301">
        <f t="shared" si="15"/>
        <v>-1.265869441359202E-4</v>
      </c>
      <c r="T130" s="297">
        <v>0</v>
      </c>
      <c r="U130" s="298">
        <v>0</v>
      </c>
      <c r="V130" s="292">
        <f t="shared" si="10"/>
        <v>0</v>
      </c>
      <c r="W130" s="299">
        <v>0</v>
      </c>
      <c r="X130" s="290">
        <v>0</v>
      </c>
      <c r="Y130" s="290">
        <v>0</v>
      </c>
      <c r="Z130" s="296">
        <f>(Company_data!T130+F130)/Company_data!J130</f>
        <v>2.1272364747343473</v>
      </c>
      <c r="AA130" s="296">
        <f>(Company_data!S130+F130)/Company_data!J130</f>
        <v>2.1272364747343473</v>
      </c>
      <c r="AC130" s="300">
        <v>0</v>
      </c>
      <c r="AD130" s="301">
        <f t="shared" si="11"/>
        <v>5.992374280289646E-2</v>
      </c>
      <c r="AE130" s="292">
        <v>0</v>
      </c>
      <c r="AF130" s="301">
        <f t="shared" si="12"/>
        <v>5.992374280289646E-2</v>
      </c>
      <c r="AG130" s="292">
        <v>0</v>
      </c>
      <c r="AH130" s="292">
        <v>0</v>
      </c>
      <c r="AI130" s="292">
        <v>0</v>
      </c>
      <c r="AJ130" s="292">
        <v>0</v>
      </c>
      <c r="AL130" s="290">
        <v>0</v>
      </c>
      <c r="AN130" s="290">
        <v>0</v>
      </c>
      <c r="AO130" s="290">
        <v>0</v>
      </c>
      <c r="AP130" s="290">
        <v>0</v>
      </c>
      <c r="AQ130" s="290">
        <v>0</v>
      </c>
      <c r="AR130" s="290">
        <v>0</v>
      </c>
      <c r="AS130" s="290">
        <v>0</v>
      </c>
      <c r="AT130" s="290">
        <v>0</v>
      </c>
      <c r="AU130" s="290">
        <v>0</v>
      </c>
      <c r="AV130" s="292">
        <v>0</v>
      </c>
      <c r="AW130" s="300">
        <f t="shared" si="13"/>
        <v>0</v>
      </c>
      <c r="BA130" s="235"/>
      <c r="BC130" s="235"/>
      <c r="BD130" s="235"/>
    </row>
    <row r="131" spans="1:56" x14ac:dyDescent="0.25">
      <c r="A131" s="283">
        <v>1990</v>
      </c>
      <c r="B131" s="283">
        <v>7</v>
      </c>
      <c r="C131" s="283">
        <v>31</v>
      </c>
      <c r="D131" s="283">
        <v>30</v>
      </c>
      <c r="E131" s="283">
        <f t="shared" si="8"/>
        <v>30</v>
      </c>
      <c r="F131" s="286">
        <v>0</v>
      </c>
      <c r="G131" s="290">
        <v>0</v>
      </c>
      <c r="H131" s="290">
        <v>0</v>
      </c>
      <c r="I131" s="291">
        <v>6.1395734407053544E-2</v>
      </c>
      <c r="J131" s="301">
        <f t="shared" si="14"/>
        <v>5.3427929094284461E-2</v>
      </c>
      <c r="K131" s="292">
        <v>0</v>
      </c>
      <c r="L131" s="292">
        <v>0</v>
      </c>
      <c r="M131" s="292">
        <v>0</v>
      </c>
      <c r="N131" s="292">
        <v>0</v>
      </c>
      <c r="O131" s="293">
        <v>0</v>
      </c>
      <c r="P131" s="294">
        <v>0</v>
      </c>
      <c r="Q131" s="295">
        <v>0</v>
      </c>
      <c r="R131" s="296">
        <f t="shared" si="9"/>
        <v>7.2325803383160164E-2</v>
      </c>
      <c r="S131" s="301">
        <f t="shared" si="15"/>
        <v>1.7482280148623658E-4</v>
      </c>
      <c r="T131" s="297">
        <v>0</v>
      </c>
      <c r="U131" s="298">
        <v>0</v>
      </c>
      <c r="V131" s="292">
        <f t="shared" si="10"/>
        <v>0</v>
      </c>
      <c r="W131" s="299">
        <v>0</v>
      </c>
      <c r="X131" s="290">
        <v>0</v>
      </c>
      <c r="Y131" s="290">
        <v>0</v>
      </c>
      <c r="Z131" s="296">
        <f>(Company_data!T131+F131)/Company_data!J131</f>
        <v>2.2420999048779651</v>
      </c>
      <c r="AA131" s="296">
        <f>(Company_data!S131+F131)/Company_data!J131</f>
        <v>2.2420999048779651</v>
      </c>
      <c r="AC131" s="300">
        <v>0</v>
      </c>
      <c r="AD131" s="301">
        <f t="shared" si="11"/>
        <v>6.1395734407053544E-2</v>
      </c>
      <c r="AE131" s="292">
        <v>0</v>
      </c>
      <c r="AF131" s="301">
        <f t="shared" si="12"/>
        <v>6.1395734407053544E-2</v>
      </c>
      <c r="AG131" s="292">
        <v>0</v>
      </c>
      <c r="AH131" s="292">
        <v>0</v>
      </c>
      <c r="AI131" s="292">
        <v>0</v>
      </c>
      <c r="AJ131" s="292">
        <v>0</v>
      </c>
      <c r="AL131" s="290">
        <v>0</v>
      </c>
      <c r="AN131" s="290">
        <v>0</v>
      </c>
      <c r="AO131" s="290">
        <v>0</v>
      </c>
      <c r="AP131" s="290">
        <v>0</v>
      </c>
      <c r="AQ131" s="290">
        <v>0</v>
      </c>
      <c r="AR131" s="290">
        <v>0</v>
      </c>
      <c r="AS131" s="290">
        <v>0</v>
      </c>
      <c r="AT131" s="290">
        <v>0</v>
      </c>
      <c r="AU131" s="290">
        <v>0</v>
      </c>
      <c r="AV131" s="292">
        <v>0</v>
      </c>
      <c r="AW131" s="300">
        <f t="shared" si="13"/>
        <v>0</v>
      </c>
      <c r="BA131" s="235"/>
      <c r="BC131" s="235"/>
      <c r="BD131" s="235"/>
    </row>
    <row r="132" spans="1:56" x14ac:dyDescent="0.25">
      <c r="A132" s="283">
        <v>1990</v>
      </c>
      <c r="B132" s="283">
        <v>8</v>
      </c>
      <c r="C132" s="283">
        <v>31</v>
      </c>
      <c r="D132" s="283">
        <v>31</v>
      </c>
      <c r="E132" s="283">
        <f t="shared" si="8"/>
        <v>31</v>
      </c>
      <c r="F132" s="286">
        <v>0</v>
      </c>
      <c r="G132" s="290">
        <v>0</v>
      </c>
      <c r="H132" s="290">
        <v>0</v>
      </c>
      <c r="I132" s="291">
        <v>6.2352240977400102E-2</v>
      </c>
      <c r="J132" s="301">
        <f t="shared" si="14"/>
        <v>5.3548510929142208E-2</v>
      </c>
      <c r="K132" s="292">
        <v>0</v>
      </c>
      <c r="L132" s="292">
        <v>0</v>
      </c>
      <c r="M132" s="292">
        <v>0</v>
      </c>
      <c r="N132" s="292">
        <v>0</v>
      </c>
      <c r="O132" s="293">
        <v>0</v>
      </c>
      <c r="P132" s="294">
        <v>0</v>
      </c>
      <c r="Q132" s="295">
        <v>0</v>
      </c>
      <c r="R132" s="296">
        <f t="shared" si="9"/>
        <v>7.3574870649768642E-2</v>
      </c>
      <c r="S132" s="301">
        <f t="shared" si="15"/>
        <v>4.9796019974882033E-4</v>
      </c>
      <c r="T132" s="297">
        <v>0</v>
      </c>
      <c r="U132" s="298">
        <v>0</v>
      </c>
      <c r="V132" s="292">
        <f t="shared" si="10"/>
        <v>0</v>
      </c>
      <c r="W132" s="299">
        <v>0</v>
      </c>
      <c r="X132" s="290">
        <v>0</v>
      </c>
      <c r="Y132" s="290">
        <v>0</v>
      </c>
      <c r="Z132" s="296">
        <f>(Company_data!T132+F132)/Company_data!J132</f>
        <v>2.280820990142828</v>
      </c>
      <c r="AA132" s="296">
        <f>(Company_data!S132+F132)/Company_data!J132</f>
        <v>2.280820990142828</v>
      </c>
      <c r="AC132" s="300">
        <v>0</v>
      </c>
      <c r="AD132" s="301">
        <f t="shared" si="11"/>
        <v>6.2352240977400102E-2</v>
      </c>
      <c r="AE132" s="292">
        <v>0</v>
      </c>
      <c r="AF132" s="301">
        <f t="shared" si="12"/>
        <v>6.2352240977400102E-2</v>
      </c>
      <c r="AG132" s="292">
        <v>0</v>
      </c>
      <c r="AH132" s="292">
        <v>0</v>
      </c>
      <c r="AI132" s="292">
        <v>0</v>
      </c>
      <c r="AJ132" s="292">
        <v>0</v>
      </c>
      <c r="AL132" s="290">
        <v>0</v>
      </c>
      <c r="AN132" s="290">
        <v>0</v>
      </c>
      <c r="AO132" s="290">
        <v>0</v>
      </c>
      <c r="AP132" s="290">
        <v>0</v>
      </c>
      <c r="AQ132" s="290">
        <v>0</v>
      </c>
      <c r="AR132" s="290">
        <v>0</v>
      </c>
      <c r="AS132" s="290">
        <v>0</v>
      </c>
      <c r="AT132" s="290">
        <v>0</v>
      </c>
      <c r="AU132" s="290">
        <v>0</v>
      </c>
      <c r="AV132" s="292">
        <v>0</v>
      </c>
      <c r="AW132" s="300">
        <f t="shared" si="13"/>
        <v>0</v>
      </c>
      <c r="BA132" s="235"/>
      <c r="BC132" s="235"/>
      <c r="BD132" s="235"/>
    </row>
    <row r="133" spans="1:56" x14ac:dyDescent="0.25">
      <c r="A133" s="283">
        <v>1990</v>
      </c>
      <c r="B133" s="283">
        <v>9</v>
      </c>
      <c r="C133" s="283">
        <v>30</v>
      </c>
      <c r="D133" s="283">
        <v>31</v>
      </c>
      <c r="E133" s="283">
        <f t="shared" ref="E133:E196" si="16">D133</f>
        <v>31</v>
      </c>
      <c r="F133" s="286">
        <v>0</v>
      </c>
      <c r="G133" s="290">
        <v>0</v>
      </c>
      <c r="H133" s="290">
        <v>0</v>
      </c>
      <c r="I133" s="291">
        <v>6.1951976578767276E-2</v>
      </c>
      <c r="J133" s="301">
        <f t="shared" si="14"/>
        <v>5.3626323679051187E-2</v>
      </c>
      <c r="K133" s="292">
        <v>0</v>
      </c>
      <c r="L133" s="292">
        <v>0</v>
      </c>
      <c r="M133" s="292">
        <v>0</v>
      </c>
      <c r="N133" s="292">
        <v>0</v>
      </c>
      <c r="O133" s="293">
        <v>0</v>
      </c>
      <c r="P133" s="294">
        <v>0</v>
      </c>
      <c r="Q133" s="295">
        <v>0</v>
      </c>
      <c r="R133" s="296">
        <f t="shared" ref="R133:R196" si="17">Z133/C133</f>
        <v>7.2809338641503393E-2</v>
      </c>
      <c r="S133" s="301">
        <f t="shared" si="15"/>
        <v>7.3593210044090029E-4</v>
      </c>
      <c r="T133" s="297">
        <v>0</v>
      </c>
      <c r="U133" s="298">
        <v>0</v>
      </c>
      <c r="V133" s="292">
        <f t="shared" ref="V133:V196" si="18">U133/E133</f>
        <v>0</v>
      </c>
      <c r="W133" s="299">
        <v>0</v>
      </c>
      <c r="X133" s="290">
        <v>0</v>
      </c>
      <c r="Y133" s="290">
        <v>0</v>
      </c>
      <c r="Z133" s="296">
        <f>(Company_data!T133+F133)/Company_data!J133</f>
        <v>2.1842801592451018</v>
      </c>
      <c r="AA133" s="296">
        <f>(Company_data!S133+F133)/Company_data!J133</f>
        <v>2.1842801592451018</v>
      </c>
      <c r="AC133" s="300">
        <v>0</v>
      </c>
      <c r="AD133" s="301">
        <f t="shared" si="11"/>
        <v>6.1951976578767276E-2</v>
      </c>
      <c r="AE133" s="292">
        <v>0</v>
      </c>
      <c r="AF133" s="301">
        <f t="shared" si="12"/>
        <v>6.1951976578767276E-2</v>
      </c>
      <c r="AG133" s="292">
        <v>0</v>
      </c>
      <c r="AH133" s="292">
        <v>0</v>
      </c>
      <c r="AI133" s="292">
        <v>0</v>
      </c>
      <c r="AJ133" s="292">
        <v>0</v>
      </c>
      <c r="AL133" s="290">
        <v>0</v>
      </c>
      <c r="AN133" s="290">
        <v>0</v>
      </c>
      <c r="AO133" s="290">
        <v>0</v>
      </c>
      <c r="AP133" s="290">
        <v>0</v>
      </c>
      <c r="AQ133" s="290">
        <v>0</v>
      </c>
      <c r="AR133" s="290">
        <v>0</v>
      </c>
      <c r="AS133" s="290">
        <v>0</v>
      </c>
      <c r="AT133" s="290">
        <v>0</v>
      </c>
      <c r="AU133" s="290">
        <v>0</v>
      </c>
      <c r="AV133" s="292">
        <v>0</v>
      </c>
      <c r="AW133" s="300">
        <f t="shared" si="13"/>
        <v>0</v>
      </c>
      <c r="BA133" s="235"/>
      <c r="BC133" s="235"/>
      <c r="BD133" s="235"/>
    </row>
    <row r="134" spans="1:56" x14ac:dyDescent="0.25">
      <c r="A134" s="283">
        <v>1990</v>
      </c>
      <c r="B134" s="283">
        <v>10</v>
      </c>
      <c r="C134" s="283">
        <v>31</v>
      </c>
      <c r="D134" s="283">
        <v>30</v>
      </c>
      <c r="E134" s="283">
        <f t="shared" si="16"/>
        <v>30</v>
      </c>
      <c r="F134" s="286">
        <v>0</v>
      </c>
      <c r="G134" s="290">
        <v>0</v>
      </c>
      <c r="H134" s="290">
        <v>0</v>
      </c>
      <c r="I134" s="291">
        <v>6.1032915804543911E-2</v>
      </c>
      <c r="J134" s="301">
        <f t="shared" si="14"/>
        <v>5.3738612467954409E-2</v>
      </c>
      <c r="K134" s="292">
        <v>0</v>
      </c>
      <c r="L134" s="292">
        <v>0</v>
      </c>
      <c r="M134" s="292">
        <v>0</v>
      </c>
      <c r="N134" s="292">
        <v>0</v>
      </c>
      <c r="O134" s="293">
        <v>0</v>
      </c>
      <c r="P134" s="294">
        <v>0</v>
      </c>
      <c r="Q134" s="295">
        <v>0</v>
      </c>
      <c r="R134" s="296">
        <f t="shared" si="17"/>
        <v>6.6816250641951333E-2</v>
      </c>
      <c r="S134" s="301">
        <f t="shared" si="15"/>
        <v>9.7517240945820677E-4</v>
      </c>
      <c r="T134" s="297">
        <v>0</v>
      </c>
      <c r="U134" s="298">
        <v>0</v>
      </c>
      <c r="V134" s="292">
        <f t="shared" si="18"/>
        <v>0</v>
      </c>
      <c r="W134" s="299">
        <v>0</v>
      </c>
      <c r="X134" s="290">
        <v>0</v>
      </c>
      <c r="Y134" s="290">
        <v>0</v>
      </c>
      <c r="Z134" s="296">
        <f>(Company_data!T134+F134)/Company_data!J134</f>
        <v>2.0713037699004913</v>
      </c>
      <c r="AA134" s="296">
        <f>(Company_data!S134+F134)/Company_data!J134</f>
        <v>2.0713037699004913</v>
      </c>
      <c r="AC134" s="300">
        <v>0</v>
      </c>
      <c r="AD134" s="301">
        <f t="shared" ref="AD134:AD197" si="19">I134</f>
        <v>6.1032915804543911E-2</v>
      </c>
      <c r="AE134" s="292">
        <v>0</v>
      </c>
      <c r="AF134" s="301">
        <f t="shared" ref="AF134:AF197" si="20">I134</f>
        <v>6.1032915804543911E-2</v>
      </c>
      <c r="AG134" s="292">
        <v>0</v>
      </c>
      <c r="AH134" s="292">
        <v>0</v>
      </c>
      <c r="AI134" s="292">
        <v>0</v>
      </c>
      <c r="AJ134" s="292">
        <v>0</v>
      </c>
      <c r="AL134" s="290">
        <v>0</v>
      </c>
      <c r="AN134" s="290">
        <v>0</v>
      </c>
      <c r="AO134" s="290">
        <v>0</v>
      </c>
      <c r="AP134" s="290">
        <v>0</v>
      </c>
      <c r="AQ134" s="290">
        <v>0</v>
      </c>
      <c r="AR134" s="290">
        <v>0</v>
      </c>
      <c r="AS134" s="290">
        <v>0</v>
      </c>
      <c r="AT134" s="290">
        <v>0</v>
      </c>
      <c r="AU134" s="290">
        <v>0</v>
      </c>
      <c r="AV134" s="292">
        <v>0</v>
      </c>
      <c r="AW134" s="300">
        <f t="shared" ref="AW134:AW197" si="21">AU134+AV134</f>
        <v>0</v>
      </c>
      <c r="BA134" s="235"/>
      <c r="BC134" s="235"/>
      <c r="BD134" s="235"/>
    </row>
    <row r="135" spans="1:56" x14ac:dyDescent="0.25">
      <c r="A135" s="283">
        <v>1990</v>
      </c>
      <c r="B135" s="283">
        <v>11</v>
      </c>
      <c r="C135" s="283">
        <v>30</v>
      </c>
      <c r="D135" s="283">
        <v>31</v>
      </c>
      <c r="E135" s="283">
        <f t="shared" si="16"/>
        <v>31</v>
      </c>
      <c r="F135" s="286">
        <v>0</v>
      </c>
      <c r="G135" s="290">
        <v>0</v>
      </c>
      <c r="H135" s="290">
        <v>0</v>
      </c>
      <c r="I135" s="291">
        <v>5.5756782379938849E-2</v>
      </c>
      <c r="J135" s="301">
        <f t="shared" si="14"/>
        <v>5.3889558986306478E-2</v>
      </c>
      <c r="K135" s="292">
        <v>0</v>
      </c>
      <c r="L135" s="292">
        <v>0</v>
      </c>
      <c r="M135" s="292">
        <v>0</v>
      </c>
      <c r="N135" s="292">
        <v>0</v>
      </c>
      <c r="O135" s="293">
        <v>0</v>
      </c>
      <c r="P135" s="294">
        <v>0</v>
      </c>
      <c r="Q135" s="295">
        <v>0</v>
      </c>
      <c r="R135" s="296">
        <f t="shared" si="17"/>
        <v>5.3753199433258202E-2</v>
      </c>
      <c r="S135" s="301">
        <f t="shared" si="15"/>
        <v>1.2245935496149746E-3</v>
      </c>
      <c r="T135" s="297">
        <v>0</v>
      </c>
      <c r="U135" s="298">
        <v>0</v>
      </c>
      <c r="V135" s="292">
        <f t="shared" si="18"/>
        <v>0</v>
      </c>
      <c r="W135" s="299">
        <v>0</v>
      </c>
      <c r="X135" s="290">
        <v>0</v>
      </c>
      <c r="Y135" s="290">
        <v>0</v>
      </c>
      <c r="Z135" s="296">
        <f>(Company_data!T135+F135)/Company_data!J135</f>
        <v>1.6125959829977461</v>
      </c>
      <c r="AA135" s="296">
        <f>(Company_data!S135+F135)/Company_data!J135</f>
        <v>1.6125959829977461</v>
      </c>
      <c r="AC135" s="300">
        <v>0</v>
      </c>
      <c r="AD135" s="301">
        <f t="shared" si="19"/>
        <v>5.5756782379938849E-2</v>
      </c>
      <c r="AE135" s="292">
        <v>0</v>
      </c>
      <c r="AF135" s="301">
        <f t="shared" si="20"/>
        <v>5.5756782379938849E-2</v>
      </c>
      <c r="AG135" s="292">
        <v>0</v>
      </c>
      <c r="AH135" s="292">
        <v>0</v>
      </c>
      <c r="AI135" s="292">
        <v>0</v>
      </c>
      <c r="AJ135" s="292">
        <v>0</v>
      </c>
      <c r="AL135" s="290">
        <v>0</v>
      </c>
      <c r="AN135" s="290">
        <v>0</v>
      </c>
      <c r="AO135" s="290">
        <v>0</v>
      </c>
      <c r="AP135" s="290">
        <v>0</v>
      </c>
      <c r="AQ135" s="290">
        <v>0</v>
      </c>
      <c r="AR135" s="290">
        <v>0</v>
      </c>
      <c r="AS135" s="290">
        <v>0</v>
      </c>
      <c r="AT135" s="290">
        <v>0</v>
      </c>
      <c r="AU135" s="290">
        <v>0</v>
      </c>
      <c r="AV135" s="292">
        <v>0</v>
      </c>
      <c r="AW135" s="300">
        <f t="shared" si="21"/>
        <v>0</v>
      </c>
      <c r="BA135" s="235"/>
      <c r="BC135" s="235"/>
      <c r="BD135" s="235"/>
    </row>
    <row r="136" spans="1:56" x14ac:dyDescent="0.25">
      <c r="A136" s="283">
        <v>1990</v>
      </c>
      <c r="B136" s="283">
        <v>12</v>
      </c>
      <c r="C136" s="283">
        <v>31</v>
      </c>
      <c r="D136" s="283">
        <v>30</v>
      </c>
      <c r="E136" s="283">
        <f t="shared" si="16"/>
        <v>30</v>
      </c>
      <c r="F136" s="286">
        <v>0</v>
      </c>
      <c r="G136" s="290">
        <v>0</v>
      </c>
      <c r="H136" s="290">
        <v>0</v>
      </c>
      <c r="I136" s="291">
        <v>5.0790537735225655E-2</v>
      </c>
      <c r="J136" s="301">
        <f t="shared" si="14"/>
        <v>5.4034369875977588E-2</v>
      </c>
      <c r="K136" s="292">
        <v>0</v>
      </c>
      <c r="L136" s="292">
        <v>0</v>
      </c>
      <c r="M136" s="292">
        <v>0</v>
      </c>
      <c r="N136" s="292">
        <v>0</v>
      </c>
      <c r="O136" s="293">
        <v>0</v>
      </c>
      <c r="P136" s="294">
        <v>0</v>
      </c>
      <c r="Q136" s="295">
        <v>0</v>
      </c>
      <c r="R136" s="296">
        <f t="shared" si="17"/>
        <v>5.3065718493025868E-2</v>
      </c>
      <c r="S136" s="301">
        <f t="shared" si="15"/>
        <v>1.3594934466334904E-3</v>
      </c>
      <c r="T136" s="297">
        <v>0</v>
      </c>
      <c r="U136" s="298">
        <v>0</v>
      </c>
      <c r="V136" s="292">
        <f t="shared" si="18"/>
        <v>0</v>
      </c>
      <c r="W136" s="299">
        <v>0</v>
      </c>
      <c r="X136" s="290">
        <v>0</v>
      </c>
      <c r="Y136" s="290">
        <v>0</v>
      </c>
      <c r="Z136" s="296">
        <f>(Company_data!T136+F136)/Company_data!J136</f>
        <v>1.6450372732838019</v>
      </c>
      <c r="AA136" s="296">
        <f>(Company_data!S136+F136)/Company_data!J136</f>
        <v>1.6450372732838019</v>
      </c>
      <c r="AC136" s="300">
        <v>0</v>
      </c>
      <c r="AD136" s="301">
        <f t="shared" si="19"/>
        <v>5.0790537735225655E-2</v>
      </c>
      <c r="AE136" s="292">
        <v>0</v>
      </c>
      <c r="AF136" s="301">
        <f t="shared" si="20"/>
        <v>5.0790537735225655E-2</v>
      </c>
      <c r="AG136" s="292">
        <v>0</v>
      </c>
      <c r="AH136" s="292">
        <v>0</v>
      </c>
      <c r="AI136" s="292">
        <v>0</v>
      </c>
      <c r="AJ136" s="292">
        <v>0</v>
      </c>
      <c r="AL136" s="290">
        <v>0</v>
      </c>
      <c r="AN136" s="290">
        <v>0</v>
      </c>
      <c r="AO136" s="290">
        <v>0</v>
      </c>
      <c r="AP136" s="290">
        <v>0</v>
      </c>
      <c r="AQ136" s="290">
        <v>0</v>
      </c>
      <c r="AR136" s="290">
        <v>0</v>
      </c>
      <c r="AS136" s="290">
        <v>0</v>
      </c>
      <c r="AT136" s="290">
        <v>0</v>
      </c>
      <c r="AU136" s="290">
        <v>0</v>
      </c>
      <c r="AV136" s="292">
        <v>0</v>
      </c>
      <c r="AW136" s="300">
        <f t="shared" si="21"/>
        <v>0</v>
      </c>
      <c r="BA136" s="235"/>
      <c r="BC136" s="235"/>
      <c r="BD136" s="235"/>
    </row>
    <row r="137" spans="1:56" x14ac:dyDescent="0.25">
      <c r="A137" s="283">
        <v>1991</v>
      </c>
      <c r="B137" s="283">
        <v>1</v>
      </c>
      <c r="C137" s="283">
        <v>31</v>
      </c>
      <c r="D137" s="283">
        <v>31</v>
      </c>
      <c r="E137" s="283">
        <f t="shared" si="16"/>
        <v>31</v>
      </c>
      <c r="F137" s="286">
        <v>0</v>
      </c>
      <c r="G137" s="290">
        <v>0</v>
      </c>
      <c r="H137" s="290">
        <v>0</v>
      </c>
      <c r="I137" s="291">
        <v>4.767073800850162E-2</v>
      </c>
      <c r="J137" s="301">
        <f t="shared" si="14"/>
        <v>5.4256075722101678E-2</v>
      </c>
      <c r="K137" s="292">
        <v>0</v>
      </c>
      <c r="L137" s="292">
        <v>0</v>
      </c>
      <c r="M137" s="292">
        <v>0</v>
      </c>
      <c r="N137" s="292">
        <v>0</v>
      </c>
      <c r="O137" s="293">
        <v>0</v>
      </c>
      <c r="P137" s="294">
        <v>0</v>
      </c>
      <c r="Q137" s="295">
        <v>0</v>
      </c>
      <c r="R137" s="296">
        <f t="shared" si="17"/>
        <v>5.3694402509087517E-2</v>
      </c>
      <c r="S137" s="301">
        <f t="shared" si="15"/>
        <v>1.4955536925799345E-3</v>
      </c>
      <c r="T137" s="297">
        <v>0</v>
      </c>
      <c r="U137" s="298">
        <v>0</v>
      </c>
      <c r="V137" s="292">
        <f t="shared" si="18"/>
        <v>0</v>
      </c>
      <c r="W137" s="299">
        <v>0</v>
      </c>
      <c r="X137" s="290">
        <v>0</v>
      </c>
      <c r="Y137" s="290">
        <v>0</v>
      </c>
      <c r="Z137" s="296">
        <f>(Company_data!T137+F137)/Company_data!J137</f>
        <v>1.664526477781713</v>
      </c>
      <c r="AA137" s="296">
        <f>(Company_data!S137+F137)/Company_data!J137</f>
        <v>1.664526477781713</v>
      </c>
      <c r="AC137" s="300">
        <v>0</v>
      </c>
      <c r="AD137" s="301">
        <f t="shared" si="19"/>
        <v>4.767073800850162E-2</v>
      </c>
      <c r="AE137" s="292">
        <v>0</v>
      </c>
      <c r="AF137" s="301">
        <f t="shared" si="20"/>
        <v>4.767073800850162E-2</v>
      </c>
      <c r="AG137" s="292">
        <v>0</v>
      </c>
      <c r="AH137" s="292">
        <v>0</v>
      </c>
      <c r="AI137" s="292">
        <v>0</v>
      </c>
      <c r="AJ137" s="292">
        <v>0</v>
      </c>
      <c r="AL137" s="290">
        <v>0</v>
      </c>
      <c r="AN137" s="290">
        <v>0</v>
      </c>
      <c r="AO137" s="290">
        <v>0</v>
      </c>
      <c r="AP137" s="290">
        <v>0</v>
      </c>
      <c r="AQ137" s="290">
        <v>0</v>
      </c>
      <c r="AR137" s="290">
        <v>0</v>
      </c>
      <c r="AS137" s="290">
        <v>0</v>
      </c>
      <c r="AT137" s="290">
        <v>0</v>
      </c>
      <c r="AU137" s="290">
        <v>0</v>
      </c>
      <c r="AV137" s="292">
        <v>0</v>
      </c>
      <c r="AW137" s="300">
        <f t="shared" si="21"/>
        <v>0</v>
      </c>
      <c r="BA137" s="235"/>
      <c r="BC137" s="235"/>
      <c r="BD137" s="235"/>
    </row>
    <row r="138" spans="1:56" x14ac:dyDescent="0.25">
      <c r="A138" s="283">
        <v>1991</v>
      </c>
      <c r="B138" s="283">
        <v>2</v>
      </c>
      <c r="C138" s="283">
        <v>28</v>
      </c>
      <c r="D138" s="283">
        <v>28</v>
      </c>
      <c r="E138" s="283">
        <f t="shared" si="16"/>
        <v>28</v>
      </c>
      <c r="F138" s="286">
        <v>0</v>
      </c>
      <c r="G138" s="290">
        <v>0</v>
      </c>
      <c r="H138" s="290">
        <v>0</v>
      </c>
      <c r="I138" s="291">
        <v>4.5982931454387733E-2</v>
      </c>
      <c r="J138" s="301">
        <f t="shared" si="14"/>
        <v>5.4464552633746464E-2</v>
      </c>
      <c r="K138" s="292">
        <v>0</v>
      </c>
      <c r="L138" s="292">
        <v>0</v>
      </c>
      <c r="M138" s="292">
        <v>0</v>
      </c>
      <c r="N138" s="292">
        <v>0</v>
      </c>
      <c r="O138" s="293">
        <v>0</v>
      </c>
      <c r="P138" s="294">
        <v>0</v>
      </c>
      <c r="Q138" s="295">
        <v>0</v>
      </c>
      <c r="R138" s="296">
        <f t="shared" si="17"/>
        <v>5.3246339915101561E-2</v>
      </c>
      <c r="S138" s="301">
        <f t="shared" si="15"/>
        <v>1.5697217159107574E-3</v>
      </c>
      <c r="T138" s="297">
        <v>0</v>
      </c>
      <c r="U138" s="298">
        <v>0</v>
      </c>
      <c r="V138" s="292">
        <f t="shared" si="18"/>
        <v>0</v>
      </c>
      <c r="W138" s="299">
        <v>0</v>
      </c>
      <c r="X138" s="290">
        <v>0</v>
      </c>
      <c r="Y138" s="290">
        <v>0</v>
      </c>
      <c r="Z138" s="296">
        <f>(Company_data!T138+F138)/Company_data!J138</f>
        <v>1.4908975176228436</v>
      </c>
      <c r="AA138" s="296">
        <f>(Company_data!S138+F138)/Company_data!J138</f>
        <v>1.4908975176228436</v>
      </c>
      <c r="AC138" s="300">
        <v>0</v>
      </c>
      <c r="AD138" s="301">
        <f t="shared" si="19"/>
        <v>4.5982931454387733E-2</v>
      </c>
      <c r="AE138" s="292">
        <v>0</v>
      </c>
      <c r="AF138" s="301">
        <f t="shared" si="20"/>
        <v>4.5982931454387733E-2</v>
      </c>
      <c r="AG138" s="292">
        <v>0</v>
      </c>
      <c r="AH138" s="292">
        <v>0</v>
      </c>
      <c r="AI138" s="292">
        <v>0</v>
      </c>
      <c r="AJ138" s="292">
        <v>0</v>
      </c>
      <c r="AL138" s="290">
        <v>0</v>
      </c>
      <c r="AN138" s="290">
        <v>0</v>
      </c>
      <c r="AO138" s="290">
        <v>0</v>
      </c>
      <c r="AP138" s="290">
        <v>0</v>
      </c>
      <c r="AQ138" s="290">
        <v>0</v>
      </c>
      <c r="AR138" s="290">
        <v>0</v>
      </c>
      <c r="AS138" s="290">
        <v>0</v>
      </c>
      <c r="AT138" s="290">
        <v>0</v>
      </c>
      <c r="AU138" s="290">
        <v>0</v>
      </c>
      <c r="AV138" s="292">
        <v>0</v>
      </c>
      <c r="AW138" s="300">
        <f t="shared" si="21"/>
        <v>0</v>
      </c>
      <c r="BA138" s="235"/>
      <c r="BC138" s="235"/>
      <c r="BD138" s="235"/>
    </row>
    <row r="139" spans="1:56" x14ac:dyDescent="0.25">
      <c r="A139" s="283">
        <v>1991</v>
      </c>
      <c r="B139" s="283">
        <v>3</v>
      </c>
      <c r="C139" s="283">
        <v>31</v>
      </c>
      <c r="D139" s="283">
        <v>31</v>
      </c>
      <c r="E139" s="283">
        <f t="shared" si="16"/>
        <v>31</v>
      </c>
      <c r="F139" s="286">
        <v>0</v>
      </c>
      <c r="G139" s="290">
        <v>0</v>
      </c>
      <c r="H139" s="290">
        <v>0</v>
      </c>
      <c r="I139" s="291">
        <v>4.5870215813583443E-2</v>
      </c>
      <c r="J139" s="301">
        <f t="shared" si="14"/>
        <v>5.4685890641433553E-2</v>
      </c>
      <c r="K139" s="292">
        <v>0</v>
      </c>
      <c r="L139" s="292">
        <v>0</v>
      </c>
      <c r="M139" s="292">
        <v>0</v>
      </c>
      <c r="N139" s="292">
        <v>0</v>
      </c>
      <c r="O139" s="293">
        <v>0</v>
      </c>
      <c r="P139" s="294">
        <v>0</v>
      </c>
      <c r="Q139" s="295">
        <v>0</v>
      </c>
      <c r="R139" s="296">
        <f t="shared" si="17"/>
        <v>5.4519948358766411E-2</v>
      </c>
      <c r="S139" s="301">
        <f t="shared" si="15"/>
        <v>1.6195717400831616E-3</v>
      </c>
      <c r="T139" s="297">
        <v>0</v>
      </c>
      <c r="U139" s="298">
        <v>0</v>
      </c>
      <c r="V139" s="292">
        <f t="shared" si="18"/>
        <v>0</v>
      </c>
      <c r="W139" s="299">
        <v>0</v>
      </c>
      <c r="X139" s="290">
        <v>0</v>
      </c>
      <c r="Y139" s="290">
        <v>0</v>
      </c>
      <c r="Z139" s="296">
        <f>(Company_data!T139+F139)/Company_data!J139</f>
        <v>1.6901183991217588</v>
      </c>
      <c r="AA139" s="296">
        <f>(Company_data!S139+F139)/Company_data!J139</f>
        <v>1.6901183991217588</v>
      </c>
      <c r="AC139" s="300">
        <v>0</v>
      </c>
      <c r="AD139" s="301">
        <f t="shared" si="19"/>
        <v>4.5870215813583443E-2</v>
      </c>
      <c r="AE139" s="292">
        <v>0</v>
      </c>
      <c r="AF139" s="301">
        <f t="shared" si="20"/>
        <v>4.5870215813583443E-2</v>
      </c>
      <c r="AG139" s="292">
        <v>0</v>
      </c>
      <c r="AH139" s="292">
        <v>0</v>
      </c>
      <c r="AI139" s="292">
        <v>0</v>
      </c>
      <c r="AJ139" s="292">
        <v>0</v>
      </c>
      <c r="AL139" s="290">
        <v>0</v>
      </c>
      <c r="AN139" s="290">
        <v>0</v>
      </c>
      <c r="AO139" s="290">
        <v>0</v>
      </c>
      <c r="AP139" s="290">
        <v>0</v>
      </c>
      <c r="AQ139" s="290">
        <v>0</v>
      </c>
      <c r="AR139" s="290">
        <v>0</v>
      </c>
      <c r="AS139" s="290">
        <v>0</v>
      </c>
      <c r="AT139" s="290">
        <v>0</v>
      </c>
      <c r="AU139" s="290">
        <v>0</v>
      </c>
      <c r="AV139" s="292">
        <v>0</v>
      </c>
      <c r="AW139" s="300">
        <f t="shared" si="21"/>
        <v>0</v>
      </c>
      <c r="BA139" s="235"/>
      <c r="BC139" s="235"/>
      <c r="BD139" s="235"/>
    </row>
    <row r="140" spans="1:56" x14ac:dyDescent="0.25">
      <c r="A140" s="283">
        <v>1991</v>
      </c>
      <c r="B140" s="283">
        <v>4</v>
      </c>
      <c r="C140" s="283">
        <v>30</v>
      </c>
      <c r="D140" s="283">
        <v>31</v>
      </c>
      <c r="E140" s="283">
        <f t="shared" si="16"/>
        <v>31</v>
      </c>
      <c r="F140" s="286">
        <v>0</v>
      </c>
      <c r="G140" s="290">
        <v>0</v>
      </c>
      <c r="H140" s="290">
        <v>0</v>
      </c>
      <c r="I140" s="291">
        <v>5.072170611399579E-2</v>
      </c>
      <c r="J140" s="301">
        <f t="shared" si="14"/>
        <v>5.4976095816329264E-2</v>
      </c>
      <c r="K140" s="292">
        <v>0</v>
      </c>
      <c r="L140" s="292">
        <v>0</v>
      </c>
      <c r="M140" s="292">
        <v>0</v>
      </c>
      <c r="N140" s="292">
        <v>0</v>
      </c>
      <c r="O140" s="293">
        <v>0</v>
      </c>
      <c r="P140" s="294">
        <v>0</v>
      </c>
      <c r="Q140" s="295">
        <v>0</v>
      </c>
      <c r="R140" s="296">
        <f t="shared" si="17"/>
        <v>6.0197632541664964E-2</v>
      </c>
      <c r="S140" s="301">
        <f t="shared" si="15"/>
        <v>1.8103387947412952E-3</v>
      </c>
      <c r="T140" s="297">
        <v>0</v>
      </c>
      <c r="U140" s="298">
        <v>0</v>
      </c>
      <c r="V140" s="292">
        <f t="shared" si="18"/>
        <v>0</v>
      </c>
      <c r="W140" s="299">
        <v>0</v>
      </c>
      <c r="X140" s="290">
        <v>0</v>
      </c>
      <c r="Y140" s="290">
        <v>0</v>
      </c>
      <c r="Z140" s="296">
        <f>(Company_data!T140+F140)/Company_data!J140</f>
        <v>1.8059289762499489</v>
      </c>
      <c r="AA140" s="296">
        <f>(Company_data!S140+F140)/Company_data!J140</f>
        <v>1.8059289762499489</v>
      </c>
      <c r="AC140" s="300">
        <v>0</v>
      </c>
      <c r="AD140" s="301">
        <f t="shared" si="19"/>
        <v>5.072170611399579E-2</v>
      </c>
      <c r="AE140" s="292">
        <v>0</v>
      </c>
      <c r="AF140" s="301">
        <f t="shared" si="20"/>
        <v>5.072170611399579E-2</v>
      </c>
      <c r="AG140" s="292">
        <v>0</v>
      </c>
      <c r="AH140" s="292">
        <v>0</v>
      </c>
      <c r="AI140" s="292">
        <v>0</v>
      </c>
      <c r="AJ140" s="292">
        <v>0</v>
      </c>
      <c r="AL140" s="290">
        <v>0</v>
      </c>
      <c r="AN140" s="290">
        <v>0</v>
      </c>
      <c r="AO140" s="290">
        <v>0</v>
      </c>
      <c r="AP140" s="290">
        <v>0</v>
      </c>
      <c r="AQ140" s="290">
        <v>0</v>
      </c>
      <c r="AR140" s="290">
        <v>0</v>
      </c>
      <c r="AS140" s="290">
        <v>0</v>
      </c>
      <c r="AT140" s="290">
        <v>0</v>
      </c>
      <c r="AU140" s="290">
        <v>0</v>
      </c>
      <c r="AV140" s="292">
        <v>0</v>
      </c>
      <c r="AW140" s="300">
        <f t="shared" si="21"/>
        <v>0</v>
      </c>
      <c r="BA140" s="235"/>
      <c r="BC140" s="235"/>
      <c r="BD140" s="235"/>
    </row>
    <row r="141" spans="1:56" x14ac:dyDescent="0.25">
      <c r="A141" s="283">
        <v>1991</v>
      </c>
      <c r="B141" s="283">
        <v>5</v>
      </c>
      <c r="C141" s="283">
        <v>31</v>
      </c>
      <c r="D141" s="283">
        <v>30</v>
      </c>
      <c r="E141" s="283">
        <f t="shared" si="16"/>
        <v>30</v>
      </c>
      <c r="F141" s="286">
        <v>0</v>
      </c>
      <c r="G141" s="290">
        <v>0</v>
      </c>
      <c r="H141" s="290">
        <v>0</v>
      </c>
      <c r="I141" s="291">
        <v>5.9022337587963783E-2</v>
      </c>
      <c r="J141" s="301">
        <f t="shared" si="14"/>
        <v>5.5205988305354843E-2</v>
      </c>
      <c r="K141" s="292">
        <v>0</v>
      </c>
      <c r="L141" s="292">
        <v>0</v>
      </c>
      <c r="M141" s="292">
        <v>0</v>
      </c>
      <c r="N141" s="292">
        <v>0</v>
      </c>
      <c r="O141" s="293">
        <v>0</v>
      </c>
      <c r="P141" s="294">
        <v>0</v>
      </c>
      <c r="Q141" s="295">
        <v>0</v>
      </c>
      <c r="R141" s="296">
        <f t="shared" si="17"/>
        <v>6.7631305252993226E-2</v>
      </c>
      <c r="S141" s="301">
        <f t="shared" si="15"/>
        <v>1.9421746854802538E-3</v>
      </c>
      <c r="T141" s="297">
        <v>0</v>
      </c>
      <c r="U141" s="298">
        <v>0</v>
      </c>
      <c r="V141" s="292">
        <f t="shared" si="18"/>
        <v>0</v>
      </c>
      <c r="W141" s="299">
        <v>0</v>
      </c>
      <c r="X141" s="290">
        <v>0</v>
      </c>
      <c r="Y141" s="290">
        <v>0</v>
      </c>
      <c r="Z141" s="296">
        <f>(Company_data!T141+F141)/Company_data!J141</f>
        <v>2.0965704628427901</v>
      </c>
      <c r="AA141" s="296">
        <f>(Company_data!S141+F141)/Company_data!J141</f>
        <v>2.0965704628427901</v>
      </c>
      <c r="AC141" s="300">
        <v>0</v>
      </c>
      <c r="AD141" s="301">
        <f t="shared" si="19"/>
        <v>5.9022337587963783E-2</v>
      </c>
      <c r="AE141" s="292">
        <v>0</v>
      </c>
      <c r="AF141" s="301">
        <f t="shared" si="20"/>
        <v>5.9022337587963783E-2</v>
      </c>
      <c r="AG141" s="292">
        <v>0</v>
      </c>
      <c r="AH141" s="292">
        <v>0</v>
      </c>
      <c r="AI141" s="292">
        <v>0</v>
      </c>
      <c r="AJ141" s="292">
        <v>0</v>
      </c>
      <c r="AL141" s="290">
        <v>0</v>
      </c>
      <c r="AN141" s="290">
        <v>0</v>
      </c>
      <c r="AO141" s="290">
        <v>0</v>
      </c>
      <c r="AP141" s="290">
        <v>0</v>
      </c>
      <c r="AQ141" s="290">
        <v>0</v>
      </c>
      <c r="AR141" s="290">
        <v>0</v>
      </c>
      <c r="AS141" s="290">
        <v>0</v>
      </c>
      <c r="AT141" s="290">
        <v>0</v>
      </c>
      <c r="AU141" s="290">
        <v>0</v>
      </c>
      <c r="AV141" s="292">
        <v>0</v>
      </c>
      <c r="AW141" s="300">
        <f t="shared" si="21"/>
        <v>0</v>
      </c>
      <c r="BA141" s="235"/>
      <c r="BC141" s="235"/>
      <c r="BD141" s="235"/>
    </row>
    <row r="142" spans="1:56" x14ac:dyDescent="0.25">
      <c r="A142" s="283">
        <v>1991</v>
      </c>
      <c r="B142" s="283">
        <v>6</v>
      </c>
      <c r="C142" s="283">
        <v>30</v>
      </c>
      <c r="D142" s="283">
        <v>31</v>
      </c>
      <c r="E142" s="283">
        <f t="shared" si="16"/>
        <v>31</v>
      </c>
      <c r="F142" s="286">
        <v>0</v>
      </c>
      <c r="G142" s="290">
        <v>0</v>
      </c>
      <c r="H142" s="290">
        <v>0</v>
      </c>
      <c r="I142" s="291">
        <v>6.2614276128543034E-2</v>
      </c>
      <c r="J142" s="301">
        <f t="shared" si="14"/>
        <v>5.5430199415825408E-2</v>
      </c>
      <c r="K142" s="292">
        <v>0</v>
      </c>
      <c r="L142" s="292">
        <v>0</v>
      </c>
      <c r="M142" s="292">
        <v>0</v>
      </c>
      <c r="N142" s="292">
        <v>0</v>
      </c>
      <c r="O142" s="293">
        <v>0</v>
      </c>
      <c r="P142" s="294">
        <v>0</v>
      </c>
      <c r="Q142" s="295">
        <v>0</v>
      </c>
      <c r="R142" s="296">
        <f t="shared" si="17"/>
        <v>7.0038981723302723E-2</v>
      </c>
      <c r="S142" s="301">
        <f t="shared" si="15"/>
        <v>2.0834243762955229E-3</v>
      </c>
      <c r="T142" s="297">
        <v>0</v>
      </c>
      <c r="U142" s="298">
        <v>0</v>
      </c>
      <c r="V142" s="292">
        <f t="shared" si="18"/>
        <v>0</v>
      </c>
      <c r="W142" s="299">
        <v>0</v>
      </c>
      <c r="X142" s="290">
        <v>0</v>
      </c>
      <c r="Y142" s="290">
        <v>0</v>
      </c>
      <c r="Z142" s="296">
        <f>(Company_data!T142+F142)/Company_data!J142</f>
        <v>2.1011694516990818</v>
      </c>
      <c r="AA142" s="296">
        <f>(Company_data!S142+F142)/Company_data!J142</f>
        <v>2.1011694516990818</v>
      </c>
      <c r="AC142" s="300">
        <v>0</v>
      </c>
      <c r="AD142" s="301">
        <f t="shared" si="19"/>
        <v>6.2614276128543034E-2</v>
      </c>
      <c r="AE142" s="292">
        <v>0</v>
      </c>
      <c r="AF142" s="301">
        <f t="shared" si="20"/>
        <v>6.2614276128543034E-2</v>
      </c>
      <c r="AG142" s="292">
        <v>0</v>
      </c>
      <c r="AH142" s="292">
        <v>0</v>
      </c>
      <c r="AI142" s="292">
        <v>0</v>
      </c>
      <c r="AJ142" s="292">
        <v>0</v>
      </c>
      <c r="AL142" s="290">
        <v>0</v>
      </c>
      <c r="AN142" s="290">
        <v>0</v>
      </c>
      <c r="AO142" s="290">
        <v>0</v>
      </c>
      <c r="AP142" s="290">
        <v>0</v>
      </c>
      <c r="AQ142" s="290">
        <v>0</v>
      </c>
      <c r="AR142" s="290">
        <v>0</v>
      </c>
      <c r="AS142" s="290">
        <v>0</v>
      </c>
      <c r="AT142" s="290">
        <v>0</v>
      </c>
      <c r="AU142" s="290">
        <v>0</v>
      </c>
      <c r="AV142" s="292">
        <v>0</v>
      </c>
      <c r="AW142" s="300">
        <f t="shared" si="21"/>
        <v>0</v>
      </c>
      <c r="BA142" s="235"/>
      <c r="BC142" s="235"/>
      <c r="BD142" s="235"/>
    </row>
    <row r="143" spans="1:56" x14ac:dyDescent="0.25">
      <c r="A143" s="283">
        <v>1991</v>
      </c>
      <c r="B143" s="283">
        <v>7</v>
      </c>
      <c r="C143" s="283">
        <v>31</v>
      </c>
      <c r="D143" s="283">
        <v>30</v>
      </c>
      <c r="E143" s="283">
        <f t="shared" si="16"/>
        <v>30</v>
      </c>
      <c r="F143" s="286">
        <v>0</v>
      </c>
      <c r="G143" s="290">
        <v>0</v>
      </c>
      <c r="H143" s="290">
        <v>0</v>
      </c>
      <c r="I143" s="291">
        <v>6.4047851929408178E-2</v>
      </c>
      <c r="J143" s="301">
        <f t="shared" si="14"/>
        <v>5.565120920935495E-2</v>
      </c>
      <c r="K143" s="292">
        <v>0</v>
      </c>
      <c r="L143" s="292">
        <v>0</v>
      </c>
      <c r="M143" s="292">
        <v>0</v>
      </c>
      <c r="N143" s="292">
        <v>0</v>
      </c>
      <c r="O143" s="293">
        <v>0</v>
      </c>
      <c r="P143" s="294">
        <v>0</v>
      </c>
      <c r="Q143" s="295">
        <v>0</v>
      </c>
      <c r="R143" s="296">
        <f t="shared" si="17"/>
        <v>7.2767262508159875E-2</v>
      </c>
      <c r="S143" s="301">
        <f t="shared" si="15"/>
        <v>2.2232801150704889E-3</v>
      </c>
      <c r="T143" s="297">
        <v>0</v>
      </c>
      <c r="U143" s="298">
        <v>0</v>
      </c>
      <c r="V143" s="292">
        <f t="shared" si="18"/>
        <v>0</v>
      </c>
      <c r="W143" s="299">
        <v>0</v>
      </c>
      <c r="X143" s="290">
        <v>0</v>
      </c>
      <c r="Y143" s="290">
        <v>0</v>
      </c>
      <c r="Z143" s="296">
        <f>(Company_data!T143+F143)/Company_data!J143</f>
        <v>2.2557851377529561</v>
      </c>
      <c r="AA143" s="296">
        <f>(Company_data!S143+F143)/Company_data!J143</f>
        <v>2.2557851377529561</v>
      </c>
      <c r="AC143" s="300">
        <v>0</v>
      </c>
      <c r="AD143" s="301">
        <f t="shared" si="19"/>
        <v>6.4047851929408178E-2</v>
      </c>
      <c r="AE143" s="292">
        <v>0</v>
      </c>
      <c r="AF143" s="301">
        <f t="shared" si="20"/>
        <v>6.4047851929408178E-2</v>
      </c>
      <c r="AG143" s="292">
        <v>0</v>
      </c>
      <c r="AH143" s="292">
        <v>0</v>
      </c>
      <c r="AI143" s="292">
        <v>0</v>
      </c>
      <c r="AJ143" s="292">
        <v>0</v>
      </c>
      <c r="AL143" s="290">
        <v>0</v>
      </c>
      <c r="AN143" s="290">
        <v>0</v>
      </c>
      <c r="AO143" s="290">
        <v>0</v>
      </c>
      <c r="AP143" s="290">
        <v>0</v>
      </c>
      <c r="AQ143" s="290">
        <v>0</v>
      </c>
      <c r="AR143" s="290">
        <v>0</v>
      </c>
      <c r="AS143" s="290">
        <v>0</v>
      </c>
      <c r="AT143" s="290">
        <v>0</v>
      </c>
      <c r="AU143" s="290">
        <v>0</v>
      </c>
      <c r="AV143" s="292">
        <v>0</v>
      </c>
      <c r="AW143" s="300">
        <f t="shared" si="21"/>
        <v>0</v>
      </c>
      <c r="BA143" s="235"/>
      <c r="BC143" s="235"/>
      <c r="BD143" s="235"/>
    </row>
    <row r="144" spans="1:56" x14ac:dyDescent="0.25">
      <c r="A144" s="283">
        <v>1991</v>
      </c>
      <c r="B144" s="283">
        <v>8</v>
      </c>
      <c r="C144" s="283">
        <v>31</v>
      </c>
      <c r="D144" s="283">
        <v>31</v>
      </c>
      <c r="E144" s="283">
        <f t="shared" si="16"/>
        <v>31</v>
      </c>
      <c r="F144" s="286">
        <v>0</v>
      </c>
      <c r="G144" s="290">
        <v>0</v>
      </c>
      <c r="H144" s="290">
        <v>0</v>
      </c>
      <c r="I144" s="291">
        <v>6.4620640739664351E-2</v>
      </c>
      <c r="J144" s="301">
        <f t="shared" si="14"/>
        <v>5.5840242522876976E-2</v>
      </c>
      <c r="K144" s="292">
        <v>0</v>
      </c>
      <c r="L144" s="292">
        <v>0</v>
      </c>
      <c r="M144" s="292">
        <v>0</v>
      </c>
      <c r="N144" s="292">
        <v>0</v>
      </c>
      <c r="O144" s="293">
        <v>0</v>
      </c>
      <c r="P144" s="294">
        <v>0</v>
      </c>
      <c r="Q144" s="295">
        <v>0</v>
      </c>
      <c r="R144" s="296">
        <f t="shared" si="17"/>
        <v>7.5902398705963992E-2</v>
      </c>
      <c r="S144" s="301">
        <f t="shared" si="15"/>
        <v>2.2917315937347679E-3</v>
      </c>
      <c r="T144" s="297">
        <v>0</v>
      </c>
      <c r="U144" s="298">
        <v>0</v>
      </c>
      <c r="V144" s="292">
        <f t="shared" si="18"/>
        <v>0</v>
      </c>
      <c r="W144" s="299">
        <v>0</v>
      </c>
      <c r="X144" s="290">
        <v>0</v>
      </c>
      <c r="Y144" s="290">
        <v>0</v>
      </c>
      <c r="Z144" s="296">
        <f>(Company_data!T144+F144)/Company_data!J144</f>
        <v>2.3529743598848838</v>
      </c>
      <c r="AA144" s="296">
        <f>(Company_data!S144+F144)/Company_data!J144</f>
        <v>2.3529743598848838</v>
      </c>
      <c r="AC144" s="300">
        <v>0</v>
      </c>
      <c r="AD144" s="301">
        <f t="shared" si="19"/>
        <v>6.4620640739664351E-2</v>
      </c>
      <c r="AE144" s="292">
        <v>0</v>
      </c>
      <c r="AF144" s="301">
        <f t="shared" si="20"/>
        <v>6.4620640739664351E-2</v>
      </c>
      <c r="AG144" s="292">
        <v>0</v>
      </c>
      <c r="AH144" s="292">
        <v>0</v>
      </c>
      <c r="AI144" s="292">
        <v>0</v>
      </c>
      <c r="AJ144" s="292">
        <v>0</v>
      </c>
      <c r="AL144" s="290">
        <v>0</v>
      </c>
      <c r="AN144" s="290">
        <v>0</v>
      </c>
      <c r="AO144" s="290">
        <v>0</v>
      </c>
      <c r="AP144" s="290">
        <v>0</v>
      </c>
      <c r="AQ144" s="290">
        <v>0</v>
      </c>
      <c r="AR144" s="290">
        <v>0</v>
      </c>
      <c r="AS144" s="290">
        <v>0</v>
      </c>
      <c r="AT144" s="290">
        <v>0</v>
      </c>
      <c r="AU144" s="290">
        <v>0</v>
      </c>
      <c r="AV144" s="292">
        <v>0</v>
      </c>
      <c r="AW144" s="300">
        <f t="shared" si="21"/>
        <v>0</v>
      </c>
      <c r="BA144" s="235"/>
      <c r="BC144" s="235"/>
      <c r="BD144" s="235"/>
    </row>
    <row r="145" spans="1:56" x14ac:dyDescent="0.25">
      <c r="A145" s="283">
        <v>1991</v>
      </c>
      <c r="B145" s="283">
        <v>9</v>
      </c>
      <c r="C145" s="283">
        <v>30</v>
      </c>
      <c r="D145" s="283">
        <v>31</v>
      </c>
      <c r="E145" s="283">
        <f t="shared" si="16"/>
        <v>31</v>
      </c>
      <c r="F145" s="286">
        <v>0</v>
      </c>
      <c r="G145" s="290">
        <v>0</v>
      </c>
      <c r="H145" s="290">
        <v>0</v>
      </c>
      <c r="I145" s="291">
        <v>6.5119512957671558E-2</v>
      </c>
      <c r="J145" s="301">
        <f t="shared" ref="J145:J208" si="22">AVERAGE(I134:I145)</f>
        <v>5.6104203887785663E-2</v>
      </c>
      <c r="K145" s="292">
        <v>0</v>
      </c>
      <c r="L145" s="292">
        <v>0</v>
      </c>
      <c r="M145" s="292">
        <v>0</v>
      </c>
      <c r="N145" s="292">
        <v>0</v>
      </c>
      <c r="O145" s="293">
        <v>0</v>
      </c>
      <c r="P145" s="294">
        <v>0</v>
      </c>
      <c r="Q145" s="295">
        <v>0</v>
      </c>
      <c r="R145" s="296">
        <f t="shared" si="17"/>
        <v>7.1397835747650101E-2</v>
      </c>
      <c r="S145" s="301">
        <f t="shared" si="15"/>
        <v>2.4778802087344759E-3</v>
      </c>
      <c r="T145" s="297">
        <v>0</v>
      </c>
      <c r="U145" s="298">
        <v>0</v>
      </c>
      <c r="V145" s="292">
        <f t="shared" si="18"/>
        <v>0</v>
      </c>
      <c r="W145" s="299">
        <v>0</v>
      </c>
      <c r="X145" s="290">
        <v>0</v>
      </c>
      <c r="Y145" s="290">
        <v>0</v>
      </c>
      <c r="Z145" s="296">
        <f>(Company_data!T145+F145)/Company_data!J145</f>
        <v>2.141935072429503</v>
      </c>
      <c r="AA145" s="296">
        <f>(Company_data!S145+F145)/Company_data!J145</f>
        <v>2.141935072429503</v>
      </c>
      <c r="AC145" s="300">
        <v>0</v>
      </c>
      <c r="AD145" s="301">
        <f t="shared" si="19"/>
        <v>6.5119512957671558E-2</v>
      </c>
      <c r="AE145" s="292">
        <v>0</v>
      </c>
      <c r="AF145" s="301">
        <f t="shared" si="20"/>
        <v>6.5119512957671558E-2</v>
      </c>
      <c r="AG145" s="292">
        <v>0</v>
      </c>
      <c r="AH145" s="292">
        <v>0</v>
      </c>
      <c r="AI145" s="292">
        <v>0</v>
      </c>
      <c r="AJ145" s="292">
        <v>0</v>
      </c>
      <c r="AL145" s="290">
        <v>0</v>
      </c>
      <c r="AN145" s="290">
        <v>0</v>
      </c>
      <c r="AO145" s="290">
        <v>0</v>
      </c>
      <c r="AP145" s="290">
        <v>0</v>
      </c>
      <c r="AQ145" s="290">
        <v>0</v>
      </c>
      <c r="AR145" s="290">
        <v>0</v>
      </c>
      <c r="AS145" s="290">
        <v>0</v>
      </c>
      <c r="AT145" s="290">
        <v>0</v>
      </c>
      <c r="AU145" s="290">
        <v>0</v>
      </c>
      <c r="AV145" s="292">
        <v>0</v>
      </c>
      <c r="AW145" s="300">
        <f t="shared" si="21"/>
        <v>0</v>
      </c>
      <c r="BA145" s="235"/>
      <c r="BC145" s="235"/>
      <c r="BD145" s="235"/>
    </row>
    <row r="146" spans="1:56" x14ac:dyDescent="0.25">
      <c r="A146" s="283">
        <v>1991</v>
      </c>
      <c r="B146" s="283">
        <v>10</v>
      </c>
      <c r="C146" s="283">
        <v>31</v>
      </c>
      <c r="D146" s="283">
        <v>30</v>
      </c>
      <c r="E146" s="283">
        <f t="shared" si="16"/>
        <v>30</v>
      </c>
      <c r="F146" s="286">
        <v>0</v>
      </c>
      <c r="G146" s="290">
        <v>0</v>
      </c>
      <c r="H146" s="290">
        <v>0</v>
      </c>
      <c r="I146" s="291">
        <v>5.9928885231475187E-2</v>
      </c>
      <c r="J146" s="301">
        <f t="shared" si="22"/>
        <v>5.6012201340029932E-2</v>
      </c>
      <c r="K146" s="292">
        <v>0</v>
      </c>
      <c r="L146" s="292">
        <v>0</v>
      </c>
      <c r="M146" s="292">
        <v>0</v>
      </c>
      <c r="N146" s="292">
        <v>0</v>
      </c>
      <c r="O146" s="293">
        <v>0</v>
      </c>
      <c r="P146" s="294">
        <v>0</v>
      </c>
      <c r="Q146" s="295">
        <v>0</v>
      </c>
      <c r="R146" s="296">
        <f t="shared" si="17"/>
        <v>6.2179032469269341E-2</v>
      </c>
      <c r="S146" s="301">
        <f t="shared" si="15"/>
        <v>2.2735888720755229E-3</v>
      </c>
      <c r="T146" s="297">
        <v>0</v>
      </c>
      <c r="U146" s="298">
        <v>0</v>
      </c>
      <c r="V146" s="292">
        <f t="shared" si="18"/>
        <v>0</v>
      </c>
      <c r="W146" s="299">
        <v>0</v>
      </c>
      <c r="X146" s="290">
        <v>0</v>
      </c>
      <c r="Y146" s="290">
        <v>0</v>
      </c>
      <c r="Z146" s="296">
        <f>(Company_data!T146+F146)/Company_data!J146</f>
        <v>1.9275500065473496</v>
      </c>
      <c r="AA146" s="296">
        <f>(Company_data!S146+F146)/Company_data!J146</f>
        <v>1.9275500065473496</v>
      </c>
      <c r="AC146" s="300">
        <v>0</v>
      </c>
      <c r="AD146" s="301">
        <f t="shared" si="19"/>
        <v>5.9928885231475187E-2</v>
      </c>
      <c r="AE146" s="292">
        <v>0</v>
      </c>
      <c r="AF146" s="301">
        <f t="shared" si="20"/>
        <v>5.9928885231475187E-2</v>
      </c>
      <c r="AG146" s="292">
        <v>0</v>
      </c>
      <c r="AH146" s="292">
        <v>0</v>
      </c>
      <c r="AI146" s="292">
        <v>0</v>
      </c>
      <c r="AJ146" s="292">
        <v>0</v>
      </c>
      <c r="AL146" s="290">
        <v>0</v>
      </c>
      <c r="AN146" s="290">
        <v>0</v>
      </c>
      <c r="AO146" s="290">
        <v>0</v>
      </c>
      <c r="AP146" s="290">
        <v>0</v>
      </c>
      <c r="AQ146" s="290">
        <v>0</v>
      </c>
      <c r="AR146" s="290">
        <v>0</v>
      </c>
      <c r="AS146" s="290">
        <v>0</v>
      </c>
      <c r="AT146" s="290">
        <v>0</v>
      </c>
      <c r="AU146" s="290">
        <v>0</v>
      </c>
      <c r="AV146" s="292">
        <v>0</v>
      </c>
      <c r="AW146" s="300">
        <f t="shared" si="21"/>
        <v>0</v>
      </c>
      <c r="BA146" s="235"/>
      <c r="BC146" s="235"/>
      <c r="BD146" s="235"/>
    </row>
    <row r="147" spans="1:56" x14ac:dyDescent="0.25">
      <c r="A147" s="283">
        <v>1991</v>
      </c>
      <c r="B147" s="283">
        <v>11</v>
      </c>
      <c r="C147" s="283">
        <v>30</v>
      </c>
      <c r="D147" s="283">
        <v>31</v>
      </c>
      <c r="E147" s="283">
        <f t="shared" si="16"/>
        <v>31</v>
      </c>
      <c r="F147" s="286">
        <v>0</v>
      </c>
      <c r="G147" s="290">
        <v>0</v>
      </c>
      <c r="H147" s="290">
        <v>0</v>
      </c>
      <c r="I147" s="291">
        <v>5.9531611030693696E-2</v>
      </c>
      <c r="J147" s="301">
        <f t="shared" si="22"/>
        <v>5.6326770394259512E-2</v>
      </c>
      <c r="K147" s="292">
        <v>0</v>
      </c>
      <c r="L147" s="292">
        <v>0</v>
      </c>
      <c r="M147" s="292">
        <v>0</v>
      </c>
      <c r="N147" s="292">
        <v>0</v>
      </c>
      <c r="O147" s="293">
        <v>0</v>
      </c>
      <c r="P147" s="294">
        <v>0</v>
      </c>
      <c r="Q147" s="295">
        <v>0</v>
      </c>
      <c r="R147" s="296">
        <f t="shared" si="17"/>
        <v>5.3421928801407899E-2</v>
      </c>
      <c r="S147" s="301">
        <f t="shared" si="15"/>
        <v>2.4372114079530341E-3</v>
      </c>
      <c r="T147" s="297">
        <v>0</v>
      </c>
      <c r="U147" s="298">
        <v>0</v>
      </c>
      <c r="V147" s="292">
        <f t="shared" si="18"/>
        <v>0</v>
      </c>
      <c r="W147" s="299">
        <v>0</v>
      </c>
      <c r="X147" s="290">
        <v>0</v>
      </c>
      <c r="Y147" s="290">
        <v>0</v>
      </c>
      <c r="Z147" s="296">
        <f>(Company_data!T147+F147)/Company_data!J147</f>
        <v>1.6026578640422369</v>
      </c>
      <c r="AA147" s="296">
        <f>(Company_data!S147+F147)/Company_data!J147</f>
        <v>1.6026578640422369</v>
      </c>
      <c r="AC147" s="300">
        <v>0</v>
      </c>
      <c r="AD147" s="301">
        <f t="shared" si="19"/>
        <v>5.9531611030693696E-2</v>
      </c>
      <c r="AE147" s="292">
        <v>0</v>
      </c>
      <c r="AF147" s="301">
        <f t="shared" si="20"/>
        <v>5.9531611030693696E-2</v>
      </c>
      <c r="AG147" s="292">
        <v>0</v>
      </c>
      <c r="AH147" s="292">
        <v>0</v>
      </c>
      <c r="AI147" s="292">
        <v>0</v>
      </c>
      <c r="AJ147" s="292">
        <v>0</v>
      </c>
      <c r="AL147" s="290">
        <v>0</v>
      </c>
      <c r="AN147" s="290">
        <v>0</v>
      </c>
      <c r="AO147" s="290">
        <v>0</v>
      </c>
      <c r="AP147" s="290">
        <v>0</v>
      </c>
      <c r="AQ147" s="290">
        <v>0</v>
      </c>
      <c r="AR147" s="290">
        <v>0</v>
      </c>
      <c r="AS147" s="290">
        <v>0</v>
      </c>
      <c r="AT147" s="290">
        <v>0</v>
      </c>
      <c r="AU147" s="290">
        <v>0</v>
      </c>
      <c r="AV147" s="292">
        <v>0</v>
      </c>
      <c r="AW147" s="300">
        <f t="shared" si="21"/>
        <v>0</v>
      </c>
      <c r="BA147" s="235"/>
      <c r="BC147" s="235"/>
      <c r="BD147" s="235"/>
    </row>
    <row r="148" spans="1:56" x14ac:dyDescent="0.25">
      <c r="A148" s="283">
        <v>1991</v>
      </c>
      <c r="B148" s="283">
        <v>12</v>
      </c>
      <c r="C148" s="283">
        <v>31</v>
      </c>
      <c r="D148" s="283">
        <v>30</v>
      </c>
      <c r="E148" s="283">
        <f t="shared" si="16"/>
        <v>30</v>
      </c>
      <c r="F148" s="286">
        <v>0</v>
      </c>
      <c r="G148" s="290">
        <v>0</v>
      </c>
      <c r="H148" s="290">
        <v>0</v>
      </c>
      <c r="I148" s="291">
        <v>5.4218798358751839E-2</v>
      </c>
      <c r="J148" s="301">
        <f t="shared" si="22"/>
        <v>5.6612458779553364E-2</v>
      </c>
      <c r="K148" s="292">
        <v>0</v>
      </c>
      <c r="L148" s="292">
        <v>0</v>
      </c>
      <c r="M148" s="292">
        <v>0</v>
      </c>
      <c r="N148" s="292">
        <v>0</v>
      </c>
      <c r="O148" s="293">
        <v>0</v>
      </c>
      <c r="P148" s="294">
        <v>0</v>
      </c>
      <c r="Q148" s="295">
        <v>0</v>
      </c>
      <c r="R148" s="296">
        <f t="shared" si="17"/>
        <v>5.2946780623671537E-2</v>
      </c>
      <c r="S148" s="301">
        <f t="shared" si="15"/>
        <v>2.5780889035757759E-3</v>
      </c>
      <c r="T148" s="297">
        <v>0</v>
      </c>
      <c r="U148" s="298">
        <v>0</v>
      </c>
      <c r="V148" s="292">
        <f t="shared" si="18"/>
        <v>0</v>
      </c>
      <c r="W148" s="299">
        <v>0</v>
      </c>
      <c r="X148" s="290">
        <v>0</v>
      </c>
      <c r="Y148" s="290">
        <v>0</v>
      </c>
      <c r="Z148" s="296">
        <f>(Company_data!T148+F148)/Company_data!J148</f>
        <v>1.6413501993338175</v>
      </c>
      <c r="AA148" s="296">
        <f>(Company_data!S148+F148)/Company_data!J148</f>
        <v>1.6413501993338175</v>
      </c>
      <c r="AC148" s="300">
        <v>0</v>
      </c>
      <c r="AD148" s="301">
        <f t="shared" si="19"/>
        <v>5.4218798358751839E-2</v>
      </c>
      <c r="AE148" s="292">
        <v>0</v>
      </c>
      <c r="AF148" s="301">
        <f t="shared" si="20"/>
        <v>5.4218798358751839E-2</v>
      </c>
      <c r="AG148" s="292">
        <v>0</v>
      </c>
      <c r="AH148" s="292">
        <v>0</v>
      </c>
      <c r="AI148" s="292">
        <v>0</v>
      </c>
      <c r="AJ148" s="292">
        <v>0</v>
      </c>
      <c r="AL148" s="290">
        <v>0</v>
      </c>
      <c r="AN148" s="290">
        <v>0</v>
      </c>
      <c r="AO148" s="290">
        <v>0</v>
      </c>
      <c r="AP148" s="290">
        <v>0</v>
      </c>
      <c r="AQ148" s="290">
        <v>0</v>
      </c>
      <c r="AR148" s="290">
        <v>0</v>
      </c>
      <c r="AS148" s="290">
        <v>0</v>
      </c>
      <c r="AT148" s="290">
        <v>0</v>
      </c>
      <c r="AU148" s="290">
        <v>0</v>
      </c>
      <c r="AV148" s="292">
        <v>0</v>
      </c>
      <c r="AW148" s="300">
        <f t="shared" si="21"/>
        <v>0</v>
      </c>
      <c r="BA148" s="235"/>
      <c r="BC148" s="235"/>
      <c r="BD148" s="235"/>
    </row>
    <row r="149" spans="1:56" x14ac:dyDescent="0.25">
      <c r="A149" s="283">
        <v>1992</v>
      </c>
      <c r="B149" s="283">
        <v>1</v>
      </c>
      <c r="C149" s="283">
        <v>31</v>
      </c>
      <c r="D149" s="283">
        <v>31</v>
      </c>
      <c r="E149" s="283">
        <f t="shared" si="16"/>
        <v>31</v>
      </c>
      <c r="F149" s="286">
        <v>0</v>
      </c>
      <c r="G149" s="290">
        <v>0</v>
      </c>
      <c r="H149" s="290">
        <v>0</v>
      </c>
      <c r="I149" s="291">
        <v>5.0401436817534541E-2</v>
      </c>
      <c r="J149" s="301">
        <f t="shared" si="22"/>
        <v>5.6840017013639423E-2</v>
      </c>
      <c r="K149" s="292">
        <v>0</v>
      </c>
      <c r="L149" s="292">
        <v>0</v>
      </c>
      <c r="M149" s="292">
        <v>0</v>
      </c>
      <c r="N149" s="292">
        <v>0</v>
      </c>
      <c r="O149" s="293">
        <v>0</v>
      </c>
      <c r="P149" s="294">
        <v>0</v>
      </c>
      <c r="Q149" s="295">
        <v>0</v>
      </c>
      <c r="R149" s="296">
        <f t="shared" si="17"/>
        <v>5.379199254954356E-2</v>
      </c>
      <c r="S149" s="301">
        <f t="shared" si="15"/>
        <v>2.5839412915377447E-3</v>
      </c>
      <c r="T149" s="297">
        <v>0</v>
      </c>
      <c r="U149" s="298">
        <v>0</v>
      </c>
      <c r="V149" s="292">
        <f t="shared" si="18"/>
        <v>0</v>
      </c>
      <c r="W149" s="299">
        <v>0</v>
      </c>
      <c r="X149" s="290">
        <v>0</v>
      </c>
      <c r="Y149" s="290">
        <v>0</v>
      </c>
      <c r="Z149" s="296">
        <f>(Company_data!T149+F149)/Company_data!J149</f>
        <v>1.6675517690358503</v>
      </c>
      <c r="AA149" s="296">
        <f>(Company_data!S149+F149)/Company_data!J149</f>
        <v>1.6675517690358503</v>
      </c>
      <c r="AC149" s="300">
        <v>0</v>
      </c>
      <c r="AD149" s="301">
        <f t="shared" si="19"/>
        <v>5.0401436817534541E-2</v>
      </c>
      <c r="AE149" s="292">
        <v>0</v>
      </c>
      <c r="AF149" s="301">
        <f t="shared" si="20"/>
        <v>5.0401436817534541E-2</v>
      </c>
      <c r="AG149" s="292">
        <v>0</v>
      </c>
      <c r="AH149" s="292">
        <v>0</v>
      </c>
      <c r="AI149" s="292">
        <v>0</v>
      </c>
      <c r="AJ149" s="292">
        <v>0</v>
      </c>
      <c r="AL149" s="290">
        <v>0</v>
      </c>
      <c r="AN149" s="290">
        <v>0</v>
      </c>
      <c r="AO149" s="290">
        <v>0</v>
      </c>
      <c r="AP149" s="290">
        <v>0</v>
      </c>
      <c r="AQ149" s="290">
        <v>0</v>
      </c>
      <c r="AR149" s="290">
        <v>0</v>
      </c>
      <c r="AS149" s="290">
        <v>0</v>
      </c>
      <c r="AT149" s="290">
        <v>0</v>
      </c>
      <c r="AU149" s="290">
        <v>0</v>
      </c>
      <c r="AV149" s="292">
        <v>0</v>
      </c>
      <c r="AW149" s="300">
        <f t="shared" si="21"/>
        <v>0</v>
      </c>
      <c r="BA149" s="235"/>
      <c r="BC149" s="235"/>
      <c r="BD149" s="235"/>
    </row>
    <row r="150" spans="1:56" x14ac:dyDescent="0.25">
      <c r="A150" s="283">
        <v>1992</v>
      </c>
      <c r="B150" s="283">
        <v>2</v>
      </c>
      <c r="C150" s="283">
        <v>29</v>
      </c>
      <c r="D150" s="283">
        <v>29</v>
      </c>
      <c r="E150" s="283">
        <f t="shared" si="16"/>
        <v>29</v>
      </c>
      <c r="F150" s="286">
        <v>0</v>
      </c>
      <c r="G150" s="290">
        <v>0</v>
      </c>
      <c r="H150" s="290">
        <v>0</v>
      </c>
      <c r="I150" s="291">
        <v>4.4984448975832925E-2</v>
      </c>
      <c r="J150" s="301">
        <f t="shared" si="22"/>
        <v>5.6756810140426529E-2</v>
      </c>
      <c r="K150" s="292">
        <v>0</v>
      </c>
      <c r="L150" s="292">
        <v>0</v>
      </c>
      <c r="M150" s="292">
        <v>0</v>
      </c>
      <c r="N150" s="292">
        <v>0</v>
      </c>
      <c r="O150" s="293">
        <v>0</v>
      </c>
      <c r="P150" s="294">
        <v>0</v>
      </c>
      <c r="Q150" s="295">
        <v>0</v>
      </c>
      <c r="R150" s="296">
        <f t="shared" si="17"/>
        <v>5.2874519751944508E-2</v>
      </c>
      <c r="S150" s="301">
        <f t="shared" si="15"/>
        <v>2.2922575066800649E-3</v>
      </c>
      <c r="T150" s="297">
        <v>0</v>
      </c>
      <c r="U150" s="298">
        <v>0</v>
      </c>
      <c r="V150" s="292">
        <f t="shared" si="18"/>
        <v>0</v>
      </c>
      <c r="W150" s="299">
        <v>0</v>
      </c>
      <c r="X150" s="290">
        <v>0</v>
      </c>
      <c r="Y150" s="290">
        <v>0</v>
      </c>
      <c r="Z150" s="296">
        <f>(Company_data!T150+F150)/Company_data!J150</f>
        <v>1.5333610728063907</v>
      </c>
      <c r="AA150" s="296">
        <f>(Company_data!S150+F150)/Company_data!J150</f>
        <v>1.5333610728063907</v>
      </c>
      <c r="AC150" s="300">
        <v>0</v>
      </c>
      <c r="AD150" s="301">
        <f t="shared" si="19"/>
        <v>4.4984448975832925E-2</v>
      </c>
      <c r="AE150" s="292">
        <v>0</v>
      </c>
      <c r="AF150" s="301">
        <f t="shared" si="20"/>
        <v>4.4984448975832925E-2</v>
      </c>
      <c r="AG150" s="292">
        <v>0</v>
      </c>
      <c r="AH150" s="292">
        <v>0</v>
      </c>
      <c r="AI150" s="292">
        <v>0</v>
      </c>
      <c r="AJ150" s="292">
        <v>0</v>
      </c>
      <c r="AL150" s="290">
        <v>0</v>
      </c>
      <c r="AN150" s="290">
        <v>0</v>
      </c>
      <c r="AO150" s="290">
        <v>0</v>
      </c>
      <c r="AP150" s="290">
        <v>0</v>
      </c>
      <c r="AQ150" s="290">
        <v>0</v>
      </c>
      <c r="AR150" s="290">
        <v>0</v>
      </c>
      <c r="AS150" s="290">
        <v>0</v>
      </c>
      <c r="AT150" s="290">
        <v>0</v>
      </c>
      <c r="AU150" s="290">
        <v>0</v>
      </c>
      <c r="AV150" s="292">
        <v>0</v>
      </c>
      <c r="AW150" s="300">
        <f t="shared" si="21"/>
        <v>0</v>
      </c>
      <c r="BA150" s="235"/>
      <c r="BC150" s="235"/>
      <c r="BD150" s="235"/>
    </row>
    <row r="151" spans="1:56" x14ac:dyDescent="0.25">
      <c r="A151" s="283">
        <v>1992</v>
      </c>
      <c r="B151" s="283">
        <v>3</v>
      </c>
      <c r="C151" s="283">
        <v>31</v>
      </c>
      <c r="D151" s="283">
        <v>31</v>
      </c>
      <c r="E151" s="283">
        <f t="shared" si="16"/>
        <v>31</v>
      </c>
      <c r="F151" s="286">
        <v>0</v>
      </c>
      <c r="G151" s="290">
        <v>0</v>
      </c>
      <c r="H151" s="290">
        <v>0</v>
      </c>
      <c r="I151" s="291">
        <v>4.514358220835224E-2</v>
      </c>
      <c r="J151" s="301">
        <f t="shared" si="22"/>
        <v>5.6696257339990591E-2</v>
      </c>
      <c r="K151" s="292">
        <v>0</v>
      </c>
      <c r="L151" s="292">
        <v>0</v>
      </c>
      <c r="M151" s="292">
        <v>0</v>
      </c>
      <c r="N151" s="292">
        <v>0</v>
      </c>
      <c r="O151" s="293">
        <v>0</v>
      </c>
      <c r="P151" s="294">
        <v>0</v>
      </c>
      <c r="Q151" s="295">
        <v>0</v>
      </c>
      <c r="R151" s="296">
        <f t="shared" si="17"/>
        <v>5.2436772335160226E-2</v>
      </c>
      <c r="S151" s="301">
        <f t="shared" si="15"/>
        <v>2.0103666985570381E-3</v>
      </c>
      <c r="T151" s="297">
        <v>0</v>
      </c>
      <c r="U151" s="298">
        <v>0</v>
      </c>
      <c r="V151" s="292">
        <f t="shared" si="18"/>
        <v>0</v>
      </c>
      <c r="W151" s="299">
        <v>0</v>
      </c>
      <c r="X151" s="290">
        <v>0</v>
      </c>
      <c r="Y151" s="290">
        <v>0</v>
      </c>
      <c r="Z151" s="296">
        <f>(Company_data!T151+F151)/Company_data!J151</f>
        <v>1.625539942389967</v>
      </c>
      <c r="AA151" s="296">
        <f>(Company_data!S151+F151)/Company_data!J151</f>
        <v>1.625539942389967</v>
      </c>
      <c r="AC151" s="300">
        <v>0</v>
      </c>
      <c r="AD151" s="301">
        <f t="shared" si="19"/>
        <v>4.514358220835224E-2</v>
      </c>
      <c r="AE151" s="292">
        <v>0</v>
      </c>
      <c r="AF151" s="301">
        <f t="shared" si="20"/>
        <v>4.514358220835224E-2</v>
      </c>
      <c r="AG151" s="292">
        <v>0</v>
      </c>
      <c r="AH151" s="292">
        <v>0</v>
      </c>
      <c r="AI151" s="292">
        <v>0</v>
      </c>
      <c r="AJ151" s="292">
        <v>0</v>
      </c>
      <c r="AL151" s="290">
        <v>0</v>
      </c>
      <c r="AN151" s="290">
        <v>0</v>
      </c>
      <c r="AO151" s="290">
        <v>0</v>
      </c>
      <c r="AP151" s="290">
        <v>0</v>
      </c>
      <c r="AQ151" s="290">
        <v>0</v>
      </c>
      <c r="AR151" s="290">
        <v>0</v>
      </c>
      <c r="AS151" s="290">
        <v>0</v>
      </c>
      <c r="AT151" s="290">
        <v>0</v>
      </c>
      <c r="AU151" s="290">
        <v>0</v>
      </c>
      <c r="AV151" s="292">
        <v>0</v>
      </c>
      <c r="AW151" s="300">
        <f t="shared" si="21"/>
        <v>0</v>
      </c>
      <c r="BA151" s="235"/>
      <c r="BC151" s="235"/>
      <c r="BD151" s="235"/>
    </row>
    <row r="152" spans="1:56" x14ac:dyDescent="0.25">
      <c r="A152" s="283">
        <v>1992</v>
      </c>
      <c r="B152" s="283">
        <v>4</v>
      </c>
      <c r="C152" s="283">
        <v>30</v>
      </c>
      <c r="D152" s="283">
        <v>31</v>
      </c>
      <c r="E152" s="283">
        <f t="shared" si="16"/>
        <v>31</v>
      </c>
      <c r="F152" s="286">
        <v>0</v>
      </c>
      <c r="G152" s="290">
        <v>0</v>
      </c>
      <c r="H152" s="290">
        <v>0</v>
      </c>
      <c r="I152" s="291">
        <v>5.0571133142752876E-2</v>
      </c>
      <c r="J152" s="301">
        <f t="shared" si="22"/>
        <v>5.668370959238702E-2</v>
      </c>
      <c r="K152" s="292">
        <v>0</v>
      </c>
      <c r="L152" s="292">
        <v>0</v>
      </c>
      <c r="M152" s="292">
        <v>0</v>
      </c>
      <c r="N152" s="292">
        <v>0</v>
      </c>
      <c r="O152" s="293">
        <v>0</v>
      </c>
      <c r="P152" s="294">
        <v>0</v>
      </c>
      <c r="Q152" s="295">
        <v>0</v>
      </c>
      <c r="R152" s="296">
        <f t="shared" si="17"/>
        <v>5.3808902540396976E-2</v>
      </c>
      <c r="S152" s="301">
        <f t="shared" si="15"/>
        <v>1.7076137760577564E-3</v>
      </c>
      <c r="T152" s="297">
        <v>0</v>
      </c>
      <c r="U152" s="298">
        <v>0</v>
      </c>
      <c r="V152" s="292">
        <f t="shared" si="18"/>
        <v>0</v>
      </c>
      <c r="W152" s="299">
        <v>0</v>
      </c>
      <c r="X152" s="290">
        <v>0</v>
      </c>
      <c r="Y152" s="290">
        <v>0</v>
      </c>
      <c r="Z152" s="296">
        <f>(Company_data!T152+F152)/Company_data!J152</f>
        <v>1.6142670762119093</v>
      </c>
      <c r="AA152" s="296">
        <f>(Company_data!S152+F152)/Company_data!J152</f>
        <v>1.6142670762119093</v>
      </c>
      <c r="AC152" s="300">
        <v>0</v>
      </c>
      <c r="AD152" s="301">
        <f t="shared" si="19"/>
        <v>5.0571133142752876E-2</v>
      </c>
      <c r="AE152" s="292">
        <v>0</v>
      </c>
      <c r="AF152" s="301">
        <f t="shared" si="20"/>
        <v>5.0571133142752876E-2</v>
      </c>
      <c r="AG152" s="292">
        <v>0</v>
      </c>
      <c r="AH152" s="292">
        <v>0</v>
      </c>
      <c r="AI152" s="292">
        <v>0</v>
      </c>
      <c r="AJ152" s="292">
        <v>0</v>
      </c>
      <c r="AL152" s="290">
        <v>0</v>
      </c>
      <c r="AN152" s="290">
        <v>0</v>
      </c>
      <c r="AO152" s="290">
        <v>0</v>
      </c>
      <c r="AP152" s="290">
        <v>0</v>
      </c>
      <c r="AQ152" s="290">
        <v>0</v>
      </c>
      <c r="AR152" s="290">
        <v>0</v>
      </c>
      <c r="AS152" s="290">
        <v>0</v>
      </c>
      <c r="AT152" s="290">
        <v>0</v>
      </c>
      <c r="AU152" s="290">
        <v>0</v>
      </c>
      <c r="AV152" s="292">
        <v>0</v>
      </c>
      <c r="AW152" s="300">
        <f t="shared" si="21"/>
        <v>0</v>
      </c>
      <c r="BA152" s="235"/>
      <c r="BC152" s="235"/>
      <c r="BD152" s="235"/>
    </row>
    <row r="153" spans="1:56" x14ac:dyDescent="0.25">
      <c r="A153" s="283">
        <v>1992</v>
      </c>
      <c r="B153" s="283">
        <v>5</v>
      </c>
      <c r="C153" s="283">
        <v>31</v>
      </c>
      <c r="D153" s="283">
        <v>30</v>
      </c>
      <c r="E153" s="283">
        <f t="shared" si="16"/>
        <v>30</v>
      </c>
      <c r="F153" s="286">
        <v>0</v>
      </c>
      <c r="G153" s="290">
        <v>0</v>
      </c>
      <c r="H153" s="290">
        <v>0</v>
      </c>
      <c r="I153" s="291">
        <v>5.7492348749492286E-2</v>
      </c>
      <c r="J153" s="301">
        <f t="shared" si="22"/>
        <v>5.6556210522514395E-2</v>
      </c>
      <c r="K153" s="292">
        <v>0</v>
      </c>
      <c r="L153" s="292">
        <v>0</v>
      </c>
      <c r="M153" s="292">
        <v>0</v>
      </c>
      <c r="N153" s="292">
        <v>0</v>
      </c>
      <c r="O153" s="293">
        <v>0</v>
      </c>
      <c r="P153" s="294">
        <v>0</v>
      </c>
      <c r="Q153" s="295">
        <v>0</v>
      </c>
      <c r="R153" s="296">
        <f t="shared" si="17"/>
        <v>5.8627503064434816E-2</v>
      </c>
      <c r="S153" s="301">
        <f t="shared" si="15"/>
        <v>1.3502222171595524E-3</v>
      </c>
      <c r="T153" s="297">
        <v>0</v>
      </c>
      <c r="U153" s="298">
        <v>0</v>
      </c>
      <c r="V153" s="292">
        <f t="shared" si="18"/>
        <v>0</v>
      </c>
      <c r="W153" s="299">
        <v>0</v>
      </c>
      <c r="X153" s="290">
        <v>0</v>
      </c>
      <c r="Y153" s="290">
        <v>0</v>
      </c>
      <c r="Z153" s="296">
        <f>(Company_data!T153+F153)/Company_data!J153</f>
        <v>1.8174525949974794</v>
      </c>
      <c r="AA153" s="296">
        <f>(Company_data!S153+F153)/Company_data!J153</f>
        <v>1.8174525949974794</v>
      </c>
      <c r="AC153" s="300">
        <v>0</v>
      </c>
      <c r="AD153" s="301">
        <f t="shared" si="19"/>
        <v>5.7492348749492286E-2</v>
      </c>
      <c r="AE153" s="292">
        <v>0</v>
      </c>
      <c r="AF153" s="301">
        <f t="shared" si="20"/>
        <v>5.7492348749492286E-2</v>
      </c>
      <c r="AG153" s="292">
        <v>0</v>
      </c>
      <c r="AH153" s="292">
        <v>0</v>
      </c>
      <c r="AI153" s="292">
        <v>0</v>
      </c>
      <c r="AJ153" s="292">
        <v>0</v>
      </c>
      <c r="AL153" s="290">
        <v>0</v>
      </c>
      <c r="AN153" s="290">
        <v>0</v>
      </c>
      <c r="AO153" s="290">
        <v>0</v>
      </c>
      <c r="AP153" s="290">
        <v>0</v>
      </c>
      <c r="AQ153" s="290">
        <v>0</v>
      </c>
      <c r="AR153" s="290">
        <v>0</v>
      </c>
      <c r="AS153" s="290">
        <v>0</v>
      </c>
      <c r="AT153" s="290">
        <v>0</v>
      </c>
      <c r="AU153" s="290">
        <v>0</v>
      </c>
      <c r="AV153" s="292">
        <v>0</v>
      </c>
      <c r="AW153" s="300">
        <f t="shared" si="21"/>
        <v>0</v>
      </c>
      <c r="BA153" s="235"/>
      <c r="BC153" s="235"/>
      <c r="BD153" s="235"/>
    </row>
    <row r="154" spans="1:56" x14ac:dyDescent="0.25">
      <c r="A154" s="283">
        <v>1992</v>
      </c>
      <c r="B154" s="283">
        <v>6</v>
      </c>
      <c r="C154" s="283">
        <v>30</v>
      </c>
      <c r="D154" s="283">
        <v>31</v>
      </c>
      <c r="E154" s="283">
        <f t="shared" si="16"/>
        <v>31</v>
      </c>
      <c r="F154" s="286">
        <v>0</v>
      </c>
      <c r="G154" s="290">
        <v>0</v>
      </c>
      <c r="H154" s="290">
        <v>0</v>
      </c>
      <c r="I154" s="291">
        <v>5.9939296157926862E-2</v>
      </c>
      <c r="J154" s="301">
        <f t="shared" si="22"/>
        <v>5.633329552496303E-2</v>
      </c>
      <c r="K154" s="292">
        <v>0</v>
      </c>
      <c r="L154" s="292">
        <v>0</v>
      </c>
      <c r="M154" s="292">
        <v>0</v>
      </c>
      <c r="N154" s="292">
        <v>0</v>
      </c>
      <c r="O154" s="293">
        <v>0</v>
      </c>
      <c r="P154" s="294">
        <v>0</v>
      </c>
      <c r="Q154" s="295">
        <v>0</v>
      </c>
      <c r="R154" s="296">
        <f t="shared" si="17"/>
        <v>6.8797340254916073E-2</v>
      </c>
      <c r="S154" s="301">
        <f t="shared" si="15"/>
        <v>9.0309610913762162E-4</v>
      </c>
      <c r="T154" s="297">
        <v>0</v>
      </c>
      <c r="U154" s="298">
        <v>0</v>
      </c>
      <c r="V154" s="292">
        <f t="shared" si="18"/>
        <v>0</v>
      </c>
      <c r="W154" s="299">
        <v>0</v>
      </c>
      <c r="X154" s="290">
        <v>0</v>
      </c>
      <c r="Y154" s="290">
        <v>0</v>
      </c>
      <c r="Z154" s="296">
        <f>(Company_data!T154+F154)/Company_data!J154</f>
        <v>2.0639202076474823</v>
      </c>
      <c r="AA154" s="296">
        <f>(Company_data!S154+F154)/Company_data!J154</f>
        <v>2.0639202076474823</v>
      </c>
      <c r="AC154" s="300">
        <v>0</v>
      </c>
      <c r="AD154" s="301">
        <f t="shared" si="19"/>
        <v>5.9939296157926862E-2</v>
      </c>
      <c r="AE154" s="292">
        <v>0</v>
      </c>
      <c r="AF154" s="301">
        <f t="shared" si="20"/>
        <v>5.9939296157926862E-2</v>
      </c>
      <c r="AG154" s="292">
        <v>0</v>
      </c>
      <c r="AH154" s="292">
        <v>0</v>
      </c>
      <c r="AI154" s="292">
        <v>0</v>
      </c>
      <c r="AJ154" s="292">
        <v>0</v>
      </c>
      <c r="AL154" s="290">
        <v>0</v>
      </c>
      <c r="AN154" s="290">
        <v>0</v>
      </c>
      <c r="AO154" s="290">
        <v>0</v>
      </c>
      <c r="AP154" s="290">
        <v>0</v>
      </c>
      <c r="AQ154" s="290">
        <v>0</v>
      </c>
      <c r="AR154" s="290">
        <v>0</v>
      </c>
      <c r="AS154" s="290">
        <v>0</v>
      </c>
      <c r="AT154" s="290">
        <v>0</v>
      </c>
      <c r="AU154" s="290">
        <v>0</v>
      </c>
      <c r="AV154" s="292">
        <v>0</v>
      </c>
      <c r="AW154" s="300">
        <f t="shared" si="21"/>
        <v>0</v>
      </c>
      <c r="BA154" s="235"/>
      <c r="BC154" s="235"/>
      <c r="BD154" s="235"/>
    </row>
    <row r="155" spans="1:56" x14ac:dyDescent="0.25">
      <c r="A155" s="283">
        <v>1992</v>
      </c>
      <c r="B155" s="283">
        <v>7</v>
      </c>
      <c r="C155" s="283">
        <v>31</v>
      </c>
      <c r="D155" s="283">
        <v>30</v>
      </c>
      <c r="E155" s="283">
        <f t="shared" si="16"/>
        <v>30</v>
      </c>
      <c r="F155" s="286">
        <v>0</v>
      </c>
      <c r="G155" s="290">
        <v>0</v>
      </c>
      <c r="H155" s="290">
        <v>0</v>
      </c>
      <c r="I155" s="291">
        <v>6.1178988373336206E-2</v>
      </c>
      <c r="J155" s="301">
        <f t="shared" si="22"/>
        <v>5.6094223561957042E-2</v>
      </c>
      <c r="K155" s="292">
        <v>0</v>
      </c>
      <c r="L155" s="292">
        <v>0</v>
      </c>
      <c r="M155" s="292">
        <v>0</v>
      </c>
      <c r="N155" s="292">
        <v>0</v>
      </c>
      <c r="O155" s="293">
        <v>0</v>
      </c>
      <c r="P155" s="294">
        <v>0</v>
      </c>
      <c r="Q155" s="295">
        <v>0</v>
      </c>
      <c r="R155" s="296">
        <f t="shared" si="17"/>
        <v>7.7928223405853175E-2</v>
      </c>
      <c r="S155" s="301">
        <f t="shared" si="15"/>
        <v>4.4301435260209188E-4</v>
      </c>
      <c r="T155" s="297">
        <v>0</v>
      </c>
      <c r="U155" s="298">
        <v>0</v>
      </c>
      <c r="V155" s="292">
        <f t="shared" si="18"/>
        <v>0</v>
      </c>
      <c r="W155" s="299">
        <v>0</v>
      </c>
      <c r="X155" s="290">
        <v>0</v>
      </c>
      <c r="Y155" s="290">
        <v>0</v>
      </c>
      <c r="Z155" s="296">
        <f>(Company_data!T155+F155)/Company_data!J155</f>
        <v>2.4157749255814482</v>
      </c>
      <c r="AA155" s="296">
        <f>(Company_data!S155+F155)/Company_data!J155</f>
        <v>2.4157749255814482</v>
      </c>
      <c r="AC155" s="300">
        <v>0</v>
      </c>
      <c r="AD155" s="301">
        <f t="shared" si="19"/>
        <v>6.1178988373336206E-2</v>
      </c>
      <c r="AE155" s="292">
        <v>0</v>
      </c>
      <c r="AF155" s="301">
        <f t="shared" si="20"/>
        <v>6.1178988373336206E-2</v>
      </c>
      <c r="AG155" s="292">
        <v>0</v>
      </c>
      <c r="AH155" s="292">
        <v>0</v>
      </c>
      <c r="AI155" s="292">
        <v>0</v>
      </c>
      <c r="AJ155" s="292">
        <v>0</v>
      </c>
      <c r="AL155" s="290">
        <v>0</v>
      </c>
      <c r="AN155" s="290">
        <v>0</v>
      </c>
      <c r="AO155" s="290">
        <v>0</v>
      </c>
      <c r="AP155" s="290">
        <v>0</v>
      </c>
      <c r="AQ155" s="290">
        <v>0</v>
      </c>
      <c r="AR155" s="290">
        <v>0</v>
      </c>
      <c r="AS155" s="290">
        <v>0</v>
      </c>
      <c r="AT155" s="290">
        <v>0</v>
      </c>
      <c r="AU155" s="290">
        <v>0</v>
      </c>
      <c r="AV155" s="292">
        <v>0</v>
      </c>
      <c r="AW155" s="300">
        <f t="shared" si="21"/>
        <v>0</v>
      </c>
      <c r="BA155" s="235"/>
      <c r="BC155" s="235"/>
      <c r="BD155" s="235"/>
    </row>
    <row r="156" spans="1:56" x14ac:dyDescent="0.25">
      <c r="A156" s="283">
        <v>1992</v>
      </c>
      <c r="B156" s="283">
        <v>8</v>
      </c>
      <c r="C156" s="283">
        <v>31</v>
      </c>
      <c r="D156" s="283">
        <v>31</v>
      </c>
      <c r="E156" s="283">
        <f t="shared" si="16"/>
        <v>31</v>
      </c>
      <c r="F156" s="286">
        <v>0</v>
      </c>
      <c r="G156" s="290">
        <v>0</v>
      </c>
      <c r="H156" s="290">
        <v>0</v>
      </c>
      <c r="I156" s="291">
        <v>6.113846732780498E-2</v>
      </c>
      <c r="J156" s="301">
        <f t="shared" si="22"/>
        <v>5.5804042444302093E-2</v>
      </c>
      <c r="K156" s="292">
        <v>0</v>
      </c>
      <c r="L156" s="292">
        <v>0</v>
      </c>
      <c r="M156" s="292">
        <v>0</v>
      </c>
      <c r="N156" s="292">
        <v>0</v>
      </c>
      <c r="O156" s="293">
        <v>0</v>
      </c>
      <c r="P156" s="294">
        <v>0</v>
      </c>
      <c r="Q156" s="295">
        <v>0</v>
      </c>
      <c r="R156" s="296">
        <f t="shared" si="17"/>
        <v>7.0419564901688603E-2</v>
      </c>
      <c r="S156" s="301">
        <f t="shared" si="15"/>
        <v>-3.6200078574882832E-5</v>
      </c>
      <c r="T156" s="297">
        <v>0</v>
      </c>
      <c r="U156" s="298">
        <v>0</v>
      </c>
      <c r="V156" s="292">
        <f t="shared" si="18"/>
        <v>0</v>
      </c>
      <c r="W156" s="299">
        <v>0</v>
      </c>
      <c r="X156" s="290">
        <v>0</v>
      </c>
      <c r="Y156" s="290">
        <v>0</v>
      </c>
      <c r="Z156" s="296">
        <f>(Company_data!T156+F156)/Company_data!J156</f>
        <v>2.1830065119523465</v>
      </c>
      <c r="AA156" s="296">
        <f>(Company_data!S156+F156)/Company_data!J156</f>
        <v>2.1830065119523465</v>
      </c>
      <c r="AC156" s="300">
        <v>0</v>
      </c>
      <c r="AD156" s="301">
        <f t="shared" si="19"/>
        <v>6.113846732780498E-2</v>
      </c>
      <c r="AE156" s="292">
        <v>0</v>
      </c>
      <c r="AF156" s="301">
        <f t="shared" si="20"/>
        <v>6.113846732780498E-2</v>
      </c>
      <c r="AG156" s="292">
        <v>0</v>
      </c>
      <c r="AH156" s="292">
        <v>0</v>
      </c>
      <c r="AI156" s="292">
        <v>0</v>
      </c>
      <c r="AJ156" s="292">
        <v>0</v>
      </c>
      <c r="AL156" s="290">
        <v>0</v>
      </c>
      <c r="AN156" s="290">
        <v>0</v>
      </c>
      <c r="AO156" s="290">
        <v>0</v>
      </c>
      <c r="AP156" s="290">
        <v>0</v>
      </c>
      <c r="AQ156" s="290">
        <v>0</v>
      </c>
      <c r="AR156" s="290">
        <v>0</v>
      </c>
      <c r="AS156" s="290">
        <v>0</v>
      </c>
      <c r="AT156" s="290">
        <v>0</v>
      </c>
      <c r="AU156" s="290">
        <v>0</v>
      </c>
      <c r="AV156" s="292">
        <v>0</v>
      </c>
      <c r="AW156" s="300">
        <f t="shared" si="21"/>
        <v>0</v>
      </c>
      <c r="BA156" s="235"/>
      <c r="BC156" s="235"/>
      <c r="BD156" s="235"/>
    </row>
    <row r="157" spans="1:56" x14ac:dyDescent="0.25">
      <c r="A157" s="283">
        <v>1992</v>
      </c>
      <c r="B157" s="283">
        <v>9</v>
      </c>
      <c r="C157" s="283">
        <v>30</v>
      </c>
      <c r="D157" s="283">
        <v>31</v>
      </c>
      <c r="E157" s="283">
        <f t="shared" si="16"/>
        <v>31</v>
      </c>
      <c r="F157" s="286">
        <v>0</v>
      </c>
      <c r="G157" s="290">
        <v>0</v>
      </c>
      <c r="H157" s="290">
        <v>0</v>
      </c>
      <c r="I157" s="291">
        <v>6.1178845194773582E-2</v>
      </c>
      <c r="J157" s="301">
        <f t="shared" si="22"/>
        <v>5.5475653464060588E-2</v>
      </c>
      <c r="K157" s="292">
        <v>0</v>
      </c>
      <c r="L157" s="292">
        <v>0</v>
      </c>
      <c r="M157" s="292">
        <v>0</v>
      </c>
      <c r="N157" s="292">
        <v>0</v>
      </c>
      <c r="O157" s="293">
        <v>0</v>
      </c>
      <c r="P157" s="294">
        <v>0</v>
      </c>
      <c r="Q157" s="295">
        <v>0</v>
      </c>
      <c r="R157" s="296">
        <f t="shared" si="17"/>
        <v>7.1273787067605954E-2</v>
      </c>
      <c r="S157" s="301">
        <f t="shared" si="15"/>
        <v>-6.2855042372507441E-4</v>
      </c>
      <c r="T157" s="297">
        <v>0</v>
      </c>
      <c r="U157" s="298">
        <v>0</v>
      </c>
      <c r="V157" s="292">
        <f t="shared" si="18"/>
        <v>0</v>
      </c>
      <c r="W157" s="299">
        <v>0</v>
      </c>
      <c r="X157" s="290">
        <v>0</v>
      </c>
      <c r="Y157" s="290">
        <v>0</v>
      </c>
      <c r="Z157" s="296">
        <f>(Company_data!T157+F157)/Company_data!J157</f>
        <v>2.1382136120281787</v>
      </c>
      <c r="AA157" s="296">
        <f>(Company_data!S157+F157)/Company_data!J157</f>
        <v>2.1382136120281787</v>
      </c>
      <c r="AC157" s="300">
        <v>0</v>
      </c>
      <c r="AD157" s="301">
        <f t="shared" si="19"/>
        <v>6.1178845194773582E-2</v>
      </c>
      <c r="AE157" s="292">
        <v>0</v>
      </c>
      <c r="AF157" s="301">
        <f t="shared" si="20"/>
        <v>6.1178845194773582E-2</v>
      </c>
      <c r="AG157" s="292">
        <v>0</v>
      </c>
      <c r="AH157" s="292">
        <v>0</v>
      </c>
      <c r="AI157" s="292">
        <v>0</v>
      </c>
      <c r="AJ157" s="292">
        <v>0</v>
      </c>
      <c r="AL157" s="290">
        <v>0</v>
      </c>
      <c r="AN157" s="290">
        <v>0</v>
      </c>
      <c r="AO157" s="290">
        <v>0</v>
      </c>
      <c r="AP157" s="290">
        <v>0</v>
      </c>
      <c r="AQ157" s="290">
        <v>0</v>
      </c>
      <c r="AR157" s="290">
        <v>0</v>
      </c>
      <c r="AS157" s="290">
        <v>0</v>
      </c>
      <c r="AT157" s="290">
        <v>0</v>
      </c>
      <c r="AU157" s="290">
        <v>0</v>
      </c>
      <c r="AV157" s="292">
        <v>0</v>
      </c>
      <c r="AW157" s="300">
        <f t="shared" si="21"/>
        <v>0</v>
      </c>
      <c r="BA157" s="235"/>
      <c r="BC157" s="235"/>
      <c r="BD157" s="235"/>
    </row>
    <row r="158" spans="1:56" x14ac:dyDescent="0.25">
      <c r="A158" s="283">
        <v>1992</v>
      </c>
      <c r="B158" s="283">
        <v>10</v>
      </c>
      <c r="C158" s="283">
        <v>31</v>
      </c>
      <c r="D158" s="283">
        <v>30</v>
      </c>
      <c r="E158" s="283">
        <f t="shared" si="16"/>
        <v>30</v>
      </c>
      <c r="F158" s="286">
        <v>0</v>
      </c>
      <c r="G158" s="290">
        <v>0</v>
      </c>
      <c r="H158" s="290">
        <v>0</v>
      </c>
      <c r="I158" s="291">
        <v>5.7754627509175628E-2</v>
      </c>
      <c r="J158" s="301">
        <f t="shared" si="22"/>
        <v>5.529446532053562E-2</v>
      </c>
      <c r="K158" s="292">
        <v>0</v>
      </c>
      <c r="L158" s="292">
        <v>0</v>
      </c>
      <c r="M158" s="292">
        <v>0</v>
      </c>
      <c r="N158" s="292">
        <v>0</v>
      </c>
      <c r="O158" s="293">
        <v>0</v>
      </c>
      <c r="P158" s="294">
        <v>0</v>
      </c>
      <c r="Q158" s="295">
        <v>0</v>
      </c>
      <c r="R158" s="296">
        <f t="shared" si="17"/>
        <v>6.1339946129195765E-2</v>
      </c>
      <c r="S158" s="301">
        <f t="shared" ref="S158:S221" si="23">J158-J146</f>
        <v>-7.1773601949431248E-4</v>
      </c>
      <c r="T158" s="297">
        <v>0</v>
      </c>
      <c r="U158" s="298">
        <v>0</v>
      </c>
      <c r="V158" s="292">
        <f t="shared" si="18"/>
        <v>0</v>
      </c>
      <c r="W158" s="299">
        <v>0</v>
      </c>
      <c r="X158" s="290">
        <v>0</v>
      </c>
      <c r="Y158" s="290">
        <v>0</v>
      </c>
      <c r="Z158" s="296">
        <f>(Company_data!T158+F158)/Company_data!J158</f>
        <v>1.9015383300050688</v>
      </c>
      <c r="AA158" s="296">
        <f>(Company_data!S158+F158)/Company_data!J158</f>
        <v>1.9015383300050688</v>
      </c>
      <c r="AC158" s="300">
        <v>0</v>
      </c>
      <c r="AD158" s="301">
        <f t="shared" si="19"/>
        <v>5.7754627509175628E-2</v>
      </c>
      <c r="AE158" s="292">
        <v>0</v>
      </c>
      <c r="AF158" s="301">
        <f t="shared" si="20"/>
        <v>5.7754627509175628E-2</v>
      </c>
      <c r="AG158" s="292">
        <v>0</v>
      </c>
      <c r="AH158" s="292">
        <v>0</v>
      </c>
      <c r="AI158" s="292">
        <v>0</v>
      </c>
      <c r="AJ158" s="292">
        <v>0</v>
      </c>
      <c r="AL158" s="290">
        <v>0</v>
      </c>
      <c r="AN158" s="290">
        <v>0</v>
      </c>
      <c r="AO158" s="290">
        <v>0</v>
      </c>
      <c r="AP158" s="290">
        <v>0</v>
      </c>
      <c r="AQ158" s="290">
        <v>0</v>
      </c>
      <c r="AR158" s="290">
        <v>0</v>
      </c>
      <c r="AS158" s="290">
        <v>0</v>
      </c>
      <c r="AT158" s="290">
        <v>0</v>
      </c>
      <c r="AU158" s="290">
        <v>0</v>
      </c>
      <c r="AV158" s="292">
        <v>0</v>
      </c>
      <c r="AW158" s="300">
        <f t="shared" si="21"/>
        <v>0</v>
      </c>
      <c r="BA158" s="235"/>
      <c r="BC158" s="235"/>
      <c r="BD158" s="235"/>
    </row>
    <row r="159" spans="1:56" x14ac:dyDescent="0.25">
      <c r="A159" s="283">
        <v>1992</v>
      </c>
      <c r="B159" s="283">
        <v>11</v>
      </c>
      <c r="C159" s="283">
        <v>30</v>
      </c>
      <c r="D159" s="283">
        <v>31</v>
      </c>
      <c r="E159" s="283">
        <f t="shared" si="16"/>
        <v>31</v>
      </c>
      <c r="F159" s="286">
        <v>0</v>
      </c>
      <c r="G159" s="290">
        <v>0</v>
      </c>
      <c r="H159" s="290">
        <v>0</v>
      </c>
      <c r="I159" s="291">
        <v>5.4556592945960929E-2</v>
      </c>
      <c r="J159" s="301">
        <f t="shared" si="22"/>
        <v>5.4879880480141245E-2</v>
      </c>
      <c r="K159" s="292">
        <v>0</v>
      </c>
      <c r="L159" s="292">
        <v>0</v>
      </c>
      <c r="M159" s="292">
        <v>0</v>
      </c>
      <c r="N159" s="292">
        <v>0</v>
      </c>
      <c r="O159" s="293">
        <v>0</v>
      </c>
      <c r="P159" s="294">
        <v>0</v>
      </c>
      <c r="Q159" s="295">
        <v>0</v>
      </c>
      <c r="R159" s="296">
        <f t="shared" si="17"/>
        <v>5.8589378216864003E-2</v>
      </c>
      <c r="S159" s="301">
        <f t="shared" si="23"/>
        <v>-1.446889914118267E-3</v>
      </c>
      <c r="T159" s="297">
        <v>0</v>
      </c>
      <c r="U159" s="298">
        <v>0</v>
      </c>
      <c r="V159" s="292">
        <f t="shared" si="18"/>
        <v>0</v>
      </c>
      <c r="W159" s="299">
        <v>0</v>
      </c>
      <c r="X159" s="290">
        <v>0</v>
      </c>
      <c r="Y159" s="290">
        <v>0</v>
      </c>
      <c r="Z159" s="296">
        <f>(Company_data!T159+F159)/Company_data!J159</f>
        <v>1.75768134650592</v>
      </c>
      <c r="AA159" s="296">
        <f>(Company_data!S159+F159)/Company_data!J159</f>
        <v>1.75768134650592</v>
      </c>
      <c r="AC159" s="300">
        <v>0</v>
      </c>
      <c r="AD159" s="301">
        <f t="shared" si="19"/>
        <v>5.4556592945960929E-2</v>
      </c>
      <c r="AE159" s="292">
        <v>0</v>
      </c>
      <c r="AF159" s="301">
        <f t="shared" si="20"/>
        <v>5.4556592945960929E-2</v>
      </c>
      <c r="AG159" s="292">
        <v>0</v>
      </c>
      <c r="AH159" s="292">
        <v>0</v>
      </c>
      <c r="AI159" s="292">
        <v>0</v>
      </c>
      <c r="AJ159" s="292">
        <v>0</v>
      </c>
      <c r="AL159" s="290">
        <v>0</v>
      </c>
      <c r="AN159" s="290">
        <v>0</v>
      </c>
      <c r="AO159" s="290">
        <v>0</v>
      </c>
      <c r="AP159" s="290">
        <v>0</v>
      </c>
      <c r="AQ159" s="290">
        <v>0</v>
      </c>
      <c r="AR159" s="290">
        <v>0</v>
      </c>
      <c r="AS159" s="290">
        <v>0</v>
      </c>
      <c r="AT159" s="290">
        <v>0</v>
      </c>
      <c r="AU159" s="290">
        <v>0</v>
      </c>
      <c r="AV159" s="292">
        <v>0</v>
      </c>
      <c r="AW159" s="300">
        <f t="shared" si="21"/>
        <v>0</v>
      </c>
      <c r="BA159" s="235"/>
      <c r="BC159" s="235"/>
      <c r="BD159" s="235"/>
    </row>
    <row r="160" spans="1:56" x14ac:dyDescent="0.25">
      <c r="A160" s="283">
        <v>1992</v>
      </c>
      <c r="B160" s="283">
        <v>12</v>
      </c>
      <c r="C160" s="283">
        <v>31</v>
      </c>
      <c r="D160" s="283">
        <v>30</v>
      </c>
      <c r="E160" s="283">
        <f t="shared" si="16"/>
        <v>30</v>
      </c>
      <c r="F160" s="286">
        <v>0</v>
      </c>
      <c r="G160" s="290">
        <v>0</v>
      </c>
      <c r="H160" s="290">
        <v>0</v>
      </c>
      <c r="I160" s="291">
        <v>5.0433429483458206E-2</v>
      </c>
      <c r="J160" s="301">
        <f t="shared" si="22"/>
        <v>5.4564433073866769E-2</v>
      </c>
      <c r="K160" s="292">
        <v>0</v>
      </c>
      <c r="L160" s="292">
        <v>0</v>
      </c>
      <c r="M160" s="292">
        <v>0</v>
      </c>
      <c r="N160" s="292">
        <v>0</v>
      </c>
      <c r="O160" s="293">
        <v>0</v>
      </c>
      <c r="P160" s="294">
        <v>0</v>
      </c>
      <c r="Q160" s="295">
        <v>0</v>
      </c>
      <c r="R160" s="296">
        <f t="shared" si="17"/>
        <v>5.2858537229787839E-2</v>
      </c>
      <c r="S160" s="301">
        <f t="shared" si="23"/>
        <v>-2.0480257056865944E-3</v>
      </c>
      <c r="T160" s="297">
        <v>0</v>
      </c>
      <c r="U160" s="298">
        <v>0</v>
      </c>
      <c r="V160" s="292">
        <f t="shared" si="18"/>
        <v>0</v>
      </c>
      <c r="W160" s="299">
        <v>0</v>
      </c>
      <c r="X160" s="290">
        <v>0</v>
      </c>
      <c r="Y160" s="290">
        <v>0</v>
      </c>
      <c r="Z160" s="296">
        <f>(Company_data!T160+F160)/Company_data!J160</f>
        <v>1.638614654123423</v>
      </c>
      <c r="AA160" s="296">
        <f>(Company_data!S160+F160)/Company_data!J160</f>
        <v>1.638614654123423</v>
      </c>
      <c r="AC160" s="300">
        <v>0</v>
      </c>
      <c r="AD160" s="301">
        <f t="shared" si="19"/>
        <v>5.0433429483458206E-2</v>
      </c>
      <c r="AE160" s="292">
        <v>0</v>
      </c>
      <c r="AF160" s="301">
        <f t="shared" si="20"/>
        <v>5.0433429483458206E-2</v>
      </c>
      <c r="AG160" s="292">
        <v>0</v>
      </c>
      <c r="AH160" s="292">
        <v>0</v>
      </c>
      <c r="AI160" s="292">
        <v>0</v>
      </c>
      <c r="AJ160" s="292">
        <v>0</v>
      </c>
      <c r="AL160" s="290">
        <v>0</v>
      </c>
      <c r="AN160" s="290">
        <v>0</v>
      </c>
      <c r="AO160" s="290">
        <v>0</v>
      </c>
      <c r="AP160" s="290">
        <v>0</v>
      </c>
      <c r="AQ160" s="290">
        <v>0</v>
      </c>
      <c r="AR160" s="290">
        <v>0</v>
      </c>
      <c r="AS160" s="290">
        <v>0</v>
      </c>
      <c r="AT160" s="290">
        <v>0</v>
      </c>
      <c r="AU160" s="290">
        <v>0</v>
      </c>
      <c r="AV160" s="292">
        <v>0</v>
      </c>
      <c r="AW160" s="300">
        <f t="shared" si="21"/>
        <v>0</v>
      </c>
      <c r="BA160" s="235"/>
      <c r="BC160" s="235"/>
      <c r="BD160" s="235"/>
    </row>
    <row r="161" spans="1:56" x14ac:dyDescent="0.25">
      <c r="A161" s="283">
        <v>1993</v>
      </c>
      <c r="B161" s="283">
        <v>1</v>
      </c>
      <c r="C161" s="283">
        <v>31</v>
      </c>
      <c r="D161" s="283">
        <v>31</v>
      </c>
      <c r="E161" s="283">
        <f t="shared" si="16"/>
        <v>31</v>
      </c>
      <c r="F161" s="286">
        <v>0</v>
      </c>
      <c r="G161" s="290">
        <v>0</v>
      </c>
      <c r="H161" s="290">
        <v>0</v>
      </c>
      <c r="I161" s="291">
        <v>4.7003543783968767E-2</v>
      </c>
      <c r="J161" s="301">
        <f t="shared" si="22"/>
        <v>5.4281275321069626E-2</v>
      </c>
      <c r="K161" s="292">
        <v>0</v>
      </c>
      <c r="L161" s="292">
        <v>0</v>
      </c>
      <c r="M161" s="292">
        <v>0</v>
      </c>
      <c r="N161" s="292">
        <v>0</v>
      </c>
      <c r="O161" s="293">
        <v>0</v>
      </c>
      <c r="P161" s="294">
        <v>0</v>
      </c>
      <c r="Q161" s="295">
        <v>0</v>
      </c>
      <c r="R161" s="296">
        <f t="shared" si="17"/>
        <v>5.3900513074224728E-2</v>
      </c>
      <c r="S161" s="301">
        <f t="shared" si="23"/>
        <v>-2.5587416925697964E-3</v>
      </c>
      <c r="T161" s="297">
        <v>0</v>
      </c>
      <c r="U161" s="298">
        <v>0</v>
      </c>
      <c r="V161" s="292">
        <f t="shared" si="18"/>
        <v>0</v>
      </c>
      <c r="W161" s="299">
        <v>0</v>
      </c>
      <c r="X161" s="290">
        <v>0</v>
      </c>
      <c r="Y161" s="290">
        <v>0</v>
      </c>
      <c r="Z161" s="296">
        <f>(Company_data!T161+F161)/Company_data!J161</f>
        <v>1.6709159053009666</v>
      </c>
      <c r="AA161" s="296">
        <f>(Company_data!S161+F161)/Company_data!J161</f>
        <v>1.6709159053009666</v>
      </c>
      <c r="AC161" s="300">
        <v>0</v>
      </c>
      <c r="AD161" s="301">
        <f t="shared" si="19"/>
        <v>4.7003543783968767E-2</v>
      </c>
      <c r="AE161" s="292">
        <v>0</v>
      </c>
      <c r="AF161" s="301">
        <f t="shared" si="20"/>
        <v>4.7003543783968767E-2</v>
      </c>
      <c r="AG161" s="292">
        <v>0</v>
      </c>
      <c r="AH161" s="292">
        <v>0</v>
      </c>
      <c r="AI161" s="292">
        <v>0</v>
      </c>
      <c r="AJ161" s="292">
        <v>0</v>
      </c>
      <c r="AL161" s="290">
        <v>0</v>
      </c>
      <c r="AN161" s="290">
        <v>0</v>
      </c>
      <c r="AO161" s="290">
        <v>0</v>
      </c>
      <c r="AP161" s="290">
        <v>0</v>
      </c>
      <c r="AQ161" s="290">
        <v>0</v>
      </c>
      <c r="AR161" s="290">
        <v>0</v>
      </c>
      <c r="AS161" s="290">
        <v>0</v>
      </c>
      <c r="AT161" s="290">
        <v>0</v>
      </c>
      <c r="AU161" s="290">
        <v>0</v>
      </c>
      <c r="AV161" s="292">
        <v>0</v>
      </c>
      <c r="AW161" s="300">
        <f t="shared" si="21"/>
        <v>0</v>
      </c>
      <c r="BA161" s="235"/>
      <c r="BC161" s="235"/>
      <c r="BD161" s="235"/>
    </row>
    <row r="162" spans="1:56" x14ac:dyDescent="0.25">
      <c r="A162" s="283">
        <v>1993</v>
      </c>
      <c r="B162" s="283">
        <v>2</v>
      </c>
      <c r="C162" s="283">
        <v>28</v>
      </c>
      <c r="D162" s="283">
        <v>28</v>
      </c>
      <c r="E162" s="283">
        <f t="shared" si="16"/>
        <v>28</v>
      </c>
      <c r="F162" s="286">
        <v>0</v>
      </c>
      <c r="G162" s="290">
        <v>0</v>
      </c>
      <c r="H162" s="290">
        <v>0</v>
      </c>
      <c r="I162" s="291">
        <v>4.4121174024756099E-2</v>
      </c>
      <c r="J162" s="301">
        <f t="shared" si="22"/>
        <v>5.4209335741813219E-2</v>
      </c>
      <c r="K162" s="292">
        <v>0</v>
      </c>
      <c r="L162" s="292">
        <v>0</v>
      </c>
      <c r="M162" s="292">
        <v>0</v>
      </c>
      <c r="N162" s="292">
        <v>0</v>
      </c>
      <c r="O162" s="293">
        <v>0</v>
      </c>
      <c r="P162" s="294">
        <v>0</v>
      </c>
      <c r="Q162" s="295">
        <v>0</v>
      </c>
      <c r="R162" s="296">
        <f t="shared" si="17"/>
        <v>5.205350008509952E-2</v>
      </c>
      <c r="S162" s="301">
        <f t="shared" si="23"/>
        <v>-2.54747439861331E-3</v>
      </c>
      <c r="T162" s="297">
        <v>0</v>
      </c>
      <c r="U162" s="298">
        <v>0</v>
      </c>
      <c r="V162" s="292">
        <f t="shared" si="18"/>
        <v>0</v>
      </c>
      <c r="W162" s="299">
        <v>0</v>
      </c>
      <c r="X162" s="290">
        <v>0</v>
      </c>
      <c r="Y162" s="290">
        <v>0</v>
      </c>
      <c r="Z162" s="296">
        <f>(Company_data!T162+F162)/Company_data!J162</f>
        <v>1.4574980023827866</v>
      </c>
      <c r="AA162" s="296">
        <f>(Company_data!S162+F162)/Company_data!J162</f>
        <v>1.4574980023827866</v>
      </c>
      <c r="AC162" s="300">
        <v>0</v>
      </c>
      <c r="AD162" s="301">
        <f t="shared" si="19"/>
        <v>4.4121174024756099E-2</v>
      </c>
      <c r="AE162" s="292">
        <v>0</v>
      </c>
      <c r="AF162" s="301">
        <f t="shared" si="20"/>
        <v>4.4121174024756099E-2</v>
      </c>
      <c r="AG162" s="292">
        <v>0</v>
      </c>
      <c r="AH162" s="292">
        <v>0</v>
      </c>
      <c r="AI162" s="292">
        <v>0</v>
      </c>
      <c r="AJ162" s="292">
        <v>0</v>
      </c>
      <c r="AL162" s="290">
        <v>0</v>
      </c>
      <c r="AN162" s="290">
        <v>0</v>
      </c>
      <c r="AO162" s="290">
        <v>0</v>
      </c>
      <c r="AP162" s="290">
        <v>0</v>
      </c>
      <c r="AQ162" s="290">
        <v>0</v>
      </c>
      <c r="AR162" s="290">
        <v>0</v>
      </c>
      <c r="AS162" s="290">
        <v>0</v>
      </c>
      <c r="AT162" s="290">
        <v>0</v>
      </c>
      <c r="AU162" s="290">
        <v>0</v>
      </c>
      <c r="AV162" s="292">
        <v>0</v>
      </c>
      <c r="AW162" s="300">
        <f t="shared" si="21"/>
        <v>0</v>
      </c>
      <c r="BA162" s="235"/>
      <c r="BC162" s="235"/>
      <c r="BD162" s="235"/>
    </row>
    <row r="163" spans="1:56" x14ac:dyDescent="0.25">
      <c r="A163" s="283">
        <v>1993</v>
      </c>
      <c r="B163" s="283">
        <v>3</v>
      </c>
      <c r="C163" s="283">
        <v>31</v>
      </c>
      <c r="D163" s="283">
        <v>31</v>
      </c>
      <c r="E163" s="283">
        <f t="shared" si="16"/>
        <v>31</v>
      </c>
      <c r="F163" s="286">
        <v>0</v>
      </c>
      <c r="G163" s="290">
        <v>0</v>
      </c>
      <c r="H163" s="290">
        <v>0</v>
      </c>
      <c r="I163" s="291">
        <v>4.4003873232923256E-2</v>
      </c>
      <c r="J163" s="301">
        <f t="shared" si="22"/>
        <v>5.4114359993860807E-2</v>
      </c>
      <c r="K163" s="292">
        <v>0</v>
      </c>
      <c r="L163" s="292">
        <v>0</v>
      </c>
      <c r="M163" s="292">
        <v>0</v>
      </c>
      <c r="N163" s="292">
        <v>0</v>
      </c>
      <c r="O163" s="293">
        <v>0</v>
      </c>
      <c r="P163" s="294">
        <v>0</v>
      </c>
      <c r="Q163" s="295">
        <v>0</v>
      </c>
      <c r="R163" s="296">
        <f t="shared" si="17"/>
        <v>5.3693468803546737E-2</v>
      </c>
      <c r="S163" s="301">
        <f t="shared" si="23"/>
        <v>-2.5818973461297842E-3</v>
      </c>
      <c r="T163" s="297">
        <v>0</v>
      </c>
      <c r="U163" s="298">
        <v>0</v>
      </c>
      <c r="V163" s="292">
        <f t="shared" si="18"/>
        <v>0</v>
      </c>
      <c r="W163" s="299">
        <v>0</v>
      </c>
      <c r="X163" s="290">
        <v>0</v>
      </c>
      <c r="Y163" s="290">
        <v>0</v>
      </c>
      <c r="Z163" s="296">
        <f>(Company_data!T163+F163)/Company_data!J163</f>
        <v>1.664497532909949</v>
      </c>
      <c r="AA163" s="296">
        <f>(Company_data!S163+F163)/Company_data!J163</f>
        <v>1.664497532909949</v>
      </c>
      <c r="AC163" s="300">
        <v>0</v>
      </c>
      <c r="AD163" s="301">
        <f t="shared" si="19"/>
        <v>4.4003873232923256E-2</v>
      </c>
      <c r="AE163" s="292">
        <v>0</v>
      </c>
      <c r="AF163" s="301">
        <f t="shared" si="20"/>
        <v>4.4003873232923256E-2</v>
      </c>
      <c r="AG163" s="292">
        <v>0</v>
      </c>
      <c r="AH163" s="292">
        <v>0</v>
      </c>
      <c r="AI163" s="292">
        <v>0</v>
      </c>
      <c r="AJ163" s="292">
        <v>0</v>
      </c>
      <c r="AL163" s="290">
        <v>0</v>
      </c>
      <c r="AN163" s="290">
        <v>0</v>
      </c>
      <c r="AO163" s="290">
        <v>0</v>
      </c>
      <c r="AP163" s="290">
        <v>0</v>
      </c>
      <c r="AQ163" s="290">
        <v>0</v>
      </c>
      <c r="AR163" s="290">
        <v>0</v>
      </c>
      <c r="AS163" s="290">
        <v>0</v>
      </c>
      <c r="AT163" s="290">
        <v>0</v>
      </c>
      <c r="AU163" s="290">
        <v>0</v>
      </c>
      <c r="AV163" s="292">
        <v>0</v>
      </c>
      <c r="AW163" s="300">
        <f t="shared" si="21"/>
        <v>0</v>
      </c>
      <c r="BA163" s="235"/>
      <c r="BC163" s="235"/>
      <c r="BD163" s="235"/>
    </row>
    <row r="164" spans="1:56" x14ac:dyDescent="0.25">
      <c r="A164" s="283">
        <v>1993</v>
      </c>
      <c r="B164" s="283">
        <v>4</v>
      </c>
      <c r="C164" s="283">
        <v>30</v>
      </c>
      <c r="D164" s="283">
        <v>31</v>
      </c>
      <c r="E164" s="283">
        <f t="shared" si="16"/>
        <v>31</v>
      </c>
      <c r="F164" s="286">
        <v>0</v>
      </c>
      <c r="G164" s="290">
        <v>0</v>
      </c>
      <c r="H164" s="290">
        <v>0</v>
      </c>
      <c r="I164" s="291">
        <v>4.9054785054380122E-2</v>
      </c>
      <c r="J164" s="301">
        <f t="shared" si="22"/>
        <v>5.3987997653163082E-2</v>
      </c>
      <c r="K164" s="292">
        <v>0</v>
      </c>
      <c r="L164" s="292">
        <v>0</v>
      </c>
      <c r="M164" s="292">
        <v>0</v>
      </c>
      <c r="N164" s="292">
        <v>0</v>
      </c>
      <c r="O164" s="293">
        <v>0</v>
      </c>
      <c r="P164" s="294">
        <v>0</v>
      </c>
      <c r="Q164" s="295">
        <v>0</v>
      </c>
      <c r="R164" s="296">
        <f t="shared" si="17"/>
        <v>5.20721371027493E-2</v>
      </c>
      <c r="S164" s="301">
        <f t="shared" si="23"/>
        <v>-2.6957119392239381E-3</v>
      </c>
      <c r="T164" s="297">
        <v>0</v>
      </c>
      <c r="U164" s="298">
        <v>0</v>
      </c>
      <c r="V164" s="292">
        <f t="shared" si="18"/>
        <v>0</v>
      </c>
      <c r="W164" s="299">
        <v>0</v>
      </c>
      <c r="X164" s="290">
        <v>0</v>
      </c>
      <c r="Y164" s="290">
        <v>0</v>
      </c>
      <c r="Z164" s="296">
        <f>(Company_data!T164+F164)/Company_data!J164</f>
        <v>1.562164113082479</v>
      </c>
      <c r="AA164" s="296">
        <f>(Company_data!S164+F164)/Company_data!J164</f>
        <v>1.562164113082479</v>
      </c>
      <c r="AC164" s="300">
        <v>0</v>
      </c>
      <c r="AD164" s="301">
        <f t="shared" si="19"/>
        <v>4.9054785054380122E-2</v>
      </c>
      <c r="AE164" s="292">
        <v>0</v>
      </c>
      <c r="AF164" s="301">
        <f t="shared" si="20"/>
        <v>4.9054785054380122E-2</v>
      </c>
      <c r="AG164" s="292">
        <v>0</v>
      </c>
      <c r="AH164" s="292">
        <v>0</v>
      </c>
      <c r="AI164" s="292">
        <v>0</v>
      </c>
      <c r="AJ164" s="292">
        <v>0</v>
      </c>
      <c r="AL164" s="290">
        <v>0</v>
      </c>
      <c r="AN164" s="290">
        <v>0</v>
      </c>
      <c r="AO164" s="290">
        <v>0</v>
      </c>
      <c r="AP164" s="290">
        <v>0</v>
      </c>
      <c r="AQ164" s="290">
        <v>0</v>
      </c>
      <c r="AR164" s="290">
        <v>0</v>
      </c>
      <c r="AS164" s="290">
        <v>0</v>
      </c>
      <c r="AT164" s="290">
        <v>0</v>
      </c>
      <c r="AU164" s="290">
        <v>0</v>
      </c>
      <c r="AV164" s="292">
        <v>0</v>
      </c>
      <c r="AW164" s="300">
        <f t="shared" si="21"/>
        <v>0</v>
      </c>
      <c r="BA164" s="235"/>
      <c r="BC164" s="235"/>
      <c r="BD164" s="235"/>
    </row>
    <row r="165" spans="1:56" x14ac:dyDescent="0.25">
      <c r="A165" s="283">
        <v>1993</v>
      </c>
      <c r="B165" s="283">
        <v>5</v>
      </c>
      <c r="C165" s="283">
        <v>31</v>
      </c>
      <c r="D165" s="283">
        <v>30</v>
      </c>
      <c r="E165" s="283">
        <f t="shared" si="16"/>
        <v>30</v>
      </c>
      <c r="F165" s="286">
        <v>0</v>
      </c>
      <c r="G165" s="290">
        <v>0</v>
      </c>
      <c r="H165" s="290">
        <v>0</v>
      </c>
      <c r="I165" s="291">
        <v>5.5271826104013225E-2</v>
      </c>
      <c r="J165" s="301">
        <f t="shared" si="22"/>
        <v>5.3802954099373156E-2</v>
      </c>
      <c r="K165" s="292">
        <v>0</v>
      </c>
      <c r="L165" s="292">
        <v>0</v>
      </c>
      <c r="M165" s="292">
        <v>0</v>
      </c>
      <c r="N165" s="292">
        <v>0</v>
      </c>
      <c r="O165" s="293">
        <v>0</v>
      </c>
      <c r="P165" s="294">
        <v>0</v>
      </c>
      <c r="Q165" s="295">
        <v>0</v>
      </c>
      <c r="R165" s="296">
        <f t="shared" si="17"/>
        <v>6.0633840105814088E-2</v>
      </c>
      <c r="S165" s="301">
        <f t="shared" si="23"/>
        <v>-2.7532564231412399E-3</v>
      </c>
      <c r="T165" s="297">
        <v>0</v>
      </c>
      <c r="U165" s="298">
        <v>0</v>
      </c>
      <c r="V165" s="292">
        <f t="shared" si="18"/>
        <v>0</v>
      </c>
      <c r="W165" s="299">
        <v>0</v>
      </c>
      <c r="X165" s="290">
        <v>0</v>
      </c>
      <c r="Y165" s="290">
        <v>0</v>
      </c>
      <c r="Z165" s="296">
        <f>(Company_data!T165+F165)/Company_data!J165</f>
        <v>1.8796490432802366</v>
      </c>
      <c r="AA165" s="296">
        <f>(Company_data!S165+F165)/Company_data!J165</f>
        <v>1.8796490432802366</v>
      </c>
      <c r="AC165" s="300">
        <v>0</v>
      </c>
      <c r="AD165" s="301">
        <f t="shared" si="19"/>
        <v>5.5271826104013225E-2</v>
      </c>
      <c r="AE165" s="292">
        <v>0</v>
      </c>
      <c r="AF165" s="301">
        <f t="shared" si="20"/>
        <v>5.5271826104013225E-2</v>
      </c>
      <c r="AG165" s="292">
        <v>0</v>
      </c>
      <c r="AH165" s="292">
        <v>0</v>
      </c>
      <c r="AI165" s="292">
        <v>0</v>
      </c>
      <c r="AJ165" s="292">
        <v>0</v>
      </c>
      <c r="AL165" s="290">
        <v>0</v>
      </c>
      <c r="AN165" s="290">
        <v>0</v>
      </c>
      <c r="AO165" s="290">
        <v>0</v>
      </c>
      <c r="AP165" s="290">
        <v>0</v>
      </c>
      <c r="AQ165" s="290">
        <v>0</v>
      </c>
      <c r="AR165" s="290">
        <v>0</v>
      </c>
      <c r="AS165" s="290">
        <v>0</v>
      </c>
      <c r="AT165" s="290">
        <v>0</v>
      </c>
      <c r="AU165" s="290">
        <v>0</v>
      </c>
      <c r="AV165" s="292">
        <v>0</v>
      </c>
      <c r="AW165" s="300">
        <f t="shared" si="21"/>
        <v>0</v>
      </c>
      <c r="BA165" s="235"/>
      <c r="BC165" s="235"/>
      <c r="BD165" s="235"/>
    </row>
    <row r="166" spans="1:56" x14ac:dyDescent="0.25">
      <c r="A166" s="283">
        <v>1993</v>
      </c>
      <c r="B166" s="283">
        <v>6</v>
      </c>
      <c r="C166" s="283">
        <v>30</v>
      </c>
      <c r="D166" s="283">
        <v>31</v>
      </c>
      <c r="E166" s="283">
        <f t="shared" si="16"/>
        <v>31</v>
      </c>
      <c r="F166" s="286">
        <v>0</v>
      </c>
      <c r="G166" s="290">
        <v>0</v>
      </c>
      <c r="H166" s="290">
        <v>0</v>
      </c>
      <c r="I166" s="291">
        <v>5.7346034400991334E-2</v>
      </c>
      <c r="J166" s="301">
        <f t="shared" si="22"/>
        <v>5.3586848952961862E-2</v>
      </c>
      <c r="K166" s="292">
        <v>0</v>
      </c>
      <c r="L166" s="292">
        <v>0</v>
      </c>
      <c r="M166" s="292">
        <v>0</v>
      </c>
      <c r="N166" s="292">
        <v>0</v>
      </c>
      <c r="O166" s="293">
        <v>0</v>
      </c>
      <c r="P166" s="294">
        <v>0</v>
      </c>
      <c r="Q166" s="295">
        <v>0</v>
      </c>
      <c r="R166" s="296">
        <f t="shared" si="17"/>
        <v>7.2323443270800897E-2</v>
      </c>
      <c r="S166" s="301">
        <f t="shared" si="23"/>
        <v>-2.7464465720011683E-3</v>
      </c>
      <c r="T166" s="297">
        <v>0</v>
      </c>
      <c r="U166" s="298">
        <v>0</v>
      </c>
      <c r="V166" s="292">
        <f t="shared" si="18"/>
        <v>0</v>
      </c>
      <c r="W166" s="299">
        <v>0</v>
      </c>
      <c r="X166" s="290">
        <v>0</v>
      </c>
      <c r="Y166" s="290">
        <v>0</v>
      </c>
      <c r="Z166" s="296">
        <f>(Company_data!T166+F166)/Company_data!J166</f>
        <v>2.169703298124027</v>
      </c>
      <c r="AA166" s="296">
        <f>(Company_data!S166+F166)/Company_data!J166</f>
        <v>2.169703298124027</v>
      </c>
      <c r="AC166" s="300">
        <v>0</v>
      </c>
      <c r="AD166" s="301">
        <f t="shared" si="19"/>
        <v>5.7346034400991334E-2</v>
      </c>
      <c r="AE166" s="292">
        <v>0</v>
      </c>
      <c r="AF166" s="301">
        <f t="shared" si="20"/>
        <v>5.7346034400991334E-2</v>
      </c>
      <c r="AG166" s="292">
        <v>0</v>
      </c>
      <c r="AH166" s="292">
        <v>0</v>
      </c>
      <c r="AI166" s="292">
        <v>0</v>
      </c>
      <c r="AJ166" s="292">
        <v>0</v>
      </c>
      <c r="AL166" s="290">
        <v>0</v>
      </c>
      <c r="AN166" s="290">
        <v>0</v>
      </c>
      <c r="AO166" s="290">
        <v>0</v>
      </c>
      <c r="AP166" s="290">
        <v>0</v>
      </c>
      <c r="AQ166" s="290">
        <v>0</v>
      </c>
      <c r="AR166" s="290">
        <v>0</v>
      </c>
      <c r="AS166" s="290">
        <v>0</v>
      </c>
      <c r="AT166" s="290">
        <v>0</v>
      </c>
      <c r="AU166" s="290">
        <v>0</v>
      </c>
      <c r="AV166" s="292">
        <v>0</v>
      </c>
      <c r="AW166" s="300">
        <f t="shared" si="21"/>
        <v>0</v>
      </c>
      <c r="BA166" s="235"/>
      <c r="BC166" s="235"/>
      <c r="BD166" s="235"/>
    </row>
    <row r="167" spans="1:56" x14ac:dyDescent="0.25">
      <c r="A167" s="283">
        <v>1993</v>
      </c>
      <c r="B167" s="283">
        <v>7</v>
      </c>
      <c r="C167" s="283">
        <v>31</v>
      </c>
      <c r="D167" s="283">
        <v>30</v>
      </c>
      <c r="E167" s="283">
        <f t="shared" si="16"/>
        <v>30</v>
      </c>
      <c r="F167" s="286">
        <v>0</v>
      </c>
      <c r="G167" s="290">
        <v>0</v>
      </c>
      <c r="H167" s="290">
        <v>0</v>
      </c>
      <c r="I167" s="291">
        <v>5.8539182148828264E-2</v>
      </c>
      <c r="J167" s="301">
        <f t="shared" si="22"/>
        <v>5.3366865100919529E-2</v>
      </c>
      <c r="K167" s="292">
        <v>0</v>
      </c>
      <c r="L167" s="292">
        <v>0</v>
      </c>
      <c r="M167" s="292">
        <v>0</v>
      </c>
      <c r="N167" s="292">
        <v>0</v>
      </c>
      <c r="O167" s="293">
        <v>0</v>
      </c>
      <c r="P167" s="294">
        <v>0</v>
      </c>
      <c r="Q167" s="295">
        <v>0</v>
      </c>
      <c r="R167" s="296">
        <f t="shared" si="17"/>
        <v>7.5051295284759165E-2</v>
      </c>
      <c r="S167" s="301">
        <f t="shared" si="23"/>
        <v>-2.7273584610375129E-3</v>
      </c>
      <c r="T167" s="297">
        <v>0</v>
      </c>
      <c r="U167" s="298">
        <v>0</v>
      </c>
      <c r="V167" s="292">
        <f t="shared" si="18"/>
        <v>0</v>
      </c>
      <c r="W167" s="299">
        <v>0</v>
      </c>
      <c r="X167" s="290">
        <v>0</v>
      </c>
      <c r="Y167" s="290">
        <v>0</v>
      </c>
      <c r="Z167" s="296">
        <f>(Company_data!T167+F167)/Company_data!J167</f>
        <v>2.3265901538275342</v>
      </c>
      <c r="AA167" s="296">
        <f>(Company_data!S167+F167)/Company_data!J167</f>
        <v>2.3265901538275342</v>
      </c>
      <c r="AC167" s="300">
        <v>0</v>
      </c>
      <c r="AD167" s="301">
        <f t="shared" si="19"/>
        <v>5.8539182148828264E-2</v>
      </c>
      <c r="AE167" s="292">
        <v>0</v>
      </c>
      <c r="AF167" s="301">
        <f t="shared" si="20"/>
        <v>5.8539182148828264E-2</v>
      </c>
      <c r="AG167" s="292">
        <v>0</v>
      </c>
      <c r="AH167" s="292">
        <v>0</v>
      </c>
      <c r="AI167" s="292">
        <v>0</v>
      </c>
      <c r="AJ167" s="292">
        <v>0</v>
      </c>
      <c r="AL167" s="290">
        <v>0</v>
      </c>
      <c r="AN167" s="290">
        <v>0</v>
      </c>
      <c r="AO167" s="290">
        <v>0</v>
      </c>
      <c r="AP167" s="290">
        <v>0</v>
      </c>
      <c r="AQ167" s="290">
        <v>0</v>
      </c>
      <c r="AR167" s="290">
        <v>0</v>
      </c>
      <c r="AS167" s="290">
        <v>0</v>
      </c>
      <c r="AT167" s="290">
        <v>0</v>
      </c>
      <c r="AU167" s="290">
        <v>0</v>
      </c>
      <c r="AV167" s="292">
        <v>0</v>
      </c>
      <c r="AW167" s="300">
        <f t="shared" si="21"/>
        <v>0</v>
      </c>
      <c r="BA167" s="235"/>
      <c r="BC167" s="235"/>
      <c r="BD167" s="235"/>
    </row>
    <row r="168" spans="1:56" x14ac:dyDescent="0.25">
      <c r="A168" s="283">
        <v>1993</v>
      </c>
      <c r="B168" s="283">
        <v>8</v>
      </c>
      <c r="C168" s="283">
        <v>31</v>
      </c>
      <c r="D168" s="283">
        <v>31</v>
      </c>
      <c r="E168" s="283">
        <f t="shared" si="16"/>
        <v>31</v>
      </c>
      <c r="F168" s="286">
        <v>0</v>
      </c>
      <c r="G168" s="290">
        <v>0</v>
      </c>
      <c r="H168" s="290">
        <v>0</v>
      </c>
      <c r="I168" s="291">
        <v>5.857147126282209E-2</v>
      </c>
      <c r="J168" s="301">
        <f t="shared" si="22"/>
        <v>5.315294876217095E-2</v>
      </c>
      <c r="K168" s="292">
        <v>0</v>
      </c>
      <c r="L168" s="292">
        <v>0</v>
      </c>
      <c r="M168" s="292">
        <v>0</v>
      </c>
      <c r="N168" s="292">
        <v>0</v>
      </c>
      <c r="O168" s="293">
        <v>0</v>
      </c>
      <c r="P168" s="294">
        <v>0</v>
      </c>
      <c r="Q168" s="295">
        <v>0</v>
      </c>
      <c r="R168" s="296">
        <f t="shared" si="17"/>
        <v>7.5395718060115482E-2</v>
      </c>
      <c r="S168" s="301">
        <f t="shared" si="23"/>
        <v>-2.6510936821311434E-3</v>
      </c>
      <c r="T168" s="297">
        <v>0</v>
      </c>
      <c r="U168" s="298">
        <v>0</v>
      </c>
      <c r="V168" s="292">
        <f t="shared" si="18"/>
        <v>0</v>
      </c>
      <c r="W168" s="299">
        <v>0</v>
      </c>
      <c r="X168" s="290">
        <v>0</v>
      </c>
      <c r="Y168" s="290">
        <v>0</v>
      </c>
      <c r="Z168" s="296">
        <f>(Company_data!T168+F168)/Company_data!J168</f>
        <v>2.3372672598635797</v>
      </c>
      <c r="AA168" s="296">
        <f>(Company_data!S168+F168)/Company_data!J168</f>
        <v>2.3372672598635797</v>
      </c>
      <c r="AC168" s="300">
        <v>0</v>
      </c>
      <c r="AD168" s="301">
        <f t="shared" si="19"/>
        <v>5.857147126282209E-2</v>
      </c>
      <c r="AE168" s="292">
        <v>0</v>
      </c>
      <c r="AF168" s="301">
        <f t="shared" si="20"/>
        <v>5.857147126282209E-2</v>
      </c>
      <c r="AG168" s="292">
        <v>0</v>
      </c>
      <c r="AH168" s="292">
        <v>0</v>
      </c>
      <c r="AI168" s="292">
        <v>0</v>
      </c>
      <c r="AJ168" s="292">
        <v>0</v>
      </c>
      <c r="AL168" s="290">
        <v>0</v>
      </c>
      <c r="AN168" s="290">
        <v>0</v>
      </c>
      <c r="AO168" s="290">
        <v>0</v>
      </c>
      <c r="AP168" s="290">
        <v>0</v>
      </c>
      <c r="AQ168" s="290">
        <v>0</v>
      </c>
      <c r="AR168" s="290">
        <v>0</v>
      </c>
      <c r="AS168" s="290">
        <v>0</v>
      </c>
      <c r="AT168" s="290">
        <v>0</v>
      </c>
      <c r="AU168" s="290">
        <v>0</v>
      </c>
      <c r="AV168" s="292">
        <v>0</v>
      </c>
      <c r="AW168" s="300">
        <f t="shared" si="21"/>
        <v>0</v>
      </c>
      <c r="BA168" s="235"/>
      <c r="BC168" s="235"/>
      <c r="BD168" s="235"/>
    </row>
    <row r="169" spans="1:56" x14ac:dyDescent="0.25">
      <c r="A169" s="283">
        <v>1993</v>
      </c>
      <c r="B169" s="283">
        <v>9</v>
      </c>
      <c r="C169" s="283">
        <v>30</v>
      </c>
      <c r="D169" s="283">
        <v>31</v>
      </c>
      <c r="E169" s="283">
        <f t="shared" si="16"/>
        <v>31</v>
      </c>
      <c r="F169" s="286">
        <v>0</v>
      </c>
      <c r="G169" s="290">
        <v>0</v>
      </c>
      <c r="H169" s="290">
        <v>0</v>
      </c>
      <c r="I169" s="291">
        <v>5.876753922887111E-2</v>
      </c>
      <c r="J169" s="301">
        <f t="shared" si="22"/>
        <v>5.2952006598345758E-2</v>
      </c>
      <c r="K169" s="292">
        <v>0</v>
      </c>
      <c r="L169" s="292">
        <v>0</v>
      </c>
      <c r="M169" s="292">
        <v>0</v>
      </c>
      <c r="N169" s="292">
        <v>0</v>
      </c>
      <c r="O169" s="293">
        <v>0</v>
      </c>
      <c r="P169" s="294">
        <v>0</v>
      </c>
      <c r="Q169" s="295">
        <v>0</v>
      </c>
      <c r="R169" s="296">
        <f t="shared" si="17"/>
        <v>7.3282365859038023E-2</v>
      </c>
      <c r="S169" s="301">
        <f t="shared" si="23"/>
        <v>-2.5236468657148306E-3</v>
      </c>
      <c r="T169" s="297">
        <v>0</v>
      </c>
      <c r="U169" s="298">
        <v>0</v>
      </c>
      <c r="V169" s="292">
        <f t="shared" si="18"/>
        <v>0</v>
      </c>
      <c r="W169" s="299">
        <v>0</v>
      </c>
      <c r="X169" s="290">
        <v>0</v>
      </c>
      <c r="Y169" s="290">
        <v>0</v>
      </c>
      <c r="Z169" s="296">
        <f>(Company_data!T169+F169)/Company_data!J169</f>
        <v>2.1984709757711407</v>
      </c>
      <c r="AA169" s="296">
        <f>(Company_data!S169+F169)/Company_data!J169</f>
        <v>2.1984709757711407</v>
      </c>
      <c r="AC169" s="300">
        <v>0</v>
      </c>
      <c r="AD169" s="301">
        <f t="shared" si="19"/>
        <v>5.876753922887111E-2</v>
      </c>
      <c r="AE169" s="292">
        <v>0</v>
      </c>
      <c r="AF169" s="301">
        <f t="shared" si="20"/>
        <v>5.876753922887111E-2</v>
      </c>
      <c r="AG169" s="292">
        <v>0</v>
      </c>
      <c r="AH169" s="292">
        <v>0</v>
      </c>
      <c r="AI169" s="292">
        <v>0</v>
      </c>
      <c r="AJ169" s="292">
        <v>0</v>
      </c>
      <c r="AL169" s="290">
        <v>0</v>
      </c>
      <c r="AN169" s="290">
        <v>0</v>
      </c>
      <c r="AO169" s="290">
        <v>0</v>
      </c>
      <c r="AP169" s="290">
        <v>0</v>
      </c>
      <c r="AQ169" s="290">
        <v>0</v>
      </c>
      <c r="AR169" s="290">
        <v>0</v>
      </c>
      <c r="AS169" s="290">
        <v>0</v>
      </c>
      <c r="AT169" s="290">
        <v>0</v>
      </c>
      <c r="AU169" s="290">
        <v>0</v>
      </c>
      <c r="AV169" s="292">
        <v>0</v>
      </c>
      <c r="AW169" s="300">
        <f t="shared" si="21"/>
        <v>0</v>
      </c>
      <c r="BA169" s="235"/>
      <c r="BC169" s="235"/>
      <c r="BD169" s="235"/>
    </row>
    <row r="170" spans="1:56" x14ac:dyDescent="0.25">
      <c r="A170" s="283">
        <v>1993</v>
      </c>
      <c r="B170" s="283">
        <v>10</v>
      </c>
      <c r="C170" s="283">
        <v>31</v>
      </c>
      <c r="D170" s="283">
        <v>30</v>
      </c>
      <c r="E170" s="283">
        <f t="shared" si="16"/>
        <v>30</v>
      </c>
      <c r="F170" s="286">
        <v>0</v>
      </c>
      <c r="G170" s="290">
        <v>0</v>
      </c>
      <c r="H170" s="290">
        <v>0</v>
      </c>
      <c r="I170" s="291">
        <v>5.5986542619906453E-2</v>
      </c>
      <c r="J170" s="301">
        <f t="shared" si="22"/>
        <v>5.2804666190906652E-2</v>
      </c>
      <c r="K170" s="292">
        <v>0</v>
      </c>
      <c r="L170" s="292">
        <v>0</v>
      </c>
      <c r="M170" s="292">
        <v>0</v>
      </c>
      <c r="N170" s="292">
        <v>0</v>
      </c>
      <c r="O170" s="293">
        <v>0</v>
      </c>
      <c r="P170" s="294">
        <v>0</v>
      </c>
      <c r="Q170" s="295">
        <v>0</v>
      </c>
      <c r="R170" s="296">
        <f t="shared" si="17"/>
        <v>6.4878253616636822E-2</v>
      </c>
      <c r="S170" s="301">
        <f t="shared" si="23"/>
        <v>-2.4897991296289682E-3</v>
      </c>
      <c r="T170" s="297">
        <v>0</v>
      </c>
      <c r="U170" s="298">
        <v>0</v>
      </c>
      <c r="V170" s="292">
        <f t="shared" si="18"/>
        <v>0</v>
      </c>
      <c r="W170" s="299">
        <v>0</v>
      </c>
      <c r="X170" s="290">
        <v>0</v>
      </c>
      <c r="Y170" s="290">
        <v>0</v>
      </c>
      <c r="Z170" s="296">
        <f>(Company_data!T170+F170)/Company_data!J170</f>
        <v>2.0112258621157415</v>
      </c>
      <c r="AA170" s="296">
        <f>(Company_data!S170+F170)/Company_data!J170</f>
        <v>2.0112258621157415</v>
      </c>
      <c r="AC170" s="300">
        <v>0</v>
      </c>
      <c r="AD170" s="301">
        <f t="shared" si="19"/>
        <v>5.5986542619906453E-2</v>
      </c>
      <c r="AE170" s="292">
        <v>0</v>
      </c>
      <c r="AF170" s="301">
        <f t="shared" si="20"/>
        <v>5.5986542619906453E-2</v>
      </c>
      <c r="AG170" s="292">
        <v>0</v>
      </c>
      <c r="AH170" s="292">
        <v>0</v>
      </c>
      <c r="AI170" s="292">
        <v>0</v>
      </c>
      <c r="AJ170" s="292">
        <v>0</v>
      </c>
      <c r="AL170" s="290">
        <v>0</v>
      </c>
      <c r="AN170" s="290">
        <v>0</v>
      </c>
      <c r="AO170" s="290">
        <v>0</v>
      </c>
      <c r="AP170" s="290">
        <v>0</v>
      </c>
      <c r="AQ170" s="290">
        <v>0</v>
      </c>
      <c r="AR170" s="290">
        <v>0</v>
      </c>
      <c r="AS170" s="290">
        <v>0</v>
      </c>
      <c r="AT170" s="290">
        <v>0</v>
      </c>
      <c r="AU170" s="290">
        <v>0</v>
      </c>
      <c r="AV170" s="292">
        <v>0</v>
      </c>
      <c r="AW170" s="300">
        <f t="shared" si="21"/>
        <v>0</v>
      </c>
      <c r="BA170" s="235"/>
      <c r="BC170" s="235"/>
      <c r="BD170" s="235"/>
    </row>
    <row r="171" spans="1:56" x14ac:dyDescent="0.25">
      <c r="A171" s="283">
        <v>1993</v>
      </c>
      <c r="B171" s="283">
        <v>11</v>
      </c>
      <c r="C171" s="283">
        <v>30</v>
      </c>
      <c r="D171" s="283">
        <v>31</v>
      </c>
      <c r="E171" s="283">
        <f t="shared" si="16"/>
        <v>31</v>
      </c>
      <c r="F171" s="286">
        <v>0</v>
      </c>
      <c r="G171" s="290">
        <v>0</v>
      </c>
      <c r="H171" s="290">
        <v>0</v>
      </c>
      <c r="I171" s="291">
        <v>5.1973279054329656E-2</v>
      </c>
      <c r="J171" s="301">
        <f t="shared" si="22"/>
        <v>5.2589390033270712E-2</v>
      </c>
      <c r="K171" s="292">
        <v>0</v>
      </c>
      <c r="L171" s="292">
        <v>0</v>
      </c>
      <c r="M171" s="292">
        <v>0</v>
      </c>
      <c r="N171" s="292">
        <v>0</v>
      </c>
      <c r="O171" s="293">
        <v>0</v>
      </c>
      <c r="P171" s="294">
        <v>0</v>
      </c>
      <c r="Q171" s="295">
        <v>0</v>
      </c>
      <c r="R171" s="296">
        <f t="shared" si="17"/>
        <v>5.7707955223277846E-2</v>
      </c>
      <c r="S171" s="301">
        <f t="shared" si="23"/>
        <v>-2.2904904468705328E-3</v>
      </c>
      <c r="T171" s="297">
        <v>0</v>
      </c>
      <c r="U171" s="298">
        <v>0</v>
      </c>
      <c r="V171" s="292">
        <f t="shared" si="18"/>
        <v>0</v>
      </c>
      <c r="W171" s="299">
        <v>0</v>
      </c>
      <c r="X171" s="290">
        <v>0</v>
      </c>
      <c r="Y171" s="290">
        <v>0</v>
      </c>
      <c r="Z171" s="296">
        <f>(Company_data!T171+F171)/Company_data!J171</f>
        <v>1.7312386566983353</v>
      </c>
      <c r="AA171" s="296">
        <f>(Company_data!S171+F171)/Company_data!J171</f>
        <v>1.7312386566983353</v>
      </c>
      <c r="AC171" s="300">
        <v>0</v>
      </c>
      <c r="AD171" s="301">
        <f t="shared" si="19"/>
        <v>5.1973279054329656E-2</v>
      </c>
      <c r="AE171" s="292">
        <v>0</v>
      </c>
      <c r="AF171" s="301">
        <f t="shared" si="20"/>
        <v>5.1973279054329656E-2</v>
      </c>
      <c r="AG171" s="292">
        <v>0</v>
      </c>
      <c r="AH171" s="292">
        <v>0</v>
      </c>
      <c r="AI171" s="292">
        <v>0</v>
      </c>
      <c r="AJ171" s="292">
        <v>0</v>
      </c>
      <c r="AL171" s="290">
        <v>0</v>
      </c>
      <c r="AN171" s="290">
        <v>0</v>
      </c>
      <c r="AO171" s="290">
        <v>0</v>
      </c>
      <c r="AP171" s="290">
        <v>0</v>
      </c>
      <c r="AQ171" s="290">
        <v>0</v>
      </c>
      <c r="AR171" s="290">
        <v>0</v>
      </c>
      <c r="AS171" s="290">
        <v>0</v>
      </c>
      <c r="AT171" s="290">
        <v>0</v>
      </c>
      <c r="AU171" s="290">
        <v>0</v>
      </c>
      <c r="AV171" s="292">
        <v>0</v>
      </c>
      <c r="AW171" s="300">
        <f t="shared" si="21"/>
        <v>0</v>
      </c>
      <c r="BA171" s="235"/>
      <c r="BC171" s="235"/>
      <c r="BD171" s="235"/>
    </row>
    <row r="172" spans="1:56" x14ac:dyDescent="0.25">
      <c r="A172" s="283">
        <v>1993</v>
      </c>
      <c r="B172" s="283">
        <v>12</v>
      </c>
      <c r="C172" s="283">
        <v>31</v>
      </c>
      <c r="D172" s="283">
        <v>30</v>
      </c>
      <c r="E172" s="283">
        <f t="shared" si="16"/>
        <v>30</v>
      </c>
      <c r="F172" s="286">
        <v>0</v>
      </c>
      <c r="G172" s="290">
        <v>0</v>
      </c>
      <c r="H172" s="290">
        <v>0</v>
      </c>
      <c r="I172" s="291">
        <v>4.896351968897044E-2</v>
      </c>
      <c r="J172" s="301">
        <f t="shared" si="22"/>
        <v>5.2466897550396734E-2</v>
      </c>
      <c r="K172" s="292">
        <v>0</v>
      </c>
      <c r="L172" s="292">
        <v>0</v>
      </c>
      <c r="M172" s="292">
        <v>0</v>
      </c>
      <c r="N172" s="292">
        <v>0</v>
      </c>
      <c r="O172" s="293">
        <v>0</v>
      </c>
      <c r="P172" s="294">
        <v>0</v>
      </c>
      <c r="Q172" s="295">
        <v>0</v>
      </c>
      <c r="R172" s="296">
        <f t="shared" si="17"/>
        <v>5.3917037653197421E-2</v>
      </c>
      <c r="S172" s="301">
        <f t="shared" si="23"/>
        <v>-2.0975355234700357E-3</v>
      </c>
      <c r="T172" s="297">
        <v>0</v>
      </c>
      <c r="U172" s="298">
        <v>0</v>
      </c>
      <c r="V172" s="292">
        <f t="shared" si="18"/>
        <v>0</v>
      </c>
      <c r="W172" s="299">
        <v>0</v>
      </c>
      <c r="X172" s="290">
        <v>0</v>
      </c>
      <c r="Y172" s="290">
        <v>0</v>
      </c>
      <c r="Z172" s="296">
        <f>(Company_data!T172+F172)/Company_data!J172</f>
        <v>1.67142816724912</v>
      </c>
      <c r="AA172" s="296">
        <f>(Company_data!S172+F172)/Company_data!J172</f>
        <v>1.67142816724912</v>
      </c>
      <c r="AC172" s="300">
        <v>0</v>
      </c>
      <c r="AD172" s="301">
        <f t="shared" si="19"/>
        <v>4.896351968897044E-2</v>
      </c>
      <c r="AE172" s="292">
        <v>0</v>
      </c>
      <c r="AF172" s="301">
        <f t="shared" si="20"/>
        <v>4.896351968897044E-2</v>
      </c>
      <c r="AG172" s="292">
        <v>0</v>
      </c>
      <c r="AH172" s="292">
        <v>0</v>
      </c>
      <c r="AI172" s="292">
        <v>0</v>
      </c>
      <c r="AJ172" s="292">
        <v>0</v>
      </c>
      <c r="AL172" s="290">
        <v>0</v>
      </c>
      <c r="AN172" s="290">
        <v>0</v>
      </c>
      <c r="AO172" s="290">
        <v>0</v>
      </c>
      <c r="AP172" s="290">
        <v>0</v>
      </c>
      <c r="AQ172" s="290">
        <v>0</v>
      </c>
      <c r="AR172" s="290">
        <v>0</v>
      </c>
      <c r="AS172" s="290">
        <v>0</v>
      </c>
      <c r="AT172" s="290">
        <v>0</v>
      </c>
      <c r="AU172" s="290">
        <v>0</v>
      </c>
      <c r="AV172" s="292">
        <v>0</v>
      </c>
      <c r="AW172" s="300">
        <f t="shared" si="21"/>
        <v>0</v>
      </c>
      <c r="BA172" s="235"/>
      <c r="BC172" s="235"/>
      <c r="BD172" s="235"/>
    </row>
    <row r="173" spans="1:56" x14ac:dyDescent="0.25">
      <c r="A173" s="283">
        <v>1994</v>
      </c>
      <c r="B173" s="283">
        <v>1</v>
      </c>
      <c r="C173" s="283">
        <v>31</v>
      </c>
      <c r="D173" s="283">
        <v>31</v>
      </c>
      <c r="E173" s="283">
        <f t="shared" si="16"/>
        <v>31</v>
      </c>
      <c r="F173" s="286">
        <v>0</v>
      </c>
      <c r="G173" s="290">
        <v>0</v>
      </c>
      <c r="H173" s="290">
        <v>0</v>
      </c>
      <c r="I173" s="291">
        <v>4.5103108663263648E-2</v>
      </c>
      <c r="J173" s="301">
        <f t="shared" si="22"/>
        <v>5.2308527957004636E-2</v>
      </c>
      <c r="K173" s="292">
        <v>0</v>
      </c>
      <c r="L173" s="292">
        <v>0</v>
      </c>
      <c r="M173" s="292">
        <v>0</v>
      </c>
      <c r="N173" s="292">
        <v>0</v>
      </c>
      <c r="O173" s="293">
        <v>0</v>
      </c>
      <c r="P173" s="294">
        <v>0</v>
      </c>
      <c r="Q173" s="295">
        <v>0</v>
      </c>
      <c r="R173" s="296">
        <f t="shared" si="17"/>
        <v>5.3723153921049552E-2</v>
      </c>
      <c r="S173" s="301">
        <f t="shared" si="23"/>
        <v>-1.9727473640649903E-3</v>
      </c>
      <c r="T173" s="297">
        <v>0</v>
      </c>
      <c r="U173" s="298">
        <v>0</v>
      </c>
      <c r="V173" s="292">
        <f t="shared" si="18"/>
        <v>0</v>
      </c>
      <c r="W173" s="299">
        <v>0</v>
      </c>
      <c r="X173" s="290">
        <v>0</v>
      </c>
      <c r="Y173" s="290">
        <v>0</v>
      </c>
      <c r="Z173" s="296">
        <f>(Company_data!T173+F173)/Company_data!J173</f>
        <v>1.665417771552536</v>
      </c>
      <c r="AA173" s="296">
        <f>(Company_data!S173+F173)/Company_data!J173</f>
        <v>1.665417771552536</v>
      </c>
      <c r="AC173" s="300">
        <v>0</v>
      </c>
      <c r="AD173" s="301">
        <f t="shared" si="19"/>
        <v>4.5103108663263648E-2</v>
      </c>
      <c r="AE173" s="292">
        <v>0</v>
      </c>
      <c r="AF173" s="301">
        <f t="shared" si="20"/>
        <v>4.5103108663263648E-2</v>
      </c>
      <c r="AG173" s="292">
        <v>0</v>
      </c>
      <c r="AH173" s="292">
        <v>0</v>
      </c>
      <c r="AI173" s="292">
        <v>0</v>
      </c>
      <c r="AJ173" s="292">
        <v>0</v>
      </c>
      <c r="AL173" s="290">
        <v>0</v>
      </c>
      <c r="AN173" s="290">
        <v>0</v>
      </c>
      <c r="AO173" s="290">
        <v>0</v>
      </c>
      <c r="AP173" s="290">
        <v>0</v>
      </c>
      <c r="AQ173" s="290">
        <v>0</v>
      </c>
      <c r="AR173" s="290">
        <v>0</v>
      </c>
      <c r="AS173" s="290">
        <v>0</v>
      </c>
      <c r="AT173" s="290">
        <v>0</v>
      </c>
      <c r="AU173" s="290">
        <v>0</v>
      </c>
      <c r="AV173" s="292">
        <v>0</v>
      </c>
      <c r="AW173" s="300">
        <f t="shared" si="21"/>
        <v>0</v>
      </c>
      <c r="BA173" s="235"/>
      <c r="BC173" s="235"/>
      <c r="BD173" s="235"/>
    </row>
    <row r="174" spans="1:56" x14ac:dyDescent="0.25">
      <c r="A174" s="283">
        <v>1994</v>
      </c>
      <c r="B174" s="283">
        <v>2</v>
      </c>
      <c r="C174" s="283">
        <v>28</v>
      </c>
      <c r="D174" s="283">
        <v>28</v>
      </c>
      <c r="E174" s="283">
        <f t="shared" si="16"/>
        <v>28</v>
      </c>
      <c r="F174" s="286">
        <v>0</v>
      </c>
      <c r="G174" s="290">
        <v>0</v>
      </c>
      <c r="H174" s="290">
        <v>0</v>
      </c>
      <c r="I174" s="291">
        <v>4.3063954071509883E-2</v>
      </c>
      <c r="J174" s="301">
        <f t="shared" si="22"/>
        <v>5.2220426294234117E-2</v>
      </c>
      <c r="K174" s="292">
        <v>0</v>
      </c>
      <c r="L174" s="292">
        <v>0</v>
      </c>
      <c r="M174" s="292">
        <v>0</v>
      </c>
      <c r="N174" s="292">
        <v>0</v>
      </c>
      <c r="O174" s="293">
        <v>0</v>
      </c>
      <c r="P174" s="294">
        <v>0</v>
      </c>
      <c r="Q174" s="295">
        <v>0</v>
      </c>
      <c r="R174" s="296">
        <f t="shared" si="17"/>
        <v>5.5476470154030011E-2</v>
      </c>
      <c r="S174" s="301">
        <f t="shared" si="23"/>
        <v>-1.9889094475791028E-3</v>
      </c>
      <c r="T174" s="297">
        <v>0</v>
      </c>
      <c r="U174" s="298">
        <v>0</v>
      </c>
      <c r="V174" s="292">
        <f t="shared" si="18"/>
        <v>0</v>
      </c>
      <c r="W174" s="299">
        <v>0</v>
      </c>
      <c r="X174" s="290">
        <v>0</v>
      </c>
      <c r="Y174" s="290">
        <v>0</v>
      </c>
      <c r="Z174" s="296">
        <f>(Company_data!T174+F174)/Company_data!J174</f>
        <v>1.5533411643128403</v>
      </c>
      <c r="AA174" s="296">
        <f>(Company_data!S174+F174)/Company_data!J174</f>
        <v>1.5533411643128403</v>
      </c>
      <c r="AC174" s="300">
        <v>0</v>
      </c>
      <c r="AD174" s="301">
        <f t="shared" si="19"/>
        <v>4.3063954071509883E-2</v>
      </c>
      <c r="AE174" s="292">
        <v>0</v>
      </c>
      <c r="AF174" s="301">
        <f t="shared" si="20"/>
        <v>4.3063954071509883E-2</v>
      </c>
      <c r="AG174" s="292">
        <v>0</v>
      </c>
      <c r="AH174" s="292">
        <v>0</v>
      </c>
      <c r="AI174" s="292">
        <v>0</v>
      </c>
      <c r="AJ174" s="292">
        <v>0</v>
      </c>
      <c r="AL174" s="290">
        <v>0</v>
      </c>
      <c r="AN174" s="290">
        <v>0</v>
      </c>
      <c r="AO174" s="290">
        <v>0</v>
      </c>
      <c r="AP174" s="290">
        <v>0</v>
      </c>
      <c r="AQ174" s="290">
        <v>0</v>
      </c>
      <c r="AR174" s="290">
        <v>0</v>
      </c>
      <c r="AS174" s="290">
        <v>0</v>
      </c>
      <c r="AT174" s="290">
        <v>0</v>
      </c>
      <c r="AU174" s="290">
        <v>0</v>
      </c>
      <c r="AV174" s="292">
        <v>0</v>
      </c>
      <c r="AW174" s="300">
        <f t="shared" si="21"/>
        <v>0</v>
      </c>
      <c r="BA174" s="235"/>
      <c r="BC174" s="235"/>
      <c r="BD174" s="235"/>
    </row>
    <row r="175" spans="1:56" x14ac:dyDescent="0.25">
      <c r="A175" s="283">
        <v>1994</v>
      </c>
      <c r="B175" s="283">
        <v>3</v>
      </c>
      <c r="C175" s="283">
        <v>31</v>
      </c>
      <c r="D175" s="283">
        <v>31</v>
      </c>
      <c r="E175" s="283">
        <f t="shared" si="16"/>
        <v>31</v>
      </c>
      <c r="F175" s="286">
        <v>0</v>
      </c>
      <c r="G175" s="290">
        <v>0</v>
      </c>
      <c r="H175" s="290">
        <v>0</v>
      </c>
      <c r="I175" s="291">
        <v>4.3426485154001493E-2</v>
      </c>
      <c r="J175" s="301">
        <f t="shared" si="22"/>
        <v>5.217231062099064E-2</v>
      </c>
      <c r="K175" s="292">
        <v>0</v>
      </c>
      <c r="L175" s="292">
        <v>0</v>
      </c>
      <c r="M175" s="292">
        <v>0</v>
      </c>
      <c r="N175" s="292">
        <v>0</v>
      </c>
      <c r="O175" s="293">
        <v>0</v>
      </c>
      <c r="P175" s="294">
        <v>0</v>
      </c>
      <c r="Q175" s="295">
        <v>0</v>
      </c>
      <c r="R175" s="296">
        <f t="shared" si="17"/>
        <v>5.6741408504090575E-2</v>
      </c>
      <c r="S175" s="301">
        <f t="shared" si="23"/>
        <v>-1.9420493728701665E-3</v>
      </c>
      <c r="T175" s="297">
        <v>0</v>
      </c>
      <c r="U175" s="298">
        <v>0</v>
      </c>
      <c r="V175" s="292">
        <f t="shared" si="18"/>
        <v>0</v>
      </c>
      <c r="W175" s="299">
        <v>0</v>
      </c>
      <c r="X175" s="290">
        <v>0</v>
      </c>
      <c r="Y175" s="290">
        <v>0</v>
      </c>
      <c r="Z175" s="296">
        <f>(Company_data!T175+F175)/Company_data!J175</f>
        <v>1.7589836636268079</v>
      </c>
      <c r="AA175" s="296">
        <f>(Company_data!S175+F175)/Company_data!J175</f>
        <v>1.7589836636268079</v>
      </c>
      <c r="AC175" s="300">
        <v>0</v>
      </c>
      <c r="AD175" s="301">
        <f t="shared" si="19"/>
        <v>4.3426485154001493E-2</v>
      </c>
      <c r="AE175" s="292">
        <v>0</v>
      </c>
      <c r="AF175" s="301">
        <f t="shared" si="20"/>
        <v>4.3426485154001493E-2</v>
      </c>
      <c r="AG175" s="292">
        <v>0</v>
      </c>
      <c r="AH175" s="292">
        <v>0</v>
      </c>
      <c r="AI175" s="292">
        <v>0</v>
      </c>
      <c r="AJ175" s="292">
        <v>0</v>
      </c>
      <c r="AL175" s="290">
        <v>0</v>
      </c>
      <c r="AN175" s="290">
        <v>0</v>
      </c>
      <c r="AO175" s="290">
        <v>0</v>
      </c>
      <c r="AP175" s="290">
        <v>0</v>
      </c>
      <c r="AQ175" s="290">
        <v>0</v>
      </c>
      <c r="AR175" s="290">
        <v>0</v>
      </c>
      <c r="AS175" s="290">
        <v>0</v>
      </c>
      <c r="AT175" s="290">
        <v>0</v>
      </c>
      <c r="AU175" s="290">
        <v>0</v>
      </c>
      <c r="AV175" s="292">
        <v>0</v>
      </c>
      <c r="AW175" s="300">
        <f t="shared" si="21"/>
        <v>0</v>
      </c>
      <c r="BA175" s="235"/>
      <c r="BC175" s="235"/>
      <c r="BD175" s="235"/>
    </row>
    <row r="176" spans="1:56" x14ac:dyDescent="0.25">
      <c r="A176" s="283">
        <v>1994</v>
      </c>
      <c r="B176" s="283">
        <v>4</v>
      </c>
      <c r="C176" s="283">
        <v>30</v>
      </c>
      <c r="D176" s="283">
        <v>31</v>
      </c>
      <c r="E176" s="283">
        <f t="shared" si="16"/>
        <v>31</v>
      </c>
      <c r="F176" s="286">
        <v>0</v>
      </c>
      <c r="G176" s="290">
        <v>0</v>
      </c>
      <c r="H176" s="290">
        <v>0</v>
      </c>
      <c r="I176" s="291">
        <v>4.9196023906984424E-2</v>
      </c>
      <c r="J176" s="301">
        <f t="shared" si="22"/>
        <v>5.2184080525374328E-2</v>
      </c>
      <c r="K176" s="292">
        <v>0</v>
      </c>
      <c r="L176" s="292">
        <v>0</v>
      </c>
      <c r="M176" s="292">
        <v>0</v>
      </c>
      <c r="N176" s="292">
        <v>0</v>
      </c>
      <c r="O176" s="293">
        <v>0</v>
      </c>
      <c r="P176" s="294">
        <v>0</v>
      </c>
      <c r="Q176" s="295">
        <v>0</v>
      </c>
      <c r="R176" s="296">
        <f t="shared" si="17"/>
        <v>6.1937826393535705E-2</v>
      </c>
      <c r="S176" s="301">
        <f t="shared" si="23"/>
        <v>-1.8039171277887539E-3</v>
      </c>
      <c r="T176" s="297">
        <v>0</v>
      </c>
      <c r="U176" s="298">
        <v>0</v>
      </c>
      <c r="V176" s="292">
        <f t="shared" si="18"/>
        <v>0</v>
      </c>
      <c r="W176" s="299">
        <v>0</v>
      </c>
      <c r="X176" s="290">
        <v>0</v>
      </c>
      <c r="Y176" s="290">
        <v>0</v>
      </c>
      <c r="Z176" s="296">
        <f>(Company_data!T176+F176)/Company_data!J176</f>
        <v>1.8581347918060711</v>
      </c>
      <c r="AA176" s="296">
        <f>(Company_data!S176+F176)/Company_data!J176</f>
        <v>1.8581347918060711</v>
      </c>
      <c r="AC176" s="300">
        <v>0</v>
      </c>
      <c r="AD176" s="301">
        <f t="shared" si="19"/>
        <v>4.9196023906984424E-2</v>
      </c>
      <c r="AE176" s="292">
        <v>0</v>
      </c>
      <c r="AF176" s="301">
        <f t="shared" si="20"/>
        <v>4.9196023906984424E-2</v>
      </c>
      <c r="AG176" s="292">
        <v>0</v>
      </c>
      <c r="AH176" s="292">
        <v>0</v>
      </c>
      <c r="AI176" s="292">
        <v>0</v>
      </c>
      <c r="AJ176" s="292">
        <v>0</v>
      </c>
      <c r="AL176" s="290">
        <v>0</v>
      </c>
      <c r="AN176" s="290">
        <v>0</v>
      </c>
      <c r="AO176" s="290">
        <v>0</v>
      </c>
      <c r="AP176" s="290">
        <v>0</v>
      </c>
      <c r="AQ176" s="290">
        <v>0</v>
      </c>
      <c r="AR176" s="290">
        <v>0</v>
      </c>
      <c r="AS176" s="290">
        <v>0</v>
      </c>
      <c r="AT176" s="290">
        <v>0</v>
      </c>
      <c r="AU176" s="290">
        <v>0</v>
      </c>
      <c r="AV176" s="292">
        <v>0</v>
      </c>
      <c r="AW176" s="300">
        <f t="shared" si="21"/>
        <v>0</v>
      </c>
      <c r="BA176" s="235"/>
      <c r="BC176" s="235"/>
      <c r="BD176" s="235"/>
    </row>
    <row r="177" spans="1:56" x14ac:dyDescent="0.25">
      <c r="A177" s="283">
        <v>1994</v>
      </c>
      <c r="B177" s="283">
        <v>5</v>
      </c>
      <c r="C177" s="283">
        <v>31</v>
      </c>
      <c r="D177" s="283">
        <v>30</v>
      </c>
      <c r="E177" s="283">
        <f t="shared" si="16"/>
        <v>30</v>
      </c>
      <c r="F177" s="286">
        <v>0</v>
      </c>
      <c r="G177" s="290">
        <v>0</v>
      </c>
      <c r="H177" s="290">
        <v>0</v>
      </c>
      <c r="I177" s="291">
        <v>5.45165597226097E-2</v>
      </c>
      <c r="J177" s="301">
        <f t="shared" si="22"/>
        <v>5.2121141660257379E-2</v>
      </c>
      <c r="K177" s="292">
        <v>0</v>
      </c>
      <c r="L177" s="292">
        <v>0</v>
      </c>
      <c r="M177" s="292">
        <v>0</v>
      </c>
      <c r="N177" s="292">
        <v>0</v>
      </c>
      <c r="O177" s="293">
        <v>0</v>
      </c>
      <c r="P177" s="294">
        <v>0</v>
      </c>
      <c r="Q177" s="295">
        <v>0</v>
      </c>
      <c r="R177" s="296">
        <f t="shared" si="17"/>
        <v>6.8302139226498276E-2</v>
      </c>
      <c r="S177" s="301">
        <f t="shared" si="23"/>
        <v>-1.6818124391157763E-3</v>
      </c>
      <c r="T177" s="297">
        <v>0</v>
      </c>
      <c r="U177" s="298">
        <v>0</v>
      </c>
      <c r="V177" s="292">
        <f t="shared" si="18"/>
        <v>0</v>
      </c>
      <c r="W177" s="299">
        <v>0</v>
      </c>
      <c r="X177" s="290">
        <v>0</v>
      </c>
      <c r="Y177" s="290">
        <v>0</v>
      </c>
      <c r="Z177" s="296">
        <f>(Company_data!T177+F177)/Company_data!J177</f>
        <v>2.1173663160214464</v>
      </c>
      <c r="AA177" s="296">
        <f>(Company_data!S177+F177)/Company_data!J177</f>
        <v>2.1173663160214464</v>
      </c>
      <c r="AC177" s="300">
        <v>0</v>
      </c>
      <c r="AD177" s="301">
        <f t="shared" si="19"/>
        <v>5.45165597226097E-2</v>
      </c>
      <c r="AE177" s="292">
        <v>0</v>
      </c>
      <c r="AF177" s="301">
        <f t="shared" si="20"/>
        <v>5.45165597226097E-2</v>
      </c>
      <c r="AG177" s="292">
        <v>0</v>
      </c>
      <c r="AH177" s="292">
        <v>0</v>
      </c>
      <c r="AI177" s="292">
        <v>0</v>
      </c>
      <c r="AJ177" s="292">
        <v>0</v>
      </c>
      <c r="AL177" s="290">
        <v>0</v>
      </c>
      <c r="AN177" s="290">
        <v>0</v>
      </c>
      <c r="AO177" s="290">
        <v>0</v>
      </c>
      <c r="AP177" s="290">
        <v>0</v>
      </c>
      <c r="AQ177" s="290">
        <v>0</v>
      </c>
      <c r="AR177" s="290">
        <v>0</v>
      </c>
      <c r="AS177" s="290">
        <v>0</v>
      </c>
      <c r="AT177" s="290">
        <v>0</v>
      </c>
      <c r="AU177" s="290">
        <v>0</v>
      </c>
      <c r="AV177" s="292">
        <v>0</v>
      </c>
      <c r="AW177" s="300">
        <f t="shared" si="21"/>
        <v>0</v>
      </c>
      <c r="BA177" s="235"/>
      <c r="BC177" s="235"/>
      <c r="BD177" s="235"/>
    </row>
    <row r="178" spans="1:56" x14ac:dyDescent="0.25">
      <c r="A178" s="283">
        <v>1994</v>
      </c>
      <c r="B178" s="283">
        <v>6</v>
      </c>
      <c r="C178" s="283">
        <v>30</v>
      </c>
      <c r="D178" s="283">
        <v>31</v>
      </c>
      <c r="E178" s="283">
        <f t="shared" si="16"/>
        <v>31</v>
      </c>
      <c r="F178" s="286">
        <v>0</v>
      </c>
      <c r="G178" s="290">
        <v>0</v>
      </c>
      <c r="H178" s="290">
        <v>0</v>
      </c>
      <c r="I178" s="291">
        <v>5.5869532912508395E-2</v>
      </c>
      <c r="J178" s="301">
        <f t="shared" si="22"/>
        <v>5.1998099869550472E-2</v>
      </c>
      <c r="K178" s="292">
        <v>0</v>
      </c>
      <c r="L178" s="292">
        <v>0</v>
      </c>
      <c r="M178" s="292">
        <v>0</v>
      </c>
      <c r="N178" s="292">
        <v>0</v>
      </c>
      <c r="O178" s="293">
        <v>0</v>
      </c>
      <c r="P178" s="294">
        <v>0</v>
      </c>
      <c r="Q178" s="295">
        <v>0</v>
      </c>
      <c r="R178" s="296">
        <f t="shared" si="17"/>
        <v>7.4546317076928895E-2</v>
      </c>
      <c r="S178" s="301">
        <f t="shared" si="23"/>
        <v>-1.5887490834113893E-3</v>
      </c>
      <c r="T178" s="297">
        <v>0</v>
      </c>
      <c r="U178" s="298">
        <v>0</v>
      </c>
      <c r="V178" s="292">
        <f t="shared" si="18"/>
        <v>0</v>
      </c>
      <c r="W178" s="299">
        <v>0</v>
      </c>
      <c r="X178" s="290">
        <v>0</v>
      </c>
      <c r="Y178" s="290">
        <v>0</v>
      </c>
      <c r="Z178" s="296">
        <f>(Company_data!T178+F178)/Company_data!J178</f>
        <v>2.2363895123078668</v>
      </c>
      <c r="AA178" s="296">
        <f>(Company_data!S178+F178)/Company_data!J178</f>
        <v>2.2363895123078668</v>
      </c>
      <c r="AC178" s="300">
        <v>0</v>
      </c>
      <c r="AD178" s="301">
        <f t="shared" si="19"/>
        <v>5.5869532912508395E-2</v>
      </c>
      <c r="AE178" s="292">
        <v>0</v>
      </c>
      <c r="AF178" s="301">
        <f t="shared" si="20"/>
        <v>5.5869532912508395E-2</v>
      </c>
      <c r="AG178" s="292">
        <v>0</v>
      </c>
      <c r="AH178" s="292">
        <v>0</v>
      </c>
      <c r="AI178" s="292">
        <v>0</v>
      </c>
      <c r="AJ178" s="292">
        <v>0</v>
      </c>
      <c r="AL178" s="290">
        <v>0</v>
      </c>
      <c r="AN178" s="290">
        <v>0</v>
      </c>
      <c r="AO178" s="290">
        <v>0</v>
      </c>
      <c r="AP178" s="290">
        <v>0</v>
      </c>
      <c r="AQ178" s="290">
        <v>0</v>
      </c>
      <c r="AR178" s="290">
        <v>0</v>
      </c>
      <c r="AS178" s="290">
        <v>0</v>
      </c>
      <c r="AT178" s="290">
        <v>0</v>
      </c>
      <c r="AU178" s="290">
        <v>0</v>
      </c>
      <c r="AV178" s="292">
        <v>0</v>
      </c>
      <c r="AW178" s="300">
        <f t="shared" si="21"/>
        <v>0</v>
      </c>
      <c r="BA178" s="235"/>
      <c r="BC178" s="235"/>
      <c r="BD178" s="235"/>
    </row>
    <row r="179" spans="1:56" x14ac:dyDescent="0.25">
      <c r="A179" s="283">
        <v>1994</v>
      </c>
      <c r="B179" s="283">
        <v>7</v>
      </c>
      <c r="C179" s="283">
        <v>31</v>
      </c>
      <c r="D179" s="283">
        <v>30</v>
      </c>
      <c r="E179" s="283">
        <f t="shared" si="16"/>
        <v>30</v>
      </c>
      <c r="F179" s="286">
        <v>0</v>
      </c>
      <c r="G179" s="290">
        <v>0</v>
      </c>
      <c r="H179" s="290">
        <v>0</v>
      </c>
      <c r="I179" s="291">
        <v>5.7005957477818871E-2</v>
      </c>
      <c r="J179" s="301">
        <f t="shared" si="22"/>
        <v>5.1870331146966348E-2</v>
      </c>
      <c r="K179" s="292">
        <v>0</v>
      </c>
      <c r="L179" s="292">
        <v>0</v>
      </c>
      <c r="M179" s="292">
        <v>0</v>
      </c>
      <c r="N179" s="292">
        <v>0</v>
      </c>
      <c r="O179" s="293">
        <v>0</v>
      </c>
      <c r="P179" s="294">
        <v>0</v>
      </c>
      <c r="Q179" s="295">
        <v>0</v>
      </c>
      <c r="R179" s="296">
        <f t="shared" si="17"/>
        <v>7.5407080667901347E-2</v>
      </c>
      <c r="S179" s="301">
        <f t="shared" si="23"/>
        <v>-1.4965339539531816E-3</v>
      </c>
      <c r="T179" s="297">
        <v>0</v>
      </c>
      <c r="U179" s="298">
        <v>0</v>
      </c>
      <c r="V179" s="292">
        <f t="shared" si="18"/>
        <v>0</v>
      </c>
      <c r="W179" s="299">
        <v>0</v>
      </c>
      <c r="X179" s="290">
        <v>0</v>
      </c>
      <c r="Y179" s="290">
        <v>0</v>
      </c>
      <c r="Z179" s="296">
        <f>(Company_data!T179+F179)/Company_data!J179</f>
        <v>2.3376195007049416</v>
      </c>
      <c r="AA179" s="296">
        <f>(Company_data!S179+F179)/Company_data!J179</f>
        <v>2.3376195007049416</v>
      </c>
      <c r="AC179" s="300">
        <v>0</v>
      </c>
      <c r="AD179" s="301">
        <f t="shared" si="19"/>
        <v>5.7005957477818871E-2</v>
      </c>
      <c r="AE179" s="292">
        <v>0</v>
      </c>
      <c r="AF179" s="301">
        <f t="shared" si="20"/>
        <v>5.7005957477818871E-2</v>
      </c>
      <c r="AG179" s="292">
        <v>0</v>
      </c>
      <c r="AH179" s="292">
        <v>0</v>
      </c>
      <c r="AI179" s="292">
        <v>0</v>
      </c>
      <c r="AJ179" s="292">
        <v>0</v>
      </c>
      <c r="AL179" s="290">
        <v>0</v>
      </c>
      <c r="AN179" s="290">
        <v>0</v>
      </c>
      <c r="AO179" s="290">
        <v>0</v>
      </c>
      <c r="AP179" s="290">
        <v>0</v>
      </c>
      <c r="AQ179" s="290">
        <v>0</v>
      </c>
      <c r="AR179" s="290">
        <v>0</v>
      </c>
      <c r="AS179" s="290">
        <v>0</v>
      </c>
      <c r="AT179" s="290">
        <v>0</v>
      </c>
      <c r="AU179" s="290">
        <v>0</v>
      </c>
      <c r="AV179" s="292">
        <v>0</v>
      </c>
      <c r="AW179" s="300">
        <f t="shared" si="21"/>
        <v>0</v>
      </c>
      <c r="BA179" s="235"/>
      <c r="BC179" s="235"/>
      <c r="BD179" s="235"/>
    </row>
    <row r="180" spans="1:56" x14ac:dyDescent="0.25">
      <c r="A180" s="283">
        <v>1994</v>
      </c>
      <c r="B180" s="283">
        <v>8</v>
      </c>
      <c r="C180" s="283">
        <v>31</v>
      </c>
      <c r="D180" s="283">
        <v>31</v>
      </c>
      <c r="E180" s="283">
        <f t="shared" si="16"/>
        <v>31</v>
      </c>
      <c r="F180" s="286">
        <v>0</v>
      </c>
      <c r="G180" s="290">
        <v>0</v>
      </c>
      <c r="H180" s="290">
        <v>0</v>
      </c>
      <c r="I180" s="291">
        <v>5.6333330891134084E-2</v>
      </c>
      <c r="J180" s="301">
        <f t="shared" si="22"/>
        <v>5.168381944932568E-2</v>
      </c>
      <c r="K180" s="292">
        <v>0</v>
      </c>
      <c r="L180" s="292">
        <v>0</v>
      </c>
      <c r="M180" s="292">
        <v>0</v>
      </c>
      <c r="N180" s="292">
        <v>0</v>
      </c>
      <c r="O180" s="293">
        <v>0</v>
      </c>
      <c r="P180" s="294">
        <v>0</v>
      </c>
      <c r="Q180" s="295">
        <v>0</v>
      </c>
      <c r="R180" s="296">
        <f t="shared" si="17"/>
        <v>7.4049904529704502E-2</v>
      </c>
      <c r="S180" s="301">
        <f t="shared" si="23"/>
        <v>-1.4691293128452701E-3</v>
      </c>
      <c r="T180" s="297">
        <v>0</v>
      </c>
      <c r="U180" s="298">
        <v>0</v>
      </c>
      <c r="V180" s="292">
        <f t="shared" si="18"/>
        <v>0</v>
      </c>
      <c r="W180" s="299">
        <v>0</v>
      </c>
      <c r="X180" s="290">
        <v>0</v>
      </c>
      <c r="Y180" s="290">
        <v>0</v>
      </c>
      <c r="Z180" s="296">
        <f>(Company_data!T180+F180)/Company_data!J180</f>
        <v>2.2955470404208396</v>
      </c>
      <c r="AA180" s="296">
        <f>(Company_data!S180+F180)/Company_data!J180</f>
        <v>2.2955470404208396</v>
      </c>
      <c r="AC180" s="300">
        <v>0</v>
      </c>
      <c r="AD180" s="301">
        <f t="shared" si="19"/>
        <v>5.6333330891134084E-2</v>
      </c>
      <c r="AE180" s="292">
        <v>0</v>
      </c>
      <c r="AF180" s="301">
        <f t="shared" si="20"/>
        <v>5.6333330891134084E-2</v>
      </c>
      <c r="AG180" s="292">
        <v>0</v>
      </c>
      <c r="AH180" s="292">
        <v>0</v>
      </c>
      <c r="AI180" s="292">
        <v>0</v>
      </c>
      <c r="AJ180" s="292">
        <v>0</v>
      </c>
      <c r="AL180" s="290">
        <v>0</v>
      </c>
      <c r="AN180" s="290">
        <v>0</v>
      </c>
      <c r="AO180" s="290">
        <v>0</v>
      </c>
      <c r="AP180" s="290">
        <v>0</v>
      </c>
      <c r="AQ180" s="290">
        <v>0</v>
      </c>
      <c r="AR180" s="290">
        <v>0</v>
      </c>
      <c r="AS180" s="290">
        <v>0</v>
      </c>
      <c r="AT180" s="290">
        <v>0</v>
      </c>
      <c r="AU180" s="290">
        <v>0</v>
      </c>
      <c r="AV180" s="292">
        <v>0</v>
      </c>
      <c r="AW180" s="300">
        <f t="shared" si="21"/>
        <v>0</v>
      </c>
      <c r="BA180" s="235"/>
      <c r="BC180" s="235"/>
      <c r="BD180" s="235"/>
    </row>
    <row r="181" spans="1:56" x14ac:dyDescent="0.25">
      <c r="A181" s="283">
        <v>1994</v>
      </c>
      <c r="B181" s="283">
        <v>9</v>
      </c>
      <c r="C181" s="283">
        <v>30</v>
      </c>
      <c r="D181" s="283">
        <v>31</v>
      </c>
      <c r="E181" s="283">
        <f t="shared" si="16"/>
        <v>31</v>
      </c>
      <c r="F181" s="286">
        <v>0</v>
      </c>
      <c r="G181" s="290">
        <v>0</v>
      </c>
      <c r="H181" s="290">
        <v>0</v>
      </c>
      <c r="I181" s="291">
        <v>5.5855423929584057E-2</v>
      </c>
      <c r="J181" s="301">
        <f t="shared" si="22"/>
        <v>5.1441143174385091E-2</v>
      </c>
      <c r="K181" s="292">
        <v>0</v>
      </c>
      <c r="L181" s="292">
        <v>0</v>
      </c>
      <c r="M181" s="292">
        <v>0</v>
      </c>
      <c r="N181" s="292">
        <v>0</v>
      </c>
      <c r="O181" s="293">
        <v>0</v>
      </c>
      <c r="P181" s="294">
        <v>0</v>
      </c>
      <c r="Q181" s="295">
        <v>0</v>
      </c>
      <c r="R181" s="296">
        <f t="shared" si="17"/>
        <v>7.1047388959672844E-2</v>
      </c>
      <c r="S181" s="301">
        <f t="shared" si="23"/>
        <v>-1.5108634239606664E-3</v>
      </c>
      <c r="T181" s="297">
        <v>0</v>
      </c>
      <c r="U181" s="298">
        <v>0</v>
      </c>
      <c r="V181" s="292">
        <f t="shared" si="18"/>
        <v>0</v>
      </c>
      <c r="W181" s="299">
        <v>0</v>
      </c>
      <c r="X181" s="290">
        <v>0</v>
      </c>
      <c r="Y181" s="290">
        <v>0</v>
      </c>
      <c r="Z181" s="296">
        <f>(Company_data!T181+F181)/Company_data!J181</f>
        <v>2.1314216687901855</v>
      </c>
      <c r="AA181" s="296">
        <f>(Company_data!S181+F181)/Company_data!J181</f>
        <v>2.1314216687901855</v>
      </c>
      <c r="AC181" s="300">
        <v>0</v>
      </c>
      <c r="AD181" s="301">
        <f t="shared" si="19"/>
        <v>5.5855423929584057E-2</v>
      </c>
      <c r="AE181" s="292">
        <v>0</v>
      </c>
      <c r="AF181" s="301">
        <f t="shared" si="20"/>
        <v>5.5855423929584057E-2</v>
      </c>
      <c r="AG181" s="292">
        <v>0</v>
      </c>
      <c r="AH181" s="292">
        <v>0</v>
      </c>
      <c r="AI181" s="292">
        <v>0</v>
      </c>
      <c r="AJ181" s="292">
        <v>0</v>
      </c>
      <c r="AL181" s="290">
        <v>0</v>
      </c>
      <c r="AN181" s="290">
        <v>0</v>
      </c>
      <c r="AO181" s="290">
        <v>0</v>
      </c>
      <c r="AP181" s="290">
        <v>0</v>
      </c>
      <c r="AQ181" s="290">
        <v>0</v>
      </c>
      <c r="AR181" s="290">
        <v>0</v>
      </c>
      <c r="AS181" s="290">
        <v>0</v>
      </c>
      <c r="AT181" s="290">
        <v>0</v>
      </c>
      <c r="AU181" s="290">
        <v>0</v>
      </c>
      <c r="AV181" s="292">
        <v>0</v>
      </c>
      <c r="AW181" s="300">
        <f t="shared" si="21"/>
        <v>0</v>
      </c>
      <c r="BA181" s="235"/>
      <c r="BC181" s="235"/>
      <c r="BD181" s="235"/>
    </row>
    <row r="182" spans="1:56" x14ac:dyDescent="0.25">
      <c r="A182" s="283">
        <v>1994</v>
      </c>
      <c r="B182" s="283">
        <v>10</v>
      </c>
      <c r="C182" s="283">
        <v>31</v>
      </c>
      <c r="D182" s="283">
        <v>30</v>
      </c>
      <c r="E182" s="283">
        <f t="shared" si="16"/>
        <v>30</v>
      </c>
      <c r="F182" s="286">
        <v>0</v>
      </c>
      <c r="G182" s="290">
        <v>0</v>
      </c>
      <c r="H182" s="290">
        <v>0</v>
      </c>
      <c r="I182" s="291">
        <v>5.4090254324307821E-2</v>
      </c>
      <c r="J182" s="301">
        <f t="shared" si="22"/>
        <v>5.1283119149751873E-2</v>
      </c>
      <c r="K182" s="292">
        <v>0</v>
      </c>
      <c r="L182" s="292">
        <v>0</v>
      </c>
      <c r="M182" s="292">
        <v>0</v>
      </c>
      <c r="N182" s="292">
        <v>0</v>
      </c>
      <c r="O182" s="293">
        <v>0</v>
      </c>
      <c r="P182" s="294">
        <v>0</v>
      </c>
      <c r="Q182" s="295">
        <v>0</v>
      </c>
      <c r="R182" s="296">
        <f t="shared" si="17"/>
        <v>6.641543662980226E-2</v>
      </c>
      <c r="S182" s="301">
        <f t="shared" si="23"/>
        <v>-1.5215470411547791E-3</v>
      </c>
      <c r="T182" s="297">
        <v>0</v>
      </c>
      <c r="U182" s="298">
        <v>0</v>
      </c>
      <c r="V182" s="292">
        <f t="shared" si="18"/>
        <v>0</v>
      </c>
      <c r="W182" s="299">
        <v>0</v>
      </c>
      <c r="X182" s="290">
        <v>0</v>
      </c>
      <c r="Y182" s="290">
        <v>0</v>
      </c>
      <c r="Z182" s="296">
        <f>(Company_data!T182+F182)/Company_data!J182</f>
        <v>2.0588785355238701</v>
      </c>
      <c r="AA182" s="296">
        <f>(Company_data!S182+F182)/Company_data!J182</f>
        <v>2.0588785355238701</v>
      </c>
      <c r="AC182" s="300">
        <v>0</v>
      </c>
      <c r="AD182" s="301">
        <f t="shared" si="19"/>
        <v>5.4090254324307821E-2</v>
      </c>
      <c r="AE182" s="292">
        <v>0</v>
      </c>
      <c r="AF182" s="301">
        <f t="shared" si="20"/>
        <v>5.4090254324307821E-2</v>
      </c>
      <c r="AG182" s="292">
        <v>0</v>
      </c>
      <c r="AH182" s="292">
        <v>0</v>
      </c>
      <c r="AI182" s="292">
        <v>0</v>
      </c>
      <c r="AJ182" s="292">
        <v>0</v>
      </c>
      <c r="AL182" s="290">
        <v>0</v>
      </c>
      <c r="AN182" s="290">
        <v>0</v>
      </c>
      <c r="AO182" s="290">
        <v>0</v>
      </c>
      <c r="AP182" s="290">
        <v>0</v>
      </c>
      <c r="AQ182" s="290">
        <v>0</v>
      </c>
      <c r="AR182" s="290">
        <v>0</v>
      </c>
      <c r="AS182" s="290">
        <v>0</v>
      </c>
      <c r="AT182" s="290">
        <v>0</v>
      </c>
      <c r="AU182" s="290">
        <v>0</v>
      </c>
      <c r="AV182" s="292">
        <v>0</v>
      </c>
      <c r="AW182" s="300">
        <f t="shared" si="21"/>
        <v>0</v>
      </c>
      <c r="BA182" s="235"/>
      <c r="BC182" s="235"/>
      <c r="BD182" s="235"/>
    </row>
    <row r="183" spans="1:56" x14ac:dyDescent="0.25">
      <c r="A183" s="283">
        <v>1994</v>
      </c>
      <c r="B183" s="283">
        <v>11</v>
      </c>
      <c r="C183" s="283">
        <v>30</v>
      </c>
      <c r="D183" s="283">
        <v>31</v>
      </c>
      <c r="E183" s="283">
        <f t="shared" si="16"/>
        <v>31</v>
      </c>
      <c r="F183" s="286">
        <v>0</v>
      </c>
      <c r="G183" s="290">
        <v>0</v>
      </c>
      <c r="H183" s="290">
        <v>0</v>
      </c>
      <c r="I183" s="291">
        <v>4.8355297622969209E-2</v>
      </c>
      <c r="J183" s="301">
        <f t="shared" si="22"/>
        <v>5.0981620697138498E-2</v>
      </c>
      <c r="K183" s="292">
        <v>0</v>
      </c>
      <c r="L183" s="292">
        <v>0</v>
      </c>
      <c r="M183" s="292">
        <v>0</v>
      </c>
      <c r="N183" s="292">
        <v>0</v>
      </c>
      <c r="O183" s="293">
        <v>0</v>
      </c>
      <c r="P183" s="294">
        <v>0</v>
      </c>
      <c r="Q183" s="295">
        <v>0</v>
      </c>
      <c r="R183" s="296">
        <f t="shared" si="17"/>
        <v>6.0674203610082321E-2</v>
      </c>
      <c r="S183" s="301">
        <f t="shared" si="23"/>
        <v>-1.6077693361322143E-3</v>
      </c>
      <c r="T183" s="297">
        <v>0</v>
      </c>
      <c r="U183" s="298">
        <v>0</v>
      </c>
      <c r="V183" s="292">
        <f t="shared" si="18"/>
        <v>0</v>
      </c>
      <c r="W183" s="299">
        <v>0</v>
      </c>
      <c r="X183" s="290">
        <v>0</v>
      </c>
      <c r="Y183" s="290">
        <v>0</v>
      </c>
      <c r="Z183" s="296">
        <f>(Company_data!T183+F183)/Company_data!J183</f>
        <v>1.8202261083024696</v>
      </c>
      <c r="AA183" s="296">
        <f>(Company_data!S183+F183)/Company_data!J183</f>
        <v>1.8202261083024696</v>
      </c>
      <c r="AC183" s="300">
        <v>0</v>
      </c>
      <c r="AD183" s="301">
        <f t="shared" si="19"/>
        <v>4.8355297622969209E-2</v>
      </c>
      <c r="AE183" s="292">
        <v>0</v>
      </c>
      <c r="AF183" s="301">
        <f t="shared" si="20"/>
        <v>4.8355297622969209E-2</v>
      </c>
      <c r="AG183" s="292">
        <v>0</v>
      </c>
      <c r="AH183" s="292">
        <v>0</v>
      </c>
      <c r="AI183" s="292">
        <v>0</v>
      </c>
      <c r="AJ183" s="292">
        <v>0</v>
      </c>
      <c r="AL183" s="290">
        <v>0</v>
      </c>
      <c r="AN183" s="290">
        <v>0</v>
      </c>
      <c r="AO183" s="290">
        <v>0</v>
      </c>
      <c r="AP183" s="290">
        <v>0</v>
      </c>
      <c r="AQ183" s="290">
        <v>0</v>
      </c>
      <c r="AR183" s="290">
        <v>0</v>
      </c>
      <c r="AS183" s="290">
        <v>0</v>
      </c>
      <c r="AT183" s="290">
        <v>0</v>
      </c>
      <c r="AU183" s="290">
        <v>0</v>
      </c>
      <c r="AV183" s="292">
        <v>0</v>
      </c>
      <c r="AW183" s="300">
        <f t="shared" si="21"/>
        <v>0</v>
      </c>
      <c r="BA183" s="235"/>
      <c r="BC183" s="235"/>
      <c r="BD183" s="235"/>
    </row>
    <row r="184" spans="1:56" x14ac:dyDescent="0.25">
      <c r="A184" s="283">
        <v>1994</v>
      </c>
      <c r="B184" s="283">
        <v>12</v>
      </c>
      <c r="C184" s="283">
        <v>31</v>
      </c>
      <c r="D184" s="283">
        <v>30</v>
      </c>
      <c r="E184" s="283">
        <f t="shared" si="16"/>
        <v>30</v>
      </c>
      <c r="F184" s="286">
        <v>0</v>
      </c>
      <c r="G184" s="290">
        <v>0</v>
      </c>
      <c r="H184" s="290">
        <v>0</v>
      </c>
      <c r="I184" s="291">
        <v>4.5468766595704396E-2</v>
      </c>
      <c r="J184" s="301">
        <f t="shared" si="22"/>
        <v>5.069039127269967E-2</v>
      </c>
      <c r="K184" s="292">
        <v>0</v>
      </c>
      <c r="L184" s="292">
        <v>0</v>
      </c>
      <c r="M184" s="292">
        <v>0</v>
      </c>
      <c r="N184" s="292">
        <v>0</v>
      </c>
      <c r="O184" s="293">
        <v>0</v>
      </c>
      <c r="P184" s="294">
        <v>0</v>
      </c>
      <c r="Q184" s="295">
        <v>0</v>
      </c>
      <c r="R184" s="296">
        <f t="shared" si="17"/>
        <v>5.6389857331128439E-2</v>
      </c>
      <c r="S184" s="301">
        <f t="shared" si="23"/>
        <v>-1.7765062776970639E-3</v>
      </c>
      <c r="T184" s="297">
        <v>0</v>
      </c>
      <c r="U184" s="298">
        <v>0</v>
      </c>
      <c r="V184" s="292">
        <f t="shared" si="18"/>
        <v>0</v>
      </c>
      <c r="W184" s="299">
        <v>0</v>
      </c>
      <c r="X184" s="290">
        <v>0</v>
      </c>
      <c r="Y184" s="290">
        <v>0</v>
      </c>
      <c r="Z184" s="296">
        <f>(Company_data!T184+F184)/Company_data!J184</f>
        <v>1.7480855772649817</v>
      </c>
      <c r="AA184" s="296">
        <f>(Company_data!S184+F184)/Company_data!J184</f>
        <v>1.7480855772649817</v>
      </c>
      <c r="AC184" s="300">
        <v>0</v>
      </c>
      <c r="AD184" s="301">
        <f t="shared" si="19"/>
        <v>4.5468766595704396E-2</v>
      </c>
      <c r="AE184" s="292">
        <v>0</v>
      </c>
      <c r="AF184" s="301">
        <f t="shared" si="20"/>
        <v>4.5468766595704396E-2</v>
      </c>
      <c r="AG184" s="292">
        <v>0</v>
      </c>
      <c r="AH184" s="292">
        <v>0</v>
      </c>
      <c r="AI184" s="292">
        <v>0</v>
      </c>
      <c r="AJ184" s="292">
        <v>0</v>
      </c>
      <c r="AL184" s="290">
        <v>0</v>
      </c>
      <c r="AN184" s="290">
        <v>0</v>
      </c>
      <c r="AO184" s="290">
        <v>0</v>
      </c>
      <c r="AP184" s="290">
        <v>0</v>
      </c>
      <c r="AQ184" s="290">
        <v>0</v>
      </c>
      <c r="AR184" s="290">
        <v>0</v>
      </c>
      <c r="AS184" s="290">
        <v>0</v>
      </c>
      <c r="AT184" s="290">
        <v>0</v>
      </c>
      <c r="AU184" s="290">
        <v>0</v>
      </c>
      <c r="AV184" s="292">
        <v>0</v>
      </c>
      <c r="AW184" s="300">
        <f t="shared" si="21"/>
        <v>0</v>
      </c>
      <c r="BA184" s="235"/>
      <c r="BC184" s="235"/>
      <c r="BD184" s="235"/>
    </row>
    <row r="185" spans="1:56" x14ac:dyDescent="0.25">
      <c r="A185" s="283">
        <v>1995</v>
      </c>
      <c r="B185" s="283">
        <v>1</v>
      </c>
      <c r="C185" s="283">
        <v>31</v>
      </c>
      <c r="D185" s="283">
        <v>31</v>
      </c>
      <c r="E185" s="283">
        <f t="shared" si="16"/>
        <v>31</v>
      </c>
      <c r="F185" s="286">
        <v>0</v>
      </c>
      <c r="G185" s="290">
        <v>0</v>
      </c>
      <c r="H185" s="290">
        <v>0</v>
      </c>
      <c r="I185" s="291">
        <v>4.249138332851516E-2</v>
      </c>
      <c r="J185" s="301">
        <f t="shared" si="22"/>
        <v>5.047274749480396E-2</v>
      </c>
      <c r="K185" s="302">
        <v>13280</v>
      </c>
      <c r="L185" s="302">
        <v>2467</v>
      </c>
      <c r="M185" s="302">
        <v>6394.127999999997</v>
      </c>
      <c r="N185" s="302">
        <v>238225.81899999999</v>
      </c>
      <c r="O185" s="293">
        <f>M185/K185</f>
        <v>0.48148554216867445</v>
      </c>
      <c r="P185" s="294">
        <f>N185/L185</f>
        <v>96.564985407377378</v>
      </c>
      <c r="Q185" s="295">
        <v>0</v>
      </c>
      <c r="R185" s="296">
        <f t="shared" si="17"/>
        <v>5.5758370078955767E-2</v>
      </c>
      <c r="S185" s="301">
        <f t="shared" si="23"/>
        <v>-1.8357804622006757E-3</v>
      </c>
      <c r="T185" s="297">
        <v>0</v>
      </c>
      <c r="U185" s="298">
        <v>0</v>
      </c>
      <c r="V185" s="292">
        <f t="shared" si="18"/>
        <v>0</v>
      </c>
      <c r="W185" s="299">
        <v>0</v>
      </c>
      <c r="X185" s="290">
        <v>0</v>
      </c>
      <c r="Y185" s="290">
        <v>0</v>
      </c>
      <c r="Z185" s="296">
        <f>(Company_data!T185+F185)/Company_data!J185</f>
        <v>1.7285094724476289</v>
      </c>
      <c r="AA185" s="296">
        <f>(Company_data!S185+F185)/Company_data!J185</f>
        <v>1.7285094724476289</v>
      </c>
      <c r="AC185" s="300">
        <v>0</v>
      </c>
      <c r="AD185" s="301">
        <f t="shared" si="19"/>
        <v>4.249138332851516E-2</v>
      </c>
      <c r="AE185" s="292">
        <v>0</v>
      </c>
      <c r="AF185" s="301">
        <f t="shared" si="20"/>
        <v>4.249138332851516E-2</v>
      </c>
      <c r="AG185" s="292">
        <v>0</v>
      </c>
      <c r="AH185" s="292">
        <v>0</v>
      </c>
      <c r="AI185" s="292">
        <v>0</v>
      </c>
      <c r="AJ185" s="292">
        <v>0</v>
      </c>
      <c r="AL185" s="290">
        <v>0</v>
      </c>
      <c r="AN185" s="290">
        <v>0</v>
      </c>
      <c r="AO185" s="290">
        <v>0</v>
      </c>
      <c r="AP185" s="290">
        <v>0</v>
      </c>
      <c r="AQ185" s="290">
        <v>0</v>
      </c>
      <c r="AR185" s="290">
        <v>0</v>
      </c>
      <c r="AS185" s="290">
        <v>0</v>
      </c>
      <c r="AT185" s="290">
        <v>0</v>
      </c>
      <c r="AU185" s="290">
        <v>0</v>
      </c>
      <c r="AV185" s="292">
        <v>0</v>
      </c>
      <c r="AW185" s="300">
        <f t="shared" si="21"/>
        <v>0</v>
      </c>
      <c r="BA185" s="235"/>
      <c r="BC185" s="235"/>
      <c r="BD185" s="235"/>
    </row>
    <row r="186" spans="1:56" x14ac:dyDescent="0.25">
      <c r="A186" s="283">
        <v>1995</v>
      </c>
      <c r="B186" s="283">
        <v>2</v>
      </c>
      <c r="C186" s="283">
        <v>28</v>
      </c>
      <c r="D186" s="283">
        <v>28</v>
      </c>
      <c r="E186" s="283">
        <f t="shared" si="16"/>
        <v>28</v>
      </c>
      <c r="F186" s="286">
        <v>0</v>
      </c>
      <c r="G186" s="290">
        <v>0</v>
      </c>
      <c r="H186" s="290">
        <v>0</v>
      </c>
      <c r="I186" s="291">
        <v>4.2143496950903268E-2</v>
      </c>
      <c r="J186" s="301">
        <f t="shared" si="22"/>
        <v>5.0396042734753406E-2</v>
      </c>
      <c r="K186" s="302">
        <v>13124</v>
      </c>
      <c r="L186" s="302">
        <v>2466</v>
      </c>
      <c r="M186" s="302">
        <v>6180.6080000000075</v>
      </c>
      <c r="N186" s="302">
        <v>229906.451</v>
      </c>
      <c r="O186" s="293">
        <f t="shared" ref="O186:O249" si="24">M186/K186</f>
        <v>0.47093934775982987</v>
      </c>
      <c r="P186" s="294">
        <f t="shared" ref="P186:P249" si="25">N186/L186</f>
        <v>93.23051540957016</v>
      </c>
      <c r="Q186" s="295">
        <v>0</v>
      </c>
      <c r="R186" s="296">
        <f t="shared" si="17"/>
        <v>5.798127380501418E-2</v>
      </c>
      <c r="S186" s="301">
        <f t="shared" si="23"/>
        <v>-1.8243835594807106E-3</v>
      </c>
      <c r="T186" s="297">
        <v>0</v>
      </c>
      <c r="U186" s="298">
        <v>0</v>
      </c>
      <c r="V186" s="292">
        <f t="shared" si="18"/>
        <v>0</v>
      </c>
      <c r="W186" s="299">
        <v>0</v>
      </c>
      <c r="X186" s="290">
        <v>0</v>
      </c>
      <c r="Y186" s="290">
        <v>0</v>
      </c>
      <c r="Z186" s="296">
        <f>(Company_data!T186+F186)/Company_data!J186</f>
        <v>1.6234756665403971</v>
      </c>
      <c r="AA186" s="296">
        <f>(Company_data!S186+F186)/Company_data!J186</f>
        <v>1.6234756665403971</v>
      </c>
      <c r="AC186" s="300">
        <v>0</v>
      </c>
      <c r="AD186" s="301">
        <f t="shared" si="19"/>
        <v>4.2143496950903268E-2</v>
      </c>
      <c r="AE186" s="292">
        <v>0</v>
      </c>
      <c r="AF186" s="301">
        <f t="shared" si="20"/>
        <v>4.2143496950903268E-2</v>
      </c>
      <c r="AG186" s="292">
        <v>0</v>
      </c>
      <c r="AH186" s="292">
        <v>0</v>
      </c>
      <c r="AI186" s="292">
        <v>0</v>
      </c>
      <c r="AJ186" s="292">
        <v>0</v>
      </c>
      <c r="AL186" s="290">
        <v>0</v>
      </c>
      <c r="AN186" s="290">
        <v>0</v>
      </c>
      <c r="AO186" s="290">
        <v>0</v>
      </c>
      <c r="AP186" s="290">
        <v>0</v>
      </c>
      <c r="AQ186" s="290">
        <v>0</v>
      </c>
      <c r="AR186" s="290">
        <v>0</v>
      </c>
      <c r="AS186" s="290">
        <v>0</v>
      </c>
      <c r="AT186" s="290">
        <v>0</v>
      </c>
      <c r="AU186" s="290">
        <v>0</v>
      </c>
      <c r="AV186" s="292">
        <v>0</v>
      </c>
      <c r="AW186" s="300">
        <f t="shared" si="21"/>
        <v>0</v>
      </c>
      <c r="BA186" s="235"/>
      <c r="BC186" s="235"/>
      <c r="BD186" s="235"/>
    </row>
    <row r="187" spans="1:56" x14ac:dyDescent="0.25">
      <c r="A187" s="283">
        <v>1995</v>
      </c>
      <c r="B187" s="283">
        <v>3</v>
      </c>
      <c r="C187" s="283">
        <v>31</v>
      </c>
      <c r="D187" s="283">
        <v>31</v>
      </c>
      <c r="E187" s="283">
        <f t="shared" si="16"/>
        <v>31</v>
      </c>
      <c r="F187" s="286">
        <v>0</v>
      </c>
      <c r="G187" s="290">
        <v>0</v>
      </c>
      <c r="H187" s="290">
        <v>0</v>
      </c>
      <c r="I187" s="291">
        <v>4.1815883083185727E-2</v>
      </c>
      <c r="J187" s="301">
        <f t="shared" si="22"/>
        <v>5.0261825895518759E-2</v>
      </c>
      <c r="K187" s="302">
        <v>12865</v>
      </c>
      <c r="L187" s="302">
        <v>2463</v>
      </c>
      <c r="M187" s="302">
        <v>6481.7760000000126</v>
      </c>
      <c r="N187" s="302">
        <v>229620.09099999999</v>
      </c>
      <c r="O187" s="293">
        <f t="shared" si="24"/>
        <v>0.50383023707734265</v>
      </c>
      <c r="P187" s="294">
        <f t="shared" si="25"/>
        <v>93.22780795777507</v>
      </c>
      <c r="Q187" s="295">
        <v>0</v>
      </c>
      <c r="R187" s="296">
        <f t="shared" si="17"/>
        <v>5.5455729540763304E-2</v>
      </c>
      <c r="S187" s="301">
        <f t="shared" si="23"/>
        <v>-1.910484725471881E-3</v>
      </c>
      <c r="T187" s="297">
        <v>0</v>
      </c>
      <c r="U187" s="298">
        <v>0</v>
      </c>
      <c r="V187" s="292">
        <f t="shared" si="18"/>
        <v>0</v>
      </c>
      <c r="W187" s="299">
        <v>0</v>
      </c>
      <c r="X187" s="290">
        <v>0</v>
      </c>
      <c r="Y187" s="290">
        <v>0</v>
      </c>
      <c r="Z187" s="296">
        <f>(Company_data!T187+F187)/Company_data!J187</f>
        <v>1.7191276157636624</v>
      </c>
      <c r="AA187" s="296">
        <f>(Company_data!S187+F187)/Company_data!J187</f>
        <v>1.7191276157636624</v>
      </c>
      <c r="AC187" s="300">
        <v>0</v>
      </c>
      <c r="AD187" s="301">
        <f t="shared" si="19"/>
        <v>4.1815883083185727E-2</v>
      </c>
      <c r="AE187" s="292">
        <v>0</v>
      </c>
      <c r="AF187" s="301">
        <f t="shared" si="20"/>
        <v>4.1815883083185727E-2</v>
      </c>
      <c r="AG187" s="292">
        <v>0</v>
      </c>
      <c r="AH187" s="292">
        <v>0</v>
      </c>
      <c r="AI187" s="292">
        <v>0</v>
      </c>
      <c r="AJ187" s="292">
        <v>0</v>
      </c>
      <c r="AL187" s="290">
        <v>0</v>
      </c>
      <c r="AN187" s="290">
        <v>0</v>
      </c>
      <c r="AO187" s="290">
        <v>0</v>
      </c>
      <c r="AP187" s="290">
        <v>0</v>
      </c>
      <c r="AQ187" s="290">
        <v>0</v>
      </c>
      <c r="AR187" s="290">
        <v>0</v>
      </c>
      <c r="AS187" s="290">
        <v>0</v>
      </c>
      <c r="AT187" s="290">
        <v>0</v>
      </c>
      <c r="AU187" s="290">
        <v>0</v>
      </c>
      <c r="AV187" s="292">
        <v>0</v>
      </c>
      <c r="AW187" s="300">
        <f t="shared" si="21"/>
        <v>0</v>
      </c>
      <c r="BA187" s="235"/>
      <c r="BC187" s="235"/>
      <c r="BD187" s="235"/>
    </row>
    <row r="188" spans="1:56" x14ac:dyDescent="0.25">
      <c r="A188" s="283">
        <v>1995</v>
      </c>
      <c r="B188" s="283">
        <v>4</v>
      </c>
      <c r="C188" s="283">
        <v>30</v>
      </c>
      <c r="D188" s="283">
        <v>31</v>
      </c>
      <c r="E188" s="283">
        <f t="shared" si="16"/>
        <v>31</v>
      </c>
      <c r="F188" s="286">
        <v>0</v>
      </c>
      <c r="G188" s="290">
        <v>0</v>
      </c>
      <c r="H188" s="290">
        <v>0</v>
      </c>
      <c r="I188" s="291">
        <v>4.8158506288271924E-2</v>
      </c>
      <c r="J188" s="301">
        <f t="shared" si="22"/>
        <v>5.0175366093959374E-2</v>
      </c>
      <c r="K188" s="302">
        <v>12618</v>
      </c>
      <c r="L188" s="302">
        <v>2454</v>
      </c>
      <c r="M188" s="302">
        <v>6771.4549999999872</v>
      </c>
      <c r="N188" s="302">
        <v>232961.80300000001</v>
      </c>
      <c r="O188" s="293">
        <f t="shared" si="24"/>
        <v>0.53665042003486985</v>
      </c>
      <c r="P188" s="294">
        <f t="shared" si="25"/>
        <v>94.931460065199687</v>
      </c>
      <c r="Q188" s="295">
        <v>0</v>
      </c>
      <c r="R188" s="296">
        <f t="shared" si="17"/>
        <v>6.1240031749397537E-2</v>
      </c>
      <c r="S188" s="301">
        <f t="shared" si="23"/>
        <v>-2.0087144314149541E-3</v>
      </c>
      <c r="T188" s="297">
        <v>0</v>
      </c>
      <c r="U188" s="298">
        <v>0</v>
      </c>
      <c r="V188" s="292">
        <f t="shared" si="18"/>
        <v>0</v>
      </c>
      <c r="W188" s="299">
        <v>0</v>
      </c>
      <c r="X188" s="290">
        <v>0</v>
      </c>
      <c r="Y188" s="290">
        <v>0</v>
      </c>
      <c r="Z188" s="296">
        <f>(Company_data!T188+F188)/Company_data!J188</f>
        <v>1.8372009524819262</v>
      </c>
      <c r="AA188" s="296">
        <f>(Company_data!S188+F188)/Company_data!J188</f>
        <v>1.8372009524819262</v>
      </c>
      <c r="AC188" s="300">
        <v>0</v>
      </c>
      <c r="AD188" s="301">
        <f t="shared" si="19"/>
        <v>4.8158506288271924E-2</v>
      </c>
      <c r="AE188" s="292">
        <v>0</v>
      </c>
      <c r="AF188" s="301">
        <f t="shared" si="20"/>
        <v>4.8158506288271924E-2</v>
      </c>
      <c r="AG188" s="292">
        <v>0</v>
      </c>
      <c r="AH188" s="292">
        <v>0</v>
      </c>
      <c r="AI188" s="292">
        <v>0</v>
      </c>
      <c r="AJ188" s="292">
        <v>0</v>
      </c>
      <c r="AL188" s="290">
        <v>0</v>
      </c>
      <c r="AN188" s="290">
        <v>0</v>
      </c>
      <c r="AO188" s="290">
        <v>0</v>
      </c>
      <c r="AP188" s="290">
        <v>0</v>
      </c>
      <c r="AQ188" s="290">
        <v>0</v>
      </c>
      <c r="AR188" s="290">
        <v>0</v>
      </c>
      <c r="AS188" s="290">
        <v>0</v>
      </c>
      <c r="AT188" s="290">
        <v>0</v>
      </c>
      <c r="AU188" s="290">
        <v>0</v>
      </c>
      <c r="AV188" s="292">
        <v>0</v>
      </c>
      <c r="AW188" s="300">
        <f t="shared" si="21"/>
        <v>0</v>
      </c>
      <c r="BA188" s="235"/>
      <c r="BC188" s="235"/>
      <c r="BD188" s="235"/>
    </row>
    <row r="189" spans="1:56" x14ac:dyDescent="0.25">
      <c r="A189" s="283">
        <v>1995</v>
      </c>
      <c r="B189" s="283">
        <v>5</v>
      </c>
      <c r="C189" s="283">
        <v>31</v>
      </c>
      <c r="D189" s="283">
        <v>30</v>
      </c>
      <c r="E189" s="283">
        <f t="shared" si="16"/>
        <v>30</v>
      </c>
      <c r="F189" s="286">
        <v>0</v>
      </c>
      <c r="G189" s="290">
        <v>0</v>
      </c>
      <c r="H189" s="290">
        <v>0</v>
      </c>
      <c r="I189" s="291">
        <v>5.2317315730636388E-2</v>
      </c>
      <c r="J189" s="301">
        <f t="shared" si="22"/>
        <v>4.9992095761294937E-2</v>
      </c>
      <c r="K189" s="302">
        <v>12483</v>
      </c>
      <c r="L189" s="302">
        <v>2451</v>
      </c>
      <c r="M189" s="302">
        <v>7096.6560000000172</v>
      </c>
      <c r="N189" s="302">
        <v>269381.44799999997</v>
      </c>
      <c r="O189" s="293">
        <f t="shared" si="24"/>
        <v>0.56850564768084733</v>
      </c>
      <c r="P189" s="294">
        <f t="shared" si="25"/>
        <v>109.90675152998774</v>
      </c>
      <c r="Q189" s="295">
        <v>0</v>
      </c>
      <c r="R189" s="296">
        <f t="shared" si="17"/>
        <v>7.5105831790106756E-2</v>
      </c>
      <c r="S189" s="301">
        <f t="shared" si="23"/>
        <v>-2.1290458989624422E-3</v>
      </c>
      <c r="T189" s="297">
        <v>0</v>
      </c>
      <c r="U189" s="298">
        <v>0</v>
      </c>
      <c r="V189" s="292">
        <f t="shared" si="18"/>
        <v>0</v>
      </c>
      <c r="W189" s="299">
        <v>0</v>
      </c>
      <c r="X189" s="290">
        <v>0</v>
      </c>
      <c r="Y189" s="290">
        <v>0</v>
      </c>
      <c r="Z189" s="296">
        <f>(Company_data!T189+F189)/Company_data!J189</f>
        <v>2.3282807854933094</v>
      </c>
      <c r="AA189" s="296">
        <f>(Company_data!S189+F189)/Company_data!J189</f>
        <v>2.3282807854933094</v>
      </c>
      <c r="AC189" s="300">
        <v>0</v>
      </c>
      <c r="AD189" s="301">
        <f t="shared" si="19"/>
        <v>5.2317315730636388E-2</v>
      </c>
      <c r="AE189" s="292">
        <v>0</v>
      </c>
      <c r="AF189" s="301">
        <f t="shared" si="20"/>
        <v>5.2317315730636388E-2</v>
      </c>
      <c r="AG189" s="292">
        <v>0</v>
      </c>
      <c r="AH189" s="292">
        <v>0</v>
      </c>
      <c r="AI189" s="292">
        <v>0</v>
      </c>
      <c r="AJ189" s="292">
        <v>0</v>
      </c>
      <c r="AL189" s="290">
        <v>0</v>
      </c>
      <c r="AN189" s="290">
        <v>0</v>
      </c>
      <c r="AO189" s="290">
        <v>0</v>
      </c>
      <c r="AP189" s="290">
        <v>0</v>
      </c>
      <c r="AQ189" s="290">
        <v>0</v>
      </c>
      <c r="AR189" s="290">
        <v>0</v>
      </c>
      <c r="AS189" s="290">
        <v>0</v>
      </c>
      <c r="AT189" s="290">
        <v>0</v>
      </c>
      <c r="AU189" s="290">
        <v>0</v>
      </c>
      <c r="AV189" s="292">
        <v>0</v>
      </c>
      <c r="AW189" s="300">
        <f t="shared" si="21"/>
        <v>0</v>
      </c>
      <c r="BA189" s="235"/>
      <c r="BC189" s="235"/>
      <c r="BD189" s="235"/>
    </row>
    <row r="190" spans="1:56" x14ac:dyDescent="0.25">
      <c r="A190" s="283">
        <v>1995</v>
      </c>
      <c r="B190" s="283">
        <v>6</v>
      </c>
      <c r="C190" s="283">
        <v>30</v>
      </c>
      <c r="D190" s="283">
        <v>31</v>
      </c>
      <c r="E190" s="283">
        <f t="shared" si="16"/>
        <v>31</v>
      </c>
      <c r="F190" s="286">
        <v>0</v>
      </c>
      <c r="G190" s="290">
        <v>0</v>
      </c>
      <c r="H190" s="290">
        <v>0</v>
      </c>
      <c r="I190" s="291">
        <v>5.3770707526275753E-2</v>
      </c>
      <c r="J190" s="301">
        <f t="shared" si="22"/>
        <v>4.9817193645775554E-2</v>
      </c>
      <c r="K190" s="302">
        <v>12524</v>
      </c>
      <c r="L190" s="302">
        <v>2430</v>
      </c>
      <c r="M190" s="302">
        <v>7326.4280000000144</v>
      </c>
      <c r="N190" s="302">
        <v>256134.3</v>
      </c>
      <c r="O190" s="293">
        <f t="shared" si="24"/>
        <v>0.58499105717023425</v>
      </c>
      <c r="P190" s="294">
        <f t="shared" si="25"/>
        <v>105.40506172839505</v>
      </c>
      <c r="Q190" s="295">
        <v>0</v>
      </c>
      <c r="R190" s="296">
        <f t="shared" si="17"/>
        <v>7.3214951296640768E-2</v>
      </c>
      <c r="S190" s="301">
        <f t="shared" si="23"/>
        <v>-2.1809062237749186E-3</v>
      </c>
      <c r="T190" s="297">
        <v>0</v>
      </c>
      <c r="U190" s="298">
        <v>0</v>
      </c>
      <c r="V190" s="292">
        <f t="shared" si="18"/>
        <v>0</v>
      </c>
      <c r="W190" s="299">
        <v>0</v>
      </c>
      <c r="X190" s="290">
        <v>0</v>
      </c>
      <c r="Y190" s="290">
        <v>0</v>
      </c>
      <c r="Z190" s="296">
        <f>(Company_data!T190+F190)/Company_data!J190</f>
        <v>2.1964485388992232</v>
      </c>
      <c r="AA190" s="296">
        <f>(Company_data!S190+F190)/Company_data!J190</f>
        <v>2.1964485388992232</v>
      </c>
      <c r="AC190" s="300">
        <v>0</v>
      </c>
      <c r="AD190" s="301">
        <f t="shared" si="19"/>
        <v>5.3770707526275753E-2</v>
      </c>
      <c r="AE190" s="292">
        <v>0</v>
      </c>
      <c r="AF190" s="301">
        <f t="shared" si="20"/>
        <v>5.3770707526275753E-2</v>
      </c>
      <c r="AG190" s="292">
        <v>0</v>
      </c>
      <c r="AH190" s="292">
        <v>0</v>
      </c>
      <c r="AI190" s="292">
        <v>0</v>
      </c>
      <c r="AJ190" s="292">
        <v>0</v>
      </c>
      <c r="AL190" s="290">
        <v>0</v>
      </c>
      <c r="AN190" s="290">
        <v>0</v>
      </c>
      <c r="AO190" s="290">
        <v>0</v>
      </c>
      <c r="AP190" s="290">
        <v>0</v>
      </c>
      <c r="AQ190" s="290">
        <v>0</v>
      </c>
      <c r="AR190" s="290">
        <v>0</v>
      </c>
      <c r="AS190" s="290">
        <v>0</v>
      </c>
      <c r="AT190" s="290">
        <v>0</v>
      </c>
      <c r="AU190" s="290">
        <v>0</v>
      </c>
      <c r="AV190" s="292">
        <v>0</v>
      </c>
      <c r="AW190" s="300">
        <f t="shared" si="21"/>
        <v>0</v>
      </c>
      <c r="BA190" s="235"/>
      <c r="BC190" s="235"/>
      <c r="BD190" s="235"/>
    </row>
    <row r="191" spans="1:56" x14ac:dyDescent="0.25">
      <c r="A191" s="283">
        <v>1995</v>
      </c>
      <c r="B191" s="283">
        <v>7</v>
      </c>
      <c r="C191" s="283">
        <v>31</v>
      </c>
      <c r="D191" s="283">
        <v>30</v>
      </c>
      <c r="E191" s="283">
        <f t="shared" si="16"/>
        <v>30</v>
      </c>
      <c r="F191" s="286">
        <v>0</v>
      </c>
      <c r="G191" s="290">
        <v>0</v>
      </c>
      <c r="H191" s="290">
        <v>0</v>
      </c>
      <c r="I191" s="291">
        <v>5.5003347211453391E-2</v>
      </c>
      <c r="J191" s="301">
        <f t="shared" si="22"/>
        <v>4.9650309456911762E-2</v>
      </c>
      <c r="K191" s="302">
        <v>12521</v>
      </c>
      <c r="L191" s="302">
        <v>2432</v>
      </c>
      <c r="M191" s="302">
        <v>7296.0590000000084</v>
      </c>
      <c r="N191" s="302">
        <v>246715.413</v>
      </c>
      <c r="O191" s="293">
        <f t="shared" si="24"/>
        <v>0.58270577429917803</v>
      </c>
      <c r="P191" s="294">
        <f t="shared" si="25"/>
        <v>101.44548231907895</v>
      </c>
      <c r="Q191" s="295">
        <v>0</v>
      </c>
      <c r="R191" s="296">
        <f t="shared" si="17"/>
        <v>7.6660667811624103E-2</v>
      </c>
      <c r="S191" s="301">
        <f t="shared" si="23"/>
        <v>-2.2200216900545855E-3</v>
      </c>
      <c r="T191" s="297">
        <v>0</v>
      </c>
      <c r="U191" s="298">
        <v>0</v>
      </c>
      <c r="V191" s="292">
        <f t="shared" si="18"/>
        <v>0</v>
      </c>
      <c r="W191" s="299">
        <v>0</v>
      </c>
      <c r="X191" s="290">
        <v>0</v>
      </c>
      <c r="Y191" s="290">
        <v>0</v>
      </c>
      <c r="Z191" s="296">
        <f>(Company_data!T191+F191)/Company_data!J191</f>
        <v>2.3764807021603471</v>
      </c>
      <c r="AA191" s="296">
        <f>(Company_data!S191+F191)/Company_data!J191</f>
        <v>2.3764807021603471</v>
      </c>
      <c r="AC191" s="300">
        <v>0</v>
      </c>
      <c r="AD191" s="301">
        <f t="shared" si="19"/>
        <v>5.5003347211453391E-2</v>
      </c>
      <c r="AE191" s="292">
        <v>0</v>
      </c>
      <c r="AF191" s="301">
        <f t="shared" si="20"/>
        <v>5.5003347211453391E-2</v>
      </c>
      <c r="AG191" s="292">
        <v>0</v>
      </c>
      <c r="AH191" s="292">
        <v>0</v>
      </c>
      <c r="AI191" s="292">
        <v>0</v>
      </c>
      <c r="AJ191" s="292">
        <v>0</v>
      </c>
      <c r="AL191" s="290">
        <v>0</v>
      </c>
      <c r="AN191" s="290">
        <v>0</v>
      </c>
      <c r="AO191" s="290">
        <v>0</v>
      </c>
      <c r="AP191" s="290">
        <v>0</v>
      </c>
      <c r="AQ191" s="290">
        <v>0</v>
      </c>
      <c r="AR191" s="290">
        <v>0</v>
      </c>
      <c r="AS191" s="290">
        <v>0</v>
      </c>
      <c r="AT191" s="290">
        <v>0</v>
      </c>
      <c r="AU191" s="290">
        <v>0</v>
      </c>
      <c r="AV191" s="292">
        <v>0</v>
      </c>
      <c r="AW191" s="300">
        <f t="shared" si="21"/>
        <v>0</v>
      </c>
      <c r="BA191" s="235"/>
      <c r="BC191" s="235"/>
      <c r="BD191" s="235"/>
    </row>
    <row r="192" spans="1:56" x14ac:dyDescent="0.25">
      <c r="A192" s="283">
        <v>1995</v>
      </c>
      <c r="B192" s="283">
        <v>8</v>
      </c>
      <c r="C192" s="283">
        <v>31</v>
      </c>
      <c r="D192" s="283">
        <v>31</v>
      </c>
      <c r="E192" s="283">
        <f t="shared" si="16"/>
        <v>31</v>
      </c>
      <c r="F192" s="286">
        <v>0</v>
      </c>
      <c r="G192" s="290">
        <v>0</v>
      </c>
      <c r="H192" s="290">
        <v>0</v>
      </c>
      <c r="I192" s="291">
        <v>5.5253885211782358E-2</v>
      </c>
      <c r="J192" s="301">
        <f t="shared" si="22"/>
        <v>4.956035565029912E-2</v>
      </c>
      <c r="K192" s="302">
        <v>12342</v>
      </c>
      <c r="L192" s="302">
        <v>2433</v>
      </c>
      <c r="M192" s="302">
        <v>7198.9340000000084</v>
      </c>
      <c r="N192" s="302">
        <v>213278.78199999998</v>
      </c>
      <c r="O192" s="293">
        <f t="shared" si="24"/>
        <v>0.5832874736671535</v>
      </c>
      <c r="P192" s="294">
        <f t="shared" si="25"/>
        <v>87.660822852445534</v>
      </c>
      <c r="Q192" s="295">
        <v>0</v>
      </c>
      <c r="R192" s="296">
        <f t="shared" si="17"/>
        <v>7.7846933917473618E-2</v>
      </c>
      <c r="S192" s="301">
        <f t="shared" si="23"/>
        <v>-2.1234637990265592E-3</v>
      </c>
      <c r="T192" s="297">
        <v>0</v>
      </c>
      <c r="U192" s="298">
        <v>0</v>
      </c>
      <c r="V192" s="292">
        <f t="shared" si="18"/>
        <v>0</v>
      </c>
      <c r="W192" s="299">
        <v>0</v>
      </c>
      <c r="X192" s="290">
        <v>0</v>
      </c>
      <c r="Y192" s="290">
        <v>0</v>
      </c>
      <c r="Z192" s="296">
        <f>(Company_data!T192+F192)/Company_data!J192</f>
        <v>2.4132549514416821</v>
      </c>
      <c r="AA192" s="296">
        <f>(Company_data!S192+F192)/Company_data!J192</f>
        <v>2.4132549514416821</v>
      </c>
      <c r="AC192" s="300">
        <v>0</v>
      </c>
      <c r="AD192" s="301">
        <f t="shared" si="19"/>
        <v>5.5253885211782358E-2</v>
      </c>
      <c r="AE192" s="292">
        <v>0</v>
      </c>
      <c r="AF192" s="301">
        <f t="shared" si="20"/>
        <v>5.5253885211782358E-2</v>
      </c>
      <c r="AG192" s="292">
        <v>0</v>
      </c>
      <c r="AH192" s="292">
        <v>0</v>
      </c>
      <c r="AI192" s="292">
        <v>0</v>
      </c>
      <c r="AJ192" s="292">
        <v>0</v>
      </c>
      <c r="AL192" s="290">
        <v>0</v>
      </c>
      <c r="AN192" s="290">
        <v>0</v>
      </c>
      <c r="AO192" s="290">
        <v>0</v>
      </c>
      <c r="AP192" s="290">
        <v>0</v>
      </c>
      <c r="AQ192" s="290">
        <v>0</v>
      </c>
      <c r="AR192" s="290">
        <v>0</v>
      </c>
      <c r="AS192" s="290">
        <v>0</v>
      </c>
      <c r="AT192" s="290">
        <v>0</v>
      </c>
      <c r="AU192" s="290">
        <v>0</v>
      </c>
      <c r="AV192" s="292">
        <v>0</v>
      </c>
      <c r="AW192" s="300">
        <f t="shared" si="21"/>
        <v>0</v>
      </c>
      <c r="BA192" s="235"/>
      <c r="BC192" s="235"/>
      <c r="BD192" s="235"/>
    </row>
    <row r="193" spans="1:56" x14ac:dyDescent="0.25">
      <c r="A193" s="283">
        <v>1995</v>
      </c>
      <c r="B193" s="283">
        <v>9</v>
      </c>
      <c r="C193" s="283">
        <v>30</v>
      </c>
      <c r="D193" s="283">
        <v>31</v>
      </c>
      <c r="E193" s="283">
        <f t="shared" si="16"/>
        <v>31</v>
      </c>
      <c r="F193" s="286">
        <v>0</v>
      </c>
      <c r="G193" s="290">
        <v>0</v>
      </c>
      <c r="H193" s="290">
        <v>0</v>
      </c>
      <c r="I193" s="291">
        <v>5.5549767746212689E-2</v>
      </c>
      <c r="J193" s="301">
        <f t="shared" si="22"/>
        <v>4.9534884301684838E-2</v>
      </c>
      <c r="K193" s="302">
        <v>12328</v>
      </c>
      <c r="L193" s="302">
        <v>2451</v>
      </c>
      <c r="M193" s="302">
        <v>7631.5240000000049</v>
      </c>
      <c r="N193" s="302">
        <v>243113.51699999999</v>
      </c>
      <c r="O193" s="293">
        <f t="shared" si="24"/>
        <v>0.61903990914990303</v>
      </c>
      <c r="P193" s="294">
        <f t="shared" si="25"/>
        <v>99.189521419828637</v>
      </c>
      <c r="Q193" s="295">
        <v>0</v>
      </c>
      <c r="R193" s="296">
        <f t="shared" si="17"/>
        <v>7.5979471931755513E-2</v>
      </c>
      <c r="S193" s="301">
        <f t="shared" si="23"/>
        <v>-1.9062588727002533E-3</v>
      </c>
      <c r="T193" s="297">
        <v>0</v>
      </c>
      <c r="U193" s="298">
        <v>0</v>
      </c>
      <c r="V193" s="292">
        <f t="shared" si="18"/>
        <v>0</v>
      </c>
      <c r="W193" s="299">
        <v>0</v>
      </c>
      <c r="X193" s="290">
        <v>0</v>
      </c>
      <c r="Y193" s="290">
        <v>0</v>
      </c>
      <c r="Z193" s="296">
        <f>(Company_data!T193+F193)/Company_data!J193</f>
        <v>2.2793841579526655</v>
      </c>
      <c r="AA193" s="296">
        <f>(Company_data!S193+F193)/Company_data!J193</f>
        <v>2.2793841579526655</v>
      </c>
      <c r="AC193" s="300">
        <v>0</v>
      </c>
      <c r="AD193" s="301">
        <f t="shared" si="19"/>
        <v>5.5549767746212689E-2</v>
      </c>
      <c r="AE193" s="292">
        <v>0</v>
      </c>
      <c r="AF193" s="301">
        <f t="shared" si="20"/>
        <v>5.5549767746212689E-2</v>
      </c>
      <c r="AG193" s="292">
        <v>0</v>
      </c>
      <c r="AH193" s="292">
        <v>0</v>
      </c>
      <c r="AI193" s="292">
        <v>0</v>
      </c>
      <c r="AJ193" s="292">
        <v>0</v>
      </c>
      <c r="AL193" s="290">
        <v>0</v>
      </c>
      <c r="AN193" s="290">
        <v>0</v>
      </c>
      <c r="AO193" s="290">
        <v>0</v>
      </c>
      <c r="AP193" s="290">
        <v>0</v>
      </c>
      <c r="AQ193" s="290">
        <v>0</v>
      </c>
      <c r="AR193" s="290">
        <v>0</v>
      </c>
      <c r="AS193" s="290">
        <v>0</v>
      </c>
      <c r="AT193" s="290">
        <v>0</v>
      </c>
      <c r="AU193" s="290">
        <v>0</v>
      </c>
      <c r="AV193" s="292">
        <v>0</v>
      </c>
      <c r="AW193" s="300">
        <f t="shared" si="21"/>
        <v>0</v>
      </c>
      <c r="BA193" s="235"/>
      <c r="BC193" s="235"/>
      <c r="BD193" s="235"/>
    </row>
    <row r="194" spans="1:56" x14ac:dyDescent="0.25">
      <c r="A194" s="283">
        <v>1995</v>
      </c>
      <c r="B194" s="283">
        <v>10</v>
      </c>
      <c r="C194" s="283">
        <v>31</v>
      </c>
      <c r="D194" s="283">
        <v>30</v>
      </c>
      <c r="E194" s="283">
        <f t="shared" si="16"/>
        <v>30</v>
      </c>
      <c r="F194" s="286">
        <v>0</v>
      </c>
      <c r="G194" s="290">
        <v>0</v>
      </c>
      <c r="H194" s="290">
        <v>0</v>
      </c>
      <c r="I194" s="291">
        <v>5.3398265416333593E-2</v>
      </c>
      <c r="J194" s="301">
        <f t="shared" si="22"/>
        <v>4.9477218559353664E-2</v>
      </c>
      <c r="K194" s="302">
        <v>12288</v>
      </c>
      <c r="L194" s="302">
        <v>2302</v>
      </c>
      <c r="M194" s="302">
        <v>7038.8610000000044</v>
      </c>
      <c r="N194" s="302">
        <v>229285.62899999999</v>
      </c>
      <c r="O194" s="293">
        <f t="shared" si="24"/>
        <v>0.5728239746093754</v>
      </c>
      <c r="P194" s="294">
        <f t="shared" si="25"/>
        <v>99.602792788879228</v>
      </c>
      <c r="Q194" s="295">
        <v>0</v>
      </c>
      <c r="R194" s="296">
        <f t="shared" si="17"/>
        <v>7.1123961658407744E-2</v>
      </c>
      <c r="S194" s="301">
        <f t="shared" si="23"/>
        <v>-1.8059005903982087E-3</v>
      </c>
      <c r="T194" s="297">
        <v>0</v>
      </c>
      <c r="U194" s="298">
        <v>0</v>
      </c>
      <c r="V194" s="292">
        <f t="shared" si="18"/>
        <v>0</v>
      </c>
      <c r="W194" s="299">
        <v>0</v>
      </c>
      <c r="X194" s="290">
        <v>0</v>
      </c>
      <c r="Y194" s="290">
        <v>0</v>
      </c>
      <c r="Z194" s="296">
        <f>(Company_data!T194+F194)/Company_data!J194</f>
        <v>2.2048428114106402</v>
      </c>
      <c r="AA194" s="296">
        <f>(Company_data!S194+F194)/Company_data!J194</f>
        <v>2.2048428114106402</v>
      </c>
      <c r="AC194" s="300">
        <v>0</v>
      </c>
      <c r="AD194" s="301">
        <f t="shared" si="19"/>
        <v>5.3398265416333593E-2</v>
      </c>
      <c r="AE194" s="292">
        <v>0</v>
      </c>
      <c r="AF194" s="301">
        <f t="shared" si="20"/>
        <v>5.3398265416333593E-2</v>
      </c>
      <c r="AG194" s="292">
        <v>0</v>
      </c>
      <c r="AH194" s="292">
        <v>0</v>
      </c>
      <c r="AI194" s="292">
        <v>0</v>
      </c>
      <c r="AJ194" s="292">
        <v>0</v>
      </c>
      <c r="AL194" s="290">
        <v>0</v>
      </c>
      <c r="AN194" s="290">
        <v>0</v>
      </c>
      <c r="AO194" s="290">
        <v>0</v>
      </c>
      <c r="AP194" s="290">
        <v>0</v>
      </c>
      <c r="AQ194" s="290">
        <v>0</v>
      </c>
      <c r="AR194" s="290">
        <v>0</v>
      </c>
      <c r="AS194" s="290">
        <v>0</v>
      </c>
      <c r="AT194" s="290">
        <v>0</v>
      </c>
      <c r="AU194" s="290">
        <v>0</v>
      </c>
      <c r="AV194" s="292">
        <v>0</v>
      </c>
      <c r="AW194" s="300">
        <f t="shared" si="21"/>
        <v>0</v>
      </c>
      <c r="BA194" s="235"/>
      <c r="BC194" s="235"/>
      <c r="BD194" s="235"/>
    </row>
    <row r="195" spans="1:56" x14ac:dyDescent="0.25">
      <c r="A195" s="283">
        <v>1995</v>
      </c>
      <c r="B195" s="283">
        <v>11</v>
      </c>
      <c r="C195" s="283">
        <v>30</v>
      </c>
      <c r="D195" s="283">
        <v>31</v>
      </c>
      <c r="E195" s="283">
        <f t="shared" si="16"/>
        <v>31</v>
      </c>
      <c r="F195" s="286">
        <v>0</v>
      </c>
      <c r="G195" s="290">
        <v>0</v>
      </c>
      <c r="H195" s="290">
        <v>0</v>
      </c>
      <c r="I195" s="291">
        <v>4.8757557703655349E-2</v>
      </c>
      <c r="J195" s="301">
        <f t="shared" si="22"/>
        <v>4.9510740232744162E-2</v>
      </c>
      <c r="K195" s="302">
        <v>12242</v>
      </c>
      <c r="L195" s="302">
        <v>2441</v>
      </c>
      <c r="M195" s="302">
        <v>6815.5920000000042</v>
      </c>
      <c r="N195" s="302">
        <v>252332.94500000001</v>
      </c>
      <c r="O195" s="293">
        <f t="shared" si="24"/>
        <v>0.55673844143113904</v>
      </c>
      <c r="P195" s="294">
        <f t="shared" si="25"/>
        <v>103.37277550184351</v>
      </c>
      <c r="Q195" s="295">
        <v>0</v>
      </c>
      <c r="R195" s="296">
        <f t="shared" si="17"/>
        <v>5.6982201685095921E-2</v>
      </c>
      <c r="S195" s="301">
        <f t="shared" si="23"/>
        <v>-1.4708804643943363E-3</v>
      </c>
      <c r="T195" s="297">
        <v>0</v>
      </c>
      <c r="U195" s="298">
        <v>0</v>
      </c>
      <c r="V195" s="292">
        <f t="shared" si="18"/>
        <v>0</v>
      </c>
      <c r="W195" s="299">
        <v>0</v>
      </c>
      <c r="X195" s="290">
        <v>0</v>
      </c>
      <c r="Y195" s="290">
        <v>0</v>
      </c>
      <c r="Z195" s="296">
        <f>(Company_data!T195+F195)/Company_data!J195</f>
        <v>1.7094660505528776</v>
      </c>
      <c r="AA195" s="296">
        <f>(Company_data!S195+F195)/Company_data!J195</f>
        <v>1.7094660505528776</v>
      </c>
      <c r="AC195" s="300">
        <v>0</v>
      </c>
      <c r="AD195" s="301">
        <f t="shared" si="19"/>
        <v>4.8757557703655349E-2</v>
      </c>
      <c r="AE195" s="292">
        <v>0</v>
      </c>
      <c r="AF195" s="301">
        <f t="shared" si="20"/>
        <v>4.8757557703655349E-2</v>
      </c>
      <c r="AG195" s="292">
        <v>0</v>
      </c>
      <c r="AH195" s="292">
        <v>0</v>
      </c>
      <c r="AI195" s="292">
        <v>0</v>
      </c>
      <c r="AJ195" s="292">
        <v>0</v>
      </c>
      <c r="AL195" s="290">
        <v>0</v>
      </c>
      <c r="AN195" s="290">
        <v>0</v>
      </c>
      <c r="AO195" s="290">
        <v>0</v>
      </c>
      <c r="AP195" s="290">
        <v>0</v>
      </c>
      <c r="AQ195" s="290">
        <v>0</v>
      </c>
      <c r="AR195" s="290">
        <v>0</v>
      </c>
      <c r="AS195" s="290">
        <v>0</v>
      </c>
      <c r="AT195" s="290">
        <v>0</v>
      </c>
      <c r="AU195" s="290">
        <v>0</v>
      </c>
      <c r="AV195" s="292">
        <v>0</v>
      </c>
      <c r="AW195" s="300">
        <f t="shared" si="21"/>
        <v>0</v>
      </c>
      <c r="BA195" s="235"/>
      <c r="BC195" s="235"/>
      <c r="BD195" s="235"/>
    </row>
    <row r="196" spans="1:56" x14ac:dyDescent="0.25">
      <c r="A196" s="283">
        <v>1995</v>
      </c>
      <c r="B196" s="283">
        <v>12</v>
      </c>
      <c r="C196" s="283">
        <v>31</v>
      </c>
      <c r="D196" s="283">
        <v>30</v>
      </c>
      <c r="E196" s="283">
        <f t="shared" si="16"/>
        <v>30</v>
      </c>
      <c r="F196" s="286">
        <v>0</v>
      </c>
      <c r="G196" s="290">
        <v>0</v>
      </c>
      <c r="H196" s="290">
        <v>0</v>
      </c>
      <c r="I196" s="291">
        <v>4.683050433854867E-2</v>
      </c>
      <c r="J196" s="301">
        <f t="shared" si="22"/>
        <v>4.9624218377981179E-2</v>
      </c>
      <c r="K196" s="302">
        <v>12199</v>
      </c>
      <c r="L196" s="302">
        <v>2297</v>
      </c>
      <c r="M196" s="302">
        <v>6148.4130000000005</v>
      </c>
      <c r="N196" s="302">
        <v>237566.823</v>
      </c>
      <c r="O196" s="293">
        <f t="shared" si="24"/>
        <v>0.50400959095007791</v>
      </c>
      <c r="P196" s="294">
        <f t="shared" si="25"/>
        <v>103.42482498911625</v>
      </c>
      <c r="Q196" s="295">
        <v>0</v>
      </c>
      <c r="R196" s="296">
        <f t="shared" si="17"/>
        <v>5.8888903534087891E-2</v>
      </c>
      <c r="S196" s="301">
        <f t="shared" si="23"/>
        <v>-1.0661728947184909E-3</v>
      </c>
      <c r="T196" s="297">
        <v>0</v>
      </c>
      <c r="U196" s="298">
        <v>0</v>
      </c>
      <c r="V196" s="292">
        <f t="shared" si="18"/>
        <v>0</v>
      </c>
      <c r="W196" s="299">
        <v>0</v>
      </c>
      <c r="X196" s="290">
        <v>0</v>
      </c>
      <c r="Y196" s="290">
        <v>0</v>
      </c>
      <c r="Z196" s="296">
        <f>(Company_data!T196+F196)/Company_data!J196</f>
        <v>1.8255560095567247</v>
      </c>
      <c r="AA196" s="296">
        <f>(Company_data!S196+F196)/Company_data!J196</f>
        <v>1.8255560095567247</v>
      </c>
      <c r="AC196" s="300">
        <v>0</v>
      </c>
      <c r="AD196" s="301">
        <f t="shared" si="19"/>
        <v>4.683050433854867E-2</v>
      </c>
      <c r="AE196" s="292">
        <v>0</v>
      </c>
      <c r="AF196" s="301">
        <f t="shared" si="20"/>
        <v>4.683050433854867E-2</v>
      </c>
      <c r="AG196" s="292">
        <v>0</v>
      </c>
      <c r="AH196" s="292">
        <v>0</v>
      </c>
      <c r="AI196" s="292">
        <v>0</v>
      </c>
      <c r="AJ196" s="292">
        <v>0</v>
      </c>
      <c r="AL196" s="290">
        <v>0</v>
      </c>
      <c r="AN196" s="290">
        <v>0</v>
      </c>
      <c r="AO196" s="290">
        <v>0</v>
      </c>
      <c r="AP196" s="290">
        <v>0</v>
      </c>
      <c r="AQ196" s="290">
        <v>0</v>
      </c>
      <c r="AR196" s="290">
        <v>0</v>
      </c>
      <c r="AS196" s="290">
        <v>0</v>
      </c>
      <c r="AT196" s="290">
        <v>0</v>
      </c>
      <c r="AU196" s="290">
        <v>0</v>
      </c>
      <c r="AV196" s="292">
        <v>0</v>
      </c>
      <c r="AW196" s="300">
        <f t="shared" si="21"/>
        <v>0</v>
      </c>
      <c r="BA196" s="235"/>
      <c r="BC196" s="235"/>
      <c r="BD196" s="235"/>
    </row>
    <row r="197" spans="1:56" x14ac:dyDescent="0.25">
      <c r="A197" s="283">
        <v>1996</v>
      </c>
      <c r="B197" s="283">
        <v>1</v>
      </c>
      <c r="C197" s="283">
        <v>31</v>
      </c>
      <c r="D197" s="283">
        <v>31</v>
      </c>
      <c r="E197" s="283">
        <f t="shared" ref="E197:E260" si="26">D197</f>
        <v>31</v>
      </c>
      <c r="F197" s="286">
        <v>0</v>
      </c>
      <c r="G197" s="290">
        <v>0</v>
      </c>
      <c r="H197" s="290">
        <v>0</v>
      </c>
      <c r="I197" s="291">
        <v>4.4036748004289354E-2</v>
      </c>
      <c r="J197" s="301">
        <f t="shared" si="22"/>
        <v>4.9752998767629036E-2</v>
      </c>
      <c r="K197" s="302">
        <v>12173</v>
      </c>
      <c r="L197" s="302">
        <v>2562</v>
      </c>
      <c r="M197" s="302">
        <v>6560.7509999999893</v>
      </c>
      <c r="N197" s="302">
        <v>315753.58299999998</v>
      </c>
      <c r="O197" s="293">
        <f t="shared" si="24"/>
        <v>0.53895925408691281</v>
      </c>
      <c r="P197" s="294">
        <f t="shared" si="25"/>
        <v>123.24495823575332</v>
      </c>
      <c r="Q197" s="295">
        <v>0</v>
      </c>
      <c r="R197" s="296">
        <f t="shared" ref="R197:R260" si="27">Z197/C197</f>
        <v>5.9238295223121289E-2</v>
      </c>
      <c r="S197" s="301">
        <f t="shared" si="23"/>
        <v>-7.1974872717492366E-4</v>
      </c>
      <c r="T197" s="297">
        <v>0</v>
      </c>
      <c r="U197" s="298">
        <v>0</v>
      </c>
      <c r="V197" s="292">
        <f t="shared" ref="V197:V260" si="28">U197/E197</f>
        <v>0</v>
      </c>
      <c r="W197" s="299">
        <v>0</v>
      </c>
      <c r="X197" s="290">
        <v>0</v>
      </c>
      <c r="Y197" s="290">
        <v>0</v>
      </c>
      <c r="Z197" s="296">
        <f>(Company_data!T197+F197)/Company_data!J197</f>
        <v>1.8363871519167601</v>
      </c>
      <c r="AA197" s="296">
        <f>(Company_data!S197+F197)/Company_data!J197</f>
        <v>1.8363871519167601</v>
      </c>
      <c r="AC197" s="300">
        <v>0</v>
      </c>
      <c r="AD197" s="301">
        <f t="shared" si="19"/>
        <v>4.4036748004289354E-2</v>
      </c>
      <c r="AE197" s="292">
        <v>0</v>
      </c>
      <c r="AF197" s="301">
        <f t="shared" si="20"/>
        <v>4.4036748004289354E-2</v>
      </c>
      <c r="AG197" s="292">
        <v>0</v>
      </c>
      <c r="AH197" s="292">
        <v>0</v>
      </c>
      <c r="AI197" s="292">
        <v>0</v>
      </c>
      <c r="AJ197" s="292">
        <v>0</v>
      </c>
      <c r="AL197" s="290">
        <v>0</v>
      </c>
      <c r="AN197" s="290">
        <v>0</v>
      </c>
      <c r="AO197" s="290">
        <v>0</v>
      </c>
      <c r="AP197" s="290">
        <v>0</v>
      </c>
      <c r="AQ197" s="290">
        <v>0</v>
      </c>
      <c r="AR197" s="290">
        <v>0</v>
      </c>
      <c r="AS197" s="290">
        <v>0</v>
      </c>
      <c r="AT197" s="290">
        <v>0</v>
      </c>
      <c r="AU197" s="290">
        <v>0</v>
      </c>
      <c r="AV197" s="292">
        <v>0</v>
      </c>
      <c r="AW197" s="300">
        <f t="shared" si="21"/>
        <v>0</v>
      </c>
      <c r="BA197" s="235"/>
      <c r="BC197" s="235"/>
      <c r="BD197" s="235"/>
    </row>
    <row r="198" spans="1:56" x14ac:dyDescent="0.25">
      <c r="A198" s="283">
        <v>1996</v>
      </c>
      <c r="B198" s="283">
        <v>2</v>
      </c>
      <c r="C198" s="283">
        <v>29</v>
      </c>
      <c r="D198" s="283">
        <v>29</v>
      </c>
      <c r="E198" s="283">
        <f t="shared" si="26"/>
        <v>29</v>
      </c>
      <c r="F198" s="286">
        <v>0</v>
      </c>
      <c r="G198" s="290">
        <v>0</v>
      </c>
      <c r="H198" s="290">
        <v>0</v>
      </c>
      <c r="I198" s="291">
        <v>4.3785551494920201E-2</v>
      </c>
      <c r="J198" s="301">
        <f t="shared" si="22"/>
        <v>4.988983664629712E-2</v>
      </c>
      <c r="K198" s="302">
        <v>12019</v>
      </c>
      <c r="L198" s="302">
        <v>2550</v>
      </c>
      <c r="M198" s="302">
        <v>6072.4670000000042</v>
      </c>
      <c r="N198" s="302">
        <v>293320.92699999997</v>
      </c>
      <c r="O198" s="293">
        <f t="shared" si="24"/>
        <v>0.50523895498793614</v>
      </c>
      <c r="P198" s="294">
        <f t="shared" si="25"/>
        <v>115.0278145098039</v>
      </c>
      <c r="Q198" s="295">
        <v>0</v>
      </c>
      <c r="R198" s="296">
        <f t="shared" si="27"/>
        <v>5.9935661838197193E-2</v>
      </c>
      <c r="S198" s="301">
        <f t="shared" si="23"/>
        <v>-5.0620608845628606E-4</v>
      </c>
      <c r="T198" s="297">
        <v>0</v>
      </c>
      <c r="U198" s="298">
        <v>0</v>
      </c>
      <c r="V198" s="292">
        <f t="shared" si="28"/>
        <v>0</v>
      </c>
      <c r="W198" s="299">
        <v>0</v>
      </c>
      <c r="X198" s="290">
        <v>0</v>
      </c>
      <c r="Y198" s="290">
        <v>0</v>
      </c>
      <c r="Z198" s="296">
        <f>(Company_data!T198+F198)/Company_data!J198</f>
        <v>1.7381341933077186</v>
      </c>
      <c r="AA198" s="296">
        <f>(Company_data!S198+F198)/Company_data!J198</f>
        <v>1.7381341933077186</v>
      </c>
      <c r="AC198" s="300">
        <v>0</v>
      </c>
      <c r="AD198" s="301">
        <f t="shared" ref="AD198:AD261" si="29">I198</f>
        <v>4.3785551494920201E-2</v>
      </c>
      <c r="AE198" s="292">
        <v>0</v>
      </c>
      <c r="AF198" s="301">
        <f t="shared" ref="AF198:AF261" si="30">I198</f>
        <v>4.3785551494920201E-2</v>
      </c>
      <c r="AG198" s="292">
        <v>0</v>
      </c>
      <c r="AH198" s="292">
        <v>0</v>
      </c>
      <c r="AI198" s="292">
        <v>0</v>
      </c>
      <c r="AJ198" s="292">
        <v>0</v>
      </c>
      <c r="AL198" s="290">
        <v>0</v>
      </c>
      <c r="AN198" s="290">
        <v>0</v>
      </c>
      <c r="AO198" s="290">
        <v>0</v>
      </c>
      <c r="AP198" s="290">
        <v>0</v>
      </c>
      <c r="AQ198" s="290">
        <v>0</v>
      </c>
      <c r="AR198" s="290">
        <v>0</v>
      </c>
      <c r="AS198" s="290">
        <v>0</v>
      </c>
      <c r="AT198" s="290">
        <v>0</v>
      </c>
      <c r="AU198" s="290">
        <v>0</v>
      </c>
      <c r="AV198" s="292">
        <v>0</v>
      </c>
      <c r="AW198" s="300">
        <f t="shared" ref="AW198:AW261" si="31">AU198+AV198</f>
        <v>0</v>
      </c>
      <c r="BA198" s="235"/>
      <c r="BC198" s="235"/>
      <c r="BD198" s="235"/>
    </row>
    <row r="199" spans="1:56" x14ac:dyDescent="0.25">
      <c r="A199" s="283">
        <v>1996</v>
      </c>
      <c r="B199" s="283">
        <v>3</v>
      </c>
      <c r="C199" s="283">
        <v>31</v>
      </c>
      <c r="D199" s="283">
        <v>31</v>
      </c>
      <c r="E199" s="283">
        <f t="shared" si="26"/>
        <v>31</v>
      </c>
      <c r="F199" s="286">
        <v>0</v>
      </c>
      <c r="G199" s="290">
        <v>0</v>
      </c>
      <c r="H199" s="290">
        <v>0</v>
      </c>
      <c r="I199" s="291">
        <v>4.4613820766514919E-2</v>
      </c>
      <c r="J199" s="301">
        <f t="shared" si="22"/>
        <v>5.0122998119907884E-2</v>
      </c>
      <c r="K199" s="302">
        <v>12093</v>
      </c>
      <c r="L199" s="302">
        <v>2548</v>
      </c>
      <c r="M199" s="302">
        <v>6125.6599999999744</v>
      </c>
      <c r="N199" s="302">
        <v>314605.049</v>
      </c>
      <c r="O199" s="293">
        <f t="shared" si="24"/>
        <v>0.50654593566525874</v>
      </c>
      <c r="P199" s="294">
        <f t="shared" si="25"/>
        <v>123.47136930926217</v>
      </c>
      <c r="Q199" s="295">
        <v>0</v>
      </c>
      <c r="R199" s="296">
        <f t="shared" si="27"/>
        <v>5.769160066305723E-2</v>
      </c>
      <c r="S199" s="301">
        <f t="shared" si="23"/>
        <v>-1.3882777561087523E-4</v>
      </c>
      <c r="T199" s="297">
        <v>0</v>
      </c>
      <c r="U199" s="298">
        <v>0</v>
      </c>
      <c r="V199" s="292">
        <f t="shared" si="28"/>
        <v>0</v>
      </c>
      <c r="W199" s="299">
        <v>0</v>
      </c>
      <c r="X199" s="290">
        <v>0</v>
      </c>
      <c r="Y199" s="290">
        <v>0</v>
      </c>
      <c r="Z199" s="296">
        <f>(Company_data!T199+F199)/Company_data!J199</f>
        <v>1.7884396205547741</v>
      </c>
      <c r="AA199" s="296">
        <f>(Company_data!S199+F199)/Company_data!J199</f>
        <v>1.7884396205547741</v>
      </c>
      <c r="AC199" s="300">
        <v>0</v>
      </c>
      <c r="AD199" s="301">
        <f t="shared" si="29"/>
        <v>4.4613820766514919E-2</v>
      </c>
      <c r="AE199" s="292">
        <v>0</v>
      </c>
      <c r="AF199" s="301">
        <f t="shared" si="30"/>
        <v>4.4613820766514919E-2</v>
      </c>
      <c r="AG199" s="292">
        <v>0</v>
      </c>
      <c r="AH199" s="292">
        <v>0</v>
      </c>
      <c r="AI199" s="292">
        <v>0</v>
      </c>
      <c r="AJ199" s="292">
        <v>0</v>
      </c>
      <c r="AL199" s="290">
        <v>0</v>
      </c>
      <c r="AN199" s="290">
        <v>0</v>
      </c>
      <c r="AO199" s="290">
        <v>0</v>
      </c>
      <c r="AP199" s="290">
        <v>0</v>
      </c>
      <c r="AQ199" s="290">
        <v>0</v>
      </c>
      <c r="AR199" s="290">
        <v>0</v>
      </c>
      <c r="AS199" s="290">
        <v>0</v>
      </c>
      <c r="AT199" s="290">
        <v>0</v>
      </c>
      <c r="AU199" s="290">
        <v>0</v>
      </c>
      <c r="AV199" s="292">
        <v>0</v>
      </c>
      <c r="AW199" s="300">
        <f t="shared" si="31"/>
        <v>0</v>
      </c>
      <c r="BA199" s="235"/>
      <c r="BC199" s="235"/>
      <c r="BD199" s="235"/>
    </row>
    <row r="200" spans="1:56" x14ac:dyDescent="0.25">
      <c r="A200" s="283">
        <v>1996</v>
      </c>
      <c r="B200" s="283">
        <v>4</v>
      </c>
      <c r="C200" s="283">
        <v>30</v>
      </c>
      <c r="D200" s="283">
        <v>31</v>
      </c>
      <c r="E200" s="283">
        <f t="shared" si="26"/>
        <v>31</v>
      </c>
      <c r="F200" s="286">
        <v>0</v>
      </c>
      <c r="G200" s="290">
        <v>0</v>
      </c>
      <c r="H200" s="290">
        <v>0</v>
      </c>
      <c r="I200" s="291">
        <v>4.9500989580915644E-2</v>
      </c>
      <c r="J200" s="301">
        <f t="shared" si="22"/>
        <v>5.0234871727628194E-2</v>
      </c>
      <c r="K200" s="302">
        <v>12148</v>
      </c>
      <c r="L200" s="302">
        <v>2520</v>
      </c>
      <c r="M200" s="302">
        <v>6091.0659999999916</v>
      </c>
      <c r="N200" s="302">
        <v>296835.25</v>
      </c>
      <c r="O200" s="293">
        <f t="shared" si="24"/>
        <v>0.50140484030292987</v>
      </c>
      <c r="P200" s="294">
        <f t="shared" si="25"/>
        <v>117.79176587301588</v>
      </c>
      <c r="Q200" s="295">
        <v>0</v>
      </c>
      <c r="R200" s="296">
        <f t="shared" si="27"/>
        <v>5.8485831011182432E-2</v>
      </c>
      <c r="S200" s="301">
        <f t="shared" si="23"/>
        <v>5.9505633668820168E-5</v>
      </c>
      <c r="T200" s="297">
        <v>0</v>
      </c>
      <c r="U200" s="298">
        <v>0</v>
      </c>
      <c r="V200" s="292">
        <f t="shared" si="28"/>
        <v>0</v>
      </c>
      <c r="W200" s="299">
        <v>0</v>
      </c>
      <c r="X200" s="290">
        <v>0</v>
      </c>
      <c r="Y200" s="290">
        <v>0</v>
      </c>
      <c r="Z200" s="296">
        <f>(Company_data!T200+F200)/Company_data!J200</f>
        <v>1.754574930335473</v>
      </c>
      <c r="AA200" s="296">
        <f>(Company_data!S200+F200)/Company_data!J200</f>
        <v>1.754574930335473</v>
      </c>
      <c r="AC200" s="300">
        <v>0</v>
      </c>
      <c r="AD200" s="301">
        <f t="shared" si="29"/>
        <v>4.9500989580915644E-2</v>
      </c>
      <c r="AE200" s="292">
        <v>0</v>
      </c>
      <c r="AF200" s="301">
        <f t="shared" si="30"/>
        <v>4.9500989580915644E-2</v>
      </c>
      <c r="AG200" s="292">
        <v>0</v>
      </c>
      <c r="AH200" s="292">
        <v>0</v>
      </c>
      <c r="AI200" s="292">
        <v>0</v>
      </c>
      <c r="AJ200" s="292">
        <v>0</v>
      </c>
      <c r="AL200" s="290">
        <v>0</v>
      </c>
      <c r="AN200" s="290">
        <v>0</v>
      </c>
      <c r="AO200" s="290">
        <v>0</v>
      </c>
      <c r="AP200" s="290">
        <v>0</v>
      </c>
      <c r="AQ200" s="290">
        <v>0</v>
      </c>
      <c r="AR200" s="290">
        <v>0</v>
      </c>
      <c r="AS200" s="290">
        <v>0</v>
      </c>
      <c r="AT200" s="290">
        <v>0</v>
      </c>
      <c r="AU200" s="290">
        <v>0</v>
      </c>
      <c r="AV200" s="292">
        <v>0</v>
      </c>
      <c r="AW200" s="300">
        <f t="shared" si="31"/>
        <v>0</v>
      </c>
      <c r="BA200" s="235"/>
      <c r="BC200" s="235"/>
      <c r="BD200" s="235"/>
    </row>
    <row r="201" spans="1:56" x14ac:dyDescent="0.25">
      <c r="A201" s="283">
        <v>1996</v>
      </c>
      <c r="B201" s="283">
        <v>5</v>
      </c>
      <c r="C201" s="283">
        <v>31</v>
      </c>
      <c r="D201" s="283">
        <v>30</v>
      </c>
      <c r="E201" s="283">
        <f t="shared" si="26"/>
        <v>30</v>
      </c>
      <c r="F201" s="286">
        <v>0</v>
      </c>
      <c r="G201" s="290">
        <v>0</v>
      </c>
      <c r="H201" s="290">
        <v>0</v>
      </c>
      <c r="I201" s="291">
        <v>5.3832185062854858E-2</v>
      </c>
      <c r="J201" s="301">
        <f t="shared" si="22"/>
        <v>5.0361110838646389E-2</v>
      </c>
      <c r="K201" s="302">
        <v>12127</v>
      </c>
      <c r="L201" s="302">
        <v>2503</v>
      </c>
      <c r="M201" s="302">
        <v>6793.9430000000284</v>
      </c>
      <c r="N201" s="302">
        <v>313967.06699999998</v>
      </c>
      <c r="O201" s="293">
        <f t="shared" si="24"/>
        <v>0.56023278634452278</v>
      </c>
      <c r="P201" s="294">
        <f t="shared" si="25"/>
        <v>125.43630323611666</v>
      </c>
      <c r="Q201" s="295">
        <v>0</v>
      </c>
      <c r="R201" s="296">
        <f t="shared" si="27"/>
        <v>6.8165501608648038E-2</v>
      </c>
      <c r="S201" s="301">
        <f t="shared" si="23"/>
        <v>3.6901507735145195E-4</v>
      </c>
      <c r="T201" s="297">
        <v>0</v>
      </c>
      <c r="U201" s="298">
        <v>0</v>
      </c>
      <c r="V201" s="292">
        <f t="shared" si="28"/>
        <v>0</v>
      </c>
      <c r="W201" s="299">
        <v>0</v>
      </c>
      <c r="X201" s="290">
        <v>0</v>
      </c>
      <c r="Y201" s="290">
        <v>0</v>
      </c>
      <c r="Z201" s="296">
        <f>(Company_data!T201+F201)/Company_data!J201</f>
        <v>2.1131305498680892</v>
      </c>
      <c r="AA201" s="296">
        <f>(Company_data!S201+F201)/Company_data!J201</f>
        <v>2.1131305498680892</v>
      </c>
      <c r="AC201" s="300">
        <v>0</v>
      </c>
      <c r="AD201" s="301">
        <f t="shared" si="29"/>
        <v>5.3832185062854858E-2</v>
      </c>
      <c r="AE201" s="292">
        <v>0</v>
      </c>
      <c r="AF201" s="301">
        <f t="shared" si="30"/>
        <v>5.3832185062854858E-2</v>
      </c>
      <c r="AG201" s="292">
        <v>0</v>
      </c>
      <c r="AH201" s="292">
        <v>0</v>
      </c>
      <c r="AI201" s="292">
        <v>0</v>
      </c>
      <c r="AJ201" s="292">
        <v>0</v>
      </c>
      <c r="AL201" s="290">
        <v>0</v>
      </c>
      <c r="AN201" s="290">
        <v>0</v>
      </c>
      <c r="AO201" s="290">
        <v>0</v>
      </c>
      <c r="AP201" s="290">
        <v>0</v>
      </c>
      <c r="AQ201" s="290">
        <v>0</v>
      </c>
      <c r="AR201" s="290">
        <v>0</v>
      </c>
      <c r="AS201" s="290">
        <v>0</v>
      </c>
      <c r="AT201" s="290">
        <v>0</v>
      </c>
      <c r="AU201" s="290">
        <v>0</v>
      </c>
      <c r="AV201" s="292">
        <v>0</v>
      </c>
      <c r="AW201" s="300">
        <f t="shared" si="31"/>
        <v>0</v>
      </c>
      <c r="BA201" s="235"/>
      <c r="BC201" s="235"/>
      <c r="BD201" s="235"/>
    </row>
    <row r="202" spans="1:56" x14ac:dyDescent="0.25">
      <c r="A202" s="283">
        <v>1996</v>
      </c>
      <c r="B202" s="283">
        <v>6</v>
      </c>
      <c r="C202" s="283">
        <v>30</v>
      </c>
      <c r="D202" s="283">
        <v>31</v>
      </c>
      <c r="E202" s="283">
        <f t="shared" si="26"/>
        <v>31</v>
      </c>
      <c r="F202" s="286">
        <v>0</v>
      </c>
      <c r="G202" s="290">
        <v>0</v>
      </c>
      <c r="H202" s="290">
        <v>0</v>
      </c>
      <c r="I202" s="291">
        <v>5.4594138673549973E-2</v>
      </c>
      <c r="J202" s="301">
        <f t="shared" si="22"/>
        <v>5.0429730100919251E-2</v>
      </c>
      <c r="K202" s="302">
        <v>12131</v>
      </c>
      <c r="L202" s="302">
        <v>2491</v>
      </c>
      <c r="M202" s="302">
        <v>6957.9050000000279</v>
      </c>
      <c r="N202" s="302">
        <v>322673.76599999995</v>
      </c>
      <c r="O202" s="293">
        <f t="shared" si="24"/>
        <v>0.57356400956228082</v>
      </c>
      <c r="P202" s="294">
        <f t="shared" si="25"/>
        <v>129.53583540746686</v>
      </c>
      <c r="Q202" s="295">
        <v>0</v>
      </c>
      <c r="R202" s="296">
        <f t="shared" si="27"/>
        <v>7.081753977150991E-2</v>
      </c>
      <c r="S202" s="301">
        <f t="shared" si="23"/>
        <v>6.1253645514369737E-4</v>
      </c>
      <c r="T202" s="297">
        <v>0</v>
      </c>
      <c r="U202" s="298">
        <v>0</v>
      </c>
      <c r="V202" s="292">
        <f t="shared" si="28"/>
        <v>0</v>
      </c>
      <c r="W202" s="299">
        <v>0</v>
      </c>
      <c r="X202" s="290">
        <v>0</v>
      </c>
      <c r="Y202" s="290">
        <v>0</v>
      </c>
      <c r="Z202" s="296">
        <f>(Company_data!T202+F202)/Company_data!J202</f>
        <v>2.1245261931452974</v>
      </c>
      <c r="AA202" s="296">
        <f>(Company_data!S202+F202)/Company_data!J202</f>
        <v>2.1245261931452974</v>
      </c>
      <c r="AC202" s="300">
        <v>0</v>
      </c>
      <c r="AD202" s="301">
        <f t="shared" si="29"/>
        <v>5.4594138673549973E-2</v>
      </c>
      <c r="AE202" s="292">
        <v>0</v>
      </c>
      <c r="AF202" s="301">
        <f t="shared" si="30"/>
        <v>5.4594138673549973E-2</v>
      </c>
      <c r="AG202" s="292">
        <v>0</v>
      </c>
      <c r="AH202" s="292">
        <v>0</v>
      </c>
      <c r="AI202" s="292">
        <v>0</v>
      </c>
      <c r="AJ202" s="292">
        <v>0</v>
      </c>
      <c r="AL202" s="290">
        <v>0</v>
      </c>
      <c r="AN202" s="290">
        <v>0</v>
      </c>
      <c r="AO202" s="290">
        <v>0</v>
      </c>
      <c r="AP202" s="290">
        <v>0</v>
      </c>
      <c r="AQ202" s="290">
        <v>0</v>
      </c>
      <c r="AR202" s="290">
        <v>0</v>
      </c>
      <c r="AS202" s="290">
        <v>0</v>
      </c>
      <c r="AT202" s="290">
        <v>0</v>
      </c>
      <c r="AU202" s="290">
        <v>0</v>
      </c>
      <c r="AV202" s="292">
        <v>0</v>
      </c>
      <c r="AW202" s="300">
        <f t="shared" si="31"/>
        <v>0</v>
      </c>
      <c r="BA202" s="235"/>
      <c r="BC202" s="235"/>
      <c r="BD202" s="235"/>
    </row>
    <row r="203" spans="1:56" x14ac:dyDescent="0.25">
      <c r="A203" s="283">
        <v>1996</v>
      </c>
      <c r="B203" s="283">
        <v>7</v>
      </c>
      <c r="C203" s="283">
        <v>31</v>
      </c>
      <c r="D203" s="283">
        <v>30</v>
      </c>
      <c r="E203" s="283">
        <f t="shared" si="26"/>
        <v>30</v>
      </c>
      <c r="F203" s="286">
        <v>0</v>
      </c>
      <c r="G203" s="290">
        <v>0</v>
      </c>
      <c r="H203" s="290">
        <v>0</v>
      </c>
      <c r="I203" s="291">
        <v>5.6083790405303445E-2</v>
      </c>
      <c r="J203" s="301">
        <f t="shared" si="22"/>
        <v>5.0519767033740087E-2</v>
      </c>
      <c r="K203" s="302">
        <v>12269</v>
      </c>
      <c r="L203" s="302">
        <v>2490</v>
      </c>
      <c r="M203" s="302">
        <v>7387.6309999999939</v>
      </c>
      <c r="N203" s="302">
        <v>269670.54300000001</v>
      </c>
      <c r="O203" s="293">
        <f t="shared" si="24"/>
        <v>0.6021379900562388</v>
      </c>
      <c r="P203" s="294">
        <f t="shared" si="25"/>
        <v>108.30142289156626</v>
      </c>
      <c r="Q203" s="295">
        <v>0</v>
      </c>
      <c r="R203" s="296">
        <f t="shared" si="27"/>
        <v>8.0860286154354089E-2</v>
      </c>
      <c r="S203" s="301">
        <f t="shared" si="23"/>
        <v>8.6945757682832525E-4</v>
      </c>
      <c r="T203" s="297">
        <v>0</v>
      </c>
      <c r="U203" s="298">
        <v>0</v>
      </c>
      <c r="V203" s="292">
        <f t="shared" si="28"/>
        <v>0</v>
      </c>
      <c r="W203" s="299">
        <v>0</v>
      </c>
      <c r="X203" s="290">
        <v>0</v>
      </c>
      <c r="Y203" s="290">
        <v>0</v>
      </c>
      <c r="Z203" s="296">
        <f>(Company_data!T203+F203)/Company_data!J203</f>
        <v>2.5066688707849769</v>
      </c>
      <c r="AA203" s="296">
        <f>(Company_data!S203+F203)/Company_data!J203</f>
        <v>2.5066688707849769</v>
      </c>
      <c r="AC203" s="300">
        <v>0</v>
      </c>
      <c r="AD203" s="301">
        <f t="shared" si="29"/>
        <v>5.6083790405303445E-2</v>
      </c>
      <c r="AE203" s="292">
        <v>0</v>
      </c>
      <c r="AF203" s="301">
        <f t="shared" si="30"/>
        <v>5.6083790405303445E-2</v>
      </c>
      <c r="AG203" s="292">
        <v>0</v>
      </c>
      <c r="AH203" s="292">
        <v>0</v>
      </c>
      <c r="AI203" s="292">
        <v>0</v>
      </c>
      <c r="AJ203" s="292">
        <v>0</v>
      </c>
      <c r="AL203" s="290">
        <v>0</v>
      </c>
      <c r="AN203" s="290">
        <v>0</v>
      </c>
      <c r="AO203" s="290">
        <v>0</v>
      </c>
      <c r="AP203" s="290">
        <v>0</v>
      </c>
      <c r="AQ203" s="290">
        <v>0</v>
      </c>
      <c r="AR203" s="290">
        <v>0</v>
      </c>
      <c r="AS203" s="290">
        <v>0</v>
      </c>
      <c r="AT203" s="290">
        <v>0</v>
      </c>
      <c r="AU203" s="290">
        <v>0</v>
      </c>
      <c r="AV203" s="292">
        <v>0</v>
      </c>
      <c r="AW203" s="300">
        <f t="shared" si="31"/>
        <v>0</v>
      </c>
      <c r="BA203" s="235"/>
      <c r="BC203" s="235"/>
      <c r="BD203" s="235"/>
    </row>
    <row r="204" spans="1:56" x14ac:dyDescent="0.25">
      <c r="A204" s="283">
        <v>1996</v>
      </c>
      <c r="B204" s="283">
        <v>8</v>
      </c>
      <c r="C204" s="283">
        <v>31</v>
      </c>
      <c r="D204" s="283">
        <v>31</v>
      </c>
      <c r="E204" s="283">
        <f t="shared" si="26"/>
        <v>31</v>
      </c>
      <c r="F204" s="286">
        <v>0</v>
      </c>
      <c r="G204" s="290">
        <v>0</v>
      </c>
      <c r="H204" s="290">
        <v>0</v>
      </c>
      <c r="I204" s="291">
        <v>5.6814701248562763E-2</v>
      </c>
      <c r="J204" s="301">
        <f t="shared" si="22"/>
        <v>5.0649835036805126E-2</v>
      </c>
      <c r="K204" s="302">
        <v>12352</v>
      </c>
      <c r="L204" s="302">
        <v>2484</v>
      </c>
      <c r="M204" s="302">
        <v>7297.0970000000088</v>
      </c>
      <c r="N204" s="302">
        <v>334830.46299999999</v>
      </c>
      <c r="O204" s="293">
        <f t="shared" si="24"/>
        <v>0.59076238665803182</v>
      </c>
      <c r="P204" s="294">
        <f t="shared" si="25"/>
        <v>134.79487238325282</v>
      </c>
      <c r="Q204" s="295">
        <v>0</v>
      </c>
      <c r="R204" s="296">
        <f t="shared" si="27"/>
        <v>7.6918233776779102E-2</v>
      </c>
      <c r="S204" s="301">
        <f t="shared" si="23"/>
        <v>1.0894793865060051E-3</v>
      </c>
      <c r="T204" s="297">
        <v>0</v>
      </c>
      <c r="U204" s="298">
        <v>0</v>
      </c>
      <c r="V204" s="292">
        <f t="shared" si="28"/>
        <v>0</v>
      </c>
      <c r="W204" s="299">
        <v>0</v>
      </c>
      <c r="X204" s="290">
        <v>0</v>
      </c>
      <c r="Y204" s="290">
        <v>0</v>
      </c>
      <c r="Z204" s="296">
        <f>(Company_data!T204+F204)/Company_data!J204</f>
        <v>2.384465247080152</v>
      </c>
      <c r="AA204" s="296">
        <f>(Company_data!S204+F204)/Company_data!J204</f>
        <v>2.384465247080152</v>
      </c>
      <c r="AC204" s="300">
        <v>0</v>
      </c>
      <c r="AD204" s="301">
        <f t="shared" si="29"/>
        <v>5.6814701248562763E-2</v>
      </c>
      <c r="AE204" s="292">
        <v>0</v>
      </c>
      <c r="AF204" s="301">
        <f t="shared" si="30"/>
        <v>5.6814701248562763E-2</v>
      </c>
      <c r="AG204" s="292">
        <v>0</v>
      </c>
      <c r="AH204" s="292">
        <v>0</v>
      </c>
      <c r="AI204" s="292">
        <v>0</v>
      </c>
      <c r="AJ204" s="292">
        <v>0</v>
      </c>
      <c r="AL204" s="290">
        <v>0</v>
      </c>
      <c r="AN204" s="290">
        <v>0</v>
      </c>
      <c r="AO204" s="290">
        <v>0</v>
      </c>
      <c r="AP204" s="290">
        <v>0</v>
      </c>
      <c r="AQ204" s="290">
        <v>0</v>
      </c>
      <c r="AR204" s="290">
        <v>0</v>
      </c>
      <c r="AS204" s="290">
        <v>0</v>
      </c>
      <c r="AT204" s="290">
        <v>0</v>
      </c>
      <c r="AU204" s="290">
        <v>0</v>
      </c>
      <c r="AV204" s="292">
        <v>0</v>
      </c>
      <c r="AW204" s="300">
        <f t="shared" si="31"/>
        <v>0</v>
      </c>
      <c r="BA204" s="235"/>
      <c r="BC204" s="235"/>
      <c r="BD204" s="235"/>
    </row>
    <row r="205" spans="1:56" x14ac:dyDescent="0.25">
      <c r="A205" s="283">
        <v>1996</v>
      </c>
      <c r="B205" s="283">
        <v>9</v>
      </c>
      <c r="C205" s="283">
        <v>30</v>
      </c>
      <c r="D205" s="283">
        <v>31</v>
      </c>
      <c r="E205" s="283">
        <f t="shared" si="26"/>
        <v>31</v>
      </c>
      <c r="F205" s="286">
        <v>0</v>
      </c>
      <c r="G205" s="290">
        <v>0</v>
      </c>
      <c r="H205" s="290">
        <v>0</v>
      </c>
      <c r="I205" s="291">
        <v>5.6796351966429973E-2</v>
      </c>
      <c r="J205" s="301">
        <f t="shared" si="22"/>
        <v>5.0753717055156557E-2</v>
      </c>
      <c r="K205" s="302">
        <v>12474</v>
      </c>
      <c r="L205" s="302">
        <v>2466</v>
      </c>
      <c r="M205" s="302">
        <v>7193.609999999986</v>
      </c>
      <c r="N205" s="302">
        <v>321940.92300000001</v>
      </c>
      <c r="O205" s="293">
        <f t="shared" si="24"/>
        <v>0.57668831168831058</v>
      </c>
      <c r="P205" s="294">
        <f t="shared" si="25"/>
        <v>130.55187469586375</v>
      </c>
      <c r="Q205" s="295">
        <v>0</v>
      </c>
      <c r="R205" s="296">
        <f t="shared" si="27"/>
        <v>7.6194033498589039E-2</v>
      </c>
      <c r="S205" s="301">
        <f t="shared" si="23"/>
        <v>1.2188327534717186E-3</v>
      </c>
      <c r="T205" s="297">
        <v>0</v>
      </c>
      <c r="U205" s="298">
        <v>0</v>
      </c>
      <c r="V205" s="292">
        <f t="shared" si="28"/>
        <v>0</v>
      </c>
      <c r="W205" s="299">
        <v>0</v>
      </c>
      <c r="X205" s="290">
        <v>0</v>
      </c>
      <c r="Y205" s="290">
        <v>0</v>
      </c>
      <c r="Z205" s="296">
        <f>(Company_data!T205+F205)/Company_data!J205</f>
        <v>2.285821004957671</v>
      </c>
      <c r="AA205" s="296">
        <f>(Company_data!S205+F205)/Company_data!J205</f>
        <v>2.285821004957671</v>
      </c>
      <c r="AC205" s="300">
        <v>0</v>
      </c>
      <c r="AD205" s="301">
        <f t="shared" si="29"/>
        <v>5.6796351966429973E-2</v>
      </c>
      <c r="AE205" s="292">
        <v>0</v>
      </c>
      <c r="AF205" s="301">
        <f t="shared" si="30"/>
        <v>5.6796351966429973E-2</v>
      </c>
      <c r="AG205" s="292">
        <v>0</v>
      </c>
      <c r="AH205" s="292">
        <v>0</v>
      </c>
      <c r="AI205" s="292">
        <v>0</v>
      </c>
      <c r="AJ205" s="292">
        <v>0</v>
      </c>
      <c r="AL205" s="290">
        <v>0</v>
      </c>
      <c r="AN205" s="290">
        <v>0</v>
      </c>
      <c r="AO205" s="290">
        <v>0</v>
      </c>
      <c r="AP205" s="290">
        <v>0</v>
      </c>
      <c r="AQ205" s="290">
        <v>0</v>
      </c>
      <c r="AR205" s="290">
        <v>0</v>
      </c>
      <c r="AS205" s="290">
        <v>0</v>
      </c>
      <c r="AT205" s="290">
        <v>0</v>
      </c>
      <c r="AU205" s="290">
        <v>0</v>
      </c>
      <c r="AV205" s="292">
        <v>0</v>
      </c>
      <c r="AW205" s="300">
        <f t="shared" si="31"/>
        <v>0</v>
      </c>
      <c r="BA205" s="235"/>
      <c r="BC205" s="235"/>
      <c r="BD205" s="235"/>
    </row>
    <row r="206" spans="1:56" x14ac:dyDescent="0.25">
      <c r="A206" s="283">
        <v>1996</v>
      </c>
      <c r="B206" s="283">
        <v>10</v>
      </c>
      <c r="C206" s="283">
        <v>31</v>
      </c>
      <c r="D206" s="283">
        <v>30</v>
      </c>
      <c r="E206" s="283">
        <f t="shared" si="26"/>
        <v>30</v>
      </c>
      <c r="F206" s="286">
        <v>0</v>
      </c>
      <c r="G206" s="290">
        <v>0</v>
      </c>
      <c r="H206" s="290">
        <v>0</v>
      </c>
      <c r="I206" s="291">
        <v>5.5686922890221521E-2</v>
      </c>
      <c r="J206" s="301">
        <f t="shared" si="22"/>
        <v>5.0944438511313882E-2</v>
      </c>
      <c r="K206" s="302">
        <v>12553</v>
      </c>
      <c r="L206" s="302">
        <v>2473</v>
      </c>
      <c r="M206" s="302">
        <v>6947.8080000000191</v>
      </c>
      <c r="N206" s="302">
        <v>303698.7</v>
      </c>
      <c r="O206" s="293">
        <f t="shared" si="24"/>
        <v>0.55347789373058387</v>
      </c>
      <c r="P206" s="294">
        <f t="shared" si="25"/>
        <v>122.80578245046503</v>
      </c>
      <c r="Q206" s="295">
        <v>0</v>
      </c>
      <c r="R206" s="296">
        <f t="shared" si="27"/>
        <v>6.4631008968646111E-2</v>
      </c>
      <c r="S206" s="301">
        <f t="shared" si="23"/>
        <v>1.4672199519602178E-3</v>
      </c>
      <c r="T206" s="297">
        <v>0</v>
      </c>
      <c r="U206" s="298">
        <v>0</v>
      </c>
      <c r="V206" s="292">
        <f t="shared" si="28"/>
        <v>0</v>
      </c>
      <c r="W206" s="299">
        <v>0</v>
      </c>
      <c r="X206" s="290">
        <v>0</v>
      </c>
      <c r="Y206" s="290">
        <v>0</v>
      </c>
      <c r="Z206" s="296">
        <f>(Company_data!T206+F206)/Company_data!J206</f>
        <v>2.0035612780280294</v>
      </c>
      <c r="AA206" s="296">
        <f>(Company_data!S206+F206)/Company_data!J206</f>
        <v>2.0035612780280294</v>
      </c>
      <c r="AC206" s="300">
        <v>0</v>
      </c>
      <c r="AD206" s="301">
        <f t="shared" si="29"/>
        <v>5.5686922890221521E-2</v>
      </c>
      <c r="AE206" s="292">
        <v>0</v>
      </c>
      <c r="AF206" s="301">
        <f t="shared" si="30"/>
        <v>5.5686922890221521E-2</v>
      </c>
      <c r="AG206" s="292">
        <v>0</v>
      </c>
      <c r="AH206" s="292">
        <v>0</v>
      </c>
      <c r="AI206" s="292">
        <v>0</v>
      </c>
      <c r="AJ206" s="292">
        <v>0</v>
      </c>
      <c r="AL206" s="290">
        <v>0</v>
      </c>
      <c r="AN206" s="290">
        <v>0</v>
      </c>
      <c r="AO206" s="290">
        <v>0</v>
      </c>
      <c r="AP206" s="290">
        <v>0</v>
      </c>
      <c r="AQ206" s="290">
        <v>0</v>
      </c>
      <c r="AR206" s="290">
        <v>0</v>
      </c>
      <c r="AS206" s="290">
        <v>0</v>
      </c>
      <c r="AT206" s="290">
        <v>0</v>
      </c>
      <c r="AU206" s="290">
        <v>0</v>
      </c>
      <c r="AV206" s="292">
        <v>0</v>
      </c>
      <c r="AW206" s="300">
        <f t="shared" si="31"/>
        <v>0</v>
      </c>
      <c r="BA206" s="235"/>
      <c r="BC206" s="235"/>
      <c r="BD206" s="235"/>
    </row>
    <row r="207" spans="1:56" x14ac:dyDescent="0.25">
      <c r="A207" s="283">
        <v>1996</v>
      </c>
      <c r="B207" s="283">
        <v>11</v>
      </c>
      <c r="C207" s="283">
        <v>30</v>
      </c>
      <c r="D207" s="283">
        <v>31</v>
      </c>
      <c r="E207" s="283">
        <f t="shared" si="26"/>
        <v>31</v>
      </c>
      <c r="F207" s="286">
        <v>0</v>
      </c>
      <c r="G207" s="290">
        <v>0</v>
      </c>
      <c r="H207" s="290">
        <v>0</v>
      </c>
      <c r="I207" s="291">
        <v>5.2008886755010718E-2</v>
      </c>
      <c r="J207" s="301">
        <f t="shared" si="22"/>
        <v>5.1215382598926829E-2</v>
      </c>
      <c r="K207" s="302">
        <v>12488</v>
      </c>
      <c r="L207" s="302">
        <v>2465</v>
      </c>
      <c r="M207" s="302">
        <v>6596.6940000000177</v>
      </c>
      <c r="N207" s="302">
        <v>307576.22399999999</v>
      </c>
      <c r="O207" s="293">
        <f t="shared" si="24"/>
        <v>0.52824263292761198</v>
      </c>
      <c r="P207" s="294">
        <f t="shared" si="25"/>
        <v>124.77737281947262</v>
      </c>
      <c r="Q207" s="295">
        <v>0</v>
      </c>
      <c r="R207" s="296">
        <f t="shared" si="27"/>
        <v>5.6172753641397039E-2</v>
      </c>
      <c r="S207" s="301">
        <f t="shared" si="23"/>
        <v>1.7046423661826668E-3</v>
      </c>
      <c r="T207" s="297">
        <v>0</v>
      </c>
      <c r="U207" s="298">
        <v>0</v>
      </c>
      <c r="V207" s="292">
        <f t="shared" si="28"/>
        <v>0</v>
      </c>
      <c r="W207" s="299">
        <v>0</v>
      </c>
      <c r="X207" s="290">
        <v>0</v>
      </c>
      <c r="Y207" s="290">
        <v>0</v>
      </c>
      <c r="Z207" s="296">
        <f>(Company_data!T207+F207)/Company_data!J207</f>
        <v>1.6851826092419111</v>
      </c>
      <c r="AA207" s="296">
        <f>(Company_data!S207+F207)/Company_data!J207</f>
        <v>1.6851826092419111</v>
      </c>
      <c r="AC207" s="300">
        <v>0</v>
      </c>
      <c r="AD207" s="301">
        <f t="shared" si="29"/>
        <v>5.2008886755010718E-2</v>
      </c>
      <c r="AE207" s="292">
        <v>0</v>
      </c>
      <c r="AF207" s="301">
        <f t="shared" si="30"/>
        <v>5.2008886755010718E-2</v>
      </c>
      <c r="AG207" s="292">
        <v>0</v>
      </c>
      <c r="AH207" s="292">
        <v>0</v>
      </c>
      <c r="AI207" s="292">
        <v>0</v>
      </c>
      <c r="AJ207" s="292">
        <v>0</v>
      </c>
      <c r="AL207" s="290">
        <v>0</v>
      </c>
      <c r="AN207" s="290">
        <v>0</v>
      </c>
      <c r="AO207" s="290">
        <v>0</v>
      </c>
      <c r="AP207" s="290">
        <v>0</v>
      </c>
      <c r="AQ207" s="290">
        <v>0</v>
      </c>
      <c r="AR207" s="290">
        <v>0</v>
      </c>
      <c r="AS207" s="290">
        <v>0</v>
      </c>
      <c r="AT207" s="290">
        <v>0</v>
      </c>
      <c r="AU207" s="290">
        <v>0</v>
      </c>
      <c r="AV207" s="292">
        <v>0</v>
      </c>
      <c r="AW207" s="300">
        <f t="shared" si="31"/>
        <v>0</v>
      </c>
      <c r="BA207" s="235"/>
      <c r="BC207" s="235"/>
      <c r="BD207" s="235"/>
    </row>
    <row r="208" spans="1:56" x14ac:dyDescent="0.25">
      <c r="A208" s="283">
        <v>1996</v>
      </c>
      <c r="B208" s="283">
        <v>12</v>
      </c>
      <c r="C208" s="283">
        <v>31</v>
      </c>
      <c r="D208" s="283">
        <v>30</v>
      </c>
      <c r="E208" s="283">
        <f t="shared" si="26"/>
        <v>30</v>
      </c>
      <c r="F208" s="286">
        <v>0</v>
      </c>
      <c r="G208" s="290">
        <v>0</v>
      </c>
      <c r="H208" s="290">
        <v>0</v>
      </c>
      <c r="I208" s="291">
        <v>4.9213939564716418E-2</v>
      </c>
      <c r="J208" s="301">
        <f t="shared" si="22"/>
        <v>5.1414002201107478E-2</v>
      </c>
      <c r="K208" s="302">
        <v>12564</v>
      </c>
      <c r="L208" s="302">
        <v>2450</v>
      </c>
      <c r="M208" s="302">
        <v>6406.7729999999865</v>
      </c>
      <c r="N208" s="302">
        <v>316632.11700000003</v>
      </c>
      <c r="O208" s="293">
        <f t="shared" si="24"/>
        <v>0.50993099331423009</v>
      </c>
      <c r="P208" s="294">
        <f t="shared" si="25"/>
        <v>129.23759877551021</v>
      </c>
      <c r="Q208" s="295">
        <v>0</v>
      </c>
      <c r="R208" s="296">
        <f t="shared" si="27"/>
        <v>5.5910183601146315E-2</v>
      </c>
      <c r="S208" s="301">
        <f t="shared" si="23"/>
        <v>1.7897838231262994E-3</v>
      </c>
      <c r="T208" s="297">
        <v>0</v>
      </c>
      <c r="U208" s="298">
        <v>0</v>
      </c>
      <c r="V208" s="292">
        <f t="shared" si="28"/>
        <v>0</v>
      </c>
      <c r="W208" s="299">
        <v>0</v>
      </c>
      <c r="X208" s="290">
        <v>0</v>
      </c>
      <c r="Y208" s="290">
        <v>0</v>
      </c>
      <c r="Z208" s="296">
        <f>(Company_data!T208+F208)/Company_data!J208</f>
        <v>1.7332156916355357</v>
      </c>
      <c r="AA208" s="296">
        <f>(Company_data!S208+F208)/Company_data!J208</f>
        <v>1.7332156916355357</v>
      </c>
      <c r="AC208" s="300">
        <v>0</v>
      </c>
      <c r="AD208" s="301">
        <f t="shared" si="29"/>
        <v>4.9213939564716418E-2</v>
      </c>
      <c r="AE208" s="292">
        <v>0</v>
      </c>
      <c r="AF208" s="301">
        <f t="shared" si="30"/>
        <v>4.9213939564716418E-2</v>
      </c>
      <c r="AG208" s="292">
        <v>0</v>
      </c>
      <c r="AH208" s="292">
        <v>0</v>
      </c>
      <c r="AI208" s="292">
        <v>0</v>
      </c>
      <c r="AJ208" s="292">
        <v>0</v>
      </c>
      <c r="AL208" s="290">
        <v>0</v>
      </c>
      <c r="AN208" s="290">
        <v>0</v>
      </c>
      <c r="AO208" s="290">
        <v>0</v>
      </c>
      <c r="AP208" s="290">
        <v>0</v>
      </c>
      <c r="AQ208" s="290">
        <v>0</v>
      </c>
      <c r="AR208" s="290">
        <v>0</v>
      </c>
      <c r="AS208" s="290">
        <v>0</v>
      </c>
      <c r="AT208" s="290">
        <v>0</v>
      </c>
      <c r="AU208" s="290">
        <v>0</v>
      </c>
      <c r="AV208" s="292">
        <v>0</v>
      </c>
      <c r="AW208" s="300">
        <f t="shared" si="31"/>
        <v>0</v>
      </c>
      <c r="BA208" s="235"/>
      <c r="BC208" s="235"/>
      <c r="BD208" s="235"/>
    </row>
    <row r="209" spans="1:57" x14ac:dyDescent="0.25">
      <c r="A209" s="283">
        <v>1997</v>
      </c>
      <c r="B209" s="283">
        <v>1</v>
      </c>
      <c r="C209" s="283">
        <v>31</v>
      </c>
      <c r="D209" s="283">
        <v>31</v>
      </c>
      <c r="E209" s="283">
        <f t="shared" si="26"/>
        <v>31</v>
      </c>
      <c r="F209" s="286">
        <v>0</v>
      </c>
      <c r="G209" s="290">
        <v>0</v>
      </c>
      <c r="H209" s="290">
        <v>0</v>
      </c>
      <c r="I209" s="291">
        <v>4.623512438994299E-2</v>
      </c>
      <c r="J209" s="301">
        <f t="shared" ref="J209:J272" si="32">AVERAGE(I198:I209)</f>
        <v>5.1597200233245294E-2</v>
      </c>
      <c r="K209" s="302">
        <v>12411</v>
      </c>
      <c r="L209" s="302">
        <v>2444</v>
      </c>
      <c r="M209" s="302">
        <v>6652.9519999999902</v>
      </c>
      <c r="N209" s="302">
        <v>300894.79600000003</v>
      </c>
      <c r="O209" s="293">
        <f t="shared" si="24"/>
        <v>0.53605285633711952</v>
      </c>
      <c r="P209" s="294">
        <f t="shared" si="25"/>
        <v>123.11571031096564</v>
      </c>
      <c r="Q209" s="295">
        <v>0</v>
      </c>
      <c r="R209" s="296">
        <f t="shared" si="27"/>
        <v>5.7741157814797946E-2</v>
      </c>
      <c r="S209" s="301">
        <f t="shared" si="23"/>
        <v>1.8442014656162575E-3</v>
      </c>
      <c r="T209" s="297">
        <v>0</v>
      </c>
      <c r="U209" s="298">
        <v>0</v>
      </c>
      <c r="V209" s="292">
        <f t="shared" si="28"/>
        <v>0</v>
      </c>
      <c r="W209" s="299">
        <v>0</v>
      </c>
      <c r="X209" s="290">
        <v>0</v>
      </c>
      <c r="Y209" s="290">
        <v>0</v>
      </c>
      <c r="Z209" s="296">
        <f>(Company_data!T209+F209)/Company_data!J209</f>
        <v>1.7899758922587363</v>
      </c>
      <c r="AA209" s="296">
        <f>(Company_data!S209+F209)/Company_data!J209</f>
        <v>1.7899758922587363</v>
      </c>
      <c r="AC209" s="300">
        <v>0</v>
      </c>
      <c r="AD209" s="301">
        <f t="shared" si="29"/>
        <v>4.623512438994299E-2</v>
      </c>
      <c r="AE209" s="292">
        <v>0</v>
      </c>
      <c r="AF209" s="301">
        <f t="shared" si="30"/>
        <v>4.623512438994299E-2</v>
      </c>
      <c r="AG209" s="292">
        <v>0</v>
      </c>
      <c r="AH209" s="292">
        <v>0</v>
      </c>
      <c r="AI209" s="292">
        <v>0</v>
      </c>
      <c r="AJ209" s="292">
        <v>0</v>
      </c>
      <c r="AL209" s="290">
        <v>0</v>
      </c>
      <c r="AN209" s="290">
        <v>0</v>
      </c>
      <c r="AO209" s="290">
        <v>0</v>
      </c>
      <c r="AP209" s="290">
        <v>0</v>
      </c>
      <c r="AQ209" s="290">
        <v>0</v>
      </c>
      <c r="AR209" s="290">
        <v>0</v>
      </c>
      <c r="AS209" s="290">
        <v>0</v>
      </c>
      <c r="AT209" s="290">
        <v>0</v>
      </c>
      <c r="AU209" s="290">
        <v>0</v>
      </c>
      <c r="AV209" s="292">
        <v>0</v>
      </c>
      <c r="AW209" s="300">
        <f t="shared" si="31"/>
        <v>0</v>
      </c>
      <c r="BA209" s="235"/>
      <c r="BC209" s="235"/>
      <c r="BD209" s="235"/>
      <c r="BE209" s="301">
        <v>0.56223013193428784</v>
      </c>
    </row>
    <row r="210" spans="1:57" x14ac:dyDescent="0.25">
      <c r="A210" s="283">
        <v>1997</v>
      </c>
      <c r="B210" s="283">
        <v>2</v>
      </c>
      <c r="C210" s="283">
        <v>28</v>
      </c>
      <c r="D210" s="283">
        <v>28</v>
      </c>
      <c r="E210" s="283">
        <f t="shared" si="26"/>
        <v>28</v>
      </c>
      <c r="F210" s="286">
        <v>0</v>
      </c>
      <c r="G210" s="290">
        <v>0</v>
      </c>
      <c r="H210" s="290">
        <v>0</v>
      </c>
      <c r="I210" s="291">
        <v>4.5477719854652175E-2</v>
      </c>
      <c r="J210" s="301">
        <f t="shared" si="32"/>
        <v>5.1738214263222948E-2</v>
      </c>
      <c r="K210" s="302">
        <v>12254</v>
      </c>
      <c r="L210" s="302">
        <v>2437</v>
      </c>
      <c r="M210" s="302">
        <v>6529.11599999998</v>
      </c>
      <c r="N210" s="302">
        <v>331719.95400000003</v>
      </c>
      <c r="O210" s="293">
        <f t="shared" si="24"/>
        <v>0.53281508078994455</v>
      </c>
      <c r="P210" s="294">
        <f t="shared" si="25"/>
        <v>136.11815921214608</v>
      </c>
      <c r="Q210" s="295">
        <v>0</v>
      </c>
      <c r="R210" s="296">
        <f t="shared" si="27"/>
        <v>5.8229597245551261E-2</v>
      </c>
      <c r="S210" s="301">
        <f t="shared" si="23"/>
        <v>1.8483776169258281E-3</v>
      </c>
      <c r="T210" s="297">
        <v>0</v>
      </c>
      <c r="U210" s="298">
        <v>0</v>
      </c>
      <c r="V210" s="292">
        <f t="shared" si="28"/>
        <v>0</v>
      </c>
      <c r="W210" s="299">
        <v>0</v>
      </c>
      <c r="X210" s="290">
        <v>0</v>
      </c>
      <c r="Y210" s="290">
        <v>0</v>
      </c>
      <c r="Z210" s="296">
        <f>(Company_data!T210+F210)/Company_data!J210</f>
        <v>1.6304287228754353</v>
      </c>
      <c r="AA210" s="296">
        <f>(Company_data!S210+F210)/Company_data!J210</f>
        <v>1.6304287228754353</v>
      </c>
      <c r="AC210" s="300">
        <v>0</v>
      </c>
      <c r="AD210" s="301">
        <f t="shared" si="29"/>
        <v>4.5477719854652175E-2</v>
      </c>
      <c r="AE210" s="292">
        <v>0</v>
      </c>
      <c r="AF210" s="301">
        <f t="shared" si="30"/>
        <v>4.5477719854652175E-2</v>
      </c>
      <c r="AG210" s="292">
        <v>0</v>
      </c>
      <c r="AH210" s="292">
        <v>0</v>
      </c>
      <c r="AI210" s="292">
        <v>0</v>
      </c>
      <c r="AJ210" s="292">
        <v>0</v>
      </c>
      <c r="AL210" s="290">
        <v>0</v>
      </c>
      <c r="AN210" s="290">
        <v>0</v>
      </c>
      <c r="AO210" s="290">
        <v>0</v>
      </c>
      <c r="AP210" s="290">
        <v>0</v>
      </c>
      <c r="AQ210" s="290">
        <v>0</v>
      </c>
      <c r="AR210" s="290">
        <v>0</v>
      </c>
      <c r="AS210" s="290">
        <v>0</v>
      </c>
      <c r="AT210" s="290">
        <v>0</v>
      </c>
      <c r="AU210" s="290">
        <v>0</v>
      </c>
      <c r="AV210" s="292">
        <v>0</v>
      </c>
      <c r="AW210" s="300">
        <f t="shared" si="31"/>
        <v>0</v>
      </c>
      <c r="BA210" s="235"/>
      <c r="BC210" s="235"/>
      <c r="BD210" s="235"/>
      <c r="BE210" s="301">
        <v>0.52303647678553455</v>
      </c>
    </row>
    <row r="211" spans="1:57" x14ac:dyDescent="0.25">
      <c r="A211" s="283">
        <v>1997</v>
      </c>
      <c r="B211" s="283">
        <v>3</v>
      </c>
      <c r="C211" s="283">
        <v>31</v>
      </c>
      <c r="D211" s="283">
        <v>31</v>
      </c>
      <c r="E211" s="283">
        <f t="shared" si="26"/>
        <v>31</v>
      </c>
      <c r="F211" s="286">
        <v>0</v>
      </c>
      <c r="G211" s="290">
        <v>0</v>
      </c>
      <c r="H211" s="290">
        <v>0</v>
      </c>
      <c r="I211" s="291">
        <v>4.5594244031720285E-2</v>
      </c>
      <c r="J211" s="301">
        <f t="shared" si="32"/>
        <v>5.1819916201990064E-2</v>
      </c>
      <c r="K211" s="302">
        <v>12220</v>
      </c>
      <c r="L211" s="302">
        <v>2421</v>
      </c>
      <c r="M211" s="302">
        <v>6798.1630000000005</v>
      </c>
      <c r="N211" s="302">
        <v>327725.33199999999</v>
      </c>
      <c r="O211" s="293">
        <f t="shared" si="24"/>
        <v>0.55631448445171849</v>
      </c>
      <c r="P211" s="294">
        <f t="shared" si="25"/>
        <v>135.36775382073523</v>
      </c>
      <c r="Q211" s="295">
        <v>0</v>
      </c>
      <c r="R211" s="296">
        <f t="shared" si="27"/>
        <v>6.1139480566983394E-2</v>
      </c>
      <c r="S211" s="301">
        <f t="shared" si="23"/>
        <v>1.69691808208218E-3</v>
      </c>
      <c r="T211" s="297">
        <v>0</v>
      </c>
      <c r="U211" s="298">
        <v>0</v>
      </c>
      <c r="V211" s="292">
        <f t="shared" si="28"/>
        <v>0</v>
      </c>
      <c r="W211" s="299">
        <v>0</v>
      </c>
      <c r="X211" s="290">
        <v>0</v>
      </c>
      <c r="Y211" s="290">
        <v>0</v>
      </c>
      <c r="Z211" s="296">
        <f>(Company_data!T211+F211)/Company_data!J211</f>
        <v>1.8953238975764852</v>
      </c>
      <c r="AA211" s="296">
        <f>(Company_data!S211+F211)/Company_data!J211</f>
        <v>1.8953238975764852</v>
      </c>
      <c r="AC211" s="300">
        <v>0</v>
      </c>
      <c r="AD211" s="301">
        <f t="shared" si="29"/>
        <v>4.5594244031720285E-2</v>
      </c>
      <c r="AE211" s="292">
        <v>0</v>
      </c>
      <c r="AF211" s="301">
        <f t="shared" si="30"/>
        <v>4.5594244031720285E-2</v>
      </c>
      <c r="AG211" s="292">
        <v>0</v>
      </c>
      <c r="AH211" s="292">
        <v>0</v>
      </c>
      <c r="AI211" s="292">
        <v>0</v>
      </c>
      <c r="AJ211" s="292">
        <v>0</v>
      </c>
      <c r="AL211" s="290">
        <v>0</v>
      </c>
      <c r="AN211" s="290">
        <v>0</v>
      </c>
      <c r="AO211" s="290">
        <v>0</v>
      </c>
      <c r="AP211" s="290">
        <v>0</v>
      </c>
      <c r="AQ211" s="290">
        <v>0</v>
      </c>
      <c r="AR211" s="290">
        <v>0</v>
      </c>
      <c r="AS211" s="290">
        <v>0</v>
      </c>
      <c r="AT211" s="290">
        <v>0</v>
      </c>
      <c r="AU211" s="290">
        <v>0</v>
      </c>
      <c r="AV211" s="292">
        <v>0</v>
      </c>
      <c r="AW211" s="300">
        <f t="shared" si="31"/>
        <v>0</v>
      </c>
      <c r="BA211" s="235"/>
      <c r="BC211" s="235"/>
      <c r="BD211" s="235"/>
      <c r="BE211" s="301">
        <v>0.48740609421915382</v>
      </c>
    </row>
    <row r="212" spans="1:57" x14ac:dyDescent="0.25">
      <c r="A212" s="283">
        <v>1997</v>
      </c>
      <c r="B212" s="283">
        <v>4</v>
      </c>
      <c r="C212" s="283">
        <v>30</v>
      </c>
      <c r="D212" s="283">
        <v>31</v>
      </c>
      <c r="E212" s="283">
        <f t="shared" si="26"/>
        <v>31</v>
      </c>
      <c r="F212" s="286">
        <v>0</v>
      </c>
      <c r="G212" s="290">
        <v>0</v>
      </c>
      <c r="H212" s="290">
        <v>0</v>
      </c>
      <c r="I212" s="291">
        <v>5.0743486509636213E-2</v>
      </c>
      <c r="J212" s="301">
        <f t="shared" si="32"/>
        <v>5.1923457612716779E-2</v>
      </c>
      <c r="K212" s="302">
        <v>12124</v>
      </c>
      <c r="L212" s="302">
        <v>2406</v>
      </c>
      <c r="M212" s="302">
        <v>6780.5509999999776</v>
      </c>
      <c r="N212" s="302">
        <v>313299.652</v>
      </c>
      <c r="O212" s="293">
        <f t="shared" si="24"/>
        <v>0.55926682612998824</v>
      </c>
      <c r="P212" s="294">
        <f t="shared" si="25"/>
        <v>130.21598171238571</v>
      </c>
      <c r="Q212" s="295">
        <v>0</v>
      </c>
      <c r="R212" s="296">
        <f t="shared" si="27"/>
        <v>5.9372244976652978E-2</v>
      </c>
      <c r="S212" s="301">
        <f t="shared" si="23"/>
        <v>1.6885858850885851E-3</v>
      </c>
      <c r="T212" s="297">
        <v>0</v>
      </c>
      <c r="U212" s="298">
        <v>0</v>
      </c>
      <c r="V212" s="292">
        <f t="shared" si="28"/>
        <v>0</v>
      </c>
      <c r="W212" s="299">
        <v>0</v>
      </c>
      <c r="X212" s="290">
        <v>0</v>
      </c>
      <c r="Y212" s="290">
        <v>0</v>
      </c>
      <c r="Z212" s="296">
        <f>(Company_data!T212+F212)/Company_data!J212</f>
        <v>1.7811673492995894</v>
      </c>
      <c r="AA212" s="296">
        <f>(Company_data!S212+F212)/Company_data!J212</f>
        <v>1.7811673492995894</v>
      </c>
      <c r="AC212" s="300">
        <v>0</v>
      </c>
      <c r="AD212" s="301">
        <f t="shared" si="29"/>
        <v>5.0743486509636213E-2</v>
      </c>
      <c r="AE212" s="292">
        <v>0</v>
      </c>
      <c r="AF212" s="301">
        <f t="shared" si="30"/>
        <v>5.0743486509636213E-2</v>
      </c>
      <c r="AG212" s="292">
        <v>0</v>
      </c>
      <c r="AH212" s="292">
        <v>0</v>
      </c>
      <c r="AI212" s="292">
        <v>0</v>
      </c>
      <c r="AJ212" s="292">
        <v>0</v>
      </c>
      <c r="AL212" s="290">
        <v>0</v>
      </c>
      <c r="AN212" s="290">
        <v>0</v>
      </c>
      <c r="AO212" s="290">
        <v>0</v>
      </c>
      <c r="AP212" s="290">
        <v>0</v>
      </c>
      <c r="AQ212" s="290">
        <v>0</v>
      </c>
      <c r="AR212" s="290">
        <v>0</v>
      </c>
      <c r="AS212" s="290">
        <v>0</v>
      </c>
      <c r="AT212" s="290">
        <v>0</v>
      </c>
      <c r="AU212" s="290">
        <v>0</v>
      </c>
      <c r="AV212" s="292">
        <v>0</v>
      </c>
      <c r="AW212" s="300">
        <f t="shared" si="31"/>
        <v>0</v>
      </c>
      <c r="BA212" s="235"/>
      <c r="BC212" s="235"/>
      <c r="BD212" s="235"/>
      <c r="BE212" s="301">
        <v>0.5377177250136379</v>
      </c>
    </row>
    <row r="213" spans="1:57" x14ac:dyDescent="0.25">
      <c r="A213" s="283">
        <v>1997</v>
      </c>
      <c r="B213" s="283">
        <v>5</v>
      </c>
      <c r="C213" s="283">
        <v>31</v>
      </c>
      <c r="D213" s="283">
        <v>30</v>
      </c>
      <c r="E213" s="283">
        <f t="shared" si="26"/>
        <v>30</v>
      </c>
      <c r="F213" s="286">
        <v>0</v>
      </c>
      <c r="G213" s="290">
        <v>0</v>
      </c>
      <c r="H213" s="290">
        <v>0</v>
      </c>
      <c r="I213" s="291">
        <v>5.4548834370296381E-2</v>
      </c>
      <c r="J213" s="301">
        <f t="shared" si="32"/>
        <v>5.1983178388336902E-2</v>
      </c>
      <c r="K213" s="302">
        <v>12133</v>
      </c>
      <c r="L213" s="302">
        <v>2397</v>
      </c>
      <c r="M213" s="302">
        <v>6655.9820000000182</v>
      </c>
      <c r="N213" s="302">
        <v>314616.53000000003</v>
      </c>
      <c r="O213" s="293">
        <f t="shared" si="24"/>
        <v>0.5485850160718716</v>
      </c>
      <c r="P213" s="294">
        <f t="shared" si="25"/>
        <v>131.25428869420111</v>
      </c>
      <c r="Q213" s="295">
        <v>0</v>
      </c>
      <c r="R213" s="296">
        <f t="shared" si="27"/>
        <v>6.8851285693221381E-2</v>
      </c>
      <c r="S213" s="301">
        <f t="shared" si="23"/>
        <v>1.6220675496905132E-3</v>
      </c>
      <c r="T213" s="297">
        <v>0</v>
      </c>
      <c r="U213" s="298">
        <v>0</v>
      </c>
      <c r="V213" s="292">
        <f t="shared" si="28"/>
        <v>0</v>
      </c>
      <c r="W213" s="299">
        <v>0</v>
      </c>
      <c r="X213" s="290">
        <v>0</v>
      </c>
      <c r="Y213" s="290">
        <v>0</v>
      </c>
      <c r="Z213" s="296">
        <f>(Company_data!T213+F213)/Company_data!J213</f>
        <v>2.1343898564898627</v>
      </c>
      <c r="AA213" s="296">
        <f>(Company_data!S213+F213)/Company_data!J213</f>
        <v>2.1343898564898627</v>
      </c>
      <c r="AC213" s="300">
        <v>0</v>
      </c>
      <c r="AD213" s="301">
        <f t="shared" si="29"/>
        <v>5.4548834370296381E-2</v>
      </c>
      <c r="AE213" s="292">
        <v>0</v>
      </c>
      <c r="AF213" s="301">
        <f t="shared" si="30"/>
        <v>5.4548834370296381E-2</v>
      </c>
      <c r="AG213" s="292">
        <v>0</v>
      </c>
      <c r="AH213" s="292">
        <v>0</v>
      </c>
      <c r="AI213" s="292">
        <v>0</v>
      </c>
      <c r="AJ213" s="292">
        <v>0</v>
      </c>
      <c r="AL213" s="290">
        <v>0</v>
      </c>
      <c r="AN213" s="290">
        <v>0</v>
      </c>
      <c r="AO213" s="290">
        <v>0</v>
      </c>
      <c r="AP213" s="290">
        <v>0</v>
      </c>
      <c r="AQ213" s="290">
        <v>0</v>
      </c>
      <c r="AR213" s="290">
        <v>0</v>
      </c>
      <c r="AS213" s="290">
        <v>0</v>
      </c>
      <c r="AT213" s="290">
        <v>0</v>
      </c>
      <c r="AU213" s="290">
        <v>0</v>
      </c>
      <c r="AV213" s="292">
        <v>0</v>
      </c>
      <c r="AW213" s="300">
        <f t="shared" si="31"/>
        <v>0</v>
      </c>
      <c r="BA213" s="235"/>
      <c r="BC213" s="235"/>
      <c r="BD213" s="235"/>
      <c r="BE213" s="301">
        <v>0.58122036965999624</v>
      </c>
    </row>
    <row r="214" spans="1:57" x14ac:dyDescent="0.25">
      <c r="A214" s="283">
        <v>1997</v>
      </c>
      <c r="B214" s="283">
        <v>6</v>
      </c>
      <c r="C214" s="283">
        <v>30</v>
      </c>
      <c r="D214" s="283">
        <v>31</v>
      </c>
      <c r="E214" s="283">
        <f t="shared" si="26"/>
        <v>31</v>
      </c>
      <c r="F214" s="286">
        <v>0</v>
      </c>
      <c r="G214" s="290">
        <v>0</v>
      </c>
      <c r="H214" s="290">
        <v>0</v>
      </c>
      <c r="I214" s="291">
        <v>5.5608314061587741E-2</v>
      </c>
      <c r="J214" s="301">
        <f t="shared" si="32"/>
        <v>5.206769300400671E-2</v>
      </c>
      <c r="K214" s="302">
        <v>12221</v>
      </c>
      <c r="L214" s="302">
        <v>2395</v>
      </c>
      <c r="M214" s="302">
        <v>7181.210000000021</v>
      </c>
      <c r="N214" s="302">
        <v>324695.47399999999</v>
      </c>
      <c r="O214" s="293">
        <f t="shared" si="24"/>
        <v>0.58761230668521569</v>
      </c>
      <c r="P214" s="294">
        <f t="shared" si="25"/>
        <v>135.57222296450939</v>
      </c>
      <c r="Q214" s="295">
        <v>0</v>
      </c>
      <c r="R214" s="296">
        <f t="shared" si="27"/>
        <v>7.396777419717418E-2</v>
      </c>
      <c r="S214" s="301">
        <f t="shared" si="23"/>
        <v>1.6379629030874587E-3</v>
      </c>
      <c r="T214" s="297">
        <v>0</v>
      </c>
      <c r="U214" s="298">
        <v>0</v>
      </c>
      <c r="V214" s="292">
        <f t="shared" si="28"/>
        <v>0</v>
      </c>
      <c r="W214" s="299">
        <v>0</v>
      </c>
      <c r="X214" s="290">
        <v>0</v>
      </c>
      <c r="Y214" s="290">
        <v>0</v>
      </c>
      <c r="Z214" s="296">
        <f>(Company_data!T214+F214)/Company_data!J214</f>
        <v>2.2190332259152252</v>
      </c>
      <c r="AA214" s="296">
        <f>(Company_data!S214+F214)/Company_data!J214</f>
        <v>2.2190332259152252</v>
      </c>
      <c r="AC214" s="300">
        <v>0</v>
      </c>
      <c r="AD214" s="301">
        <f t="shared" si="29"/>
        <v>5.5608314061587741E-2</v>
      </c>
      <c r="AE214" s="292">
        <v>0</v>
      </c>
      <c r="AF214" s="301">
        <f t="shared" si="30"/>
        <v>5.5608314061587741E-2</v>
      </c>
      <c r="AG214" s="292">
        <v>0</v>
      </c>
      <c r="AH214" s="292">
        <v>0</v>
      </c>
      <c r="AI214" s="292">
        <v>0</v>
      </c>
      <c r="AJ214" s="292">
        <v>0</v>
      </c>
      <c r="AL214" s="290">
        <v>0</v>
      </c>
      <c r="AN214" s="290">
        <v>0</v>
      </c>
      <c r="AO214" s="290">
        <v>0</v>
      </c>
      <c r="AP214" s="290">
        <v>0</v>
      </c>
      <c r="AQ214" s="290">
        <v>0</v>
      </c>
      <c r="AR214" s="290">
        <v>0</v>
      </c>
      <c r="AS214" s="290">
        <v>0</v>
      </c>
      <c r="AT214" s="290">
        <v>0</v>
      </c>
      <c r="AU214" s="290">
        <v>0</v>
      </c>
      <c r="AV214" s="292">
        <v>0</v>
      </c>
      <c r="AW214" s="300">
        <f t="shared" si="31"/>
        <v>0</v>
      </c>
      <c r="BA214" s="235"/>
      <c r="BC214" s="235"/>
      <c r="BD214" s="235"/>
      <c r="BE214" s="301">
        <v>0.55878332302752587</v>
      </c>
    </row>
    <row r="215" spans="1:57" x14ac:dyDescent="0.25">
      <c r="A215" s="283">
        <v>1997</v>
      </c>
      <c r="B215" s="283">
        <v>7</v>
      </c>
      <c r="C215" s="283">
        <v>31</v>
      </c>
      <c r="D215" s="283">
        <v>30</v>
      </c>
      <c r="E215" s="283">
        <f t="shared" si="26"/>
        <v>30</v>
      </c>
      <c r="F215" s="286">
        <v>0</v>
      </c>
      <c r="G215" s="290">
        <v>0</v>
      </c>
      <c r="H215" s="290">
        <v>0</v>
      </c>
      <c r="I215" s="291">
        <v>5.6529912173375413E-2</v>
      </c>
      <c r="J215" s="301">
        <f t="shared" si="32"/>
        <v>5.2104869818012711E-2</v>
      </c>
      <c r="K215" s="302">
        <v>12358</v>
      </c>
      <c r="L215" s="302">
        <v>2388</v>
      </c>
      <c r="M215" s="302">
        <v>7530.9810000000289</v>
      </c>
      <c r="N215" s="302">
        <v>313821.52899999998</v>
      </c>
      <c r="O215" s="293">
        <f t="shared" si="24"/>
        <v>0.60940127852403536</v>
      </c>
      <c r="P215" s="294">
        <f t="shared" si="25"/>
        <v>131.41605067001674</v>
      </c>
      <c r="Q215" s="295">
        <v>0</v>
      </c>
      <c r="R215" s="296">
        <f t="shared" si="27"/>
        <v>7.8391494310667623E-2</v>
      </c>
      <c r="S215" s="301">
        <f t="shared" si="23"/>
        <v>1.585102784272624E-3</v>
      </c>
      <c r="T215" s="297">
        <v>0</v>
      </c>
      <c r="U215" s="298">
        <v>0</v>
      </c>
      <c r="V215" s="292">
        <f t="shared" si="28"/>
        <v>0</v>
      </c>
      <c r="W215" s="299">
        <v>0</v>
      </c>
      <c r="X215" s="290">
        <v>0</v>
      </c>
      <c r="Y215" s="290">
        <v>0</v>
      </c>
      <c r="Z215" s="296">
        <f>(Company_data!T215+F215)/Company_data!J215</f>
        <v>2.4301363236306961</v>
      </c>
      <c r="AA215" s="296">
        <f>(Company_data!S215+F215)/Company_data!J215</f>
        <v>2.4301363236306961</v>
      </c>
      <c r="AC215" s="300">
        <v>0</v>
      </c>
      <c r="AD215" s="301">
        <f t="shared" si="29"/>
        <v>5.6529912173375413E-2</v>
      </c>
      <c r="AE215" s="292">
        <v>0</v>
      </c>
      <c r="AF215" s="301">
        <f t="shared" si="30"/>
        <v>5.6529912173375413E-2</v>
      </c>
      <c r="AG215" s="292">
        <v>0</v>
      </c>
      <c r="AH215" s="292">
        <v>0</v>
      </c>
      <c r="AI215" s="292">
        <v>0</v>
      </c>
      <c r="AJ215" s="292">
        <v>0</v>
      </c>
      <c r="AL215" s="290">
        <v>0</v>
      </c>
      <c r="AN215" s="290">
        <v>0</v>
      </c>
      <c r="AO215" s="290">
        <v>0</v>
      </c>
      <c r="AP215" s="290">
        <v>0</v>
      </c>
      <c r="AQ215" s="290">
        <v>0</v>
      </c>
      <c r="AR215" s="290">
        <v>0</v>
      </c>
      <c r="AS215" s="290">
        <v>0</v>
      </c>
      <c r="AT215" s="290">
        <v>0</v>
      </c>
      <c r="AU215" s="290">
        <v>0</v>
      </c>
      <c r="AV215" s="292">
        <v>0</v>
      </c>
      <c r="AW215" s="300">
        <f t="shared" si="31"/>
        <v>0</v>
      </c>
      <c r="BA215" s="235"/>
      <c r="BC215" s="235"/>
      <c r="BD215" s="235"/>
      <c r="BE215" s="301">
        <v>0.55378593349376271</v>
      </c>
    </row>
    <row r="216" spans="1:57" x14ac:dyDescent="0.25">
      <c r="A216" s="283">
        <v>1997</v>
      </c>
      <c r="B216" s="283">
        <v>8</v>
      </c>
      <c r="C216" s="283">
        <v>31</v>
      </c>
      <c r="D216" s="283">
        <v>31</v>
      </c>
      <c r="E216" s="283">
        <f t="shared" si="26"/>
        <v>31</v>
      </c>
      <c r="F216" s="286">
        <v>0</v>
      </c>
      <c r="G216" s="290">
        <v>0</v>
      </c>
      <c r="H216" s="290">
        <v>0</v>
      </c>
      <c r="I216" s="291">
        <v>5.661561713460378E-2</v>
      </c>
      <c r="J216" s="301">
        <f t="shared" si="32"/>
        <v>5.2088279475182818E-2</v>
      </c>
      <c r="K216" s="302">
        <v>12390</v>
      </c>
      <c r="L216" s="302">
        <v>2386</v>
      </c>
      <c r="M216" s="302">
        <v>7506.3169999999809</v>
      </c>
      <c r="N216" s="302">
        <v>306174.32</v>
      </c>
      <c r="O216" s="293">
        <f t="shared" si="24"/>
        <v>0.6058367231638403</v>
      </c>
      <c r="P216" s="294">
        <f t="shared" si="25"/>
        <v>128.32117351215425</v>
      </c>
      <c r="Q216" s="295">
        <v>0</v>
      </c>
      <c r="R216" s="296">
        <f t="shared" si="27"/>
        <v>7.8187774108496921E-2</v>
      </c>
      <c r="S216" s="301">
        <f t="shared" si="23"/>
        <v>1.4384444383776923E-3</v>
      </c>
      <c r="T216" s="297">
        <v>0</v>
      </c>
      <c r="U216" s="298">
        <v>0</v>
      </c>
      <c r="V216" s="292">
        <f t="shared" si="28"/>
        <v>0</v>
      </c>
      <c r="W216" s="299">
        <v>0</v>
      </c>
      <c r="X216" s="290">
        <v>0</v>
      </c>
      <c r="Y216" s="290">
        <v>0</v>
      </c>
      <c r="Z216" s="296">
        <f>(Company_data!T216+F216)/Company_data!J216</f>
        <v>2.4238209973634044</v>
      </c>
      <c r="AA216" s="296">
        <f>(Company_data!S216+F216)/Company_data!J216</f>
        <v>2.4238209973634044</v>
      </c>
      <c r="AC216" s="300">
        <v>0</v>
      </c>
      <c r="AD216" s="301">
        <f t="shared" si="29"/>
        <v>5.661561713460378E-2</v>
      </c>
      <c r="AE216" s="292">
        <v>0</v>
      </c>
      <c r="AF216" s="301">
        <f t="shared" si="30"/>
        <v>5.661561713460378E-2</v>
      </c>
      <c r="AG216" s="292">
        <v>0</v>
      </c>
      <c r="AH216" s="292">
        <v>0</v>
      </c>
      <c r="AI216" s="292">
        <v>0</v>
      </c>
      <c r="AJ216" s="292">
        <v>0</v>
      </c>
      <c r="AL216" s="290">
        <v>0</v>
      </c>
      <c r="AN216" s="290">
        <v>0</v>
      </c>
      <c r="AO216" s="290">
        <v>0</v>
      </c>
      <c r="AP216" s="290">
        <v>0</v>
      </c>
      <c r="AQ216" s="290">
        <v>0</v>
      </c>
      <c r="AR216" s="290">
        <v>0</v>
      </c>
      <c r="AS216" s="290">
        <v>0</v>
      </c>
      <c r="AT216" s="290">
        <v>0</v>
      </c>
      <c r="AU216" s="290">
        <v>0</v>
      </c>
      <c r="AV216" s="292">
        <v>0</v>
      </c>
      <c r="AW216" s="300">
        <f t="shared" si="31"/>
        <v>0</v>
      </c>
      <c r="BA216" s="235"/>
      <c r="BC216" s="235"/>
      <c r="BD216" s="235"/>
      <c r="BE216" s="301">
        <v>0.57383532588935593</v>
      </c>
    </row>
    <row r="217" spans="1:57" x14ac:dyDescent="0.25">
      <c r="A217" s="283">
        <v>1997</v>
      </c>
      <c r="B217" s="283">
        <v>9</v>
      </c>
      <c r="C217" s="283">
        <v>30</v>
      </c>
      <c r="D217" s="283">
        <v>31</v>
      </c>
      <c r="E217" s="283">
        <f t="shared" si="26"/>
        <v>31</v>
      </c>
      <c r="F217" s="286">
        <v>0</v>
      </c>
      <c r="G217" s="290">
        <v>0</v>
      </c>
      <c r="H217" s="290">
        <v>0</v>
      </c>
      <c r="I217" s="291">
        <v>5.6612217436468985E-2</v>
      </c>
      <c r="J217" s="301">
        <f t="shared" si="32"/>
        <v>5.2072934931019388E-2</v>
      </c>
      <c r="K217" s="302">
        <v>12570</v>
      </c>
      <c r="L217" s="302">
        <v>2390</v>
      </c>
      <c r="M217" s="302">
        <v>7657.0939999999828</v>
      </c>
      <c r="N217" s="302">
        <v>331687.71900000004</v>
      </c>
      <c r="O217" s="293">
        <f t="shared" si="24"/>
        <v>0.60915624502784271</v>
      </c>
      <c r="P217" s="294">
        <f t="shared" si="25"/>
        <v>138.78147238493725</v>
      </c>
      <c r="Q217" s="295">
        <v>0</v>
      </c>
      <c r="R217" s="296">
        <f t="shared" si="27"/>
        <v>7.4276097235743771E-2</v>
      </c>
      <c r="S217" s="301">
        <f t="shared" si="23"/>
        <v>1.3192178758628312E-3</v>
      </c>
      <c r="T217" s="297">
        <v>0</v>
      </c>
      <c r="U217" s="298">
        <v>0</v>
      </c>
      <c r="V217" s="292">
        <f t="shared" si="28"/>
        <v>0</v>
      </c>
      <c r="W217" s="299">
        <v>0</v>
      </c>
      <c r="X217" s="290">
        <v>0</v>
      </c>
      <c r="Y217" s="290">
        <v>0</v>
      </c>
      <c r="Z217" s="296">
        <f>(Company_data!T217+F217)/Company_data!J217</f>
        <v>2.2282829170723133</v>
      </c>
      <c r="AA217" s="296">
        <f>(Company_data!S217+F217)/Company_data!J217</f>
        <v>2.2282829170723133</v>
      </c>
      <c r="AC217" s="300">
        <v>0</v>
      </c>
      <c r="AD217" s="301">
        <f t="shared" si="29"/>
        <v>5.6612217436468985E-2</v>
      </c>
      <c r="AE217" s="292">
        <v>0</v>
      </c>
      <c r="AF217" s="301">
        <f t="shared" si="30"/>
        <v>5.6612217436468985E-2</v>
      </c>
      <c r="AG217" s="292">
        <v>0</v>
      </c>
      <c r="AH217" s="292">
        <v>0</v>
      </c>
      <c r="AI217" s="292">
        <v>0</v>
      </c>
      <c r="AJ217" s="292">
        <v>0</v>
      </c>
      <c r="AL217" s="290">
        <v>0</v>
      </c>
      <c r="AN217" s="290">
        <v>0</v>
      </c>
      <c r="AO217" s="290">
        <v>0</v>
      </c>
      <c r="AP217" s="290">
        <v>0</v>
      </c>
      <c r="AQ217" s="290">
        <v>0</v>
      </c>
      <c r="AR217" s="290">
        <v>0</v>
      </c>
      <c r="AS217" s="290">
        <v>0</v>
      </c>
      <c r="AT217" s="290">
        <v>0</v>
      </c>
      <c r="AU217" s="290">
        <v>0</v>
      </c>
      <c r="AV217" s="292">
        <v>0</v>
      </c>
      <c r="AW217" s="300">
        <f t="shared" si="31"/>
        <v>0</v>
      </c>
      <c r="BA217" s="235"/>
      <c r="BC217" s="235"/>
      <c r="BD217" s="235"/>
      <c r="BE217" s="301">
        <v>0.58952064466335552</v>
      </c>
    </row>
    <row r="218" spans="1:57" x14ac:dyDescent="0.25">
      <c r="A218" s="283">
        <v>1997</v>
      </c>
      <c r="B218" s="283">
        <v>10</v>
      </c>
      <c r="C218" s="283">
        <v>31</v>
      </c>
      <c r="D218" s="283">
        <v>30</v>
      </c>
      <c r="E218" s="283">
        <f t="shared" si="26"/>
        <v>30</v>
      </c>
      <c r="F218" s="286">
        <v>0</v>
      </c>
      <c r="G218" s="290">
        <v>0</v>
      </c>
      <c r="H218" s="290">
        <v>0</v>
      </c>
      <c r="I218" s="291">
        <v>5.560784211954669E-2</v>
      </c>
      <c r="J218" s="301">
        <f t="shared" si="32"/>
        <v>5.2066344866796489E-2</v>
      </c>
      <c r="K218" s="302">
        <v>12586</v>
      </c>
      <c r="L218" s="302">
        <v>2375</v>
      </c>
      <c r="M218" s="302">
        <v>7718.6450000000186</v>
      </c>
      <c r="N218" s="302">
        <v>306466.76399999997</v>
      </c>
      <c r="O218" s="293">
        <f t="shared" si="24"/>
        <v>0.61327228666772748</v>
      </c>
      <c r="P218" s="294">
        <f t="shared" si="25"/>
        <v>129.03863747368419</v>
      </c>
      <c r="Q218" s="295">
        <v>0</v>
      </c>
      <c r="R218" s="296">
        <f t="shared" si="27"/>
        <v>6.6092779781879191E-2</v>
      </c>
      <c r="S218" s="301">
        <f t="shared" si="23"/>
        <v>1.1219063554826075E-3</v>
      </c>
      <c r="T218" s="297">
        <v>0</v>
      </c>
      <c r="U218" s="298">
        <v>0</v>
      </c>
      <c r="V218" s="292">
        <f t="shared" si="28"/>
        <v>0</v>
      </c>
      <c r="W218" s="299">
        <v>0</v>
      </c>
      <c r="X218" s="290">
        <v>0</v>
      </c>
      <c r="Y218" s="290">
        <v>0</v>
      </c>
      <c r="Z218" s="296">
        <f>(Company_data!T218+F218)/Company_data!J218</f>
        <v>2.0488761732382548</v>
      </c>
      <c r="AA218" s="296">
        <f>(Company_data!S218+F218)/Company_data!J218</f>
        <v>2.0488761732382548</v>
      </c>
      <c r="AC218" s="300">
        <v>0</v>
      </c>
      <c r="AD218" s="301">
        <f t="shared" si="29"/>
        <v>5.560784211954669E-2</v>
      </c>
      <c r="AE218" s="292">
        <v>0</v>
      </c>
      <c r="AF218" s="301">
        <f t="shared" si="30"/>
        <v>5.560784211954669E-2</v>
      </c>
      <c r="AG218" s="292">
        <v>0</v>
      </c>
      <c r="AH218" s="292">
        <v>0</v>
      </c>
      <c r="AI218" s="292">
        <v>0</v>
      </c>
      <c r="AJ218" s="292">
        <v>0</v>
      </c>
      <c r="AL218" s="290">
        <v>0</v>
      </c>
      <c r="AN218" s="290">
        <v>0</v>
      </c>
      <c r="AO218" s="290">
        <v>0</v>
      </c>
      <c r="AP218" s="290">
        <v>0</v>
      </c>
      <c r="AQ218" s="290">
        <v>0</v>
      </c>
      <c r="AR218" s="290">
        <v>0</v>
      </c>
      <c r="AS218" s="290">
        <v>0</v>
      </c>
      <c r="AT218" s="290">
        <v>0</v>
      </c>
      <c r="AU218" s="290">
        <v>0</v>
      </c>
      <c r="AV218" s="292">
        <v>0</v>
      </c>
      <c r="AW218" s="300">
        <f t="shared" si="31"/>
        <v>0</v>
      </c>
      <c r="BA218" s="235"/>
      <c r="BC218" s="235"/>
      <c r="BD218" s="235"/>
      <c r="BE218" s="301">
        <v>0.56237401157579481</v>
      </c>
    </row>
    <row r="219" spans="1:57" x14ac:dyDescent="0.25">
      <c r="A219" s="283">
        <v>1997</v>
      </c>
      <c r="B219" s="283">
        <v>11</v>
      </c>
      <c r="C219" s="283">
        <v>30</v>
      </c>
      <c r="D219" s="283">
        <v>31</v>
      </c>
      <c r="E219" s="283">
        <f t="shared" si="26"/>
        <v>31</v>
      </c>
      <c r="F219" s="286">
        <v>0</v>
      </c>
      <c r="G219" s="290">
        <v>0</v>
      </c>
      <c r="H219" s="290">
        <v>0</v>
      </c>
      <c r="I219" s="291">
        <v>5.2309507782387077E-2</v>
      </c>
      <c r="J219" s="301">
        <f t="shared" si="32"/>
        <v>5.209139661907785E-2</v>
      </c>
      <c r="K219" s="302">
        <v>12588</v>
      </c>
      <c r="L219" s="302">
        <v>2358</v>
      </c>
      <c r="M219" s="302">
        <v>6773.5109999999986</v>
      </c>
      <c r="N219" s="302">
        <v>326070.75900000002</v>
      </c>
      <c r="O219" s="293">
        <f t="shared" si="24"/>
        <v>0.53809270734032399</v>
      </c>
      <c r="P219" s="294">
        <f t="shared" si="25"/>
        <v>138.28276463104328</v>
      </c>
      <c r="Q219" s="295">
        <v>0</v>
      </c>
      <c r="R219" s="296">
        <f t="shared" si="27"/>
        <v>5.6313854478158919E-2</v>
      </c>
      <c r="S219" s="301">
        <f t="shared" si="23"/>
        <v>8.7601402015102109E-4</v>
      </c>
      <c r="T219" s="297">
        <v>0</v>
      </c>
      <c r="U219" s="298">
        <v>0</v>
      </c>
      <c r="V219" s="292">
        <f t="shared" si="28"/>
        <v>0</v>
      </c>
      <c r="W219" s="299">
        <v>0</v>
      </c>
      <c r="X219" s="290">
        <v>0</v>
      </c>
      <c r="Y219" s="290">
        <v>0</v>
      </c>
      <c r="Z219" s="296">
        <f>(Company_data!T219+F219)/Company_data!J219</f>
        <v>1.6894156343447675</v>
      </c>
      <c r="AA219" s="296">
        <f>(Company_data!S219+F219)/Company_data!J219</f>
        <v>1.6894156343447675</v>
      </c>
      <c r="AC219" s="300">
        <v>0</v>
      </c>
      <c r="AD219" s="301">
        <f t="shared" si="29"/>
        <v>5.2309507782387077E-2</v>
      </c>
      <c r="AE219" s="292">
        <v>0</v>
      </c>
      <c r="AF219" s="301">
        <f t="shared" si="30"/>
        <v>5.2309507782387077E-2</v>
      </c>
      <c r="AG219" s="292">
        <v>0</v>
      </c>
      <c r="AH219" s="292">
        <v>0</v>
      </c>
      <c r="AI219" s="292">
        <v>0</v>
      </c>
      <c r="AJ219" s="292">
        <v>0</v>
      </c>
      <c r="AL219" s="290">
        <v>0</v>
      </c>
      <c r="AN219" s="290">
        <v>0</v>
      </c>
      <c r="AO219" s="290">
        <v>0</v>
      </c>
      <c r="AP219" s="290">
        <v>0</v>
      </c>
      <c r="AQ219" s="290">
        <v>0</v>
      </c>
      <c r="AR219" s="290">
        <v>0</v>
      </c>
      <c r="AS219" s="290">
        <v>0</v>
      </c>
      <c r="AT219" s="290">
        <v>0</v>
      </c>
      <c r="AU219" s="290">
        <v>0</v>
      </c>
      <c r="AV219" s="292">
        <v>0</v>
      </c>
      <c r="AW219" s="300">
        <f t="shared" si="31"/>
        <v>0</v>
      </c>
      <c r="BA219" s="235"/>
      <c r="BC219" s="235"/>
      <c r="BD219" s="235"/>
      <c r="BE219" s="301">
        <v>0.58095365741633398</v>
      </c>
    </row>
    <row r="220" spans="1:57" x14ac:dyDescent="0.25">
      <c r="A220" s="283">
        <v>1997</v>
      </c>
      <c r="B220" s="283">
        <v>12</v>
      </c>
      <c r="C220" s="283">
        <v>31</v>
      </c>
      <c r="D220" s="283">
        <v>30</v>
      </c>
      <c r="E220" s="283">
        <f t="shared" si="26"/>
        <v>30</v>
      </c>
      <c r="F220" s="286">
        <v>0</v>
      </c>
      <c r="G220" s="290">
        <v>0</v>
      </c>
      <c r="H220" s="290">
        <v>0</v>
      </c>
      <c r="I220" s="291">
        <v>5.0133487806341706E-2</v>
      </c>
      <c r="J220" s="301">
        <f t="shared" si="32"/>
        <v>5.2168025639213293E-2</v>
      </c>
      <c r="K220" s="302">
        <v>12527</v>
      </c>
      <c r="L220" s="302">
        <v>2358</v>
      </c>
      <c r="M220" s="302">
        <v>6516.0760000000009</v>
      </c>
      <c r="N220" s="302">
        <v>312924.14500000002</v>
      </c>
      <c r="O220" s="293">
        <f t="shared" si="24"/>
        <v>0.52016252893749504</v>
      </c>
      <c r="P220" s="294">
        <f t="shared" si="25"/>
        <v>132.70744062765056</v>
      </c>
      <c r="Q220" s="295">
        <v>0</v>
      </c>
      <c r="R220" s="296">
        <f t="shared" si="27"/>
        <v>5.8468784418799297E-2</v>
      </c>
      <c r="S220" s="301">
        <f t="shared" si="23"/>
        <v>7.5402343810581501E-4</v>
      </c>
      <c r="T220" s="297">
        <v>0</v>
      </c>
      <c r="U220" s="298">
        <v>0</v>
      </c>
      <c r="V220" s="292">
        <f t="shared" si="28"/>
        <v>0</v>
      </c>
      <c r="W220" s="299">
        <v>0</v>
      </c>
      <c r="X220" s="290">
        <v>0</v>
      </c>
      <c r="Y220" s="290">
        <v>0</v>
      </c>
      <c r="Z220" s="296">
        <f>(Company_data!T220+F220)/Company_data!J220</f>
        <v>1.8125323169827783</v>
      </c>
      <c r="AA220" s="296">
        <f>(Company_data!S220+F220)/Company_data!J220</f>
        <v>1.8125323169827783</v>
      </c>
      <c r="AC220" s="300">
        <v>0</v>
      </c>
      <c r="AD220" s="301">
        <f t="shared" si="29"/>
        <v>5.0133487806341706E-2</v>
      </c>
      <c r="AE220" s="292">
        <v>0</v>
      </c>
      <c r="AF220" s="301">
        <f t="shared" si="30"/>
        <v>5.0133487806341706E-2</v>
      </c>
      <c r="AG220" s="292">
        <v>0</v>
      </c>
      <c r="AH220" s="292">
        <v>0</v>
      </c>
      <c r="AI220" s="292">
        <v>0</v>
      </c>
      <c r="AJ220" s="292">
        <v>0</v>
      </c>
      <c r="AL220" s="290">
        <v>0</v>
      </c>
      <c r="AN220" s="290">
        <v>0</v>
      </c>
      <c r="AO220" s="290">
        <v>0</v>
      </c>
      <c r="AP220" s="290">
        <v>0</v>
      </c>
      <c r="AQ220" s="290">
        <v>0</v>
      </c>
      <c r="AR220" s="290">
        <v>0</v>
      </c>
      <c r="AS220" s="290">
        <v>0</v>
      </c>
      <c r="AT220" s="290">
        <v>0</v>
      </c>
      <c r="AU220" s="290">
        <v>0</v>
      </c>
      <c r="AV220" s="292">
        <v>0</v>
      </c>
      <c r="AW220" s="300">
        <f t="shared" si="31"/>
        <v>0</v>
      </c>
      <c r="BA220" s="235"/>
      <c r="BC220" s="235"/>
      <c r="BD220" s="235"/>
      <c r="BE220" s="301">
        <v>0.57004899047883051</v>
      </c>
    </row>
    <row r="221" spans="1:57" x14ac:dyDescent="0.25">
      <c r="A221" s="283">
        <v>1998</v>
      </c>
      <c r="B221" s="283">
        <v>1</v>
      </c>
      <c r="C221" s="283">
        <v>31</v>
      </c>
      <c r="D221" s="283">
        <v>31</v>
      </c>
      <c r="E221" s="283">
        <f t="shared" si="26"/>
        <v>31</v>
      </c>
      <c r="F221" s="286">
        <v>0</v>
      </c>
      <c r="G221" s="290">
        <v>0</v>
      </c>
      <c r="H221" s="290">
        <v>0</v>
      </c>
      <c r="I221" s="291">
        <v>4.8359901314243302E-2</v>
      </c>
      <c r="J221" s="301">
        <f t="shared" si="32"/>
        <v>5.2345090382904989E-2</v>
      </c>
      <c r="K221" s="302">
        <v>12517</v>
      </c>
      <c r="L221" s="302">
        <v>2353</v>
      </c>
      <c r="M221" s="302">
        <v>6881.4230000000098</v>
      </c>
      <c r="N221" s="302">
        <v>310582.86199999996</v>
      </c>
      <c r="O221" s="293">
        <f t="shared" si="24"/>
        <v>0.54976615802508666</v>
      </c>
      <c r="P221" s="294">
        <f t="shared" si="25"/>
        <v>131.99441648958773</v>
      </c>
      <c r="Q221" s="295">
        <v>0</v>
      </c>
      <c r="R221" s="296">
        <f t="shared" si="27"/>
        <v>5.5898632673981388E-2</v>
      </c>
      <c r="S221" s="301">
        <f t="shared" si="23"/>
        <v>7.4789014965969541E-4</v>
      </c>
      <c r="T221" s="297">
        <v>0</v>
      </c>
      <c r="U221" s="298">
        <v>0</v>
      </c>
      <c r="V221" s="292">
        <f t="shared" si="28"/>
        <v>0</v>
      </c>
      <c r="W221" s="299">
        <v>0</v>
      </c>
      <c r="X221" s="290">
        <v>0</v>
      </c>
      <c r="Y221" s="290">
        <v>0</v>
      </c>
      <c r="Z221" s="296">
        <f>(Company_data!T221+F221)/Company_data!J221</f>
        <v>1.732857612893423</v>
      </c>
      <c r="AA221" s="296">
        <f>(Company_data!S221+F221)/Company_data!J221</f>
        <v>1.732857612893423</v>
      </c>
      <c r="AC221" s="300">
        <v>0</v>
      </c>
      <c r="AD221" s="301">
        <f t="shared" si="29"/>
        <v>4.8359901314243302E-2</v>
      </c>
      <c r="AE221" s="292">
        <v>0</v>
      </c>
      <c r="AF221" s="301">
        <f t="shared" si="30"/>
        <v>4.8359901314243302E-2</v>
      </c>
      <c r="AG221" s="292">
        <v>0</v>
      </c>
      <c r="AH221" s="292">
        <v>0</v>
      </c>
      <c r="AI221" s="292">
        <v>0</v>
      </c>
      <c r="AJ221" s="292">
        <v>0</v>
      </c>
      <c r="AL221" s="290">
        <v>0</v>
      </c>
      <c r="AN221" s="290">
        <v>0</v>
      </c>
      <c r="AO221" s="290">
        <v>0</v>
      </c>
      <c r="AP221" s="290">
        <v>0</v>
      </c>
      <c r="AQ221" s="290">
        <v>0</v>
      </c>
      <c r="AR221" s="290">
        <v>0</v>
      </c>
      <c r="AS221" s="290">
        <v>0</v>
      </c>
      <c r="AT221" s="290">
        <v>0</v>
      </c>
      <c r="AU221" s="290">
        <v>0</v>
      </c>
      <c r="AV221" s="292">
        <v>0</v>
      </c>
      <c r="AW221" s="300">
        <f t="shared" si="31"/>
        <v>0</v>
      </c>
      <c r="BA221" s="235"/>
      <c r="BC221" s="235"/>
      <c r="BD221" s="235"/>
      <c r="BE221" s="301">
        <v>0.57702550947862863</v>
      </c>
    </row>
    <row r="222" spans="1:57" x14ac:dyDescent="0.25">
      <c r="A222" s="283">
        <v>1998</v>
      </c>
      <c r="B222" s="283">
        <v>2</v>
      </c>
      <c r="C222" s="283">
        <v>28</v>
      </c>
      <c r="D222" s="283">
        <v>28</v>
      </c>
      <c r="E222" s="283">
        <f t="shared" si="26"/>
        <v>28</v>
      </c>
      <c r="F222" s="286">
        <v>0</v>
      </c>
      <c r="G222" s="290">
        <v>0</v>
      </c>
      <c r="H222" s="290">
        <v>0</v>
      </c>
      <c r="I222" s="291">
        <v>4.7347351301431716E-2</v>
      </c>
      <c r="J222" s="301">
        <f t="shared" si="32"/>
        <v>5.2500893003469939E-2</v>
      </c>
      <c r="K222" s="302">
        <v>12501</v>
      </c>
      <c r="L222" s="302">
        <v>2354</v>
      </c>
      <c r="M222" s="302">
        <v>6471.3620000000228</v>
      </c>
      <c r="N222" s="302">
        <v>286027.60099999997</v>
      </c>
      <c r="O222" s="293">
        <f t="shared" si="24"/>
        <v>0.51766754659627412</v>
      </c>
      <c r="P222" s="294">
        <f t="shared" si="25"/>
        <v>121.50705225148681</v>
      </c>
      <c r="Q222" s="295">
        <v>0</v>
      </c>
      <c r="R222" s="296">
        <f t="shared" si="27"/>
        <v>5.7271450423627149E-2</v>
      </c>
      <c r="S222" s="301">
        <f t="shared" ref="S222:S285" si="33">J222-J210</f>
        <v>7.6267874024699145E-4</v>
      </c>
      <c r="T222" s="297">
        <v>0</v>
      </c>
      <c r="U222" s="298">
        <v>0</v>
      </c>
      <c r="V222" s="292">
        <f t="shared" si="28"/>
        <v>0</v>
      </c>
      <c r="W222" s="299">
        <v>0</v>
      </c>
      <c r="X222" s="290">
        <v>0</v>
      </c>
      <c r="Y222" s="290">
        <v>0</v>
      </c>
      <c r="Z222" s="296">
        <f>(Company_data!T222+F222)/Company_data!J222</f>
        <v>1.6036006118615602</v>
      </c>
      <c r="AA222" s="296">
        <f>(Company_data!S222+F222)/Company_data!J222</f>
        <v>1.6036006118615602</v>
      </c>
      <c r="AC222" s="300">
        <v>0</v>
      </c>
      <c r="AD222" s="301">
        <f t="shared" si="29"/>
        <v>4.7347351301431716E-2</v>
      </c>
      <c r="AE222" s="292">
        <v>0</v>
      </c>
      <c r="AF222" s="301">
        <f t="shared" si="30"/>
        <v>4.7347351301431716E-2</v>
      </c>
      <c r="AG222" s="292">
        <v>0</v>
      </c>
      <c r="AH222" s="292">
        <v>0</v>
      </c>
      <c r="AI222" s="292">
        <v>0</v>
      </c>
      <c r="AJ222" s="292">
        <v>0</v>
      </c>
      <c r="AL222" s="290">
        <v>0</v>
      </c>
      <c r="AN222" s="290">
        <v>0</v>
      </c>
      <c r="AO222" s="290">
        <v>0</v>
      </c>
      <c r="AP222" s="290">
        <v>0</v>
      </c>
      <c r="AQ222" s="290">
        <v>0</v>
      </c>
      <c r="AR222" s="290">
        <v>0</v>
      </c>
      <c r="AS222" s="290">
        <v>0</v>
      </c>
      <c r="AT222" s="290">
        <v>0</v>
      </c>
      <c r="AU222" s="290">
        <v>0</v>
      </c>
      <c r="AV222" s="292">
        <v>0</v>
      </c>
      <c r="AW222" s="300">
        <f t="shared" si="31"/>
        <v>0</v>
      </c>
      <c r="BA222" s="235"/>
      <c r="BC222" s="235"/>
      <c r="BD222" s="235"/>
      <c r="BE222" s="301">
        <v>0.53033761262061097</v>
      </c>
    </row>
    <row r="223" spans="1:57" x14ac:dyDescent="0.25">
      <c r="A223" s="283">
        <v>1998</v>
      </c>
      <c r="B223" s="283">
        <v>3</v>
      </c>
      <c r="C223" s="283">
        <v>31</v>
      </c>
      <c r="D223" s="283">
        <v>31</v>
      </c>
      <c r="E223" s="283">
        <f t="shared" si="26"/>
        <v>31</v>
      </c>
      <c r="F223" s="286">
        <v>0</v>
      </c>
      <c r="G223" s="290">
        <v>0</v>
      </c>
      <c r="H223" s="290">
        <v>0</v>
      </c>
      <c r="I223" s="291">
        <v>4.7307212576407062E-2</v>
      </c>
      <c r="J223" s="301">
        <f t="shared" si="32"/>
        <v>5.2643640382193845E-2</v>
      </c>
      <c r="K223" s="302">
        <v>12541</v>
      </c>
      <c r="L223" s="302">
        <v>2349</v>
      </c>
      <c r="M223" s="302">
        <v>6478.61599999998</v>
      </c>
      <c r="N223" s="302">
        <v>318625.78000000003</v>
      </c>
      <c r="O223" s="293">
        <f t="shared" si="24"/>
        <v>0.5165948488956208</v>
      </c>
      <c r="P223" s="294">
        <f t="shared" si="25"/>
        <v>135.64315879097489</v>
      </c>
      <c r="Q223" s="295">
        <v>0</v>
      </c>
      <c r="R223" s="296">
        <f t="shared" si="27"/>
        <v>5.6765077821024468E-2</v>
      </c>
      <c r="S223" s="301">
        <f t="shared" si="33"/>
        <v>8.2372418020378035E-4</v>
      </c>
      <c r="T223" s="297">
        <v>0</v>
      </c>
      <c r="U223" s="298">
        <v>0</v>
      </c>
      <c r="V223" s="292">
        <f t="shared" si="28"/>
        <v>0</v>
      </c>
      <c r="W223" s="299">
        <v>0</v>
      </c>
      <c r="X223" s="290">
        <v>0</v>
      </c>
      <c r="Y223" s="290">
        <v>0</v>
      </c>
      <c r="Z223" s="296">
        <f>(Company_data!T223+F223)/Company_data!J223</f>
        <v>1.7597174124517585</v>
      </c>
      <c r="AA223" s="296">
        <f>(Company_data!S223+F223)/Company_data!J223</f>
        <v>1.7597174124517585</v>
      </c>
      <c r="AC223" s="300">
        <v>0</v>
      </c>
      <c r="AD223" s="301">
        <f t="shared" si="29"/>
        <v>4.7307212576407062E-2</v>
      </c>
      <c r="AE223" s="292">
        <v>0</v>
      </c>
      <c r="AF223" s="301">
        <f t="shared" si="30"/>
        <v>4.7307212576407062E-2</v>
      </c>
      <c r="AG223" s="292">
        <v>0</v>
      </c>
      <c r="AH223" s="292">
        <v>0</v>
      </c>
      <c r="AI223" s="292">
        <v>0</v>
      </c>
      <c r="AJ223" s="292">
        <v>0</v>
      </c>
      <c r="AL223" s="290">
        <v>0</v>
      </c>
      <c r="AN223" s="290">
        <v>0</v>
      </c>
      <c r="AO223" s="290">
        <v>0</v>
      </c>
      <c r="AP223" s="290">
        <v>0</v>
      </c>
      <c r="AQ223" s="290">
        <v>0</v>
      </c>
      <c r="AR223" s="290">
        <v>0</v>
      </c>
      <c r="AS223" s="290">
        <v>0</v>
      </c>
      <c r="AT223" s="290">
        <v>0</v>
      </c>
      <c r="AU223" s="290">
        <v>0</v>
      </c>
      <c r="AV223" s="292">
        <v>0</v>
      </c>
      <c r="AW223" s="300">
        <f t="shared" si="31"/>
        <v>0</v>
      </c>
      <c r="BA223" s="235"/>
      <c r="BC223" s="235"/>
      <c r="BD223" s="235"/>
      <c r="BE223" s="301">
        <v>0.43018134240521599</v>
      </c>
    </row>
    <row r="224" spans="1:57" x14ac:dyDescent="0.25">
      <c r="A224" s="283">
        <v>1998</v>
      </c>
      <c r="B224" s="283">
        <v>4</v>
      </c>
      <c r="C224" s="283">
        <v>30</v>
      </c>
      <c r="D224" s="283">
        <v>31</v>
      </c>
      <c r="E224" s="283">
        <f t="shared" si="26"/>
        <v>31</v>
      </c>
      <c r="F224" s="286">
        <v>0</v>
      </c>
      <c r="G224" s="290">
        <v>0</v>
      </c>
      <c r="H224" s="290">
        <v>0</v>
      </c>
      <c r="I224" s="291">
        <v>5.1797429565699292E-2</v>
      </c>
      <c r="J224" s="301">
        <f t="shared" si="32"/>
        <v>5.2731468970199091E-2</v>
      </c>
      <c r="K224" s="302">
        <v>12450</v>
      </c>
      <c r="L224" s="302">
        <v>2331</v>
      </c>
      <c r="M224" s="302">
        <v>6755.5480000000098</v>
      </c>
      <c r="N224" s="302">
        <v>331967.01</v>
      </c>
      <c r="O224" s="293">
        <f t="shared" si="24"/>
        <v>0.54261429718875576</v>
      </c>
      <c r="P224" s="294">
        <f t="shared" si="25"/>
        <v>142.4139897039897</v>
      </c>
      <c r="Q224" s="295">
        <v>0</v>
      </c>
      <c r="R224" s="296">
        <f t="shared" si="27"/>
        <v>6.1274903176323677E-2</v>
      </c>
      <c r="S224" s="301">
        <f t="shared" si="33"/>
        <v>8.0801135748231195E-4</v>
      </c>
      <c r="T224" s="297">
        <v>0</v>
      </c>
      <c r="U224" s="298">
        <v>0</v>
      </c>
      <c r="V224" s="292">
        <f t="shared" si="28"/>
        <v>0</v>
      </c>
      <c r="W224" s="299">
        <v>0</v>
      </c>
      <c r="X224" s="290">
        <v>0</v>
      </c>
      <c r="Y224" s="290">
        <v>0</v>
      </c>
      <c r="Z224" s="296">
        <f>(Company_data!T224+F224)/Company_data!J224</f>
        <v>1.8382470952897103</v>
      </c>
      <c r="AA224" s="296">
        <f>(Company_data!S224+F224)/Company_data!J224</f>
        <v>1.8382470952897103</v>
      </c>
      <c r="AC224" s="300">
        <v>0</v>
      </c>
      <c r="AD224" s="301">
        <f t="shared" si="29"/>
        <v>5.1797429565699292E-2</v>
      </c>
      <c r="AE224" s="292">
        <v>0</v>
      </c>
      <c r="AF224" s="301">
        <f t="shared" si="30"/>
        <v>5.1797429565699292E-2</v>
      </c>
      <c r="AG224" s="292">
        <v>0</v>
      </c>
      <c r="AH224" s="292">
        <v>0</v>
      </c>
      <c r="AI224" s="292">
        <v>0</v>
      </c>
      <c r="AJ224" s="292">
        <v>0</v>
      </c>
      <c r="AL224" s="290">
        <v>0</v>
      </c>
      <c r="AN224" s="290">
        <v>0</v>
      </c>
      <c r="AO224" s="290">
        <v>0</v>
      </c>
      <c r="AP224" s="290">
        <v>0</v>
      </c>
      <c r="AQ224" s="290">
        <v>0</v>
      </c>
      <c r="AR224" s="290">
        <v>0</v>
      </c>
      <c r="AS224" s="290">
        <v>0</v>
      </c>
      <c r="AT224" s="290">
        <v>0</v>
      </c>
      <c r="AU224" s="290">
        <v>0</v>
      </c>
      <c r="AV224" s="292">
        <v>0</v>
      </c>
      <c r="AW224" s="300">
        <f t="shared" si="31"/>
        <v>0</v>
      </c>
      <c r="BA224" s="235"/>
      <c r="BC224" s="235"/>
      <c r="BD224" s="235"/>
      <c r="BE224" s="301">
        <v>0.41160299113818044</v>
      </c>
    </row>
    <row r="225" spans="1:57" x14ac:dyDescent="0.25">
      <c r="A225" s="283">
        <v>1998</v>
      </c>
      <c r="B225" s="283">
        <v>5</v>
      </c>
      <c r="C225" s="283">
        <v>31</v>
      </c>
      <c r="D225" s="283">
        <v>30</v>
      </c>
      <c r="E225" s="283">
        <f t="shared" si="26"/>
        <v>30</v>
      </c>
      <c r="F225" s="286">
        <v>0</v>
      </c>
      <c r="G225" s="290">
        <v>0</v>
      </c>
      <c r="H225" s="290">
        <v>0</v>
      </c>
      <c r="I225" s="291">
        <v>5.5092067208898976E-2</v>
      </c>
      <c r="J225" s="301">
        <f t="shared" si="32"/>
        <v>5.2776738373415975E-2</v>
      </c>
      <c r="K225" s="302">
        <v>12483</v>
      </c>
      <c r="L225" s="302">
        <v>2316</v>
      </c>
      <c r="M225" s="302">
        <v>7002.3929999999818</v>
      </c>
      <c r="N225" s="302">
        <v>321280.84000000003</v>
      </c>
      <c r="O225" s="293">
        <f t="shared" si="24"/>
        <v>0.56095433789954197</v>
      </c>
      <c r="P225" s="294">
        <f t="shared" si="25"/>
        <v>138.72229706390328</v>
      </c>
      <c r="Q225" s="295">
        <v>0</v>
      </c>
      <c r="R225" s="296">
        <f t="shared" si="27"/>
        <v>7.1332961211052315E-2</v>
      </c>
      <c r="S225" s="301">
        <f t="shared" si="33"/>
        <v>7.935599850790731E-4</v>
      </c>
      <c r="T225" s="297">
        <v>0</v>
      </c>
      <c r="U225" s="298">
        <v>0</v>
      </c>
      <c r="V225" s="292">
        <f t="shared" si="28"/>
        <v>0</v>
      </c>
      <c r="W225" s="299">
        <v>0</v>
      </c>
      <c r="X225" s="290">
        <v>0</v>
      </c>
      <c r="Y225" s="290">
        <v>0</v>
      </c>
      <c r="Z225" s="296">
        <f>(Company_data!T225+F225)/Company_data!J225</f>
        <v>2.2113217975426216</v>
      </c>
      <c r="AA225" s="296">
        <f>(Company_data!S225+F225)/Company_data!J225</f>
        <v>2.2113217975426216</v>
      </c>
      <c r="AC225" s="300">
        <v>0</v>
      </c>
      <c r="AD225" s="301">
        <f t="shared" si="29"/>
        <v>5.5092067208898976E-2</v>
      </c>
      <c r="AE225" s="292">
        <v>0</v>
      </c>
      <c r="AF225" s="301">
        <f t="shared" si="30"/>
        <v>5.5092067208898976E-2</v>
      </c>
      <c r="AG225" s="292">
        <v>0</v>
      </c>
      <c r="AH225" s="292">
        <v>0</v>
      </c>
      <c r="AI225" s="292">
        <v>0</v>
      </c>
      <c r="AJ225" s="292">
        <v>0</v>
      </c>
      <c r="AL225" s="290">
        <v>0</v>
      </c>
      <c r="AN225" s="290">
        <v>0</v>
      </c>
      <c r="AO225" s="290">
        <v>0</v>
      </c>
      <c r="AP225" s="290">
        <v>0</v>
      </c>
      <c r="AQ225" s="290">
        <v>0</v>
      </c>
      <c r="AR225" s="290">
        <v>0</v>
      </c>
      <c r="AS225" s="290">
        <v>0</v>
      </c>
      <c r="AT225" s="290">
        <v>0</v>
      </c>
      <c r="AU225" s="290">
        <v>0</v>
      </c>
      <c r="AV225" s="292">
        <v>0</v>
      </c>
      <c r="AW225" s="300">
        <f t="shared" si="31"/>
        <v>0</v>
      </c>
      <c r="BA225" s="235"/>
      <c r="BC225" s="235"/>
      <c r="BD225" s="235"/>
      <c r="BE225" s="301">
        <v>0.43093823919367374</v>
      </c>
    </row>
    <row r="226" spans="1:57" x14ac:dyDescent="0.25">
      <c r="A226" s="283">
        <v>1998</v>
      </c>
      <c r="B226" s="283">
        <v>6</v>
      </c>
      <c r="C226" s="283">
        <v>30</v>
      </c>
      <c r="D226" s="283">
        <v>31</v>
      </c>
      <c r="E226" s="283">
        <f t="shared" si="26"/>
        <v>31</v>
      </c>
      <c r="F226" s="286">
        <v>0</v>
      </c>
      <c r="G226" s="290">
        <v>0</v>
      </c>
      <c r="H226" s="290">
        <v>0</v>
      </c>
      <c r="I226" s="291">
        <v>5.5952670898083659E-2</v>
      </c>
      <c r="J226" s="301">
        <f t="shared" si="32"/>
        <v>5.28054347764573E-2</v>
      </c>
      <c r="K226" s="302">
        <v>12516</v>
      </c>
      <c r="L226" s="302">
        <v>2312</v>
      </c>
      <c r="M226" s="302">
        <v>8029.1739999999991</v>
      </c>
      <c r="N226" s="302">
        <v>328454.36099999998</v>
      </c>
      <c r="O226" s="293">
        <f t="shared" si="24"/>
        <v>0.64151278363694464</v>
      </c>
      <c r="P226" s="294">
        <f t="shared" si="25"/>
        <v>142.06503503460206</v>
      </c>
      <c r="Q226" s="295">
        <v>0</v>
      </c>
      <c r="R226" s="296">
        <f t="shared" si="27"/>
        <v>8.6110189382154631E-2</v>
      </c>
      <c r="S226" s="301">
        <f t="shared" si="33"/>
        <v>7.3774177245058969E-4</v>
      </c>
      <c r="T226" s="297">
        <v>0</v>
      </c>
      <c r="U226" s="298">
        <v>0</v>
      </c>
      <c r="V226" s="292">
        <f t="shared" si="28"/>
        <v>0</v>
      </c>
      <c r="W226" s="299">
        <v>0</v>
      </c>
      <c r="X226" s="290">
        <v>0</v>
      </c>
      <c r="Y226" s="290">
        <v>0</v>
      </c>
      <c r="Z226" s="296">
        <f>(Company_data!T226+F226)/Company_data!J226</f>
        <v>2.5833056814646391</v>
      </c>
      <c r="AA226" s="296">
        <f>(Company_data!S226+F226)/Company_data!J226</f>
        <v>2.5833056814646391</v>
      </c>
      <c r="AC226" s="300">
        <v>0</v>
      </c>
      <c r="AD226" s="301">
        <f t="shared" si="29"/>
        <v>5.5952670898083659E-2</v>
      </c>
      <c r="AE226" s="292">
        <v>0</v>
      </c>
      <c r="AF226" s="301">
        <f t="shared" si="30"/>
        <v>5.5952670898083659E-2</v>
      </c>
      <c r="AG226" s="292">
        <v>0</v>
      </c>
      <c r="AH226" s="292">
        <v>0</v>
      </c>
      <c r="AI226" s="292">
        <v>0</v>
      </c>
      <c r="AJ226" s="292">
        <v>0</v>
      </c>
      <c r="AL226" s="290">
        <v>0</v>
      </c>
      <c r="AN226" s="290">
        <v>0</v>
      </c>
      <c r="AO226" s="290">
        <v>0</v>
      </c>
      <c r="AP226" s="290">
        <v>0</v>
      </c>
      <c r="AQ226" s="290">
        <v>0</v>
      </c>
      <c r="AR226" s="290">
        <v>0</v>
      </c>
      <c r="AS226" s="290">
        <v>0</v>
      </c>
      <c r="AT226" s="290">
        <v>0</v>
      </c>
      <c r="AU226" s="290">
        <v>0</v>
      </c>
      <c r="AV226" s="292">
        <v>0</v>
      </c>
      <c r="AW226" s="300">
        <f t="shared" si="31"/>
        <v>0</v>
      </c>
      <c r="BA226" s="235"/>
      <c r="BC226" s="235"/>
      <c r="BD226" s="235"/>
      <c r="BE226" s="301">
        <v>0.42622171650127272</v>
      </c>
    </row>
    <row r="227" spans="1:57" x14ac:dyDescent="0.25">
      <c r="A227" s="283">
        <v>1998</v>
      </c>
      <c r="B227" s="283">
        <v>7</v>
      </c>
      <c r="C227" s="283">
        <v>31</v>
      </c>
      <c r="D227" s="283">
        <v>30</v>
      </c>
      <c r="E227" s="283">
        <f t="shared" si="26"/>
        <v>30</v>
      </c>
      <c r="F227" s="286">
        <v>0</v>
      </c>
      <c r="G227" s="290">
        <v>0</v>
      </c>
      <c r="H227" s="290">
        <v>0</v>
      </c>
      <c r="I227" s="291">
        <v>5.6618006706227936E-2</v>
      </c>
      <c r="J227" s="301">
        <f t="shared" si="32"/>
        <v>5.281277598752835E-2</v>
      </c>
      <c r="K227" s="302">
        <v>12809</v>
      </c>
      <c r="L227" s="302">
        <v>2313</v>
      </c>
      <c r="M227" s="302">
        <v>7986.4890000000014</v>
      </c>
      <c r="N227" s="302">
        <v>307138.96999999997</v>
      </c>
      <c r="O227" s="293">
        <f t="shared" si="24"/>
        <v>0.62350605043328922</v>
      </c>
      <c r="P227" s="294">
        <f t="shared" si="25"/>
        <v>132.7881409424989</v>
      </c>
      <c r="Q227" s="295">
        <v>0</v>
      </c>
      <c r="R227" s="296">
        <f t="shared" si="27"/>
        <v>8.3170803609540225E-2</v>
      </c>
      <c r="S227" s="301">
        <f t="shared" si="33"/>
        <v>7.0790616951563884E-4</v>
      </c>
      <c r="T227" s="297">
        <v>0</v>
      </c>
      <c r="U227" s="298">
        <v>0</v>
      </c>
      <c r="V227" s="292">
        <f t="shared" si="28"/>
        <v>0</v>
      </c>
      <c r="W227" s="299">
        <v>0</v>
      </c>
      <c r="X227" s="290">
        <v>0</v>
      </c>
      <c r="Y227" s="290">
        <v>0</v>
      </c>
      <c r="Z227" s="296">
        <f>(Company_data!T227+F227)/Company_data!J227</f>
        <v>2.578294911895747</v>
      </c>
      <c r="AA227" s="296">
        <f>(Company_data!S227+F227)/Company_data!J227</f>
        <v>2.578294911895747</v>
      </c>
      <c r="AC227" s="300">
        <v>0</v>
      </c>
      <c r="AD227" s="301">
        <f t="shared" si="29"/>
        <v>5.6618006706227936E-2</v>
      </c>
      <c r="AE227" s="292">
        <v>0</v>
      </c>
      <c r="AF227" s="301">
        <f t="shared" si="30"/>
        <v>5.6618006706227936E-2</v>
      </c>
      <c r="AG227" s="292">
        <v>0</v>
      </c>
      <c r="AH227" s="292">
        <v>0</v>
      </c>
      <c r="AI227" s="292">
        <v>0</v>
      </c>
      <c r="AJ227" s="292">
        <v>0</v>
      </c>
      <c r="AL227" s="290">
        <v>0</v>
      </c>
      <c r="AN227" s="290">
        <v>0</v>
      </c>
      <c r="AO227" s="290">
        <v>0</v>
      </c>
      <c r="AP227" s="290">
        <v>0</v>
      </c>
      <c r="AQ227" s="290">
        <v>0</v>
      </c>
      <c r="AR227" s="290">
        <v>0</v>
      </c>
      <c r="AS227" s="290">
        <v>0</v>
      </c>
      <c r="AT227" s="290">
        <v>0</v>
      </c>
      <c r="AU227" s="290">
        <v>0</v>
      </c>
      <c r="AV227" s="292">
        <v>0</v>
      </c>
      <c r="AW227" s="300">
        <f t="shared" si="31"/>
        <v>0</v>
      </c>
      <c r="BA227" s="235"/>
      <c r="BC227" s="235"/>
      <c r="BD227" s="235"/>
      <c r="BE227" s="301">
        <v>0.54108196921453211</v>
      </c>
    </row>
    <row r="228" spans="1:57" x14ac:dyDescent="0.25">
      <c r="A228" s="283">
        <v>1998</v>
      </c>
      <c r="B228" s="283">
        <v>8</v>
      </c>
      <c r="C228" s="283">
        <v>31</v>
      </c>
      <c r="D228" s="283">
        <v>31</v>
      </c>
      <c r="E228" s="283">
        <f t="shared" si="26"/>
        <v>31</v>
      </c>
      <c r="F228" s="286">
        <v>0</v>
      </c>
      <c r="G228" s="290">
        <v>0</v>
      </c>
      <c r="H228" s="290">
        <v>0</v>
      </c>
      <c r="I228" s="291">
        <v>5.6959478819994011E-2</v>
      </c>
      <c r="J228" s="301">
        <f t="shared" si="32"/>
        <v>5.2841431127977533E-2</v>
      </c>
      <c r="K228" s="302">
        <v>12971</v>
      </c>
      <c r="L228" s="302">
        <v>2308</v>
      </c>
      <c r="M228" s="302">
        <v>7636.7530000000261</v>
      </c>
      <c r="N228" s="302">
        <v>335358.72899999999</v>
      </c>
      <c r="O228" s="293">
        <f t="shared" si="24"/>
        <v>0.58875591704571939</v>
      </c>
      <c r="P228" s="294">
        <f t="shared" si="25"/>
        <v>145.30274220103985</v>
      </c>
      <c r="Q228" s="295">
        <v>0</v>
      </c>
      <c r="R228" s="296">
        <f t="shared" si="27"/>
        <v>8.3696425856943119E-2</v>
      </c>
      <c r="S228" s="301">
        <f t="shared" si="33"/>
        <v>7.5315165279471463E-4</v>
      </c>
      <c r="T228" s="297">
        <v>0</v>
      </c>
      <c r="U228" s="298">
        <v>0</v>
      </c>
      <c r="V228" s="292">
        <f t="shared" si="28"/>
        <v>0</v>
      </c>
      <c r="W228" s="299">
        <v>0</v>
      </c>
      <c r="X228" s="290">
        <v>0</v>
      </c>
      <c r="Y228" s="290">
        <v>0</v>
      </c>
      <c r="Z228" s="296">
        <f>(Company_data!T228+F228)/Company_data!J228</f>
        <v>2.5945892015652365</v>
      </c>
      <c r="AA228" s="296">
        <f>(Company_data!S228+F228)/Company_data!J228</f>
        <v>2.5945892015652365</v>
      </c>
      <c r="AC228" s="300">
        <v>0</v>
      </c>
      <c r="AD228" s="301">
        <f t="shared" si="29"/>
        <v>5.6959478819994011E-2</v>
      </c>
      <c r="AE228" s="292">
        <v>0</v>
      </c>
      <c r="AF228" s="301">
        <f t="shared" si="30"/>
        <v>5.6959478819994011E-2</v>
      </c>
      <c r="AG228" s="292">
        <v>0</v>
      </c>
      <c r="AH228" s="292">
        <v>0</v>
      </c>
      <c r="AI228" s="292">
        <v>0</v>
      </c>
      <c r="AJ228" s="292">
        <v>0</v>
      </c>
      <c r="AL228" s="290">
        <v>0</v>
      </c>
      <c r="AN228" s="290">
        <v>0</v>
      </c>
      <c r="AO228" s="290">
        <v>0</v>
      </c>
      <c r="AP228" s="290">
        <v>0</v>
      </c>
      <c r="AQ228" s="290">
        <v>0</v>
      </c>
      <c r="AR228" s="290">
        <v>0</v>
      </c>
      <c r="AS228" s="290">
        <v>0</v>
      </c>
      <c r="AT228" s="290">
        <v>0</v>
      </c>
      <c r="AU228" s="290">
        <v>0</v>
      </c>
      <c r="AV228" s="292">
        <v>0</v>
      </c>
      <c r="AW228" s="300">
        <f t="shared" si="31"/>
        <v>0</v>
      </c>
      <c r="BA228" s="235"/>
      <c r="BC228" s="235"/>
      <c r="BD228" s="235"/>
      <c r="BE228" s="301">
        <v>0.48951153402947911</v>
      </c>
    </row>
    <row r="229" spans="1:57" x14ac:dyDescent="0.25">
      <c r="A229" s="283">
        <v>1998</v>
      </c>
      <c r="B229" s="283">
        <v>9</v>
      </c>
      <c r="C229" s="283">
        <v>30</v>
      </c>
      <c r="D229" s="283">
        <v>31</v>
      </c>
      <c r="E229" s="283">
        <f t="shared" si="26"/>
        <v>31</v>
      </c>
      <c r="F229" s="286">
        <v>0</v>
      </c>
      <c r="G229" s="290">
        <v>0</v>
      </c>
      <c r="H229" s="290">
        <v>0</v>
      </c>
      <c r="I229" s="291">
        <v>5.7428020155822601E-2</v>
      </c>
      <c r="J229" s="301">
        <f t="shared" si="32"/>
        <v>5.2909414687923671E-2</v>
      </c>
      <c r="K229" s="302">
        <v>13089</v>
      </c>
      <c r="L229" s="302">
        <v>2302</v>
      </c>
      <c r="M229" s="302">
        <v>7851.8989999999758</v>
      </c>
      <c r="N229" s="302">
        <v>302400.55200000003</v>
      </c>
      <c r="O229" s="293">
        <f t="shared" si="24"/>
        <v>0.5998853235541276</v>
      </c>
      <c r="P229" s="294">
        <f t="shared" si="25"/>
        <v>131.36427106863599</v>
      </c>
      <c r="Q229" s="295">
        <v>0</v>
      </c>
      <c r="R229" s="296">
        <f t="shared" si="27"/>
        <v>7.7952826744243087E-2</v>
      </c>
      <c r="S229" s="301">
        <f t="shared" si="33"/>
        <v>8.3647975690428339E-4</v>
      </c>
      <c r="T229" s="297">
        <v>0</v>
      </c>
      <c r="U229" s="298">
        <v>0</v>
      </c>
      <c r="V229" s="292">
        <f t="shared" si="28"/>
        <v>0</v>
      </c>
      <c r="W229" s="299">
        <v>0</v>
      </c>
      <c r="X229" s="290">
        <v>0</v>
      </c>
      <c r="Y229" s="290">
        <v>0</v>
      </c>
      <c r="Z229" s="296">
        <f>(Company_data!T229+F229)/Company_data!J229</f>
        <v>2.3385848023272926</v>
      </c>
      <c r="AA229" s="296">
        <f>(Company_data!S229+F229)/Company_data!J229</f>
        <v>2.3385848023272926</v>
      </c>
      <c r="AC229" s="300">
        <v>0</v>
      </c>
      <c r="AD229" s="301">
        <f t="shared" si="29"/>
        <v>5.7428020155822601E-2</v>
      </c>
      <c r="AE229" s="292">
        <v>0</v>
      </c>
      <c r="AF229" s="301">
        <f t="shared" si="30"/>
        <v>5.7428020155822601E-2</v>
      </c>
      <c r="AG229" s="292">
        <v>0</v>
      </c>
      <c r="AH229" s="292">
        <v>0</v>
      </c>
      <c r="AI229" s="292">
        <v>0</v>
      </c>
      <c r="AJ229" s="292">
        <v>0</v>
      </c>
      <c r="AL229" s="290">
        <v>0</v>
      </c>
      <c r="AN229" s="290">
        <v>0</v>
      </c>
      <c r="AO229" s="290">
        <v>0</v>
      </c>
      <c r="AP229" s="290">
        <v>0</v>
      </c>
      <c r="AQ229" s="290">
        <v>0</v>
      </c>
      <c r="AR229" s="290">
        <v>0</v>
      </c>
      <c r="AS229" s="290">
        <v>0</v>
      </c>
      <c r="AT229" s="290">
        <v>0</v>
      </c>
      <c r="AU229" s="290">
        <v>0</v>
      </c>
      <c r="AV229" s="292">
        <v>0</v>
      </c>
      <c r="AW229" s="300">
        <f t="shared" si="31"/>
        <v>0</v>
      </c>
      <c r="BA229" s="235"/>
      <c r="BC229" s="235"/>
      <c r="BD229" s="235"/>
      <c r="BE229" s="301">
        <v>0.56205854815824707</v>
      </c>
    </row>
    <row r="230" spans="1:57" x14ac:dyDescent="0.25">
      <c r="A230" s="283">
        <v>1998</v>
      </c>
      <c r="B230" s="283">
        <v>10</v>
      </c>
      <c r="C230" s="283">
        <v>31</v>
      </c>
      <c r="D230" s="283">
        <v>30</v>
      </c>
      <c r="E230" s="283">
        <f t="shared" si="26"/>
        <v>30</v>
      </c>
      <c r="F230" s="286">
        <v>0</v>
      </c>
      <c r="G230" s="290">
        <v>0</v>
      </c>
      <c r="H230" s="290">
        <v>0</v>
      </c>
      <c r="I230" s="291">
        <v>5.6961788384549988E-2</v>
      </c>
      <c r="J230" s="301">
        <f t="shared" si="32"/>
        <v>5.3022243543340612E-2</v>
      </c>
      <c r="K230" s="302">
        <v>13176</v>
      </c>
      <c r="L230" s="302">
        <v>2288</v>
      </c>
      <c r="M230" s="302">
        <v>7698.6010000000242</v>
      </c>
      <c r="N230" s="302">
        <v>310076.07499999995</v>
      </c>
      <c r="O230" s="293">
        <f t="shared" si="24"/>
        <v>0.58428969338190828</v>
      </c>
      <c r="P230" s="294">
        <f t="shared" si="25"/>
        <v>135.52276005244752</v>
      </c>
      <c r="Q230" s="295">
        <v>0</v>
      </c>
      <c r="R230" s="296">
        <f t="shared" si="27"/>
        <v>7.2823663580706535E-2</v>
      </c>
      <c r="S230" s="301">
        <f t="shared" si="33"/>
        <v>9.5589867654412297E-4</v>
      </c>
      <c r="T230" s="297">
        <v>0</v>
      </c>
      <c r="U230" s="298">
        <v>0</v>
      </c>
      <c r="V230" s="292">
        <f t="shared" si="28"/>
        <v>0</v>
      </c>
      <c r="W230" s="299">
        <v>0</v>
      </c>
      <c r="X230" s="290">
        <v>0</v>
      </c>
      <c r="Y230" s="290">
        <v>0</v>
      </c>
      <c r="Z230" s="296">
        <f>(Company_data!T230+F230)/Company_data!J230</f>
        <v>2.2575335710019027</v>
      </c>
      <c r="AA230" s="296">
        <f>(Company_data!S230+F230)/Company_data!J230</f>
        <v>2.2575335710019027</v>
      </c>
      <c r="AC230" s="300">
        <v>0</v>
      </c>
      <c r="AD230" s="301">
        <f t="shared" si="29"/>
        <v>5.6961788384549988E-2</v>
      </c>
      <c r="AE230" s="292">
        <v>0</v>
      </c>
      <c r="AF230" s="301">
        <f t="shared" si="30"/>
        <v>5.6961788384549988E-2</v>
      </c>
      <c r="AG230" s="292">
        <v>0</v>
      </c>
      <c r="AH230" s="292">
        <v>0</v>
      </c>
      <c r="AI230" s="292">
        <v>0</v>
      </c>
      <c r="AJ230" s="292">
        <v>0</v>
      </c>
      <c r="AL230" s="290">
        <v>0</v>
      </c>
      <c r="AN230" s="290">
        <v>0</v>
      </c>
      <c r="AO230" s="290">
        <v>0</v>
      </c>
      <c r="AP230" s="290">
        <v>0</v>
      </c>
      <c r="AQ230" s="290">
        <v>0</v>
      </c>
      <c r="AR230" s="290">
        <v>0</v>
      </c>
      <c r="AS230" s="290">
        <v>0</v>
      </c>
      <c r="AT230" s="290">
        <v>0</v>
      </c>
      <c r="AU230" s="290">
        <v>0</v>
      </c>
      <c r="AV230" s="292">
        <v>0</v>
      </c>
      <c r="AW230" s="300">
        <f t="shared" si="31"/>
        <v>0</v>
      </c>
      <c r="BA230" s="235"/>
      <c r="BC230" s="235"/>
      <c r="BD230" s="235"/>
      <c r="BE230" s="301">
        <v>0.60504659724685239</v>
      </c>
    </row>
    <row r="231" spans="1:57" x14ac:dyDescent="0.25">
      <c r="A231" s="283">
        <v>1998</v>
      </c>
      <c r="B231" s="283">
        <v>11</v>
      </c>
      <c r="C231" s="283">
        <v>30</v>
      </c>
      <c r="D231" s="283">
        <v>31</v>
      </c>
      <c r="E231" s="283">
        <f t="shared" si="26"/>
        <v>31</v>
      </c>
      <c r="F231" s="286">
        <v>0</v>
      </c>
      <c r="G231" s="290">
        <v>0</v>
      </c>
      <c r="H231" s="290">
        <v>0</v>
      </c>
      <c r="I231" s="291">
        <v>5.4043452437755449E-2</v>
      </c>
      <c r="J231" s="301">
        <f t="shared" si="32"/>
        <v>5.3166738931287982E-2</v>
      </c>
      <c r="K231" s="302">
        <v>13292</v>
      </c>
      <c r="L231" s="302">
        <v>2275</v>
      </c>
      <c r="M231" s="302">
        <v>7003.085000000021</v>
      </c>
      <c r="N231" s="302">
        <v>353306.44</v>
      </c>
      <c r="O231" s="293">
        <f t="shared" si="24"/>
        <v>0.52686465543184025</v>
      </c>
      <c r="P231" s="294">
        <f t="shared" si="25"/>
        <v>155.29953406593407</v>
      </c>
      <c r="Q231" s="295">
        <v>0</v>
      </c>
      <c r="R231" s="296">
        <f t="shared" si="27"/>
        <v>6.2124076470566503E-2</v>
      </c>
      <c r="S231" s="301">
        <f t="shared" si="33"/>
        <v>1.0753423122101327E-3</v>
      </c>
      <c r="T231" s="297">
        <v>0</v>
      </c>
      <c r="U231" s="298">
        <v>0</v>
      </c>
      <c r="V231" s="292">
        <f t="shared" si="28"/>
        <v>0</v>
      </c>
      <c r="W231" s="299">
        <v>0</v>
      </c>
      <c r="X231" s="290">
        <v>0</v>
      </c>
      <c r="Y231" s="290">
        <v>0</v>
      </c>
      <c r="Z231" s="296">
        <f>(Company_data!T231+F231)/Company_data!J231</f>
        <v>1.8637222941169951</v>
      </c>
      <c r="AA231" s="296">
        <f>(Company_data!S231+F231)/Company_data!J231</f>
        <v>1.8637222941169951</v>
      </c>
      <c r="AC231" s="300">
        <v>0</v>
      </c>
      <c r="AD231" s="301">
        <f t="shared" si="29"/>
        <v>5.4043452437755449E-2</v>
      </c>
      <c r="AE231" s="292">
        <v>0</v>
      </c>
      <c r="AF231" s="301">
        <f t="shared" si="30"/>
        <v>5.4043452437755449E-2</v>
      </c>
      <c r="AG231" s="292">
        <v>0</v>
      </c>
      <c r="AH231" s="292">
        <v>0</v>
      </c>
      <c r="AI231" s="292">
        <v>0</v>
      </c>
      <c r="AJ231" s="292">
        <v>0</v>
      </c>
      <c r="AL231" s="290">
        <v>0</v>
      </c>
      <c r="AN231" s="290">
        <v>0</v>
      </c>
      <c r="AO231" s="290">
        <v>0</v>
      </c>
      <c r="AP231" s="290">
        <v>0</v>
      </c>
      <c r="AQ231" s="290">
        <v>0</v>
      </c>
      <c r="AR231" s="290">
        <v>0</v>
      </c>
      <c r="AS231" s="290">
        <v>0</v>
      </c>
      <c r="AT231" s="290">
        <v>0</v>
      </c>
      <c r="AU231" s="290">
        <v>0</v>
      </c>
      <c r="AV231" s="292">
        <v>0</v>
      </c>
      <c r="AW231" s="300">
        <f t="shared" si="31"/>
        <v>0</v>
      </c>
      <c r="BA231" s="235"/>
      <c r="BC231" s="235"/>
      <c r="BD231" s="235"/>
      <c r="BE231" s="301">
        <v>0.65661238987617088</v>
      </c>
    </row>
    <row r="232" spans="1:57" x14ac:dyDescent="0.25">
      <c r="A232" s="283">
        <v>1998</v>
      </c>
      <c r="B232" s="283">
        <v>12</v>
      </c>
      <c r="C232" s="283">
        <v>31</v>
      </c>
      <c r="D232" s="283">
        <v>30</v>
      </c>
      <c r="E232" s="283">
        <f t="shared" si="26"/>
        <v>30</v>
      </c>
      <c r="F232" s="286">
        <v>0</v>
      </c>
      <c r="G232" s="290">
        <v>0</v>
      </c>
      <c r="H232" s="290">
        <v>0</v>
      </c>
      <c r="I232" s="291">
        <v>5.2427413542145883E-2</v>
      </c>
      <c r="J232" s="301">
        <f t="shared" si="32"/>
        <v>5.3357899409271652E-2</v>
      </c>
      <c r="K232" s="302">
        <v>13407</v>
      </c>
      <c r="L232" s="302">
        <v>2264</v>
      </c>
      <c r="M232" s="302">
        <v>7011.6909999999916</v>
      </c>
      <c r="N232" s="302">
        <v>359387.505</v>
      </c>
      <c r="O232" s="293">
        <f t="shared" si="24"/>
        <v>0.52298732005668613</v>
      </c>
      <c r="P232" s="294">
        <f t="shared" si="25"/>
        <v>158.74006404593641</v>
      </c>
      <c r="Q232" s="295">
        <v>0</v>
      </c>
      <c r="R232" s="296">
        <f t="shared" si="27"/>
        <v>5.9836146705624621E-2</v>
      </c>
      <c r="S232" s="301">
        <f t="shared" si="33"/>
        <v>1.1898737700583584E-3</v>
      </c>
      <c r="T232" s="297">
        <v>0</v>
      </c>
      <c r="U232" s="298">
        <v>0</v>
      </c>
      <c r="V232" s="292">
        <f t="shared" si="28"/>
        <v>0</v>
      </c>
      <c r="W232" s="299">
        <v>0</v>
      </c>
      <c r="X232" s="290">
        <v>0</v>
      </c>
      <c r="Y232" s="290">
        <v>0</v>
      </c>
      <c r="Z232" s="296">
        <f>(Company_data!T232+F232)/Company_data!J232</f>
        <v>1.8549205478743633</v>
      </c>
      <c r="AA232" s="296">
        <f>(Company_data!S232+F232)/Company_data!J232</f>
        <v>1.8549205478743633</v>
      </c>
      <c r="AC232" s="300">
        <v>0</v>
      </c>
      <c r="AD232" s="301">
        <f t="shared" si="29"/>
        <v>5.2427413542145883E-2</v>
      </c>
      <c r="AE232" s="292">
        <v>0</v>
      </c>
      <c r="AF232" s="301">
        <f t="shared" si="30"/>
        <v>5.2427413542145883E-2</v>
      </c>
      <c r="AG232" s="292">
        <v>0</v>
      </c>
      <c r="AH232" s="292">
        <v>0</v>
      </c>
      <c r="AI232" s="292">
        <v>0</v>
      </c>
      <c r="AJ232" s="292">
        <v>0</v>
      </c>
      <c r="AL232" s="290">
        <v>0</v>
      </c>
      <c r="AN232" s="290">
        <v>0</v>
      </c>
      <c r="AO232" s="290">
        <v>0</v>
      </c>
      <c r="AP232" s="290">
        <v>0</v>
      </c>
      <c r="AQ232" s="290">
        <v>0</v>
      </c>
      <c r="AR232" s="290">
        <v>0</v>
      </c>
      <c r="AS232" s="290">
        <v>0</v>
      </c>
      <c r="AT232" s="290">
        <v>0</v>
      </c>
      <c r="AU232" s="290">
        <v>0</v>
      </c>
      <c r="AV232" s="292">
        <v>0</v>
      </c>
      <c r="AW232" s="300">
        <f t="shared" si="31"/>
        <v>0</v>
      </c>
      <c r="BA232" s="235"/>
      <c r="BC232" s="235"/>
      <c r="BD232" s="235"/>
      <c r="BE232" s="301">
        <v>0.63094953268501641</v>
      </c>
    </row>
    <row r="233" spans="1:57" x14ac:dyDescent="0.25">
      <c r="A233" s="283">
        <v>1999</v>
      </c>
      <c r="B233" s="283">
        <v>1</v>
      </c>
      <c r="C233" s="283">
        <v>31</v>
      </c>
      <c r="D233" s="283">
        <v>31</v>
      </c>
      <c r="E233" s="283">
        <f t="shared" si="26"/>
        <v>31</v>
      </c>
      <c r="F233" s="286">
        <v>0</v>
      </c>
      <c r="G233" s="290">
        <v>0</v>
      </c>
      <c r="H233" s="290">
        <v>0</v>
      </c>
      <c r="I233" s="291">
        <v>4.9762835513655228E-2</v>
      </c>
      <c r="J233" s="301">
        <f t="shared" si="32"/>
        <v>5.3474810592555981E-2</v>
      </c>
      <c r="K233" s="302">
        <v>13405</v>
      </c>
      <c r="L233" s="302">
        <v>2256</v>
      </c>
      <c r="M233" s="302">
        <v>6787.4569999999949</v>
      </c>
      <c r="N233" s="302">
        <v>328964.67499999999</v>
      </c>
      <c r="O233" s="293">
        <f t="shared" si="24"/>
        <v>0.50633770980977211</v>
      </c>
      <c r="P233" s="294">
        <f t="shared" si="25"/>
        <v>145.81767508865246</v>
      </c>
      <c r="Q233" s="295">
        <v>0</v>
      </c>
      <c r="R233" s="296">
        <f t="shared" si="27"/>
        <v>5.8205594466399911E-2</v>
      </c>
      <c r="S233" s="301">
        <f t="shared" si="33"/>
        <v>1.1297202096509917E-3</v>
      </c>
      <c r="T233" s="297">
        <v>0</v>
      </c>
      <c r="U233" s="298">
        <v>0</v>
      </c>
      <c r="V233" s="292">
        <f t="shared" si="28"/>
        <v>0</v>
      </c>
      <c r="W233" s="299">
        <v>0</v>
      </c>
      <c r="X233" s="290">
        <v>0</v>
      </c>
      <c r="Y233" s="290">
        <v>0</v>
      </c>
      <c r="Z233" s="296">
        <f>(Company_data!T233+F233)/Company_data!J233</f>
        <v>1.8043734284583972</v>
      </c>
      <c r="AA233" s="296">
        <f>(Company_data!S233+F233)/Company_data!J233</f>
        <v>1.8043734284583972</v>
      </c>
      <c r="AC233" s="300">
        <v>0</v>
      </c>
      <c r="AD233" s="301">
        <f t="shared" si="29"/>
        <v>4.9762835513655228E-2</v>
      </c>
      <c r="AE233" s="292">
        <v>0</v>
      </c>
      <c r="AF233" s="301">
        <f t="shared" si="30"/>
        <v>4.9762835513655228E-2</v>
      </c>
      <c r="AG233" s="292">
        <v>0</v>
      </c>
      <c r="AH233" s="292">
        <v>0</v>
      </c>
      <c r="AI233" s="292">
        <v>0</v>
      </c>
      <c r="AJ233" s="292">
        <v>0</v>
      </c>
      <c r="AL233" s="290">
        <v>0</v>
      </c>
      <c r="AN233" s="290">
        <v>0</v>
      </c>
      <c r="AO233" s="290">
        <v>0</v>
      </c>
      <c r="AP233" s="290">
        <v>0</v>
      </c>
      <c r="AQ233" s="290">
        <v>0</v>
      </c>
      <c r="AR233" s="290">
        <v>0</v>
      </c>
      <c r="AS233" s="290">
        <v>0</v>
      </c>
      <c r="AT233" s="290">
        <v>0</v>
      </c>
      <c r="AU233" s="290">
        <v>0</v>
      </c>
      <c r="AV233" s="292">
        <v>0</v>
      </c>
      <c r="AW233" s="300">
        <f t="shared" si="31"/>
        <v>0</v>
      </c>
      <c r="BA233" s="235"/>
      <c r="BC233" s="235"/>
      <c r="BD233" s="235"/>
      <c r="BE233" s="301">
        <v>0.47434404295758709</v>
      </c>
    </row>
    <row r="234" spans="1:57" x14ac:dyDescent="0.25">
      <c r="A234" s="283">
        <v>1999</v>
      </c>
      <c r="B234" s="283">
        <v>2</v>
      </c>
      <c r="C234" s="283">
        <v>28</v>
      </c>
      <c r="D234" s="283">
        <v>28</v>
      </c>
      <c r="E234" s="283">
        <f t="shared" si="26"/>
        <v>28</v>
      </c>
      <c r="F234" s="286">
        <v>0</v>
      </c>
      <c r="G234" s="290">
        <v>0</v>
      </c>
      <c r="H234" s="290">
        <v>0</v>
      </c>
      <c r="I234" s="291">
        <v>4.8385388613396675E-2</v>
      </c>
      <c r="J234" s="301">
        <f t="shared" si="32"/>
        <v>5.3561313701886389E-2</v>
      </c>
      <c r="K234" s="302">
        <v>13341</v>
      </c>
      <c r="L234" s="302">
        <v>2252</v>
      </c>
      <c r="M234" s="302">
        <v>6372.3119999999763</v>
      </c>
      <c r="N234" s="302">
        <v>293415.32500000001</v>
      </c>
      <c r="O234" s="293">
        <f t="shared" si="24"/>
        <v>0.47764875196761686</v>
      </c>
      <c r="P234" s="294">
        <f t="shared" si="25"/>
        <v>130.29099689165187</v>
      </c>
      <c r="Q234" s="295">
        <v>0</v>
      </c>
      <c r="R234" s="296">
        <f t="shared" si="27"/>
        <v>5.6907304233847107E-2</v>
      </c>
      <c r="S234" s="301">
        <f t="shared" si="33"/>
        <v>1.0604206984164491E-3</v>
      </c>
      <c r="T234" s="297">
        <v>0</v>
      </c>
      <c r="U234" s="298">
        <v>0</v>
      </c>
      <c r="V234" s="292">
        <f t="shared" si="28"/>
        <v>0</v>
      </c>
      <c r="W234" s="299">
        <v>0</v>
      </c>
      <c r="X234" s="290">
        <v>0</v>
      </c>
      <c r="Y234" s="290">
        <v>0</v>
      </c>
      <c r="Z234" s="296">
        <f>(Company_data!T234+F234)/Company_data!J234</f>
        <v>1.593404518547719</v>
      </c>
      <c r="AA234" s="296">
        <f>(Company_data!S234+F234)/Company_data!J234</f>
        <v>1.593404518547719</v>
      </c>
      <c r="AC234" s="300">
        <v>0</v>
      </c>
      <c r="AD234" s="301">
        <f t="shared" si="29"/>
        <v>4.8385388613396675E-2</v>
      </c>
      <c r="AE234" s="292">
        <v>0</v>
      </c>
      <c r="AF234" s="301">
        <f t="shared" si="30"/>
        <v>4.8385388613396675E-2</v>
      </c>
      <c r="AG234" s="292">
        <v>0</v>
      </c>
      <c r="AH234" s="292">
        <v>0</v>
      </c>
      <c r="AI234" s="292">
        <v>0</v>
      </c>
      <c r="AJ234" s="292">
        <v>0</v>
      </c>
      <c r="AL234" s="290">
        <v>0</v>
      </c>
      <c r="AN234" s="290">
        <v>0</v>
      </c>
      <c r="AO234" s="290">
        <v>0</v>
      </c>
      <c r="AP234" s="290">
        <v>0</v>
      </c>
      <c r="AQ234" s="290">
        <v>0</v>
      </c>
      <c r="AR234" s="290">
        <v>0</v>
      </c>
      <c r="AS234" s="290">
        <v>0</v>
      </c>
      <c r="AT234" s="290">
        <v>0</v>
      </c>
      <c r="AU234" s="290">
        <v>0</v>
      </c>
      <c r="AV234" s="292">
        <v>0</v>
      </c>
      <c r="AW234" s="300">
        <f t="shared" si="31"/>
        <v>0</v>
      </c>
      <c r="BA234" s="235"/>
      <c r="BC234" s="235"/>
      <c r="BD234" s="235"/>
      <c r="BE234" s="301">
        <v>0.4807449495475597</v>
      </c>
    </row>
    <row r="235" spans="1:57" x14ac:dyDescent="0.25">
      <c r="A235" s="283">
        <v>1999</v>
      </c>
      <c r="B235" s="283">
        <v>3</v>
      </c>
      <c r="C235" s="283">
        <v>31</v>
      </c>
      <c r="D235" s="283">
        <v>31</v>
      </c>
      <c r="E235" s="283">
        <f t="shared" si="26"/>
        <v>31</v>
      </c>
      <c r="F235" s="286">
        <v>0</v>
      </c>
      <c r="G235" s="290">
        <v>0</v>
      </c>
      <c r="H235" s="290">
        <v>0</v>
      </c>
      <c r="I235" s="291">
        <v>4.754027140342984E-2</v>
      </c>
      <c r="J235" s="301">
        <f t="shared" si="32"/>
        <v>5.3580735270804959E-2</v>
      </c>
      <c r="K235" s="302">
        <v>13420</v>
      </c>
      <c r="L235" s="302">
        <v>2246</v>
      </c>
      <c r="M235" s="302">
        <v>6132.3790000000154</v>
      </c>
      <c r="N235" s="302">
        <v>333284.304</v>
      </c>
      <c r="O235" s="293">
        <f t="shared" si="24"/>
        <v>0.4569581967213126</v>
      </c>
      <c r="P235" s="294">
        <f t="shared" si="25"/>
        <v>148.39016206589491</v>
      </c>
      <c r="Q235" s="295">
        <v>0</v>
      </c>
      <c r="R235" s="296">
        <f t="shared" si="27"/>
        <v>5.570529446455625E-2</v>
      </c>
      <c r="S235" s="301">
        <f t="shared" si="33"/>
        <v>9.3709488861111467E-4</v>
      </c>
      <c r="T235" s="297">
        <v>0</v>
      </c>
      <c r="U235" s="298">
        <v>0</v>
      </c>
      <c r="V235" s="292">
        <f t="shared" si="28"/>
        <v>0</v>
      </c>
      <c r="W235" s="299">
        <v>0</v>
      </c>
      <c r="X235" s="290">
        <v>0</v>
      </c>
      <c r="Y235" s="290">
        <v>0</v>
      </c>
      <c r="Z235" s="296">
        <f>(Company_data!T235+F235)/Company_data!J235</f>
        <v>1.7268641284012438</v>
      </c>
      <c r="AA235" s="296">
        <f>(Company_data!S235+F235)/Company_data!J235</f>
        <v>1.7268641284012438</v>
      </c>
      <c r="AC235" s="300">
        <v>0</v>
      </c>
      <c r="AD235" s="301">
        <f t="shared" si="29"/>
        <v>4.754027140342984E-2</v>
      </c>
      <c r="AE235" s="292">
        <v>0</v>
      </c>
      <c r="AF235" s="301">
        <f t="shared" si="30"/>
        <v>4.754027140342984E-2</v>
      </c>
      <c r="AG235" s="292">
        <v>0</v>
      </c>
      <c r="AH235" s="292">
        <v>0</v>
      </c>
      <c r="AI235" s="292">
        <v>0</v>
      </c>
      <c r="AJ235" s="292">
        <v>0</v>
      </c>
      <c r="AL235" s="290">
        <v>0</v>
      </c>
      <c r="AN235" s="290">
        <v>0</v>
      </c>
      <c r="AO235" s="290">
        <v>0</v>
      </c>
      <c r="AP235" s="290">
        <v>0</v>
      </c>
      <c r="AQ235" s="290">
        <v>0</v>
      </c>
      <c r="AR235" s="290">
        <v>0</v>
      </c>
      <c r="AS235" s="290">
        <v>0</v>
      </c>
      <c r="AT235" s="290">
        <v>0</v>
      </c>
      <c r="AU235" s="290">
        <v>0</v>
      </c>
      <c r="AV235" s="292">
        <v>0</v>
      </c>
      <c r="AW235" s="300">
        <f t="shared" si="31"/>
        <v>0</v>
      </c>
      <c r="BA235" s="235"/>
      <c r="BC235" s="235"/>
      <c r="BD235" s="235"/>
      <c r="BE235" s="301">
        <v>0.47056669439934501</v>
      </c>
    </row>
    <row r="236" spans="1:57" x14ac:dyDescent="0.25">
      <c r="A236" s="283">
        <v>1999</v>
      </c>
      <c r="B236" s="283">
        <v>4</v>
      </c>
      <c r="C236" s="283">
        <v>30</v>
      </c>
      <c r="D236" s="283">
        <v>31</v>
      </c>
      <c r="E236" s="283">
        <f t="shared" si="26"/>
        <v>31</v>
      </c>
      <c r="F236" s="286">
        <v>0</v>
      </c>
      <c r="G236" s="290">
        <v>0</v>
      </c>
      <c r="H236" s="290">
        <v>0</v>
      </c>
      <c r="I236" s="291">
        <v>5.1795162333117824E-2</v>
      </c>
      <c r="J236" s="301">
        <f t="shared" si="32"/>
        <v>5.3580546334756514E-2</v>
      </c>
      <c r="K236" s="302">
        <v>13448</v>
      </c>
      <c r="L236" s="302">
        <v>2247</v>
      </c>
      <c r="M236" s="302">
        <v>7322.7729999999865</v>
      </c>
      <c r="N236" s="302">
        <v>283452.54300000001</v>
      </c>
      <c r="O236" s="293">
        <f t="shared" si="24"/>
        <v>0.5445250594883988</v>
      </c>
      <c r="P236" s="294">
        <f t="shared" si="25"/>
        <v>126.1471041388518</v>
      </c>
      <c r="Q236" s="295">
        <v>0</v>
      </c>
      <c r="R236" s="296">
        <f t="shared" si="27"/>
        <v>6.640885328143295E-2</v>
      </c>
      <c r="S236" s="301">
        <f t="shared" si="33"/>
        <v>8.4907736455742261E-4</v>
      </c>
      <c r="T236" s="297">
        <v>0</v>
      </c>
      <c r="U236" s="298">
        <v>0</v>
      </c>
      <c r="V236" s="292">
        <f t="shared" si="28"/>
        <v>0</v>
      </c>
      <c r="W236" s="299">
        <v>0</v>
      </c>
      <c r="X236" s="290">
        <v>0</v>
      </c>
      <c r="Y236" s="290">
        <v>0</v>
      </c>
      <c r="Z236" s="296">
        <f>(Company_data!T236+F236)/Company_data!J236</f>
        <v>1.9922655984429885</v>
      </c>
      <c r="AA236" s="296">
        <f>(Company_data!S236+F236)/Company_data!J236</f>
        <v>1.9922655984429885</v>
      </c>
      <c r="AC236" s="300">
        <v>0</v>
      </c>
      <c r="AD236" s="301">
        <f t="shared" si="29"/>
        <v>5.1795162333117824E-2</v>
      </c>
      <c r="AE236" s="292">
        <v>0</v>
      </c>
      <c r="AF236" s="301">
        <f t="shared" si="30"/>
        <v>5.1795162333117824E-2</v>
      </c>
      <c r="AG236" s="292">
        <v>0</v>
      </c>
      <c r="AH236" s="292">
        <v>0</v>
      </c>
      <c r="AI236" s="292">
        <v>0</v>
      </c>
      <c r="AJ236" s="292">
        <v>0</v>
      </c>
      <c r="AL236" s="290">
        <v>0</v>
      </c>
      <c r="AN236" s="290">
        <v>0</v>
      </c>
      <c r="AO236" s="290">
        <v>0</v>
      </c>
      <c r="AP236" s="290">
        <v>0</v>
      </c>
      <c r="AQ236" s="290">
        <v>0</v>
      </c>
      <c r="AR236" s="290">
        <v>0</v>
      </c>
      <c r="AS236" s="290">
        <v>0</v>
      </c>
      <c r="AT236" s="290">
        <v>0</v>
      </c>
      <c r="AU236" s="290">
        <v>0</v>
      </c>
      <c r="AV236" s="292">
        <v>0</v>
      </c>
      <c r="AW236" s="300">
        <f t="shared" si="31"/>
        <v>0</v>
      </c>
      <c r="BA236" s="235"/>
      <c r="BC236" s="235"/>
      <c r="BD236" s="235"/>
      <c r="BE236" s="301">
        <v>0.4995875892369257</v>
      </c>
    </row>
    <row r="237" spans="1:57" x14ac:dyDescent="0.25">
      <c r="A237" s="283">
        <v>1999</v>
      </c>
      <c r="B237" s="283">
        <v>5</v>
      </c>
      <c r="C237" s="283">
        <v>31</v>
      </c>
      <c r="D237" s="283">
        <v>30</v>
      </c>
      <c r="E237" s="283">
        <f t="shared" si="26"/>
        <v>30</v>
      </c>
      <c r="F237" s="286">
        <v>0</v>
      </c>
      <c r="G237" s="290">
        <v>0</v>
      </c>
      <c r="H237" s="290">
        <v>0</v>
      </c>
      <c r="I237" s="291">
        <v>5.389072498342707E-2</v>
      </c>
      <c r="J237" s="301">
        <f t="shared" si="32"/>
        <v>5.348043448263385E-2</v>
      </c>
      <c r="K237" s="302">
        <v>13646</v>
      </c>
      <c r="L237" s="302">
        <v>2248</v>
      </c>
      <c r="M237" s="302">
        <v>7160.1500000000233</v>
      </c>
      <c r="N237" s="302">
        <v>328720.51</v>
      </c>
      <c r="O237" s="293">
        <f t="shared" si="24"/>
        <v>0.52470687380917658</v>
      </c>
      <c r="P237" s="294">
        <f t="shared" si="25"/>
        <v>146.22798487544483</v>
      </c>
      <c r="Q237" s="295">
        <v>0</v>
      </c>
      <c r="R237" s="296">
        <f t="shared" si="27"/>
        <v>6.8405965726440796E-2</v>
      </c>
      <c r="S237" s="301">
        <f t="shared" si="33"/>
        <v>7.0369610921787451E-4</v>
      </c>
      <c r="T237" s="297">
        <v>0</v>
      </c>
      <c r="U237" s="298">
        <f>(Company_data!U237+Misc!T237)/(Company_data!J237-Company_data!I237)</f>
        <v>1.8784352631854471</v>
      </c>
      <c r="V237" s="292">
        <f t="shared" si="28"/>
        <v>6.2614508772848229E-2</v>
      </c>
      <c r="W237" s="299">
        <v>0</v>
      </c>
      <c r="X237" s="290">
        <v>0</v>
      </c>
      <c r="Y237" s="290">
        <v>0</v>
      </c>
      <c r="Z237" s="296">
        <f>(Company_data!T237+F237)/Company_data!J237</f>
        <v>2.1205849375196646</v>
      </c>
      <c r="AA237" s="296">
        <f>(Company_data!S237+F237)/Company_data!J237</f>
        <v>2.1205849375196646</v>
      </c>
      <c r="AC237" s="300">
        <v>0</v>
      </c>
      <c r="AD237" s="301">
        <f t="shared" si="29"/>
        <v>5.389072498342707E-2</v>
      </c>
      <c r="AE237" s="292">
        <v>0</v>
      </c>
      <c r="AF237" s="301">
        <f t="shared" si="30"/>
        <v>5.389072498342707E-2</v>
      </c>
      <c r="AG237" s="292">
        <v>0</v>
      </c>
      <c r="AH237" s="292">
        <v>0</v>
      </c>
      <c r="AI237" s="292">
        <v>0</v>
      </c>
      <c r="AJ237" s="292">
        <v>0</v>
      </c>
      <c r="AL237" s="290">
        <v>0</v>
      </c>
      <c r="AN237" s="290">
        <v>0</v>
      </c>
      <c r="AO237" s="290">
        <v>0</v>
      </c>
      <c r="AP237" s="290">
        <v>0</v>
      </c>
      <c r="AQ237" s="290">
        <v>0</v>
      </c>
      <c r="AR237" s="290">
        <v>0</v>
      </c>
      <c r="AS237" s="290">
        <v>0</v>
      </c>
      <c r="AT237" s="290">
        <v>0</v>
      </c>
      <c r="AU237" s="290">
        <v>0</v>
      </c>
      <c r="AV237" s="292">
        <v>0</v>
      </c>
      <c r="AW237" s="300">
        <f t="shared" si="31"/>
        <v>0</v>
      </c>
      <c r="BA237" s="235"/>
      <c r="BC237" s="235"/>
      <c r="BD237" s="235"/>
      <c r="BE237" s="301">
        <v>0.5244932907970874</v>
      </c>
    </row>
    <row r="238" spans="1:57" x14ac:dyDescent="0.25">
      <c r="A238" s="283">
        <v>1999</v>
      </c>
      <c r="B238" s="283">
        <v>6</v>
      </c>
      <c r="C238" s="283">
        <v>30</v>
      </c>
      <c r="D238" s="283">
        <v>31</v>
      </c>
      <c r="E238" s="283">
        <f t="shared" si="26"/>
        <v>31</v>
      </c>
      <c r="F238" s="286">
        <v>0</v>
      </c>
      <c r="G238" s="290">
        <v>0</v>
      </c>
      <c r="H238" s="290">
        <v>0</v>
      </c>
      <c r="I238" s="291">
        <v>5.5029147609025462E-2</v>
      </c>
      <c r="J238" s="301">
        <f t="shared" si="32"/>
        <v>5.3403474208545666E-2</v>
      </c>
      <c r="K238" s="302">
        <v>13803</v>
      </c>
      <c r="L238" s="302">
        <v>2251</v>
      </c>
      <c r="M238" s="302">
        <v>7111.7970000000205</v>
      </c>
      <c r="N238" s="302">
        <v>317017.43</v>
      </c>
      <c r="O238" s="293">
        <f t="shared" si="24"/>
        <v>0.51523560095631538</v>
      </c>
      <c r="P238" s="294">
        <f t="shared" si="25"/>
        <v>140.83404264771212</v>
      </c>
      <c r="Q238" s="295">
        <v>0</v>
      </c>
      <c r="R238" s="296">
        <f t="shared" si="27"/>
        <v>7.1982848367716984E-2</v>
      </c>
      <c r="S238" s="301">
        <f t="shared" si="33"/>
        <v>5.9803943208836668E-4</v>
      </c>
      <c r="T238" s="297">
        <v>0</v>
      </c>
      <c r="U238" s="298">
        <f>(Company_data!U238+Misc!T238)/(Company_data!J238-Company_data!I238)</f>
        <v>2.0496891473085586</v>
      </c>
      <c r="V238" s="292">
        <f t="shared" si="28"/>
        <v>6.6119004751888991E-2</v>
      </c>
      <c r="W238" s="299">
        <v>0</v>
      </c>
      <c r="X238" s="290">
        <v>0</v>
      </c>
      <c r="Y238" s="290">
        <v>0</v>
      </c>
      <c r="Z238" s="296">
        <f>(Company_data!T238+F238)/Company_data!J238</f>
        <v>2.1594854510315096</v>
      </c>
      <c r="AA238" s="296">
        <f>(Company_data!S238+F238)/Company_data!J238</f>
        <v>2.1594854510315096</v>
      </c>
      <c r="AC238" s="300">
        <v>0</v>
      </c>
      <c r="AD238" s="301">
        <f t="shared" si="29"/>
        <v>5.5029147609025462E-2</v>
      </c>
      <c r="AE238" s="292">
        <v>0</v>
      </c>
      <c r="AF238" s="301">
        <f t="shared" si="30"/>
        <v>5.5029147609025462E-2</v>
      </c>
      <c r="AG238" s="292">
        <v>0</v>
      </c>
      <c r="AH238" s="292">
        <v>0</v>
      </c>
      <c r="AI238" s="292">
        <v>0</v>
      </c>
      <c r="AJ238" s="292">
        <v>0</v>
      </c>
      <c r="AL238" s="290">
        <v>0</v>
      </c>
      <c r="AN238" s="290">
        <v>0</v>
      </c>
      <c r="AO238" s="290">
        <v>0</v>
      </c>
      <c r="AP238" s="290">
        <v>0</v>
      </c>
      <c r="AQ238" s="290">
        <v>0</v>
      </c>
      <c r="AR238" s="290">
        <v>0</v>
      </c>
      <c r="AS238" s="290">
        <v>0</v>
      </c>
      <c r="AT238" s="290">
        <v>0</v>
      </c>
      <c r="AU238" s="290">
        <v>0</v>
      </c>
      <c r="AV238" s="292">
        <v>0</v>
      </c>
      <c r="AW238" s="300">
        <f t="shared" si="31"/>
        <v>0</v>
      </c>
      <c r="BA238" s="235"/>
      <c r="BC238" s="235"/>
      <c r="BD238" s="235"/>
      <c r="BE238" s="301">
        <v>0.51191111707861492</v>
      </c>
    </row>
    <row r="239" spans="1:57" x14ac:dyDescent="0.25">
      <c r="A239" s="283">
        <v>1999</v>
      </c>
      <c r="B239" s="283">
        <v>7</v>
      </c>
      <c r="C239" s="283">
        <v>31</v>
      </c>
      <c r="D239" s="283">
        <v>30</v>
      </c>
      <c r="E239" s="283">
        <f t="shared" si="26"/>
        <v>30</v>
      </c>
      <c r="F239" s="286">
        <v>0</v>
      </c>
      <c r="G239" s="290">
        <v>0</v>
      </c>
      <c r="H239" s="290">
        <v>0</v>
      </c>
      <c r="I239" s="291">
        <v>5.5670472859426882E-2</v>
      </c>
      <c r="J239" s="301">
        <f t="shared" si="32"/>
        <v>5.3324513054645577E-2</v>
      </c>
      <c r="K239" s="302">
        <v>13950</v>
      </c>
      <c r="L239" s="302">
        <v>2257</v>
      </c>
      <c r="M239" s="302">
        <v>7661.6219999999739</v>
      </c>
      <c r="N239" s="302">
        <v>291323.60100000002</v>
      </c>
      <c r="O239" s="293">
        <f t="shared" si="24"/>
        <v>0.54922021505376162</v>
      </c>
      <c r="P239" s="294">
        <f t="shared" si="25"/>
        <v>129.07558750553832</v>
      </c>
      <c r="Q239" s="295">
        <v>0</v>
      </c>
      <c r="R239" s="296">
        <f t="shared" si="27"/>
        <v>8.1523650874147771E-2</v>
      </c>
      <c r="S239" s="301">
        <f t="shared" si="33"/>
        <v>5.1173706711722666E-4</v>
      </c>
      <c r="T239" s="297">
        <v>0</v>
      </c>
      <c r="U239" s="298">
        <f>(Company_data!U239+Misc!T239)/(Company_data!J239-Company_data!I239)</f>
        <v>2.2179070593437702</v>
      </c>
      <c r="V239" s="292">
        <f t="shared" si="28"/>
        <v>7.3930235311459008E-2</v>
      </c>
      <c r="W239" s="299">
        <v>0</v>
      </c>
      <c r="X239" s="290">
        <v>0</v>
      </c>
      <c r="Y239" s="290">
        <v>0</v>
      </c>
      <c r="Z239" s="296">
        <f>(Company_data!T239+F239)/Company_data!J239</f>
        <v>2.527233177098581</v>
      </c>
      <c r="AA239" s="296">
        <f>(Company_data!S239+F239)/Company_data!J239</f>
        <v>2.527233177098581</v>
      </c>
      <c r="AC239" s="300">
        <v>0</v>
      </c>
      <c r="AD239" s="301">
        <f t="shared" si="29"/>
        <v>5.5670472859426882E-2</v>
      </c>
      <c r="AE239" s="292">
        <v>0</v>
      </c>
      <c r="AF239" s="301">
        <f t="shared" si="30"/>
        <v>5.5670472859426882E-2</v>
      </c>
      <c r="AG239" s="292">
        <v>0</v>
      </c>
      <c r="AH239" s="292">
        <v>0</v>
      </c>
      <c r="AI239" s="292">
        <v>0</v>
      </c>
      <c r="AJ239" s="292">
        <v>0</v>
      </c>
      <c r="AL239" s="290">
        <v>0</v>
      </c>
      <c r="AN239" s="290">
        <v>0</v>
      </c>
      <c r="AO239" s="290">
        <v>0</v>
      </c>
      <c r="AP239" s="290">
        <v>0</v>
      </c>
      <c r="AQ239" s="290">
        <v>0</v>
      </c>
      <c r="AR239" s="290">
        <v>0</v>
      </c>
      <c r="AS239" s="290">
        <v>0</v>
      </c>
      <c r="AT239" s="290">
        <v>0</v>
      </c>
      <c r="AU239" s="290">
        <v>0</v>
      </c>
      <c r="AV239" s="292">
        <v>0</v>
      </c>
      <c r="AW239" s="300">
        <f t="shared" si="31"/>
        <v>0</v>
      </c>
      <c r="BA239" s="235"/>
      <c r="BC239" s="235"/>
      <c r="BD239" s="235"/>
      <c r="BE239" s="301">
        <v>0.52499942055353543</v>
      </c>
    </row>
    <row r="240" spans="1:57" x14ac:dyDescent="0.25">
      <c r="A240" s="283">
        <v>1999</v>
      </c>
      <c r="B240" s="283">
        <v>8</v>
      </c>
      <c r="C240" s="283">
        <v>31</v>
      </c>
      <c r="D240" s="283">
        <v>31</v>
      </c>
      <c r="E240" s="283">
        <f t="shared" si="26"/>
        <v>31</v>
      </c>
      <c r="F240" s="286">
        <v>0</v>
      </c>
      <c r="G240" s="290">
        <v>0</v>
      </c>
      <c r="H240" s="290">
        <v>0</v>
      </c>
      <c r="I240" s="291">
        <v>5.5975428383924046E-2</v>
      </c>
      <c r="J240" s="301">
        <f t="shared" si="32"/>
        <v>5.3242508851639746E-2</v>
      </c>
      <c r="K240" s="302">
        <v>14169</v>
      </c>
      <c r="L240" s="302">
        <v>2237</v>
      </c>
      <c r="M240" s="302">
        <v>8164.5410000000265</v>
      </c>
      <c r="N240" s="302">
        <v>311124.33199999999</v>
      </c>
      <c r="O240" s="293">
        <f t="shared" si="24"/>
        <v>0.57622563342508482</v>
      </c>
      <c r="P240" s="294">
        <f t="shared" si="25"/>
        <v>139.08106034868126</v>
      </c>
      <c r="Q240" s="295">
        <v>0</v>
      </c>
      <c r="R240" s="296">
        <f t="shared" si="27"/>
        <v>8.0794845302578563E-2</v>
      </c>
      <c r="S240" s="301">
        <f t="shared" si="33"/>
        <v>4.0107772366221317E-4</v>
      </c>
      <c r="T240" s="297">
        <v>0</v>
      </c>
      <c r="U240" s="298">
        <f>(Company_data!U240+Misc!T240)/(Company_data!J240-Company_data!I240)</f>
        <v>2.3205684112961</v>
      </c>
      <c r="V240" s="292">
        <f t="shared" si="28"/>
        <v>7.4857045525680649E-2</v>
      </c>
      <c r="W240" s="299">
        <v>0</v>
      </c>
      <c r="X240" s="290">
        <v>0</v>
      </c>
      <c r="Y240" s="290">
        <v>0</v>
      </c>
      <c r="Z240" s="296">
        <f>(Company_data!T240+F240)/Company_data!J240</f>
        <v>2.5046402043799354</v>
      </c>
      <c r="AA240" s="296">
        <f>(Company_data!S240+F240)/Company_data!J240</f>
        <v>2.5046402043799354</v>
      </c>
      <c r="AC240" s="300">
        <v>0</v>
      </c>
      <c r="AD240" s="301">
        <f t="shared" si="29"/>
        <v>5.5975428383924046E-2</v>
      </c>
      <c r="AE240" s="292">
        <v>0</v>
      </c>
      <c r="AF240" s="301">
        <f t="shared" si="30"/>
        <v>5.5975428383924046E-2</v>
      </c>
      <c r="AG240" s="292">
        <v>0</v>
      </c>
      <c r="AH240" s="292">
        <v>0</v>
      </c>
      <c r="AI240" s="292">
        <v>0</v>
      </c>
      <c r="AJ240" s="292">
        <v>0</v>
      </c>
      <c r="AL240" s="290">
        <v>0</v>
      </c>
      <c r="AN240" s="290">
        <v>0</v>
      </c>
      <c r="AO240" s="290">
        <v>0</v>
      </c>
      <c r="AP240" s="290">
        <v>0</v>
      </c>
      <c r="AQ240" s="290">
        <v>0</v>
      </c>
      <c r="AR240" s="290">
        <v>0</v>
      </c>
      <c r="AS240" s="290">
        <v>0</v>
      </c>
      <c r="AT240" s="290">
        <v>0</v>
      </c>
      <c r="AU240" s="290">
        <v>0</v>
      </c>
      <c r="AV240" s="292">
        <v>0</v>
      </c>
      <c r="AW240" s="300">
        <f t="shared" si="31"/>
        <v>0</v>
      </c>
      <c r="BA240" s="235"/>
      <c r="BC240" s="235"/>
      <c r="BD240" s="235"/>
      <c r="BE240" s="301">
        <v>0.53032679888898171</v>
      </c>
    </row>
    <row r="241" spans="1:57" x14ac:dyDescent="0.25">
      <c r="A241" s="283">
        <v>1999</v>
      </c>
      <c r="B241" s="283">
        <v>9</v>
      </c>
      <c r="C241" s="283">
        <v>30</v>
      </c>
      <c r="D241" s="283">
        <v>31</v>
      </c>
      <c r="E241" s="283">
        <f t="shared" si="26"/>
        <v>31</v>
      </c>
      <c r="F241" s="286">
        <v>0</v>
      </c>
      <c r="G241" s="290">
        <v>0</v>
      </c>
      <c r="H241" s="290">
        <v>0</v>
      </c>
      <c r="I241" s="291">
        <v>5.4971150976247558E-2</v>
      </c>
      <c r="J241" s="301">
        <f t="shared" si="32"/>
        <v>5.3037769753341825E-2</v>
      </c>
      <c r="K241" s="302">
        <v>14215</v>
      </c>
      <c r="L241" s="302">
        <v>2251</v>
      </c>
      <c r="M241" s="302">
        <v>8448.0800000000163</v>
      </c>
      <c r="N241" s="302">
        <v>384816.45799999998</v>
      </c>
      <c r="O241" s="293">
        <f t="shared" si="24"/>
        <v>0.59430742173760231</v>
      </c>
      <c r="P241" s="294">
        <f t="shared" si="25"/>
        <v>170.95355752998665</v>
      </c>
      <c r="Q241" s="295">
        <v>0</v>
      </c>
      <c r="R241" s="296">
        <f t="shared" si="27"/>
        <v>7.6145316475478259E-2</v>
      </c>
      <c r="S241" s="301">
        <f t="shared" si="33"/>
        <v>1.2835506541815367E-4</v>
      </c>
      <c r="T241" s="297">
        <v>0</v>
      </c>
      <c r="U241" s="298">
        <f>(Company_data!U241+Misc!T241)/(Company_data!J241-Company_data!I241)</f>
        <v>2.2638483797929738</v>
      </c>
      <c r="V241" s="292">
        <f t="shared" si="28"/>
        <v>7.3027367090095927E-2</v>
      </c>
      <c r="W241" s="299">
        <v>0</v>
      </c>
      <c r="X241" s="290">
        <v>0</v>
      </c>
      <c r="Y241" s="290">
        <v>0</v>
      </c>
      <c r="Z241" s="296">
        <f>(Company_data!T241+F241)/Company_data!J241</f>
        <v>2.2843594942643479</v>
      </c>
      <c r="AA241" s="296">
        <f>(Company_data!S241+F241)/Company_data!J241</f>
        <v>2.2843594942643479</v>
      </c>
      <c r="AC241" s="300">
        <v>0</v>
      </c>
      <c r="AD241" s="301">
        <f t="shared" si="29"/>
        <v>5.4971150976247558E-2</v>
      </c>
      <c r="AE241" s="292">
        <v>0</v>
      </c>
      <c r="AF241" s="301">
        <f t="shared" si="30"/>
        <v>5.4971150976247558E-2</v>
      </c>
      <c r="AG241" s="292">
        <v>0</v>
      </c>
      <c r="AH241" s="292">
        <v>0</v>
      </c>
      <c r="AI241" s="292">
        <v>0</v>
      </c>
      <c r="AJ241" s="292">
        <v>0</v>
      </c>
      <c r="AL241" s="290">
        <v>0</v>
      </c>
      <c r="AN241" s="290">
        <v>0</v>
      </c>
      <c r="AO241" s="290">
        <v>0</v>
      </c>
      <c r="AP241" s="290">
        <v>0</v>
      </c>
      <c r="AQ241" s="290">
        <v>0</v>
      </c>
      <c r="AR241" s="290">
        <v>0</v>
      </c>
      <c r="AS241" s="290">
        <v>0</v>
      </c>
      <c r="AT241" s="290">
        <v>0</v>
      </c>
      <c r="AU241" s="290">
        <v>0</v>
      </c>
      <c r="AV241" s="292">
        <v>0</v>
      </c>
      <c r="AW241" s="300">
        <f t="shared" si="31"/>
        <v>0</v>
      </c>
      <c r="BA241" s="235"/>
      <c r="BC241" s="235"/>
      <c r="BD241" s="235"/>
      <c r="BE241" s="301">
        <v>0.48250812595867265</v>
      </c>
    </row>
    <row r="242" spans="1:57" x14ac:dyDescent="0.25">
      <c r="A242" s="283">
        <v>1999</v>
      </c>
      <c r="B242" s="283">
        <v>10</v>
      </c>
      <c r="C242" s="283">
        <v>31</v>
      </c>
      <c r="D242" s="283">
        <v>30</v>
      </c>
      <c r="E242" s="283">
        <f t="shared" si="26"/>
        <v>30</v>
      </c>
      <c r="F242" s="286">
        <v>0</v>
      </c>
      <c r="G242" s="290">
        <v>0</v>
      </c>
      <c r="H242" s="290">
        <v>0</v>
      </c>
      <c r="I242" s="291">
        <v>5.3919942947530511E-2</v>
      </c>
      <c r="J242" s="301">
        <f t="shared" si="32"/>
        <v>5.2784282633590203E-2</v>
      </c>
      <c r="K242" s="302">
        <v>14081</v>
      </c>
      <c r="L242" s="302">
        <v>2253</v>
      </c>
      <c r="M242" s="302">
        <v>7992.0260000000126</v>
      </c>
      <c r="N242" s="302">
        <v>349879.38699999999</v>
      </c>
      <c r="O242" s="293">
        <f t="shared" si="24"/>
        <v>0.56757517221788312</v>
      </c>
      <c r="P242" s="294">
        <f t="shared" si="25"/>
        <v>155.29488992454503</v>
      </c>
      <c r="Q242" s="295">
        <v>0</v>
      </c>
      <c r="R242" s="296">
        <f t="shared" si="27"/>
        <v>6.9042744865458333E-2</v>
      </c>
      <c r="S242" s="301">
        <f t="shared" si="33"/>
        <v>-2.3796090975040929E-4</v>
      </c>
      <c r="T242" s="297">
        <v>0</v>
      </c>
      <c r="U242" s="298">
        <f>(Company_data!U242+Misc!T242)/(Company_data!J242-Company_data!I242)</f>
        <v>1.840110627684288</v>
      </c>
      <c r="V242" s="292">
        <f t="shared" si="28"/>
        <v>6.1337020922809599E-2</v>
      </c>
      <c r="W242" s="299">
        <v>0</v>
      </c>
      <c r="X242" s="290">
        <v>0</v>
      </c>
      <c r="Y242" s="290">
        <v>0</v>
      </c>
      <c r="Z242" s="296">
        <f>(Company_data!T242+F242)/Company_data!J242</f>
        <v>2.1403250908292084</v>
      </c>
      <c r="AA242" s="296">
        <f>(Company_data!S242+F242)/Company_data!J242</f>
        <v>2.1403250908292084</v>
      </c>
      <c r="AC242" s="300">
        <v>0</v>
      </c>
      <c r="AD242" s="301">
        <f t="shared" si="29"/>
        <v>5.3919942947530511E-2</v>
      </c>
      <c r="AE242" s="292">
        <v>0</v>
      </c>
      <c r="AF242" s="301">
        <f t="shared" si="30"/>
        <v>5.3919942947530511E-2</v>
      </c>
      <c r="AG242" s="292">
        <v>0</v>
      </c>
      <c r="AH242" s="292">
        <v>0</v>
      </c>
      <c r="AI242" s="292">
        <v>0</v>
      </c>
      <c r="AJ242" s="292">
        <v>0</v>
      </c>
      <c r="AL242" s="290">
        <v>0</v>
      </c>
      <c r="AN242" s="290">
        <v>0</v>
      </c>
      <c r="AO242" s="290">
        <v>0</v>
      </c>
      <c r="AP242" s="290">
        <v>0</v>
      </c>
      <c r="AQ242" s="290">
        <v>0</v>
      </c>
      <c r="AR242" s="290">
        <v>0</v>
      </c>
      <c r="AS242" s="290">
        <v>0</v>
      </c>
      <c r="AT242" s="290">
        <v>0</v>
      </c>
      <c r="AU242" s="290">
        <v>0</v>
      </c>
      <c r="AV242" s="292">
        <v>0</v>
      </c>
      <c r="AW242" s="300">
        <f t="shared" si="31"/>
        <v>0</v>
      </c>
      <c r="BA242" s="235"/>
      <c r="BC242" s="235"/>
      <c r="BD242" s="235"/>
      <c r="BE242" s="301">
        <v>0.49477200999727633</v>
      </c>
    </row>
    <row r="243" spans="1:57" x14ac:dyDescent="0.25">
      <c r="A243" s="283">
        <v>1999</v>
      </c>
      <c r="B243" s="283">
        <v>11</v>
      </c>
      <c r="C243" s="283">
        <v>30</v>
      </c>
      <c r="D243" s="283">
        <v>31</v>
      </c>
      <c r="E243" s="283">
        <f t="shared" si="26"/>
        <v>31</v>
      </c>
      <c r="F243" s="286">
        <v>0</v>
      </c>
      <c r="G243" s="290">
        <v>0</v>
      </c>
      <c r="H243" s="290">
        <v>0</v>
      </c>
      <c r="I243" s="291">
        <v>5.1346072954729739E-2</v>
      </c>
      <c r="J243" s="301">
        <f t="shared" si="32"/>
        <v>5.2559501010004728E-2</v>
      </c>
      <c r="K243" s="302">
        <v>14011</v>
      </c>
      <c r="L243" s="302">
        <v>2260</v>
      </c>
      <c r="M243" s="302">
        <v>7223.4419999999809</v>
      </c>
      <c r="N243" s="302">
        <v>308210.848</v>
      </c>
      <c r="O243" s="293">
        <f t="shared" si="24"/>
        <v>0.5155550638783799</v>
      </c>
      <c r="P243" s="294">
        <f t="shared" si="25"/>
        <v>136.37648141592919</v>
      </c>
      <c r="Q243" s="295">
        <v>0</v>
      </c>
      <c r="R243" s="296">
        <f t="shared" si="27"/>
        <v>5.8700776822733593E-2</v>
      </c>
      <c r="S243" s="301">
        <f t="shared" si="33"/>
        <v>-6.072379212832546E-4</v>
      </c>
      <c r="T243" s="297">
        <v>0</v>
      </c>
      <c r="U243" s="298">
        <f>(Company_data!U243+Misc!T243)/(Company_data!J243-Company_data!I243)</f>
        <v>1.6864304939208703</v>
      </c>
      <c r="V243" s="292">
        <f t="shared" si="28"/>
        <v>5.440098367486678E-2</v>
      </c>
      <c r="W243" s="299">
        <v>0</v>
      </c>
      <c r="X243" s="290">
        <v>0</v>
      </c>
      <c r="Y243" s="290">
        <v>0</v>
      </c>
      <c r="Z243" s="296">
        <f>(Company_data!T243+F243)/Company_data!J243</f>
        <v>1.7610233046820079</v>
      </c>
      <c r="AA243" s="296">
        <f>(Company_data!S243+F243)/Company_data!J243</f>
        <v>1.7610233046820079</v>
      </c>
      <c r="AC243" s="300">
        <v>0</v>
      </c>
      <c r="AD243" s="301">
        <f t="shared" si="29"/>
        <v>5.1346072954729739E-2</v>
      </c>
      <c r="AE243" s="292">
        <v>0</v>
      </c>
      <c r="AF243" s="301">
        <f t="shared" si="30"/>
        <v>5.1346072954729739E-2</v>
      </c>
      <c r="AG243" s="292">
        <v>0</v>
      </c>
      <c r="AH243" s="292">
        <v>0</v>
      </c>
      <c r="AI243" s="292">
        <v>0</v>
      </c>
      <c r="AJ243" s="292">
        <v>0</v>
      </c>
      <c r="AL243" s="290">
        <v>0</v>
      </c>
      <c r="AN243" s="290">
        <v>0</v>
      </c>
      <c r="AO243" s="290">
        <v>0</v>
      </c>
      <c r="AP243" s="290">
        <v>0</v>
      </c>
      <c r="AQ243" s="290">
        <v>0</v>
      </c>
      <c r="AR243" s="290">
        <v>0</v>
      </c>
      <c r="AS243" s="290">
        <v>0</v>
      </c>
      <c r="AT243" s="290">
        <v>0</v>
      </c>
      <c r="AU243" s="290">
        <v>0</v>
      </c>
      <c r="AV243" s="292">
        <v>0</v>
      </c>
      <c r="AW243" s="300">
        <f t="shared" si="31"/>
        <v>0</v>
      </c>
      <c r="BA243" s="235"/>
      <c r="BC243" s="235"/>
      <c r="BD243" s="235"/>
      <c r="BE243" s="301">
        <v>0.54975334590584424</v>
      </c>
    </row>
    <row r="244" spans="1:57" x14ac:dyDescent="0.25">
      <c r="A244" s="283">
        <v>1999</v>
      </c>
      <c r="B244" s="283">
        <v>12</v>
      </c>
      <c r="C244" s="283">
        <v>31</v>
      </c>
      <c r="D244" s="283">
        <v>30</v>
      </c>
      <c r="E244" s="283">
        <f t="shared" si="26"/>
        <v>30</v>
      </c>
      <c r="F244" s="286">
        <v>0</v>
      </c>
      <c r="G244" s="290">
        <v>0</v>
      </c>
      <c r="H244" s="290">
        <v>0</v>
      </c>
      <c r="I244" s="291">
        <v>5.0286638259437431E-2</v>
      </c>
      <c r="J244" s="301">
        <f t="shared" si="32"/>
        <v>5.2381103069779021E-2</v>
      </c>
      <c r="K244" s="302">
        <v>13969</v>
      </c>
      <c r="L244" s="302">
        <v>2266</v>
      </c>
      <c r="M244" s="302">
        <v>6920.7569999999832</v>
      </c>
      <c r="N244" s="302">
        <v>330135.95300000004</v>
      </c>
      <c r="O244" s="293">
        <f t="shared" si="24"/>
        <v>0.49543682439687758</v>
      </c>
      <c r="P244" s="294">
        <f t="shared" si="25"/>
        <v>145.6910648720212</v>
      </c>
      <c r="Q244" s="295">
        <v>0</v>
      </c>
      <c r="R244" s="296">
        <f t="shared" si="27"/>
        <v>5.7958357678184635E-2</v>
      </c>
      <c r="S244" s="301">
        <f t="shared" si="33"/>
        <v>-9.7679633949263045E-4</v>
      </c>
      <c r="T244" s="297">
        <v>0</v>
      </c>
      <c r="U244" s="298">
        <f>(Company_data!U244+Misc!T244)/(Company_data!J244-Company_data!I244)</f>
        <v>1.6122486278633934</v>
      </c>
      <c r="V244" s="292">
        <f t="shared" si="28"/>
        <v>5.3741620928779779E-2</v>
      </c>
      <c r="W244" s="299">
        <v>0</v>
      </c>
      <c r="X244" s="290">
        <v>0</v>
      </c>
      <c r="Y244" s="290">
        <v>0</v>
      </c>
      <c r="Z244" s="296">
        <f>(Company_data!T244+F244)/Company_data!J244</f>
        <v>1.7967090880237238</v>
      </c>
      <c r="AA244" s="296">
        <f>(Company_data!S244+F244)/Company_data!J244</f>
        <v>1.7967090880237238</v>
      </c>
      <c r="AC244" s="300">
        <v>0</v>
      </c>
      <c r="AD244" s="301">
        <f t="shared" si="29"/>
        <v>5.0286638259437431E-2</v>
      </c>
      <c r="AE244" s="292">
        <v>0</v>
      </c>
      <c r="AF244" s="301">
        <f t="shared" si="30"/>
        <v>5.0286638259437431E-2</v>
      </c>
      <c r="AG244" s="292">
        <v>0</v>
      </c>
      <c r="AH244" s="292">
        <v>0</v>
      </c>
      <c r="AI244" s="292">
        <v>0</v>
      </c>
      <c r="AJ244" s="292">
        <v>0</v>
      </c>
      <c r="AL244" s="290">
        <v>0</v>
      </c>
      <c r="AN244" s="290">
        <v>0</v>
      </c>
      <c r="AO244" s="290">
        <v>0</v>
      </c>
      <c r="AP244" s="290">
        <v>0</v>
      </c>
      <c r="AQ244" s="290">
        <v>0</v>
      </c>
      <c r="AR244" s="290">
        <v>0</v>
      </c>
      <c r="AS244" s="290">
        <v>0</v>
      </c>
      <c r="AT244" s="290">
        <v>0</v>
      </c>
      <c r="AU244" s="290">
        <v>0</v>
      </c>
      <c r="AV244" s="292">
        <v>0</v>
      </c>
      <c r="AW244" s="300">
        <f t="shared" si="31"/>
        <v>0</v>
      </c>
      <c r="BA244" s="235"/>
      <c r="BC244" s="235"/>
      <c r="BD244" s="235"/>
      <c r="BE244" s="301">
        <v>0.52830153594433049</v>
      </c>
    </row>
    <row r="245" spans="1:57" x14ac:dyDescent="0.25">
      <c r="A245" s="283">
        <v>2000</v>
      </c>
      <c r="B245" s="283">
        <v>1</v>
      </c>
      <c r="C245" s="283">
        <v>31</v>
      </c>
      <c r="D245" s="283">
        <v>31</v>
      </c>
      <c r="E245" s="283">
        <f t="shared" si="26"/>
        <v>31</v>
      </c>
      <c r="F245" s="286">
        <v>0</v>
      </c>
      <c r="G245" s="290">
        <v>0</v>
      </c>
      <c r="H245" s="290">
        <v>0</v>
      </c>
      <c r="I245" s="291">
        <v>4.7697259313156742E-2</v>
      </c>
      <c r="J245" s="301">
        <f t="shared" si="32"/>
        <v>5.2208971719737478E-2</v>
      </c>
      <c r="K245" s="302">
        <v>13931</v>
      </c>
      <c r="L245" s="302">
        <v>2259</v>
      </c>
      <c r="M245" s="302">
        <v>6725.5719999999856</v>
      </c>
      <c r="N245" s="302">
        <v>312602.45199999999</v>
      </c>
      <c r="O245" s="293">
        <f t="shared" si="24"/>
        <v>0.48277740291436261</v>
      </c>
      <c r="P245" s="294">
        <f t="shared" si="25"/>
        <v>138.38089951305886</v>
      </c>
      <c r="Q245" s="295">
        <v>0</v>
      </c>
      <c r="R245" s="296">
        <f t="shared" si="27"/>
        <v>5.8640891172036878E-2</v>
      </c>
      <c r="S245" s="301">
        <f t="shared" si="33"/>
        <v>-1.2658388728185033E-3</v>
      </c>
      <c r="T245" s="297">
        <v>0</v>
      </c>
      <c r="U245" s="298">
        <f>(Company_data!U245+Misc!T245)/(Company_data!J245-Company_data!I245)</f>
        <v>1.6875503665351974</v>
      </c>
      <c r="V245" s="292">
        <f t="shared" si="28"/>
        <v>5.4437108597909595E-2</v>
      </c>
      <c r="W245" s="299">
        <v>0</v>
      </c>
      <c r="X245" s="290">
        <v>0</v>
      </c>
      <c r="Y245" s="290">
        <v>0</v>
      </c>
      <c r="Z245" s="296">
        <f>(Company_data!T245+F245)/Company_data!J245</f>
        <v>1.8178676263331432</v>
      </c>
      <c r="AA245" s="296">
        <f>(Company_data!S245+F245)/Company_data!J245</f>
        <v>1.8178676263331432</v>
      </c>
      <c r="AC245" s="300">
        <v>0</v>
      </c>
      <c r="AD245" s="301">
        <f t="shared" si="29"/>
        <v>4.7697259313156742E-2</v>
      </c>
      <c r="AE245" s="292">
        <v>0</v>
      </c>
      <c r="AF245" s="301">
        <f t="shared" si="30"/>
        <v>4.7697259313156742E-2</v>
      </c>
      <c r="AG245" s="292">
        <v>0</v>
      </c>
      <c r="AH245" s="292">
        <v>0</v>
      </c>
      <c r="AI245" s="292">
        <v>0</v>
      </c>
      <c r="AJ245" s="292">
        <v>0</v>
      </c>
      <c r="AL245" s="290">
        <v>0</v>
      </c>
      <c r="AN245" s="290">
        <v>0</v>
      </c>
      <c r="AO245" s="290">
        <v>0</v>
      </c>
      <c r="AP245" s="290">
        <v>0</v>
      </c>
      <c r="AQ245" s="290">
        <v>0</v>
      </c>
      <c r="AR245" s="290">
        <v>0</v>
      </c>
      <c r="AS245" s="290">
        <v>0</v>
      </c>
      <c r="AT245" s="290">
        <v>0</v>
      </c>
      <c r="AU245" s="290">
        <v>0</v>
      </c>
      <c r="AV245" s="292">
        <v>0</v>
      </c>
      <c r="AW245" s="300">
        <f t="shared" si="31"/>
        <v>0</v>
      </c>
      <c r="BA245" s="235"/>
      <c r="BC245" s="235"/>
      <c r="BD245" s="235"/>
      <c r="BE245" s="301">
        <v>0.47711328072764042</v>
      </c>
    </row>
    <row r="246" spans="1:57" x14ac:dyDescent="0.25">
      <c r="A246" s="283">
        <v>2000</v>
      </c>
      <c r="B246" s="283">
        <v>2</v>
      </c>
      <c r="C246" s="283">
        <v>29</v>
      </c>
      <c r="D246" s="283">
        <v>29</v>
      </c>
      <c r="E246" s="283">
        <f t="shared" si="26"/>
        <v>29</v>
      </c>
      <c r="F246" s="286">
        <v>0</v>
      </c>
      <c r="G246" s="290">
        <v>0</v>
      </c>
      <c r="H246" s="290">
        <v>0</v>
      </c>
      <c r="I246" s="291">
        <v>4.6028948307638602E-2</v>
      </c>
      <c r="J246" s="301">
        <f t="shared" si="32"/>
        <v>5.2012601694257643E-2</v>
      </c>
      <c r="K246" s="302">
        <v>13973</v>
      </c>
      <c r="L246" s="302">
        <v>2257</v>
      </c>
      <c r="M246" s="302">
        <v>6694.2930000000051</v>
      </c>
      <c r="N246" s="302">
        <v>294100.75400000002</v>
      </c>
      <c r="O246" s="293">
        <f t="shared" si="24"/>
        <v>0.47908774064266835</v>
      </c>
      <c r="P246" s="294">
        <f t="shared" si="25"/>
        <v>130.3060496233939</v>
      </c>
      <c r="Q246" s="295">
        <v>0</v>
      </c>
      <c r="R246" s="296">
        <f t="shared" si="27"/>
        <v>5.7908525847460042E-2</v>
      </c>
      <c r="S246" s="301">
        <f t="shared" si="33"/>
        <v>-1.5487120076287456E-3</v>
      </c>
      <c r="T246" s="297">
        <v>0</v>
      </c>
      <c r="U246" s="298">
        <f>(Company_data!U246+Misc!T246)/(Company_data!J246-Company_data!I246)</f>
        <v>1.5230174843254023</v>
      </c>
      <c r="V246" s="292">
        <f t="shared" si="28"/>
        <v>5.2517844287082838E-2</v>
      </c>
      <c r="W246" s="299">
        <v>0</v>
      </c>
      <c r="X246" s="290">
        <v>0</v>
      </c>
      <c r="Y246" s="290">
        <v>0</v>
      </c>
      <c r="Z246" s="296">
        <f>(Company_data!T246+F246)/Company_data!J246</f>
        <v>1.6793472495763413</v>
      </c>
      <c r="AA246" s="296">
        <f>(Company_data!S246+F246)/Company_data!J246</f>
        <v>1.6793472495763413</v>
      </c>
      <c r="AC246" s="300">
        <v>0</v>
      </c>
      <c r="AD246" s="301">
        <f t="shared" si="29"/>
        <v>4.6028948307638602E-2</v>
      </c>
      <c r="AE246" s="292">
        <v>0</v>
      </c>
      <c r="AF246" s="301">
        <f t="shared" si="30"/>
        <v>4.6028948307638602E-2</v>
      </c>
      <c r="AG246" s="292">
        <v>0</v>
      </c>
      <c r="AH246" s="292">
        <v>0</v>
      </c>
      <c r="AI246" s="292">
        <v>0</v>
      </c>
      <c r="AJ246" s="292">
        <v>0</v>
      </c>
      <c r="AL246" s="290">
        <v>0</v>
      </c>
      <c r="AN246" s="290">
        <v>0</v>
      </c>
      <c r="AO246" s="290">
        <v>0</v>
      </c>
      <c r="AP246" s="290">
        <v>0</v>
      </c>
      <c r="AQ246" s="290">
        <v>0</v>
      </c>
      <c r="AR246" s="290">
        <v>0</v>
      </c>
      <c r="AS246" s="290">
        <v>0</v>
      </c>
      <c r="AT246" s="290">
        <v>0</v>
      </c>
      <c r="AU246" s="290">
        <v>0</v>
      </c>
      <c r="AV246" s="292">
        <v>0</v>
      </c>
      <c r="AW246" s="300">
        <f t="shared" si="31"/>
        <v>0</v>
      </c>
      <c r="BA246" s="235"/>
      <c r="BC246" s="235"/>
      <c r="BD246" s="235"/>
      <c r="BE246" s="301">
        <v>0.44352728879010006</v>
      </c>
    </row>
    <row r="247" spans="1:57" x14ac:dyDescent="0.25">
      <c r="A247" s="283">
        <v>2000</v>
      </c>
      <c r="B247" s="283">
        <v>3</v>
      </c>
      <c r="C247" s="283">
        <v>31</v>
      </c>
      <c r="D247" s="283">
        <v>31</v>
      </c>
      <c r="E247" s="283">
        <f t="shared" si="26"/>
        <v>31</v>
      </c>
      <c r="F247" s="286">
        <v>0</v>
      </c>
      <c r="G247" s="290">
        <v>0</v>
      </c>
      <c r="H247" s="290">
        <v>0</v>
      </c>
      <c r="I247" s="291">
        <v>4.6059854342746454E-2</v>
      </c>
      <c r="J247" s="301">
        <f t="shared" si="32"/>
        <v>5.1889233605867356E-2</v>
      </c>
      <c r="K247" s="302">
        <v>14177</v>
      </c>
      <c r="L247" s="302">
        <v>2265</v>
      </c>
      <c r="M247" s="302">
        <v>6981.0179999999818</v>
      </c>
      <c r="N247" s="302">
        <v>301360.68300000002</v>
      </c>
      <c r="O247" s="293">
        <f t="shared" si="24"/>
        <v>0.49241856528179317</v>
      </c>
      <c r="P247" s="294">
        <f t="shared" si="25"/>
        <v>133.05107417218545</v>
      </c>
      <c r="Q247" s="295">
        <v>0</v>
      </c>
      <c r="R247" s="296">
        <f t="shared" si="27"/>
        <v>6.0998254741469679E-2</v>
      </c>
      <c r="S247" s="301">
        <f t="shared" si="33"/>
        <v>-1.691501664937603E-3</v>
      </c>
      <c r="T247" s="297">
        <v>0</v>
      </c>
      <c r="U247" s="298">
        <f>(Company_data!U247+Misc!T247)/(Company_data!J247-Company_data!I247)</f>
        <v>1.7177194802468378</v>
      </c>
      <c r="V247" s="292">
        <f t="shared" si="28"/>
        <v>5.5410305814414126E-2</v>
      </c>
      <c r="W247" s="299">
        <v>0</v>
      </c>
      <c r="X247" s="290">
        <v>0</v>
      </c>
      <c r="Y247" s="290">
        <v>0</v>
      </c>
      <c r="Z247" s="296">
        <f>(Company_data!T247+F247)/Company_data!J247</f>
        <v>1.8909458969855601</v>
      </c>
      <c r="AA247" s="296">
        <f>(Company_data!S247+F247)/Company_data!J247</f>
        <v>1.8909458969855601</v>
      </c>
      <c r="AC247" s="300">
        <v>0</v>
      </c>
      <c r="AD247" s="301">
        <f t="shared" si="29"/>
        <v>4.6059854342746454E-2</v>
      </c>
      <c r="AE247" s="292">
        <v>0</v>
      </c>
      <c r="AF247" s="301">
        <f t="shared" si="30"/>
        <v>4.6059854342746454E-2</v>
      </c>
      <c r="AG247" s="292">
        <v>0</v>
      </c>
      <c r="AH247" s="292">
        <v>0</v>
      </c>
      <c r="AI247" s="292">
        <v>0</v>
      </c>
      <c r="AJ247" s="292">
        <v>0</v>
      </c>
      <c r="AL247" s="290">
        <v>0</v>
      </c>
      <c r="AN247" s="290">
        <v>0</v>
      </c>
      <c r="AO247" s="290">
        <v>0</v>
      </c>
      <c r="AP247" s="290">
        <v>0</v>
      </c>
      <c r="AQ247" s="290">
        <v>0</v>
      </c>
      <c r="AR247" s="290">
        <v>0</v>
      </c>
      <c r="AS247" s="290">
        <v>0</v>
      </c>
      <c r="AT247" s="290">
        <v>0</v>
      </c>
      <c r="AU247" s="290">
        <v>0</v>
      </c>
      <c r="AV247" s="292">
        <v>0</v>
      </c>
      <c r="AW247" s="300">
        <f t="shared" si="31"/>
        <v>0</v>
      </c>
      <c r="BA247" s="235"/>
      <c r="BC247" s="235"/>
      <c r="BD247" s="235"/>
      <c r="BE247" s="301">
        <v>0.45713762457443163</v>
      </c>
    </row>
    <row r="248" spans="1:57" x14ac:dyDescent="0.25">
      <c r="A248" s="283">
        <v>2000</v>
      </c>
      <c r="B248" s="283">
        <v>4</v>
      </c>
      <c r="C248" s="283">
        <v>30</v>
      </c>
      <c r="D248" s="283">
        <v>31</v>
      </c>
      <c r="E248" s="283">
        <f t="shared" si="26"/>
        <v>31</v>
      </c>
      <c r="F248" s="286">
        <v>0</v>
      </c>
      <c r="G248" s="290">
        <v>0</v>
      </c>
      <c r="H248" s="290">
        <v>0</v>
      </c>
      <c r="I248" s="291">
        <v>4.9007217915706523E-2</v>
      </c>
      <c r="J248" s="301">
        <f t="shared" si="32"/>
        <v>5.1656904904416427E-2</v>
      </c>
      <c r="K248" s="302">
        <v>14149</v>
      </c>
      <c r="L248" s="302">
        <v>2257</v>
      </c>
      <c r="M248" s="302">
        <v>7014.0229999999865</v>
      </c>
      <c r="N248" s="302">
        <v>295889.35700000002</v>
      </c>
      <c r="O248" s="293">
        <f t="shared" si="24"/>
        <v>0.49572570499681862</v>
      </c>
      <c r="P248" s="294">
        <f t="shared" si="25"/>
        <v>131.09851883030572</v>
      </c>
      <c r="Q248" s="295">
        <v>0</v>
      </c>
      <c r="R248" s="296">
        <f t="shared" si="27"/>
        <v>6.1740494260474517E-2</v>
      </c>
      <c r="S248" s="301">
        <f t="shared" si="33"/>
        <v>-1.9236414303400867E-3</v>
      </c>
      <c r="T248" s="297">
        <v>0</v>
      </c>
      <c r="U248" s="298">
        <f>(Company_data!U248+Misc!T248)/(Company_data!J248-Company_data!I248)</f>
        <v>1.7639511719822074</v>
      </c>
      <c r="V248" s="292">
        <f t="shared" si="28"/>
        <v>5.6901650709103462E-2</v>
      </c>
      <c r="W248" s="299">
        <v>0</v>
      </c>
      <c r="X248" s="290">
        <v>0</v>
      </c>
      <c r="Y248" s="290">
        <v>0</v>
      </c>
      <c r="Z248" s="296">
        <f>(Company_data!T248+F248)/Company_data!J248</f>
        <v>1.8522148278142354</v>
      </c>
      <c r="AA248" s="296">
        <f>(Company_data!S248+F248)/Company_data!J248</f>
        <v>1.8522148278142354</v>
      </c>
      <c r="AC248" s="300">
        <v>0</v>
      </c>
      <c r="AD248" s="301">
        <f t="shared" si="29"/>
        <v>4.9007217915706523E-2</v>
      </c>
      <c r="AE248" s="292">
        <v>0</v>
      </c>
      <c r="AF248" s="301">
        <f t="shared" si="30"/>
        <v>4.9007217915706523E-2</v>
      </c>
      <c r="AG248" s="292">
        <v>0</v>
      </c>
      <c r="AH248" s="292">
        <v>0</v>
      </c>
      <c r="AI248" s="292">
        <v>0</v>
      </c>
      <c r="AJ248" s="292">
        <v>0</v>
      </c>
      <c r="AL248" s="290">
        <v>0</v>
      </c>
      <c r="AN248" s="290">
        <v>0</v>
      </c>
      <c r="AO248" s="290">
        <v>0</v>
      </c>
      <c r="AP248" s="290">
        <v>0</v>
      </c>
      <c r="AQ248" s="290">
        <v>0</v>
      </c>
      <c r="AR248" s="290">
        <v>0</v>
      </c>
      <c r="AS248" s="290">
        <v>0</v>
      </c>
      <c r="AT248" s="290">
        <v>0</v>
      </c>
      <c r="AU248" s="290">
        <v>0</v>
      </c>
      <c r="AV248" s="292">
        <v>0</v>
      </c>
      <c r="AW248" s="300">
        <f t="shared" si="31"/>
        <v>0</v>
      </c>
      <c r="BA248" s="235"/>
      <c r="BC248" s="235"/>
      <c r="BD248" s="235"/>
      <c r="BE248" s="301">
        <v>0.49158700726579208</v>
      </c>
    </row>
    <row r="249" spans="1:57" x14ac:dyDescent="0.25">
      <c r="A249" s="283">
        <v>2000</v>
      </c>
      <c r="B249" s="283">
        <v>5</v>
      </c>
      <c r="C249" s="283">
        <v>31</v>
      </c>
      <c r="D249" s="283">
        <v>30</v>
      </c>
      <c r="E249" s="283">
        <f t="shared" si="26"/>
        <v>30</v>
      </c>
      <c r="F249" s="286">
        <v>0</v>
      </c>
      <c r="G249" s="290">
        <v>0</v>
      </c>
      <c r="H249" s="290">
        <v>0</v>
      </c>
      <c r="I249" s="291">
        <v>5.1773639933165382E-2</v>
      </c>
      <c r="J249" s="301">
        <f t="shared" si="32"/>
        <v>5.1480481150227936E-2</v>
      </c>
      <c r="K249" s="302">
        <v>14150</v>
      </c>
      <c r="L249" s="302">
        <v>2257</v>
      </c>
      <c r="M249" s="302">
        <v>7327.4220000000205</v>
      </c>
      <c r="N249" s="302">
        <v>300911.92199999996</v>
      </c>
      <c r="O249" s="293">
        <f t="shared" si="24"/>
        <v>0.51783901060070814</v>
      </c>
      <c r="P249" s="294">
        <f t="shared" si="25"/>
        <v>133.32384669915817</v>
      </c>
      <c r="Q249" s="295">
        <v>0</v>
      </c>
      <c r="R249" s="296">
        <f t="shared" si="27"/>
        <v>7.3470229001011494E-2</v>
      </c>
      <c r="S249" s="301">
        <f t="shared" si="33"/>
        <v>-1.9999533324059141E-3</v>
      </c>
      <c r="T249" s="297">
        <v>0</v>
      </c>
      <c r="U249" s="298">
        <f>(Company_data!U249+Misc!T249)/(Company_data!J249-Company_data!I249)</f>
        <v>1.9788207919731682</v>
      </c>
      <c r="V249" s="292">
        <f t="shared" si="28"/>
        <v>6.5960693065772277E-2</v>
      </c>
      <c r="W249" s="299">
        <v>0</v>
      </c>
      <c r="X249" s="290">
        <v>0</v>
      </c>
      <c r="Y249" s="290">
        <v>0</v>
      </c>
      <c r="Z249" s="296">
        <f>(Company_data!T249+F249)/Company_data!J249</f>
        <v>2.2775770990313564</v>
      </c>
      <c r="AA249" s="296">
        <f>(Company_data!S249+F249)/Company_data!J249</f>
        <v>2.2775770990313564</v>
      </c>
      <c r="AC249" s="300">
        <v>0</v>
      </c>
      <c r="AD249" s="301">
        <f t="shared" si="29"/>
        <v>5.1773639933165382E-2</v>
      </c>
      <c r="AE249" s="292">
        <v>0</v>
      </c>
      <c r="AF249" s="301">
        <f t="shared" si="30"/>
        <v>5.1773639933165382E-2</v>
      </c>
      <c r="AG249" s="292">
        <v>0</v>
      </c>
      <c r="AH249" s="292">
        <v>0</v>
      </c>
      <c r="AI249" s="292">
        <v>0</v>
      </c>
      <c r="AJ249" s="292">
        <v>0</v>
      </c>
      <c r="AL249" s="290">
        <v>0</v>
      </c>
      <c r="AN249" s="290">
        <v>0</v>
      </c>
      <c r="AO249" s="290">
        <v>0</v>
      </c>
      <c r="AP249" s="290">
        <v>0</v>
      </c>
      <c r="AQ249" s="290">
        <v>0</v>
      </c>
      <c r="AR249" s="290">
        <v>0</v>
      </c>
      <c r="AS249" s="290">
        <v>0</v>
      </c>
      <c r="AT249" s="290">
        <v>0</v>
      </c>
      <c r="AU249" s="290">
        <v>0</v>
      </c>
      <c r="AV249" s="292">
        <v>0</v>
      </c>
      <c r="AW249" s="300">
        <f t="shared" si="31"/>
        <v>0</v>
      </c>
      <c r="BA249" s="235"/>
      <c r="BC249" s="235"/>
      <c r="BD249" s="235"/>
      <c r="BE249" s="301">
        <v>0.54240299617177246</v>
      </c>
    </row>
    <row r="250" spans="1:57" x14ac:dyDescent="0.25">
      <c r="A250" s="283">
        <v>2000</v>
      </c>
      <c r="B250" s="283">
        <v>6</v>
      </c>
      <c r="C250" s="283">
        <v>30</v>
      </c>
      <c r="D250" s="283">
        <v>31</v>
      </c>
      <c r="E250" s="283">
        <f t="shared" si="26"/>
        <v>31</v>
      </c>
      <c r="F250" s="286">
        <v>0</v>
      </c>
      <c r="G250" s="290">
        <v>0</v>
      </c>
      <c r="H250" s="290">
        <v>0</v>
      </c>
      <c r="I250" s="291">
        <v>5.215337514883716E-2</v>
      </c>
      <c r="J250" s="301">
        <f t="shared" si="32"/>
        <v>5.1240833445212249E-2</v>
      </c>
      <c r="K250" s="302">
        <v>14242</v>
      </c>
      <c r="L250" s="302">
        <v>2245</v>
      </c>
      <c r="M250" s="302">
        <v>8371.484999999986</v>
      </c>
      <c r="N250" s="302">
        <v>331534.37300000002</v>
      </c>
      <c r="O250" s="293">
        <f t="shared" ref="O250:O313" si="34">M250/K250</f>
        <v>0.58780262603566813</v>
      </c>
      <c r="P250" s="294">
        <f t="shared" ref="P250:P313" si="35">N250/L250</f>
        <v>147.67678084632519</v>
      </c>
      <c r="Q250" s="295">
        <v>0</v>
      </c>
      <c r="R250" s="296">
        <f t="shared" si="27"/>
        <v>7.8693334535058015E-2</v>
      </c>
      <c r="S250" s="301">
        <f t="shared" si="33"/>
        <v>-2.1626407633334177E-3</v>
      </c>
      <c r="T250" s="297">
        <v>0</v>
      </c>
      <c r="U250" s="298">
        <f>(Company_data!U250+Misc!T250)/(Company_data!J250-Company_data!I250)</f>
        <v>2.2311435321459867</v>
      </c>
      <c r="V250" s="292">
        <f t="shared" si="28"/>
        <v>7.1972372004709254E-2</v>
      </c>
      <c r="W250" s="299">
        <v>0</v>
      </c>
      <c r="X250" s="290">
        <v>0</v>
      </c>
      <c r="Y250" s="290">
        <v>0</v>
      </c>
      <c r="Z250" s="296">
        <f>(Company_data!T250+F250)/Company_data!J250</f>
        <v>2.3608000360517405</v>
      </c>
      <c r="AA250" s="296">
        <f>(Company_data!S250+F250)/Company_data!J250</f>
        <v>2.3608000360517405</v>
      </c>
      <c r="AC250" s="300">
        <v>0</v>
      </c>
      <c r="AD250" s="301">
        <f t="shared" si="29"/>
        <v>5.215337514883716E-2</v>
      </c>
      <c r="AE250" s="292">
        <v>0</v>
      </c>
      <c r="AF250" s="301">
        <f t="shared" si="30"/>
        <v>5.215337514883716E-2</v>
      </c>
      <c r="AG250" s="292">
        <v>0</v>
      </c>
      <c r="AH250" s="292">
        <v>0</v>
      </c>
      <c r="AI250" s="292">
        <v>0</v>
      </c>
      <c r="AJ250" s="292">
        <v>0</v>
      </c>
      <c r="AL250" s="290">
        <v>0</v>
      </c>
      <c r="AN250" s="290">
        <v>0</v>
      </c>
      <c r="AO250" s="290">
        <v>0</v>
      </c>
      <c r="AP250" s="290">
        <v>0</v>
      </c>
      <c r="AQ250" s="290">
        <v>0</v>
      </c>
      <c r="AR250" s="290">
        <v>0</v>
      </c>
      <c r="AS250" s="290">
        <v>0</v>
      </c>
      <c r="AT250" s="290">
        <v>0</v>
      </c>
      <c r="AU250" s="290">
        <v>0</v>
      </c>
      <c r="AV250" s="292">
        <v>0</v>
      </c>
      <c r="AW250" s="300">
        <f t="shared" si="31"/>
        <v>0</v>
      </c>
      <c r="BA250" s="235"/>
      <c r="BC250" s="235"/>
      <c r="BD250" s="235"/>
      <c r="BE250" s="301">
        <v>0.52065060834652266</v>
      </c>
    </row>
    <row r="251" spans="1:57" x14ac:dyDescent="0.25">
      <c r="A251" s="283">
        <v>2000</v>
      </c>
      <c r="B251" s="283">
        <v>7</v>
      </c>
      <c r="C251" s="283">
        <v>31</v>
      </c>
      <c r="D251" s="283">
        <v>30</v>
      </c>
      <c r="E251" s="283">
        <f t="shared" si="26"/>
        <v>30</v>
      </c>
      <c r="F251" s="286">
        <v>0</v>
      </c>
      <c r="G251" s="290">
        <v>0</v>
      </c>
      <c r="H251" s="290">
        <v>0</v>
      </c>
      <c r="I251" s="291">
        <v>5.2612469580833647E-2</v>
      </c>
      <c r="J251" s="301">
        <f t="shared" si="32"/>
        <v>5.098599983866281E-2</v>
      </c>
      <c r="K251" s="302">
        <v>14342</v>
      </c>
      <c r="L251" s="302">
        <v>2230</v>
      </c>
      <c r="M251" s="302">
        <v>8500.2700000000186</v>
      </c>
      <c r="N251" s="302">
        <v>315698.603</v>
      </c>
      <c r="O251" s="293">
        <f t="shared" si="34"/>
        <v>0.59268372611909204</v>
      </c>
      <c r="P251" s="294">
        <f t="shared" si="35"/>
        <v>141.5688802690583</v>
      </c>
      <c r="Q251" s="295">
        <v>0</v>
      </c>
      <c r="R251" s="296">
        <f t="shared" si="27"/>
        <v>7.9503344271709422E-2</v>
      </c>
      <c r="S251" s="301">
        <f t="shared" si="33"/>
        <v>-2.3385132159827668E-3</v>
      </c>
      <c r="T251" s="297">
        <v>0</v>
      </c>
      <c r="U251" s="298">
        <f>(Company_data!U251+Misc!T251)/(Company_data!J251-Company_data!I251)</f>
        <v>2.1973528022222992</v>
      </c>
      <c r="V251" s="292">
        <f t="shared" si="28"/>
        <v>7.3245093407409978E-2</v>
      </c>
      <c r="W251" s="299">
        <v>0</v>
      </c>
      <c r="X251" s="290">
        <v>0</v>
      </c>
      <c r="Y251" s="290">
        <v>0</v>
      </c>
      <c r="Z251" s="296">
        <f>(Company_data!T251+F251)/Company_data!J251</f>
        <v>2.4646036724229923</v>
      </c>
      <c r="AA251" s="296">
        <f>(Company_data!S251+F251)/Company_data!J251</f>
        <v>2.4646036724229923</v>
      </c>
      <c r="AC251" s="300">
        <v>0</v>
      </c>
      <c r="AD251" s="301">
        <f t="shared" si="29"/>
        <v>5.2612469580833647E-2</v>
      </c>
      <c r="AE251" s="292">
        <v>0</v>
      </c>
      <c r="AF251" s="301">
        <f t="shared" si="30"/>
        <v>5.2612469580833647E-2</v>
      </c>
      <c r="AG251" s="292">
        <v>0</v>
      </c>
      <c r="AH251" s="292">
        <v>0</v>
      </c>
      <c r="AI251" s="292">
        <v>0</v>
      </c>
      <c r="AJ251" s="292">
        <v>0</v>
      </c>
      <c r="AL251" s="290">
        <v>0</v>
      </c>
      <c r="AN251" s="290">
        <v>0</v>
      </c>
      <c r="AO251" s="290">
        <v>0</v>
      </c>
      <c r="AP251" s="290">
        <v>0</v>
      </c>
      <c r="AQ251" s="290">
        <v>0</v>
      </c>
      <c r="AR251" s="290">
        <v>0</v>
      </c>
      <c r="AS251" s="290">
        <v>0</v>
      </c>
      <c r="AT251" s="290">
        <v>0</v>
      </c>
      <c r="AU251" s="290">
        <v>0</v>
      </c>
      <c r="AV251" s="292">
        <v>0</v>
      </c>
      <c r="AW251" s="300">
        <f t="shared" si="31"/>
        <v>0</v>
      </c>
      <c r="BA251" s="235"/>
      <c r="BC251" s="235"/>
      <c r="BD251" s="235"/>
      <c r="BE251" s="301">
        <v>0.52132576559822696</v>
      </c>
    </row>
    <row r="252" spans="1:57" x14ac:dyDescent="0.25">
      <c r="A252" s="283">
        <v>2000</v>
      </c>
      <c r="B252" s="283">
        <v>8</v>
      </c>
      <c r="C252" s="283">
        <v>31</v>
      </c>
      <c r="D252" s="283">
        <v>31</v>
      </c>
      <c r="E252" s="283">
        <f t="shared" si="26"/>
        <v>31</v>
      </c>
      <c r="F252" s="286">
        <v>0</v>
      </c>
      <c r="G252" s="290">
        <v>0</v>
      </c>
      <c r="H252" s="290">
        <v>0</v>
      </c>
      <c r="I252" s="291">
        <v>5.2665056360708534E-2</v>
      </c>
      <c r="J252" s="301">
        <f t="shared" si="32"/>
        <v>5.071013550339485E-2</v>
      </c>
      <c r="K252" s="302">
        <v>14317</v>
      </c>
      <c r="L252" s="302">
        <v>2237</v>
      </c>
      <c r="M252" s="302">
        <v>8579.1469999999972</v>
      </c>
      <c r="N252" s="302">
        <v>328219.14799999999</v>
      </c>
      <c r="O252" s="293">
        <f t="shared" si="34"/>
        <v>0.59922798072221817</v>
      </c>
      <c r="P252" s="294">
        <f t="shared" si="35"/>
        <v>146.72290925346445</v>
      </c>
      <c r="Q252" s="295">
        <v>0</v>
      </c>
      <c r="R252" s="296">
        <f t="shared" si="27"/>
        <v>8.1785772335245255E-2</v>
      </c>
      <c r="S252" s="301">
        <f t="shared" si="33"/>
        <v>-2.5323733482448957E-3</v>
      </c>
      <c r="T252" s="297">
        <v>0</v>
      </c>
      <c r="U252" s="298">
        <f>(Company_data!U252+Misc!T252)/(Company_data!J252-Company_data!I252)</f>
        <v>2.3228140027640145</v>
      </c>
      <c r="V252" s="292">
        <f t="shared" si="28"/>
        <v>7.4929483960129495E-2</v>
      </c>
      <c r="W252" s="299">
        <v>0</v>
      </c>
      <c r="X252" s="290">
        <v>0</v>
      </c>
      <c r="Y252" s="290">
        <v>0</v>
      </c>
      <c r="Z252" s="296">
        <f>(Company_data!T252+F252)/Company_data!J252</f>
        <v>2.5353589423926031</v>
      </c>
      <c r="AA252" s="296">
        <f>(Company_data!S252+F252)/Company_data!J252</f>
        <v>2.5353589423926031</v>
      </c>
      <c r="AC252" s="300">
        <v>0</v>
      </c>
      <c r="AD252" s="301">
        <f t="shared" si="29"/>
        <v>5.2665056360708534E-2</v>
      </c>
      <c r="AE252" s="292">
        <v>0</v>
      </c>
      <c r="AF252" s="301">
        <f t="shared" si="30"/>
        <v>5.2665056360708534E-2</v>
      </c>
      <c r="AG252" s="292">
        <v>0</v>
      </c>
      <c r="AH252" s="292">
        <v>0</v>
      </c>
      <c r="AI252" s="292">
        <v>0</v>
      </c>
      <c r="AJ252" s="292">
        <v>0</v>
      </c>
      <c r="AL252" s="290">
        <v>0</v>
      </c>
      <c r="AN252" s="290">
        <v>0</v>
      </c>
      <c r="AO252" s="290">
        <v>0</v>
      </c>
      <c r="AP252" s="290">
        <v>0</v>
      </c>
      <c r="AQ252" s="290">
        <v>0</v>
      </c>
      <c r="AR252" s="290">
        <v>0</v>
      </c>
      <c r="AS252" s="290">
        <v>0</v>
      </c>
      <c r="AT252" s="290">
        <v>0</v>
      </c>
      <c r="AU252" s="290">
        <v>0</v>
      </c>
      <c r="AV252" s="292">
        <v>0</v>
      </c>
      <c r="AW252" s="300">
        <f t="shared" si="31"/>
        <v>0</v>
      </c>
      <c r="BA252" s="235"/>
      <c r="BC252" s="235"/>
      <c r="BD252" s="235"/>
      <c r="BE252" s="301">
        <v>0.51180144518487181</v>
      </c>
    </row>
    <row r="253" spans="1:57" x14ac:dyDescent="0.25">
      <c r="A253" s="283">
        <v>2000</v>
      </c>
      <c r="B253" s="283">
        <v>9</v>
      </c>
      <c r="C253" s="283">
        <v>30</v>
      </c>
      <c r="D253" s="283">
        <v>31</v>
      </c>
      <c r="E253" s="283">
        <f t="shared" si="26"/>
        <v>31</v>
      </c>
      <c r="F253" s="286">
        <v>0</v>
      </c>
      <c r="G253" s="290">
        <v>0</v>
      </c>
      <c r="H253" s="290">
        <v>0</v>
      </c>
      <c r="I253" s="291">
        <v>5.2312514502231559E-2</v>
      </c>
      <c r="J253" s="301">
        <f t="shared" si="32"/>
        <v>5.0488582463893511E-2</v>
      </c>
      <c r="K253" s="302">
        <v>14334</v>
      </c>
      <c r="L253" s="302">
        <v>2240</v>
      </c>
      <c r="M253" s="302">
        <v>8818.9419999999809</v>
      </c>
      <c r="N253" s="302">
        <v>315913.95400000003</v>
      </c>
      <c r="O253" s="293">
        <f t="shared" si="34"/>
        <v>0.61524640714385248</v>
      </c>
      <c r="P253" s="294">
        <f t="shared" si="35"/>
        <v>141.03301517857145</v>
      </c>
      <c r="Q253" s="295">
        <v>0</v>
      </c>
      <c r="R253" s="296">
        <f t="shared" si="27"/>
        <v>8.0780374532417806E-2</v>
      </c>
      <c r="S253" s="301">
        <f t="shared" si="33"/>
        <v>-2.5491872894483139E-3</v>
      </c>
      <c r="T253" s="297">
        <v>0</v>
      </c>
      <c r="U253" s="298">
        <f>(Company_data!U253+Misc!T253)/(Company_data!J253-Company_data!I253)</f>
        <v>2.3046811329158587</v>
      </c>
      <c r="V253" s="292">
        <f t="shared" si="28"/>
        <v>7.4344552674705119E-2</v>
      </c>
      <c r="W253" s="299">
        <v>0</v>
      </c>
      <c r="X253" s="290">
        <v>0</v>
      </c>
      <c r="Y253" s="290">
        <v>0</v>
      </c>
      <c r="Z253" s="296">
        <f>(Company_data!T253+F253)/Company_data!J253</f>
        <v>2.4234112359725342</v>
      </c>
      <c r="AA253" s="296">
        <f>(Company_data!S253+F253)/Company_data!J253</f>
        <v>2.4234112359725342</v>
      </c>
      <c r="AC253" s="300">
        <v>0</v>
      </c>
      <c r="AD253" s="301">
        <f t="shared" si="29"/>
        <v>5.2312514502231559E-2</v>
      </c>
      <c r="AE253" s="292">
        <v>0</v>
      </c>
      <c r="AF253" s="301">
        <f t="shared" si="30"/>
        <v>5.2312514502231559E-2</v>
      </c>
      <c r="AG253" s="292">
        <v>0</v>
      </c>
      <c r="AH253" s="292">
        <v>0</v>
      </c>
      <c r="AI253" s="292">
        <v>0</v>
      </c>
      <c r="AJ253" s="292">
        <v>0</v>
      </c>
      <c r="AL253" s="290">
        <v>0</v>
      </c>
      <c r="AN253" s="290">
        <v>0</v>
      </c>
      <c r="AO253" s="290">
        <v>0</v>
      </c>
      <c r="AP253" s="290">
        <v>0</v>
      </c>
      <c r="AQ253" s="290">
        <v>0</v>
      </c>
      <c r="AR253" s="290">
        <v>0</v>
      </c>
      <c r="AS253" s="290">
        <v>0</v>
      </c>
      <c r="AT253" s="290">
        <v>0</v>
      </c>
      <c r="AU253" s="290">
        <v>0</v>
      </c>
      <c r="AV253" s="292">
        <v>0</v>
      </c>
      <c r="AW253" s="300">
        <f t="shared" si="31"/>
        <v>0</v>
      </c>
      <c r="BA253" s="235"/>
      <c r="BC253" s="235"/>
      <c r="BD253" s="235"/>
      <c r="BE253" s="301">
        <v>0.50591057533982453</v>
      </c>
    </row>
    <row r="254" spans="1:57" x14ac:dyDescent="0.25">
      <c r="A254" s="283">
        <v>2000</v>
      </c>
      <c r="B254" s="283">
        <v>10</v>
      </c>
      <c r="C254" s="283">
        <v>31</v>
      </c>
      <c r="D254" s="283">
        <v>30</v>
      </c>
      <c r="E254" s="283">
        <f t="shared" si="26"/>
        <v>30</v>
      </c>
      <c r="F254" s="286">
        <v>0</v>
      </c>
      <c r="G254" s="290">
        <v>0</v>
      </c>
      <c r="H254" s="290">
        <v>0</v>
      </c>
      <c r="I254" s="291">
        <v>5.1718873003541728E-2</v>
      </c>
      <c r="J254" s="301">
        <f t="shared" si="32"/>
        <v>5.0305159968561115E-2</v>
      </c>
      <c r="K254" s="302">
        <v>14272</v>
      </c>
      <c r="L254" s="302">
        <v>2234</v>
      </c>
      <c r="M254" s="302">
        <v>8036.1359999999986</v>
      </c>
      <c r="N254" s="302">
        <v>276940.50900000002</v>
      </c>
      <c r="O254" s="293">
        <f t="shared" si="34"/>
        <v>0.56307006726457387</v>
      </c>
      <c r="P254" s="294">
        <f t="shared" si="35"/>
        <v>123.96620814682186</v>
      </c>
      <c r="Q254" s="295">
        <v>0</v>
      </c>
      <c r="R254" s="296">
        <f t="shared" si="27"/>
        <v>6.5606171387612391E-2</v>
      </c>
      <c r="S254" s="301">
        <f t="shared" si="33"/>
        <v>-2.4791226650290876E-3</v>
      </c>
      <c r="T254" s="297">
        <v>0</v>
      </c>
      <c r="U254" s="298">
        <f>(Company_data!U254+Misc!T254)/(Company_data!J254-Company_data!I254)</f>
        <v>1.8083713082734787</v>
      </c>
      <c r="V254" s="292">
        <f t="shared" si="28"/>
        <v>6.0279043609115956E-2</v>
      </c>
      <c r="W254" s="299">
        <v>0</v>
      </c>
      <c r="X254" s="290">
        <v>0</v>
      </c>
      <c r="Y254" s="290">
        <v>0</v>
      </c>
      <c r="Z254" s="296">
        <f>(Company_data!T254+F254)/Company_data!J254</f>
        <v>2.0337913130159841</v>
      </c>
      <c r="AA254" s="296">
        <f>(Company_data!S254+F254)/Company_data!J254</f>
        <v>2.0337913130159841</v>
      </c>
      <c r="AC254" s="300">
        <v>0</v>
      </c>
      <c r="AD254" s="301">
        <f t="shared" si="29"/>
        <v>5.1718873003541728E-2</v>
      </c>
      <c r="AE254" s="292">
        <v>0</v>
      </c>
      <c r="AF254" s="301">
        <f t="shared" si="30"/>
        <v>5.1718873003541728E-2</v>
      </c>
      <c r="AG254" s="292">
        <v>0</v>
      </c>
      <c r="AH254" s="292">
        <v>0</v>
      </c>
      <c r="AI254" s="292">
        <v>0</v>
      </c>
      <c r="AJ254" s="292">
        <v>0</v>
      </c>
      <c r="AL254" s="290">
        <v>0</v>
      </c>
      <c r="AN254" s="290">
        <v>0</v>
      </c>
      <c r="AO254" s="290">
        <v>0</v>
      </c>
      <c r="AP254" s="290">
        <v>0</v>
      </c>
      <c r="AQ254" s="290">
        <v>0</v>
      </c>
      <c r="AR254" s="290">
        <v>0</v>
      </c>
      <c r="AS254" s="290">
        <v>0</v>
      </c>
      <c r="AT254" s="290">
        <v>0</v>
      </c>
      <c r="AU254" s="290">
        <v>0</v>
      </c>
      <c r="AV254" s="292">
        <v>0</v>
      </c>
      <c r="AW254" s="300">
        <f t="shared" si="31"/>
        <v>0</v>
      </c>
      <c r="BA254" s="235"/>
      <c r="BC254" s="235"/>
      <c r="BD254" s="235"/>
      <c r="BE254" s="301">
        <v>0.52456905303355328</v>
      </c>
    </row>
    <row r="255" spans="1:57" x14ac:dyDescent="0.25">
      <c r="A255" s="283">
        <v>2000</v>
      </c>
      <c r="B255" s="283">
        <v>11</v>
      </c>
      <c r="C255" s="283">
        <v>30</v>
      </c>
      <c r="D255" s="283">
        <v>31</v>
      </c>
      <c r="E255" s="283">
        <f t="shared" si="26"/>
        <v>31</v>
      </c>
      <c r="F255" s="286">
        <v>0</v>
      </c>
      <c r="G255" s="290">
        <v>0</v>
      </c>
      <c r="H255" s="290">
        <v>0</v>
      </c>
      <c r="I255" s="291">
        <v>4.9439738867350036E-2</v>
      </c>
      <c r="J255" s="301">
        <f t="shared" si="32"/>
        <v>5.0146298794612819E-2</v>
      </c>
      <c r="K255" s="302">
        <v>14132</v>
      </c>
      <c r="L255" s="302">
        <v>2225</v>
      </c>
      <c r="M255" s="302">
        <v>7424.5960000000196</v>
      </c>
      <c r="N255" s="302">
        <v>319249.53899999999</v>
      </c>
      <c r="O255" s="293">
        <f t="shared" si="34"/>
        <v>0.52537475233512732</v>
      </c>
      <c r="P255" s="294">
        <f t="shared" si="35"/>
        <v>143.48293887640449</v>
      </c>
      <c r="Q255" s="295">
        <v>0</v>
      </c>
      <c r="R255" s="296">
        <f t="shared" si="27"/>
        <v>5.9937159580347101E-2</v>
      </c>
      <c r="S255" s="301">
        <f t="shared" si="33"/>
        <v>-2.4132022153919089E-3</v>
      </c>
      <c r="T255" s="297">
        <v>0</v>
      </c>
      <c r="U255" s="298">
        <f>(Company_data!U255+Misc!T255)/(Company_data!J255-Company_data!I255)</f>
        <v>1.7046993545477112</v>
      </c>
      <c r="V255" s="292">
        <f t="shared" si="28"/>
        <v>5.4990301759603587E-2</v>
      </c>
      <c r="W255" s="299">
        <v>0</v>
      </c>
      <c r="X255" s="290">
        <v>0</v>
      </c>
      <c r="Y255" s="290">
        <v>0</v>
      </c>
      <c r="Z255" s="296">
        <f>(Company_data!T255+F255)/Company_data!J255</f>
        <v>1.7981147874104131</v>
      </c>
      <c r="AA255" s="296">
        <f>(Company_data!S255+F255)/Company_data!J255</f>
        <v>1.7981147874104131</v>
      </c>
      <c r="AC255" s="300">
        <v>0</v>
      </c>
      <c r="AD255" s="301">
        <f t="shared" si="29"/>
        <v>4.9439738867350036E-2</v>
      </c>
      <c r="AE255" s="292">
        <v>0</v>
      </c>
      <c r="AF255" s="301">
        <f t="shared" si="30"/>
        <v>4.9439738867350036E-2</v>
      </c>
      <c r="AG255" s="292">
        <v>0</v>
      </c>
      <c r="AH255" s="292">
        <v>0</v>
      </c>
      <c r="AI255" s="292">
        <v>0</v>
      </c>
      <c r="AJ255" s="292">
        <v>0</v>
      </c>
      <c r="AL255" s="290">
        <v>0</v>
      </c>
      <c r="AN255" s="290">
        <v>0</v>
      </c>
      <c r="AO255" s="290">
        <v>0</v>
      </c>
      <c r="AP255" s="290">
        <v>0</v>
      </c>
      <c r="AQ255" s="290">
        <v>0</v>
      </c>
      <c r="AR255" s="290">
        <v>0</v>
      </c>
      <c r="AS255" s="290">
        <v>0</v>
      </c>
      <c r="AT255" s="290">
        <v>0</v>
      </c>
      <c r="AU255" s="290">
        <v>0</v>
      </c>
      <c r="AV255" s="292">
        <v>0</v>
      </c>
      <c r="AW255" s="300">
        <f t="shared" si="31"/>
        <v>0</v>
      </c>
      <c r="BA255" s="235"/>
      <c r="BC255" s="235"/>
      <c r="BD255" s="235"/>
      <c r="BE255" s="301">
        <v>0.56069188074876308</v>
      </c>
    </row>
    <row r="256" spans="1:57" x14ac:dyDescent="0.25">
      <c r="A256" s="283">
        <v>2000</v>
      </c>
      <c r="B256" s="283">
        <v>12</v>
      </c>
      <c r="C256" s="283">
        <v>31</v>
      </c>
      <c r="D256" s="283">
        <v>30</v>
      </c>
      <c r="E256" s="283">
        <f t="shared" si="26"/>
        <v>30</v>
      </c>
      <c r="F256" s="286">
        <v>0</v>
      </c>
      <c r="G256" s="290">
        <v>0</v>
      </c>
      <c r="H256" s="290">
        <v>0</v>
      </c>
      <c r="I256" s="291">
        <v>4.8083895986046468E-2</v>
      </c>
      <c r="J256" s="301">
        <f t="shared" si="32"/>
        <v>4.9962736938496906E-2</v>
      </c>
      <c r="K256" s="302">
        <v>13988</v>
      </c>
      <c r="L256" s="302">
        <v>2218</v>
      </c>
      <c r="M256" s="302">
        <v>7273.835000000021</v>
      </c>
      <c r="N256" s="302">
        <v>283437.848</v>
      </c>
      <c r="O256" s="293">
        <f t="shared" si="34"/>
        <v>0.52000536173863465</v>
      </c>
      <c r="P256" s="294">
        <f t="shared" si="35"/>
        <v>127.78983228133454</v>
      </c>
      <c r="Q256" s="295">
        <v>0</v>
      </c>
      <c r="R256" s="296">
        <f t="shared" si="27"/>
        <v>6.1062956195867706E-2</v>
      </c>
      <c r="S256" s="301">
        <f t="shared" si="33"/>
        <v>-2.4183661312821153E-3</v>
      </c>
      <c r="T256" s="297">
        <v>0</v>
      </c>
      <c r="U256" s="298">
        <f>(Company_data!U256+Misc!T256)/(Company_data!J256-Company_data!I256)</f>
        <v>1.6603147361526274</v>
      </c>
      <c r="V256" s="292">
        <f t="shared" si="28"/>
        <v>5.5343824538420912E-2</v>
      </c>
      <c r="W256" s="299">
        <v>0</v>
      </c>
      <c r="X256" s="290">
        <v>0</v>
      </c>
      <c r="Y256" s="290">
        <v>0</v>
      </c>
      <c r="Z256" s="296">
        <f>(Company_data!T256+F256)/Company_data!J256</f>
        <v>1.8929516420718988</v>
      </c>
      <c r="AA256" s="296">
        <f>(Company_data!S256+F256)/Company_data!J256</f>
        <v>1.8929516420718988</v>
      </c>
      <c r="AC256" s="300">
        <v>0</v>
      </c>
      <c r="AD256" s="301">
        <f t="shared" si="29"/>
        <v>4.8083895986046468E-2</v>
      </c>
      <c r="AE256" s="292">
        <v>0</v>
      </c>
      <c r="AF256" s="301">
        <f t="shared" si="30"/>
        <v>4.8083895986046468E-2</v>
      </c>
      <c r="AG256" s="292">
        <v>0</v>
      </c>
      <c r="AH256" s="292">
        <v>0</v>
      </c>
      <c r="AI256" s="292">
        <v>0</v>
      </c>
      <c r="AJ256" s="292">
        <v>0</v>
      </c>
      <c r="AL256" s="290">
        <v>0</v>
      </c>
      <c r="AN256" s="290">
        <v>0</v>
      </c>
      <c r="AO256" s="290">
        <v>0</v>
      </c>
      <c r="AP256" s="290">
        <v>0</v>
      </c>
      <c r="AQ256" s="290">
        <v>0</v>
      </c>
      <c r="AR256" s="290">
        <v>0</v>
      </c>
      <c r="AS256" s="290">
        <v>0</v>
      </c>
      <c r="AT256" s="290">
        <v>0</v>
      </c>
      <c r="AU256" s="290">
        <v>0</v>
      </c>
      <c r="AV256" s="292">
        <v>0</v>
      </c>
      <c r="AW256" s="300">
        <f t="shared" si="31"/>
        <v>0</v>
      </c>
      <c r="BA256" s="235"/>
      <c r="BC256" s="235"/>
      <c r="BD256" s="235"/>
      <c r="BE256" s="301">
        <v>0.52458296864470455</v>
      </c>
    </row>
    <row r="257" spans="1:57" x14ac:dyDescent="0.25">
      <c r="A257" s="283">
        <v>2001</v>
      </c>
      <c r="B257" s="283">
        <v>1</v>
      </c>
      <c r="C257" s="283">
        <v>31</v>
      </c>
      <c r="D257" s="283">
        <v>31</v>
      </c>
      <c r="E257" s="283">
        <f t="shared" si="26"/>
        <v>31</v>
      </c>
      <c r="F257" s="286">
        <v>0</v>
      </c>
      <c r="G257" s="290">
        <v>0</v>
      </c>
      <c r="H257" s="290">
        <v>0</v>
      </c>
      <c r="I257" s="291">
        <v>4.6206764674034499E-2</v>
      </c>
      <c r="J257" s="301">
        <f t="shared" si="32"/>
        <v>4.9838529051903384E-2</v>
      </c>
      <c r="K257" s="302">
        <v>13761</v>
      </c>
      <c r="L257" s="302">
        <v>2214</v>
      </c>
      <c r="M257" s="302">
        <v>7931.7870000000112</v>
      </c>
      <c r="N257" s="302">
        <v>331449.033</v>
      </c>
      <c r="O257" s="293">
        <f t="shared" si="34"/>
        <v>0.57639611946806268</v>
      </c>
      <c r="P257" s="294">
        <f t="shared" si="35"/>
        <v>149.70597696476963</v>
      </c>
      <c r="Q257" s="295">
        <v>0</v>
      </c>
      <c r="R257" s="296">
        <f t="shared" si="27"/>
        <v>6.5694943134899181E-2</v>
      </c>
      <c r="S257" s="301">
        <f t="shared" si="33"/>
        <v>-2.370442667834094E-3</v>
      </c>
      <c r="T257" s="297">
        <v>0</v>
      </c>
      <c r="U257" s="298">
        <f>(Company_data!U257+Misc!T257)/(Company_data!J257-Company_data!I257)</f>
        <v>1.9050340691443204</v>
      </c>
      <c r="V257" s="292">
        <f t="shared" si="28"/>
        <v>6.1452711907881305E-2</v>
      </c>
      <c r="W257" s="299">
        <v>0</v>
      </c>
      <c r="X257" s="290">
        <v>0</v>
      </c>
      <c r="Y257" s="290">
        <v>0</v>
      </c>
      <c r="Z257" s="296">
        <f>(Company_data!T257+F257)/Company_data!J257</f>
        <v>2.0365432371818746</v>
      </c>
      <c r="AA257" s="296">
        <f>(Company_data!S257+F257)/Company_data!J257</f>
        <v>2.0365432371818746</v>
      </c>
      <c r="AC257" s="300">
        <v>0</v>
      </c>
      <c r="AD257" s="301">
        <f t="shared" si="29"/>
        <v>4.6206764674034499E-2</v>
      </c>
      <c r="AE257" s="292">
        <v>0</v>
      </c>
      <c r="AF257" s="301">
        <f t="shared" si="30"/>
        <v>4.6206764674034499E-2</v>
      </c>
      <c r="AG257" s="292">
        <v>0</v>
      </c>
      <c r="AH257" s="292">
        <v>0</v>
      </c>
      <c r="AI257" s="292">
        <v>0</v>
      </c>
      <c r="AJ257" s="292">
        <v>0</v>
      </c>
      <c r="AL257" s="290">
        <v>0</v>
      </c>
      <c r="AN257" s="290">
        <v>0</v>
      </c>
      <c r="AO257" s="290">
        <v>0</v>
      </c>
      <c r="AP257" s="290">
        <v>0</v>
      </c>
      <c r="AQ257" s="290">
        <v>0</v>
      </c>
      <c r="AR257" s="290">
        <v>0</v>
      </c>
      <c r="AS257" s="290">
        <v>0</v>
      </c>
      <c r="AT257" s="290">
        <v>0</v>
      </c>
      <c r="AU257" s="290">
        <v>0</v>
      </c>
      <c r="AV257" s="292">
        <v>0</v>
      </c>
      <c r="AW257" s="300">
        <f t="shared" si="31"/>
        <v>0</v>
      </c>
      <c r="BA257" s="235"/>
      <c r="BC257" s="235"/>
      <c r="BD257" s="235"/>
      <c r="BE257" s="301">
        <v>0.43009712309206571</v>
      </c>
    </row>
    <row r="258" spans="1:57" x14ac:dyDescent="0.25">
      <c r="A258" s="283">
        <v>2001</v>
      </c>
      <c r="B258" s="283">
        <v>2</v>
      </c>
      <c r="C258" s="283">
        <v>28</v>
      </c>
      <c r="D258" s="283">
        <v>28</v>
      </c>
      <c r="E258" s="283">
        <f t="shared" si="26"/>
        <v>28</v>
      </c>
      <c r="F258" s="286">
        <v>0</v>
      </c>
      <c r="G258" s="290">
        <v>0</v>
      </c>
      <c r="H258" s="290">
        <v>0</v>
      </c>
      <c r="I258" s="291">
        <v>4.4730871223578543E-2</v>
      </c>
      <c r="J258" s="301">
        <f t="shared" si="32"/>
        <v>4.9730355961565047E-2</v>
      </c>
      <c r="K258" s="302">
        <v>13543</v>
      </c>
      <c r="L258" s="302">
        <v>2201</v>
      </c>
      <c r="M258" s="302">
        <v>6851.3300000000163</v>
      </c>
      <c r="N258" s="302">
        <v>342703.88699999999</v>
      </c>
      <c r="O258" s="293">
        <f t="shared" si="34"/>
        <v>0.50589455807428307</v>
      </c>
      <c r="P258" s="294">
        <f t="shared" si="35"/>
        <v>155.70371967287596</v>
      </c>
      <c r="Q258" s="295">
        <v>0</v>
      </c>
      <c r="R258" s="296">
        <f t="shared" si="27"/>
        <v>6.083389042082632E-2</v>
      </c>
      <c r="S258" s="301">
        <f t="shared" si="33"/>
        <v>-2.2822457326925963E-3</v>
      </c>
      <c r="T258" s="297">
        <v>0</v>
      </c>
      <c r="U258" s="298">
        <f>(Company_data!U258+Misc!T258)/(Company_data!J258-Company_data!I258)</f>
        <v>1.5539306398100514</v>
      </c>
      <c r="V258" s="292">
        <f t="shared" si="28"/>
        <v>5.5497522850358978E-2</v>
      </c>
      <c r="W258" s="299">
        <v>0</v>
      </c>
      <c r="X258" s="290">
        <v>0</v>
      </c>
      <c r="Y258" s="290">
        <v>0</v>
      </c>
      <c r="Z258" s="296">
        <f>(Company_data!T258+F258)/Company_data!J258</f>
        <v>1.703348931783137</v>
      </c>
      <c r="AA258" s="296">
        <f>(Company_data!S258+F258)/Company_data!J258</f>
        <v>1.703348931783137</v>
      </c>
      <c r="AC258" s="300">
        <v>0</v>
      </c>
      <c r="AD258" s="301">
        <f t="shared" si="29"/>
        <v>4.4730871223578543E-2</v>
      </c>
      <c r="AE258" s="292">
        <v>0</v>
      </c>
      <c r="AF258" s="301">
        <f t="shared" si="30"/>
        <v>4.4730871223578543E-2</v>
      </c>
      <c r="AG258" s="292">
        <v>0</v>
      </c>
      <c r="AH258" s="292">
        <v>0</v>
      </c>
      <c r="AI258" s="292">
        <v>0</v>
      </c>
      <c r="AJ258" s="292">
        <v>0</v>
      </c>
      <c r="AL258" s="290">
        <v>0</v>
      </c>
      <c r="AN258" s="290">
        <v>0</v>
      </c>
      <c r="AO258" s="290">
        <v>0</v>
      </c>
      <c r="AP258" s="290">
        <v>0</v>
      </c>
      <c r="AQ258" s="290">
        <v>0</v>
      </c>
      <c r="AR258" s="290">
        <v>0</v>
      </c>
      <c r="AS258" s="290">
        <v>0</v>
      </c>
      <c r="AT258" s="290">
        <v>0</v>
      </c>
      <c r="AU258" s="290">
        <v>0</v>
      </c>
      <c r="AV258" s="292">
        <v>0</v>
      </c>
      <c r="AW258" s="300">
        <f t="shared" si="31"/>
        <v>0</v>
      </c>
      <c r="BA258" s="235"/>
      <c r="BC258" s="235"/>
      <c r="BD258" s="235"/>
      <c r="BE258" s="301">
        <v>0.43236438656259962</v>
      </c>
    </row>
    <row r="259" spans="1:57" x14ac:dyDescent="0.25">
      <c r="A259" s="283">
        <v>2001</v>
      </c>
      <c r="B259" s="283">
        <v>3</v>
      </c>
      <c r="C259" s="283">
        <v>31</v>
      </c>
      <c r="D259" s="283">
        <v>31</v>
      </c>
      <c r="E259" s="283">
        <f t="shared" si="26"/>
        <v>31</v>
      </c>
      <c r="F259" s="286">
        <v>0</v>
      </c>
      <c r="G259" s="290">
        <v>0</v>
      </c>
      <c r="H259" s="290">
        <v>0</v>
      </c>
      <c r="I259" s="291">
        <v>4.4686731482891401E-2</v>
      </c>
      <c r="J259" s="301">
        <f t="shared" si="32"/>
        <v>4.9615929056577114E-2</v>
      </c>
      <c r="K259" s="302">
        <v>13293</v>
      </c>
      <c r="L259" s="302">
        <v>2192</v>
      </c>
      <c r="M259" s="302">
        <v>6663.2930000000051</v>
      </c>
      <c r="N259" s="302">
        <v>332755.63500000001</v>
      </c>
      <c r="O259" s="293">
        <f t="shared" si="34"/>
        <v>0.50126329647182766</v>
      </c>
      <c r="P259" s="294">
        <f t="shared" si="35"/>
        <v>151.80457801094892</v>
      </c>
      <c r="Q259" s="295">
        <v>0</v>
      </c>
      <c r="R259" s="296">
        <f t="shared" si="27"/>
        <v>6.1215986714875832E-2</v>
      </c>
      <c r="S259" s="301">
        <f t="shared" si="33"/>
        <v>-2.2733045492902421E-3</v>
      </c>
      <c r="T259" s="297">
        <v>0</v>
      </c>
      <c r="U259" s="298">
        <f>(Company_data!U259+Misc!T259)/(Company_data!J259-Company_data!I259)</f>
        <v>1.7527258221691111</v>
      </c>
      <c r="V259" s="292">
        <f t="shared" si="28"/>
        <v>5.6539542650616489E-2</v>
      </c>
      <c r="W259" s="299">
        <v>0</v>
      </c>
      <c r="X259" s="290">
        <v>0</v>
      </c>
      <c r="Y259" s="290">
        <v>0</v>
      </c>
      <c r="Z259" s="296">
        <f>(Company_data!T259+F259)/Company_data!J259</f>
        <v>1.8976955881611508</v>
      </c>
      <c r="AA259" s="296">
        <f>(Company_data!S259+F259)/Company_data!J259</f>
        <v>1.8976955881611508</v>
      </c>
      <c r="AC259" s="300">
        <v>0</v>
      </c>
      <c r="AD259" s="301">
        <f t="shared" si="29"/>
        <v>4.4686731482891401E-2</v>
      </c>
      <c r="AE259" s="292">
        <v>0</v>
      </c>
      <c r="AF259" s="301">
        <f t="shared" si="30"/>
        <v>4.4686731482891401E-2</v>
      </c>
      <c r="AG259" s="292">
        <v>0</v>
      </c>
      <c r="AH259" s="292">
        <v>0</v>
      </c>
      <c r="AI259" s="292">
        <v>0</v>
      </c>
      <c r="AJ259" s="292">
        <v>0</v>
      </c>
      <c r="AL259" s="290">
        <v>0</v>
      </c>
      <c r="AN259" s="290">
        <v>0</v>
      </c>
      <c r="AO259" s="290">
        <v>0</v>
      </c>
      <c r="AP259" s="290">
        <v>0</v>
      </c>
      <c r="AQ259" s="290">
        <v>0</v>
      </c>
      <c r="AR259" s="290">
        <v>0</v>
      </c>
      <c r="AS259" s="290">
        <v>0</v>
      </c>
      <c r="AT259" s="290">
        <v>0</v>
      </c>
      <c r="AU259" s="290">
        <v>0</v>
      </c>
      <c r="AV259" s="292">
        <v>0</v>
      </c>
      <c r="AW259" s="300">
        <f t="shared" si="31"/>
        <v>0</v>
      </c>
      <c r="BA259" s="235"/>
      <c r="BC259" s="235"/>
      <c r="BD259" s="235"/>
      <c r="BE259" s="301">
        <v>0.43204522914412935</v>
      </c>
    </row>
    <row r="260" spans="1:57" x14ac:dyDescent="0.25">
      <c r="A260" s="283">
        <v>2001</v>
      </c>
      <c r="B260" s="283">
        <v>4</v>
      </c>
      <c r="C260" s="283">
        <v>30</v>
      </c>
      <c r="D260" s="283">
        <v>31</v>
      </c>
      <c r="E260" s="283">
        <f t="shared" si="26"/>
        <v>31</v>
      </c>
      <c r="F260" s="286">
        <v>0</v>
      </c>
      <c r="G260" s="290">
        <v>0</v>
      </c>
      <c r="H260" s="290">
        <v>0</v>
      </c>
      <c r="I260" s="291">
        <v>4.7596782268150589E-2</v>
      </c>
      <c r="J260" s="301">
        <f t="shared" si="32"/>
        <v>4.9498392752614119E-2</v>
      </c>
      <c r="K260" s="302">
        <v>13380</v>
      </c>
      <c r="L260" s="302">
        <v>2174</v>
      </c>
      <c r="M260" s="302">
        <v>6842.445000000007</v>
      </c>
      <c r="N260" s="302">
        <v>317774.08799999999</v>
      </c>
      <c r="O260" s="293">
        <f t="shared" si="34"/>
        <v>0.51139349775784804</v>
      </c>
      <c r="P260" s="294">
        <f t="shared" si="35"/>
        <v>146.17023367065318</v>
      </c>
      <c r="Q260" s="295">
        <v>0</v>
      </c>
      <c r="R260" s="296">
        <f t="shared" si="27"/>
        <v>6.3818208507105081E-2</v>
      </c>
      <c r="S260" s="301">
        <f t="shared" si="33"/>
        <v>-2.1585121518023082E-3</v>
      </c>
      <c r="T260" s="297">
        <v>0</v>
      </c>
      <c r="U260" s="298">
        <f>(Company_data!U260+Misc!T260)/(Company_data!J260-Company_data!I260)</f>
        <v>1.8218414470803781</v>
      </c>
      <c r="V260" s="292">
        <f t="shared" si="28"/>
        <v>5.8769078938076716E-2</v>
      </c>
      <c r="W260" s="299">
        <v>0</v>
      </c>
      <c r="X260" s="290">
        <v>0</v>
      </c>
      <c r="Y260" s="290">
        <v>0</v>
      </c>
      <c r="Z260" s="296">
        <f>(Company_data!T260+F260)/Company_data!J260</f>
        <v>1.9145462552131522</v>
      </c>
      <c r="AA260" s="296">
        <f>(Company_data!S260+F260)/Company_data!J260</f>
        <v>1.9145462552131522</v>
      </c>
      <c r="AC260" s="300">
        <v>0</v>
      </c>
      <c r="AD260" s="301">
        <f t="shared" si="29"/>
        <v>4.7596782268150589E-2</v>
      </c>
      <c r="AE260" s="292">
        <v>0</v>
      </c>
      <c r="AF260" s="301">
        <f t="shared" si="30"/>
        <v>4.7596782268150589E-2</v>
      </c>
      <c r="AG260" s="292">
        <v>0</v>
      </c>
      <c r="AH260" s="292">
        <v>0</v>
      </c>
      <c r="AI260" s="292">
        <v>0</v>
      </c>
      <c r="AJ260" s="292">
        <v>0</v>
      </c>
      <c r="AL260" s="290">
        <v>0</v>
      </c>
      <c r="AN260" s="290">
        <v>0</v>
      </c>
      <c r="AO260" s="290">
        <v>0</v>
      </c>
      <c r="AP260" s="290">
        <v>0</v>
      </c>
      <c r="AQ260" s="290">
        <v>0</v>
      </c>
      <c r="AR260" s="290">
        <v>0</v>
      </c>
      <c r="AS260" s="290">
        <v>0</v>
      </c>
      <c r="AT260" s="290">
        <v>0</v>
      </c>
      <c r="AU260" s="290">
        <v>0</v>
      </c>
      <c r="AV260" s="292">
        <v>0</v>
      </c>
      <c r="AW260" s="300">
        <f t="shared" si="31"/>
        <v>0</v>
      </c>
      <c r="BA260" s="235"/>
      <c r="BC260" s="235"/>
      <c r="BD260" s="235"/>
      <c r="BE260" s="301">
        <v>0.48694990357488604</v>
      </c>
    </row>
    <row r="261" spans="1:57" x14ac:dyDescent="0.25">
      <c r="A261" s="283">
        <v>2001</v>
      </c>
      <c r="B261" s="283">
        <v>5</v>
      </c>
      <c r="C261" s="283">
        <v>31</v>
      </c>
      <c r="D261" s="283">
        <v>30</v>
      </c>
      <c r="E261" s="283">
        <f t="shared" ref="E261:E324" si="36">D261</f>
        <v>30</v>
      </c>
      <c r="F261" s="286">
        <v>0</v>
      </c>
      <c r="G261" s="290">
        <v>0</v>
      </c>
      <c r="H261" s="290">
        <v>0</v>
      </c>
      <c r="I261" s="291">
        <v>5.010023101638808E-2</v>
      </c>
      <c r="J261" s="301">
        <f t="shared" si="32"/>
        <v>4.935894200954935E-2</v>
      </c>
      <c r="K261" s="302">
        <v>13307</v>
      </c>
      <c r="L261" s="302">
        <v>2179</v>
      </c>
      <c r="M261" s="302">
        <v>7021.1039999999921</v>
      </c>
      <c r="N261" s="302">
        <v>341952.783</v>
      </c>
      <c r="O261" s="293">
        <f t="shared" si="34"/>
        <v>0.52762485909671542</v>
      </c>
      <c r="P261" s="294">
        <f t="shared" si="35"/>
        <v>156.93106149609912</v>
      </c>
      <c r="Q261" s="295">
        <v>0</v>
      </c>
      <c r="R261" s="296">
        <f t="shared" ref="R261:R324" si="37">Z261/C261</f>
        <v>6.7682192684355935E-2</v>
      </c>
      <c r="S261" s="301">
        <f t="shared" si="33"/>
        <v>-2.1215391406785855E-3</v>
      </c>
      <c r="T261" s="297">
        <v>0</v>
      </c>
      <c r="U261" s="298">
        <f>(Company_data!U261+Misc!T261)/(Company_data!J261-Company_data!I261)</f>
        <v>1.804646186660773</v>
      </c>
      <c r="V261" s="292">
        <f t="shared" ref="V261:V324" si="38">U261/E261</f>
        <v>6.0154872888692437E-2</v>
      </c>
      <c r="W261" s="299">
        <v>0</v>
      </c>
      <c r="X261" s="290">
        <v>0</v>
      </c>
      <c r="Y261" s="290">
        <v>0</v>
      </c>
      <c r="Z261" s="296">
        <f>(Company_data!T261+F261)/Company_data!J261</f>
        <v>2.0981479732150339</v>
      </c>
      <c r="AA261" s="296">
        <f>(Company_data!S261+F261)/Company_data!J261</f>
        <v>2.0981479732150339</v>
      </c>
      <c r="AC261" s="300">
        <v>0</v>
      </c>
      <c r="AD261" s="301">
        <f t="shared" si="29"/>
        <v>5.010023101638808E-2</v>
      </c>
      <c r="AE261" s="292">
        <v>0</v>
      </c>
      <c r="AF261" s="301">
        <f t="shared" si="30"/>
        <v>5.010023101638808E-2</v>
      </c>
      <c r="AG261" s="292">
        <v>0</v>
      </c>
      <c r="AH261" s="292">
        <v>0</v>
      </c>
      <c r="AI261" s="292">
        <v>0</v>
      </c>
      <c r="AJ261" s="292">
        <v>0</v>
      </c>
      <c r="AL261" s="290">
        <v>0</v>
      </c>
      <c r="AN261" s="290">
        <v>0</v>
      </c>
      <c r="AO261" s="290">
        <v>0</v>
      </c>
      <c r="AP261" s="290">
        <v>0</v>
      </c>
      <c r="AQ261" s="290">
        <v>0</v>
      </c>
      <c r="AR261" s="290">
        <v>0</v>
      </c>
      <c r="AS261" s="290">
        <v>0</v>
      </c>
      <c r="AT261" s="290">
        <v>0</v>
      </c>
      <c r="AU261" s="290">
        <v>0</v>
      </c>
      <c r="AV261" s="292">
        <v>0</v>
      </c>
      <c r="AW261" s="300">
        <f t="shared" si="31"/>
        <v>0</v>
      </c>
      <c r="BA261" s="235"/>
      <c r="BC261" s="235"/>
      <c r="BD261" s="235"/>
      <c r="BE261" s="301">
        <v>0.53756530297732363</v>
      </c>
    </row>
    <row r="262" spans="1:57" x14ac:dyDescent="0.25">
      <c r="A262" s="283">
        <v>2001</v>
      </c>
      <c r="B262" s="283">
        <v>6</v>
      </c>
      <c r="C262" s="283">
        <v>30</v>
      </c>
      <c r="D262" s="283">
        <v>31</v>
      </c>
      <c r="E262" s="283">
        <f t="shared" si="36"/>
        <v>31</v>
      </c>
      <c r="F262" s="286">
        <v>0</v>
      </c>
      <c r="G262" s="290">
        <v>0</v>
      </c>
      <c r="H262" s="290">
        <v>0</v>
      </c>
      <c r="I262" s="291">
        <v>5.1258871399540169E-2</v>
      </c>
      <c r="J262" s="301">
        <f t="shared" si="32"/>
        <v>4.9284400030441267E-2</v>
      </c>
      <c r="K262" s="302">
        <v>13226</v>
      </c>
      <c r="L262" s="302">
        <v>2165</v>
      </c>
      <c r="M262" s="302">
        <v>7935.4280000000144</v>
      </c>
      <c r="N262" s="302">
        <v>326101.929</v>
      </c>
      <c r="O262" s="293">
        <f t="shared" si="34"/>
        <v>0.59998699531226485</v>
      </c>
      <c r="P262" s="294">
        <f t="shared" si="35"/>
        <v>150.62444757505773</v>
      </c>
      <c r="Q262" s="295">
        <v>0</v>
      </c>
      <c r="R262" s="296">
        <f t="shared" si="37"/>
        <v>7.7897277289302083E-2</v>
      </c>
      <c r="S262" s="301">
        <f t="shared" si="33"/>
        <v>-1.9564334147709819E-3</v>
      </c>
      <c r="T262" s="297">
        <v>0</v>
      </c>
      <c r="U262" s="298">
        <f>(Company_data!U262+Misc!T262)/(Company_data!J262-Company_data!I262)</f>
        <v>2.217544636718745</v>
      </c>
      <c r="V262" s="292">
        <f t="shared" si="38"/>
        <v>7.1533697958669193E-2</v>
      </c>
      <c r="W262" s="299">
        <v>0</v>
      </c>
      <c r="X262" s="290">
        <v>0</v>
      </c>
      <c r="Y262" s="290">
        <v>0</v>
      </c>
      <c r="Z262" s="296">
        <f>(Company_data!T262+F262)/Company_data!J262</f>
        <v>2.3369183186790625</v>
      </c>
      <c r="AA262" s="296">
        <f>(Company_data!S262+F262)/Company_data!J262</f>
        <v>2.3369183186790625</v>
      </c>
      <c r="AC262" s="300">
        <v>0</v>
      </c>
      <c r="AD262" s="301">
        <f t="shared" ref="AD262:AD325" si="39">I262</f>
        <v>5.1258871399540169E-2</v>
      </c>
      <c r="AE262" s="292">
        <v>0</v>
      </c>
      <c r="AF262" s="301">
        <f t="shared" ref="AF262:AF325" si="40">I262</f>
        <v>5.1258871399540169E-2</v>
      </c>
      <c r="AG262" s="292">
        <v>0</v>
      </c>
      <c r="AH262" s="292">
        <v>0</v>
      </c>
      <c r="AI262" s="292">
        <v>0</v>
      </c>
      <c r="AJ262" s="292">
        <v>0</v>
      </c>
      <c r="AL262" s="290">
        <v>0</v>
      </c>
      <c r="AN262" s="290">
        <v>0</v>
      </c>
      <c r="AO262" s="290">
        <v>0</v>
      </c>
      <c r="AP262" s="290">
        <v>0</v>
      </c>
      <c r="AQ262" s="290">
        <v>0</v>
      </c>
      <c r="AR262" s="290">
        <v>0</v>
      </c>
      <c r="AS262" s="290">
        <v>0</v>
      </c>
      <c r="AT262" s="290">
        <v>0</v>
      </c>
      <c r="AU262" s="290">
        <v>0</v>
      </c>
      <c r="AV262" s="292">
        <v>0</v>
      </c>
      <c r="AW262" s="300">
        <f t="shared" ref="AW262:AW325" si="41">AU262+AV262</f>
        <v>0</v>
      </c>
      <c r="BA262" s="235"/>
      <c r="BC262" s="235"/>
      <c r="BD262" s="235"/>
      <c r="BE262" s="301">
        <v>0.50560605053296737</v>
      </c>
    </row>
    <row r="263" spans="1:57" x14ac:dyDescent="0.25">
      <c r="A263" s="283">
        <v>2001</v>
      </c>
      <c r="B263" s="283">
        <v>7</v>
      </c>
      <c r="C263" s="283">
        <v>31</v>
      </c>
      <c r="D263" s="283">
        <v>30</v>
      </c>
      <c r="E263" s="283">
        <f t="shared" si="36"/>
        <v>30</v>
      </c>
      <c r="F263" s="286">
        <v>0</v>
      </c>
      <c r="G263" s="290">
        <v>0</v>
      </c>
      <c r="H263" s="290">
        <v>0</v>
      </c>
      <c r="I263" s="291">
        <v>5.1856092463956609E-2</v>
      </c>
      <c r="J263" s="301">
        <f t="shared" si="32"/>
        <v>4.9221368604034858E-2</v>
      </c>
      <c r="K263" s="302">
        <v>13275</v>
      </c>
      <c r="L263" s="302">
        <v>2148</v>
      </c>
      <c r="M263" s="302">
        <v>8134.9050000000279</v>
      </c>
      <c r="N263" s="302">
        <v>354972.28899999999</v>
      </c>
      <c r="O263" s="293">
        <f t="shared" si="34"/>
        <v>0.61279887005649925</v>
      </c>
      <c r="P263" s="294">
        <f t="shared" si="35"/>
        <v>165.25711778398511</v>
      </c>
      <c r="Q263" s="295">
        <v>0</v>
      </c>
      <c r="R263" s="296">
        <f t="shared" si="37"/>
        <v>7.8449744821860901E-2</v>
      </c>
      <c r="S263" s="301">
        <f t="shared" si="33"/>
        <v>-1.7646312346279516E-3</v>
      </c>
      <c r="T263" s="297">
        <v>0</v>
      </c>
      <c r="U263" s="298">
        <f>(Company_data!U263+Misc!T263)/(Company_data!J263-Company_data!I263)</f>
        <v>2.1178562871662572</v>
      </c>
      <c r="V263" s="292">
        <f t="shared" si="38"/>
        <v>7.0595209572208578E-2</v>
      </c>
      <c r="W263" s="299">
        <v>0</v>
      </c>
      <c r="X263" s="290">
        <v>0</v>
      </c>
      <c r="Y263" s="290">
        <v>0</v>
      </c>
      <c r="Z263" s="296">
        <f>(Company_data!T263+F263)/Company_data!J263</f>
        <v>2.4319420894776878</v>
      </c>
      <c r="AA263" s="296">
        <f>(Company_data!S263+F263)/Company_data!J263</f>
        <v>2.4319420894776878</v>
      </c>
      <c r="AC263" s="300">
        <v>0</v>
      </c>
      <c r="AD263" s="301">
        <f t="shared" si="39"/>
        <v>5.1856092463956609E-2</v>
      </c>
      <c r="AE263" s="292">
        <v>0</v>
      </c>
      <c r="AF263" s="301">
        <f t="shared" si="40"/>
        <v>5.1856092463956609E-2</v>
      </c>
      <c r="AG263" s="292">
        <v>0</v>
      </c>
      <c r="AH263" s="292">
        <v>0</v>
      </c>
      <c r="AI263" s="292">
        <v>0</v>
      </c>
      <c r="AJ263" s="292">
        <v>0</v>
      </c>
      <c r="AL263" s="290">
        <v>0</v>
      </c>
      <c r="AN263" s="290">
        <v>0</v>
      </c>
      <c r="AO263" s="290">
        <v>0</v>
      </c>
      <c r="AP263" s="290">
        <v>0</v>
      </c>
      <c r="AQ263" s="290">
        <v>0</v>
      </c>
      <c r="AR263" s="290">
        <v>0</v>
      </c>
      <c r="AS263" s="290">
        <v>0</v>
      </c>
      <c r="AT263" s="290">
        <v>0</v>
      </c>
      <c r="AU263" s="290">
        <v>0</v>
      </c>
      <c r="AV263" s="292">
        <v>0</v>
      </c>
      <c r="AW263" s="300">
        <f t="shared" si="41"/>
        <v>0</v>
      </c>
      <c r="BA263" s="235"/>
      <c r="BC263" s="235"/>
      <c r="BD263" s="235"/>
      <c r="BE263" s="301">
        <v>0.5032388837542433</v>
      </c>
    </row>
    <row r="264" spans="1:57" x14ac:dyDescent="0.25">
      <c r="A264" s="283">
        <v>2001</v>
      </c>
      <c r="B264" s="283">
        <v>8</v>
      </c>
      <c r="C264" s="283">
        <v>31</v>
      </c>
      <c r="D264" s="283">
        <v>31</v>
      </c>
      <c r="E264" s="283">
        <f t="shared" si="36"/>
        <v>31</v>
      </c>
      <c r="F264" s="286">
        <v>0</v>
      </c>
      <c r="G264" s="290">
        <v>0</v>
      </c>
      <c r="H264" s="290">
        <v>0</v>
      </c>
      <c r="I264" s="291">
        <v>5.1733051249849553E-2</v>
      </c>
      <c r="J264" s="301">
        <f t="shared" si="32"/>
        <v>4.9143701511463252E-2</v>
      </c>
      <c r="K264" s="302">
        <v>13149</v>
      </c>
      <c r="L264" s="302">
        <v>2166</v>
      </c>
      <c r="M264" s="302">
        <v>8114.4309999999823</v>
      </c>
      <c r="N264" s="302">
        <v>329100.67700000003</v>
      </c>
      <c r="O264" s="293">
        <f t="shared" si="34"/>
        <v>0.61711392501330764</v>
      </c>
      <c r="P264" s="294">
        <f t="shared" si="35"/>
        <v>151.93937072945522</v>
      </c>
      <c r="Q264" s="295">
        <v>0</v>
      </c>
      <c r="R264" s="296">
        <f t="shared" si="37"/>
        <v>8.318270531583459E-2</v>
      </c>
      <c r="S264" s="301">
        <f t="shared" si="33"/>
        <v>-1.5664339919315984E-3</v>
      </c>
      <c r="T264" s="297">
        <v>0</v>
      </c>
      <c r="U264" s="298">
        <f>(Company_data!U264+Misc!T264)/(Company_data!J264-Company_data!I264)</f>
        <v>2.3625233286553549</v>
      </c>
      <c r="V264" s="292">
        <f t="shared" si="38"/>
        <v>7.6210429956624345E-2</v>
      </c>
      <c r="W264" s="299">
        <v>0</v>
      </c>
      <c r="X264" s="290">
        <v>0</v>
      </c>
      <c r="Y264" s="290">
        <v>0</v>
      </c>
      <c r="Z264" s="296">
        <f>(Company_data!T264+F264)/Company_data!J264</f>
        <v>2.5786638647908724</v>
      </c>
      <c r="AA264" s="296">
        <f>(Company_data!S264+F264)/Company_data!J264</f>
        <v>2.5786638647908724</v>
      </c>
      <c r="AC264" s="300">
        <v>0</v>
      </c>
      <c r="AD264" s="301">
        <f t="shared" si="39"/>
        <v>5.1733051249849553E-2</v>
      </c>
      <c r="AE264" s="292">
        <v>0</v>
      </c>
      <c r="AF264" s="301">
        <f t="shared" si="40"/>
        <v>5.1733051249849553E-2</v>
      </c>
      <c r="AG264" s="292">
        <v>0</v>
      </c>
      <c r="AH264" s="292">
        <v>0</v>
      </c>
      <c r="AI264" s="292">
        <v>0</v>
      </c>
      <c r="AJ264" s="292">
        <v>0</v>
      </c>
      <c r="AL264" s="290">
        <v>0</v>
      </c>
      <c r="AN264" s="290">
        <v>0</v>
      </c>
      <c r="AO264" s="290">
        <v>0</v>
      </c>
      <c r="AP264" s="290">
        <v>0</v>
      </c>
      <c r="AQ264" s="290">
        <v>0</v>
      </c>
      <c r="AR264" s="290">
        <v>0</v>
      </c>
      <c r="AS264" s="290">
        <v>0</v>
      </c>
      <c r="AT264" s="290">
        <v>0</v>
      </c>
      <c r="AU264" s="290">
        <v>0</v>
      </c>
      <c r="AV264" s="292">
        <v>0</v>
      </c>
      <c r="AW264" s="300">
        <f t="shared" si="41"/>
        <v>0</v>
      </c>
      <c r="BA264" s="235"/>
      <c r="BC264" s="235"/>
      <c r="BD264" s="235"/>
      <c r="BE264" s="301">
        <v>0.53859948572090288</v>
      </c>
    </row>
    <row r="265" spans="1:57" x14ac:dyDescent="0.25">
      <c r="A265" s="283">
        <v>2001</v>
      </c>
      <c r="B265" s="283">
        <v>9</v>
      </c>
      <c r="C265" s="283">
        <v>30</v>
      </c>
      <c r="D265" s="283">
        <v>31</v>
      </c>
      <c r="E265" s="283">
        <f t="shared" si="36"/>
        <v>31</v>
      </c>
      <c r="F265" s="286">
        <v>0</v>
      </c>
      <c r="G265" s="290">
        <v>0</v>
      </c>
      <c r="H265" s="290">
        <v>0</v>
      </c>
      <c r="I265" s="291">
        <v>5.1865489534365775E-2</v>
      </c>
      <c r="J265" s="301">
        <f t="shared" si="32"/>
        <v>4.9106449430807782E-2</v>
      </c>
      <c r="K265" s="302">
        <v>13033</v>
      </c>
      <c r="L265" s="302">
        <v>2167</v>
      </c>
      <c r="M265" s="302">
        <v>8449.789999999979</v>
      </c>
      <c r="N265" s="302">
        <v>334081.50700000004</v>
      </c>
      <c r="O265" s="293">
        <f t="shared" si="34"/>
        <v>0.64833806491214452</v>
      </c>
      <c r="P265" s="294">
        <f t="shared" si="35"/>
        <v>154.16774665436088</v>
      </c>
      <c r="Q265" s="295">
        <v>0</v>
      </c>
      <c r="R265" s="296">
        <f t="shared" si="37"/>
        <v>7.4821184390449144E-2</v>
      </c>
      <c r="S265" s="301">
        <f t="shared" si="33"/>
        <v>-1.3821330330857293E-3</v>
      </c>
      <c r="T265" s="297">
        <v>0</v>
      </c>
      <c r="U265" s="298">
        <f>(Company_data!U265+Misc!T265)/(Company_data!J265-Company_data!I265)</f>
        <v>2.1806316831095471</v>
      </c>
      <c r="V265" s="292">
        <f t="shared" si="38"/>
        <v>7.034295751966281E-2</v>
      </c>
      <c r="W265" s="299">
        <v>0</v>
      </c>
      <c r="X265" s="290">
        <v>0</v>
      </c>
      <c r="Y265" s="290">
        <v>0</v>
      </c>
      <c r="Z265" s="296">
        <f>(Company_data!T265+F265)/Company_data!J265</f>
        <v>2.2446355317134743</v>
      </c>
      <c r="AA265" s="296">
        <f>(Company_data!S265+F265)/Company_data!J265</f>
        <v>2.2446355317134743</v>
      </c>
      <c r="AC265" s="300">
        <v>0</v>
      </c>
      <c r="AD265" s="301">
        <f t="shared" si="39"/>
        <v>5.1865489534365775E-2</v>
      </c>
      <c r="AE265" s="292">
        <v>0</v>
      </c>
      <c r="AF265" s="301">
        <f t="shared" si="40"/>
        <v>5.1865489534365775E-2</v>
      </c>
      <c r="AG265" s="292">
        <v>0</v>
      </c>
      <c r="AH265" s="292">
        <v>0</v>
      </c>
      <c r="AI265" s="292">
        <v>0</v>
      </c>
      <c r="AJ265" s="292">
        <v>0</v>
      </c>
      <c r="AL265" s="290">
        <v>0</v>
      </c>
      <c r="AN265" s="290">
        <v>0</v>
      </c>
      <c r="AO265" s="290">
        <v>0</v>
      </c>
      <c r="AP265" s="290">
        <v>0</v>
      </c>
      <c r="AQ265" s="290">
        <v>0</v>
      </c>
      <c r="AR265" s="290">
        <v>0</v>
      </c>
      <c r="AS265" s="290">
        <v>0</v>
      </c>
      <c r="AT265" s="290">
        <v>0</v>
      </c>
      <c r="AU265" s="290">
        <v>0</v>
      </c>
      <c r="AV265" s="292">
        <v>0</v>
      </c>
      <c r="AW265" s="300">
        <f t="shared" si="41"/>
        <v>0</v>
      </c>
      <c r="BA265" s="235"/>
      <c r="BC265" s="235"/>
      <c r="BD265" s="235"/>
      <c r="BE265" s="301">
        <v>0.54185364458612406</v>
      </c>
    </row>
    <row r="266" spans="1:57" x14ac:dyDescent="0.25">
      <c r="A266" s="283">
        <v>2001</v>
      </c>
      <c r="B266" s="283">
        <v>10</v>
      </c>
      <c r="C266" s="283">
        <v>31</v>
      </c>
      <c r="D266" s="283">
        <v>30</v>
      </c>
      <c r="E266" s="283">
        <f t="shared" si="36"/>
        <v>30</v>
      </c>
      <c r="F266" s="286">
        <v>0</v>
      </c>
      <c r="G266" s="290">
        <v>0</v>
      </c>
      <c r="H266" s="290">
        <v>0</v>
      </c>
      <c r="I266" s="291">
        <v>5.16907818548955E-2</v>
      </c>
      <c r="J266" s="301">
        <f t="shared" si="32"/>
        <v>4.9104108501753931E-2</v>
      </c>
      <c r="K266" s="302">
        <v>13092</v>
      </c>
      <c r="L266" s="302">
        <v>2153</v>
      </c>
      <c r="M266" s="302">
        <v>7940.2660000000033</v>
      </c>
      <c r="N266" s="302">
        <v>325704.90999999997</v>
      </c>
      <c r="O266" s="293">
        <f t="shared" si="34"/>
        <v>0.60649755575924258</v>
      </c>
      <c r="P266" s="294">
        <f t="shared" si="35"/>
        <v>151.27956804458893</v>
      </c>
      <c r="Q266" s="295">
        <v>0</v>
      </c>
      <c r="R266" s="296">
        <f t="shared" si="37"/>
        <v>6.888147973088446E-2</v>
      </c>
      <c r="S266" s="301">
        <f t="shared" si="33"/>
        <v>-1.2010514668071848E-3</v>
      </c>
      <c r="T266" s="297">
        <v>0</v>
      </c>
      <c r="U266" s="298">
        <f>(Company_data!U266+Misc!T266)/(Company_data!J266-Company_data!I266)</f>
        <v>1.8903290155276364</v>
      </c>
      <c r="V266" s="292">
        <f t="shared" si="38"/>
        <v>6.3010967184254543E-2</v>
      </c>
      <c r="W266" s="299">
        <v>0</v>
      </c>
      <c r="X266" s="290">
        <v>0</v>
      </c>
      <c r="Y266" s="290">
        <v>0</v>
      </c>
      <c r="Z266" s="296">
        <f>(Company_data!T266+F266)/Company_data!J266</f>
        <v>2.1353258716574182</v>
      </c>
      <c r="AA266" s="296">
        <f>(Company_data!S266+F266)/Company_data!J266</f>
        <v>2.1353258716574182</v>
      </c>
      <c r="AC266" s="300">
        <v>0</v>
      </c>
      <c r="AD266" s="301">
        <f t="shared" si="39"/>
        <v>5.16907818548955E-2</v>
      </c>
      <c r="AE266" s="292">
        <v>0</v>
      </c>
      <c r="AF266" s="301">
        <f t="shared" si="40"/>
        <v>5.16907818548955E-2</v>
      </c>
      <c r="AG266" s="292">
        <v>0</v>
      </c>
      <c r="AH266" s="292">
        <v>0</v>
      </c>
      <c r="AI266" s="292">
        <v>0</v>
      </c>
      <c r="AJ266" s="292">
        <v>0</v>
      </c>
      <c r="AL266" s="290">
        <v>0</v>
      </c>
      <c r="AN266" s="290">
        <v>0</v>
      </c>
      <c r="AO266" s="290">
        <v>0</v>
      </c>
      <c r="AP266" s="290">
        <v>0</v>
      </c>
      <c r="AQ266" s="290">
        <v>0</v>
      </c>
      <c r="AR266" s="290">
        <v>0</v>
      </c>
      <c r="AS266" s="290">
        <v>0</v>
      </c>
      <c r="AT266" s="290">
        <v>0</v>
      </c>
      <c r="AU266" s="290">
        <v>0</v>
      </c>
      <c r="AV266" s="292">
        <v>0</v>
      </c>
      <c r="AW266" s="300">
        <f t="shared" si="41"/>
        <v>0</v>
      </c>
      <c r="BA266" s="235"/>
      <c r="BC266" s="235"/>
      <c r="BD266" s="235"/>
      <c r="BE266" s="301">
        <v>0.56470416177387472</v>
      </c>
    </row>
    <row r="267" spans="1:57" x14ac:dyDescent="0.25">
      <c r="A267" s="283">
        <v>2001</v>
      </c>
      <c r="B267" s="283">
        <v>11</v>
      </c>
      <c r="C267" s="283">
        <v>30</v>
      </c>
      <c r="D267" s="283">
        <v>31</v>
      </c>
      <c r="E267" s="283">
        <f t="shared" si="36"/>
        <v>31</v>
      </c>
      <c r="F267" s="286">
        <v>0</v>
      </c>
      <c r="G267" s="290">
        <v>0</v>
      </c>
      <c r="H267" s="290">
        <v>0</v>
      </c>
      <c r="I267" s="291">
        <v>5.0154833043487494E-2</v>
      </c>
      <c r="J267" s="301">
        <f t="shared" si="32"/>
        <v>4.9163699683098722E-2</v>
      </c>
      <c r="K267" s="302">
        <v>13117</v>
      </c>
      <c r="L267" s="302">
        <v>2157</v>
      </c>
      <c r="M267" s="302">
        <v>6725.3449999999721</v>
      </c>
      <c r="N267" s="302">
        <v>329167.46500000003</v>
      </c>
      <c r="O267" s="293">
        <f t="shared" si="34"/>
        <v>0.51271975299229788</v>
      </c>
      <c r="P267" s="294">
        <f t="shared" si="35"/>
        <v>152.60429531757072</v>
      </c>
      <c r="Q267" s="295">
        <v>0</v>
      </c>
      <c r="R267" s="296">
        <f t="shared" si="37"/>
        <v>5.9351925096318231E-2</v>
      </c>
      <c r="S267" s="301">
        <f t="shared" si="33"/>
        <v>-9.8259911151409723E-4</v>
      </c>
      <c r="T267" s="297">
        <v>0</v>
      </c>
      <c r="U267" s="298">
        <f>(Company_data!U267+Misc!T267)/(Company_data!J267-Company_data!I267)</f>
        <v>1.67586371471159</v>
      </c>
      <c r="V267" s="292">
        <f t="shared" si="38"/>
        <v>5.4060119829406131E-2</v>
      </c>
      <c r="W267" s="299">
        <v>0</v>
      </c>
      <c r="X267" s="290">
        <v>0</v>
      </c>
      <c r="Y267" s="290">
        <v>0</v>
      </c>
      <c r="Z267" s="296">
        <f>(Company_data!T267+F267)/Company_data!J267</f>
        <v>1.7805577528895469</v>
      </c>
      <c r="AA267" s="296">
        <f>(Company_data!S267+F267)/Company_data!J267</f>
        <v>1.7805577528895469</v>
      </c>
      <c r="AC267" s="300">
        <v>0</v>
      </c>
      <c r="AD267" s="301">
        <f t="shared" si="39"/>
        <v>5.0154833043487494E-2</v>
      </c>
      <c r="AE267" s="292">
        <v>0</v>
      </c>
      <c r="AF267" s="301">
        <f t="shared" si="40"/>
        <v>5.0154833043487494E-2</v>
      </c>
      <c r="AG267" s="292">
        <v>0</v>
      </c>
      <c r="AH267" s="292">
        <v>0</v>
      </c>
      <c r="AI267" s="292">
        <v>0</v>
      </c>
      <c r="AJ267" s="292">
        <v>0</v>
      </c>
      <c r="AL267" s="290">
        <v>0</v>
      </c>
      <c r="AN267" s="290">
        <v>0</v>
      </c>
      <c r="AO267" s="290">
        <v>0</v>
      </c>
      <c r="AP267" s="290">
        <v>0</v>
      </c>
      <c r="AQ267" s="290">
        <v>0</v>
      </c>
      <c r="AR267" s="290">
        <v>0</v>
      </c>
      <c r="AS267" s="290">
        <v>0</v>
      </c>
      <c r="AT267" s="290">
        <v>0</v>
      </c>
      <c r="AU267" s="290">
        <v>0</v>
      </c>
      <c r="AV267" s="292">
        <v>0</v>
      </c>
      <c r="AW267" s="300">
        <f t="shared" si="41"/>
        <v>0</v>
      </c>
      <c r="BA267" s="235"/>
      <c r="BC267" s="235"/>
      <c r="BD267" s="235"/>
      <c r="BE267" s="301">
        <v>0.58576130879835231</v>
      </c>
    </row>
    <row r="268" spans="1:57" x14ac:dyDescent="0.25">
      <c r="A268" s="283">
        <v>2001</v>
      </c>
      <c r="B268" s="283">
        <v>12</v>
      </c>
      <c r="C268" s="283">
        <v>31</v>
      </c>
      <c r="D268" s="283">
        <v>30</v>
      </c>
      <c r="E268" s="283">
        <f t="shared" si="36"/>
        <v>30</v>
      </c>
      <c r="F268" s="286">
        <v>0</v>
      </c>
      <c r="G268" s="290">
        <v>0</v>
      </c>
      <c r="H268" s="290">
        <v>0</v>
      </c>
      <c r="I268" s="291">
        <v>4.277169727713874E-2</v>
      </c>
      <c r="J268" s="301">
        <f t="shared" si="32"/>
        <v>4.8721016457356409E-2</v>
      </c>
      <c r="K268" s="302">
        <v>13099</v>
      </c>
      <c r="L268" s="302">
        <v>2149</v>
      </c>
      <c r="M268" s="302">
        <v>7002.4880000000121</v>
      </c>
      <c r="N268" s="302">
        <v>335569.652</v>
      </c>
      <c r="O268" s="293">
        <f t="shared" si="34"/>
        <v>0.53458187647912148</v>
      </c>
      <c r="P268" s="294">
        <f t="shared" si="35"/>
        <v>156.15153652861795</v>
      </c>
      <c r="Q268" s="295">
        <v>0</v>
      </c>
      <c r="R268" s="296">
        <f t="shared" si="37"/>
        <v>6.1318570249765517E-2</v>
      </c>
      <c r="S268" s="301">
        <f t="shared" si="33"/>
        <v>-1.2417204811404972E-3</v>
      </c>
      <c r="T268" s="297">
        <v>0</v>
      </c>
      <c r="U268" s="298">
        <f>(Company_data!U268+Misc!T268)/(Company_data!J268-Company_data!I268)</f>
        <v>1.713795781346672</v>
      </c>
      <c r="V268" s="292">
        <f t="shared" si="38"/>
        <v>5.7126526044889069E-2</v>
      </c>
      <c r="W268" s="299">
        <v>0</v>
      </c>
      <c r="X268" s="290">
        <v>0</v>
      </c>
      <c r="Y268" s="290">
        <v>0</v>
      </c>
      <c r="Z268" s="296">
        <f>(Company_data!T268+F268)/Company_data!J268</f>
        <v>1.9008756777427309</v>
      </c>
      <c r="AA268" s="296">
        <f>(Company_data!S268+F268)/Company_data!J268</f>
        <v>1.9008756777427309</v>
      </c>
      <c r="AC268" s="300">
        <v>0</v>
      </c>
      <c r="AD268" s="301">
        <f t="shared" si="39"/>
        <v>4.277169727713874E-2</v>
      </c>
      <c r="AE268" s="292">
        <v>0</v>
      </c>
      <c r="AF268" s="301">
        <f t="shared" si="40"/>
        <v>4.277169727713874E-2</v>
      </c>
      <c r="AG268" s="292">
        <v>0</v>
      </c>
      <c r="AH268" s="292">
        <v>0</v>
      </c>
      <c r="AI268" s="292">
        <v>0</v>
      </c>
      <c r="AJ268" s="292">
        <v>0</v>
      </c>
      <c r="AL268" s="290">
        <v>0</v>
      </c>
      <c r="AN268" s="290">
        <v>0</v>
      </c>
      <c r="AO268" s="290">
        <v>0</v>
      </c>
      <c r="AP268" s="290">
        <v>0</v>
      </c>
      <c r="AQ268" s="290">
        <v>0</v>
      </c>
      <c r="AR268" s="290">
        <v>0</v>
      </c>
      <c r="AS268" s="290">
        <v>0</v>
      </c>
      <c r="AT268" s="290">
        <v>0</v>
      </c>
      <c r="AU268" s="290">
        <v>0</v>
      </c>
      <c r="AV268" s="292">
        <v>0</v>
      </c>
      <c r="AW268" s="300">
        <f t="shared" si="41"/>
        <v>0</v>
      </c>
      <c r="BA268" s="235"/>
      <c r="BC268" s="235"/>
      <c r="BD268" s="235"/>
      <c r="BE268" s="301">
        <v>0.53714046955731976</v>
      </c>
    </row>
    <row r="269" spans="1:57" x14ac:dyDescent="0.25">
      <c r="A269" s="283">
        <v>2002</v>
      </c>
      <c r="B269" s="283">
        <v>1</v>
      </c>
      <c r="C269" s="283">
        <v>31</v>
      </c>
      <c r="D269" s="283">
        <v>31</v>
      </c>
      <c r="E269" s="283">
        <f t="shared" si="36"/>
        <v>31</v>
      </c>
      <c r="F269" s="286">
        <v>0</v>
      </c>
      <c r="G269" s="290">
        <v>0</v>
      </c>
      <c r="H269" s="290">
        <v>0</v>
      </c>
      <c r="I269" s="291">
        <v>4.6671298500768274E-2</v>
      </c>
      <c r="J269" s="301">
        <f t="shared" si="32"/>
        <v>4.8759727609584219E-2</v>
      </c>
      <c r="K269" s="302">
        <v>13053</v>
      </c>
      <c r="L269" s="302">
        <v>2139</v>
      </c>
      <c r="M269" s="302">
        <v>7041.4859999999753</v>
      </c>
      <c r="N269" s="302">
        <v>348307.43800000002</v>
      </c>
      <c r="O269" s="293">
        <f t="shared" si="34"/>
        <v>0.53945345897494634</v>
      </c>
      <c r="P269" s="294">
        <f t="shared" si="35"/>
        <v>162.83657690509585</v>
      </c>
      <c r="Q269" s="295">
        <v>0</v>
      </c>
      <c r="R269" s="296">
        <f t="shared" si="37"/>
        <v>6.2907450872412285E-2</v>
      </c>
      <c r="S269" s="301">
        <f t="shared" si="33"/>
        <v>-1.0788014423191647E-3</v>
      </c>
      <c r="T269" s="297">
        <v>0</v>
      </c>
      <c r="U269" s="298">
        <f>(Company_data!U269+Misc!T269)/(Company_data!J269-Company_data!I269)</f>
        <v>1.7624129037802327</v>
      </c>
      <c r="V269" s="292">
        <f t="shared" si="38"/>
        <v>5.6852029154201053E-2</v>
      </c>
      <c r="W269" s="299">
        <v>0</v>
      </c>
      <c r="X269" s="290">
        <v>0</v>
      </c>
      <c r="Y269" s="290">
        <v>0</v>
      </c>
      <c r="Z269" s="296">
        <f>(Company_data!T269+F269)/Company_data!J269</f>
        <v>1.950130977044781</v>
      </c>
      <c r="AA269" s="296">
        <f>(Company_data!S269+F269)/Company_data!J269</f>
        <v>1.950130977044781</v>
      </c>
      <c r="AC269" s="300">
        <v>0</v>
      </c>
      <c r="AD269" s="301">
        <f t="shared" si="39"/>
        <v>4.6671298500768274E-2</v>
      </c>
      <c r="AE269" s="292">
        <v>0</v>
      </c>
      <c r="AF269" s="301">
        <f t="shared" si="40"/>
        <v>4.6671298500768274E-2</v>
      </c>
      <c r="AG269" s="292">
        <v>0</v>
      </c>
      <c r="AH269" s="292">
        <v>0</v>
      </c>
      <c r="AI269" s="292">
        <v>0</v>
      </c>
      <c r="AJ269" s="292">
        <v>0</v>
      </c>
      <c r="AL269" s="290">
        <v>0</v>
      </c>
      <c r="AN269" s="290">
        <v>0</v>
      </c>
      <c r="AO269" s="290">
        <v>0</v>
      </c>
      <c r="AP269" s="290">
        <v>0</v>
      </c>
      <c r="AQ269" s="290">
        <v>0</v>
      </c>
      <c r="AR269" s="290">
        <v>0</v>
      </c>
      <c r="AS269" s="290">
        <v>0</v>
      </c>
      <c r="AT269" s="290">
        <v>0</v>
      </c>
      <c r="AU269" s="290">
        <v>0</v>
      </c>
      <c r="AV269" s="292">
        <v>0</v>
      </c>
      <c r="AW269" s="300">
        <f t="shared" si="41"/>
        <v>0</v>
      </c>
      <c r="BA269" s="235"/>
      <c r="BC269" s="235"/>
      <c r="BD269" s="235"/>
      <c r="BE269" s="301">
        <v>0.45178811556769904</v>
      </c>
    </row>
    <row r="270" spans="1:57" x14ac:dyDescent="0.25">
      <c r="A270" s="283">
        <v>2002</v>
      </c>
      <c r="B270" s="283">
        <v>2</v>
      </c>
      <c r="C270" s="283">
        <v>28</v>
      </c>
      <c r="D270" s="283">
        <v>28</v>
      </c>
      <c r="E270" s="283">
        <f t="shared" si="36"/>
        <v>28</v>
      </c>
      <c r="F270" s="286">
        <v>0</v>
      </c>
      <c r="G270" s="290">
        <v>0</v>
      </c>
      <c r="H270" s="290">
        <v>0</v>
      </c>
      <c r="I270" s="291">
        <v>4.5572008706279254E-2</v>
      </c>
      <c r="J270" s="301">
        <f t="shared" si="32"/>
        <v>4.8829822399809285E-2</v>
      </c>
      <c r="K270" s="302">
        <v>13158</v>
      </c>
      <c r="L270" s="302">
        <v>2137</v>
      </c>
      <c r="M270" s="302">
        <v>6447.6240000000107</v>
      </c>
      <c r="N270" s="302">
        <v>335481.94099999999</v>
      </c>
      <c r="O270" s="293">
        <f t="shared" si="34"/>
        <v>0.49001550387596982</v>
      </c>
      <c r="P270" s="294">
        <f t="shared" si="35"/>
        <v>156.98733785680861</v>
      </c>
      <c r="Q270" s="295">
        <v>0</v>
      </c>
      <c r="R270" s="296">
        <f t="shared" si="37"/>
        <v>5.8159252042034253E-2</v>
      </c>
      <c r="S270" s="301">
        <f t="shared" si="33"/>
        <v>-9.0053356175576194E-4</v>
      </c>
      <c r="T270" s="297">
        <v>0</v>
      </c>
      <c r="U270" s="298">
        <f>(Company_data!U270+Misc!T270)/(Company_data!J270-Company_data!I270)</f>
        <v>1.5127360056446135</v>
      </c>
      <c r="V270" s="292">
        <f t="shared" si="38"/>
        <v>5.4026285915879053E-2</v>
      </c>
      <c r="W270" s="299">
        <v>0</v>
      </c>
      <c r="X270" s="290">
        <v>0</v>
      </c>
      <c r="Y270" s="290">
        <v>0</v>
      </c>
      <c r="Z270" s="296">
        <f>(Company_data!T270+F270)/Company_data!J270</f>
        <v>1.628459057176959</v>
      </c>
      <c r="AA270" s="296">
        <f>(Company_data!S270+F270)/Company_data!J270</f>
        <v>1.628459057176959</v>
      </c>
      <c r="AC270" s="300">
        <v>0</v>
      </c>
      <c r="AD270" s="301">
        <f t="shared" si="39"/>
        <v>4.5572008706279254E-2</v>
      </c>
      <c r="AE270" s="292">
        <v>0</v>
      </c>
      <c r="AF270" s="301">
        <f t="shared" si="40"/>
        <v>4.5572008706279254E-2</v>
      </c>
      <c r="AG270" s="292">
        <v>0</v>
      </c>
      <c r="AH270" s="292">
        <v>0</v>
      </c>
      <c r="AI270" s="292">
        <v>0</v>
      </c>
      <c r="AJ270" s="292">
        <v>0</v>
      </c>
      <c r="AL270" s="290">
        <v>0</v>
      </c>
      <c r="AN270" s="290">
        <v>0</v>
      </c>
      <c r="AO270" s="290">
        <v>0</v>
      </c>
      <c r="AP270" s="290">
        <v>0</v>
      </c>
      <c r="AQ270" s="290">
        <v>0</v>
      </c>
      <c r="AR270" s="290">
        <v>0</v>
      </c>
      <c r="AS270" s="290">
        <v>0</v>
      </c>
      <c r="AT270" s="290">
        <v>0</v>
      </c>
      <c r="AU270" s="290">
        <v>0</v>
      </c>
      <c r="AV270" s="292">
        <v>0</v>
      </c>
      <c r="AW270" s="300">
        <f t="shared" si="41"/>
        <v>0</v>
      </c>
      <c r="BA270" s="235"/>
      <c r="BC270" s="235"/>
      <c r="BD270" s="235"/>
      <c r="BE270" s="301">
        <v>0.40817050599610055</v>
      </c>
    </row>
    <row r="271" spans="1:57" x14ac:dyDescent="0.25">
      <c r="A271" s="283">
        <v>2002</v>
      </c>
      <c r="B271" s="283">
        <v>3</v>
      </c>
      <c r="C271" s="283">
        <v>31</v>
      </c>
      <c r="D271" s="283">
        <v>31</v>
      </c>
      <c r="E271" s="283">
        <f t="shared" si="36"/>
        <v>31</v>
      </c>
      <c r="F271" s="286">
        <v>0</v>
      </c>
      <c r="G271" s="290">
        <v>0</v>
      </c>
      <c r="H271" s="290">
        <v>0</v>
      </c>
      <c r="I271" s="291">
        <v>4.5039315578587334E-2</v>
      </c>
      <c r="J271" s="301">
        <f t="shared" si="32"/>
        <v>4.8859204407783942E-2</v>
      </c>
      <c r="K271" s="302">
        <v>13152</v>
      </c>
      <c r="L271" s="302">
        <v>2146</v>
      </c>
      <c r="M271" s="302">
        <v>6430.0160000000033</v>
      </c>
      <c r="N271" s="302">
        <v>315008.03700000001</v>
      </c>
      <c r="O271" s="293">
        <f t="shared" si="34"/>
        <v>0.48890024330900267</v>
      </c>
      <c r="P271" s="294">
        <f t="shared" si="35"/>
        <v>146.78846085740915</v>
      </c>
      <c r="Q271" s="295">
        <v>0</v>
      </c>
      <c r="R271" s="296">
        <f t="shared" si="37"/>
        <v>6.4357831051375269E-2</v>
      </c>
      <c r="S271" s="301">
        <f t="shared" si="33"/>
        <v>-7.5672464879317225E-4</v>
      </c>
      <c r="T271" s="297">
        <v>0</v>
      </c>
      <c r="U271" s="298">
        <f>(Company_data!U271+Misc!T271)/(Company_data!J271-Company_data!I271)</f>
        <v>1.8194975225336576</v>
      </c>
      <c r="V271" s="292">
        <f t="shared" si="38"/>
        <v>5.8693468468827663E-2</v>
      </c>
      <c r="W271" s="299">
        <v>0</v>
      </c>
      <c r="X271" s="290">
        <v>0</v>
      </c>
      <c r="Y271" s="290">
        <v>0</v>
      </c>
      <c r="Z271" s="296">
        <f>(Company_data!T271+F271)/Company_data!J271</f>
        <v>1.9950927625926334</v>
      </c>
      <c r="AA271" s="296">
        <f>(Company_data!S271+F271)/Company_data!J271</f>
        <v>1.9950927625926334</v>
      </c>
      <c r="AC271" s="300">
        <v>0</v>
      </c>
      <c r="AD271" s="301">
        <f t="shared" si="39"/>
        <v>4.5039315578587334E-2</v>
      </c>
      <c r="AE271" s="292">
        <v>0</v>
      </c>
      <c r="AF271" s="301">
        <f t="shared" si="40"/>
        <v>4.5039315578587334E-2</v>
      </c>
      <c r="AG271" s="292">
        <v>0</v>
      </c>
      <c r="AH271" s="292">
        <v>0</v>
      </c>
      <c r="AI271" s="292">
        <v>0</v>
      </c>
      <c r="AJ271" s="292">
        <v>0</v>
      </c>
      <c r="AL271" s="290">
        <v>0</v>
      </c>
      <c r="AN271" s="290">
        <v>0</v>
      </c>
      <c r="AO271" s="290">
        <v>0</v>
      </c>
      <c r="AP271" s="290">
        <v>0</v>
      </c>
      <c r="AQ271" s="290">
        <v>0</v>
      </c>
      <c r="AR271" s="290">
        <v>0</v>
      </c>
      <c r="AS271" s="290">
        <v>0</v>
      </c>
      <c r="AT271" s="290">
        <v>0</v>
      </c>
      <c r="AU271" s="290">
        <v>0</v>
      </c>
      <c r="AV271" s="292">
        <v>0</v>
      </c>
      <c r="AW271" s="300">
        <f t="shared" si="41"/>
        <v>0</v>
      </c>
      <c r="BA271" s="235"/>
      <c r="BC271" s="235"/>
      <c r="BD271" s="235"/>
      <c r="BE271" s="301">
        <v>0.43429165040465406</v>
      </c>
    </row>
    <row r="272" spans="1:57" x14ac:dyDescent="0.25">
      <c r="A272" s="283">
        <v>2002</v>
      </c>
      <c r="B272" s="283">
        <v>4</v>
      </c>
      <c r="C272" s="283">
        <v>30</v>
      </c>
      <c r="D272" s="283">
        <v>31</v>
      </c>
      <c r="E272" s="283">
        <f t="shared" si="36"/>
        <v>31</v>
      </c>
      <c r="F272" s="286">
        <v>0</v>
      </c>
      <c r="G272" s="290">
        <v>0</v>
      </c>
      <c r="H272" s="290">
        <v>0</v>
      </c>
      <c r="I272" s="291">
        <v>4.7260894823953924E-2</v>
      </c>
      <c r="J272" s="301">
        <f t="shared" si="32"/>
        <v>4.8831213787434234E-2</v>
      </c>
      <c r="K272" s="302">
        <v>13023</v>
      </c>
      <c r="L272" s="302">
        <v>2142</v>
      </c>
      <c r="M272" s="302">
        <v>6944.1819999999716</v>
      </c>
      <c r="N272" s="302">
        <v>336843.51300000004</v>
      </c>
      <c r="O272" s="293">
        <f t="shared" si="34"/>
        <v>0.53322444905167565</v>
      </c>
      <c r="P272" s="294">
        <f t="shared" si="35"/>
        <v>157.25654201680675</v>
      </c>
      <c r="Q272" s="295">
        <v>0</v>
      </c>
      <c r="R272" s="296">
        <f t="shared" si="37"/>
        <v>7.0417625883711282E-2</v>
      </c>
      <c r="S272" s="301">
        <f t="shared" si="33"/>
        <v>-6.6717896517988484E-4</v>
      </c>
      <c r="T272" s="297">
        <v>0</v>
      </c>
      <c r="U272" s="298">
        <f>(Company_data!U272+Misc!T272)/(Company_data!J272-Company_data!I272)</f>
        <v>1.9655508488220468</v>
      </c>
      <c r="V272" s="292">
        <f t="shared" si="38"/>
        <v>6.3404866091033768E-2</v>
      </c>
      <c r="W272" s="299">
        <v>0</v>
      </c>
      <c r="X272" s="290">
        <v>0</v>
      </c>
      <c r="Y272" s="290">
        <v>0</v>
      </c>
      <c r="Z272" s="296">
        <f>(Company_data!T272+F272)/Company_data!J272</f>
        <v>2.1125287765113385</v>
      </c>
      <c r="AA272" s="296">
        <f>(Company_data!S272+F272)/Company_data!J272</f>
        <v>2.1125287765113385</v>
      </c>
      <c r="AC272" s="300">
        <v>0</v>
      </c>
      <c r="AD272" s="301">
        <f t="shared" si="39"/>
        <v>4.7260894823953924E-2</v>
      </c>
      <c r="AE272" s="292">
        <v>0</v>
      </c>
      <c r="AF272" s="301">
        <f t="shared" si="40"/>
        <v>4.7260894823953924E-2</v>
      </c>
      <c r="AG272" s="292">
        <v>0</v>
      </c>
      <c r="AH272" s="292">
        <v>0</v>
      </c>
      <c r="AI272" s="292">
        <v>0</v>
      </c>
      <c r="AJ272" s="292">
        <v>0</v>
      </c>
      <c r="AL272" s="290">
        <v>0</v>
      </c>
      <c r="AN272" s="290">
        <v>0</v>
      </c>
      <c r="AO272" s="290">
        <v>0</v>
      </c>
      <c r="AP272" s="290">
        <v>0</v>
      </c>
      <c r="AQ272" s="290">
        <v>0</v>
      </c>
      <c r="AR272" s="290">
        <v>0</v>
      </c>
      <c r="AS272" s="290">
        <v>0</v>
      </c>
      <c r="AT272" s="290">
        <v>0</v>
      </c>
      <c r="AU272" s="290">
        <v>0</v>
      </c>
      <c r="AV272" s="292">
        <v>0</v>
      </c>
      <c r="AW272" s="300">
        <f t="shared" si="41"/>
        <v>0</v>
      </c>
      <c r="BA272" s="235"/>
      <c r="BC272" s="235"/>
      <c r="BD272" s="235"/>
      <c r="BE272" s="301">
        <v>0.47865059040957675</v>
      </c>
    </row>
    <row r="273" spans="1:57" x14ac:dyDescent="0.25">
      <c r="A273" s="283">
        <v>2002</v>
      </c>
      <c r="B273" s="283">
        <v>5</v>
      </c>
      <c r="C273" s="283">
        <v>31</v>
      </c>
      <c r="D273" s="283">
        <v>30</v>
      </c>
      <c r="E273" s="283">
        <f t="shared" si="36"/>
        <v>30</v>
      </c>
      <c r="F273" s="286">
        <v>0</v>
      </c>
      <c r="G273" s="290">
        <v>0</v>
      </c>
      <c r="H273" s="290">
        <v>0</v>
      </c>
      <c r="I273" s="291">
        <v>4.9305838201493965E-2</v>
      </c>
      <c r="J273" s="301">
        <f t="shared" ref="J273:J336" si="42">AVERAGE(I262:I273)</f>
        <v>4.8765014386193045E-2</v>
      </c>
      <c r="K273" s="302">
        <v>13159</v>
      </c>
      <c r="L273" s="302">
        <v>2136</v>
      </c>
      <c r="M273" s="302">
        <v>7531.2619999999879</v>
      </c>
      <c r="N273" s="302">
        <v>326880.109</v>
      </c>
      <c r="O273" s="293">
        <f t="shared" si="34"/>
        <v>0.57232783646173624</v>
      </c>
      <c r="P273" s="294">
        <f t="shared" si="35"/>
        <v>153.03375889513109</v>
      </c>
      <c r="Q273" s="295">
        <v>0</v>
      </c>
      <c r="R273" s="296">
        <f t="shared" si="37"/>
        <v>7.5678610908592889E-2</v>
      </c>
      <c r="S273" s="301">
        <f t="shared" si="33"/>
        <v>-5.9392762335630511E-4</v>
      </c>
      <c r="T273" s="297">
        <v>0</v>
      </c>
      <c r="U273" s="298">
        <f>(Company_data!U273+Misc!T273)/(Company_data!J273-Company_data!I273)</f>
        <v>2.0724186668661817</v>
      </c>
      <c r="V273" s="292">
        <f t="shared" si="38"/>
        <v>6.9080622228872721E-2</v>
      </c>
      <c r="W273" s="299">
        <v>0</v>
      </c>
      <c r="X273" s="290">
        <v>0</v>
      </c>
      <c r="Y273" s="290">
        <v>0</v>
      </c>
      <c r="Z273" s="296">
        <f>(Company_data!T273+F273)/Company_data!J273</f>
        <v>2.3460369381663795</v>
      </c>
      <c r="AA273" s="296">
        <f>(Company_data!S273+F273)/Company_data!J273</f>
        <v>2.3460369381663795</v>
      </c>
      <c r="AC273" s="300">
        <v>0</v>
      </c>
      <c r="AD273" s="301">
        <f t="shared" si="39"/>
        <v>4.9305838201493965E-2</v>
      </c>
      <c r="AE273" s="292">
        <v>0</v>
      </c>
      <c r="AF273" s="301">
        <f t="shared" si="40"/>
        <v>4.9305838201493965E-2</v>
      </c>
      <c r="AG273" s="292">
        <v>0</v>
      </c>
      <c r="AH273" s="292">
        <v>0</v>
      </c>
      <c r="AI273" s="292">
        <v>0</v>
      </c>
      <c r="AJ273" s="292">
        <v>0</v>
      </c>
      <c r="AL273" s="290">
        <v>0</v>
      </c>
      <c r="AN273" s="290">
        <v>0</v>
      </c>
      <c r="AO273" s="290">
        <v>0</v>
      </c>
      <c r="AP273" s="290">
        <v>0</v>
      </c>
      <c r="AQ273" s="290">
        <v>0</v>
      </c>
      <c r="AR273" s="290">
        <v>0</v>
      </c>
      <c r="AS273" s="290">
        <v>0</v>
      </c>
      <c r="AT273" s="290">
        <v>0</v>
      </c>
      <c r="AU273" s="290">
        <v>0</v>
      </c>
      <c r="AV273" s="292">
        <v>0</v>
      </c>
      <c r="AW273" s="300">
        <f t="shared" si="41"/>
        <v>0</v>
      </c>
      <c r="BA273" s="235"/>
      <c r="BC273" s="235"/>
      <c r="BD273" s="235"/>
      <c r="BE273" s="301">
        <v>0.48834457354564076</v>
      </c>
    </row>
    <row r="274" spans="1:57" x14ac:dyDescent="0.25">
      <c r="A274" s="283">
        <v>2002</v>
      </c>
      <c r="B274" s="283">
        <v>6</v>
      </c>
      <c r="C274" s="283">
        <v>30</v>
      </c>
      <c r="D274" s="283">
        <v>31</v>
      </c>
      <c r="E274" s="283">
        <f t="shared" si="36"/>
        <v>31</v>
      </c>
      <c r="F274" s="286">
        <v>0</v>
      </c>
      <c r="G274" s="290">
        <v>0</v>
      </c>
      <c r="H274" s="290">
        <v>0</v>
      </c>
      <c r="I274" s="291">
        <v>5.0188301465506575E-2</v>
      </c>
      <c r="J274" s="301">
        <f t="shared" si="42"/>
        <v>4.8675800225023581E-2</v>
      </c>
      <c r="K274" s="302">
        <v>13263</v>
      </c>
      <c r="L274" s="302">
        <v>2125</v>
      </c>
      <c r="M274" s="302">
        <v>7863.5569999999716</v>
      </c>
      <c r="N274" s="302">
        <v>350717.29500000004</v>
      </c>
      <c r="O274" s="293">
        <f t="shared" si="34"/>
        <v>0.59289429239236757</v>
      </c>
      <c r="P274" s="294">
        <f t="shared" si="35"/>
        <v>165.04343294117649</v>
      </c>
      <c r="Q274" s="295">
        <v>0</v>
      </c>
      <c r="R274" s="296">
        <f t="shared" si="37"/>
        <v>7.5096823562222872E-2</v>
      </c>
      <c r="S274" s="301">
        <f t="shared" si="33"/>
        <v>-6.0859980541768527E-4</v>
      </c>
      <c r="T274" s="297">
        <v>0</v>
      </c>
      <c r="U274" s="298">
        <f>(Company_data!U274+Misc!T274)/(Company_data!J274-Company_data!I274)</f>
        <v>2.1409498326258336</v>
      </c>
      <c r="V274" s="292">
        <f t="shared" si="38"/>
        <v>6.9062897826639796E-2</v>
      </c>
      <c r="W274" s="299">
        <v>0</v>
      </c>
      <c r="X274" s="290">
        <v>0</v>
      </c>
      <c r="Y274" s="290">
        <v>0</v>
      </c>
      <c r="Z274" s="296">
        <f>(Company_data!T274+F274)/Company_data!J274</f>
        <v>2.2529047068666861</v>
      </c>
      <c r="AA274" s="296">
        <f>(Company_data!S274+F274)/Company_data!J274</f>
        <v>2.2529047068666861</v>
      </c>
      <c r="AC274" s="300">
        <v>0</v>
      </c>
      <c r="AD274" s="301">
        <f t="shared" si="39"/>
        <v>5.0188301465506575E-2</v>
      </c>
      <c r="AE274" s="292">
        <v>0</v>
      </c>
      <c r="AF274" s="301">
        <f t="shared" si="40"/>
        <v>5.0188301465506575E-2</v>
      </c>
      <c r="AG274" s="292">
        <v>0</v>
      </c>
      <c r="AH274" s="292">
        <v>0</v>
      </c>
      <c r="AI274" s="292">
        <v>0</v>
      </c>
      <c r="AJ274" s="292">
        <v>0</v>
      </c>
      <c r="AL274" s="290">
        <v>0</v>
      </c>
      <c r="AN274" s="290">
        <v>0</v>
      </c>
      <c r="AO274" s="290">
        <v>0</v>
      </c>
      <c r="AP274" s="290">
        <v>0</v>
      </c>
      <c r="AQ274" s="290">
        <v>0</v>
      </c>
      <c r="AR274" s="290">
        <v>0</v>
      </c>
      <c r="AS274" s="290">
        <v>0</v>
      </c>
      <c r="AT274" s="290">
        <v>0</v>
      </c>
      <c r="AU274" s="290">
        <v>0</v>
      </c>
      <c r="AV274" s="292">
        <v>0</v>
      </c>
      <c r="AW274" s="300">
        <f t="shared" si="41"/>
        <v>0</v>
      </c>
      <c r="BA274" s="235"/>
      <c r="BC274" s="235"/>
      <c r="BD274" s="235"/>
      <c r="BE274" s="301">
        <v>0.478359956579895</v>
      </c>
    </row>
    <row r="275" spans="1:57" x14ac:dyDescent="0.25">
      <c r="A275" s="283">
        <v>2002</v>
      </c>
      <c r="B275" s="283">
        <v>7</v>
      </c>
      <c r="C275" s="283">
        <v>31</v>
      </c>
      <c r="D275" s="283">
        <v>30</v>
      </c>
      <c r="E275" s="283">
        <f t="shared" si="36"/>
        <v>30</v>
      </c>
      <c r="F275" s="286">
        <v>0</v>
      </c>
      <c r="G275" s="290">
        <v>0</v>
      </c>
      <c r="H275" s="290">
        <v>0</v>
      </c>
      <c r="I275" s="291">
        <v>5.1070764729519186E-2</v>
      </c>
      <c r="J275" s="301">
        <f t="shared" si="42"/>
        <v>4.8610356247153798E-2</v>
      </c>
      <c r="K275" s="302">
        <v>12885</v>
      </c>
      <c r="L275" s="302">
        <v>2125</v>
      </c>
      <c r="M275" s="302">
        <v>8380.189000000013</v>
      </c>
      <c r="N275" s="302">
        <v>328221.09700000001</v>
      </c>
      <c r="O275" s="293">
        <f t="shared" si="34"/>
        <v>0.65038331393092841</v>
      </c>
      <c r="P275" s="294">
        <f t="shared" si="35"/>
        <v>154.45698682352941</v>
      </c>
      <c r="Q275" s="295">
        <v>0</v>
      </c>
      <c r="R275" s="296">
        <f t="shared" si="37"/>
        <v>8.0881531528803868E-2</v>
      </c>
      <c r="S275" s="301">
        <f t="shared" si="33"/>
        <v>-6.1101235688106048E-4</v>
      </c>
      <c r="T275" s="297">
        <v>0</v>
      </c>
      <c r="U275" s="298">
        <f>(Company_data!U275+Misc!T275)/(Company_data!J275-Company_data!I275)</f>
        <v>2.167738458255978</v>
      </c>
      <c r="V275" s="292">
        <f t="shared" si="38"/>
        <v>7.2257948608532602E-2</v>
      </c>
      <c r="W275" s="299">
        <v>0</v>
      </c>
      <c r="X275" s="290">
        <v>0</v>
      </c>
      <c r="Y275" s="290">
        <v>0</v>
      </c>
      <c r="Z275" s="296">
        <f>(Company_data!T275+F275)/Company_data!J275</f>
        <v>2.5073274773929199</v>
      </c>
      <c r="AA275" s="296">
        <f>(Company_data!S275+F275)/Company_data!J275</f>
        <v>2.5073274773929199</v>
      </c>
      <c r="AC275" s="300">
        <v>0</v>
      </c>
      <c r="AD275" s="301">
        <f t="shared" si="39"/>
        <v>5.1070764729519186E-2</v>
      </c>
      <c r="AE275" s="292">
        <v>0</v>
      </c>
      <c r="AF275" s="301">
        <f t="shared" si="40"/>
        <v>5.1070764729519186E-2</v>
      </c>
      <c r="AG275" s="292">
        <v>0</v>
      </c>
      <c r="AH275" s="292">
        <v>0</v>
      </c>
      <c r="AI275" s="292">
        <v>0</v>
      </c>
      <c r="AJ275" s="292">
        <v>0</v>
      </c>
      <c r="AL275" s="290">
        <v>0</v>
      </c>
      <c r="AN275" s="290">
        <v>0</v>
      </c>
      <c r="AO275" s="290">
        <v>0</v>
      </c>
      <c r="AP275" s="290">
        <v>0</v>
      </c>
      <c r="AQ275" s="290">
        <v>0</v>
      </c>
      <c r="AR275" s="290">
        <v>0</v>
      </c>
      <c r="AS275" s="290">
        <v>0</v>
      </c>
      <c r="AT275" s="290">
        <v>0</v>
      </c>
      <c r="AU275" s="290">
        <v>0</v>
      </c>
      <c r="AV275" s="292">
        <v>0</v>
      </c>
      <c r="AW275" s="300">
        <f t="shared" si="41"/>
        <v>0</v>
      </c>
      <c r="BA275" s="235"/>
      <c r="BC275" s="235"/>
      <c r="BD275" s="235"/>
      <c r="BE275" s="301">
        <v>0.51030350466763852</v>
      </c>
    </row>
    <row r="276" spans="1:57" x14ac:dyDescent="0.25">
      <c r="A276" s="283">
        <v>2002</v>
      </c>
      <c r="B276" s="283">
        <v>8</v>
      </c>
      <c r="C276" s="283">
        <v>31</v>
      </c>
      <c r="D276" s="283">
        <v>31</v>
      </c>
      <c r="E276" s="283">
        <f t="shared" si="36"/>
        <v>31</v>
      </c>
      <c r="F276" s="286">
        <v>0</v>
      </c>
      <c r="G276" s="290">
        <v>0</v>
      </c>
      <c r="H276" s="290">
        <v>0</v>
      </c>
      <c r="I276" s="291">
        <v>5.0961052099140113E-2</v>
      </c>
      <c r="J276" s="301">
        <f t="shared" si="42"/>
        <v>4.8546022984594678E-2</v>
      </c>
      <c r="K276" s="302">
        <v>12978</v>
      </c>
      <c r="L276" s="302">
        <v>2122</v>
      </c>
      <c r="M276" s="302">
        <v>8109.5140000000247</v>
      </c>
      <c r="N276" s="302">
        <v>328525.01499999996</v>
      </c>
      <c r="O276" s="293">
        <f t="shared" si="34"/>
        <v>0.62486623516720796</v>
      </c>
      <c r="P276" s="294">
        <f t="shared" si="35"/>
        <v>154.81857445805841</v>
      </c>
      <c r="Q276" s="295">
        <v>0</v>
      </c>
      <c r="R276" s="296">
        <f t="shared" si="37"/>
        <v>8.2708114608959368E-2</v>
      </c>
      <c r="S276" s="301">
        <f t="shared" si="33"/>
        <v>-5.9767852686857387E-4</v>
      </c>
      <c r="T276" s="297">
        <v>0</v>
      </c>
      <c r="U276" s="298">
        <f>(Company_data!U276+Misc!T276)/(Company_data!J276-Company_data!I276)</f>
        <v>2.3811724367777942</v>
      </c>
      <c r="V276" s="292">
        <f t="shared" si="38"/>
        <v>7.6812014089606265E-2</v>
      </c>
      <c r="W276" s="299">
        <v>0</v>
      </c>
      <c r="X276" s="290">
        <v>0</v>
      </c>
      <c r="Y276" s="290">
        <v>0</v>
      </c>
      <c r="Z276" s="296">
        <f>(Company_data!T276+F276)/Company_data!J276</f>
        <v>2.5639515528777403</v>
      </c>
      <c r="AA276" s="296">
        <f>(Company_data!S276+F276)/Company_data!J276</f>
        <v>2.5639515528777403</v>
      </c>
      <c r="AC276" s="300">
        <v>0</v>
      </c>
      <c r="AD276" s="301">
        <f t="shared" si="39"/>
        <v>5.0961052099140113E-2</v>
      </c>
      <c r="AE276" s="292">
        <v>0</v>
      </c>
      <c r="AF276" s="301">
        <f t="shared" si="40"/>
        <v>5.0961052099140113E-2</v>
      </c>
      <c r="AG276" s="292">
        <v>0</v>
      </c>
      <c r="AH276" s="292">
        <v>0</v>
      </c>
      <c r="AI276" s="292">
        <v>0</v>
      </c>
      <c r="AJ276" s="292">
        <v>0</v>
      </c>
      <c r="AL276" s="290">
        <v>0</v>
      </c>
      <c r="AN276" s="290">
        <v>0</v>
      </c>
      <c r="AO276" s="290">
        <v>0</v>
      </c>
      <c r="AP276" s="290">
        <v>0</v>
      </c>
      <c r="AQ276" s="290">
        <v>0</v>
      </c>
      <c r="AR276" s="290">
        <v>0</v>
      </c>
      <c r="AS276" s="290">
        <v>0</v>
      </c>
      <c r="AT276" s="290">
        <v>0</v>
      </c>
      <c r="AU276" s="290">
        <v>0</v>
      </c>
      <c r="AV276" s="292">
        <v>0</v>
      </c>
      <c r="AW276" s="300">
        <f t="shared" si="41"/>
        <v>0</v>
      </c>
      <c r="BA276" s="235"/>
      <c r="BC276" s="235"/>
      <c r="BD276" s="235"/>
      <c r="BE276" s="301">
        <v>0.50761049061415953</v>
      </c>
    </row>
    <row r="277" spans="1:57" x14ac:dyDescent="0.25">
      <c r="A277" s="283">
        <v>2002</v>
      </c>
      <c r="B277" s="283">
        <v>9</v>
      </c>
      <c r="C277" s="283">
        <v>30</v>
      </c>
      <c r="D277" s="283">
        <v>31</v>
      </c>
      <c r="E277" s="283">
        <f t="shared" si="36"/>
        <v>31</v>
      </c>
      <c r="F277" s="286">
        <v>0</v>
      </c>
      <c r="G277" s="290">
        <v>0</v>
      </c>
      <c r="H277" s="290">
        <v>0</v>
      </c>
      <c r="I277" s="291">
        <v>5.0932209886592646E-2</v>
      </c>
      <c r="J277" s="301">
        <f t="shared" si="42"/>
        <v>4.8468249680613584E-2</v>
      </c>
      <c r="K277" s="302">
        <v>13755</v>
      </c>
      <c r="L277" s="302">
        <v>2110</v>
      </c>
      <c r="M277" s="302">
        <v>8482.2189999999828</v>
      </c>
      <c r="N277" s="302">
        <v>329622</v>
      </c>
      <c r="O277" s="293">
        <f t="shared" si="34"/>
        <v>0.61666441294074759</v>
      </c>
      <c r="P277" s="294">
        <f t="shared" si="35"/>
        <v>156.21895734597157</v>
      </c>
      <c r="Q277" s="295">
        <v>0</v>
      </c>
      <c r="R277" s="296">
        <f t="shared" si="37"/>
        <v>8.3199894674800587E-2</v>
      </c>
      <c r="S277" s="301">
        <f t="shared" si="33"/>
        <v>-6.3819975019419745E-4</v>
      </c>
      <c r="T277" s="297">
        <v>0</v>
      </c>
      <c r="U277" s="298">
        <f>(Company_data!U277+Misc!T277)/(Company_data!J277-Company_data!I277)</f>
        <v>2.3457534963642672</v>
      </c>
      <c r="V277" s="292">
        <f t="shared" si="38"/>
        <v>7.5669467624653777E-2</v>
      </c>
      <c r="W277" s="299">
        <v>0</v>
      </c>
      <c r="X277" s="290">
        <v>0</v>
      </c>
      <c r="Y277" s="290">
        <v>0</v>
      </c>
      <c r="Z277" s="296">
        <f>(Company_data!T277+F277)/Company_data!J277</f>
        <v>2.4959968402440178</v>
      </c>
      <c r="AA277" s="296">
        <f>(Company_data!S277+F277)/Company_data!J277</f>
        <v>2.4959968402440178</v>
      </c>
      <c r="AC277" s="300">
        <v>0</v>
      </c>
      <c r="AD277" s="301">
        <f t="shared" si="39"/>
        <v>5.0932209886592646E-2</v>
      </c>
      <c r="AE277" s="292">
        <v>0</v>
      </c>
      <c r="AF277" s="301">
        <f t="shared" si="40"/>
        <v>5.0932209886592646E-2</v>
      </c>
      <c r="AG277" s="292">
        <v>0</v>
      </c>
      <c r="AH277" s="292">
        <v>0</v>
      </c>
      <c r="AI277" s="292">
        <v>0</v>
      </c>
      <c r="AJ277" s="292">
        <v>0</v>
      </c>
      <c r="AL277" s="290">
        <v>0</v>
      </c>
      <c r="AN277" s="290">
        <v>0</v>
      </c>
      <c r="AO277" s="290">
        <v>0</v>
      </c>
      <c r="AP277" s="290">
        <v>0</v>
      </c>
      <c r="AQ277" s="290">
        <v>0</v>
      </c>
      <c r="AR277" s="290">
        <v>0</v>
      </c>
      <c r="AS277" s="290">
        <v>0</v>
      </c>
      <c r="AT277" s="290">
        <v>0</v>
      </c>
      <c r="AU277" s="290">
        <v>0</v>
      </c>
      <c r="AV277" s="292">
        <v>0</v>
      </c>
      <c r="AW277" s="300">
        <f t="shared" si="41"/>
        <v>0</v>
      </c>
      <c r="BA277" s="235"/>
      <c r="BC277" s="235"/>
      <c r="BD277" s="235"/>
      <c r="BE277" s="301">
        <v>0.52749850178960944</v>
      </c>
    </row>
    <row r="278" spans="1:57" x14ac:dyDescent="0.25">
      <c r="A278" s="283">
        <v>2002</v>
      </c>
      <c r="B278" s="283">
        <v>10</v>
      </c>
      <c r="C278" s="283">
        <v>31</v>
      </c>
      <c r="D278" s="283">
        <v>30</v>
      </c>
      <c r="E278" s="283">
        <f t="shared" si="36"/>
        <v>30</v>
      </c>
      <c r="F278" s="286">
        <v>0</v>
      </c>
      <c r="G278" s="290">
        <v>0</v>
      </c>
      <c r="H278" s="290">
        <v>0</v>
      </c>
      <c r="I278" s="291">
        <v>5.0227755379555573E-2</v>
      </c>
      <c r="J278" s="301">
        <f t="shared" si="42"/>
        <v>4.8346330807668592E-2</v>
      </c>
      <c r="K278" s="302">
        <v>14057</v>
      </c>
      <c r="L278" s="302">
        <v>2104</v>
      </c>
      <c r="M278" s="302">
        <v>8511.7069999999949</v>
      </c>
      <c r="N278" s="302">
        <v>310899.21000000002</v>
      </c>
      <c r="O278" s="293">
        <f t="shared" si="34"/>
        <v>0.6055137653837942</v>
      </c>
      <c r="P278" s="294">
        <f t="shared" si="35"/>
        <v>147.76578422053234</v>
      </c>
      <c r="Q278" s="295">
        <v>0</v>
      </c>
      <c r="R278" s="296">
        <f t="shared" si="37"/>
        <v>7.9083644366899866E-2</v>
      </c>
      <c r="S278" s="301">
        <f t="shared" si="33"/>
        <v>-7.5777769408533896E-4</v>
      </c>
      <c r="T278" s="297">
        <v>0</v>
      </c>
      <c r="U278" s="298">
        <f>(Company_data!U278+Misc!T278)/(Company_data!J278-Company_data!I278)</f>
        <v>2.1506235762024919</v>
      </c>
      <c r="V278" s="292">
        <f t="shared" si="38"/>
        <v>7.168745254008306E-2</v>
      </c>
      <c r="W278" s="299">
        <v>0</v>
      </c>
      <c r="X278" s="290">
        <v>0</v>
      </c>
      <c r="Y278" s="290">
        <v>0</v>
      </c>
      <c r="Z278" s="296">
        <f>(Company_data!T278+F278)/Company_data!J278</f>
        <v>2.4515929753738956</v>
      </c>
      <c r="AA278" s="296">
        <f>(Company_data!S278+F278)/Company_data!J278</f>
        <v>2.4515929753738956</v>
      </c>
      <c r="AC278" s="300">
        <v>0</v>
      </c>
      <c r="AD278" s="301">
        <f t="shared" si="39"/>
        <v>5.0227755379555573E-2</v>
      </c>
      <c r="AE278" s="292">
        <v>0</v>
      </c>
      <c r="AF278" s="301">
        <f t="shared" si="40"/>
        <v>5.0227755379555573E-2</v>
      </c>
      <c r="AG278" s="292">
        <v>0</v>
      </c>
      <c r="AH278" s="292">
        <v>0</v>
      </c>
      <c r="AI278" s="292">
        <v>0</v>
      </c>
      <c r="AJ278" s="292">
        <v>0</v>
      </c>
      <c r="AL278" s="290">
        <v>0</v>
      </c>
      <c r="AN278" s="290">
        <v>0</v>
      </c>
      <c r="AO278" s="290">
        <v>0</v>
      </c>
      <c r="AP278" s="290">
        <v>0</v>
      </c>
      <c r="AQ278" s="290">
        <v>0</v>
      </c>
      <c r="AR278" s="290">
        <v>0</v>
      </c>
      <c r="AS278" s="290">
        <v>0</v>
      </c>
      <c r="AT278" s="290">
        <v>0</v>
      </c>
      <c r="AU278" s="290">
        <v>0</v>
      </c>
      <c r="AV278" s="292">
        <v>0</v>
      </c>
      <c r="AW278" s="300">
        <f t="shared" si="41"/>
        <v>0</v>
      </c>
      <c r="BA278" s="235"/>
      <c r="BC278" s="235"/>
      <c r="BD278" s="235"/>
      <c r="BE278" s="301">
        <v>0.54206957104956155</v>
      </c>
    </row>
    <row r="279" spans="1:57" x14ac:dyDescent="0.25">
      <c r="A279" s="283">
        <v>2002</v>
      </c>
      <c r="B279" s="283">
        <v>11</v>
      </c>
      <c r="C279" s="283">
        <v>30</v>
      </c>
      <c r="D279" s="283">
        <v>31</v>
      </c>
      <c r="E279" s="283">
        <f t="shared" si="36"/>
        <v>31</v>
      </c>
      <c r="F279" s="286">
        <v>0</v>
      </c>
      <c r="G279" s="290">
        <v>0</v>
      </c>
      <c r="H279" s="290">
        <v>0</v>
      </c>
      <c r="I279" s="291">
        <v>4.8167803692212449E-2</v>
      </c>
      <c r="J279" s="301">
        <f t="shared" si="42"/>
        <v>4.8180745028395665E-2</v>
      </c>
      <c r="K279" s="302">
        <v>14153</v>
      </c>
      <c r="L279" s="302">
        <v>2099</v>
      </c>
      <c r="M279" s="302">
        <v>8035.3530000000028</v>
      </c>
      <c r="N279" s="302">
        <v>319119.73300000001</v>
      </c>
      <c r="O279" s="293">
        <f t="shared" si="34"/>
        <v>0.56774909913092653</v>
      </c>
      <c r="P279" s="294">
        <f t="shared" si="35"/>
        <v>152.03417484516436</v>
      </c>
      <c r="Q279" s="295">
        <v>0</v>
      </c>
      <c r="R279" s="296">
        <f t="shared" si="37"/>
        <v>6.2153403041717153E-2</v>
      </c>
      <c r="S279" s="301">
        <f t="shared" si="33"/>
        <v>-9.8295465470305682E-4</v>
      </c>
      <c r="T279" s="297">
        <v>0</v>
      </c>
      <c r="U279" s="298">
        <f>(Company_data!U279+Misc!T279)/(Company_data!J279-Company_data!I279)</f>
        <v>1.8160584056579718</v>
      </c>
      <c r="V279" s="292">
        <f t="shared" si="38"/>
        <v>5.8582529214773284E-2</v>
      </c>
      <c r="W279" s="299">
        <v>0</v>
      </c>
      <c r="X279" s="290">
        <v>0</v>
      </c>
      <c r="Y279" s="290">
        <v>0</v>
      </c>
      <c r="Z279" s="296">
        <f>(Company_data!T279+F279)/Company_data!J279</f>
        <v>1.8646020912515147</v>
      </c>
      <c r="AA279" s="296">
        <f>(Company_data!S279+F279)/Company_data!J279</f>
        <v>1.8646020912515147</v>
      </c>
      <c r="AC279" s="300">
        <v>0</v>
      </c>
      <c r="AD279" s="301">
        <f t="shared" si="39"/>
        <v>4.8167803692212449E-2</v>
      </c>
      <c r="AE279" s="292">
        <v>0</v>
      </c>
      <c r="AF279" s="301">
        <f t="shared" si="40"/>
        <v>4.8167803692212449E-2</v>
      </c>
      <c r="AG279" s="292">
        <v>0</v>
      </c>
      <c r="AH279" s="292">
        <v>0</v>
      </c>
      <c r="AI279" s="292">
        <v>0</v>
      </c>
      <c r="AJ279" s="292">
        <v>0</v>
      </c>
      <c r="AL279" s="290">
        <v>0</v>
      </c>
      <c r="AN279" s="290">
        <v>0</v>
      </c>
      <c r="AO279" s="290">
        <v>0</v>
      </c>
      <c r="AP279" s="290">
        <v>0</v>
      </c>
      <c r="AQ279" s="290">
        <v>0</v>
      </c>
      <c r="AR279" s="290">
        <v>0</v>
      </c>
      <c r="AS279" s="290">
        <v>0</v>
      </c>
      <c r="AT279" s="290">
        <v>0</v>
      </c>
      <c r="AU279" s="290">
        <v>0</v>
      </c>
      <c r="AV279" s="292">
        <v>0</v>
      </c>
      <c r="AW279" s="300">
        <f t="shared" si="41"/>
        <v>0</v>
      </c>
      <c r="BA279" s="235"/>
      <c r="BC279" s="235"/>
      <c r="BD279" s="235"/>
      <c r="BE279" s="301">
        <v>0.5532277451097446</v>
      </c>
    </row>
    <row r="280" spans="1:57" x14ac:dyDescent="0.25">
      <c r="A280" s="283">
        <v>2002</v>
      </c>
      <c r="B280" s="283">
        <v>12</v>
      </c>
      <c r="C280" s="283">
        <v>31</v>
      </c>
      <c r="D280" s="283">
        <v>30</v>
      </c>
      <c r="E280" s="283">
        <f t="shared" si="36"/>
        <v>30</v>
      </c>
      <c r="F280" s="286">
        <v>0</v>
      </c>
      <c r="G280" s="290">
        <v>0</v>
      </c>
      <c r="H280" s="290">
        <v>0</v>
      </c>
      <c r="I280" s="291">
        <v>4.7446810133765525E-2</v>
      </c>
      <c r="J280" s="301">
        <f t="shared" si="42"/>
        <v>4.8570337766447896E-2</v>
      </c>
      <c r="K280" s="302">
        <v>14270</v>
      </c>
      <c r="L280" s="302">
        <v>2105</v>
      </c>
      <c r="M280" s="302">
        <v>7172.8670000000275</v>
      </c>
      <c r="N280" s="302">
        <v>336634.33899999998</v>
      </c>
      <c r="O280" s="293">
        <f t="shared" si="34"/>
        <v>0.50265360896986877</v>
      </c>
      <c r="P280" s="294">
        <f t="shared" si="35"/>
        <v>159.92130118764845</v>
      </c>
      <c r="Q280" s="295">
        <v>0</v>
      </c>
      <c r="R280" s="296">
        <f t="shared" si="37"/>
        <v>6.0135136867613584E-2</v>
      </c>
      <c r="S280" s="301">
        <f t="shared" si="33"/>
        <v>-1.5067869090851227E-4</v>
      </c>
      <c r="T280" s="297">
        <v>0</v>
      </c>
      <c r="U280" s="298">
        <f>(Company_data!U280+Misc!T280)/(Company_data!J280-Company_data!I280)</f>
        <v>1.6307597425336506</v>
      </c>
      <c r="V280" s="292">
        <f t="shared" si="38"/>
        <v>5.4358658084455024E-2</v>
      </c>
      <c r="W280" s="299">
        <v>0</v>
      </c>
      <c r="X280" s="290">
        <v>0</v>
      </c>
      <c r="Y280" s="290">
        <v>0</v>
      </c>
      <c r="Z280" s="296">
        <f>(Company_data!T280+F280)/Company_data!J280</f>
        <v>1.8641892428960212</v>
      </c>
      <c r="AA280" s="296">
        <f>(Company_data!S280+F280)/Company_data!J280</f>
        <v>1.8641892428960212</v>
      </c>
      <c r="AC280" s="300">
        <v>0</v>
      </c>
      <c r="AD280" s="301">
        <f t="shared" si="39"/>
        <v>4.7446810133765525E-2</v>
      </c>
      <c r="AE280" s="292">
        <v>0</v>
      </c>
      <c r="AF280" s="301">
        <f t="shared" si="40"/>
        <v>4.7446810133765525E-2</v>
      </c>
      <c r="AG280" s="292">
        <v>0</v>
      </c>
      <c r="AH280" s="292">
        <v>0</v>
      </c>
      <c r="AI280" s="292">
        <v>0</v>
      </c>
      <c r="AJ280" s="292">
        <v>0</v>
      </c>
      <c r="AL280" s="290">
        <v>0</v>
      </c>
      <c r="AN280" s="290">
        <v>0</v>
      </c>
      <c r="AO280" s="290">
        <v>0</v>
      </c>
      <c r="AP280" s="290">
        <v>0</v>
      </c>
      <c r="AQ280" s="290">
        <v>0</v>
      </c>
      <c r="AR280" s="290">
        <v>0</v>
      </c>
      <c r="AS280" s="290">
        <v>0</v>
      </c>
      <c r="AT280" s="290">
        <v>0</v>
      </c>
      <c r="AU280" s="290">
        <v>0</v>
      </c>
      <c r="AV280" s="292">
        <v>0</v>
      </c>
      <c r="AW280" s="300">
        <f t="shared" si="41"/>
        <v>0</v>
      </c>
      <c r="BA280" s="235"/>
      <c r="BC280" s="235"/>
      <c r="BD280" s="235"/>
      <c r="BE280" s="301">
        <v>0.56143771515854879</v>
      </c>
    </row>
    <row r="281" spans="1:57" x14ac:dyDescent="0.25">
      <c r="A281" s="283">
        <v>2003</v>
      </c>
      <c r="B281" s="283">
        <v>1</v>
      </c>
      <c r="C281" s="283">
        <v>31</v>
      </c>
      <c r="D281" s="283">
        <v>31</v>
      </c>
      <c r="E281" s="283">
        <f t="shared" si="36"/>
        <v>31</v>
      </c>
      <c r="F281" s="286">
        <v>0</v>
      </c>
      <c r="G281" s="290">
        <v>0</v>
      </c>
      <c r="H281" s="290">
        <v>0</v>
      </c>
      <c r="I281" s="291">
        <v>4.6505940013707253E-2</v>
      </c>
      <c r="J281" s="301">
        <f t="shared" si="42"/>
        <v>4.8556557892526143E-2</v>
      </c>
      <c r="K281" s="302">
        <v>14127</v>
      </c>
      <c r="L281" s="302">
        <v>2108</v>
      </c>
      <c r="M281" s="302">
        <v>7674.4010000000126</v>
      </c>
      <c r="N281" s="302">
        <v>292419.31699999998</v>
      </c>
      <c r="O281" s="293">
        <f t="shared" si="34"/>
        <v>0.54324350534437693</v>
      </c>
      <c r="P281" s="294">
        <f t="shared" si="35"/>
        <v>138.71884108159392</v>
      </c>
      <c r="Q281" s="295">
        <v>0</v>
      </c>
      <c r="R281" s="296">
        <f t="shared" si="37"/>
        <v>6.492369801248811E-2</v>
      </c>
      <c r="S281" s="301">
        <f t="shared" si="33"/>
        <v>-2.0316971705807568E-4</v>
      </c>
      <c r="T281" s="297">
        <v>0</v>
      </c>
      <c r="U281" s="298">
        <f>(Company_data!U281+Misc!T281)/(Company_data!J281-Company_data!I281)</f>
        <v>1.8768579935186391</v>
      </c>
      <c r="V281" s="292">
        <f t="shared" si="38"/>
        <v>6.0543806242536746E-2</v>
      </c>
      <c r="W281" s="299">
        <v>0</v>
      </c>
      <c r="X281" s="290">
        <v>0</v>
      </c>
      <c r="Y281" s="290">
        <v>0</v>
      </c>
      <c r="Z281" s="296">
        <f>(Company_data!T281+F281)/Company_data!J281</f>
        <v>2.0126346383871314</v>
      </c>
      <c r="AA281" s="296">
        <f>(Company_data!S281+F281)/Company_data!J281</f>
        <v>2.0126346383871314</v>
      </c>
      <c r="AC281" s="300">
        <v>0</v>
      </c>
      <c r="AD281" s="301">
        <f t="shared" si="39"/>
        <v>4.6505940013707253E-2</v>
      </c>
      <c r="AE281" s="292">
        <v>0</v>
      </c>
      <c r="AF281" s="301">
        <f t="shared" si="40"/>
        <v>4.6505940013707253E-2</v>
      </c>
      <c r="AG281" s="292">
        <v>0</v>
      </c>
      <c r="AH281" s="292">
        <v>0</v>
      </c>
      <c r="AI281" s="292">
        <v>0</v>
      </c>
      <c r="AJ281" s="292">
        <v>0</v>
      </c>
      <c r="AL281" s="290">
        <v>0</v>
      </c>
      <c r="AN281" s="290">
        <v>0</v>
      </c>
      <c r="AO281" s="290">
        <v>0</v>
      </c>
      <c r="AP281" s="290">
        <v>0</v>
      </c>
      <c r="AQ281" s="290">
        <v>0</v>
      </c>
      <c r="AR281" s="290">
        <v>0</v>
      </c>
      <c r="AS281" s="290">
        <v>0</v>
      </c>
      <c r="AT281" s="290">
        <v>0</v>
      </c>
      <c r="AU281" s="290">
        <v>0</v>
      </c>
      <c r="AV281" s="292">
        <v>0</v>
      </c>
      <c r="AW281" s="300">
        <f t="shared" si="41"/>
        <v>0</v>
      </c>
      <c r="BA281" s="235"/>
      <c r="BC281" s="235"/>
      <c r="BD281" s="235"/>
      <c r="BE281" s="301">
        <v>0.50027240813843732</v>
      </c>
    </row>
    <row r="282" spans="1:57" x14ac:dyDescent="0.25">
      <c r="A282" s="283">
        <v>2003</v>
      </c>
      <c r="B282" s="283">
        <v>2</v>
      </c>
      <c r="C282" s="283">
        <v>28</v>
      </c>
      <c r="D282" s="283">
        <v>28</v>
      </c>
      <c r="E282" s="283">
        <f t="shared" si="36"/>
        <v>28</v>
      </c>
      <c r="F282" s="286">
        <v>0</v>
      </c>
      <c r="G282" s="290">
        <v>0</v>
      </c>
      <c r="H282" s="290">
        <v>0</v>
      </c>
      <c r="I282" s="291">
        <v>4.547904011370861E-2</v>
      </c>
      <c r="J282" s="301">
        <f t="shared" si="42"/>
        <v>4.8548810509811934E-2</v>
      </c>
      <c r="K282" s="302">
        <v>14254</v>
      </c>
      <c r="L282" s="302">
        <v>2106</v>
      </c>
      <c r="M282" s="302">
        <v>7452.0430000000051</v>
      </c>
      <c r="N282" s="302">
        <v>363170.90600000002</v>
      </c>
      <c r="O282" s="293">
        <f t="shared" si="34"/>
        <v>0.52280363406763053</v>
      </c>
      <c r="P282" s="294">
        <f t="shared" si="35"/>
        <v>172.44582431149098</v>
      </c>
      <c r="Q282" s="295">
        <v>0</v>
      </c>
      <c r="R282" s="296">
        <f t="shared" si="37"/>
        <v>6.0754833004109478E-2</v>
      </c>
      <c r="S282" s="301">
        <f t="shared" si="33"/>
        <v>-2.8101188999735127E-4</v>
      </c>
      <c r="T282" s="297">
        <v>0</v>
      </c>
      <c r="U282" s="298">
        <f>(Company_data!U282+Misc!T282)/(Company_data!J282-Company_data!I282)</f>
        <v>1.5429533229896506</v>
      </c>
      <c r="V282" s="292">
        <f t="shared" si="38"/>
        <v>5.5105475821058951E-2</v>
      </c>
      <c r="W282" s="299">
        <v>0</v>
      </c>
      <c r="X282" s="290">
        <v>0</v>
      </c>
      <c r="Y282" s="290">
        <v>0</v>
      </c>
      <c r="Z282" s="296">
        <f>(Company_data!T282+F282)/Company_data!J282</f>
        <v>1.7011353241150653</v>
      </c>
      <c r="AA282" s="296">
        <f>(Company_data!S282+F282)/Company_data!J282</f>
        <v>1.7011353241150653</v>
      </c>
      <c r="AC282" s="300">
        <v>0</v>
      </c>
      <c r="AD282" s="301">
        <f t="shared" si="39"/>
        <v>4.547904011370861E-2</v>
      </c>
      <c r="AE282" s="292">
        <v>0</v>
      </c>
      <c r="AF282" s="301">
        <f t="shared" si="40"/>
        <v>4.547904011370861E-2</v>
      </c>
      <c r="AG282" s="292">
        <v>0</v>
      </c>
      <c r="AH282" s="292">
        <v>0</v>
      </c>
      <c r="AI282" s="292">
        <v>0</v>
      </c>
      <c r="AJ282" s="292">
        <v>0</v>
      </c>
      <c r="AL282" s="290">
        <v>0</v>
      </c>
      <c r="AN282" s="290">
        <v>0</v>
      </c>
      <c r="AO282" s="290">
        <v>0</v>
      </c>
      <c r="AP282" s="290">
        <v>0</v>
      </c>
      <c r="AQ282" s="290">
        <v>0</v>
      </c>
      <c r="AR282" s="290">
        <v>0</v>
      </c>
      <c r="AS282" s="290">
        <v>0</v>
      </c>
      <c r="AT282" s="290">
        <v>0</v>
      </c>
      <c r="AU282" s="290">
        <v>0</v>
      </c>
      <c r="AV282" s="292">
        <v>0</v>
      </c>
      <c r="AW282" s="300">
        <f t="shared" si="41"/>
        <v>0</v>
      </c>
      <c r="BA282" s="235"/>
      <c r="BC282" s="235"/>
      <c r="BD282" s="235"/>
      <c r="BE282" s="301">
        <v>0.43880485170733935</v>
      </c>
    </row>
    <row r="283" spans="1:57" x14ac:dyDescent="0.25">
      <c r="A283" s="283">
        <v>2003</v>
      </c>
      <c r="B283" s="283">
        <v>3</v>
      </c>
      <c r="C283" s="283">
        <v>31</v>
      </c>
      <c r="D283" s="283">
        <v>31</v>
      </c>
      <c r="E283" s="283">
        <f t="shared" si="36"/>
        <v>31</v>
      </c>
      <c r="F283" s="286">
        <v>0</v>
      </c>
      <c r="G283" s="290">
        <v>0</v>
      </c>
      <c r="H283" s="290">
        <v>0</v>
      </c>
      <c r="I283" s="291">
        <v>4.5528296196821721E-2</v>
      </c>
      <c r="J283" s="301">
        <f t="shared" si="42"/>
        <v>4.8589558894664799E-2</v>
      </c>
      <c r="K283" s="302">
        <v>14494</v>
      </c>
      <c r="L283" s="302">
        <v>2107</v>
      </c>
      <c r="M283" s="302">
        <v>7161.3260000000009</v>
      </c>
      <c r="N283" s="302">
        <v>346610.42499999999</v>
      </c>
      <c r="O283" s="293">
        <f t="shared" si="34"/>
        <v>0.49408900234579833</v>
      </c>
      <c r="P283" s="294">
        <f t="shared" si="35"/>
        <v>164.50423588039865</v>
      </c>
      <c r="Q283" s="295">
        <v>0</v>
      </c>
      <c r="R283" s="296">
        <f t="shared" si="37"/>
        <v>6.9809160597335343E-2</v>
      </c>
      <c r="S283" s="301">
        <f t="shared" si="33"/>
        <v>-2.6964551311914331E-4</v>
      </c>
      <c r="T283" s="297">
        <v>0</v>
      </c>
      <c r="U283" s="298">
        <f>(Company_data!U283+Misc!T283)/(Company_data!J283-Company_data!I283)</f>
        <v>2.0250003647615462</v>
      </c>
      <c r="V283" s="292">
        <f t="shared" si="38"/>
        <v>6.5322592411662786E-2</v>
      </c>
      <c r="W283" s="299">
        <v>0</v>
      </c>
      <c r="X283" s="290">
        <v>0</v>
      </c>
      <c r="Y283" s="290">
        <v>0</v>
      </c>
      <c r="Z283" s="296">
        <f>(Company_data!T283+F283)/Company_data!J283</f>
        <v>2.1640839785173958</v>
      </c>
      <c r="AA283" s="296">
        <f>(Company_data!S283+F283)/Company_data!J283</f>
        <v>2.1640839785173958</v>
      </c>
      <c r="AC283" s="300">
        <v>0</v>
      </c>
      <c r="AD283" s="301">
        <f t="shared" si="39"/>
        <v>4.5528296196821721E-2</v>
      </c>
      <c r="AE283" s="292">
        <v>0</v>
      </c>
      <c r="AF283" s="301">
        <f t="shared" si="40"/>
        <v>4.5528296196821721E-2</v>
      </c>
      <c r="AG283" s="292">
        <v>0</v>
      </c>
      <c r="AH283" s="292">
        <v>0</v>
      </c>
      <c r="AI283" s="292">
        <v>0</v>
      </c>
      <c r="AJ283" s="292">
        <v>0</v>
      </c>
      <c r="AL283" s="290">
        <v>0</v>
      </c>
      <c r="AN283" s="290">
        <v>0</v>
      </c>
      <c r="AO283" s="290">
        <v>0</v>
      </c>
      <c r="AP283" s="290">
        <v>0</v>
      </c>
      <c r="AQ283" s="290">
        <v>0</v>
      </c>
      <c r="AR283" s="290">
        <v>0</v>
      </c>
      <c r="AS283" s="290">
        <v>0</v>
      </c>
      <c r="AT283" s="290">
        <v>0</v>
      </c>
      <c r="AU283" s="290">
        <v>0</v>
      </c>
      <c r="AV283" s="292">
        <v>0</v>
      </c>
      <c r="AW283" s="300">
        <f t="shared" si="41"/>
        <v>0</v>
      </c>
      <c r="BA283" s="235"/>
      <c r="BC283" s="235"/>
      <c r="BD283" s="235"/>
      <c r="BE283" s="301">
        <v>0.41013111527591989</v>
      </c>
    </row>
    <row r="284" spans="1:57" x14ac:dyDescent="0.25">
      <c r="A284" s="283">
        <v>2003</v>
      </c>
      <c r="B284" s="283">
        <v>4</v>
      </c>
      <c r="C284" s="283">
        <v>30</v>
      </c>
      <c r="D284" s="283">
        <v>31</v>
      </c>
      <c r="E284" s="283">
        <f t="shared" si="36"/>
        <v>31</v>
      </c>
      <c r="F284" s="286">
        <v>0</v>
      </c>
      <c r="G284" s="290">
        <v>0</v>
      </c>
      <c r="H284" s="290">
        <v>0</v>
      </c>
      <c r="I284" s="291">
        <v>4.7551787243036027E-2</v>
      </c>
      <c r="J284" s="301">
        <f t="shared" si="42"/>
        <v>4.8613799929588308E-2</v>
      </c>
      <c r="K284" s="302">
        <v>14558</v>
      </c>
      <c r="L284" s="302">
        <v>2094</v>
      </c>
      <c r="M284" s="302">
        <v>7519.2870000000112</v>
      </c>
      <c r="N284" s="302">
        <v>309529.70899999997</v>
      </c>
      <c r="O284" s="293">
        <f t="shared" si="34"/>
        <v>0.51650549526033873</v>
      </c>
      <c r="P284" s="294">
        <f t="shared" si="35"/>
        <v>147.81743505253104</v>
      </c>
      <c r="Q284" s="295">
        <v>0</v>
      </c>
      <c r="R284" s="296">
        <f t="shared" si="37"/>
        <v>6.5445356330190399E-2</v>
      </c>
      <c r="S284" s="301">
        <f t="shared" si="33"/>
        <v>-2.1741385784592587E-4</v>
      </c>
      <c r="T284" s="297">
        <v>0</v>
      </c>
      <c r="U284" s="298">
        <f>(Company_data!U284+Misc!T284)/(Company_data!J284-Company_data!I284)</f>
        <v>1.8245296404278362</v>
      </c>
      <c r="V284" s="292">
        <f t="shared" si="38"/>
        <v>5.8855794852510843E-2</v>
      </c>
      <c r="W284" s="299">
        <v>0</v>
      </c>
      <c r="X284" s="290">
        <v>0</v>
      </c>
      <c r="Y284" s="290">
        <v>0</v>
      </c>
      <c r="Z284" s="296">
        <f>(Company_data!T284+F284)/Company_data!J284</f>
        <v>1.9633606899057121</v>
      </c>
      <c r="AA284" s="296">
        <f>(Company_data!S284+F284)/Company_data!J284</f>
        <v>1.9633606899057121</v>
      </c>
      <c r="AC284" s="300">
        <v>0</v>
      </c>
      <c r="AD284" s="301">
        <f t="shared" si="39"/>
        <v>4.7551787243036027E-2</v>
      </c>
      <c r="AE284" s="292">
        <v>0</v>
      </c>
      <c r="AF284" s="301">
        <f t="shared" si="40"/>
        <v>4.7551787243036027E-2</v>
      </c>
      <c r="AG284" s="292">
        <v>0</v>
      </c>
      <c r="AH284" s="292">
        <v>0</v>
      </c>
      <c r="AI284" s="292">
        <v>0</v>
      </c>
      <c r="AJ284" s="292">
        <v>0</v>
      </c>
      <c r="AL284" s="290">
        <v>0</v>
      </c>
      <c r="AN284" s="290">
        <v>0</v>
      </c>
      <c r="AO284" s="290">
        <v>0</v>
      </c>
      <c r="AP284" s="290">
        <v>0</v>
      </c>
      <c r="AQ284" s="290">
        <v>0</v>
      </c>
      <c r="AR284" s="290">
        <v>0</v>
      </c>
      <c r="AS284" s="290">
        <v>0</v>
      </c>
      <c r="AT284" s="290">
        <v>0</v>
      </c>
      <c r="AU284" s="290">
        <v>0</v>
      </c>
      <c r="AV284" s="292">
        <v>0</v>
      </c>
      <c r="AW284" s="300">
        <f t="shared" si="41"/>
        <v>0</v>
      </c>
      <c r="BA284" s="235"/>
      <c r="BC284" s="235"/>
      <c r="BD284" s="235"/>
      <c r="BE284" s="301">
        <v>0.46833421746335613</v>
      </c>
    </row>
    <row r="285" spans="1:57" x14ac:dyDescent="0.25">
      <c r="A285" s="283">
        <v>2003</v>
      </c>
      <c r="B285" s="283">
        <v>5</v>
      </c>
      <c r="C285" s="283">
        <v>31</v>
      </c>
      <c r="D285" s="283">
        <v>30</v>
      </c>
      <c r="E285" s="283">
        <f t="shared" si="36"/>
        <v>30</v>
      </c>
      <c r="F285" s="286">
        <v>0</v>
      </c>
      <c r="G285" s="290">
        <v>0</v>
      </c>
      <c r="H285" s="290">
        <v>0</v>
      </c>
      <c r="I285" s="291">
        <v>4.8739540013953142E-2</v>
      </c>
      <c r="J285" s="301">
        <f t="shared" si="42"/>
        <v>4.8566608413959898E-2</v>
      </c>
      <c r="K285" s="302">
        <v>14703</v>
      </c>
      <c r="L285" s="302">
        <v>2089</v>
      </c>
      <c r="M285" s="302">
        <v>8050.7359999999753</v>
      </c>
      <c r="N285" s="302">
        <v>324104.94900000002</v>
      </c>
      <c r="O285" s="293">
        <f t="shared" si="34"/>
        <v>0.54755736924437026</v>
      </c>
      <c r="P285" s="294">
        <f t="shared" si="35"/>
        <v>155.14837194830062</v>
      </c>
      <c r="Q285" s="295">
        <v>0</v>
      </c>
      <c r="R285" s="296">
        <f t="shared" si="37"/>
        <v>7.8398543871624038E-2</v>
      </c>
      <c r="S285" s="301">
        <f t="shared" si="33"/>
        <v>-1.9840597223314688E-4</v>
      </c>
      <c r="T285" s="297">
        <v>0</v>
      </c>
      <c r="U285" s="298">
        <f>(Company_data!U285+Misc!T285)/(Company_data!J285-Company_data!I285)</f>
        <v>2.1590864706014181</v>
      </c>
      <c r="V285" s="292">
        <f t="shared" si="38"/>
        <v>7.1969549020047277E-2</v>
      </c>
      <c r="W285" s="299">
        <v>0</v>
      </c>
      <c r="X285" s="290">
        <v>0</v>
      </c>
      <c r="Y285" s="290">
        <v>0</v>
      </c>
      <c r="Z285" s="296">
        <f>(Company_data!T285+F285)/Company_data!J285</f>
        <v>2.4303548600203451</v>
      </c>
      <c r="AA285" s="296">
        <f>(Company_data!S285+F285)/Company_data!J285</f>
        <v>2.4303548600203451</v>
      </c>
      <c r="AC285" s="300">
        <v>0</v>
      </c>
      <c r="AD285" s="301">
        <f t="shared" si="39"/>
        <v>4.8739540013953142E-2</v>
      </c>
      <c r="AE285" s="292">
        <v>0</v>
      </c>
      <c r="AF285" s="301">
        <f t="shared" si="40"/>
        <v>4.8739540013953142E-2</v>
      </c>
      <c r="AG285" s="292">
        <v>0</v>
      </c>
      <c r="AH285" s="292">
        <v>0</v>
      </c>
      <c r="AI285" s="292">
        <v>0</v>
      </c>
      <c r="AJ285" s="292">
        <v>0</v>
      </c>
      <c r="AL285" s="290">
        <v>0</v>
      </c>
      <c r="AN285" s="290">
        <v>0</v>
      </c>
      <c r="AO285" s="290">
        <v>0</v>
      </c>
      <c r="AP285" s="290">
        <v>0</v>
      </c>
      <c r="AQ285" s="290">
        <v>0</v>
      </c>
      <c r="AR285" s="290">
        <v>0</v>
      </c>
      <c r="AS285" s="290">
        <v>0</v>
      </c>
      <c r="AT285" s="290">
        <v>0</v>
      </c>
      <c r="AU285" s="290">
        <v>0</v>
      </c>
      <c r="AV285" s="292">
        <v>0</v>
      </c>
      <c r="AW285" s="300">
        <f t="shared" si="41"/>
        <v>0</v>
      </c>
      <c r="BA285" s="235"/>
      <c r="BC285" s="235"/>
      <c r="BD285" s="235"/>
      <c r="BE285" s="301">
        <v>0.48423236578433376</v>
      </c>
    </row>
    <row r="286" spans="1:57" x14ac:dyDescent="0.25">
      <c r="A286" s="283">
        <v>2003</v>
      </c>
      <c r="B286" s="283">
        <v>6</v>
      </c>
      <c r="C286" s="283">
        <v>30</v>
      </c>
      <c r="D286" s="283">
        <v>31</v>
      </c>
      <c r="E286" s="283">
        <f t="shared" si="36"/>
        <v>31</v>
      </c>
      <c r="F286" s="286">
        <v>0</v>
      </c>
      <c r="G286" s="290">
        <v>0</v>
      </c>
      <c r="H286" s="290">
        <v>0</v>
      </c>
      <c r="I286" s="291">
        <v>4.9399523200881562E-2</v>
      </c>
      <c r="J286" s="301">
        <f t="shared" si="42"/>
        <v>4.8500876891907824E-2</v>
      </c>
      <c r="K286" s="302">
        <v>14910</v>
      </c>
      <c r="L286" s="302">
        <v>2089</v>
      </c>
      <c r="M286" s="302">
        <v>9109.9099999999744</v>
      </c>
      <c r="N286" s="302">
        <v>333286.75300000003</v>
      </c>
      <c r="O286" s="293">
        <f t="shared" si="34"/>
        <v>0.61099329309188288</v>
      </c>
      <c r="P286" s="294">
        <f t="shared" si="35"/>
        <v>159.54368262326474</v>
      </c>
      <c r="Q286" s="295">
        <v>0</v>
      </c>
      <c r="R286" s="296">
        <f t="shared" si="37"/>
        <v>7.9403358620494968E-2</v>
      </c>
      <c r="S286" s="301">
        <f t="shared" ref="S286:S349" si="43">J286-J274</f>
        <v>-1.7492333311575764E-4</v>
      </c>
      <c r="T286" s="297">
        <v>0</v>
      </c>
      <c r="U286" s="298">
        <f>(Company_data!U286+Misc!T286)/(Company_data!J286-Company_data!I286)</f>
        <v>2.2277779642760489</v>
      </c>
      <c r="V286" s="292">
        <f t="shared" si="38"/>
        <v>7.1863805299227382E-2</v>
      </c>
      <c r="W286" s="299">
        <v>0</v>
      </c>
      <c r="X286" s="290">
        <v>0</v>
      </c>
      <c r="Y286" s="290">
        <v>0</v>
      </c>
      <c r="Z286" s="296">
        <f>(Company_data!T286+F286)/Company_data!J286</f>
        <v>2.382100758614849</v>
      </c>
      <c r="AA286" s="296">
        <f>(Company_data!S286+F286)/Company_data!J286</f>
        <v>2.382100758614849</v>
      </c>
      <c r="AC286" s="300">
        <v>0</v>
      </c>
      <c r="AD286" s="301">
        <f t="shared" si="39"/>
        <v>4.9399523200881562E-2</v>
      </c>
      <c r="AE286" s="292">
        <v>0</v>
      </c>
      <c r="AF286" s="301">
        <f t="shared" si="40"/>
        <v>4.9399523200881562E-2</v>
      </c>
      <c r="AG286" s="292">
        <v>0</v>
      </c>
      <c r="AH286" s="292">
        <v>0</v>
      </c>
      <c r="AI286" s="292">
        <v>0</v>
      </c>
      <c r="AJ286" s="292">
        <v>0</v>
      </c>
      <c r="AL286" s="290">
        <v>0</v>
      </c>
      <c r="AN286" s="290">
        <v>0</v>
      </c>
      <c r="AO286" s="290">
        <v>0</v>
      </c>
      <c r="AP286" s="290">
        <v>0</v>
      </c>
      <c r="AQ286" s="290">
        <v>0</v>
      </c>
      <c r="AR286" s="290">
        <v>0</v>
      </c>
      <c r="AS286" s="290">
        <v>0</v>
      </c>
      <c r="AT286" s="290">
        <v>0</v>
      </c>
      <c r="AU286" s="290">
        <v>0</v>
      </c>
      <c r="AV286" s="292">
        <v>0</v>
      </c>
      <c r="AW286" s="300">
        <f t="shared" si="41"/>
        <v>0</v>
      </c>
      <c r="BA286" s="235"/>
      <c r="BC286" s="235"/>
      <c r="BD286" s="235"/>
      <c r="BE286" s="301">
        <v>0.47558487670847355</v>
      </c>
    </row>
    <row r="287" spans="1:57" x14ac:dyDescent="0.25">
      <c r="A287" s="283">
        <v>2003</v>
      </c>
      <c r="B287" s="283">
        <v>7</v>
      </c>
      <c r="C287" s="283">
        <v>31</v>
      </c>
      <c r="D287" s="283">
        <v>30</v>
      </c>
      <c r="E287" s="283">
        <f t="shared" si="36"/>
        <v>30</v>
      </c>
      <c r="F287" s="286">
        <v>0</v>
      </c>
      <c r="G287" s="290">
        <v>0</v>
      </c>
      <c r="H287" s="290">
        <v>0</v>
      </c>
      <c r="I287" s="291">
        <v>4.954531810719142E-2</v>
      </c>
      <c r="J287" s="301">
        <f t="shared" si="42"/>
        <v>4.8373756340047175E-2</v>
      </c>
      <c r="K287" s="302">
        <v>14972</v>
      </c>
      <c r="L287" s="302">
        <v>2078</v>
      </c>
      <c r="M287" s="302">
        <v>9119.5349999999744</v>
      </c>
      <c r="N287" s="302">
        <v>328017.68100000004</v>
      </c>
      <c r="O287" s="293">
        <f t="shared" si="34"/>
        <v>0.60910599786267527</v>
      </c>
      <c r="P287" s="294">
        <f t="shared" si="35"/>
        <v>157.85258950914343</v>
      </c>
      <c r="Q287" s="295">
        <v>0</v>
      </c>
      <c r="R287" s="296">
        <f t="shared" si="37"/>
        <v>8.4464412355411481E-2</v>
      </c>
      <c r="S287" s="301">
        <f t="shared" si="43"/>
        <v>-2.3659990710662299E-4</v>
      </c>
      <c r="T287" s="297">
        <v>0</v>
      </c>
      <c r="U287" s="298">
        <f>(Company_data!U287+Misc!T287)/(Company_data!J287-Company_data!I287)</f>
        <v>2.3231573301743551</v>
      </c>
      <c r="V287" s="292">
        <f t="shared" si="38"/>
        <v>7.7438577672478498E-2</v>
      </c>
      <c r="W287" s="299">
        <v>0</v>
      </c>
      <c r="X287" s="290">
        <v>0</v>
      </c>
      <c r="Y287" s="290">
        <v>0</v>
      </c>
      <c r="Z287" s="296">
        <f>(Company_data!T287+F287)/Company_data!J287</f>
        <v>2.6183967830177557</v>
      </c>
      <c r="AA287" s="296">
        <f>(Company_data!S287+F287)/Company_data!J287</f>
        <v>2.6183967830177557</v>
      </c>
      <c r="AC287" s="300">
        <v>0</v>
      </c>
      <c r="AD287" s="301">
        <f t="shared" si="39"/>
        <v>4.954531810719142E-2</v>
      </c>
      <c r="AE287" s="292">
        <v>0</v>
      </c>
      <c r="AF287" s="301">
        <f t="shared" si="40"/>
        <v>4.954531810719142E-2</v>
      </c>
      <c r="AG287" s="292">
        <v>0</v>
      </c>
      <c r="AH287" s="292">
        <v>0</v>
      </c>
      <c r="AI287" s="292">
        <v>0</v>
      </c>
      <c r="AJ287" s="292">
        <v>0</v>
      </c>
      <c r="AL287" s="290">
        <v>0</v>
      </c>
      <c r="AN287" s="290">
        <v>0</v>
      </c>
      <c r="AO287" s="290">
        <v>0</v>
      </c>
      <c r="AP287" s="290">
        <v>0</v>
      </c>
      <c r="AQ287" s="290">
        <v>0</v>
      </c>
      <c r="AR287" s="290">
        <v>0</v>
      </c>
      <c r="AS287" s="290">
        <v>0</v>
      </c>
      <c r="AT287" s="290">
        <v>0</v>
      </c>
      <c r="AU287" s="290">
        <v>0</v>
      </c>
      <c r="AV287" s="292">
        <v>0</v>
      </c>
      <c r="AW287" s="300">
        <f t="shared" si="41"/>
        <v>0</v>
      </c>
      <c r="BA287" s="235"/>
      <c r="BC287" s="235"/>
      <c r="BD287" s="235"/>
      <c r="BE287" s="301">
        <v>0.47980339131695043</v>
      </c>
    </row>
    <row r="288" spans="1:57" x14ac:dyDescent="0.25">
      <c r="A288" s="283">
        <v>2003</v>
      </c>
      <c r="B288" s="283">
        <v>8</v>
      </c>
      <c r="C288" s="283">
        <v>31</v>
      </c>
      <c r="D288" s="283">
        <v>31</v>
      </c>
      <c r="E288" s="283">
        <f t="shared" si="36"/>
        <v>31</v>
      </c>
      <c r="F288" s="286">
        <v>0</v>
      </c>
      <c r="G288" s="290">
        <v>0</v>
      </c>
      <c r="H288" s="290">
        <v>0</v>
      </c>
      <c r="I288" s="291">
        <v>4.9950538135861561E-2</v>
      </c>
      <c r="J288" s="301">
        <f t="shared" si="42"/>
        <v>4.8289546843107295E-2</v>
      </c>
      <c r="K288" s="302">
        <v>15159</v>
      </c>
      <c r="L288" s="302">
        <v>2084</v>
      </c>
      <c r="M288" s="302">
        <v>9379.179999999993</v>
      </c>
      <c r="N288" s="302">
        <v>303141.47500000003</v>
      </c>
      <c r="O288" s="293">
        <f t="shared" si="34"/>
        <v>0.61872023220529015</v>
      </c>
      <c r="P288" s="294">
        <f t="shared" si="35"/>
        <v>145.46136036468332</v>
      </c>
      <c r="Q288" s="295">
        <v>0</v>
      </c>
      <c r="R288" s="296">
        <f t="shared" si="37"/>
        <v>8.0248897350729306E-2</v>
      </c>
      <c r="S288" s="301">
        <f t="shared" si="43"/>
        <v>-2.5647614148738285E-4</v>
      </c>
      <c r="T288" s="297">
        <v>0</v>
      </c>
      <c r="U288" s="298">
        <f>(Company_data!U288+Misc!T288)/(Company_data!J288-Company_data!I288)</f>
        <v>2.2742510017947986</v>
      </c>
      <c r="V288" s="292">
        <f t="shared" si="38"/>
        <v>7.336293554176769E-2</v>
      </c>
      <c r="W288" s="299">
        <v>0</v>
      </c>
      <c r="X288" s="290">
        <v>0</v>
      </c>
      <c r="Y288" s="290">
        <v>0</v>
      </c>
      <c r="Z288" s="296">
        <f>(Company_data!T288+F288)/Company_data!J288</f>
        <v>2.4877158178726084</v>
      </c>
      <c r="AA288" s="296">
        <f>(Company_data!S288+F288)/Company_data!J288</f>
        <v>2.4877158178726084</v>
      </c>
      <c r="AC288" s="300">
        <v>0</v>
      </c>
      <c r="AD288" s="301">
        <f t="shared" si="39"/>
        <v>4.9950538135861561E-2</v>
      </c>
      <c r="AE288" s="292">
        <v>0</v>
      </c>
      <c r="AF288" s="301">
        <f t="shared" si="40"/>
        <v>4.9950538135861561E-2</v>
      </c>
      <c r="AG288" s="292">
        <v>0</v>
      </c>
      <c r="AH288" s="292">
        <v>0</v>
      </c>
      <c r="AI288" s="292">
        <v>0</v>
      </c>
      <c r="AJ288" s="292">
        <v>0</v>
      </c>
      <c r="AL288" s="290">
        <v>0</v>
      </c>
      <c r="AN288" s="290">
        <v>0</v>
      </c>
      <c r="AO288" s="290">
        <v>0</v>
      </c>
      <c r="AP288" s="290">
        <v>0</v>
      </c>
      <c r="AQ288" s="290">
        <v>0</v>
      </c>
      <c r="AR288" s="290">
        <v>0</v>
      </c>
      <c r="AS288" s="290">
        <v>0</v>
      </c>
      <c r="AT288" s="290">
        <v>0</v>
      </c>
      <c r="AU288" s="290">
        <v>0</v>
      </c>
      <c r="AV288" s="292">
        <v>0</v>
      </c>
      <c r="AW288" s="300">
        <f t="shared" si="41"/>
        <v>0</v>
      </c>
      <c r="BA288" s="235"/>
      <c r="BC288" s="235"/>
      <c r="BD288" s="235"/>
      <c r="BE288" s="301">
        <v>0.50452040923796193</v>
      </c>
    </row>
    <row r="289" spans="1:57" x14ac:dyDescent="0.25">
      <c r="A289" s="283">
        <v>2003</v>
      </c>
      <c r="B289" s="283">
        <v>9</v>
      </c>
      <c r="C289" s="283">
        <v>30</v>
      </c>
      <c r="D289" s="283">
        <v>31</v>
      </c>
      <c r="E289" s="283">
        <f t="shared" si="36"/>
        <v>31</v>
      </c>
      <c r="F289" s="286">
        <v>0</v>
      </c>
      <c r="G289" s="290">
        <v>0</v>
      </c>
      <c r="H289" s="290">
        <v>0</v>
      </c>
      <c r="I289" s="291">
        <v>4.9611821674506416E-2</v>
      </c>
      <c r="J289" s="301">
        <f t="shared" si="42"/>
        <v>4.817951449210011E-2</v>
      </c>
      <c r="K289" s="302">
        <v>15266</v>
      </c>
      <c r="L289" s="302">
        <v>2092</v>
      </c>
      <c r="M289" s="302">
        <v>9651.0109999999986</v>
      </c>
      <c r="N289" s="302">
        <v>337512.48700000002</v>
      </c>
      <c r="O289" s="293">
        <f t="shared" si="34"/>
        <v>0.63218989912223233</v>
      </c>
      <c r="P289" s="294">
        <f t="shared" si="35"/>
        <v>161.33484082217976</v>
      </c>
      <c r="Q289" s="295">
        <v>0</v>
      </c>
      <c r="R289" s="296">
        <f t="shared" si="37"/>
        <v>7.9901884711267329E-2</v>
      </c>
      <c r="S289" s="301">
        <f t="shared" si="43"/>
        <v>-2.8873518851347396E-4</v>
      </c>
      <c r="T289" s="297">
        <v>0</v>
      </c>
      <c r="U289" s="298">
        <f>(Company_data!U289+Misc!T289)/(Company_data!J289-Company_data!I289)</f>
        <v>2.2937933914110427</v>
      </c>
      <c r="V289" s="292">
        <f t="shared" si="38"/>
        <v>7.3993335206807828E-2</v>
      </c>
      <c r="W289" s="299">
        <v>0</v>
      </c>
      <c r="X289" s="290">
        <v>0</v>
      </c>
      <c r="Y289" s="290">
        <v>0</v>
      </c>
      <c r="Z289" s="296">
        <f>(Company_data!T289+F289)/Company_data!J289</f>
        <v>2.3970565413380198</v>
      </c>
      <c r="AA289" s="296">
        <f>(Company_data!S289+F289)/Company_data!J289</f>
        <v>2.3970565413380198</v>
      </c>
      <c r="AC289" s="300">
        <v>0</v>
      </c>
      <c r="AD289" s="301">
        <f t="shared" si="39"/>
        <v>4.9611821674506416E-2</v>
      </c>
      <c r="AE289" s="292">
        <v>0</v>
      </c>
      <c r="AF289" s="301">
        <f t="shared" si="40"/>
        <v>4.9611821674506416E-2</v>
      </c>
      <c r="AG289" s="292">
        <v>0</v>
      </c>
      <c r="AH289" s="292">
        <v>0</v>
      </c>
      <c r="AI289" s="292">
        <v>0</v>
      </c>
      <c r="AJ289" s="292">
        <v>0</v>
      </c>
      <c r="AL289" s="290">
        <v>0</v>
      </c>
      <c r="AN289" s="290">
        <v>0</v>
      </c>
      <c r="AO289" s="290">
        <v>0</v>
      </c>
      <c r="AP289" s="290">
        <v>0</v>
      </c>
      <c r="AQ289" s="290">
        <v>0</v>
      </c>
      <c r="AR289" s="290">
        <v>0</v>
      </c>
      <c r="AS289" s="290">
        <v>0</v>
      </c>
      <c r="AT289" s="290">
        <v>0</v>
      </c>
      <c r="AU289" s="290">
        <v>0</v>
      </c>
      <c r="AV289" s="292">
        <v>0</v>
      </c>
      <c r="AW289" s="300">
        <f t="shared" si="41"/>
        <v>0</v>
      </c>
      <c r="BA289" s="235"/>
      <c r="BC289" s="235"/>
      <c r="BD289" s="235"/>
      <c r="BE289" s="301">
        <v>0.5106024624700396</v>
      </c>
    </row>
    <row r="290" spans="1:57" x14ac:dyDescent="0.25">
      <c r="A290" s="283">
        <v>2003</v>
      </c>
      <c r="B290" s="283">
        <v>10</v>
      </c>
      <c r="C290" s="283">
        <v>31</v>
      </c>
      <c r="D290" s="283">
        <v>30</v>
      </c>
      <c r="E290" s="283">
        <f t="shared" si="36"/>
        <v>30</v>
      </c>
      <c r="F290" s="286">
        <v>0</v>
      </c>
      <c r="G290" s="290">
        <v>0</v>
      </c>
      <c r="H290" s="290">
        <v>0</v>
      </c>
      <c r="I290" s="291">
        <v>4.8004650418057029E-2</v>
      </c>
      <c r="J290" s="301">
        <f t="shared" si="42"/>
        <v>4.7994255745308557E-2</v>
      </c>
      <c r="K290" s="302">
        <v>15508</v>
      </c>
      <c r="L290" s="302">
        <v>2088</v>
      </c>
      <c r="M290" s="302">
        <v>8894.4650000000256</v>
      </c>
      <c r="N290" s="302">
        <v>318942.83</v>
      </c>
      <c r="O290" s="293">
        <f t="shared" si="34"/>
        <v>0.57354043074542338</v>
      </c>
      <c r="P290" s="294">
        <f t="shared" si="35"/>
        <v>152.75039750957856</v>
      </c>
      <c r="Q290" s="295">
        <v>0</v>
      </c>
      <c r="R290" s="296">
        <f t="shared" si="37"/>
        <v>7.4543108010340753E-2</v>
      </c>
      <c r="S290" s="301">
        <f t="shared" si="43"/>
        <v>-3.5207506236003411E-4</v>
      </c>
      <c r="T290" s="297">
        <v>0</v>
      </c>
      <c r="U290" s="298">
        <f>(Company_data!U290+Misc!T290)/(Company_data!J290-Company_data!I290)</f>
        <v>2.0499034556725806</v>
      </c>
      <c r="V290" s="292">
        <f t="shared" si="38"/>
        <v>6.8330115189086021E-2</v>
      </c>
      <c r="W290" s="299">
        <v>0</v>
      </c>
      <c r="X290" s="290">
        <v>0</v>
      </c>
      <c r="Y290" s="290">
        <v>0</v>
      </c>
      <c r="Z290" s="296">
        <f>(Company_data!T290+F290)/Company_data!J290</f>
        <v>2.3108363483205632</v>
      </c>
      <c r="AA290" s="296">
        <f>(Company_data!S290+F290)/Company_data!J290</f>
        <v>2.3108363483205632</v>
      </c>
      <c r="AC290" s="300">
        <v>0</v>
      </c>
      <c r="AD290" s="301">
        <f t="shared" si="39"/>
        <v>4.8004650418057029E-2</v>
      </c>
      <c r="AE290" s="292">
        <v>0</v>
      </c>
      <c r="AF290" s="301">
        <f t="shared" si="40"/>
        <v>4.8004650418057029E-2</v>
      </c>
      <c r="AG290" s="292">
        <v>0</v>
      </c>
      <c r="AH290" s="292">
        <v>0</v>
      </c>
      <c r="AI290" s="292">
        <v>0</v>
      </c>
      <c r="AJ290" s="292">
        <v>0</v>
      </c>
      <c r="AL290" s="290">
        <v>0</v>
      </c>
      <c r="AN290" s="290">
        <v>0</v>
      </c>
      <c r="AO290" s="290">
        <v>0</v>
      </c>
      <c r="AP290" s="290">
        <v>0</v>
      </c>
      <c r="AQ290" s="290">
        <v>0</v>
      </c>
      <c r="AR290" s="290">
        <v>0</v>
      </c>
      <c r="AS290" s="290">
        <v>0</v>
      </c>
      <c r="AT290" s="290">
        <v>0</v>
      </c>
      <c r="AU290" s="290">
        <v>0</v>
      </c>
      <c r="AV290" s="292">
        <v>0</v>
      </c>
      <c r="AW290" s="300">
        <f t="shared" si="41"/>
        <v>0</v>
      </c>
      <c r="BA290" s="235"/>
      <c r="BC290" s="235"/>
      <c r="BD290" s="235"/>
      <c r="BE290" s="301">
        <v>0.5387763391674818</v>
      </c>
    </row>
    <row r="291" spans="1:57" x14ac:dyDescent="0.25">
      <c r="A291" s="283">
        <v>2003</v>
      </c>
      <c r="B291" s="283">
        <v>11</v>
      </c>
      <c r="C291" s="283">
        <v>30</v>
      </c>
      <c r="D291" s="283">
        <v>31</v>
      </c>
      <c r="E291" s="283">
        <f t="shared" si="36"/>
        <v>31</v>
      </c>
      <c r="F291" s="286">
        <v>0</v>
      </c>
      <c r="G291" s="290">
        <v>0</v>
      </c>
      <c r="H291" s="290">
        <v>0</v>
      </c>
      <c r="I291" s="291">
        <v>4.5707185349975955E-2</v>
      </c>
      <c r="J291" s="301">
        <f t="shared" si="42"/>
        <v>4.7789204216788859E-2</v>
      </c>
      <c r="K291" s="302">
        <v>15737</v>
      </c>
      <c r="L291" s="302">
        <v>2093</v>
      </c>
      <c r="M291" s="302">
        <v>8365.6450000000186</v>
      </c>
      <c r="N291" s="302">
        <v>319887.70699999999</v>
      </c>
      <c r="O291" s="293">
        <f t="shared" si="34"/>
        <v>0.53159083688123654</v>
      </c>
      <c r="P291" s="294">
        <f t="shared" si="35"/>
        <v>152.83693597706642</v>
      </c>
      <c r="Q291" s="295">
        <v>0</v>
      </c>
      <c r="R291" s="296">
        <f t="shared" si="37"/>
        <v>6.5832690226753837E-2</v>
      </c>
      <c r="S291" s="301">
        <f t="shared" si="43"/>
        <v>-3.9154081160680532E-4</v>
      </c>
      <c r="T291" s="297">
        <v>0</v>
      </c>
      <c r="U291" s="298">
        <f>(Company_data!U291+Misc!T291)/(Company_data!J291-Company_data!I291)</f>
        <v>1.9130655350708059</v>
      </c>
      <c r="V291" s="292">
        <f t="shared" si="38"/>
        <v>6.1711791453896964E-2</v>
      </c>
      <c r="W291" s="299">
        <v>0</v>
      </c>
      <c r="X291" s="290">
        <v>0</v>
      </c>
      <c r="Y291" s="290">
        <v>0</v>
      </c>
      <c r="Z291" s="296">
        <f>(Company_data!T291+F291)/Company_data!J291</f>
        <v>1.9749807068026153</v>
      </c>
      <c r="AA291" s="296">
        <f>(Company_data!S291+F291)/Company_data!J291</f>
        <v>1.9749807068026153</v>
      </c>
      <c r="AC291" s="300">
        <v>0</v>
      </c>
      <c r="AD291" s="301">
        <f t="shared" si="39"/>
        <v>4.5707185349975955E-2</v>
      </c>
      <c r="AE291" s="292">
        <v>0</v>
      </c>
      <c r="AF291" s="301">
        <f t="shared" si="40"/>
        <v>4.5707185349975955E-2</v>
      </c>
      <c r="AG291" s="292">
        <v>0</v>
      </c>
      <c r="AH291" s="292">
        <v>0</v>
      </c>
      <c r="AI291" s="292">
        <v>0</v>
      </c>
      <c r="AJ291" s="292">
        <v>0</v>
      </c>
      <c r="AL291" s="290">
        <v>0</v>
      </c>
      <c r="AN291" s="290">
        <v>0</v>
      </c>
      <c r="AO291" s="290">
        <v>0</v>
      </c>
      <c r="AP291" s="290">
        <v>0</v>
      </c>
      <c r="AQ291" s="290">
        <v>0</v>
      </c>
      <c r="AR291" s="290">
        <v>0</v>
      </c>
      <c r="AS291" s="290">
        <v>0</v>
      </c>
      <c r="AT291" s="290">
        <v>0</v>
      </c>
      <c r="AU291" s="290">
        <v>0</v>
      </c>
      <c r="AV291" s="292">
        <v>0</v>
      </c>
      <c r="AW291" s="300">
        <f t="shared" si="41"/>
        <v>0</v>
      </c>
      <c r="BA291" s="235"/>
      <c r="BC291" s="235"/>
      <c r="BD291" s="235"/>
      <c r="BE291" s="301">
        <v>0.5535022763006644</v>
      </c>
    </row>
    <row r="292" spans="1:57" x14ac:dyDescent="0.25">
      <c r="A292" s="283">
        <v>2003</v>
      </c>
      <c r="B292" s="283">
        <v>12</v>
      </c>
      <c r="C292" s="283">
        <v>31</v>
      </c>
      <c r="D292" s="283">
        <v>30</v>
      </c>
      <c r="E292" s="283">
        <f t="shared" si="36"/>
        <v>30</v>
      </c>
      <c r="F292" s="286">
        <v>0</v>
      </c>
      <c r="G292" s="290">
        <v>0</v>
      </c>
      <c r="H292" s="290">
        <v>0</v>
      </c>
      <c r="I292" s="291">
        <v>4.5087239808623648E-2</v>
      </c>
      <c r="J292" s="301">
        <f t="shared" si="42"/>
        <v>4.7592573356360357E-2</v>
      </c>
      <c r="K292" s="302">
        <v>15748</v>
      </c>
      <c r="L292" s="302">
        <v>2087</v>
      </c>
      <c r="M292" s="302">
        <v>7831.2029999999795</v>
      </c>
      <c r="N292" s="302">
        <v>327287.93600000005</v>
      </c>
      <c r="O292" s="293">
        <f t="shared" si="34"/>
        <v>0.49728238506476885</v>
      </c>
      <c r="P292" s="294">
        <f t="shared" si="35"/>
        <v>156.82220220412077</v>
      </c>
      <c r="Q292" s="295">
        <v>0</v>
      </c>
      <c r="R292" s="296">
        <f t="shared" si="37"/>
        <v>5.9365136947119902E-2</v>
      </c>
      <c r="S292" s="301">
        <f t="shared" si="43"/>
        <v>-9.7776441008753934E-4</v>
      </c>
      <c r="T292" s="297">
        <v>0</v>
      </c>
      <c r="U292" s="298">
        <f>(Company_data!U292+Misc!T292)/(Company_data!J292-Company_data!I292)</f>
        <v>1.6173105801122274</v>
      </c>
      <c r="V292" s="292">
        <f t="shared" si="38"/>
        <v>5.3910352670407578E-2</v>
      </c>
      <c r="W292" s="299">
        <v>0</v>
      </c>
      <c r="X292" s="290">
        <v>0</v>
      </c>
      <c r="Y292" s="290">
        <v>0</v>
      </c>
      <c r="Z292" s="296">
        <f>(Company_data!T292+F292)/Company_data!J292</f>
        <v>1.8403192453607169</v>
      </c>
      <c r="AA292" s="296">
        <f>(Company_data!S292+F292)/Company_data!J292</f>
        <v>1.8403192453607169</v>
      </c>
      <c r="AC292" s="300">
        <v>0</v>
      </c>
      <c r="AD292" s="301">
        <f t="shared" si="39"/>
        <v>4.5087239808623648E-2</v>
      </c>
      <c r="AE292" s="292">
        <v>0</v>
      </c>
      <c r="AF292" s="301">
        <f t="shared" si="40"/>
        <v>4.5087239808623648E-2</v>
      </c>
      <c r="AG292" s="292">
        <v>0</v>
      </c>
      <c r="AH292" s="292">
        <v>0</v>
      </c>
      <c r="AI292" s="292">
        <v>0</v>
      </c>
      <c r="AJ292" s="292">
        <v>0</v>
      </c>
      <c r="AL292" s="290">
        <v>0</v>
      </c>
      <c r="AN292" s="290">
        <v>0</v>
      </c>
      <c r="AO292" s="290">
        <v>0</v>
      </c>
      <c r="AP292" s="290">
        <v>0</v>
      </c>
      <c r="AQ292" s="290">
        <v>0</v>
      </c>
      <c r="AR292" s="290">
        <v>0</v>
      </c>
      <c r="AS292" s="290">
        <v>0</v>
      </c>
      <c r="AT292" s="290">
        <v>0</v>
      </c>
      <c r="AU292" s="290">
        <v>0</v>
      </c>
      <c r="AV292" s="292">
        <v>0</v>
      </c>
      <c r="AW292" s="300">
        <f t="shared" si="41"/>
        <v>0</v>
      </c>
      <c r="BA292" s="235"/>
      <c r="BC292" s="235"/>
      <c r="BD292" s="235"/>
      <c r="BE292" s="301">
        <v>0.53008475465268845</v>
      </c>
    </row>
    <row r="293" spans="1:57" x14ac:dyDescent="0.25">
      <c r="A293" s="283">
        <v>2004</v>
      </c>
      <c r="B293" s="283">
        <v>1</v>
      </c>
      <c r="C293" s="283">
        <v>31</v>
      </c>
      <c r="D293" s="283">
        <v>31</v>
      </c>
      <c r="E293" s="283">
        <f t="shared" si="36"/>
        <v>31</v>
      </c>
      <c r="F293" s="286">
        <v>0</v>
      </c>
      <c r="G293" s="290">
        <v>0</v>
      </c>
      <c r="H293" s="290">
        <v>0</v>
      </c>
      <c r="I293" s="291">
        <v>4.3518223969886305E-2</v>
      </c>
      <c r="J293" s="301">
        <f t="shared" si="42"/>
        <v>4.7343597019375273E-2</v>
      </c>
      <c r="K293" s="302">
        <v>15680</v>
      </c>
      <c r="L293" s="302">
        <v>2069</v>
      </c>
      <c r="M293" s="302">
        <v>8001.5650000000023</v>
      </c>
      <c r="N293" s="302">
        <v>339695.60200000001</v>
      </c>
      <c r="O293" s="293">
        <f t="shared" si="34"/>
        <v>0.51030389030612255</v>
      </c>
      <c r="P293" s="294">
        <f t="shared" si="35"/>
        <v>164.18347124214597</v>
      </c>
      <c r="Q293" s="295">
        <v>0</v>
      </c>
      <c r="R293" s="296">
        <f t="shared" si="37"/>
        <v>5.924937814248462E-2</v>
      </c>
      <c r="S293" s="301">
        <f t="shared" si="43"/>
        <v>-1.2129608731508701E-3</v>
      </c>
      <c r="T293" s="297">
        <v>0</v>
      </c>
      <c r="U293" s="298">
        <f>(Company_data!U293+Misc!T293)/(Company_data!J293-Company_data!I293)</f>
        <v>1.6900921411769887</v>
      </c>
      <c r="V293" s="292">
        <f t="shared" si="38"/>
        <v>5.4519101328289958E-2</v>
      </c>
      <c r="W293" s="299">
        <v>0</v>
      </c>
      <c r="X293" s="290">
        <v>0</v>
      </c>
      <c r="Y293" s="290">
        <v>0</v>
      </c>
      <c r="Z293" s="296">
        <f>(Company_data!T293+F293)/Company_data!J293</f>
        <v>1.8367307224170233</v>
      </c>
      <c r="AA293" s="296">
        <f>(Company_data!S293+F293)/Company_data!J293</f>
        <v>1.8367307224170233</v>
      </c>
      <c r="AC293" s="300">
        <v>0</v>
      </c>
      <c r="AD293" s="301">
        <f t="shared" si="39"/>
        <v>4.3518223969886305E-2</v>
      </c>
      <c r="AE293" s="292">
        <v>0</v>
      </c>
      <c r="AF293" s="301">
        <f t="shared" si="40"/>
        <v>4.3518223969886305E-2</v>
      </c>
      <c r="AG293" s="292">
        <v>0</v>
      </c>
      <c r="AH293" s="292">
        <v>0</v>
      </c>
      <c r="AI293" s="292">
        <v>0</v>
      </c>
      <c r="AJ293" s="292">
        <v>0</v>
      </c>
      <c r="AL293" s="290">
        <v>0</v>
      </c>
      <c r="AN293" s="290">
        <v>0</v>
      </c>
      <c r="AO293" s="290">
        <v>0</v>
      </c>
      <c r="AP293" s="290">
        <v>0</v>
      </c>
      <c r="AQ293" s="290">
        <v>0</v>
      </c>
      <c r="AR293" s="290">
        <v>0</v>
      </c>
      <c r="AS293" s="290">
        <v>0</v>
      </c>
      <c r="AT293" s="290">
        <v>0</v>
      </c>
      <c r="AU293" s="290">
        <v>0</v>
      </c>
      <c r="AV293" s="292">
        <v>0</v>
      </c>
      <c r="AW293" s="300">
        <f t="shared" si="41"/>
        <v>0</v>
      </c>
      <c r="BA293" s="235"/>
      <c r="BC293" s="235"/>
      <c r="BD293" s="235"/>
      <c r="BE293" s="301">
        <v>0.42819004726616849</v>
      </c>
    </row>
    <row r="294" spans="1:57" x14ac:dyDescent="0.25">
      <c r="A294" s="283">
        <v>2004</v>
      </c>
      <c r="B294" s="283">
        <v>2</v>
      </c>
      <c r="C294" s="283">
        <v>29</v>
      </c>
      <c r="D294" s="283">
        <v>29</v>
      </c>
      <c r="E294" s="283">
        <f t="shared" si="36"/>
        <v>29</v>
      </c>
      <c r="F294" s="286">
        <v>0</v>
      </c>
      <c r="G294" s="290">
        <v>0</v>
      </c>
      <c r="H294" s="290">
        <v>0</v>
      </c>
      <c r="I294" s="291">
        <v>4.1944641251165933E-2</v>
      </c>
      <c r="J294" s="301">
        <f t="shared" si="42"/>
        <v>4.7049063780830062E-2</v>
      </c>
      <c r="K294" s="302">
        <v>15726</v>
      </c>
      <c r="L294" s="302">
        <v>2064</v>
      </c>
      <c r="M294" s="302">
        <v>7255.7050000000163</v>
      </c>
      <c r="N294" s="302">
        <v>318735.52799999999</v>
      </c>
      <c r="O294" s="293">
        <f t="shared" si="34"/>
        <v>0.46138274195599749</v>
      </c>
      <c r="P294" s="294">
        <f t="shared" si="35"/>
        <v>154.42612790697675</v>
      </c>
      <c r="Q294" s="295">
        <v>0</v>
      </c>
      <c r="R294" s="296">
        <f t="shared" si="37"/>
        <v>6.0388092160988803E-2</v>
      </c>
      <c r="S294" s="301">
        <f t="shared" si="43"/>
        <v>-1.4997467289818711E-3</v>
      </c>
      <c r="T294" s="297">
        <v>0</v>
      </c>
      <c r="U294" s="298">
        <f>(Company_data!U294+Misc!T294)/(Company_data!J294-Company_data!I294)</f>
        <v>1.6149258181084305</v>
      </c>
      <c r="V294" s="292">
        <f t="shared" si="38"/>
        <v>5.5687097176152778E-2</v>
      </c>
      <c r="W294" s="299">
        <v>0</v>
      </c>
      <c r="X294" s="290">
        <v>0</v>
      </c>
      <c r="Y294" s="290">
        <v>0</v>
      </c>
      <c r="Z294" s="296">
        <f>(Company_data!T294+F294)/Company_data!J294</f>
        <v>1.7512546726686753</v>
      </c>
      <c r="AA294" s="296">
        <f>(Company_data!S294+F294)/Company_data!J294</f>
        <v>1.7512546726686753</v>
      </c>
      <c r="AC294" s="300">
        <v>0</v>
      </c>
      <c r="AD294" s="301">
        <f t="shared" si="39"/>
        <v>4.1944641251165933E-2</v>
      </c>
      <c r="AE294" s="292">
        <v>0</v>
      </c>
      <c r="AF294" s="301">
        <f t="shared" si="40"/>
        <v>4.1944641251165933E-2</v>
      </c>
      <c r="AG294" s="292">
        <v>0</v>
      </c>
      <c r="AH294" s="292">
        <v>0</v>
      </c>
      <c r="AI294" s="292">
        <v>0</v>
      </c>
      <c r="AJ294" s="292">
        <v>0</v>
      </c>
      <c r="AL294" s="290">
        <v>0</v>
      </c>
      <c r="AN294" s="290">
        <v>0</v>
      </c>
      <c r="AO294" s="290">
        <v>0</v>
      </c>
      <c r="AP294" s="290">
        <v>0</v>
      </c>
      <c r="AQ294" s="290">
        <v>0</v>
      </c>
      <c r="AR294" s="290">
        <v>0</v>
      </c>
      <c r="AS294" s="290">
        <v>0</v>
      </c>
      <c r="AT294" s="290">
        <v>0</v>
      </c>
      <c r="AU294" s="290">
        <v>0</v>
      </c>
      <c r="AV294" s="292">
        <v>0</v>
      </c>
      <c r="AW294" s="300">
        <f t="shared" si="41"/>
        <v>0</v>
      </c>
      <c r="BA294" s="235"/>
      <c r="BC294" s="235"/>
      <c r="BD294" s="235"/>
      <c r="BE294" s="301">
        <v>0.39172509001002515</v>
      </c>
    </row>
    <row r="295" spans="1:57" x14ac:dyDescent="0.25">
      <c r="A295" s="283">
        <v>2004</v>
      </c>
      <c r="B295" s="283">
        <v>3</v>
      </c>
      <c r="C295" s="283">
        <v>31</v>
      </c>
      <c r="D295" s="283">
        <v>31</v>
      </c>
      <c r="E295" s="283">
        <f t="shared" si="36"/>
        <v>31</v>
      </c>
      <c r="F295" s="286">
        <v>0</v>
      </c>
      <c r="G295" s="290">
        <v>0</v>
      </c>
      <c r="H295" s="290">
        <v>0</v>
      </c>
      <c r="I295" s="291">
        <v>4.1678871267769584E-2</v>
      </c>
      <c r="J295" s="301">
        <f t="shared" si="42"/>
        <v>4.6728278370075725E-2</v>
      </c>
      <c r="K295" s="302">
        <v>15911</v>
      </c>
      <c r="L295" s="302">
        <v>2064</v>
      </c>
      <c r="M295" s="302">
        <v>7275.7679999999818</v>
      </c>
      <c r="N295" s="302">
        <v>312253.16600000003</v>
      </c>
      <c r="O295" s="293">
        <f t="shared" si="34"/>
        <v>0.45727911507761809</v>
      </c>
      <c r="P295" s="294">
        <f t="shared" si="35"/>
        <v>151.28544864341086</v>
      </c>
      <c r="Q295" s="295">
        <v>0</v>
      </c>
      <c r="R295" s="296">
        <f t="shared" si="37"/>
        <v>6.0268904840188341E-2</v>
      </c>
      <c r="S295" s="301">
        <f t="shared" si="43"/>
        <v>-1.8612805245890734E-3</v>
      </c>
      <c r="T295" s="297">
        <v>0</v>
      </c>
      <c r="U295" s="298">
        <f>(Company_data!U295+Misc!T295)/(Company_data!J295-Company_data!I295)</f>
        <v>1.721893489869379</v>
      </c>
      <c r="V295" s="292">
        <f t="shared" si="38"/>
        <v>5.5544951286109E-2</v>
      </c>
      <c r="W295" s="299">
        <v>0</v>
      </c>
      <c r="X295" s="290">
        <v>0</v>
      </c>
      <c r="Y295" s="290">
        <v>0</v>
      </c>
      <c r="Z295" s="296">
        <f>(Company_data!T295+F295)/Company_data!J295</f>
        <v>1.8683360500458386</v>
      </c>
      <c r="AA295" s="296">
        <f>(Company_data!S295+F295)/Company_data!J295</f>
        <v>1.8683360500458386</v>
      </c>
      <c r="AC295" s="300">
        <v>0</v>
      </c>
      <c r="AD295" s="301">
        <f t="shared" si="39"/>
        <v>4.1678871267769584E-2</v>
      </c>
      <c r="AE295" s="292">
        <v>0</v>
      </c>
      <c r="AF295" s="301">
        <f t="shared" si="40"/>
        <v>4.1678871267769584E-2</v>
      </c>
      <c r="AG295" s="292">
        <v>0</v>
      </c>
      <c r="AH295" s="292">
        <v>0</v>
      </c>
      <c r="AI295" s="292">
        <v>0</v>
      </c>
      <c r="AJ295" s="292">
        <v>0</v>
      </c>
      <c r="AL295" s="290">
        <v>0</v>
      </c>
      <c r="AN295" s="290">
        <v>0</v>
      </c>
      <c r="AO295" s="290">
        <v>0</v>
      </c>
      <c r="AP295" s="290">
        <v>0</v>
      </c>
      <c r="AQ295" s="290">
        <v>0</v>
      </c>
      <c r="AR295" s="290">
        <v>0</v>
      </c>
      <c r="AS295" s="290">
        <v>0</v>
      </c>
      <c r="AT295" s="290">
        <v>0</v>
      </c>
      <c r="AU295" s="290">
        <v>0</v>
      </c>
      <c r="AV295" s="292">
        <v>0</v>
      </c>
      <c r="AW295" s="300">
        <f t="shared" si="41"/>
        <v>0</v>
      </c>
      <c r="BA295" s="235"/>
      <c r="BC295" s="235"/>
      <c r="BD295" s="235"/>
      <c r="BE295" s="301">
        <v>0.38678643648001626</v>
      </c>
    </row>
    <row r="296" spans="1:57" x14ac:dyDescent="0.25">
      <c r="A296" s="283">
        <v>2004</v>
      </c>
      <c r="B296" s="283">
        <v>4</v>
      </c>
      <c r="C296" s="283">
        <v>30</v>
      </c>
      <c r="D296" s="283">
        <v>31</v>
      </c>
      <c r="E296" s="283">
        <f t="shared" si="36"/>
        <v>31</v>
      </c>
      <c r="F296" s="286">
        <v>23137.630827492692</v>
      </c>
      <c r="G296" s="290">
        <v>0</v>
      </c>
      <c r="H296" s="290">
        <v>0</v>
      </c>
      <c r="I296" s="291">
        <v>4.3448936614240451E-2</v>
      </c>
      <c r="J296" s="301">
        <f t="shared" si="42"/>
        <v>4.6386374151009414E-2</v>
      </c>
      <c r="K296" s="302">
        <v>16216</v>
      </c>
      <c r="L296" s="302">
        <v>2051</v>
      </c>
      <c r="M296" s="302">
        <v>7376.9610000000102</v>
      </c>
      <c r="N296" s="302">
        <v>321208.016</v>
      </c>
      <c r="O296" s="293">
        <f t="shared" si="34"/>
        <v>0.45491866058214175</v>
      </c>
      <c r="P296" s="294">
        <f t="shared" si="35"/>
        <v>156.61044173573868</v>
      </c>
      <c r="Q296" s="295">
        <v>0</v>
      </c>
      <c r="R296" s="296">
        <f t="shared" si="37"/>
        <v>6.2807258017507236E-2</v>
      </c>
      <c r="S296" s="301">
        <f t="shared" si="43"/>
        <v>-2.227425778578894E-3</v>
      </c>
      <c r="T296" s="303">
        <v>21902.094631433189</v>
      </c>
      <c r="U296" s="298">
        <f>(Company_data!U296+Misc!T296)/(Company_data!J296-Company_data!I296)</f>
        <v>1.7579410789418668</v>
      </c>
      <c r="V296" s="292">
        <f t="shared" si="38"/>
        <v>5.6707776740060216E-2</v>
      </c>
      <c r="W296" s="299">
        <v>0</v>
      </c>
      <c r="X296" s="290">
        <v>0</v>
      </c>
      <c r="Y296" s="290">
        <v>0</v>
      </c>
      <c r="Z296" s="296">
        <f>(Company_data!T296+F296)/Company_data!J296</f>
        <v>1.884217740525217</v>
      </c>
      <c r="AA296" s="296">
        <f>(Company_data!S296+F296)/Company_data!J296</f>
        <v>1.884217740525217</v>
      </c>
      <c r="AC296" s="300">
        <v>0</v>
      </c>
      <c r="AD296" s="301">
        <f t="shared" si="39"/>
        <v>4.3448936614240451E-2</v>
      </c>
      <c r="AE296" s="292">
        <v>0</v>
      </c>
      <c r="AF296" s="301">
        <f t="shared" si="40"/>
        <v>4.3448936614240451E-2</v>
      </c>
      <c r="AG296" s="292">
        <v>0</v>
      </c>
      <c r="AH296" s="292">
        <v>0</v>
      </c>
      <c r="AI296" s="292">
        <v>0</v>
      </c>
      <c r="AJ296" s="292">
        <v>0</v>
      </c>
      <c r="AL296" s="290">
        <v>0</v>
      </c>
      <c r="AN296" s="290">
        <v>0</v>
      </c>
      <c r="AO296" s="290">
        <v>0</v>
      </c>
      <c r="AP296" s="290">
        <v>0</v>
      </c>
      <c r="AQ296" s="290">
        <v>0</v>
      </c>
      <c r="AR296" s="290">
        <v>0</v>
      </c>
      <c r="AS296" s="290">
        <v>0</v>
      </c>
      <c r="AT296" s="290">
        <v>0</v>
      </c>
      <c r="AU296" s="290">
        <v>0</v>
      </c>
      <c r="AV296" s="292">
        <v>0</v>
      </c>
      <c r="AW296" s="300">
        <f t="shared" si="41"/>
        <v>0</v>
      </c>
      <c r="BA296" s="235"/>
      <c r="BC296" s="235"/>
      <c r="BD296" s="235"/>
      <c r="BE296" s="301">
        <v>0.4489550807968159</v>
      </c>
    </row>
    <row r="297" spans="1:57" x14ac:dyDescent="0.25">
      <c r="A297" s="283">
        <v>2004</v>
      </c>
      <c r="B297" s="283">
        <v>5</v>
      </c>
      <c r="C297" s="283">
        <v>31</v>
      </c>
      <c r="D297" s="283">
        <v>30</v>
      </c>
      <c r="E297" s="283">
        <f t="shared" si="36"/>
        <v>30</v>
      </c>
      <c r="F297" s="286">
        <v>0</v>
      </c>
      <c r="G297" s="290">
        <v>0</v>
      </c>
      <c r="H297" s="290">
        <v>0</v>
      </c>
      <c r="I297" s="291">
        <v>4.4893508069869324E-2</v>
      </c>
      <c r="J297" s="301">
        <f t="shared" si="42"/>
        <v>4.6065871489002437E-2</v>
      </c>
      <c r="K297" s="302">
        <v>16230</v>
      </c>
      <c r="L297" s="302">
        <v>2032</v>
      </c>
      <c r="M297" s="302">
        <v>8147.3190000000177</v>
      </c>
      <c r="N297" s="302">
        <v>318530.80599999998</v>
      </c>
      <c r="O297" s="293">
        <f t="shared" si="34"/>
        <v>0.50199131238447425</v>
      </c>
      <c r="P297" s="294">
        <f t="shared" si="35"/>
        <v>156.75728641732283</v>
      </c>
      <c r="Q297" s="295">
        <v>0</v>
      </c>
      <c r="R297" s="296">
        <f t="shared" si="37"/>
        <v>7.3233085271241935E-2</v>
      </c>
      <c r="S297" s="301">
        <f t="shared" si="43"/>
        <v>-2.5007369249574612E-3</v>
      </c>
      <c r="T297" s="297">
        <v>0</v>
      </c>
      <c r="U297" s="298">
        <f>(Company_data!U297+Misc!T297)/(Company_data!J297-Company_data!I297)</f>
        <v>1.9826850981803421</v>
      </c>
      <c r="V297" s="292">
        <f t="shared" si="38"/>
        <v>6.6089503272678068E-2</v>
      </c>
      <c r="W297" s="299">
        <v>0</v>
      </c>
      <c r="X297" s="290">
        <v>0</v>
      </c>
      <c r="Y297" s="290">
        <v>0</v>
      </c>
      <c r="Z297" s="296">
        <f>(Company_data!T297+F297)/Company_data!J297</f>
        <v>2.2702256434085002</v>
      </c>
      <c r="AA297" s="296">
        <f>(Company_data!S297+F297)/Company_data!J297</f>
        <v>2.2702256434085002</v>
      </c>
      <c r="AC297" s="300">
        <v>0</v>
      </c>
      <c r="AD297" s="301">
        <f t="shared" si="39"/>
        <v>4.4893508069869324E-2</v>
      </c>
      <c r="AE297" s="292">
        <v>0</v>
      </c>
      <c r="AF297" s="301">
        <f t="shared" si="40"/>
        <v>4.4893508069869324E-2</v>
      </c>
      <c r="AG297" s="292">
        <v>0</v>
      </c>
      <c r="AH297" s="292">
        <v>0</v>
      </c>
      <c r="AI297" s="292">
        <v>0</v>
      </c>
      <c r="AJ297" s="292">
        <v>0</v>
      </c>
      <c r="AL297" s="290">
        <v>0</v>
      </c>
      <c r="AN297" s="290">
        <v>0</v>
      </c>
      <c r="AO297" s="290">
        <v>0</v>
      </c>
      <c r="AP297" s="290">
        <v>0</v>
      </c>
      <c r="AQ297" s="290">
        <v>0</v>
      </c>
      <c r="AR297" s="290">
        <v>0</v>
      </c>
      <c r="AS297" s="290">
        <v>0</v>
      </c>
      <c r="AT297" s="290">
        <v>0</v>
      </c>
      <c r="AU297" s="290">
        <v>0</v>
      </c>
      <c r="AV297" s="292">
        <v>0</v>
      </c>
      <c r="AW297" s="300">
        <f t="shared" si="41"/>
        <v>0</v>
      </c>
      <c r="BA297" s="235"/>
      <c r="BC297" s="235"/>
      <c r="BD297" s="235"/>
      <c r="BE297" s="301">
        <v>0.47589974802265789</v>
      </c>
    </row>
    <row r="298" spans="1:57" x14ac:dyDescent="0.25">
      <c r="A298" s="283">
        <v>2004</v>
      </c>
      <c r="B298" s="283">
        <v>6</v>
      </c>
      <c r="C298" s="283">
        <v>30</v>
      </c>
      <c r="D298" s="283">
        <v>31</v>
      </c>
      <c r="E298" s="283">
        <f t="shared" si="36"/>
        <v>31</v>
      </c>
      <c r="F298" s="286">
        <v>0</v>
      </c>
      <c r="G298" s="290">
        <v>0</v>
      </c>
      <c r="H298" s="290">
        <v>0</v>
      </c>
      <c r="I298" s="291">
        <v>4.5233983778134687E-2</v>
      </c>
      <c r="J298" s="301">
        <f t="shared" si="42"/>
        <v>4.5718743203773525E-2</v>
      </c>
      <c r="K298" s="302">
        <v>16398</v>
      </c>
      <c r="L298" s="302">
        <v>2033</v>
      </c>
      <c r="M298" s="302">
        <v>9892.2490000000107</v>
      </c>
      <c r="N298" s="302">
        <v>308755.78100000002</v>
      </c>
      <c r="O298" s="293">
        <f t="shared" si="34"/>
        <v>0.60325948286376452</v>
      </c>
      <c r="P298" s="294">
        <f t="shared" si="35"/>
        <v>151.87200245941958</v>
      </c>
      <c r="Q298" s="295">
        <v>0</v>
      </c>
      <c r="R298" s="296">
        <f t="shared" si="37"/>
        <v>8.421927095107283E-2</v>
      </c>
      <c r="S298" s="301">
        <f t="shared" si="43"/>
        <v>-2.7821336881342987E-3</v>
      </c>
      <c r="T298" s="297">
        <v>0</v>
      </c>
      <c r="U298" s="298">
        <f>(Company_data!U298+Misc!T298)/(Company_data!J298-Company_data!I298)</f>
        <v>2.3823993825601408</v>
      </c>
      <c r="V298" s="292">
        <f t="shared" si="38"/>
        <v>7.6851592985810999E-2</v>
      </c>
      <c r="W298" s="299">
        <v>0</v>
      </c>
      <c r="X298" s="290">
        <v>0</v>
      </c>
      <c r="Y298" s="290">
        <v>0</v>
      </c>
      <c r="Z298" s="296">
        <f>(Company_data!T298+F298)/Company_data!J298</f>
        <v>2.5265781285321851</v>
      </c>
      <c r="AA298" s="296">
        <f>(Company_data!S298+F298)/Company_data!J298</f>
        <v>2.5265781285321851</v>
      </c>
      <c r="AC298" s="300">
        <v>0</v>
      </c>
      <c r="AD298" s="301">
        <f t="shared" si="39"/>
        <v>4.5233983778134687E-2</v>
      </c>
      <c r="AE298" s="292">
        <v>0</v>
      </c>
      <c r="AF298" s="301">
        <f t="shared" si="40"/>
        <v>4.5233983778134687E-2</v>
      </c>
      <c r="AG298" s="292">
        <v>0</v>
      </c>
      <c r="AH298" s="292">
        <v>0</v>
      </c>
      <c r="AI298" s="292">
        <v>0</v>
      </c>
      <c r="AJ298" s="292">
        <v>0</v>
      </c>
      <c r="AL298" s="290">
        <v>0</v>
      </c>
      <c r="AN298" s="290">
        <v>0</v>
      </c>
      <c r="AO298" s="290">
        <v>0</v>
      </c>
      <c r="AP298" s="290">
        <v>0</v>
      </c>
      <c r="AQ298" s="290">
        <v>0</v>
      </c>
      <c r="AR298" s="290">
        <v>0</v>
      </c>
      <c r="AS298" s="290">
        <v>0</v>
      </c>
      <c r="AT298" s="290">
        <v>0</v>
      </c>
      <c r="AU298" s="290">
        <v>0</v>
      </c>
      <c r="AV298" s="292">
        <v>0</v>
      </c>
      <c r="AW298" s="300">
        <f t="shared" si="41"/>
        <v>0</v>
      </c>
      <c r="BA298" s="235"/>
      <c r="BC298" s="235"/>
      <c r="BD298" s="235"/>
      <c r="BE298" s="301">
        <v>0.46752689734476666</v>
      </c>
    </row>
    <row r="299" spans="1:57" x14ac:dyDescent="0.25">
      <c r="A299" s="283">
        <v>2004</v>
      </c>
      <c r="B299" s="283">
        <v>7</v>
      </c>
      <c r="C299" s="283">
        <v>31</v>
      </c>
      <c r="D299" s="283">
        <v>30</v>
      </c>
      <c r="E299" s="283">
        <f t="shared" si="36"/>
        <v>30</v>
      </c>
      <c r="F299" s="286">
        <v>0</v>
      </c>
      <c r="G299" s="290">
        <v>0</v>
      </c>
      <c r="H299" s="290">
        <v>0</v>
      </c>
      <c r="I299" s="291">
        <v>4.4877460486019947E-2</v>
      </c>
      <c r="J299" s="301">
        <f t="shared" si="42"/>
        <v>4.5329755068675898E-2</v>
      </c>
      <c r="K299" s="302">
        <v>16936</v>
      </c>
      <c r="L299" s="302">
        <v>2063</v>
      </c>
      <c r="M299" s="302">
        <v>10605.014000000025</v>
      </c>
      <c r="N299" s="302">
        <v>357835.674</v>
      </c>
      <c r="O299" s="293">
        <f t="shared" si="34"/>
        <v>0.62618174303259477</v>
      </c>
      <c r="P299" s="294">
        <f t="shared" si="35"/>
        <v>173.45403490063015</v>
      </c>
      <c r="Q299" s="295">
        <v>0</v>
      </c>
      <c r="R299" s="296">
        <f t="shared" si="37"/>
        <v>8.3337526401663642E-2</v>
      </c>
      <c r="S299" s="301">
        <f t="shared" si="43"/>
        <v>-3.0440012713712772E-3</v>
      </c>
      <c r="T299" s="297">
        <v>0</v>
      </c>
      <c r="U299" s="298">
        <f>(Company_data!U299+Misc!T299)/(Company_data!J299-Company_data!I299)</f>
        <v>2.3022357559873909</v>
      </c>
      <c r="V299" s="292">
        <f t="shared" si="38"/>
        <v>7.6741191866246367E-2</v>
      </c>
      <c r="W299" s="299">
        <v>0</v>
      </c>
      <c r="X299" s="290">
        <v>0</v>
      </c>
      <c r="Y299" s="290">
        <v>0</v>
      </c>
      <c r="Z299" s="296">
        <f>(Company_data!T299+F299)/Company_data!J299</f>
        <v>2.5834633184515727</v>
      </c>
      <c r="AA299" s="296">
        <f>(Company_data!S299+F299)/Company_data!J299</f>
        <v>2.5834633184515727</v>
      </c>
      <c r="AC299" s="300">
        <v>0</v>
      </c>
      <c r="AD299" s="301">
        <f t="shared" si="39"/>
        <v>4.4877460486019947E-2</v>
      </c>
      <c r="AE299" s="292">
        <v>0</v>
      </c>
      <c r="AF299" s="301">
        <f t="shared" si="40"/>
        <v>4.4877460486019947E-2</v>
      </c>
      <c r="AG299" s="292">
        <v>0</v>
      </c>
      <c r="AH299" s="292">
        <v>0</v>
      </c>
      <c r="AI299" s="292">
        <v>0</v>
      </c>
      <c r="AJ299" s="292">
        <v>0</v>
      </c>
      <c r="AL299" s="290">
        <v>0</v>
      </c>
      <c r="AN299" s="290">
        <v>0</v>
      </c>
      <c r="AO299" s="290">
        <v>0</v>
      </c>
      <c r="AP299" s="290">
        <v>0</v>
      </c>
      <c r="AQ299" s="290">
        <v>0</v>
      </c>
      <c r="AR299" s="290">
        <v>0</v>
      </c>
      <c r="AS299" s="290">
        <v>0</v>
      </c>
      <c r="AT299" s="290">
        <v>0</v>
      </c>
      <c r="AU299" s="290">
        <v>0</v>
      </c>
      <c r="AV299" s="292">
        <v>0</v>
      </c>
      <c r="AW299" s="300">
        <f t="shared" si="41"/>
        <v>0</v>
      </c>
      <c r="BA299" s="235"/>
      <c r="BC299" s="235"/>
      <c r="BD299" s="235"/>
      <c r="BE299" s="301">
        <v>0.44969703922521348</v>
      </c>
    </row>
    <row r="300" spans="1:57" x14ac:dyDescent="0.25">
      <c r="A300" s="283">
        <v>2004</v>
      </c>
      <c r="B300" s="283">
        <v>8</v>
      </c>
      <c r="C300" s="283">
        <v>31</v>
      </c>
      <c r="D300" s="283">
        <v>31</v>
      </c>
      <c r="E300" s="283">
        <f t="shared" si="36"/>
        <v>31</v>
      </c>
      <c r="F300" s="286">
        <v>153419.43135477393</v>
      </c>
      <c r="G300" s="290">
        <v>0</v>
      </c>
      <c r="H300" s="290">
        <v>0</v>
      </c>
      <c r="I300" s="291">
        <v>4.4414764723519726E-2</v>
      </c>
      <c r="J300" s="301">
        <f t="shared" si="42"/>
        <v>4.4868440617647415E-2</v>
      </c>
      <c r="K300" s="302">
        <v>17354</v>
      </c>
      <c r="L300" s="302">
        <v>2055</v>
      </c>
      <c r="M300" s="302">
        <v>9079.6830000000191</v>
      </c>
      <c r="N300" s="302">
        <v>310739.33499999996</v>
      </c>
      <c r="O300" s="293">
        <f t="shared" si="34"/>
        <v>0.52320404517690555</v>
      </c>
      <c r="P300" s="294">
        <f t="shared" si="35"/>
        <v>151.21135523114353</v>
      </c>
      <c r="Q300" s="295">
        <v>0</v>
      </c>
      <c r="R300" s="296">
        <f t="shared" si="37"/>
        <v>8.253118777081353E-2</v>
      </c>
      <c r="S300" s="301">
        <f t="shared" si="43"/>
        <v>-3.4211062254598801E-3</v>
      </c>
      <c r="T300" s="303">
        <v>141866.52955363769</v>
      </c>
      <c r="U300" s="298">
        <f>(Company_data!U300+Misc!T300)/(Company_data!J300-Company_data!I300)</f>
        <v>2.3213333956938782</v>
      </c>
      <c r="V300" s="292">
        <f t="shared" si="38"/>
        <v>7.4881722441738005E-2</v>
      </c>
      <c r="W300" s="299">
        <v>0</v>
      </c>
      <c r="X300" s="290">
        <v>0</v>
      </c>
      <c r="Y300" s="290">
        <v>0</v>
      </c>
      <c r="Z300" s="296">
        <f>(Company_data!T300+F300)/Company_data!J300</f>
        <v>2.5584668208952195</v>
      </c>
      <c r="AA300" s="296">
        <f>(Company_data!S300+F300)/Company_data!J300</f>
        <v>2.5584668208952195</v>
      </c>
      <c r="AC300" s="300">
        <v>0</v>
      </c>
      <c r="AD300" s="301">
        <f t="shared" si="39"/>
        <v>4.4414764723519726E-2</v>
      </c>
      <c r="AE300" s="292">
        <v>0</v>
      </c>
      <c r="AF300" s="301">
        <f t="shared" si="40"/>
        <v>4.4414764723519726E-2</v>
      </c>
      <c r="AG300" s="292">
        <v>0</v>
      </c>
      <c r="AH300" s="292">
        <v>0</v>
      </c>
      <c r="AI300" s="292">
        <v>0</v>
      </c>
      <c r="AJ300" s="292">
        <v>0</v>
      </c>
      <c r="AL300" s="290">
        <v>0</v>
      </c>
      <c r="AN300" s="290">
        <v>0</v>
      </c>
      <c r="AO300" s="290">
        <v>0</v>
      </c>
      <c r="AP300" s="290">
        <v>0</v>
      </c>
      <c r="AQ300" s="290">
        <v>0</v>
      </c>
      <c r="AR300" s="290">
        <v>0</v>
      </c>
      <c r="AS300" s="290">
        <v>0</v>
      </c>
      <c r="AT300" s="290">
        <v>0</v>
      </c>
      <c r="AU300" s="290">
        <v>0</v>
      </c>
      <c r="AV300" s="292">
        <v>0</v>
      </c>
      <c r="AW300" s="300">
        <f t="shared" si="41"/>
        <v>0</v>
      </c>
      <c r="BA300" s="235"/>
      <c r="BC300" s="235"/>
      <c r="BD300" s="235"/>
      <c r="BE300" s="301">
        <v>0.4859734191887003</v>
      </c>
    </row>
    <row r="301" spans="1:57" x14ac:dyDescent="0.25">
      <c r="A301" s="283">
        <v>2004</v>
      </c>
      <c r="B301" s="283">
        <v>9</v>
      </c>
      <c r="C301" s="283">
        <v>30</v>
      </c>
      <c r="D301" s="283">
        <v>31</v>
      </c>
      <c r="E301" s="283">
        <f t="shared" si="36"/>
        <v>31</v>
      </c>
      <c r="F301" s="286">
        <v>862822.93039614602</v>
      </c>
      <c r="G301" s="290">
        <v>0</v>
      </c>
      <c r="H301" s="290">
        <v>0</v>
      </c>
      <c r="I301" s="291">
        <v>4.6200402561048765E-2</v>
      </c>
      <c r="J301" s="301">
        <f t="shared" si="42"/>
        <v>4.4584155691525941E-2</v>
      </c>
      <c r="K301" s="302">
        <v>17095</v>
      </c>
      <c r="L301" s="302">
        <v>2073</v>
      </c>
      <c r="M301" s="302">
        <v>10141.980999999971</v>
      </c>
      <c r="N301" s="302">
        <v>306134.70900000003</v>
      </c>
      <c r="O301" s="293">
        <f t="shared" si="34"/>
        <v>0.59327177537291431</v>
      </c>
      <c r="P301" s="294">
        <f t="shared" si="35"/>
        <v>147.6771389290883</v>
      </c>
      <c r="Q301" s="295">
        <v>0</v>
      </c>
      <c r="R301" s="296">
        <f t="shared" si="37"/>
        <v>8.2433782060157904E-2</v>
      </c>
      <c r="S301" s="301">
        <f t="shared" si="43"/>
        <v>-3.5953588005741693E-3</v>
      </c>
      <c r="T301" s="303">
        <v>830081.20977305877</v>
      </c>
      <c r="U301" s="298">
        <f>(Company_data!U301+Misc!T301)/(Company_data!J301-Company_data!I301)</f>
        <v>2.3482601471906346</v>
      </c>
      <c r="V301" s="292">
        <f t="shared" si="38"/>
        <v>7.5750327328730147E-2</v>
      </c>
      <c r="W301" s="299">
        <v>0</v>
      </c>
      <c r="X301" s="290">
        <v>0</v>
      </c>
      <c r="Y301" s="290">
        <v>0</v>
      </c>
      <c r="Z301" s="296">
        <f>(Company_data!T301+F301)/Company_data!J301</f>
        <v>2.473013461804737</v>
      </c>
      <c r="AA301" s="296">
        <f>(Company_data!S301+F301)/Company_data!J301</f>
        <v>2.473013461804737</v>
      </c>
      <c r="AC301" s="300">
        <v>0</v>
      </c>
      <c r="AD301" s="301">
        <f t="shared" si="39"/>
        <v>4.6200402561048765E-2</v>
      </c>
      <c r="AE301" s="292">
        <v>0</v>
      </c>
      <c r="AF301" s="301">
        <f t="shared" si="40"/>
        <v>4.6200402561048765E-2</v>
      </c>
      <c r="AG301" s="292">
        <v>0</v>
      </c>
      <c r="AH301" s="292">
        <v>0</v>
      </c>
      <c r="AI301" s="292">
        <v>0</v>
      </c>
      <c r="AJ301" s="292">
        <v>0</v>
      </c>
      <c r="AL301" s="290">
        <v>0</v>
      </c>
      <c r="AN301" s="290">
        <v>0</v>
      </c>
      <c r="AO301" s="290">
        <v>0</v>
      </c>
      <c r="AP301" s="290">
        <v>0</v>
      </c>
      <c r="AQ301" s="290">
        <v>0</v>
      </c>
      <c r="AR301" s="290">
        <v>0</v>
      </c>
      <c r="AS301" s="290">
        <v>0</v>
      </c>
      <c r="AT301" s="290">
        <v>0</v>
      </c>
      <c r="AU301" s="290">
        <v>0</v>
      </c>
      <c r="AV301" s="292">
        <v>0</v>
      </c>
      <c r="AW301" s="300">
        <f t="shared" si="41"/>
        <v>0</v>
      </c>
      <c r="BA301" s="235"/>
      <c r="BC301" s="235"/>
      <c r="BD301" s="235"/>
      <c r="BE301" s="301">
        <v>0.50967010404353441</v>
      </c>
    </row>
    <row r="302" spans="1:57" x14ac:dyDescent="0.25">
      <c r="A302" s="283">
        <v>2004</v>
      </c>
      <c r="B302" s="283">
        <v>10</v>
      </c>
      <c r="C302" s="283">
        <v>31</v>
      </c>
      <c r="D302" s="283">
        <v>30</v>
      </c>
      <c r="E302" s="283">
        <f t="shared" si="36"/>
        <v>30</v>
      </c>
      <c r="F302" s="286">
        <v>56076.497921905247</v>
      </c>
      <c r="G302" s="290">
        <v>0</v>
      </c>
      <c r="H302" s="290">
        <v>0</v>
      </c>
      <c r="I302" s="291">
        <v>5.0813639318803928E-2</v>
      </c>
      <c r="J302" s="301">
        <f t="shared" si="42"/>
        <v>4.4818238099921519E-2</v>
      </c>
      <c r="K302" s="302">
        <v>17044</v>
      </c>
      <c r="L302" s="302">
        <v>2091</v>
      </c>
      <c r="M302" s="302">
        <v>10006.67</v>
      </c>
      <c r="N302" s="302">
        <v>202941.633</v>
      </c>
      <c r="O302" s="293">
        <f t="shared" si="34"/>
        <v>0.58710807322224834</v>
      </c>
      <c r="P302" s="294">
        <f t="shared" si="35"/>
        <v>97.054822094691531</v>
      </c>
      <c r="Q302" s="295">
        <v>0</v>
      </c>
      <c r="R302" s="296">
        <f t="shared" si="37"/>
        <v>7.3331424366216008E-2</v>
      </c>
      <c r="S302" s="301">
        <f t="shared" si="43"/>
        <v>-3.1760176453870387E-3</v>
      </c>
      <c r="T302" s="303">
        <v>50410.380234070362</v>
      </c>
      <c r="U302" s="298">
        <f>(Company_data!U302+Misc!T302)/(Company_data!J302-Company_data!I302)</f>
        <v>2.0097973295559557</v>
      </c>
      <c r="V302" s="292">
        <f t="shared" si="38"/>
        <v>6.6993244318531861E-2</v>
      </c>
      <c r="W302" s="299">
        <v>0</v>
      </c>
      <c r="X302" s="290">
        <v>0</v>
      </c>
      <c r="Y302" s="290">
        <v>0</v>
      </c>
      <c r="Z302" s="296">
        <f>(Company_data!T302+F302)/Company_data!J302</f>
        <v>2.2732741553526963</v>
      </c>
      <c r="AA302" s="296">
        <f>(Company_data!S302+F302)/Company_data!J302</f>
        <v>2.2732741553526963</v>
      </c>
      <c r="AC302" s="300">
        <v>0</v>
      </c>
      <c r="AD302" s="301">
        <f t="shared" si="39"/>
        <v>5.0813639318803928E-2</v>
      </c>
      <c r="AE302" s="292">
        <v>0</v>
      </c>
      <c r="AF302" s="301">
        <f t="shared" si="40"/>
        <v>5.0813639318803928E-2</v>
      </c>
      <c r="AG302" s="292">
        <v>0</v>
      </c>
      <c r="AH302" s="292">
        <v>0</v>
      </c>
      <c r="AI302" s="292">
        <v>0</v>
      </c>
      <c r="AJ302" s="292">
        <v>0</v>
      </c>
      <c r="AL302" s="290">
        <v>0</v>
      </c>
      <c r="AN302" s="290">
        <v>0</v>
      </c>
      <c r="AO302" s="290">
        <v>0</v>
      </c>
      <c r="AP302" s="290">
        <v>0</v>
      </c>
      <c r="AQ302" s="290">
        <v>0</v>
      </c>
      <c r="AR302" s="290">
        <v>0</v>
      </c>
      <c r="AS302" s="290">
        <v>0</v>
      </c>
      <c r="AT302" s="290">
        <v>0</v>
      </c>
      <c r="AU302" s="290">
        <v>0</v>
      </c>
      <c r="AV302" s="292">
        <v>0</v>
      </c>
      <c r="AW302" s="300">
        <f t="shared" si="41"/>
        <v>0</v>
      </c>
      <c r="BA302" s="235"/>
      <c r="BC302" s="235"/>
      <c r="BD302" s="235"/>
      <c r="BE302" s="301">
        <v>0.54030050750849912</v>
      </c>
    </row>
    <row r="303" spans="1:57" x14ac:dyDescent="0.25">
      <c r="A303" s="283">
        <v>2004</v>
      </c>
      <c r="B303" s="283">
        <v>11</v>
      </c>
      <c r="C303" s="283">
        <v>30</v>
      </c>
      <c r="D303" s="283">
        <v>31</v>
      </c>
      <c r="E303" s="283">
        <f t="shared" si="36"/>
        <v>31</v>
      </c>
      <c r="F303" s="286">
        <v>0</v>
      </c>
      <c r="G303" s="290">
        <v>0</v>
      </c>
      <c r="H303" s="290">
        <v>0</v>
      </c>
      <c r="I303" s="291">
        <v>4.7900511698605597E-2</v>
      </c>
      <c r="J303" s="301">
        <f t="shared" si="42"/>
        <v>4.5001015295640656E-2</v>
      </c>
      <c r="K303" s="302">
        <v>16593</v>
      </c>
      <c r="L303" s="302">
        <v>2089</v>
      </c>
      <c r="M303" s="302">
        <v>9023.8570000000182</v>
      </c>
      <c r="N303" s="302">
        <v>396834.03200000001</v>
      </c>
      <c r="O303" s="293">
        <f t="shared" si="34"/>
        <v>0.54383517145784477</v>
      </c>
      <c r="P303" s="294">
        <f t="shared" si="35"/>
        <v>189.96363427477263</v>
      </c>
      <c r="Q303" s="295">
        <v>0</v>
      </c>
      <c r="R303" s="296">
        <f t="shared" si="37"/>
        <v>6.3731943340693931E-2</v>
      </c>
      <c r="S303" s="301">
        <f t="shared" si="43"/>
        <v>-2.7881889211482033E-3</v>
      </c>
      <c r="T303" s="297">
        <v>0</v>
      </c>
      <c r="U303" s="298">
        <f>(Company_data!U303+Misc!T303)/(Company_data!J303-Company_data!I303)</f>
        <v>1.8663427243219699</v>
      </c>
      <c r="V303" s="292">
        <f t="shared" si="38"/>
        <v>6.0204604010386124E-2</v>
      </c>
      <c r="W303" s="299">
        <v>0</v>
      </c>
      <c r="X303" s="290">
        <v>0</v>
      </c>
      <c r="Y303" s="290">
        <v>0</v>
      </c>
      <c r="Z303" s="296">
        <f>(Company_data!T303+F303)/Company_data!J303</f>
        <v>1.911958300220818</v>
      </c>
      <c r="AA303" s="296">
        <f>(Company_data!S303+F303)/Company_data!J303</f>
        <v>1.911958300220818</v>
      </c>
      <c r="AC303" s="300">
        <v>0</v>
      </c>
      <c r="AD303" s="301">
        <f t="shared" si="39"/>
        <v>4.7900511698605597E-2</v>
      </c>
      <c r="AE303" s="292">
        <v>0</v>
      </c>
      <c r="AF303" s="301">
        <f t="shared" si="40"/>
        <v>4.7900511698605597E-2</v>
      </c>
      <c r="AG303" s="292">
        <v>0</v>
      </c>
      <c r="AH303" s="292">
        <v>0</v>
      </c>
      <c r="AI303" s="292">
        <v>0</v>
      </c>
      <c r="AJ303" s="292">
        <v>0</v>
      </c>
      <c r="AL303" s="290">
        <v>0</v>
      </c>
      <c r="AN303" s="290">
        <v>0</v>
      </c>
      <c r="AO303" s="290">
        <v>0</v>
      </c>
      <c r="AP303" s="290">
        <v>0</v>
      </c>
      <c r="AQ303" s="290">
        <v>0</v>
      </c>
      <c r="AR303" s="290">
        <v>0</v>
      </c>
      <c r="AS303" s="290">
        <v>0</v>
      </c>
      <c r="AT303" s="290">
        <v>0</v>
      </c>
      <c r="AU303" s="290">
        <v>0</v>
      </c>
      <c r="AV303" s="292">
        <v>0</v>
      </c>
      <c r="AW303" s="300">
        <f t="shared" si="41"/>
        <v>0</v>
      </c>
      <c r="BA303" s="235"/>
      <c r="BC303" s="235"/>
      <c r="BD303" s="235"/>
      <c r="BE303" s="301">
        <v>0.54560682041875386</v>
      </c>
    </row>
    <row r="304" spans="1:57" x14ac:dyDescent="0.25">
      <c r="A304" s="283">
        <v>2004</v>
      </c>
      <c r="B304" s="283">
        <v>12</v>
      </c>
      <c r="C304" s="283">
        <v>31</v>
      </c>
      <c r="D304" s="283">
        <v>30</v>
      </c>
      <c r="E304" s="283">
        <f t="shared" si="36"/>
        <v>30</v>
      </c>
      <c r="F304" s="286">
        <v>0</v>
      </c>
      <c r="G304" s="290">
        <v>0</v>
      </c>
      <c r="H304" s="290">
        <v>0</v>
      </c>
      <c r="I304" s="291">
        <v>4.8636707774539462E-2</v>
      </c>
      <c r="J304" s="301">
        <f t="shared" si="42"/>
        <v>4.5296804292800308E-2</v>
      </c>
      <c r="K304" s="302">
        <v>16185</v>
      </c>
      <c r="L304" s="302">
        <v>2086</v>
      </c>
      <c r="M304" s="302">
        <v>8384.1680000000051</v>
      </c>
      <c r="N304" s="302">
        <v>365293.39899999998</v>
      </c>
      <c r="O304" s="293">
        <f t="shared" si="34"/>
        <v>0.51802088353413689</v>
      </c>
      <c r="P304" s="294">
        <f t="shared" si="35"/>
        <v>175.11668216682645</v>
      </c>
      <c r="Q304" s="295">
        <v>0</v>
      </c>
      <c r="R304" s="296">
        <f t="shared" si="37"/>
        <v>6.151545479725927E-2</v>
      </c>
      <c r="S304" s="301">
        <f t="shared" si="43"/>
        <v>-2.2957690635600492E-3</v>
      </c>
      <c r="T304" s="297">
        <v>0</v>
      </c>
      <c r="U304" s="298">
        <f>(Company_data!U304+Misc!T304)/(Company_data!J304-Company_data!I304)</f>
        <v>1.7098273441880645</v>
      </c>
      <c r="V304" s="292">
        <f t="shared" si="38"/>
        <v>5.6994244806268815E-2</v>
      </c>
      <c r="W304" s="299">
        <v>0</v>
      </c>
      <c r="X304" s="290">
        <v>0</v>
      </c>
      <c r="Y304" s="290">
        <v>0</v>
      </c>
      <c r="Z304" s="296">
        <f>(Company_data!T304+F304)/Company_data!J304</f>
        <v>1.9069790987150375</v>
      </c>
      <c r="AA304" s="296">
        <f>(Company_data!S304+F304)/Company_data!J304+(Y304*1000)</f>
        <v>1.9069790987150375</v>
      </c>
      <c r="AC304" s="300">
        <v>0</v>
      </c>
      <c r="AD304" s="301">
        <f t="shared" si="39"/>
        <v>4.8636707774539462E-2</v>
      </c>
      <c r="AE304" s="292">
        <v>0</v>
      </c>
      <c r="AF304" s="301">
        <f t="shared" si="40"/>
        <v>4.8636707774539462E-2</v>
      </c>
      <c r="AG304" s="292">
        <v>0</v>
      </c>
      <c r="AH304" s="292">
        <v>0</v>
      </c>
      <c r="AI304" s="292">
        <v>0</v>
      </c>
      <c r="AJ304" s="292">
        <v>0</v>
      </c>
      <c r="AL304" s="290">
        <v>0</v>
      </c>
      <c r="AN304" s="290">
        <v>0</v>
      </c>
      <c r="AO304" s="290">
        <v>0</v>
      </c>
      <c r="AP304" s="290">
        <v>0</v>
      </c>
      <c r="AQ304" s="290">
        <v>0</v>
      </c>
      <c r="AR304" s="290">
        <v>0</v>
      </c>
      <c r="AS304" s="290">
        <v>0</v>
      </c>
      <c r="AT304" s="290">
        <v>0</v>
      </c>
      <c r="AU304" s="290">
        <v>0</v>
      </c>
      <c r="AV304" s="292">
        <v>0</v>
      </c>
      <c r="AW304" s="300">
        <f t="shared" si="41"/>
        <v>0</v>
      </c>
      <c r="BA304" s="235">
        <f>AVERAGE(AU293:AU304)</f>
        <v>0</v>
      </c>
      <c r="BB304" s="235">
        <f>AVERAGE(AV293:AV304)</f>
        <v>0</v>
      </c>
      <c r="BC304" s="235">
        <f t="shared" ref="BC304" si="44">AVERAGE(AW293:AW304)</f>
        <v>0</v>
      </c>
      <c r="BD304" s="235">
        <f>AVERAGE(AL293:AL304)</f>
        <v>0</v>
      </c>
      <c r="BE304" s="301">
        <v>0.50268554561320322</v>
      </c>
    </row>
    <row r="305" spans="1:57" x14ac:dyDescent="0.25">
      <c r="A305" s="283">
        <v>2005</v>
      </c>
      <c r="B305" s="283">
        <v>1</v>
      </c>
      <c r="C305" s="283">
        <v>31</v>
      </c>
      <c r="D305" s="283">
        <v>31</v>
      </c>
      <c r="E305" s="283">
        <f t="shared" si="36"/>
        <v>31</v>
      </c>
      <c r="F305" s="286">
        <v>0</v>
      </c>
      <c r="G305" s="290">
        <v>3.2486335930296796E-4</v>
      </c>
      <c r="H305" s="290">
        <v>3.2486335930296796E-4</v>
      </c>
      <c r="I305" s="291">
        <v>4.5564860891584916E-2</v>
      </c>
      <c r="J305" s="301">
        <f t="shared" si="42"/>
        <v>4.5467357369608531E-2</v>
      </c>
      <c r="K305" s="302">
        <v>17107</v>
      </c>
      <c r="L305" s="302">
        <v>2090</v>
      </c>
      <c r="M305" s="302">
        <v>8482.1630000000005</v>
      </c>
      <c r="N305" s="302">
        <v>337834.56400000001</v>
      </c>
      <c r="O305" s="293">
        <f t="shared" si="34"/>
        <v>0.49582995265096164</v>
      </c>
      <c r="P305" s="294">
        <f t="shared" si="35"/>
        <v>161.64333205741627</v>
      </c>
      <c r="Q305" s="295">
        <v>0</v>
      </c>
      <c r="R305" s="296">
        <f t="shared" si="37"/>
        <v>6.0742778867641442E-2</v>
      </c>
      <c r="S305" s="301">
        <f t="shared" si="43"/>
        <v>-1.8762396497667422E-3</v>
      </c>
      <c r="T305" s="297">
        <v>0</v>
      </c>
      <c r="U305" s="298">
        <f>(Company_data!U305+Misc!T305)/(Company_data!J305-Company_data!I305)</f>
        <v>1.7522345550743075</v>
      </c>
      <c r="V305" s="292">
        <f t="shared" si="38"/>
        <v>5.6523695324977662E-2</v>
      </c>
      <c r="W305" s="299">
        <v>1</v>
      </c>
      <c r="X305" s="290">
        <v>0</v>
      </c>
      <c r="Y305" s="290">
        <v>3.2486335930296796E-4</v>
      </c>
      <c r="Z305" s="296">
        <f>(Company_data!T305+F305)/Company_data!J305</f>
        <v>1.8830261448968848</v>
      </c>
      <c r="AA305" s="296">
        <f>(Company_data!S305+F305)/Company_data!J305+(Y305*1000)</f>
        <v>2.2078895041998527</v>
      </c>
      <c r="AC305" s="290">
        <v>1.0479463203321547E-5</v>
      </c>
      <c r="AD305" s="301">
        <f t="shared" si="39"/>
        <v>4.5564860891584916E-2</v>
      </c>
      <c r="AE305" s="292">
        <v>0</v>
      </c>
      <c r="AF305" s="301">
        <f t="shared" si="40"/>
        <v>4.5564860891584916E-2</v>
      </c>
      <c r="AG305" s="292">
        <v>0</v>
      </c>
      <c r="AH305" s="292">
        <v>0</v>
      </c>
      <c r="AI305" s="292">
        <v>0</v>
      </c>
      <c r="AJ305" s="292">
        <v>0</v>
      </c>
      <c r="AL305" s="290">
        <v>3.2486335930296796E-4</v>
      </c>
      <c r="AN305" s="290">
        <v>3.2486335930296796E-4</v>
      </c>
      <c r="AO305" s="290">
        <v>3.0105349443553886E-4</v>
      </c>
      <c r="AP305" s="304">
        <v>3.0105349443553886E-4</v>
      </c>
      <c r="AQ305" s="304">
        <v>0</v>
      </c>
      <c r="AR305" s="304">
        <v>0</v>
      </c>
      <c r="AS305" s="304">
        <v>3.0105349443553886E-4</v>
      </c>
      <c r="AT305" s="304">
        <v>0</v>
      </c>
      <c r="AU305" s="290">
        <v>0</v>
      </c>
      <c r="AV305" s="292">
        <v>3.0105349443553886E-4</v>
      </c>
      <c r="AW305" s="300">
        <f t="shared" si="41"/>
        <v>3.0105349443553886E-4</v>
      </c>
      <c r="BA305" s="235"/>
      <c r="BB305" s="235"/>
      <c r="BC305" s="235"/>
      <c r="BD305" s="235"/>
      <c r="BE305" s="301">
        <v>0.41542733413433786</v>
      </c>
    </row>
    <row r="306" spans="1:57" x14ac:dyDescent="0.25">
      <c r="A306" s="283">
        <v>2005</v>
      </c>
      <c r="B306" s="283">
        <v>2</v>
      </c>
      <c r="C306" s="283">
        <v>28</v>
      </c>
      <c r="D306" s="283">
        <v>28</v>
      </c>
      <c r="E306" s="283">
        <f t="shared" si="36"/>
        <v>28</v>
      </c>
      <c r="F306" s="286">
        <v>0</v>
      </c>
      <c r="G306" s="290">
        <v>4.3437248264582877E-4</v>
      </c>
      <c r="H306" s="290">
        <v>4.3437248264582877E-4</v>
      </c>
      <c r="I306" s="291">
        <v>4.3875822413682125E-2</v>
      </c>
      <c r="J306" s="301">
        <f t="shared" si="42"/>
        <v>4.5628289133151541E-2</v>
      </c>
      <c r="K306" s="302">
        <v>17539</v>
      </c>
      <c r="L306" s="302">
        <v>2087</v>
      </c>
      <c r="M306" s="302">
        <v>7804.2010000000009</v>
      </c>
      <c r="N306" s="302">
        <v>305904.73200000002</v>
      </c>
      <c r="O306" s="293">
        <f t="shared" si="34"/>
        <v>0.44496271167113294</v>
      </c>
      <c r="P306" s="294">
        <f t="shared" si="35"/>
        <v>146.57629707714423</v>
      </c>
      <c r="Q306" s="295">
        <v>0</v>
      </c>
      <c r="R306" s="296">
        <f t="shared" si="37"/>
        <v>5.9132103448050692E-2</v>
      </c>
      <c r="S306" s="301">
        <f t="shared" si="43"/>
        <v>-1.4207746476785216E-3</v>
      </c>
      <c r="T306" s="297">
        <v>0</v>
      </c>
      <c r="U306" s="298">
        <f>(Company_data!U306+Misc!T306)/(Company_data!J306-Company_data!I306)</f>
        <v>1.4921889349400557</v>
      </c>
      <c r="V306" s="292">
        <f t="shared" si="38"/>
        <v>5.3292461962144842E-2</v>
      </c>
      <c r="W306" s="299">
        <v>1</v>
      </c>
      <c r="X306" s="290">
        <v>0</v>
      </c>
      <c r="Y306" s="290">
        <v>4.3437248264582877E-4</v>
      </c>
      <c r="Z306" s="296">
        <f>(Company_data!T306+F306)/Company_data!J306</f>
        <v>1.6556988965454194</v>
      </c>
      <c r="AA306" s="296">
        <f>(Company_data!S306+F306)/Company_data!J306+(Y306*1000)</f>
        <v>2.0900713791912482</v>
      </c>
      <c r="AC306" s="290">
        <v>1.5513302951636744E-5</v>
      </c>
      <c r="AD306" s="301">
        <f t="shared" si="39"/>
        <v>4.3875822413682125E-2</v>
      </c>
      <c r="AE306" s="292">
        <v>0</v>
      </c>
      <c r="AF306" s="301">
        <f t="shared" si="40"/>
        <v>4.3875822413682125E-2</v>
      </c>
      <c r="AG306" s="292">
        <v>0</v>
      </c>
      <c r="AH306" s="292">
        <v>0</v>
      </c>
      <c r="AI306" s="292">
        <v>0</v>
      </c>
      <c r="AJ306" s="292">
        <v>0</v>
      </c>
      <c r="AL306" s="290">
        <v>4.3437248264582877E-4</v>
      </c>
      <c r="AN306" s="290">
        <v>4.3437248264582877E-4</v>
      </c>
      <c r="AO306" s="290">
        <v>2.3950274962730481E-4</v>
      </c>
      <c r="AP306" s="304">
        <v>2.3950274962730481E-4</v>
      </c>
      <c r="AQ306" s="304">
        <v>0</v>
      </c>
      <c r="AR306" s="304">
        <v>0</v>
      </c>
      <c r="AS306" s="304">
        <v>2.3950274962730481E-4</v>
      </c>
      <c r="AT306" s="304">
        <v>0</v>
      </c>
      <c r="AU306" s="290">
        <v>0</v>
      </c>
      <c r="AV306" s="292">
        <v>2.3950274962730481E-4</v>
      </c>
      <c r="AW306" s="300">
        <f t="shared" si="41"/>
        <v>2.3950274962730481E-4</v>
      </c>
      <c r="BA306" s="235"/>
      <c r="BB306" s="235"/>
      <c r="BC306" s="235"/>
      <c r="BD306" s="235"/>
      <c r="BE306" s="301">
        <v>0.38163515238191092</v>
      </c>
    </row>
    <row r="307" spans="1:57" x14ac:dyDescent="0.25">
      <c r="A307" s="283">
        <v>2005</v>
      </c>
      <c r="B307" s="283">
        <v>3</v>
      </c>
      <c r="C307" s="283">
        <v>31</v>
      </c>
      <c r="D307" s="283">
        <v>31</v>
      </c>
      <c r="E307" s="283">
        <f t="shared" si="36"/>
        <v>31</v>
      </c>
      <c r="F307" s="286">
        <v>0</v>
      </c>
      <c r="G307" s="290">
        <v>7.9833153713212437E-4</v>
      </c>
      <c r="H307" s="290">
        <v>7.9833153713212437E-4</v>
      </c>
      <c r="I307" s="291">
        <v>4.4280702831531418E-2</v>
      </c>
      <c r="J307" s="301">
        <f t="shared" si="42"/>
        <v>4.5845108430131697E-2</v>
      </c>
      <c r="K307" s="302">
        <v>17754</v>
      </c>
      <c r="L307" s="302">
        <v>2089</v>
      </c>
      <c r="M307" s="302">
        <v>7765.4409999999916</v>
      </c>
      <c r="N307" s="302">
        <v>316163.75599999999</v>
      </c>
      <c r="O307" s="293">
        <f t="shared" si="34"/>
        <v>0.43739106680184697</v>
      </c>
      <c r="P307" s="294">
        <f t="shared" si="35"/>
        <v>151.34693920536142</v>
      </c>
      <c r="Q307" s="295">
        <v>0</v>
      </c>
      <c r="R307" s="296">
        <f t="shared" si="37"/>
        <v>6.2569855922824991E-2</v>
      </c>
      <c r="S307" s="301">
        <f t="shared" si="43"/>
        <v>-8.8316993994402848E-4</v>
      </c>
      <c r="T307" s="297">
        <v>0</v>
      </c>
      <c r="U307" s="298">
        <f>(Company_data!U307+Misc!T307)/(Company_data!J307-Company_data!I307)</f>
        <v>1.7875951651914248</v>
      </c>
      <c r="V307" s="292">
        <f t="shared" si="38"/>
        <v>5.7664360167465317E-2</v>
      </c>
      <c r="W307" s="299">
        <v>1</v>
      </c>
      <c r="X307" s="290">
        <v>0</v>
      </c>
      <c r="Y307" s="290">
        <v>7.9833153713212437E-4</v>
      </c>
      <c r="Z307" s="296">
        <f>(Company_data!T307+F307)/Company_data!J307</f>
        <v>1.9396655336075745</v>
      </c>
      <c r="AA307" s="296">
        <f>(Company_data!S307+F307)/Company_data!J307+(Y307*1000)</f>
        <v>2.737997070739699</v>
      </c>
      <c r="AC307" s="290">
        <v>2.5752630230068528E-5</v>
      </c>
      <c r="AD307" s="301">
        <f t="shared" si="39"/>
        <v>4.4280702831531418E-2</v>
      </c>
      <c r="AE307" s="292">
        <v>0</v>
      </c>
      <c r="AF307" s="301">
        <f t="shared" si="40"/>
        <v>4.4280702831531418E-2</v>
      </c>
      <c r="AG307" s="292">
        <v>0</v>
      </c>
      <c r="AH307" s="292">
        <v>0</v>
      </c>
      <c r="AI307" s="292">
        <v>0</v>
      </c>
      <c r="AJ307" s="292">
        <v>0</v>
      </c>
      <c r="AL307" s="290">
        <v>7.9833153713212437E-4</v>
      </c>
      <c r="AN307" s="290">
        <v>7.9833153713212437E-4</v>
      </c>
      <c r="AO307" s="290">
        <v>7.623168488400348E-4</v>
      </c>
      <c r="AP307" s="304">
        <v>7.623168488400348E-4</v>
      </c>
      <c r="AQ307" s="304">
        <v>0</v>
      </c>
      <c r="AR307" s="304">
        <v>0</v>
      </c>
      <c r="AS307" s="304">
        <v>7.623168488400348E-4</v>
      </c>
      <c r="AT307" s="304">
        <v>0</v>
      </c>
      <c r="AU307" s="290">
        <v>0</v>
      </c>
      <c r="AV307" s="292">
        <v>7.623168488400348E-4</v>
      </c>
      <c r="AW307" s="300">
        <f t="shared" si="41"/>
        <v>7.623168488400348E-4</v>
      </c>
      <c r="BA307" s="235"/>
      <c r="BB307" s="235"/>
      <c r="BC307" s="235"/>
      <c r="BD307" s="235"/>
      <c r="BE307" s="301">
        <v>0.3698807574481866</v>
      </c>
    </row>
    <row r="308" spans="1:57" x14ac:dyDescent="0.25">
      <c r="A308" s="283">
        <v>2005</v>
      </c>
      <c r="B308" s="283">
        <v>4</v>
      </c>
      <c r="C308" s="283">
        <v>30</v>
      </c>
      <c r="D308" s="283">
        <v>31</v>
      </c>
      <c r="E308" s="283">
        <f t="shared" si="36"/>
        <v>31</v>
      </c>
      <c r="F308" s="286">
        <v>0</v>
      </c>
      <c r="G308" s="290">
        <v>1.4062527182985272E-3</v>
      </c>
      <c r="H308" s="290">
        <v>1.4062527182985272E-3</v>
      </c>
      <c r="I308" s="291">
        <v>4.5568398535560002E-2</v>
      </c>
      <c r="J308" s="301">
        <f t="shared" si="42"/>
        <v>4.6021730256908318E-2</v>
      </c>
      <c r="K308" s="302">
        <v>17974</v>
      </c>
      <c r="L308" s="302">
        <v>2083</v>
      </c>
      <c r="M308" s="302">
        <v>7680.1699999999837</v>
      </c>
      <c r="N308" s="302">
        <v>314095.30100000004</v>
      </c>
      <c r="O308" s="293">
        <f t="shared" si="34"/>
        <v>0.42729331256258951</v>
      </c>
      <c r="P308" s="294">
        <f t="shared" si="35"/>
        <v>150.7898708593375</v>
      </c>
      <c r="Q308" s="295">
        <v>0</v>
      </c>
      <c r="R308" s="296">
        <f t="shared" si="37"/>
        <v>6.1881785292802929E-2</v>
      </c>
      <c r="S308" s="301">
        <f t="shared" si="43"/>
        <v>-3.6464389410109654E-4</v>
      </c>
      <c r="T308" s="297">
        <v>0</v>
      </c>
      <c r="U308" s="298">
        <f>(Company_data!U308+Misc!T308)/(Company_data!J308-Company_data!I308)</f>
        <v>1.741699500206024</v>
      </c>
      <c r="V308" s="292">
        <f t="shared" si="38"/>
        <v>5.6183854845355617E-2</v>
      </c>
      <c r="W308" s="299">
        <v>1</v>
      </c>
      <c r="X308" s="290">
        <v>0</v>
      </c>
      <c r="Y308" s="290">
        <v>1.4062527182985272E-3</v>
      </c>
      <c r="Z308" s="296">
        <f>(Company_data!T308+F308)/Company_data!J308</f>
        <v>1.8564535587840878</v>
      </c>
      <c r="AA308" s="296">
        <f>(Company_data!S308+F308)/Company_data!J308+(Y308*1000)</f>
        <v>3.2627062770826152</v>
      </c>
      <c r="AC308" s="290">
        <v>4.6875090609950906E-5</v>
      </c>
      <c r="AD308" s="301">
        <f t="shared" si="39"/>
        <v>4.5568398535560002E-2</v>
      </c>
      <c r="AE308" s="292">
        <v>0</v>
      </c>
      <c r="AF308" s="301">
        <f t="shared" si="40"/>
        <v>4.5568398535560002E-2</v>
      </c>
      <c r="AG308" s="292">
        <v>0</v>
      </c>
      <c r="AH308" s="292">
        <v>0</v>
      </c>
      <c r="AI308" s="292">
        <v>0</v>
      </c>
      <c r="AJ308" s="292">
        <v>0</v>
      </c>
      <c r="AL308" s="290">
        <v>1.4062527182985272E-3</v>
      </c>
      <c r="AN308" s="290">
        <v>1.4062527182985272E-3</v>
      </c>
      <c r="AO308" s="290">
        <v>8.6567989356225029E-4</v>
      </c>
      <c r="AP308" s="304">
        <v>8.6567989356225029E-4</v>
      </c>
      <c r="AQ308" s="304">
        <v>0</v>
      </c>
      <c r="AR308" s="304">
        <v>0</v>
      </c>
      <c r="AS308" s="304">
        <v>8.6567989356225029E-4</v>
      </c>
      <c r="AT308" s="304">
        <v>9.2440405919055391E-4</v>
      </c>
      <c r="AU308" s="290">
        <v>0</v>
      </c>
      <c r="AV308" s="292">
        <v>8.6567989356225029E-4</v>
      </c>
      <c r="AW308" s="300">
        <f t="shared" si="41"/>
        <v>8.6567989356225029E-4</v>
      </c>
      <c r="BA308" s="235"/>
      <c r="BB308" s="235"/>
      <c r="BC308" s="235"/>
      <c r="BD308" s="235"/>
      <c r="BE308" s="301">
        <v>0.39400067656871912</v>
      </c>
    </row>
    <row r="309" spans="1:57" x14ac:dyDescent="0.25">
      <c r="A309" s="283">
        <v>2005</v>
      </c>
      <c r="B309" s="283">
        <v>5</v>
      </c>
      <c r="C309" s="283">
        <v>31</v>
      </c>
      <c r="D309" s="283">
        <v>30</v>
      </c>
      <c r="E309" s="283">
        <f t="shared" si="36"/>
        <v>30</v>
      </c>
      <c r="F309" s="286">
        <v>0</v>
      </c>
      <c r="G309" s="290">
        <v>2.5686608667488987E-3</v>
      </c>
      <c r="H309" s="290">
        <v>2.5686608667488987E-3</v>
      </c>
      <c r="I309" s="291">
        <v>4.5987293451361572E-2</v>
      </c>
      <c r="J309" s="301">
        <f t="shared" si="42"/>
        <v>4.6112879038699345E-2</v>
      </c>
      <c r="K309" s="302">
        <v>18351</v>
      </c>
      <c r="L309" s="302">
        <v>2081</v>
      </c>
      <c r="M309" s="302">
        <v>8338.8300000000163</v>
      </c>
      <c r="N309" s="302">
        <v>297499.75099999999</v>
      </c>
      <c r="O309" s="293">
        <f t="shared" si="34"/>
        <v>0.45440738924309393</v>
      </c>
      <c r="P309" s="294">
        <f t="shared" si="35"/>
        <v>142.95999567515616</v>
      </c>
      <c r="Q309" s="295">
        <v>0</v>
      </c>
      <c r="R309" s="296">
        <f t="shared" si="37"/>
        <v>7.2329818661653084E-2</v>
      </c>
      <c r="S309" s="301">
        <f t="shared" si="43"/>
        <v>4.7007549696907736E-5</v>
      </c>
      <c r="T309" s="297">
        <v>0</v>
      </c>
      <c r="U309" s="298">
        <f>(Company_data!U309+Misc!T309)/(Company_data!J309-Company_data!I309)</f>
        <v>1.9514425439361038</v>
      </c>
      <c r="V309" s="292">
        <f t="shared" si="38"/>
        <v>6.5048084797870123E-2</v>
      </c>
      <c r="W309" s="299">
        <v>1</v>
      </c>
      <c r="X309" s="290">
        <v>0</v>
      </c>
      <c r="Y309" s="290">
        <v>2.5686608667488987E-3</v>
      </c>
      <c r="Z309" s="296">
        <f>(Company_data!T309+F309)/Company_data!J309</f>
        <v>2.2422243785112457</v>
      </c>
      <c r="AA309" s="296">
        <f>(Company_data!S309+F309)/Company_data!J309+(Y309*1000)</f>
        <v>4.8108852452601445</v>
      </c>
      <c r="AC309" s="290">
        <v>8.2860027959641902E-5</v>
      </c>
      <c r="AD309" s="301">
        <f t="shared" si="39"/>
        <v>4.5987293451361572E-2</v>
      </c>
      <c r="AE309" s="292">
        <v>0</v>
      </c>
      <c r="AF309" s="301">
        <f t="shared" si="40"/>
        <v>4.5987293451361572E-2</v>
      </c>
      <c r="AG309" s="292">
        <v>0</v>
      </c>
      <c r="AH309" s="292">
        <v>0</v>
      </c>
      <c r="AI309" s="292">
        <v>0</v>
      </c>
      <c r="AJ309" s="292">
        <v>0</v>
      </c>
      <c r="AL309" s="290">
        <v>2.5686608667488987E-3</v>
      </c>
      <c r="AN309" s="290">
        <v>2.5686608667488987E-3</v>
      </c>
      <c r="AO309" s="290">
        <v>2.1392135749526654E-3</v>
      </c>
      <c r="AP309" s="304">
        <v>2.1392135749526654E-3</v>
      </c>
      <c r="AQ309" s="304">
        <v>0</v>
      </c>
      <c r="AR309" s="304">
        <v>0</v>
      </c>
      <c r="AS309" s="304">
        <v>2.1392135749526654E-3</v>
      </c>
      <c r="AT309" s="304">
        <v>2.2843290307049046E-3</v>
      </c>
      <c r="AU309" s="290">
        <v>0</v>
      </c>
      <c r="AV309" s="292">
        <v>2.1392135749526654E-3</v>
      </c>
      <c r="AW309" s="300">
        <f t="shared" si="41"/>
        <v>2.1392135749526654E-3</v>
      </c>
      <c r="BA309" s="235"/>
      <c r="BB309" s="235"/>
      <c r="BC309" s="235"/>
      <c r="BD309" s="235"/>
      <c r="BE309" s="301">
        <v>0.43883478575898105</v>
      </c>
    </row>
    <row r="310" spans="1:57" x14ac:dyDescent="0.25">
      <c r="A310" s="283">
        <v>2005</v>
      </c>
      <c r="B310" s="283">
        <v>6</v>
      </c>
      <c r="C310" s="283">
        <v>30</v>
      </c>
      <c r="D310" s="283">
        <v>31</v>
      </c>
      <c r="E310" s="283">
        <f t="shared" si="36"/>
        <v>31</v>
      </c>
      <c r="F310" s="286">
        <v>0</v>
      </c>
      <c r="G310" s="290">
        <v>3.3418024544698017E-3</v>
      </c>
      <c r="H310" s="290">
        <v>3.3418024544698017E-3</v>
      </c>
      <c r="I310" s="291">
        <v>4.6651790156971712E-2</v>
      </c>
      <c r="J310" s="301">
        <f t="shared" si="42"/>
        <v>4.6231029570269096E-2</v>
      </c>
      <c r="K310" s="302">
        <v>18647</v>
      </c>
      <c r="L310" s="302">
        <v>2078</v>
      </c>
      <c r="M310" s="302">
        <v>10074.81</v>
      </c>
      <c r="N310" s="302">
        <v>310523.603</v>
      </c>
      <c r="O310" s="293">
        <f t="shared" si="34"/>
        <v>0.54029119965678118</v>
      </c>
      <c r="P310" s="294">
        <f t="shared" si="35"/>
        <v>149.43388017324349</v>
      </c>
      <c r="Q310" s="295">
        <v>0</v>
      </c>
      <c r="R310" s="296">
        <f t="shared" si="37"/>
        <v>7.7624428379912305E-2</v>
      </c>
      <c r="S310" s="301">
        <f t="shared" si="43"/>
        <v>5.1228636649557069E-4</v>
      </c>
      <c r="T310" s="297">
        <v>0</v>
      </c>
      <c r="U310" s="298">
        <f>(Company_data!U310+Misc!T310)/(Company_data!J310-Company_data!I310)</f>
        <v>2.20975063331684</v>
      </c>
      <c r="V310" s="292">
        <f t="shared" si="38"/>
        <v>7.1282278494091605E-2</v>
      </c>
      <c r="W310" s="299">
        <v>1</v>
      </c>
      <c r="X310" s="290">
        <v>0</v>
      </c>
      <c r="Y310" s="290">
        <v>3.3418024544698017E-3</v>
      </c>
      <c r="Z310" s="296">
        <f>(Company_data!T310+F310)/Company_data!J310</f>
        <v>2.3287328513973691</v>
      </c>
      <c r="AA310" s="296">
        <f>(Company_data!S310+F310)/Company_data!J310+(Y310*1000)</f>
        <v>5.6705353058671708</v>
      </c>
      <c r="AC310" s="290">
        <v>1.113934151489934E-4</v>
      </c>
      <c r="AD310" s="301">
        <f t="shared" si="39"/>
        <v>4.6651790156971712E-2</v>
      </c>
      <c r="AE310" s="292">
        <v>0</v>
      </c>
      <c r="AF310" s="301">
        <f t="shared" si="40"/>
        <v>4.6651790156971712E-2</v>
      </c>
      <c r="AG310" s="292">
        <v>0</v>
      </c>
      <c r="AH310" s="292">
        <v>0</v>
      </c>
      <c r="AI310" s="292">
        <v>0</v>
      </c>
      <c r="AJ310" s="292">
        <v>0</v>
      </c>
      <c r="AL310" s="290">
        <v>3.3418024544698017E-3</v>
      </c>
      <c r="AN310" s="290">
        <v>3.3418024544698017E-3</v>
      </c>
      <c r="AO310" s="290">
        <v>3.0130519064349914E-3</v>
      </c>
      <c r="AP310" s="304">
        <v>3.0130519064349914E-3</v>
      </c>
      <c r="AQ310" s="304">
        <v>0</v>
      </c>
      <c r="AR310" s="304">
        <v>0</v>
      </c>
      <c r="AS310" s="304">
        <v>3.0130519064349914E-3</v>
      </c>
      <c r="AT310" s="304">
        <v>3.2174449627090204E-3</v>
      </c>
      <c r="AU310" s="290">
        <v>0</v>
      </c>
      <c r="AV310" s="292">
        <v>3.0130519064349914E-3</v>
      </c>
      <c r="AW310" s="300">
        <f t="shared" si="41"/>
        <v>3.0130519064349914E-3</v>
      </c>
      <c r="BA310" s="235"/>
      <c r="BB310" s="235"/>
      <c r="BC310" s="235"/>
      <c r="BD310" s="235"/>
      <c r="BE310" s="301">
        <v>0.41902563103739165</v>
      </c>
    </row>
    <row r="311" spans="1:57" x14ac:dyDescent="0.25">
      <c r="A311" s="283">
        <v>2005</v>
      </c>
      <c r="B311" s="283">
        <v>7</v>
      </c>
      <c r="C311" s="283">
        <v>31</v>
      </c>
      <c r="D311" s="283">
        <v>30</v>
      </c>
      <c r="E311" s="283">
        <f t="shared" si="36"/>
        <v>30</v>
      </c>
      <c r="F311" s="286">
        <v>52642.427282611563</v>
      </c>
      <c r="G311" s="290">
        <v>3.9586239278776815E-3</v>
      </c>
      <c r="H311" s="290">
        <v>3.9586239278776815E-3</v>
      </c>
      <c r="I311" s="291">
        <v>4.703458621182062E-2</v>
      </c>
      <c r="J311" s="301">
        <f t="shared" si="42"/>
        <v>4.6410790047419159E-2</v>
      </c>
      <c r="K311" s="302">
        <v>18690</v>
      </c>
      <c r="L311" s="302">
        <v>2072</v>
      </c>
      <c r="M311" s="302">
        <v>11081.896000000008</v>
      </c>
      <c r="N311" s="302">
        <v>297664.005</v>
      </c>
      <c r="O311" s="293">
        <f t="shared" si="34"/>
        <v>0.59293183520599291</v>
      </c>
      <c r="P311" s="294">
        <f t="shared" si="35"/>
        <v>143.66023407335908</v>
      </c>
      <c r="Q311" s="295">
        <v>0</v>
      </c>
      <c r="R311" s="296">
        <f t="shared" si="37"/>
        <v>8.9470453353987012E-2</v>
      </c>
      <c r="S311" s="301">
        <f t="shared" si="43"/>
        <v>1.0810349787432616E-3</v>
      </c>
      <c r="T311" s="303">
        <v>47025.145833957657</v>
      </c>
      <c r="U311" s="298">
        <f>(Company_data!U311+Misc!T311)/(Company_data!J311-Company_data!I311)</f>
        <v>2.4474497784860074</v>
      </c>
      <c r="V311" s="292">
        <f t="shared" si="38"/>
        <v>8.1581659282866911E-2</v>
      </c>
      <c r="W311" s="299">
        <v>1</v>
      </c>
      <c r="X311" s="290">
        <v>0</v>
      </c>
      <c r="Y311" s="290">
        <v>3.9586239278776815E-3</v>
      </c>
      <c r="Z311" s="296">
        <f>(Company_data!T311+F311)/Company_data!J311</f>
        <v>2.7735840539735972</v>
      </c>
      <c r="AA311" s="296">
        <f>(Company_data!S311+F311)/Company_data!J311+(Y311*1000)</f>
        <v>6.7322079818512783</v>
      </c>
      <c r="AC311" s="290">
        <v>1.2769754606057034E-4</v>
      </c>
      <c r="AD311" s="301">
        <f t="shared" si="39"/>
        <v>4.703458621182062E-2</v>
      </c>
      <c r="AE311" s="292">
        <v>0</v>
      </c>
      <c r="AF311" s="301">
        <f t="shared" si="40"/>
        <v>4.703458621182062E-2</v>
      </c>
      <c r="AG311" s="292">
        <v>0</v>
      </c>
      <c r="AH311" s="292">
        <v>0</v>
      </c>
      <c r="AI311" s="292">
        <v>0</v>
      </c>
      <c r="AJ311" s="292">
        <v>0</v>
      </c>
      <c r="AL311" s="290">
        <v>3.9586239278776815E-3</v>
      </c>
      <c r="AN311" s="290">
        <v>3.9586239278776815E-3</v>
      </c>
      <c r="AO311" s="290">
        <v>4.6197655444434327E-3</v>
      </c>
      <c r="AP311" s="304">
        <v>4.6197655444434327E-3</v>
      </c>
      <c r="AQ311" s="304">
        <v>0</v>
      </c>
      <c r="AR311" s="304">
        <v>0</v>
      </c>
      <c r="AS311" s="304">
        <v>4.6197655444434327E-3</v>
      </c>
      <c r="AT311" s="304">
        <v>4.9331514495722538E-3</v>
      </c>
      <c r="AU311" s="290">
        <v>0</v>
      </c>
      <c r="AV311" s="292">
        <v>4.6197655444434327E-3</v>
      </c>
      <c r="AW311" s="300">
        <f t="shared" si="41"/>
        <v>4.6197655444434327E-3</v>
      </c>
      <c r="BA311" s="235"/>
      <c r="BB311" s="235"/>
      <c r="BC311" s="235"/>
      <c r="BD311" s="235"/>
      <c r="BE311" s="301">
        <v>0.4253848180669641</v>
      </c>
    </row>
    <row r="312" spans="1:57" x14ac:dyDescent="0.25">
      <c r="A312" s="283">
        <v>2005</v>
      </c>
      <c r="B312" s="283">
        <v>8</v>
      </c>
      <c r="C312" s="283">
        <v>31</v>
      </c>
      <c r="D312" s="283">
        <v>31</v>
      </c>
      <c r="E312" s="283">
        <f t="shared" si="36"/>
        <v>31</v>
      </c>
      <c r="F312" s="286">
        <v>206520.95461914316</v>
      </c>
      <c r="G312" s="290">
        <v>3.9978532160668892E-3</v>
      </c>
      <c r="H312" s="290">
        <v>3.9978532160668892E-3</v>
      </c>
      <c r="I312" s="291">
        <v>4.6455710726386573E-2</v>
      </c>
      <c r="J312" s="301">
        <f t="shared" si="42"/>
        <v>4.6580868880991395E-2</v>
      </c>
      <c r="K312" s="302">
        <v>19142</v>
      </c>
      <c r="L312" s="302">
        <v>2070</v>
      </c>
      <c r="M312" s="302">
        <v>11747.44299999997</v>
      </c>
      <c r="N312" s="302">
        <v>332119.10100000002</v>
      </c>
      <c r="O312" s="293">
        <f t="shared" si="34"/>
        <v>0.61369987462125009</v>
      </c>
      <c r="P312" s="294">
        <f t="shared" si="35"/>
        <v>160.44401014492755</v>
      </c>
      <c r="Q312" s="295">
        <v>0</v>
      </c>
      <c r="R312" s="296">
        <f t="shared" si="37"/>
        <v>9.0202218941357701E-2</v>
      </c>
      <c r="S312" s="301">
        <f t="shared" si="43"/>
        <v>1.7124282633439805E-3</v>
      </c>
      <c r="T312" s="303">
        <v>191332.87601254627</v>
      </c>
      <c r="U312" s="298">
        <f>(Company_data!U312+Misc!T312)/(Company_data!J312-Company_data!I312)</f>
        <v>2.5508053946505447</v>
      </c>
      <c r="V312" s="292">
        <f t="shared" si="38"/>
        <v>8.2284044988727253E-2</v>
      </c>
      <c r="W312" s="299">
        <v>1</v>
      </c>
      <c r="X312" s="290">
        <v>0</v>
      </c>
      <c r="Y312" s="290">
        <v>3.9978532160668892E-3</v>
      </c>
      <c r="Z312" s="296">
        <f>(Company_data!T312+F312)/Company_data!J312</f>
        <v>2.7962687871820888</v>
      </c>
      <c r="AA312" s="296">
        <f>(Company_data!S312+F312)/Company_data!J312+(Y312*1000)</f>
        <v>6.7941220032489777</v>
      </c>
      <c r="AC312" s="290">
        <v>1.2896300696989965E-4</v>
      </c>
      <c r="AD312" s="301">
        <f t="shared" si="39"/>
        <v>4.6455710726386573E-2</v>
      </c>
      <c r="AE312" s="292">
        <v>0</v>
      </c>
      <c r="AF312" s="301">
        <f t="shared" si="40"/>
        <v>4.6455710726386573E-2</v>
      </c>
      <c r="AG312" s="292">
        <v>0</v>
      </c>
      <c r="AH312" s="292">
        <v>0</v>
      </c>
      <c r="AI312" s="292">
        <v>0</v>
      </c>
      <c r="AJ312" s="292">
        <v>0</v>
      </c>
      <c r="AL312" s="290">
        <v>3.9978532160668892E-3</v>
      </c>
      <c r="AN312" s="290">
        <v>3.9978532160668892E-3</v>
      </c>
      <c r="AO312" s="290">
        <v>4.6174557978901128E-3</v>
      </c>
      <c r="AP312" s="304">
        <v>4.6174557978901128E-3</v>
      </c>
      <c r="AQ312" s="304">
        <v>0</v>
      </c>
      <c r="AR312" s="304">
        <v>0</v>
      </c>
      <c r="AS312" s="304">
        <v>4.6174557978901128E-3</v>
      </c>
      <c r="AT312" s="304">
        <v>4.9306850193068996E-3</v>
      </c>
      <c r="AU312" s="290">
        <v>0</v>
      </c>
      <c r="AV312" s="292">
        <v>4.6174557978901128E-3</v>
      </c>
      <c r="AW312" s="300">
        <f t="shared" si="41"/>
        <v>4.6174557978901128E-3</v>
      </c>
      <c r="BA312" s="235"/>
      <c r="BB312" s="235"/>
      <c r="BC312" s="235"/>
      <c r="BD312" s="235"/>
      <c r="BE312" s="301">
        <v>0.43719802751178316</v>
      </c>
    </row>
    <row r="313" spans="1:57" x14ac:dyDescent="0.25">
      <c r="A313" s="283">
        <v>2005</v>
      </c>
      <c r="B313" s="283">
        <v>9</v>
      </c>
      <c r="C313" s="283">
        <v>30</v>
      </c>
      <c r="D313" s="283">
        <v>31</v>
      </c>
      <c r="E313" s="283">
        <f t="shared" si="36"/>
        <v>31</v>
      </c>
      <c r="F313" s="286">
        <v>55928.357988018797</v>
      </c>
      <c r="G313" s="290">
        <v>3.4007698200607152E-3</v>
      </c>
      <c r="H313" s="290">
        <v>3.4007698200607152E-3</v>
      </c>
      <c r="I313" s="291">
        <v>4.7367603057266762E-2</v>
      </c>
      <c r="J313" s="301">
        <f t="shared" si="42"/>
        <v>4.6678135589009552E-2</v>
      </c>
      <c r="K313" s="302">
        <v>18999</v>
      </c>
      <c r="L313" s="302">
        <v>2073</v>
      </c>
      <c r="M313" s="302">
        <v>11758.69299999997</v>
      </c>
      <c r="N313" s="302">
        <v>286148.91200000001</v>
      </c>
      <c r="O313" s="293">
        <f t="shared" si="34"/>
        <v>0.61891115321858892</v>
      </c>
      <c r="P313" s="294">
        <f t="shared" si="35"/>
        <v>138.03613699951762</v>
      </c>
      <c r="Q313" s="295">
        <v>0</v>
      </c>
      <c r="R313" s="296">
        <f t="shared" si="37"/>
        <v>8.3968946553767285E-2</v>
      </c>
      <c r="S313" s="301">
        <f t="shared" si="43"/>
        <v>2.093979897483611E-3</v>
      </c>
      <c r="T313" s="303">
        <v>53310.839977162701</v>
      </c>
      <c r="U313" s="298">
        <f>(Company_data!U313+Misc!T313)/(Company_data!J313-Company_data!I313)</f>
        <v>2.3684926808987337</v>
      </c>
      <c r="V313" s="292">
        <f t="shared" si="38"/>
        <v>7.6402989706410768E-2</v>
      </c>
      <c r="W313" s="299">
        <v>1</v>
      </c>
      <c r="X313" s="290">
        <v>0</v>
      </c>
      <c r="Y313" s="290">
        <v>3.4007698200607152E-3</v>
      </c>
      <c r="Z313" s="296">
        <f>(Company_data!T313+F313)/Company_data!J313</f>
        <v>2.5190683966130187</v>
      </c>
      <c r="AA313" s="296">
        <f>(Company_data!S313+F313)/Company_data!J313+(Y313*1000)</f>
        <v>5.9198382166737336</v>
      </c>
      <c r="AC313" s="290">
        <v>1.1335899400202385E-4</v>
      </c>
      <c r="AD313" s="301">
        <f t="shared" si="39"/>
        <v>4.7367603057266762E-2</v>
      </c>
      <c r="AE313" s="292">
        <v>0</v>
      </c>
      <c r="AF313" s="301">
        <f t="shared" si="40"/>
        <v>4.7367603057266762E-2</v>
      </c>
      <c r="AG313" s="292">
        <v>0</v>
      </c>
      <c r="AH313" s="292">
        <v>0</v>
      </c>
      <c r="AI313" s="292">
        <v>0</v>
      </c>
      <c r="AJ313" s="292">
        <v>0</v>
      </c>
      <c r="AL313" s="290">
        <v>3.4007698200607152E-3</v>
      </c>
      <c r="AN313" s="290">
        <v>3.4007698200607152E-3</v>
      </c>
      <c r="AO313" s="290">
        <v>3.7328496086025224E-3</v>
      </c>
      <c r="AP313" s="304">
        <v>3.7328496086025224E-3</v>
      </c>
      <c r="AQ313" s="304">
        <v>0</v>
      </c>
      <c r="AR313" s="304">
        <v>0</v>
      </c>
      <c r="AS313" s="304">
        <v>3.7328496086025224E-3</v>
      </c>
      <c r="AT313" s="304">
        <v>3.9860707822849629E-3</v>
      </c>
      <c r="AU313" s="290">
        <v>0</v>
      </c>
      <c r="AV313" s="292">
        <v>3.7328496086025224E-3</v>
      </c>
      <c r="AW313" s="300">
        <f t="shared" si="41"/>
        <v>3.7328496086025224E-3</v>
      </c>
      <c r="BA313" s="235"/>
      <c r="BB313" s="235"/>
      <c r="BC313" s="235"/>
      <c r="BD313" s="235"/>
      <c r="BE313" s="301">
        <v>0.45637367340239549</v>
      </c>
    </row>
    <row r="314" spans="1:57" x14ac:dyDescent="0.25">
      <c r="A314" s="283">
        <v>2005</v>
      </c>
      <c r="B314" s="283">
        <v>10</v>
      </c>
      <c r="C314" s="283">
        <v>31</v>
      </c>
      <c r="D314" s="283">
        <v>30</v>
      </c>
      <c r="E314" s="283">
        <f t="shared" si="36"/>
        <v>30</v>
      </c>
      <c r="F314" s="286">
        <v>841198.59072330873</v>
      </c>
      <c r="G314" s="290">
        <v>2.4332229958539267E-3</v>
      </c>
      <c r="H314" s="290">
        <v>2.4332229958539267E-3</v>
      </c>
      <c r="I314" s="291">
        <v>4.8381142126394931E-2</v>
      </c>
      <c r="J314" s="301">
        <f t="shared" si="42"/>
        <v>4.6475427489642139E-2</v>
      </c>
      <c r="K314" s="302">
        <v>19011</v>
      </c>
      <c r="L314" s="302">
        <v>2047</v>
      </c>
      <c r="M314" s="302">
        <v>10946.445000000007</v>
      </c>
      <c r="N314" s="302">
        <v>366652.49699999997</v>
      </c>
      <c r="O314" s="293">
        <f t="shared" ref="O314:O362" si="45">M314/K314</f>
        <v>0.57579532902004138</v>
      </c>
      <c r="P314" s="294">
        <f t="shared" ref="P314:P362" si="46">N314/L314</f>
        <v>179.11699902296041</v>
      </c>
      <c r="Q314" s="295">
        <v>0</v>
      </c>
      <c r="R314" s="296">
        <f t="shared" si="37"/>
        <v>7.4462734037507139E-2</v>
      </c>
      <c r="S314" s="301">
        <f t="shared" si="43"/>
        <v>1.6571893897206202E-3</v>
      </c>
      <c r="T314" s="303">
        <v>792234.62831520883</v>
      </c>
      <c r="U314" s="298">
        <f>(Company_data!U314+Misc!T314)/(Company_data!J314-Company_data!I314)</f>
        <v>2.1466932513803618</v>
      </c>
      <c r="V314" s="292">
        <f t="shared" si="38"/>
        <v>7.1556441712678734E-2</v>
      </c>
      <c r="W314" s="299">
        <v>1</v>
      </c>
      <c r="X314" s="290">
        <v>0</v>
      </c>
      <c r="Y314" s="290">
        <v>2.4332229958539267E-3</v>
      </c>
      <c r="Z314" s="296">
        <f>(Company_data!T314+F314)/Company_data!J314</f>
        <v>2.3083447551627212</v>
      </c>
      <c r="AA314" s="296">
        <f>(Company_data!S314+F314)/Company_data!J314+(Y314*1000)</f>
        <v>4.7415677510166478</v>
      </c>
      <c r="AC314" s="290">
        <v>7.8491064382384736E-5</v>
      </c>
      <c r="AD314" s="301">
        <f t="shared" si="39"/>
        <v>4.8381142126394931E-2</v>
      </c>
      <c r="AE314" s="292">
        <v>0</v>
      </c>
      <c r="AF314" s="301">
        <f t="shared" si="40"/>
        <v>4.8381142126394931E-2</v>
      </c>
      <c r="AG314" s="292">
        <v>0</v>
      </c>
      <c r="AH314" s="292">
        <v>0</v>
      </c>
      <c r="AI314" s="292">
        <v>0</v>
      </c>
      <c r="AJ314" s="292">
        <v>0</v>
      </c>
      <c r="AL314" s="290">
        <v>2.4332229958539267E-3</v>
      </c>
      <c r="AN314" s="290">
        <v>2.4332229958539267E-3</v>
      </c>
      <c r="AO314" s="290">
        <v>2.5520923891010051E-3</v>
      </c>
      <c r="AP314" s="304">
        <v>2.5520923891010051E-3</v>
      </c>
      <c r="AQ314" s="304">
        <v>0</v>
      </c>
      <c r="AR314" s="304">
        <v>0</v>
      </c>
      <c r="AS314" s="304">
        <v>2.5520923891010051E-3</v>
      </c>
      <c r="AT314" s="304">
        <v>2.7252158464792188E-3</v>
      </c>
      <c r="AU314" s="290">
        <v>0</v>
      </c>
      <c r="AV314" s="292">
        <v>2.5520923891010051E-3</v>
      </c>
      <c r="AW314" s="300">
        <f t="shared" si="41"/>
        <v>2.5520923891010051E-3</v>
      </c>
      <c r="BA314" s="235"/>
      <c r="BB314" s="235"/>
      <c r="BC314" s="235"/>
      <c r="BD314" s="235"/>
      <c r="BE314" s="301">
        <v>0.44417394789763676</v>
      </c>
    </row>
    <row r="315" spans="1:57" x14ac:dyDescent="0.25">
      <c r="A315" s="283">
        <v>2005</v>
      </c>
      <c r="B315" s="283">
        <v>11</v>
      </c>
      <c r="C315" s="283">
        <v>30</v>
      </c>
      <c r="D315" s="283">
        <v>31</v>
      </c>
      <c r="E315" s="283">
        <f t="shared" si="36"/>
        <v>31</v>
      </c>
      <c r="F315" s="286">
        <v>410050.23145127256</v>
      </c>
      <c r="G315" s="290">
        <v>9.5544889863542033E-4</v>
      </c>
      <c r="H315" s="290">
        <v>9.5544889863542033E-4</v>
      </c>
      <c r="I315" s="291">
        <v>4.7612308680719029E-2</v>
      </c>
      <c r="J315" s="301">
        <f t="shared" si="42"/>
        <v>4.645141057148492E-2</v>
      </c>
      <c r="K315" s="302">
        <v>18699</v>
      </c>
      <c r="L315" s="302">
        <v>2063</v>
      </c>
      <c r="M315" s="302">
        <v>8308.664999999979</v>
      </c>
      <c r="N315" s="302">
        <v>314440.50400000002</v>
      </c>
      <c r="O315" s="293">
        <f t="shared" si="45"/>
        <v>0.4443373977218022</v>
      </c>
      <c r="P315" s="294">
        <f t="shared" si="46"/>
        <v>152.41905186621426</v>
      </c>
      <c r="Q315" s="295">
        <v>0</v>
      </c>
      <c r="R315" s="296">
        <f t="shared" si="37"/>
        <v>6.6425559090439804E-2</v>
      </c>
      <c r="S315" s="301">
        <f t="shared" si="43"/>
        <v>1.4503952758442643E-3</v>
      </c>
      <c r="T315" s="303">
        <v>384842.94392370252</v>
      </c>
      <c r="U315" s="298">
        <f>(Company_data!U315+Misc!T315)/(Company_data!J315-Company_data!I315)</f>
        <v>1.8420819464026403</v>
      </c>
      <c r="V315" s="292">
        <f t="shared" si="38"/>
        <v>5.9421998271052913E-2</v>
      </c>
      <c r="W315" s="299">
        <v>1</v>
      </c>
      <c r="X315" s="290">
        <v>0</v>
      </c>
      <c r="Y315" s="290">
        <v>9.5544889863542033E-4</v>
      </c>
      <c r="Z315" s="296">
        <f>(Company_data!T315+F315)/Company_data!J315</f>
        <v>1.9927667727131941</v>
      </c>
      <c r="AA315" s="296">
        <f>(Company_data!S315+F315)/Company_data!J315+(Y315*1000)</f>
        <v>2.9482156713486143</v>
      </c>
      <c r="AC315" s="290">
        <v>3.1848296621180679E-5</v>
      </c>
      <c r="AD315" s="301">
        <f t="shared" si="39"/>
        <v>4.7612308680719029E-2</v>
      </c>
      <c r="AE315" s="292">
        <v>0</v>
      </c>
      <c r="AF315" s="301">
        <f t="shared" si="40"/>
        <v>4.7612308680719029E-2</v>
      </c>
      <c r="AG315" s="292">
        <v>0</v>
      </c>
      <c r="AH315" s="292">
        <v>0</v>
      </c>
      <c r="AI315" s="292">
        <v>0</v>
      </c>
      <c r="AJ315" s="292">
        <v>0</v>
      </c>
      <c r="AL315" s="290">
        <v>9.5544889863542033E-4</v>
      </c>
      <c r="AN315" s="290">
        <v>9.5544889863542033E-4</v>
      </c>
      <c r="AO315" s="290">
        <v>1.0484421851016264E-3</v>
      </c>
      <c r="AP315" s="304">
        <v>1.0484421851016264E-3</v>
      </c>
      <c r="AQ315" s="304">
        <v>0</v>
      </c>
      <c r="AR315" s="304">
        <v>0</v>
      </c>
      <c r="AS315" s="304">
        <v>1.0484421851016264E-3</v>
      </c>
      <c r="AT315" s="304">
        <v>1.1195641933491021E-3</v>
      </c>
      <c r="AU315" s="290">
        <v>0</v>
      </c>
      <c r="AV315" s="292">
        <v>1.0484421851016264E-3</v>
      </c>
      <c r="AW315" s="300">
        <f t="shared" si="41"/>
        <v>1.0484421851016264E-3</v>
      </c>
      <c r="BA315" s="235"/>
      <c r="BB315" s="235"/>
      <c r="BC315" s="235"/>
      <c r="BD315" s="235"/>
      <c r="BE315" s="301">
        <v>0.51230454590410857</v>
      </c>
    </row>
    <row r="316" spans="1:57" x14ac:dyDescent="0.25">
      <c r="A316" s="283">
        <v>2005</v>
      </c>
      <c r="B316" s="283">
        <v>12</v>
      </c>
      <c r="C316" s="283">
        <v>31</v>
      </c>
      <c r="D316" s="283">
        <v>30</v>
      </c>
      <c r="E316" s="283">
        <f t="shared" si="36"/>
        <v>30</v>
      </c>
      <c r="F316" s="286">
        <v>0</v>
      </c>
      <c r="G316" s="290">
        <v>5.2025570721330968E-4</v>
      </c>
      <c r="H316" s="290">
        <v>5.2025570721330968E-4</v>
      </c>
      <c r="I316" s="291">
        <v>4.8575442978690188E-2</v>
      </c>
      <c r="J316" s="301">
        <f t="shared" si="42"/>
        <v>4.6446305171830828E-2</v>
      </c>
      <c r="K316" s="302">
        <v>17892</v>
      </c>
      <c r="L316" s="302">
        <v>2068</v>
      </c>
      <c r="M316" s="302">
        <v>8366.5179999999818</v>
      </c>
      <c r="N316" s="302">
        <v>321305.701</v>
      </c>
      <c r="O316" s="293">
        <f t="shared" si="45"/>
        <v>0.46761222892912935</v>
      </c>
      <c r="P316" s="294">
        <f t="shared" si="46"/>
        <v>155.37026160541586</v>
      </c>
      <c r="Q316" s="295">
        <v>0</v>
      </c>
      <c r="R316" s="296">
        <f t="shared" si="37"/>
        <v>5.9377081513648212E-2</v>
      </c>
      <c r="S316" s="301">
        <f t="shared" si="43"/>
        <v>1.1495008790305197E-3</v>
      </c>
      <c r="T316" s="303">
        <v>0</v>
      </c>
      <c r="U316" s="298">
        <f>(Company_data!U316+Misc!T316)/(Company_data!J316-Company_data!I316)</f>
        <v>1.6350101509825206</v>
      </c>
      <c r="V316" s="292">
        <f t="shared" si="38"/>
        <v>5.450033836608402E-2</v>
      </c>
      <c r="W316" s="299">
        <v>1</v>
      </c>
      <c r="X316" s="290">
        <v>0</v>
      </c>
      <c r="Y316" s="290">
        <v>5.2025570721330968E-4</v>
      </c>
      <c r="Z316" s="296">
        <f>(Company_data!T316+F316)/Company_data!J316</f>
        <v>1.8406895269230945</v>
      </c>
      <c r="AA316" s="296">
        <f>(Company_data!S316+F316)/Company_data!J316+(Y316*1000)</f>
        <v>2.3609452341364041</v>
      </c>
      <c r="AC316" s="290">
        <v>1.6782442168171282E-5</v>
      </c>
      <c r="AD316" s="301">
        <f t="shared" si="39"/>
        <v>4.8575442978690188E-2</v>
      </c>
      <c r="AE316" s="292">
        <v>0</v>
      </c>
      <c r="AF316" s="301">
        <f t="shared" si="40"/>
        <v>4.8575442978690188E-2</v>
      </c>
      <c r="AG316" s="292">
        <v>0</v>
      </c>
      <c r="AH316" s="292">
        <v>0</v>
      </c>
      <c r="AI316" s="292">
        <v>0</v>
      </c>
      <c r="AJ316" s="292">
        <v>0</v>
      </c>
      <c r="AL316" s="290">
        <v>5.2025570721330968E-4</v>
      </c>
      <c r="AN316" s="290">
        <v>5.2025570721330968E-4</v>
      </c>
      <c r="AO316" s="290">
        <v>2.406034452198067E-4</v>
      </c>
      <c r="AP316" s="304">
        <v>2.406034452198067E-4</v>
      </c>
      <c r="AQ316" s="304">
        <v>0</v>
      </c>
      <c r="AR316" s="304">
        <v>0</v>
      </c>
      <c r="AS316" s="304">
        <v>2.406034452198067E-4</v>
      </c>
      <c r="AT316" s="304">
        <v>0</v>
      </c>
      <c r="AU316" s="290">
        <v>0</v>
      </c>
      <c r="AV316" s="292">
        <v>2.406034452198067E-4</v>
      </c>
      <c r="AW316" s="300">
        <f t="shared" si="41"/>
        <v>2.406034452198067E-4</v>
      </c>
      <c r="BA316" s="235">
        <f>AVERAGE(AU305:AU316)</f>
        <v>0</v>
      </c>
      <c r="BB316" s="235">
        <f>AVERAGE(AV305:AV316)</f>
        <v>2.0110022865176074E-3</v>
      </c>
      <c r="BC316" s="235">
        <f t="shared" ref="BC316" si="47">AVERAGE(AW305:AW316)</f>
        <v>2.0110022865176074E-3</v>
      </c>
      <c r="BD316" s="235">
        <f>AVERAGE(AL305:AL316)</f>
        <v>2.0117048320255075E-3</v>
      </c>
      <c r="BE316" s="301">
        <v>0.46328620492908379</v>
      </c>
    </row>
    <row r="317" spans="1:57" x14ac:dyDescent="0.25">
      <c r="A317" s="283">
        <v>2006</v>
      </c>
      <c r="B317" s="283">
        <v>1</v>
      </c>
      <c r="C317" s="283">
        <v>31</v>
      </c>
      <c r="D317" s="283">
        <v>31</v>
      </c>
      <c r="E317" s="283">
        <f t="shared" si="36"/>
        <v>31</v>
      </c>
      <c r="F317" s="286">
        <v>0</v>
      </c>
      <c r="G317" s="290">
        <v>1.5927471534804432E-3</v>
      </c>
      <c r="H317" s="290">
        <v>1.5969048131444076E-3</v>
      </c>
      <c r="I317" s="291">
        <v>5.0103954100900017E-2</v>
      </c>
      <c r="J317" s="301">
        <f t="shared" si="42"/>
        <v>4.6824562939273749E-2</v>
      </c>
      <c r="K317" s="302">
        <v>17711</v>
      </c>
      <c r="L317" s="302">
        <v>2071</v>
      </c>
      <c r="M317" s="302">
        <v>8113.0009999999893</v>
      </c>
      <c r="N317" s="302">
        <v>309007.14500000002</v>
      </c>
      <c r="O317" s="293">
        <f t="shared" si="45"/>
        <v>0.45807695782282137</v>
      </c>
      <c r="P317" s="294">
        <f t="shared" si="46"/>
        <v>149.20673346209563</v>
      </c>
      <c r="Q317" s="295">
        <v>0</v>
      </c>
      <c r="R317" s="296">
        <f t="shared" si="37"/>
        <v>5.9696042231226133E-2</v>
      </c>
      <c r="S317" s="301">
        <f t="shared" si="43"/>
        <v>1.357205569665218E-3</v>
      </c>
      <c r="T317" s="303">
        <v>0</v>
      </c>
      <c r="U317" s="298">
        <f>(Company_data!U317+Misc!T317)/(Company_data!J317-Company_data!I317)</f>
        <v>1.6918855721096981</v>
      </c>
      <c r="V317" s="292">
        <f t="shared" si="38"/>
        <v>5.4576953939022524E-2</v>
      </c>
      <c r="W317" s="299">
        <v>1</v>
      </c>
      <c r="X317" s="290">
        <v>4.1576596639647179E-6</v>
      </c>
      <c r="Y317" s="290">
        <v>1.5969048131444076E-3</v>
      </c>
      <c r="Z317" s="296">
        <f>(Company_data!T317+F317)/Company_data!J317</f>
        <v>1.8505773091680102</v>
      </c>
      <c r="AA317" s="296">
        <f>(Company_data!S317+F317)/Company_data!J317+(Y317*1000)</f>
        <v>3.4474821223124179</v>
      </c>
      <c r="AC317" s="290">
        <v>5.1513058488529286E-5</v>
      </c>
      <c r="AD317" s="301">
        <f t="shared" si="39"/>
        <v>5.0103954100900017E-2</v>
      </c>
      <c r="AE317" s="292">
        <v>0</v>
      </c>
      <c r="AF317" s="301">
        <f t="shared" si="40"/>
        <v>5.0103954100900017E-2</v>
      </c>
      <c r="AG317" s="292">
        <v>0</v>
      </c>
      <c r="AH317" s="292">
        <v>0</v>
      </c>
      <c r="AI317" s="292">
        <v>0</v>
      </c>
      <c r="AJ317" s="292">
        <v>0</v>
      </c>
      <c r="AL317" s="290">
        <v>1.6188352564076845E-3</v>
      </c>
      <c r="AN317" s="290">
        <v>1.6193355761898508E-3</v>
      </c>
      <c r="AO317" s="290">
        <v>1.8182359539493393E-3</v>
      </c>
      <c r="AP317" s="304">
        <v>1.7916475312399318E-3</v>
      </c>
      <c r="AQ317" s="304">
        <v>2.6588422709407703E-5</v>
      </c>
      <c r="AR317" s="304">
        <v>2.6088102927241428E-5</v>
      </c>
      <c r="AS317" s="304">
        <v>1.8182359539493393E-3</v>
      </c>
      <c r="AT317" s="304">
        <v>0</v>
      </c>
      <c r="AU317" s="290">
        <v>2.6588422709407703E-5</v>
      </c>
      <c r="AV317" s="292">
        <v>1.7916475312399318E-3</v>
      </c>
      <c r="AW317" s="300">
        <f t="shared" si="41"/>
        <v>1.8182359539493395E-3</v>
      </c>
      <c r="AX317" s="292">
        <v>0</v>
      </c>
      <c r="AY317" s="300">
        <v>2.6588422709407699E-5</v>
      </c>
      <c r="AZ317" s="300"/>
      <c r="BA317" s="235"/>
      <c r="BB317" s="235"/>
      <c r="BC317" s="235"/>
      <c r="BD317" s="235"/>
      <c r="BE317" s="301">
        <v>0.36782959243428354</v>
      </c>
    </row>
    <row r="318" spans="1:57" x14ac:dyDescent="0.25">
      <c r="A318" s="283">
        <v>2006</v>
      </c>
      <c r="B318" s="283">
        <v>2</v>
      </c>
      <c r="C318" s="283">
        <v>28</v>
      </c>
      <c r="D318" s="283">
        <v>28</v>
      </c>
      <c r="E318" s="283">
        <f t="shared" si="36"/>
        <v>28</v>
      </c>
      <c r="F318" s="286">
        <v>0</v>
      </c>
      <c r="G318" s="290">
        <v>2.1331332327526168E-3</v>
      </c>
      <c r="H318" s="290">
        <v>2.1387015001202887E-3</v>
      </c>
      <c r="I318" s="291">
        <v>4.8708324748661359E-2</v>
      </c>
      <c r="J318" s="301">
        <f t="shared" si="42"/>
        <v>4.7227271467188692E-2</v>
      </c>
      <c r="K318" s="302">
        <v>18876</v>
      </c>
      <c r="L318" s="302">
        <v>2071</v>
      </c>
      <c r="M318" s="302">
        <v>7844.7600000000093</v>
      </c>
      <c r="N318" s="302">
        <v>343577.69</v>
      </c>
      <c r="O318" s="293">
        <f t="shared" si="45"/>
        <v>0.41559440559440608</v>
      </c>
      <c r="P318" s="294">
        <f t="shared" si="46"/>
        <v>165.89941574118782</v>
      </c>
      <c r="Q318" s="295">
        <v>0</v>
      </c>
      <c r="R318" s="296">
        <f t="shared" si="37"/>
        <v>6.1161027747247854E-2</v>
      </c>
      <c r="S318" s="301">
        <f t="shared" si="43"/>
        <v>1.5989823340371509E-3</v>
      </c>
      <c r="T318" s="303">
        <v>0</v>
      </c>
      <c r="U318" s="298">
        <f>(Company_data!U318+Misc!T318)/(Company_data!J318-Company_data!I318)</f>
        <v>1.5772405013848934</v>
      </c>
      <c r="V318" s="292">
        <f t="shared" si="38"/>
        <v>5.6330017906603337E-2</v>
      </c>
      <c r="W318" s="299">
        <v>1</v>
      </c>
      <c r="X318" s="290">
        <v>5.5682673676723752E-6</v>
      </c>
      <c r="Y318" s="290">
        <v>2.1387015001202887E-3</v>
      </c>
      <c r="Z318" s="296">
        <f>(Company_data!T318+F318)/Company_data!J318</f>
        <v>1.7125087769229399</v>
      </c>
      <c r="AA318" s="296">
        <f>(Company_data!S318+F318)/Company_data!J318+(Y318*1000)</f>
        <v>3.8512102770432288</v>
      </c>
      <c r="AC318" s="290">
        <v>7.6382196432867478E-5</v>
      </c>
      <c r="AD318" s="301">
        <f t="shared" si="39"/>
        <v>4.8708324748661359E-2</v>
      </c>
      <c r="AE318" s="292">
        <v>0</v>
      </c>
      <c r="AF318" s="301">
        <f t="shared" si="40"/>
        <v>4.8708324748661359E-2</v>
      </c>
      <c r="AG318" s="292">
        <v>0</v>
      </c>
      <c r="AH318" s="292">
        <v>0</v>
      </c>
      <c r="AI318" s="292">
        <v>0</v>
      </c>
      <c r="AJ318" s="292">
        <v>0</v>
      </c>
      <c r="AL318" s="290">
        <v>2.1591693615782949E-3</v>
      </c>
      <c r="AN318" s="290">
        <v>2.1571007376441995E-3</v>
      </c>
      <c r="AO318" s="290">
        <v>1.3566682088007786E-3</v>
      </c>
      <c r="AP318" s="304">
        <v>1.3327007039091953E-3</v>
      </c>
      <c r="AQ318" s="304">
        <v>2.396750489158325E-5</v>
      </c>
      <c r="AR318" s="304">
        <v>2.6036128825678233E-5</v>
      </c>
      <c r="AS318" s="304">
        <v>1.3566682088007786E-3</v>
      </c>
      <c r="AT318" s="304">
        <v>0</v>
      </c>
      <c r="AU318" s="290">
        <v>2.396750489158325E-5</v>
      </c>
      <c r="AV318" s="292">
        <v>1.3327007039091953E-3</v>
      </c>
      <c r="AW318" s="300">
        <f t="shared" si="41"/>
        <v>1.3566682088007784E-3</v>
      </c>
      <c r="AX318" s="292">
        <v>0</v>
      </c>
      <c r="AY318" s="300">
        <v>2.3967504891583253E-5</v>
      </c>
      <c r="AZ318" s="300"/>
      <c r="BA318" s="235"/>
      <c r="BB318" s="235"/>
      <c r="BC318" s="235"/>
      <c r="BD318" s="235"/>
      <c r="BE318" s="301">
        <v>0.35573093398641253</v>
      </c>
    </row>
    <row r="319" spans="1:57" x14ac:dyDescent="0.25">
      <c r="A319" s="283">
        <v>2006</v>
      </c>
      <c r="B319" s="283">
        <v>3</v>
      </c>
      <c r="C319" s="283">
        <v>31</v>
      </c>
      <c r="D319" s="283">
        <v>31</v>
      </c>
      <c r="E319" s="283">
        <f t="shared" si="36"/>
        <v>31</v>
      </c>
      <c r="F319" s="286">
        <v>0</v>
      </c>
      <c r="G319" s="290">
        <v>3.920468702924367E-3</v>
      </c>
      <c r="H319" s="290">
        <v>3.9307025774940781E-3</v>
      </c>
      <c r="I319" s="291">
        <v>4.8681656630053166E-2</v>
      </c>
      <c r="J319" s="301">
        <f t="shared" si="42"/>
        <v>4.7594017617065498E-2</v>
      </c>
      <c r="K319" s="302">
        <v>19023</v>
      </c>
      <c r="L319" s="302">
        <v>2063</v>
      </c>
      <c r="M319" s="302">
        <v>7930.6990000000224</v>
      </c>
      <c r="N319" s="302">
        <v>308334.97199999995</v>
      </c>
      <c r="O319" s="293">
        <f t="shared" si="45"/>
        <v>0.41690054144982508</v>
      </c>
      <c r="P319" s="294">
        <f t="shared" si="46"/>
        <v>149.45951139117787</v>
      </c>
      <c r="Q319" s="295">
        <v>0</v>
      </c>
      <c r="R319" s="296">
        <f t="shared" si="37"/>
        <v>6.0909665643573731E-2</v>
      </c>
      <c r="S319" s="301">
        <f t="shared" si="43"/>
        <v>1.7489091869338017E-3</v>
      </c>
      <c r="T319" s="303">
        <v>0</v>
      </c>
      <c r="U319" s="298">
        <f>(Company_data!U319+Misc!T319)/(Company_data!J319-Company_data!I319)</f>
        <v>1.7388843770593261</v>
      </c>
      <c r="V319" s="292">
        <f t="shared" si="38"/>
        <v>5.6093044421268584E-2</v>
      </c>
      <c r="W319" s="299">
        <v>1</v>
      </c>
      <c r="X319" s="290">
        <v>1.0233874569712022E-5</v>
      </c>
      <c r="Y319" s="290">
        <v>3.9307025774940781E-3</v>
      </c>
      <c r="Z319" s="296">
        <f>(Company_data!T319+F319)/Company_data!J319</f>
        <v>1.8881996349507857</v>
      </c>
      <c r="AA319" s="296">
        <f>(Company_data!S319+F319)/Company_data!J319+(Y319*1000)</f>
        <v>5.8189022124448639</v>
      </c>
      <c r="AC319" s="290">
        <v>1.2679685733851868E-4</v>
      </c>
      <c r="AD319" s="301">
        <f t="shared" si="39"/>
        <v>4.8681656630053166E-2</v>
      </c>
      <c r="AE319" s="292">
        <v>0</v>
      </c>
      <c r="AF319" s="301">
        <f t="shared" si="40"/>
        <v>4.8681656630053166E-2</v>
      </c>
      <c r="AG319" s="292">
        <v>0</v>
      </c>
      <c r="AH319" s="292">
        <v>0</v>
      </c>
      <c r="AI319" s="292">
        <v>0</v>
      </c>
      <c r="AJ319" s="292">
        <v>0</v>
      </c>
      <c r="AL319" s="290">
        <v>3.9464328632465764E-3</v>
      </c>
      <c r="AN319" s="290">
        <v>3.9469308060472762E-3</v>
      </c>
      <c r="AO319" s="290">
        <v>3.3670173235852358E-3</v>
      </c>
      <c r="AP319" s="304">
        <v>3.3405552204623266E-3</v>
      </c>
      <c r="AQ319" s="304">
        <v>2.6462103122909167E-5</v>
      </c>
      <c r="AR319" s="304">
        <v>2.5964160322209261E-5</v>
      </c>
      <c r="AS319" s="304">
        <v>3.3670173235852358E-3</v>
      </c>
      <c r="AT319" s="304">
        <v>0</v>
      </c>
      <c r="AU319" s="290">
        <v>2.6462103122909167E-5</v>
      </c>
      <c r="AV319" s="292">
        <v>3.3405552204623266E-3</v>
      </c>
      <c r="AW319" s="300">
        <f t="shared" si="41"/>
        <v>3.3670173235852358E-3</v>
      </c>
      <c r="AX319" s="292">
        <v>0</v>
      </c>
      <c r="AY319" s="300">
        <v>2.6462103122909167E-5</v>
      </c>
      <c r="AZ319" s="300"/>
      <c r="BA319" s="235"/>
      <c r="BB319" s="235"/>
      <c r="BC319" s="235"/>
      <c r="BD319" s="235"/>
      <c r="BE319" s="301">
        <v>0.35042492310644513</v>
      </c>
    </row>
    <row r="320" spans="1:57" x14ac:dyDescent="0.25">
      <c r="A320" s="283">
        <v>2006</v>
      </c>
      <c r="B320" s="283">
        <v>4</v>
      </c>
      <c r="C320" s="283">
        <v>30</v>
      </c>
      <c r="D320" s="283">
        <v>31</v>
      </c>
      <c r="E320" s="283">
        <f t="shared" si="36"/>
        <v>31</v>
      </c>
      <c r="F320" s="286">
        <v>0</v>
      </c>
      <c r="G320" s="290">
        <v>6.9096497447483406E-3</v>
      </c>
      <c r="H320" s="290">
        <v>6.9276864883539317E-3</v>
      </c>
      <c r="I320" s="291">
        <v>5.0659415240046246E-2</v>
      </c>
      <c r="J320" s="301">
        <f t="shared" si="42"/>
        <v>4.8018269009106017E-2</v>
      </c>
      <c r="K320" s="302">
        <v>19086</v>
      </c>
      <c r="L320" s="302">
        <v>2054</v>
      </c>
      <c r="M320" s="302">
        <v>8644.4959999999846</v>
      </c>
      <c r="N320" s="302">
        <v>317333.68300000002</v>
      </c>
      <c r="O320" s="293">
        <f t="shared" si="45"/>
        <v>0.45292339935030834</v>
      </c>
      <c r="P320" s="294">
        <f t="shared" si="46"/>
        <v>154.49546397273613</v>
      </c>
      <c r="Q320" s="295">
        <v>0</v>
      </c>
      <c r="R320" s="296">
        <f t="shared" si="37"/>
        <v>6.8701772575162121E-2</v>
      </c>
      <c r="S320" s="301">
        <f t="shared" si="43"/>
        <v>1.9965387521976991E-3</v>
      </c>
      <c r="T320" s="303">
        <v>0</v>
      </c>
      <c r="U320" s="298">
        <f>(Company_data!U320+Misc!T320)/(Company_data!J320-Company_data!I320)</f>
        <v>1.9178461297104663</v>
      </c>
      <c r="V320" s="292">
        <f t="shared" si="38"/>
        <v>6.1866004184208588E-2</v>
      </c>
      <c r="W320" s="299">
        <v>1</v>
      </c>
      <c r="X320" s="290">
        <v>1.803674360559265E-5</v>
      </c>
      <c r="Y320" s="290">
        <v>6.9276864883539317E-3</v>
      </c>
      <c r="Z320" s="296">
        <f>(Company_data!T320+F320)/Company_data!J320</f>
        <v>2.0610531772548635</v>
      </c>
      <c r="AA320" s="296">
        <f>(Company_data!S320+F320)/Company_data!J320+(Y320*1000)</f>
        <v>8.9887396656087954</v>
      </c>
      <c r="AC320" s="290">
        <v>2.3092288294513109E-4</v>
      </c>
      <c r="AD320" s="301">
        <f t="shared" si="39"/>
        <v>5.0659415240046246E-2</v>
      </c>
      <c r="AE320" s="292">
        <v>0</v>
      </c>
      <c r="AF320" s="301">
        <f t="shared" si="40"/>
        <v>5.0659415240046246E-2</v>
      </c>
      <c r="AG320" s="292">
        <v>0</v>
      </c>
      <c r="AH320" s="292">
        <v>0</v>
      </c>
      <c r="AI320" s="292">
        <v>0</v>
      </c>
      <c r="AJ320" s="292">
        <v>0</v>
      </c>
      <c r="AL320" s="290">
        <v>6.9355659581397753E-3</v>
      </c>
      <c r="AN320" s="290">
        <v>6.9352109415179745E-3</v>
      </c>
      <c r="AO320" s="290">
        <v>8.0240338751735515E-3</v>
      </c>
      <c r="AP320" s="304">
        <v>7.9984726784039176E-3</v>
      </c>
      <c r="AQ320" s="304">
        <v>2.556119676963415E-5</v>
      </c>
      <c r="AR320" s="304">
        <v>2.5916213391434623E-5</v>
      </c>
      <c r="AS320" s="304">
        <v>8.0240338751735515E-3</v>
      </c>
      <c r="AT320" s="304">
        <v>8.7841680681884048E-3</v>
      </c>
      <c r="AU320" s="290">
        <v>2.556119676963415E-5</v>
      </c>
      <c r="AV320" s="292">
        <v>7.9984726784039176E-3</v>
      </c>
      <c r="AW320" s="300">
        <f t="shared" si="41"/>
        <v>8.0240338751735515E-3</v>
      </c>
      <c r="AX320" s="292">
        <v>2.28702305597542E-5</v>
      </c>
      <c r="AY320" s="300">
        <v>2.5561196769634147E-5</v>
      </c>
      <c r="AZ320" s="300"/>
      <c r="BA320" s="235"/>
      <c r="BB320" s="235"/>
      <c r="BC320" s="235"/>
      <c r="BD320" s="235"/>
      <c r="BE320" s="301">
        <v>0.40267633013548071</v>
      </c>
    </row>
    <row r="321" spans="1:57" x14ac:dyDescent="0.25">
      <c r="A321" s="283">
        <v>2006</v>
      </c>
      <c r="B321" s="283">
        <v>5</v>
      </c>
      <c r="C321" s="283">
        <v>31</v>
      </c>
      <c r="D321" s="283">
        <v>30</v>
      </c>
      <c r="E321" s="283">
        <f t="shared" si="36"/>
        <v>30</v>
      </c>
      <c r="F321" s="286">
        <v>0</v>
      </c>
      <c r="G321" s="290">
        <v>1.2635225778819495E-2</v>
      </c>
      <c r="H321" s="290">
        <v>1.2668208395332664E-2</v>
      </c>
      <c r="I321" s="291">
        <v>5.1265006674686905E-2</v>
      </c>
      <c r="J321" s="301">
        <f t="shared" si="42"/>
        <v>4.8458078444383129E-2</v>
      </c>
      <c r="K321" s="302">
        <v>19496</v>
      </c>
      <c r="L321" s="302">
        <v>2055</v>
      </c>
      <c r="M321" s="302">
        <v>9654.9500000000116</v>
      </c>
      <c r="N321" s="302">
        <v>321180.7</v>
      </c>
      <c r="O321" s="293">
        <f t="shared" si="45"/>
        <v>0.49522722609766168</v>
      </c>
      <c r="P321" s="294">
        <f t="shared" si="46"/>
        <v>156.29231143552312</v>
      </c>
      <c r="Q321" s="295">
        <v>0</v>
      </c>
      <c r="R321" s="296">
        <f t="shared" si="37"/>
        <v>7.3583095321953049E-2</v>
      </c>
      <c r="S321" s="301">
        <f t="shared" si="43"/>
        <v>2.3451994056837844E-3</v>
      </c>
      <c r="T321" s="303">
        <v>0</v>
      </c>
      <c r="U321" s="298">
        <f>(Company_data!U321+Misc!T321)/(Company_data!J321-Company_data!I321)</f>
        <v>1.9570056701914804</v>
      </c>
      <c r="V321" s="292">
        <f t="shared" si="38"/>
        <v>6.5233522339716007E-2</v>
      </c>
      <c r="W321" s="299">
        <v>1</v>
      </c>
      <c r="X321" s="290">
        <v>3.2982616513167751E-5</v>
      </c>
      <c r="Y321" s="290">
        <v>1.2668208395332664E-2</v>
      </c>
      <c r="Z321" s="296">
        <f>(Company_data!T321+F321)/Company_data!J321</f>
        <v>2.2810759549805444</v>
      </c>
      <c r="AA321" s="296">
        <f>(Company_data!S321+F321)/Company_data!J321+(Y321*1000)</f>
        <v>14.949284350313208</v>
      </c>
      <c r="AC321" s="290">
        <v>4.0865188372040848E-4</v>
      </c>
      <c r="AD321" s="301">
        <f t="shared" si="39"/>
        <v>5.1265006674686905E-2</v>
      </c>
      <c r="AE321" s="292">
        <v>0</v>
      </c>
      <c r="AF321" s="301">
        <f t="shared" si="40"/>
        <v>5.1265006674686905E-2</v>
      </c>
      <c r="AG321" s="292">
        <v>0</v>
      </c>
      <c r="AH321" s="292">
        <v>0</v>
      </c>
      <c r="AI321" s="292">
        <v>0</v>
      </c>
      <c r="AJ321" s="292">
        <v>0</v>
      </c>
      <c r="AL321" s="290">
        <v>1.2661147915465552E-2</v>
      </c>
      <c r="AN321" s="290">
        <v>1.2661645052332738E-2</v>
      </c>
      <c r="AO321" s="290">
        <v>1.2179654671055978E-2</v>
      </c>
      <c r="AP321" s="304">
        <v>1.2153235397542738E-2</v>
      </c>
      <c r="AQ321" s="304">
        <v>2.6419273513241731E-5</v>
      </c>
      <c r="AR321" s="304">
        <v>2.5922136646057073E-5</v>
      </c>
      <c r="AS321" s="304">
        <v>1.2179654671055978E-2</v>
      </c>
      <c r="AT321" s="304">
        <v>1.3347055943882396E-2</v>
      </c>
      <c r="AU321" s="290">
        <v>2.6419273513241731E-5</v>
      </c>
      <c r="AV321" s="292">
        <v>1.2153235397542738E-2</v>
      </c>
      <c r="AW321" s="300">
        <f t="shared" si="41"/>
        <v>1.217965467105598E-2</v>
      </c>
      <c r="AX321" s="292">
        <v>3.4750046260610893E-5</v>
      </c>
      <c r="AY321" s="300">
        <v>2.6419273513241731E-5</v>
      </c>
      <c r="AZ321" s="300"/>
      <c r="BA321" s="235"/>
      <c r="BB321" s="235"/>
      <c r="BC321" s="235"/>
      <c r="BD321" s="235"/>
      <c r="BE321" s="301">
        <v>0.42769484462771223</v>
      </c>
    </row>
    <row r="322" spans="1:57" x14ac:dyDescent="0.25">
      <c r="A322" s="283">
        <v>2006</v>
      </c>
      <c r="B322" s="283">
        <v>6</v>
      </c>
      <c r="C322" s="283">
        <v>30</v>
      </c>
      <c r="D322" s="283">
        <v>31</v>
      </c>
      <c r="E322" s="283">
        <f t="shared" si="36"/>
        <v>31</v>
      </c>
      <c r="F322" s="286">
        <v>0</v>
      </c>
      <c r="G322" s="290">
        <v>1.6440638266475738E-2</v>
      </c>
      <c r="H322" s="290">
        <v>1.6483554418245967E-2</v>
      </c>
      <c r="I322" s="291">
        <v>5.2349335593288082E-2</v>
      </c>
      <c r="J322" s="301">
        <f t="shared" si="42"/>
        <v>4.8932873897409489E-2</v>
      </c>
      <c r="K322" s="302">
        <v>19587</v>
      </c>
      <c r="L322" s="302">
        <v>2055</v>
      </c>
      <c r="M322" s="302">
        <v>11078.506999999983</v>
      </c>
      <c r="N322" s="302">
        <v>365418.3</v>
      </c>
      <c r="O322" s="293">
        <f t="shared" si="45"/>
        <v>0.56560509521621394</v>
      </c>
      <c r="P322" s="294">
        <f t="shared" si="46"/>
        <v>177.81912408759123</v>
      </c>
      <c r="Q322" s="295">
        <v>0</v>
      </c>
      <c r="R322" s="296">
        <f t="shared" si="37"/>
        <v>8.1100189813187368E-2</v>
      </c>
      <c r="S322" s="301">
        <f t="shared" si="43"/>
        <v>2.701844327140393E-3</v>
      </c>
      <c r="T322" s="303">
        <v>0</v>
      </c>
      <c r="U322" s="298">
        <f>(Company_data!U322+Misc!T322)/(Company_data!J322-Company_data!I322)</f>
        <v>2.3092441375557948</v>
      </c>
      <c r="V322" s="292">
        <f t="shared" si="38"/>
        <v>7.4491746372767578E-2</v>
      </c>
      <c r="W322" s="299">
        <v>1</v>
      </c>
      <c r="X322" s="290">
        <v>4.2916151770225287E-5</v>
      </c>
      <c r="Y322" s="290">
        <v>1.6483554418245967E-2</v>
      </c>
      <c r="Z322" s="296">
        <f>(Company_data!T322+F322)/Company_data!J322</f>
        <v>2.4330056943956211</v>
      </c>
      <c r="AA322" s="296">
        <f>(Company_data!S322+F322)/Company_data!J322+(Y322*1000)</f>
        <v>18.916560112641587</v>
      </c>
      <c r="AC322" s="290">
        <v>5.4945181394153208E-4</v>
      </c>
      <c r="AD322" s="301">
        <f t="shared" si="39"/>
        <v>5.2349335593288082E-2</v>
      </c>
      <c r="AE322" s="292">
        <v>0</v>
      </c>
      <c r="AF322" s="301">
        <f t="shared" si="40"/>
        <v>5.2349335593288082E-2</v>
      </c>
      <c r="AG322" s="292">
        <v>0</v>
      </c>
      <c r="AH322" s="292">
        <v>0</v>
      </c>
      <c r="AI322" s="292">
        <v>0</v>
      </c>
      <c r="AJ322" s="292">
        <v>0</v>
      </c>
      <c r="AL322" s="290">
        <v>1.6466522623301838E-2</v>
      </c>
      <c r="AN322" s="290">
        <v>1.6466168043071348E-2</v>
      </c>
      <c r="AO322" s="290">
        <v>1.7133663449033869E-2</v>
      </c>
      <c r="AP322" s="304">
        <v>1.7108133672438255E-2</v>
      </c>
      <c r="AQ322" s="304">
        <v>2.5529776595606272E-5</v>
      </c>
      <c r="AR322" s="304">
        <v>2.5884356826100803E-5</v>
      </c>
      <c r="AS322" s="304">
        <v>1.7133663449033869E-2</v>
      </c>
      <c r="AT322" s="304">
        <v>1.8788677233028857E-2</v>
      </c>
      <c r="AU322" s="290">
        <v>2.5529776595606272E-5</v>
      </c>
      <c r="AV322" s="292">
        <v>1.7108133672438255E-2</v>
      </c>
      <c r="AW322" s="300">
        <f t="shared" si="41"/>
        <v>1.7133663449033863E-2</v>
      </c>
      <c r="AX322" s="292">
        <v>4.8917709326205275E-5</v>
      </c>
      <c r="AY322" s="300">
        <v>2.5529776595606272E-5</v>
      </c>
      <c r="AZ322" s="300"/>
      <c r="BA322" s="235"/>
      <c r="BB322" s="235"/>
      <c r="BC322" s="235"/>
      <c r="BD322" s="235"/>
      <c r="BE322" s="301">
        <v>0.40978338839327438</v>
      </c>
    </row>
    <row r="323" spans="1:57" x14ac:dyDescent="0.25">
      <c r="A323" s="283">
        <v>2006</v>
      </c>
      <c r="B323" s="283">
        <v>7</v>
      </c>
      <c r="C323" s="283">
        <v>31</v>
      </c>
      <c r="D323" s="283">
        <v>30</v>
      </c>
      <c r="E323" s="283">
        <f t="shared" si="36"/>
        <v>30</v>
      </c>
      <c r="F323" s="286">
        <v>0</v>
      </c>
      <c r="G323" s="290">
        <v>1.9493519862467501E-2</v>
      </c>
      <c r="H323" s="290">
        <v>1.9544405165300264E-2</v>
      </c>
      <c r="I323" s="291">
        <v>5.3049525644473343E-2</v>
      </c>
      <c r="J323" s="301">
        <f t="shared" si="42"/>
        <v>4.9434118850130555E-2</v>
      </c>
      <c r="K323" s="302">
        <v>19414</v>
      </c>
      <c r="L323" s="302">
        <v>2049</v>
      </c>
      <c r="M323" s="302">
        <v>11755.854999999981</v>
      </c>
      <c r="N323" s="302">
        <v>330597.83300000004</v>
      </c>
      <c r="O323" s="293">
        <f t="shared" si="45"/>
        <v>0.60553492325126101</v>
      </c>
      <c r="P323" s="294">
        <f t="shared" si="46"/>
        <v>161.34594094680335</v>
      </c>
      <c r="Q323" s="295">
        <v>0</v>
      </c>
      <c r="R323" s="296">
        <f t="shared" si="37"/>
        <v>8.1227397706769303E-2</v>
      </c>
      <c r="S323" s="301">
        <f t="shared" si="43"/>
        <v>3.0233288027113961E-3</v>
      </c>
      <c r="T323" s="303">
        <v>0</v>
      </c>
      <c r="U323" s="298">
        <f>(Company_data!U323+Misc!T323)/(Company_data!J323-Company_data!I323)</f>
        <v>2.2037237458927166</v>
      </c>
      <c r="V323" s="292">
        <f t="shared" si="38"/>
        <v>7.345745819642388E-2</v>
      </c>
      <c r="W323" s="299">
        <v>1</v>
      </c>
      <c r="X323" s="290">
        <v>5.0885302832764627E-5</v>
      </c>
      <c r="Y323" s="290">
        <v>1.9544405165300264E-2</v>
      </c>
      <c r="Z323" s="296">
        <f>(Company_data!T323+F323)/Company_data!J323</f>
        <v>2.5180493289098482</v>
      </c>
      <c r="AA323" s="296">
        <f>(Company_data!S323+F323)/Company_data!J323+(Y323*1000)</f>
        <v>22.062454494210115</v>
      </c>
      <c r="AC323" s="290">
        <v>6.3046468275162147E-4</v>
      </c>
      <c r="AD323" s="301">
        <f t="shared" si="39"/>
        <v>5.3049525644473343E-2</v>
      </c>
      <c r="AE323" s="292">
        <v>0</v>
      </c>
      <c r="AF323" s="301">
        <f t="shared" si="40"/>
        <v>5.3049525644473343E-2</v>
      </c>
      <c r="AG323" s="292">
        <v>0</v>
      </c>
      <c r="AH323" s="292">
        <v>0</v>
      </c>
      <c r="AI323" s="292">
        <v>0</v>
      </c>
      <c r="AJ323" s="292">
        <v>0</v>
      </c>
      <c r="AL323" s="290">
        <v>1.9519387319438822E-2</v>
      </c>
      <c r="AN323" s="290">
        <v>1.951988340765471E-2</v>
      </c>
      <c r="AO323" s="290">
        <v>1.8563073119396242E-2</v>
      </c>
      <c r="AP323" s="304">
        <v>1.8536709574209033E-2</v>
      </c>
      <c r="AQ323" s="304">
        <v>2.6363545187208836E-5</v>
      </c>
      <c r="AR323" s="304">
        <v>2.5867456971320496E-5</v>
      </c>
      <c r="AS323" s="304">
        <v>1.8563073119396242E-2</v>
      </c>
      <c r="AT323" s="304">
        <v>2.0357583113422811E-2</v>
      </c>
      <c r="AU323" s="290">
        <v>2.6363545187208836E-5</v>
      </c>
      <c r="AV323" s="292">
        <v>1.8536709574209033E-2</v>
      </c>
      <c r="AW323" s="300">
        <f t="shared" si="41"/>
        <v>1.8563073119396242E-2</v>
      </c>
      <c r="AX323" s="292">
        <v>5.3002471700129658E-5</v>
      </c>
      <c r="AY323" s="300">
        <v>2.6363545187208836E-5</v>
      </c>
      <c r="AZ323" s="300"/>
      <c r="BA323" s="235"/>
      <c r="BB323" s="235"/>
      <c r="BC323" s="235"/>
      <c r="BD323" s="235"/>
      <c r="BE323" s="301">
        <v>0.41204867899125397</v>
      </c>
    </row>
    <row r="324" spans="1:57" x14ac:dyDescent="0.25">
      <c r="A324" s="283">
        <v>2006</v>
      </c>
      <c r="B324" s="283">
        <v>8</v>
      </c>
      <c r="C324" s="283">
        <v>31</v>
      </c>
      <c r="D324" s="283">
        <v>31</v>
      </c>
      <c r="E324" s="283">
        <f t="shared" si="36"/>
        <v>31</v>
      </c>
      <c r="F324" s="286">
        <v>0</v>
      </c>
      <c r="G324" s="290">
        <v>1.9700595122239001E-2</v>
      </c>
      <c r="H324" s="290">
        <v>1.9752020968153618E-2</v>
      </c>
      <c r="I324" s="291">
        <v>5.2396590949490354E-2</v>
      </c>
      <c r="J324" s="301">
        <f t="shared" si="42"/>
        <v>4.9929192202055862E-2</v>
      </c>
      <c r="K324" s="302">
        <v>19525</v>
      </c>
      <c r="L324" s="302">
        <v>2055</v>
      </c>
      <c r="M324" s="302">
        <v>12576.474999999977</v>
      </c>
      <c r="N324" s="302">
        <v>328763.62300000002</v>
      </c>
      <c r="O324" s="293">
        <f t="shared" si="45"/>
        <v>0.64412163892445462</v>
      </c>
      <c r="P324" s="294">
        <f t="shared" si="46"/>
        <v>159.982298296837</v>
      </c>
      <c r="Q324" s="295">
        <v>0</v>
      </c>
      <c r="R324" s="296">
        <f t="shared" si="37"/>
        <v>8.4470579413049696E-2</v>
      </c>
      <c r="S324" s="301">
        <f t="shared" si="43"/>
        <v>3.348323321064467E-3</v>
      </c>
      <c r="T324" s="303">
        <v>0</v>
      </c>
      <c r="U324" s="298">
        <f>(Company_data!U324+Misc!T324)/(Company_data!J324-Company_data!I324)</f>
        <v>2.432450746503211</v>
      </c>
      <c r="V324" s="292">
        <f t="shared" si="38"/>
        <v>7.8466153113006809E-2</v>
      </c>
      <c r="W324" s="299">
        <v>1</v>
      </c>
      <c r="X324" s="290">
        <v>5.1425845914618914E-5</v>
      </c>
      <c r="Y324" s="290">
        <v>1.9752020968153618E-2</v>
      </c>
      <c r="Z324" s="296">
        <f>(Company_data!T324+F324)/Company_data!J324</f>
        <v>2.6185879618045407</v>
      </c>
      <c r="AA324" s="296">
        <f>(Company_data!S324+F324)/Company_data!J324+(Y324*1000)</f>
        <v>22.370608929958159</v>
      </c>
      <c r="AC324" s="290">
        <v>6.3716196671463284E-4</v>
      </c>
      <c r="AD324" s="301">
        <f t="shared" si="39"/>
        <v>5.2396590949490354E-2</v>
      </c>
      <c r="AE324" s="292">
        <v>0</v>
      </c>
      <c r="AF324" s="301">
        <f t="shared" si="40"/>
        <v>5.2396590949490354E-2</v>
      </c>
      <c r="AG324" s="292">
        <v>0</v>
      </c>
      <c r="AH324" s="292">
        <v>0</v>
      </c>
      <c r="AI324" s="292">
        <v>0</v>
      </c>
      <c r="AJ324" s="292">
        <v>0</v>
      </c>
      <c r="AL324" s="290">
        <v>1.9726406218360422E-2</v>
      </c>
      <c r="AN324" s="290">
        <v>1.9726901225683297E-2</v>
      </c>
      <c r="AO324" s="290">
        <v>1.9978849894355867E-2</v>
      </c>
      <c r="AP324" s="304">
        <v>1.9952543790911569E-2</v>
      </c>
      <c r="AQ324" s="304">
        <v>2.6306103444298969E-5</v>
      </c>
      <c r="AR324" s="304">
        <v>2.5811096121422373E-5</v>
      </c>
      <c r="AS324" s="304">
        <v>1.9978849894355867E-2</v>
      </c>
      <c r="AT324" s="304">
        <v>2.1912495684392391E-2</v>
      </c>
      <c r="AU324" s="290">
        <v>2.6306103444298969E-5</v>
      </c>
      <c r="AV324" s="292">
        <v>1.9952543790911569E-2</v>
      </c>
      <c r="AW324" s="300">
        <f t="shared" si="41"/>
        <v>1.9978849894355867E-2</v>
      </c>
      <c r="AX324" s="292">
        <v>5.7050801459110277E-5</v>
      </c>
      <c r="AY324" s="300">
        <v>2.6306103444298966E-5</v>
      </c>
      <c r="AZ324" s="300"/>
      <c r="BA324" s="235"/>
      <c r="BB324" s="235"/>
      <c r="BC324" s="235"/>
      <c r="BD324" s="235"/>
      <c r="BE324" s="301">
        <v>0.41609918283085706</v>
      </c>
    </row>
    <row r="325" spans="1:57" x14ac:dyDescent="0.25">
      <c r="A325" s="283">
        <v>2006</v>
      </c>
      <c r="B325" s="283">
        <v>9</v>
      </c>
      <c r="C325" s="283">
        <v>30</v>
      </c>
      <c r="D325" s="283">
        <v>31</v>
      </c>
      <c r="E325" s="283">
        <f t="shared" ref="E325:E382" si="48">D325</f>
        <v>31</v>
      </c>
      <c r="F325" s="286">
        <v>0</v>
      </c>
      <c r="G325" s="290">
        <v>1.6734595159317994E-2</v>
      </c>
      <c r="H325" s="290">
        <v>1.6778278647393702E-2</v>
      </c>
      <c r="I325" s="291">
        <v>5.2293195686001742E-2</v>
      </c>
      <c r="J325" s="301">
        <f t="shared" si="42"/>
        <v>5.0339658254450449E-2</v>
      </c>
      <c r="K325" s="302">
        <v>19430</v>
      </c>
      <c r="L325" s="302">
        <v>2044</v>
      </c>
      <c r="M325" s="302">
        <v>12372.728000000003</v>
      </c>
      <c r="N325" s="302">
        <v>317320.67800000001</v>
      </c>
      <c r="O325" s="293">
        <f t="shared" si="45"/>
        <v>0.63678476582604238</v>
      </c>
      <c r="P325" s="294">
        <f t="shared" si="46"/>
        <v>155.24495009784738</v>
      </c>
      <c r="Q325" s="295">
        <v>0</v>
      </c>
      <c r="R325" s="296">
        <f t="shared" ref="R325:R388" si="49">Z325/C325</f>
        <v>7.9245086461199016E-2</v>
      </c>
      <c r="S325" s="301">
        <f t="shared" si="43"/>
        <v>3.6615226654408972E-3</v>
      </c>
      <c r="T325" s="303">
        <v>0</v>
      </c>
      <c r="U325" s="298">
        <f>(Company_data!U325+Misc!T325)/(Company_data!J325-Company_data!I325)</f>
        <v>2.2335651549821951</v>
      </c>
      <c r="V325" s="292">
        <f t="shared" ref="V325:V388" si="50">U325/E325</f>
        <v>7.2050488870393392E-2</v>
      </c>
      <c r="W325" s="299">
        <v>1</v>
      </c>
      <c r="X325" s="290">
        <v>4.3683488075704759E-5</v>
      </c>
      <c r="Y325" s="290">
        <v>1.6778278647393702E-2</v>
      </c>
      <c r="Z325" s="296">
        <f>(Company_data!T325+F325)/Company_data!J325</f>
        <v>2.3773525938359703</v>
      </c>
      <c r="AA325" s="296">
        <f>(Company_data!S325+F325)/Company_data!J325+(Y325*1000)</f>
        <v>19.155631241229671</v>
      </c>
      <c r="AC325" s="290">
        <v>5.5927595491312332E-4</v>
      </c>
      <c r="AD325" s="301">
        <f t="shared" si="39"/>
        <v>5.2293195686001742E-2</v>
      </c>
      <c r="AE325" s="292">
        <v>0</v>
      </c>
      <c r="AF325" s="301">
        <f t="shared" si="40"/>
        <v>5.2293195686001742E-2</v>
      </c>
      <c r="AG325" s="292">
        <v>0</v>
      </c>
      <c r="AH325" s="292">
        <v>0</v>
      </c>
      <c r="AI325" s="292">
        <v>0</v>
      </c>
      <c r="AJ325" s="292">
        <v>0</v>
      </c>
      <c r="AL325" s="290">
        <v>1.6760353206819657E-2</v>
      </c>
      <c r="AN325" s="290">
        <v>1.6760000356853884E-2</v>
      </c>
      <c r="AO325" s="290">
        <v>1.6488998520271064E-2</v>
      </c>
      <c r="AP325" s="304">
        <v>1.6463593322735177E-2</v>
      </c>
      <c r="AQ325" s="304">
        <v>2.5405197535887792E-5</v>
      </c>
      <c r="AR325" s="304">
        <v>2.5758047501664013E-5</v>
      </c>
      <c r="AS325" s="304">
        <v>1.6488998520271064E-2</v>
      </c>
      <c r="AT325" s="304">
        <v>1.8080823248129003E-2</v>
      </c>
      <c r="AU325" s="290">
        <v>2.5405197535887792E-5</v>
      </c>
      <c r="AV325" s="292">
        <v>1.6463593322735177E-2</v>
      </c>
      <c r="AW325" s="300">
        <f t="shared" si="41"/>
        <v>1.6488998520271064E-2</v>
      </c>
      <c r="AX325" s="292">
        <v>4.7074759178663399E-5</v>
      </c>
      <c r="AY325" s="300">
        <v>2.5405197535887795E-5</v>
      </c>
      <c r="AZ325" s="300"/>
      <c r="BA325" s="235"/>
      <c r="BB325" s="235"/>
      <c r="BC325" s="235"/>
      <c r="BD325" s="235"/>
      <c r="BE325" s="301">
        <v>0.44361482206467112</v>
      </c>
    </row>
    <row r="326" spans="1:57" x14ac:dyDescent="0.25">
      <c r="A326" s="283">
        <v>2006</v>
      </c>
      <c r="B326" s="283">
        <v>10</v>
      </c>
      <c r="C326" s="283">
        <v>31</v>
      </c>
      <c r="D326" s="283">
        <v>30</v>
      </c>
      <c r="E326" s="283">
        <f t="shared" si="48"/>
        <v>30</v>
      </c>
      <c r="F326" s="286">
        <v>0</v>
      </c>
      <c r="G326" s="290">
        <v>1.1964945983465274E-2</v>
      </c>
      <c r="H326" s="290">
        <v>1.19961789215925E-2</v>
      </c>
      <c r="I326" s="291">
        <v>5.2446999160492253E-2</v>
      </c>
      <c r="J326" s="301">
        <f t="shared" si="42"/>
        <v>5.0678479673958554E-2</v>
      </c>
      <c r="K326" s="302">
        <v>19172</v>
      </c>
      <c r="L326" s="302">
        <v>2042</v>
      </c>
      <c r="M326" s="302">
        <v>11599.837</v>
      </c>
      <c r="N326" s="302">
        <v>330225.32</v>
      </c>
      <c r="O326" s="293">
        <f t="shared" si="45"/>
        <v>0.60504052785311913</v>
      </c>
      <c r="P326" s="294">
        <f t="shared" si="46"/>
        <v>161.716611165524</v>
      </c>
      <c r="Q326" s="295">
        <v>0</v>
      </c>
      <c r="R326" s="296">
        <f t="shared" si="49"/>
        <v>7.2313875772179612E-2</v>
      </c>
      <c r="S326" s="301">
        <f t="shared" si="43"/>
        <v>4.2030521843164151E-3</v>
      </c>
      <c r="T326" s="303">
        <v>0</v>
      </c>
      <c r="U326" s="298">
        <f>(Company_data!U326+Misc!T326)/(Company_data!J326-Company_data!I326)</f>
        <v>2.004840541240319</v>
      </c>
      <c r="V326" s="292">
        <f t="shared" si="50"/>
        <v>6.6828018041343959E-2</v>
      </c>
      <c r="W326" s="299">
        <v>1</v>
      </c>
      <c r="X326" s="290">
        <v>3.1232938127226132E-5</v>
      </c>
      <c r="Y326" s="290">
        <v>1.19961789215925E-2</v>
      </c>
      <c r="Z326" s="296">
        <f>(Company_data!T326+F326)/Company_data!J326</f>
        <v>2.2417301489375681</v>
      </c>
      <c r="AA326" s="296">
        <f>(Company_data!S326+F326)/Company_data!J326+(Y326*1000)</f>
        <v>14.237909070530069</v>
      </c>
      <c r="AC326" s="290">
        <v>3.8697351359975808E-4</v>
      </c>
      <c r="AD326" s="301">
        <f t="shared" ref="AD326:AD389" si="51">I326</f>
        <v>5.2446999160492253E-2</v>
      </c>
      <c r="AE326" s="292">
        <v>0</v>
      </c>
      <c r="AF326" s="301">
        <f t="shared" ref="AF326:AF389" si="52">I326</f>
        <v>5.2446999160492253E-2</v>
      </c>
      <c r="AG326" s="292">
        <v>0</v>
      </c>
      <c r="AH326" s="292">
        <v>0</v>
      </c>
      <c r="AI326" s="292">
        <v>0</v>
      </c>
      <c r="AJ326" s="292">
        <v>0</v>
      </c>
      <c r="AL326" s="290">
        <v>1.1990676383077149E-2</v>
      </c>
      <c r="AN326" s="290">
        <v>1.1991169842795732E-2</v>
      </c>
      <c r="AO326" s="290">
        <v>1.2109776384742286E-2</v>
      </c>
      <c r="AP326" s="304">
        <v>1.208355252541183E-2</v>
      </c>
      <c r="AQ326" s="304">
        <v>2.6223859330457395E-5</v>
      </c>
      <c r="AR326" s="304">
        <v>2.5730399611873522E-5</v>
      </c>
      <c r="AS326" s="304">
        <v>1.2109776384742286E-2</v>
      </c>
      <c r="AT326" s="304">
        <v>1.3270528076015234E-2</v>
      </c>
      <c r="AU326" s="290">
        <v>2.6223859330457395E-5</v>
      </c>
      <c r="AV326" s="292">
        <v>1.208355252541183E-2</v>
      </c>
      <c r="AW326" s="300">
        <f t="shared" ref="AW326:AW389" si="53">AU326+AV326</f>
        <v>1.2109776384742288E-2</v>
      </c>
      <c r="AX326" s="292">
        <v>3.455080030256658E-5</v>
      </c>
      <c r="AY326" s="300">
        <v>2.6223859330457395E-5</v>
      </c>
      <c r="AZ326" s="300"/>
      <c r="BA326" s="235"/>
      <c r="BB326" s="235"/>
      <c r="BC326" s="235"/>
      <c r="BD326" s="235"/>
      <c r="BE326" s="301">
        <v>0.45326182816449939</v>
      </c>
    </row>
    <row r="327" spans="1:57" x14ac:dyDescent="0.25">
      <c r="A327" s="283">
        <v>2006</v>
      </c>
      <c r="B327" s="283">
        <v>11</v>
      </c>
      <c r="C327" s="283">
        <v>30</v>
      </c>
      <c r="D327" s="283">
        <v>31</v>
      </c>
      <c r="E327" s="283">
        <f t="shared" si="48"/>
        <v>31</v>
      </c>
      <c r="F327" s="286">
        <v>0</v>
      </c>
      <c r="G327" s="290">
        <v>4.685202210488678E-3</v>
      </c>
      <c r="H327" s="290">
        <v>4.6974323225974961E-3</v>
      </c>
      <c r="I327" s="291">
        <v>5.0610363463441881E-2</v>
      </c>
      <c r="J327" s="301">
        <f t="shared" si="42"/>
        <v>5.0928317572518783E-2</v>
      </c>
      <c r="K327" s="302">
        <v>19271</v>
      </c>
      <c r="L327" s="302">
        <v>2010</v>
      </c>
      <c r="M327" s="302">
        <v>9801.6020000000135</v>
      </c>
      <c r="N327" s="302">
        <v>336061.99299999996</v>
      </c>
      <c r="O327" s="293">
        <f t="shared" si="45"/>
        <v>0.50861927248196848</v>
      </c>
      <c r="P327" s="294">
        <f t="shared" si="46"/>
        <v>167.19502139303481</v>
      </c>
      <c r="Q327" s="295">
        <v>0</v>
      </c>
      <c r="R327" s="296">
        <f t="shared" si="49"/>
        <v>6.1036921126934263E-2</v>
      </c>
      <c r="S327" s="301">
        <f t="shared" si="43"/>
        <v>4.4769070010338627E-3</v>
      </c>
      <c r="T327" s="303">
        <v>0</v>
      </c>
      <c r="U327" s="298">
        <f>(Company_data!U327+Misc!T327)/(Company_data!J327-Company_data!I327)</f>
        <v>1.7348007370008738</v>
      </c>
      <c r="V327" s="292">
        <f t="shared" si="50"/>
        <v>5.5961314096802377E-2</v>
      </c>
      <c r="W327" s="299">
        <v>1</v>
      </c>
      <c r="X327" s="290">
        <v>1.2230112108818339E-5</v>
      </c>
      <c r="Y327" s="290">
        <v>4.6974323225974961E-3</v>
      </c>
      <c r="Z327" s="296">
        <f>(Company_data!T327+F327)/Company_data!J327</f>
        <v>1.8311076338080279</v>
      </c>
      <c r="AA327" s="296">
        <f>(Company_data!S327+F327)/Company_data!J327+(Y327*1000)</f>
        <v>6.528539956405524</v>
      </c>
      <c r="AC327" s="290">
        <v>1.5658107741991657E-4</v>
      </c>
      <c r="AD327" s="301">
        <f t="shared" si="51"/>
        <v>5.0610363463441881E-2</v>
      </c>
      <c r="AE327" s="292">
        <v>0</v>
      </c>
      <c r="AF327" s="301">
        <f t="shared" si="52"/>
        <v>5.0610363463441881E-2</v>
      </c>
      <c r="AG327" s="292">
        <v>0</v>
      </c>
      <c r="AH327" s="292">
        <v>0</v>
      </c>
      <c r="AI327" s="292">
        <v>0</v>
      </c>
      <c r="AJ327" s="292">
        <v>0</v>
      </c>
      <c r="AL327" s="290">
        <v>4.7108547776073704E-3</v>
      </c>
      <c r="AN327" s="290">
        <v>4.7105033725783479E-3</v>
      </c>
      <c r="AO327" s="290">
        <v>4.1290898849464667E-3</v>
      </c>
      <c r="AP327" s="304">
        <v>4.1037887228567967E-3</v>
      </c>
      <c r="AQ327" s="304">
        <v>2.5301162089669812E-5</v>
      </c>
      <c r="AR327" s="304">
        <v>2.5652567118693001E-5</v>
      </c>
      <c r="AS327" s="304">
        <v>4.1290898849464667E-3</v>
      </c>
      <c r="AT327" s="304">
        <v>4.506906669224724E-3</v>
      </c>
      <c r="AU327" s="290">
        <v>2.5301162089669812E-5</v>
      </c>
      <c r="AV327" s="292">
        <v>4.1037887228567967E-3</v>
      </c>
      <c r="AW327" s="300">
        <f t="shared" si="53"/>
        <v>4.1290898849464667E-3</v>
      </c>
      <c r="AX327" s="292">
        <v>1.1734064493795673E-5</v>
      </c>
      <c r="AY327" s="300">
        <v>2.5301162089669812E-5</v>
      </c>
      <c r="AZ327" s="300"/>
      <c r="BA327" s="235"/>
      <c r="BB327" s="235"/>
      <c r="BC327" s="235"/>
      <c r="BD327" s="235"/>
      <c r="BE327" s="301">
        <v>0.46885716357467699</v>
      </c>
    </row>
    <row r="328" spans="1:57" x14ac:dyDescent="0.25">
      <c r="A328" s="283">
        <v>2006</v>
      </c>
      <c r="B328" s="283">
        <v>12</v>
      </c>
      <c r="C328" s="283">
        <v>31</v>
      </c>
      <c r="D328" s="283">
        <v>30</v>
      </c>
      <c r="E328" s="283">
        <f t="shared" si="48"/>
        <v>30</v>
      </c>
      <c r="F328" s="286">
        <v>0</v>
      </c>
      <c r="G328" s="290">
        <v>2.5491429232908378E-3</v>
      </c>
      <c r="H328" s="290">
        <v>2.5557971299467325E-3</v>
      </c>
      <c r="I328" s="291">
        <v>4.9744220592435412E-2</v>
      </c>
      <c r="J328" s="301">
        <f t="shared" si="42"/>
        <v>5.1025715706997564E-2</v>
      </c>
      <c r="K328" s="302">
        <v>19424</v>
      </c>
      <c r="L328" s="302">
        <v>2005</v>
      </c>
      <c r="M328" s="302">
        <v>9517.6790000000037</v>
      </c>
      <c r="N328" s="302">
        <v>307257.50299999997</v>
      </c>
      <c r="O328" s="293">
        <f t="shared" si="45"/>
        <v>0.48999582990115342</v>
      </c>
      <c r="P328" s="294">
        <f t="shared" si="46"/>
        <v>153.24563740648378</v>
      </c>
      <c r="Q328" s="295">
        <v>0</v>
      </c>
      <c r="R328" s="296">
        <f t="shared" si="49"/>
        <v>6.1351171381760002E-2</v>
      </c>
      <c r="S328" s="301">
        <f t="shared" si="43"/>
        <v>4.5794105351667364E-3</v>
      </c>
      <c r="T328" s="303">
        <v>0</v>
      </c>
      <c r="U328" s="298">
        <f>(Company_data!U328+Misc!T328)/(Company_data!J328-Company_data!I328)</f>
        <v>1.7019111070128334</v>
      </c>
      <c r="V328" s="292">
        <f t="shared" si="50"/>
        <v>5.6730370233761117E-2</v>
      </c>
      <c r="W328" s="299">
        <v>1</v>
      </c>
      <c r="X328" s="290">
        <v>6.6542066558950265E-6</v>
      </c>
      <c r="Y328" s="290">
        <v>2.5557971299467325E-3</v>
      </c>
      <c r="Z328" s="296">
        <f>(Company_data!T328+F328)/Company_data!J328</f>
        <v>1.90188631283456</v>
      </c>
      <c r="AA328" s="296">
        <f>(Company_data!S328+F328)/Company_data!J328+(Y328*1000)</f>
        <v>4.4576834427812928</v>
      </c>
      <c r="AC328" s="290">
        <v>8.2445068707959123E-5</v>
      </c>
      <c r="AD328" s="301">
        <f t="shared" si="51"/>
        <v>4.9744220592435412E-2</v>
      </c>
      <c r="AE328" s="292">
        <v>0</v>
      </c>
      <c r="AF328" s="301">
        <f t="shared" si="52"/>
        <v>4.9744220592435412E-2</v>
      </c>
      <c r="AG328" s="292">
        <v>0</v>
      </c>
      <c r="AH328" s="292">
        <v>0</v>
      </c>
      <c r="AI328" s="292">
        <v>0</v>
      </c>
      <c r="AJ328" s="292">
        <v>0</v>
      </c>
      <c r="AL328" s="290">
        <v>2.5747163944940111E-3</v>
      </c>
      <c r="AN328" s="290">
        <v>2.575206844626675E-3</v>
      </c>
      <c r="AO328" s="290">
        <v>3.9063366201976934E-3</v>
      </c>
      <c r="AP328" s="304">
        <v>3.8802726988618557E-3</v>
      </c>
      <c r="AQ328" s="304">
        <v>2.6063921335837244E-5</v>
      </c>
      <c r="AR328" s="304">
        <v>2.5573471203173638E-5</v>
      </c>
      <c r="AS328" s="304">
        <v>3.9063366201976934E-3</v>
      </c>
      <c r="AT328" s="304">
        <v>0</v>
      </c>
      <c r="AU328" s="290">
        <v>2.6063921335837244E-5</v>
      </c>
      <c r="AV328" s="292">
        <v>3.8802726988618557E-3</v>
      </c>
      <c r="AW328" s="300">
        <f t="shared" si="53"/>
        <v>3.9063366201976925E-3</v>
      </c>
      <c r="AX328" s="292">
        <v>0</v>
      </c>
      <c r="AY328" s="300">
        <v>2.6063921335837244E-5</v>
      </c>
      <c r="AZ328" s="300"/>
      <c r="BA328" s="235">
        <f>AVERAGE(AU317:AU328)</f>
        <v>2.5849338877145193E-5</v>
      </c>
      <c r="BB328" s="235">
        <f>AVERAGE(AV317:AV328)</f>
        <v>9.8954338199152177E-3</v>
      </c>
      <c r="BC328" s="235">
        <f t="shared" ref="BC328" si="54">AVERAGE(AW317:AW328)</f>
        <v>9.9212831587923624E-3</v>
      </c>
      <c r="BD328" s="235">
        <f>AVERAGE(AL317:AL328)</f>
        <v>9.9225056898280938E-3</v>
      </c>
      <c r="BE328" s="301">
        <v>0.44021507812784616</v>
      </c>
    </row>
    <row r="329" spans="1:57" x14ac:dyDescent="0.25">
      <c r="A329" s="283">
        <v>2007</v>
      </c>
      <c r="B329" s="283">
        <v>1</v>
      </c>
      <c r="C329" s="283">
        <v>31</v>
      </c>
      <c r="D329" s="283">
        <v>31</v>
      </c>
      <c r="E329" s="283">
        <f t="shared" si="48"/>
        <v>31</v>
      </c>
      <c r="F329" s="286">
        <v>0</v>
      </c>
      <c r="G329" s="290">
        <v>2.7942400699780181E-3</v>
      </c>
      <c r="H329" s="290">
        <v>3.1988647523057048E-3</v>
      </c>
      <c r="I329" s="291">
        <v>4.9286432772947412E-2</v>
      </c>
      <c r="J329" s="301">
        <f t="shared" si="42"/>
        <v>5.0957588929668174E-2</v>
      </c>
      <c r="K329" s="302">
        <v>19205</v>
      </c>
      <c r="L329" s="302">
        <v>2020</v>
      </c>
      <c r="M329" s="302">
        <v>9687.5229999999865</v>
      </c>
      <c r="N329" s="302">
        <v>334786.79700000002</v>
      </c>
      <c r="O329" s="293">
        <f t="shared" si="45"/>
        <v>0.50442712835199099</v>
      </c>
      <c r="P329" s="294">
        <f t="shared" si="46"/>
        <v>165.7360381188119</v>
      </c>
      <c r="Q329" s="295">
        <v>0</v>
      </c>
      <c r="R329" s="296">
        <f t="shared" si="49"/>
        <v>6.1180382868561548E-2</v>
      </c>
      <c r="S329" s="301">
        <f t="shared" si="43"/>
        <v>4.1330259903944247E-3</v>
      </c>
      <c r="T329" s="303">
        <v>0</v>
      </c>
      <c r="U329" s="298">
        <f>(Company_data!U329+Misc!T329)/(Company_data!J329-Company_data!I329)</f>
        <v>1.7505182073337204</v>
      </c>
      <c r="V329" s="292">
        <f t="shared" si="50"/>
        <v>5.6468329268829692E-2</v>
      </c>
      <c r="W329" s="299">
        <v>1</v>
      </c>
      <c r="X329" s="290">
        <v>4.0462468232768732E-4</v>
      </c>
      <c r="Y329" s="290">
        <v>3.1988647523057048E-3</v>
      </c>
      <c r="Z329" s="296">
        <f>(Company_data!T329+F329)/Company_data!J329</f>
        <v>1.896591868925408</v>
      </c>
      <c r="AA329" s="296">
        <f>(Company_data!S329+F329)/Company_data!J329+(Y329*1000)</f>
        <v>5.0954566212311132</v>
      </c>
      <c r="AC329" s="290">
        <v>1.0318918555824857E-4</v>
      </c>
      <c r="AD329" s="301">
        <f t="shared" si="51"/>
        <v>4.9286432772947412E-2</v>
      </c>
      <c r="AE329" s="292">
        <v>0</v>
      </c>
      <c r="AF329" s="301">
        <f t="shared" si="52"/>
        <v>4.9286432772947412E-2</v>
      </c>
      <c r="AG329" s="292">
        <v>0</v>
      </c>
      <c r="AH329" s="292">
        <v>0</v>
      </c>
      <c r="AI329" s="292">
        <v>0</v>
      </c>
      <c r="AJ329" s="292">
        <v>0</v>
      </c>
      <c r="AL329" s="290">
        <v>5.640511454841444E-3</v>
      </c>
      <c r="AN329" s="290">
        <v>5.3818333224111142E-3</v>
      </c>
      <c r="AO329" s="290">
        <v>7.3210511447906919E-3</v>
      </c>
      <c r="AP329" s="304">
        <v>4.7334578923575957E-3</v>
      </c>
      <c r="AQ329" s="304">
        <v>2.5875932524330961E-3</v>
      </c>
      <c r="AR329" s="304">
        <v>2.8462713848634259E-3</v>
      </c>
      <c r="AS329" s="304">
        <v>7.5807082948619146E-3</v>
      </c>
      <c r="AT329" s="304">
        <v>2.535565457802715E-3</v>
      </c>
      <c r="AU329" s="290">
        <v>2.5875932524330961E-3</v>
      </c>
      <c r="AV329" s="292">
        <v>4.7334578923575957E-3</v>
      </c>
      <c r="AW329" s="300">
        <f t="shared" si="53"/>
        <v>7.3210511447906919E-3</v>
      </c>
      <c r="AX329" s="292">
        <v>2.535565457802715E-3</v>
      </c>
      <c r="AY329" s="300">
        <v>2.5875932524330961E-3</v>
      </c>
      <c r="AZ329" s="300"/>
      <c r="BA329" s="235"/>
      <c r="BB329" s="235"/>
      <c r="BC329" s="235"/>
      <c r="BD329" s="235"/>
      <c r="BE329" s="301">
        <v>0.34371559826630327</v>
      </c>
    </row>
    <row r="330" spans="1:57" x14ac:dyDescent="0.25">
      <c r="A330" s="283">
        <v>2007</v>
      </c>
      <c r="B330" s="283">
        <v>2</v>
      </c>
      <c r="C330" s="283">
        <v>28</v>
      </c>
      <c r="D330" s="283">
        <v>28</v>
      </c>
      <c r="E330" s="283">
        <f t="shared" si="48"/>
        <v>28</v>
      </c>
      <c r="F330" s="286">
        <v>0</v>
      </c>
      <c r="G330" s="290">
        <v>3.7404384798544786E-3</v>
      </c>
      <c r="H330" s="290">
        <v>4.2820790310506692E-3</v>
      </c>
      <c r="I330" s="291">
        <v>4.7943692363019853E-2</v>
      </c>
      <c r="J330" s="301">
        <f t="shared" si="42"/>
        <v>5.0893869564198051E-2</v>
      </c>
      <c r="K330" s="302">
        <v>19191</v>
      </c>
      <c r="L330" s="302">
        <v>2014</v>
      </c>
      <c r="M330" s="302">
        <v>8721.4409999999916</v>
      </c>
      <c r="N330" s="302">
        <v>307635.995</v>
      </c>
      <c r="O330" s="293">
        <f t="shared" si="45"/>
        <v>0.4544547444114424</v>
      </c>
      <c r="P330" s="294">
        <f t="shared" si="46"/>
        <v>152.74875620655411</v>
      </c>
      <c r="Q330" s="295">
        <v>0</v>
      </c>
      <c r="R330" s="296">
        <f t="shared" si="49"/>
        <v>6.0051760100287684E-2</v>
      </c>
      <c r="S330" s="301">
        <f t="shared" si="43"/>
        <v>3.666598097009359E-3</v>
      </c>
      <c r="T330" s="303">
        <v>0</v>
      </c>
      <c r="U330" s="298">
        <f>(Company_data!U330+Misc!T330)/(Company_data!J330-Company_data!I330)</f>
        <v>1.5481293338971251</v>
      </c>
      <c r="V330" s="292">
        <f t="shared" si="50"/>
        <v>5.5290333353468758E-2</v>
      </c>
      <c r="W330" s="299">
        <v>1</v>
      </c>
      <c r="X330" s="290">
        <v>5.4164055119619071E-4</v>
      </c>
      <c r="Y330" s="290">
        <v>4.2820790310506692E-3</v>
      </c>
      <c r="Z330" s="296">
        <f>(Company_data!T330+F330)/Company_data!J330</f>
        <v>1.6814492828080552</v>
      </c>
      <c r="AA330" s="296">
        <f>(Company_data!S330+F330)/Company_data!J330+(Y330*1000)</f>
        <v>5.9635283138587241</v>
      </c>
      <c r="AC330" s="290">
        <v>1.5293139396609535E-4</v>
      </c>
      <c r="AD330" s="301">
        <f t="shared" si="51"/>
        <v>4.7943692363019853E-2</v>
      </c>
      <c r="AE330" s="292">
        <v>0</v>
      </c>
      <c r="AF330" s="301">
        <f t="shared" si="52"/>
        <v>4.7943692363019853E-2</v>
      </c>
      <c r="AG330" s="292">
        <v>0</v>
      </c>
      <c r="AH330" s="292">
        <v>0</v>
      </c>
      <c r="AI330" s="292">
        <v>0</v>
      </c>
      <c r="AJ330" s="292">
        <v>0</v>
      </c>
      <c r="AL330" s="290">
        <v>6.4608514953133651E-3</v>
      </c>
      <c r="AN330" s="290">
        <v>6.0718230386568577E-3</v>
      </c>
      <c r="AO330" s="290">
        <v>5.4765390387372312E-3</v>
      </c>
      <c r="AP330" s="304">
        <v>3.1451544799348517E-3</v>
      </c>
      <c r="AQ330" s="304">
        <v>2.3313845588023799E-3</v>
      </c>
      <c r="AR330" s="304">
        <v>2.7204130154588869E-3</v>
      </c>
      <c r="AS330" s="304">
        <v>5.8615216242811049E-3</v>
      </c>
      <c r="AT330" s="304">
        <v>2.2845082590146294E-3</v>
      </c>
      <c r="AU330" s="290">
        <v>2.3313845588023799E-3</v>
      </c>
      <c r="AV330" s="292">
        <v>3.1451544799348517E-3</v>
      </c>
      <c r="AW330" s="300">
        <f t="shared" si="53"/>
        <v>5.4765390387372312E-3</v>
      </c>
      <c r="AX330" s="292">
        <v>2.2845082590146294E-3</v>
      </c>
      <c r="AY330" s="300">
        <v>2.3313845588023795E-3</v>
      </c>
      <c r="AZ330" s="300"/>
      <c r="BA330" s="235"/>
      <c r="BB330" s="235"/>
      <c r="BC330" s="235"/>
      <c r="BD330" s="235"/>
      <c r="BE330" s="301">
        <v>0.32169680793847755</v>
      </c>
    </row>
    <row r="331" spans="1:57" x14ac:dyDescent="0.25">
      <c r="A331" s="283">
        <v>2007</v>
      </c>
      <c r="B331" s="283">
        <v>3</v>
      </c>
      <c r="C331" s="283">
        <v>31</v>
      </c>
      <c r="D331" s="283">
        <v>31</v>
      </c>
      <c r="E331" s="283">
        <f t="shared" si="48"/>
        <v>31</v>
      </c>
      <c r="F331" s="286">
        <v>0</v>
      </c>
      <c r="G331" s="290">
        <v>6.8758273599778229E-3</v>
      </c>
      <c r="H331" s="290">
        <v>7.8714932267596044E-3</v>
      </c>
      <c r="I331" s="291">
        <v>4.7023299212724738E-2</v>
      </c>
      <c r="J331" s="301">
        <f t="shared" si="42"/>
        <v>5.0755673112754023E-2</v>
      </c>
      <c r="K331" s="302">
        <v>18863</v>
      </c>
      <c r="L331" s="302">
        <v>2007</v>
      </c>
      <c r="M331" s="302">
        <v>8652.8119999999763</v>
      </c>
      <c r="N331" s="302">
        <v>311128.26300000004</v>
      </c>
      <c r="O331" s="293">
        <f t="shared" si="45"/>
        <v>0.45871876159677549</v>
      </c>
      <c r="P331" s="294">
        <f t="shared" si="46"/>
        <v>155.02155605381168</v>
      </c>
      <c r="Q331" s="295">
        <v>0</v>
      </c>
      <c r="R331" s="296">
        <f t="shared" si="49"/>
        <v>6.0626029789014463E-2</v>
      </c>
      <c r="S331" s="301">
        <f t="shared" si="43"/>
        <v>3.1616554956885243E-3</v>
      </c>
      <c r="T331" s="303">
        <v>0</v>
      </c>
      <c r="U331" s="298">
        <f>(Company_data!U331+Misc!T331)/(Company_data!J331-Company_data!I331)</f>
        <v>1.7477385923409474</v>
      </c>
      <c r="V331" s="292">
        <f t="shared" si="50"/>
        <v>5.6378664269062823E-2</v>
      </c>
      <c r="W331" s="299">
        <v>1</v>
      </c>
      <c r="X331" s="290">
        <v>9.9566586678178108E-4</v>
      </c>
      <c r="Y331" s="290">
        <v>7.8714932267596044E-3</v>
      </c>
      <c r="Z331" s="296">
        <f>(Company_data!T331+F331)/Company_data!J331</f>
        <v>1.8794069234594484</v>
      </c>
      <c r="AA331" s="296">
        <f>(Company_data!S331+F331)/Company_data!J331+(Y331*1000)</f>
        <v>9.7509001502190529</v>
      </c>
      <c r="AC331" s="290">
        <v>2.5391913634708398E-4</v>
      </c>
      <c r="AD331" s="301">
        <f t="shared" si="51"/>
        <v>4.7023299212724738E-2</v>
      </c>
      <c r="AE331" s="292">
        <v>0</v>
      </c>
      <c r="AF331" s="301">
        <f t="shared" si="52"/>
        <v>4.7023299212724738E-2</v>
      </c>
      <c r="AG331" s="292">
        <v>0</v>
      </c>
      <c r="AH331" s="292">
        <v>0</v>
      </c>
      <c r="AI331" s="292">
        <v>0</v>
      </c>
      <c r="AJ331" s="292">
        <v>0</v>
      </c>
      <c r="AL331" s="290">
        <v>9.4358912312850884E-3</v>
      </c>
      <c r="AN331" s="290">
        <v>9.4503569443756558E-3</v>
      </c>
      <c r="AO331" s="290">
        <v>9.0647608502276954E-3</v>
      </c>
      <c r="AP331" s="304">
        <v>6.4902312658298624E-3</v>
      </c>
      <c r="AQ331" s="304">
        <v>2.5745295843978325E-3</v>
      </c>
      <c r="AR331" s="304">
        <v>2.5600638713072651E-3</v>
      </c>
      <c r="AS331" s="304">
        <v>9.0512692121304666E-3</v>
      </c>
      <c r="AT331" s="304">
        <v>2.5227644561803498E-3</v>
      </c>
      <c r="AU331" s="290">
        <v>2.5745295843978325E-3</v>
      </c>
      <c r="AV331" s="292">
        <v>6.4902312658298624E-3</v>
      </c>
      <c r="AW331" s="300">
        <f t="shared" si="53"/>
        <v>9.0647608502276954E-3</v>
      </c>
      <c r="AX331" s="292">
        <v>2.5227644561803498E-3</v>
      </c>
      <c r="AY331" s="300">
        <v>2.5745295843978321E-3</v>
      </c>
      <c r="AZ331" s="300"/>
      <c r="BA331" s="235"/>
      <c r="BB331" s="235"/>
      <c r="BC331" s="235"/>
      <c r="BD331" s="235"/>
      <c r="BE331" s="301">
        <v>0.32371078505162287</v>
      </c>
    </row>
    <row r="332" spans="1:57" x14ac:dyDescent="0.25">
      <c r="A332" s="283">
        <v>2007</v>
      </c>
      <c r="B332" s="283">
        <v>4</v>
      </c>
      <c r="C332" s="283">
        <v>30</v>
      </c>
      <c r="D332" s="283">
        <v>31</v>
      </c>
      <c r="E332" s="283">
        <f t="shared" si="48"/>
        <v>31</v>
      </c>
      <c r="F332" s="286">
        <v>0</v>
      </c>
      <c r="G332" s="290">
        <v>1.212746801951662E-2</v>
      </c>
      <c r="H332" s="290">
        <v>1.3883606637511137E-2</v>
      </c>
      <c r="I332" s="291">
        <v>4.8697730626197616E-2</v>
      </c>
      <c r="J332" s="301">
        <f t="shared" si="42"/>
        <v>5.0592199394933306E-2</v>
      </c>
      <c r="K332" s="302">
        <v>18238</v>
      </c>
      <c r="L332" s="302">
        <v>1998</v>
      </c>
      <c r="M332" s="302">
        <v>8929.4330000000191</v>
      </c>
      <c r="N332" s="302">
        <v>275875.413</v>
      </c>
      <c r="O332" s="293">
        <f t="shared" si="45"/>
        <v>0.48960593266805674</v>
      </c>
      <c r="P332" s="294">
        <f t="shared" si="46"/>
        <v>138.07578228228229</v>
      </c>
      <c r="Q332" s="295">
        <v>0</v>
      </c>
      <c r="R332" s="296">
        <f t="shared" si="49"/>
        <v>6.3646858700304815E-2</v>
      </c>
      <c r="S332" s="301">
        <f t="shared" si="43"/>
        <v>2.5739303858272888E-3</v>
      </c>
      <c r="T332" s="303">
        <v>0</v>
      </c>
      <c r="U332" s="298">
        <f>(Company_data!U332+Misc!T332)/(Company_data!J332-Company_data!I332)</f>
        <v>1.7810196779386938</v>
      </c>
      <c r="V332" s="292">
        <f t="shared" si="50"/>
        <v>5.7452247675441735E-2</v>
      </c>
      <c r="W332" s="299">
        <v>1</v>
      </c>
      <c r="X332" s="290">
        <v>1.7561386179945175E-3</v>
      </c>
      <c r="Y332" s="290">
        <v>1.3883606637511137E-2</v>
      </c>
      <c r="Z332" s="296">
        <f>(Company_data!T332+F332)/Company_data!J332</f>
        <v>1.9094057610091446</v>
      </c>
      <c r="AA332" s="296">
        <f>(Company_data!S332+F332)/Company_data!J332+(Y332*1000)</f>
        <v>15.793012398520283</v>
      </c>
      <c r="AC332" s="290">
        <v>4.6278688791703793E-4</v>
      </c>
      <c r="AD332" s="301">
        <f t="shared" si="51"/>
        <v>4.8697730626197616E-2</v>
      </c>
      <c r="AE332" s="292">
        <v>0</v>
      </c>
      <c r="AF332" s="301">
        <f t="shared" si="52"/>
        <v>4.8697730626197616E-2</v>
      </c>
      <c r="AG332" s="292">
        <v>0</v>
      </c>
      <c r="AH332" s="292">
        <v>0</v>
      </c>
      <c r="AI332" s="292">
        <v>0</v>
      </c>
      <c r="AJ332" s="292">
        <v>0</v>
      </c>
      <c r="AL332" s="290">
        <v>1.4517628101200525E-2</v>
      </c>
      <c r="AN332" s="290">
        <v>1.4616221297319633E-2</v>
      </c>
      <c r="AO332" s="290">
        <v>1.299725821863214E-2</v>
      </c>
      <c r="AP332" s="304">
        <v>1.0508504940829128E-2</v>
      </c>
      <c r="AQ332" s="304">
        <v>2.4887532778030126E-3</v>
      </c>
      <c r="AR332" s="304">
        <v>2.3901600816839054E-3</v>
      </c>
      <c r="AS332" s="304">
        <v>1.2897970016189744E-2</v>
      </c>
      <c r="AT332" s="304">
        <v>1.4233688259014851E-2</v>
      </c>
      <c r="AU332" s="290">
        <v>2.4887532778030126E-3</v>
      </c>
      <c r="AV332" s="292">
        <v>1.0508504940829128E-2</v>
      </c>
      <c r="AW332" s="300">
        <f t="shared" si="53"/>
        <v>1.2997258218632141E-2</v>
      </c>
      <c r="AX332" s="292">
        <v>2.4729550855883712E-3</v>
      </c>
      <c r="AY332" s="300">
        <v>2.4887532778030126E-3</v>
      </c>
      <c r="AZ332" s="300"/>
      <c r="BA332" s="235"/>
      <c r="BB332" s="235"/>
      <c r="BC332" s="235"/>
      <c r="BD332" s="235"/>
      <c r="BE332" s="301">
        <v>0.37856818427714872</v>
      </c>
    </row>
    <row r="333" spans="1:57" x14ac:dyDescent="0.25">
      <c r="A333" s="283">
        <v>2007</v>
      </c>
      <c r="B333" s="283">
        <v>5</v>
      </c>
      <c r="C333" s="283">
        <v>31</v>
      </c>
      <c r="D333" s="283">
        <v>30</v>
      </c>
      <c r="E333" s="283">
        <f t="shared" si="48"/>
        <v>30</v>
      </c>
      <c r="F333" s="286">
        <v>0</v>
      </c>
      <c r="G333" s="290">
        <v>2.2167942129141468E-2</v>
      </c>
      <c r="H333" s="290">
        <v>2.5378008665025403E-2</v>
      </c>
      <c r="I333" s="291">
        <v>4.9675571754716229E-2</v>
      </c>
      <c r="J333" s="301">
        <f t="shared" si="42"/>
        <v>5.0459746484935751E-2</v>
      </c>
      <c r="K333" s="302">
        <v>17805</v>
      </c>
      <c r="L333" s="302">
        <v>1983</v>
      </c>
      <c r="M333" s="302">
        <v>9461.2800000000279</v>
      </c>
      <c r="N333" s="302">
        <v>320553.38299999997</v>
      </c>
      <c r="O333" s="293">
        <f t="shared" si="45"/>
        <v>0.53138331929233518</v>
      </c>
      <c r="P333" s="294">
        <f t="shared" si="46"/>
        <v>161.65072264246089</v>
      </c>
      <c r="Q333" s="295">
        <v>0</v>
      </c>
      <c r="R333" s="296">
        <f t="shared" si="49"/>
        <v>6.9364040820621573E-2</v>
      </c>
      <c r="S333" s="301">
        <f t="shared" si="43"/>
        <v>2.0016680405526219E-3</v>
      </c>
      <c r="T333" s="303">
        <v>0</v>
      </c>
      <c r="U333" s="298">
        <f>(Company_data!U333+Misc!T333)/(Company_data!J333-Company_data!I333)</f>
        <v>1.9073338814647616</v>
      </c>
      <c r="V333" s="292">
        <f t="shared" si="50"/>
        <v>6.357779604882538E-2</v>
      </c>
      <c r="W333" s="299">
        <v>1</v>
      </c>
      <c r="X333" s="290">
        <v>3.2100665358839372E-3</v>
      </c>
      <c r="Y333" s="290">
        <v>2.5378008665025403E-2</v>
      </c>
      <c r="Z333" s="296">
        <f>(Company_data!T333+F333)/Company_data!J333</f>
        <v>2.1502852654392686</v>
      </c>
      <c r="AA333" s="296">
        <f>(Company_data!S333+F333)/Company_data!J333+(Y333*1000)</f>
        <v>27.528293930464674</v>
      </c>
      <c r="AC333" s="290">
        <v>8.1864544080727112E-4</v>
      </c>
      <c r="AD333" s="301">
        <f t="shared" si="51"/>
        <v>4.9675571754716229E-2</v>
      </c>
      <c r="AE333" s="292">
        <v>0</v>
      </c>
      <c r="AF333" s="301">
        <f t="shared" si="52"/>
        <v>4.9675571754716229E-2</v>
      </c>
      <c r="AG333" s="292">
        <v>0</v>
      </c>
      <c r="AH333" s="292">
        <v>0</v>
      </c>
      <c r="AI333" s="292">
        <v>0</v>
      </c>
      <c r="AJ333" s="292">
        <v>0</v>
      </c>
      <c r="AL333" s="290">
        <v>2.4418475098053744E-2</v>
      </c>
      <c r="AN333" s="290">
        <v>2.4739224664393458E-2</v>
      </c>
      <c r="AO333" s="290">
        <v>1.9799197925303859E-2</v>
      </c>
      <c r="AP333" s="304">
        <v>1.7227915390051866E-2</v>
      </c>
      <c r="AQ333" s="304">
        <v>2.5712825352519893E-3</v>
      </c>
      <c r="AR333" s="304">
        <v>2.2505329689122759E-3</v>
      </c>
      <c r="AS333" s="304">
        <v>1.9479421205434264E-2</v>
      </c>
      <c r="AT333" s="304">
        <v>2.185657116139629E-2</v>
      </c>
      <c r="AU333" s="290">
        <v>2.5712825352519893E-3</v>
      </c>
      <c r="AV333" s="292">
        <v>1.7227915390051866E-2</v>
      </c>
      <c r="AW333" s="300">
        <f t="shared" si="53"/>
        <v>1.9799197925303855E-2</v>
      </c>
      <c r="AX333" s="292">
        <v>2.5757203479235455E-3</v>
      </c>
      <c r="AY333" s="300">
        <v>2.5712825352519893E-3</v>
      </c>
      <c r="AZ333" s="300"/>
      <c r="BA333" s="235"/>
      <c r="BB333" s="235"/>
      <c r="BC333" s="235"/>
      <c r="BD333" s="235"/>
      <c r="BE333" s="301">
        <v>0.39260517344012619</v>
      </c>
    </row>
    <row r="334" spans="1:57" x14ac:dyDescent="0.25">
      <c r="A334" s="283">
        <v>2007</v>
      </c>
      <c r="B334" s="283">
        <v>6</v>
      </c>
      <c r="C334" s="283">
        <v>30</v>
      </c>
      <c r="D334" s="283">
        <v>31</v>
      </c>
      <c r="E334" s="283">
        <f t="shared" si="48"/>
        <v>31</v>
      </c>
      <c r="F334" s="286">
        <v>0</v>
      </c>
      <c r="G334" s="290">
        <v>2.8865016795957248E-2</v>
      </c>
      <c r="H334" s="290">
        <v>3.3044864611087695E-2</v>
      </c>
      <c r="I334" s="291">
        <v>5.0474718726375239E-2</v>
      </c>
      <c r="J334" s="301">
        <f t="shared" si="42"/>
        <v>5.0303528412693012E-2</v>
      </c>
      <c r="K334" s="302">
        <v>17111</v>
      </c>
      <c r="L334" s="302">
        <v>1991</v>
      </c>
      <c r="M334" s="302">
        <v>10812.398999999976</v>
      </c>
      <c r="N334" s="302">
        <v>313313.17500000005</v>
      </c>
      <c r="O334" s="293">
        <f t="shared" si="45"/>
        <v>0.63189755128279912</v>
      </c>
      <c r="P334" s="294">
        <f t="shared" si="46"/>
        <v>157.3647287795078</v>
      </c>
      <c r="Q334" s="295">
        <v>0</v>
      </c>
      <c r="R334" s="296">
        <f t="shared" si="49"/>
        <v>7.6661144957827485E-2</v>
      </c>
      <c r="S334" s="301">
        <f t="shared" si="43"/>
        <v>1.3706545152835231E-3</v>
      </c>
      <c r="T334" s="303">
        <v>0</v>
      </c>
      <c r="U334" s="298">
        <f>(Company_data!U334+Misc!T334)/(Company_data!J334-Company_data!I334)</f>
        <v>2.1759447771554914</v>
      </c>
      <c r="V334" s="292">
        <f t="shared" si="50"/>
        <v>7.0191767005015851E-2</v>
      </c>
      <c r="W334" s="299">
        <v>1</v>
      </c>
      <c r="X334" s="290">
        <v>4.1798478151304462E-3</v>
      </c>
      <c r="Y334" s="290">
        <v>3.3044864611087695E-2</v>
      </c>
      <c r="Z334" s="296">
        <f>(Company_data!T334+F334)/Company_data!J334</f>
        <v>2.2998343487348247</v>
      </c>
      <c r="AA334" s="296">
        <f>(Company_data!S334+F334)/Company_data!J334+(Y334*1000)</f>
        <v>35.344698959822523</v>
      </c>
      <c r="AC334" s="290">
        <v>1.1014954870362565E-3</v>
      </c>
      <c r="AD334" s="301">
        <f t="shared" si="51"/>
        <v>5.0474718726375239E-2</v>
      </c>
      <c r="AE334" s="292">
        <v>0</v>
      </c>
      <c r="AF334" s="301">
        <f t="shared" si="52"/>
        <v>5.0474718726375239E-2</v>
      </c>
      <c r="AG334" s="292">
        <v>0</v>
      </c>
      <c r="AH334" s="292">
        <v>0</v>
      </c>
      <c r="AI334" s="292">
        <v>0</v>
      </c>
      <c r="AJ334" s="292">
        <v>0</v>
      </c>
      <c r="AL334" s="290">
        <v>3.1044315989511143E-2</v>
      </c>
      <c r="AN334" s="290">
        <v>3.1351506765869876E-2</v>
      </c>
      <c r="AO334" s="290">
        <v>2.8441075229197553E-2</v>
      </c>
      <c r="AP334" s="304">
        <v>2.5954585259284922E-2</v>
      </c>
      <c r="AQ334" s="304">
        <v>2.4864899699126287E-3</v>
      </c>
      <c r="AR334" s="304">
        <v>2.1792991935538973E-3</v>
      </c>
      <c r="AS334" s="304">
        <v>2.8133190078564241E-2</v>
      </c>
      <c r="AT334" s="304">
        <v>3.1568488328639163E-2</v>
      </c>
      <c r="AU334" s="290">
        <v>2.4864899699126287E-3</v>
      </c>
      <c r="AV334" s="292">
        <v>2.5954585259284922E-2</v>
      </c>
      <c r="AW334" s="300">
        <f t="shared" si="53"/>
        <v>2.844107522919755E-2</v>
      </c>
      <c r="AX334" s="292">
        <v>2.5210687784596379E-3</v>
      </c>
      <c r="AY334" s="300">
        <v>2.4864899699126282E-3</v>
      </c>
      <c r="AZ334" s="300"/>
      <c r="BA334" s="235"/>
      <c r="BB334" s="235"/>
      <c r="BC334" s="235"/>
      <c r="BD334" s="235"/>
      <c r="BE334" s="301">
        <v>0.39877562027047103</v>
      </c>
    </row>
    <row r="335" spans="1:57" x14ac:dyDescent="0.25">
      <c r="A335" s="283">
        <v>2007</v>
      </c>
      <c r="B335" s="283">
        <v>7</v>
      </c>
      <c r="C335" s="283">
        <v>31</v>
      </c>
      <c r="D335" s="283">
        <v>30</v>
      </c>
      <c r="E335" s="283">
        <f t="shared" si="48"/>
        <v>30</v>
      </c>
      <c r="F335" s="286">
        <v>0</v>
      </c>
      <c r="G335" s="290">
        <v>3.4206778521902945E-2</v>
      </c>
      <c r="H335" s="290">
        <v>3.9160149222433847E-2</v>
      </c>
      <c r="I335" s="291">
        <v>5.0540837957374796E-2</v>
      </c>
      <c r="J335" s="301">
        <f t="shared" si="42"/>
        <v>5.0094471105434801E-2</v>
      </c>
      <c r="K335" s="302">
        <v>16416</v>
      </c>
      <c r="L335" s="302">
        <v>1984</v>
      </c>
      <c r="M335" s="302">
        <v>12256.670999999973</v>
      </c>
      <c r="N335" s="302">
        <v>306109.364</v>
      </c>
      <c r="O335" s="293">
        <f t="shared" si="45"/>
        <v>0.74662956871344865</v>
      </c>
      <c r="P335" s="294">
        <f t="shared" si="46"/>
        <v>154.28899395161289</v>
      </c>
      <c r="Q335" s="295">
        <v>0</v>
      </c>
      <c r="R335" s="296">
        <f t="shared" si="49"/>
        <v>8.1477906062612779E-2</v>
      </c>
      <c r="S335" s="301">
        <f t="shared" si="43"/>
        <v>6.6035225530424596E-4</v>
      </c>
      <c r="T335" s="303">
        <v>0</v>
      </c>
      <c r="U335" s="298">
        <f>(Company_data!U335+Misc!T335)/(Company_data!J335-Company_data!I335)</f>
        <v>2.2204202756060711</v>
      </c>
      <c r="V335" s="292">
        <f t="shared" si="50"/>
        <v>7.401400918686904E-2</v>
      </c>
      <c r="W335" s="299">
        <v>1</v>
      </c>
      <c r="X335" s="290">
        <v>4.9533707005309045E-3</v>
      </c>
      <c r="Y335" s="290">
        <v>3.9160149222433847E-2</v>
      </c>
      <c r="Z335" s="296">
        <f>(Company_data!T335+F335)/Company_data!J335</f>
        <v>2.525815087940996</v>
      </c>
      <c r="AA335" s="296">
        <f>(Company_data!S335+F335)/Company_data!J335+(Y335*1000)</f>
        <v>41.685964310374843</v>
      </c>
      <c r="AC335" s="290">
        <v>1.2632306200785113E-3</v>
      </c>
      <c r="AD335" s="301">
        <f t="shared" si="51"/>
        <v>5.0540837957374796E-2</v>
      </c>
      <c r="AE335" s="292">
        <v>0</v>
      </c>
      <c r="AF335" s="301">
        <f t="shared" si="52"/>
        <v>5.0540837957374796E-2</v>
      </c>
      <c r="AG335" s="292">
        <v>0</v>
      </c>
      <c r="AH335" s="292">
        <v>0</v>
      </c>
      <c r="AI335" s="292">
        <v>0</v>
      </c>
      <c r="AJ335" s="292">
        <v>0</v>
      </c>
      <c r="AL335" s="290">
        <v>3.6418235601584428E-2</v>
      </c>
      <c r="AN335" s="290">
        <v>3.6773107206663325E-2</v>
      </c>
      <c r="AO335" s="290">
        <v>3.5239946884070623E-2</v>
      </c>
      <c r="AP335" s="304">
        <v>3.2673618199310243E-2</v>
      </c>
      <c r="AQ335" s="304">
        <v>2.5663286847603856E-3</v>
      </c>
      <c r="AR335" s="304">
        <v>2.2114570796814819E-3</v>
      </c>
      <c r="AS335" s="304">
        <v>3.4886046251169193E-2</v>
      </c>
      <c r="AT335" s="304">
        <v>3.9188311061611608E-2</v>
      </c>
      <c r="AU335" s="290">
        <v>2.5663286847603856E-3</v>
      </c>
      <c r="AV335" s="292">
        <v>3.2673618199310243E-2</v>
      </c>
      <c r="AW335" s="300">
        <f t="shared" si="53"/>
        <v>3.523994688407063E-2</v>
      </c>
      <c r="AX335" s="292">
        <v>2.6211963658287775E-3</v>
      </c>
      <c r="AY335" s="300">
        <v>2.5663286847603856E-3</v>
      </c>
      <c r="AZ335" s="300"/>
      <c r="BA335" s="235"/>
      <c r="BB335" s="235"/>
      <c r="BC335" s="235"/>
      <c r="BD335" s="235"/>
      <c r="BE335" s="301">
        <v>0.38737244444444457</v>
      </c>
    </row>
    <row r="336" spans="1:57" x14ac:dyDescent="0.25">
      <c r="A336" s="283">
        <v>2007</v>
      </c>
      <c r="B336" s="283">
        <v>8</v>
      </c>
      <c r="C336" s="283">
        <v>31</v>
      </c>
      <c r="D336" s="283">
        <v>31</v>
      </c>
      <c r="E336" s="283">
        <f t="shared" si="48"/>
        <v>31</v>
      </c>
      <c r="F336" s="286">
        <v>0</v>
      </c>
      <c r="G336" s="290">
        <v>3.4603522631589813E-2</v>
      </c>
      <c r="H336" s="290">
        <v>3.9614344537216593E-2</v>
      </c>
      <c r="I336" s="291">
        <v>5.1304562892408638E-2</v>
      </c>
      <c r="J336" s="301">
        <f t="shared" si="42"/>
        <v>5.0003468767344655E-2</v>
      </c>
      <c r="K336" s="302">
        <v>15808</v>
      </c>
      <c r="L336" s="302">
        <v>1977</v>
      </c>
      <c r="M336" s="302">
        <v>12000.427000000025</v>
      </c>
      <c r="N336" s="302">
        <v>284754.489</v>
      </c>
      <c r="O336" s="293">
        <f t="shared" si="45"/>
        <v>0.75913632338056836</v>
      </c>
      <c r="P336" s="294">
        <f t="shared" si="46"/>
        <v>144.03363125948405</v>
      </c>
      <c r="Q336" s="295">
        <v>0</v>
      </c>
      <c r="R336" s="296">
        <f t="shared" si="49"/>
        <v>8.6653787192005366E-2</v>
      </c>
      <c r="S336" s="301">
        <f t="shared" si="43"/>
        <v>7.4276565288793062E-5</v>
      </c>
      <c r="T336" s="303">
        <v>0</v>
      </c>
      <c r="U336" s="298">
        <f>(Company_data!U336+Misc!T336)/(Company_data!J336-Company_data!I336)</f>
        <v>2.4573822829055691</v>
      </c>
      <c r="V336" s="292">
        <f t="shared" si="50"/>
        <v>7.9270396222760289E-2</v>
      </c>
      <c r="W336" s="299">
        <v>1</v>
      </c>
      <c r="X336" s="290">
        <v>5.010821905626784E-3</v>
      </c>
      <c r="Y336" s="290">
        <v>3.9614344537216593E-2</v>
      </c>
      <c r="Z336" s="296">
        <f>(Company_data!T336+F336)/Company_data!J336</f>
        <v>2.6862674029521663</v>
      </c>
      <c r="AA336" s="296">
        <f>(Company_data!S336+F336)/Company_data!J336+(Y336*1000)</f>
        <v>42.300611940168764</v>
      </c>
      <c r="AC336" s="290">
        <v>1.2778820818456966E-3</v>
      </c>
      <c r="AD336" s="301">
        <f t="shared" si="51"/>
        <v>5.1304562892408638E-2</v>
      </c>
      <c r="AE336" s="292">
        <v>0</v>
      </c>
      <c r="AF336" s="301">
        <f t="shared" si="52"/>
        <v>5.1304562892408638E-2</v>
      </c>
      <c r="AG336" s="292">
        <v>0</v>
      </c>
      <c r="AH336" s="292">
        <v>0</v>
      </c>
      <c r="AI336" s="292">
        <v>0</v>
      </c>
      <c r="AJ336" s="292">
        <v>0</v>
      </c>
      <c r="AL336" s="290">
        <v>3.6930263968390879E-2</v>
      </c>
      <c r="AN336" s="290">
        <v>3.7166731793170295E-2</v>
      </c>
      <c r="AO336" s="290">
        <v>3.9953862682084014E-2</v>
      </c>
      <c r="AP336" s="304">
        <v>3.7390653520503532E-2</v>
      </c>
      <c r="AQ336" s="304">
        <v>2.5632091615804828E-3</v>
      </c>
      <c r="AR336" s="304">
        <v>2.3267413368010677E-3</v>
      </c>
      <c r="AS336" s="304">
        <v>3.9718364649208381E-2</v>
      </c>
      <c r="AT336" s="304">
        <v>4.4479757719442375E-2</v>
      </c>
      <c r="AU336" s="290">
        <v>2.5632091615804828E-3</v>
      </c>
      <c r="AV336" s="292">
        <v>3.7390653520503532E-2</v>
      </c>
      <c r="AW336" s="300">
        <f t="shared" si="53"/>
        <v>3.9953862682084014E-2</v>
      </c>
      <c r="AX336" s="292">
        <v>2.6335101598931798E-3</v>
      </c>
      <c r="AY336" s="300">
        <v>2.5632091615804824E-3</v>
      </c>
      <c r="AZ336" s="300"/>
      <c r="BA336" s="235"/>
      <c r="BB336" s="235"/>
      <c r="BC336" s="235"/>
      <c r="BD336" s="235"/>
      <c r="BE336" s="301">
        <v>0.41646557854155025</v>
      </c>
    </row>
    <row r="337" spans="1:57" x14ac:dyDescent="0.25">
      <c r="A337" s="283">
        <v>2007</v>
      </c>
      <c r="B337" s="283">
        <v>9</v>
      </c>
      <c r="C337" s="283">
        <v>30</v>
      </c>
      <c r="D337" s="283">
        <v>31</v>
      </c>
      <c r="E337" s="283">
        <f t="shared" si="48"/>
        <v>31</v>
      </c>
      <c r="F337" s="286">
        <v>0</v>
      </c>
      <c r="G337" s="290">
        <v>2.9457901462436771E-2</v>
      </c>
      <c r="H337" s="290">
        <v>3.372360294934322E-2</v>
      </c>
      <c r="I337" s="291">
        <v>5.2209409997262445E-2</v>
      </c>
      <c r="J337" s="301">
        <f t="shared" ref="J337:J400" si="55">AVERAGE(I326:I337)</f>
        <v>4.9996486626616377E-2</v>
      </c>
      <c r="K337" s="302">
        <v>15407</v>
      </c>
      <c r="L337" s="302">
        <v>1966</v>
      </c>
      <c r="M337" s="302">
        <v>12056.26</v>
      </c>
      <c r="N337" s="302">
        <v>310387.29399999999</v>
      </c>
      <c r="O337" s="293">
        <f t="shared" si="45"/>
        <v>0.78251833582137986</v>
      </c>
      <c r="P337" s="294">
        <f t="shared" si="46"/>
        <v>157.87756561546286</v>
      </c>
      <c r="Q337" s="295">
        <v>0</v>
      </c>
      <c r="R337" s="296">
        <f t="shared" si="49"/>
        <v>7.9566693746412592E-2</v>
      </c>
      <c r="S337" s="301">
        <f t="shared" si="43"/>
        <v>-3.4317162783407268E-4</v>
      </c>
      <c r="T337" s="303">
        <v>0</v>
      </c>
      <c r="U337" s="298">
        <f>(Company_data!U337+Misc!T337)/(Company_data!J337-Company_data!I337)</f>
        <v>2.2916519374754585</v>
      </c>
      <c r="V337" s="292">
        <f t="shared" si="50"/>
        <v>7.3924256047595435E-2</v>
      </c>
      <c r="W337" s="299">
        <v>1</v>
      </c>
      <c r="X337" s="290">
        <v>4.2657014869064442E-3</v>
      </c>
      <c r="Y337" s="290">
        <v>3.372360294934322E-2</v>
      </c>
      <c r="Z337" s="296">
        <f>(Company_data!T337+F337)/Company_data!J337</f>
        <v>2.3870008123923778</v>
      </c>
      <c r="AA337" s="296">
        <f>(Company_data!S337+F337)/Company_data!J337+(Y337*1000)</f>
        <v>36.110603761735597</v>
      </c>
      <c r="AC337" s="290">
        <v>1.1241200983114405E-3</v>
      </c>
      <c r="AD337" s="301">
        <f t="shared" si="51"/>
        <v>5.2209409997262445E-2</v>
      </c>
      <c r="AE337" s="292">
        <v>0</v>
      </c>
      <c r="AF337" s="301">
        <f t="shared" si="52"/>
        <v>5.2209409997262445E-2</v>
      </c>
      <c r="AG337" s="292">
        <v>0</v>
      </c>
      <c r="AH337" s="292">
        <v>0</v>
      </c>
      <c r="AI337" s="292">
        <v>0</v>
      </c>
      <c r="AJ337" s="292">
        <v>0</v>
      </c>
      <c r="AL337" s="290">
        <v>3.1941080746995275E-2</v>
      </c>
      <c r="AN337" s="290">
        <v>3.193872416405296E-2</v>
      </c>
      <c r="AO337" s="290">
        <v>3.1525388011128495E-2</v>
      </c>
      <c r="AP337" s="304">
        <v>2.9044565309512306E-2</v>
      </c>
      <c r="AQ337" s="304">
        <v>2.4808227016161893E-3</v>
      </c>
      <c r="AR337" s="304">
        <v>2.4831792845585073E-3</v>
      </c>
      <c r="AS337" s="304">
        <v>3.1527051802430935E-2</v>
      </c>
      <c r="AT337" s="304">
        <v>3.5031196099215449E-2</v>
      </c>
      <c r="AU337" s="290">
        <v>2.4808227016161893E-3</v>
      </c>
      <c r="AV337" s="292">
        <v>2.9044565309512306E-2</v>
      </c>
      <c r="AW337" s="300">
        <f t="shared" si="53"/>
        <v>3.1525388011128495E-2</v>
      </c>
      <c r="AX337" s="292">
        <v>2.525584247984576E-3</v>
      </c>
      <c r="AY337" s="300">
        <v>2.4808227016161893E-3</v>
      </c>
      <c r="AZ337" s="300"/>
      <c r="BA337" s="235"/>
      <c r="BB337" s="235"/>
      <c r="BC337" s="235"/>
      <c r="BD337" s="235"/>
      <c r="BE337" s="301">
        <v>0.39675574182935275</v>
      </c>
    </row>
    <row r="338" spans="1:57" x14ac:dyDescent="0.25">
      <c r="A338" s="283">
        <v>2007</v>
      </c>
      <c r="B338" s="283">
        <v>10</v>
      </c>
      <c r="C338" s="283">
        <v>31</v>
      </c>
      <c r="D338" s="283">
        <v>30</v>
      </c>
      <c r="E338" s="283">
        <f t="shared" si="48"/>
        <v>30</v>
      </c>
      <c r="F338" s="286">
        <v>0</v>
      </c>
      <c r="G338" s="290">
        <v>2.1084226636288839E-2</v>
      </c>
      <c r="H338" s="290">
        <v>2.4137363908384595E-2</v>
      </c>
      <c r="I338" s="291">
        <v>5.2776592778150104E-2</v>
      </c>
      <c r="J338" s="301">
        <f t="shared" si="55"/>
        <v>5.0023952761421193E-2</v>
      </c>
      <c r="K338" s="302">
        <v>14895</v>
      </c>
      <c r="L338" s="302">
        <v>1960</v>
      </c>
      <c r="M338" s="302">
        <v>10505.322999999975</v>
      </c>
      <c r="N338" s="302">
        <v>313347.967</v>
      </c>
      <c r="O338" s="293">
        <f t="shared" si="45"/>
        <v>0.70529191003692349</v>
      </c>
      <c r="P338" s="294">
        <f t="shared" si="46"/>
        <v>159.87141173469388</v>
      </c>
      <c r="Q338" s="295">
        <v>0</v>
      </c>
      <c r="R338" s="296">
        <f t="shared" si="49"/>
        <v>7.6087044806911808E-2</v>
      </c>
      <c r="S338" s="301">
        <f t="shared" si="43"/>
        <v>-6.5452691253736067E-4</v>
      </c>
      <c r="T338" s="303">
        <v>0</v>
      </c>
      <c r="U338" s="298">
        <f>(Company_data!U338+Misc!T338)/(Company_data!J338-Company_data!I338)</f>
        <v>2.0920480057270474</v>
      </c>
      <c r="V338" s="292">
        <f t="shared" si="50"/>
        <v>6.9734933524234918E-2</v>
      </c>
      <c r="W338" s="299">
        <v>1</v>
      </c>
      <c r="X338" s="290">
        <v>3.0531372720957548E-3</v>
      </c>
      <c r="Y338" s="290">
        <v>2.4137363908384595E-2</v>
      </c>
      <c r="Z338" s="296">
        <f>(Company_data!T338+F338)/Company_data!J338</f>
        <v>2.3586983890142661</v>
      </c>
      <c r="AA338" s="296">
        <f>(Company_data!S338+F338)/Company_data!J338+(Y338*1000)</f>
        <v>26.496062297398861</v>
      </c>
      <c r="AC338" s="290">
        <v>7.7862464220595465E-4</v>
      </c>
      <c r="AD338" s="301">
        <f t="shared" si="51"/>
        <v>5.2776592778150104E-2</v>
      </c>
      <c r="AE338" s="292">
        <v>0</v>
      </c>
      <c r="AF338" s="301">
        <f t="shared" si="52"/>
        <v>5.2776592778150104E-2</v>
      </c>
      <c r="AG338" s="292">
        <v>0</v>
      </c>
      <c r="AH338" s="292">
        <v>0</v>
      </c>
      <c r="AI338" s="292">
        <v>0</v>
      </c>
      <c r="AJ338" s="292">
        <v>0</v>
      </c>
      <c r="AL338" s="290">
        <v>2.3730468021071805E-2</v>
      </c>
      <c r="AN338" s="290">
        <v>2.3647707600323465E-2</v>
      </c>
      <c r="AO338" s="290">
        <v>2.8479417005521424E-2</v>
      </c>
      <c r="AP338" s="304">
        <v>2.5915936041486794E-2</v>
      </c>
      <c r="AQ338" s="304">
        <v>2.5634809640346264E-3</v>
      </c>
      <c r="AR338" s="304">
        <v>2.6462413847829639E-3</v>
      </c>
      <c r="AS338" s="304">
        <v>2.8563147321010181E-2</v>
      </c>
      <c r="AT338" s="304">
        <v>3.1600550566796261E-2</v>
      </c>
      <c r="AU338" s="290">
        <v>2.5634809640346264E-3</v>
      </c>
      <c r="AV338" s="292">
        <v>2.5915936041486794E-2</v>
      </c>
      <c r="AW338" s="300">
        <f t="shared" si="53"/>
        <v>2.847941700552142E-2</v>
      </c>
      <c r="AX338" s="292">
        <v>2.5963858031391603E-3</v>
      </c>
      <c r="AY338" s="300">
        <v>2.5634809640346264E-3</v>
      </c>
      <c r="AZ338" s="300"/>
      <c r="BA338" s="235"/>
      <c r="BB338" s="235"/>
      <c r="BC338" s="235"/>
      <c r="BD338" s="235"/>
      <c r="BE338" s="301">
        <v>0.45450330567057107</v>
      </c>
    </row>
    <row r="339" spans="1:57" x14ac:dyDescent="0.25">
      <c r="A339" s="283">
        <v>2007</v>
      </c>
      <c r="B339" s="283">
        <v>11</v>
      </c>
      <c r="C339" s="283">
        <v>30</v>
      </c>
      <c r="D339" s="283">
        <v>31</v>
      </c>
      <c r="E339" s="283">
        <f t="shared" si="48"/>
        <v>31</v>
      </c>
      <c r="F339" s="286">
        <v>0</v>
      </c>
      <c r="G339" s="290">
        <v>8.2807648251080404E-3</v>
      </c>
      <c r="H339" s="290">
        <v>9.479875049311498E-3</v>
      </c>
      <c r="I339" s="291">
        <v>5.3754810945108089E-2</v>
      </c>
      <c r="J339" s="301">
        <f t="shared" si="55"/>
        <v>5.0285990051560037E-2</v>
      </c>
      <c r="K339" s="302">
        <v>14344</v>
      </c>
      <c r="L339" s="302">
        <v>1927</v>
      </c>
      <c r="M339" s="302">
        <v>8667.4419999999809</v>
      </c>
      <c r="N339" s="302">
        <v>293934.47200000001</v>
      </c>
      <c r="O339" s="293">
        <f t="shared" si="45"/>
        <v>0.60425557724483969</v>
      </c>
      <c r="P339" s="294">
        <f t="shared" si="46"/>
        <v>152.53475454073691</v>
      </c>
      <c r="Q339" s="295">
        <v>0</v>
      </c>
      <c r="R339" s="296">
        <f t="shared" si="49"/>
        <v>5.9704344546856108E-2</v>
      </c>
      <c r="S339" s="301">
        <f t="shared" si="43"/>
        <v>-6.4232752095874646E-4</v>
      </c>
      <c r="T339" s="303">
        <v>0</v>
      </c>
      <c r="U339" s="298">
        <f>(Company_data!U339+Misc!T339)/(Company_data!J339-Company_data!I339)</f>
        <v>1.7291051496623961</v>
      </c>
      <c r="V339" s="292">
        <f t="shared" si="50"/>
        <v>5.577758547298052E-2</v>
      </c>
      <c r="W339" s="299">
        <v>1</v>
      </c>
      <c r="X339" s="290">
        <v>1.1991102242034585E-3</v>
      </c>
      <c r="Y339" s="290">
        <v>9.479875049311498E-3</v>
      </c>
      <c r="Z339" s="296">
        <f>(Company_data!T339+F339)/Company_data!J339</f>
        <v>1.7911303364056832</v>
      </c>
      <c r="AA339" s="296">
        <f>(Company_data!S339+F339)/Company_data!J339+(Y339*1000)</f>
        <v>11.271005385717181</v>
      </c>
      <c r="AC339" s="290">
        <v>3.1599583497704997E-4</v>
      </c>
      <c r="AD339" s="301">
        <f t="shared" si="51"/>
        <v>5.3754810945108089E-2</v>
      </c>
      <c r="AE339" s="292">
        <v>0</v>
      </c>
      <c r="AF339" s="301">
        <f t="shared" si="52"/>
        <v>5.3754810945108089E-2</v>
      </c>
      <c r="AG339" s="292">
        <v>0</v>
      </c>
      <c r="AH339" s="292">
        <v>0</v>
      </c>
      <c r="AI339" s="292">
        <v>0</v>
      </c>
      <c r="AJ339" s="292">
        <v>0</v>
      </c>
      <c r="AL339" s="290">
        <v>1.106915038917544E-2</v>
      </c>
      <c r="AN339" s="290">
        <v>1.0761435637935392E-2</v>
      </c>
      <c r="AO339" s="290">
        <v>1.018529992108038E-2</v>
      </c>
      <c r="AP339" s="304">
        <v>7.7046291082530274E-3</v>
      </c>
      <c r="AQ339" s="304">
        <v>2.4806708128273505E-3</v>
      </c>
      <c r="AR339" s="304">
        <v>2.7883855640674017E-3</v>
      </c>
      <c r="AS339" s="304">
        <v>1.0492321923096836E-2</v>
      </c>
      <c r="AT339" s="304">
        <v>1.1078636838046821E-2</v>
      </c>
      <c r="AU339" s="290">
        <v>2.4806708128273505E-3</v>
      </c>
      <c r="AV339" s="292">
        <v>7.7046291082530274E-3</v>
      </c>
      <c r="AW339" s="300">
        <f t="shared" si="53"/>
        <v>1.0185299921080377E-2</v>
      </c>
      <c r="AX339" s="292">
        <v>2.4558986224211339E-3</v>
      </c>
      <c r="AY339" s="300">
        <v>2.4806708128273505E-3</v>
      </c>
      <c r="AZ339" s="300"/>
      <c r="BA339" s="235"/>
      <c r="BB339" s="235"/>
      <c r="BC339" s="235"/>
      <c r="BD339" s="235"/>
      <c r="BE339" s="301">
        <v>0.45230070561256563</v>
      </c>
    </row>
    <row r="340" spans="1:57" x14ac:dyDescent="0.25">
      <c r="A340" s="283">
        <v>2007</v>
      </c>
      <c r="B340" s="283">
        <v>12</v>
      </c>
      <c r="C340" s="283">
        <v>31</v>
      </c>
      <c r="D340" s="283">
        <v>30</v>
      </c>
      <c r="E340" s="283">
        <f t="shared" si="48"/>
        <v>30</v>
      </c>
      <c r="F340" s="286">
        <v>0</v>
      </c>
      <c r="G340" s="290">
        <v>4.5182808429252309E-3</v>
      </c>
      <c r="H340" s="290">
        <v>5.1725581795000648E-3</v>
      </c>
      <c r="I340" s="291">
        <v>5.423026494378394E-2</v>
      </c>
      <c r="J340" s="301">
        <f t="shared" si="55"/>
        <v>5.0659827080839097E-2</v>
      </c>
      <c r="K340" s="302">
        <v>13750</v>
      </c>
      <c r="L340" s="302">
        <v>1923</v>
      </c>
      <c r="M340" s="302">
        <v>7677.820000000007</v>
      </c>
      <c r="N340" s="302">
        <v>283202.91399999999</v>
      </c>
      <c r="O340" s="293">
        <f t="shared" si="45"/>
        <v>0.5583869090909096</v>
      </c>
      <c r="P340" s="294">
        <f t="shared" si="46"/>
        <v>147.27140613624545</v>
      </c>
      <c r="Q340" s="295">
        <v>0</v>
      </c>
      <c r="R340" s="296">
        <f t="shared" si="49"/>
        <v>6.1262222707810718E-2</v>
      </c>
      <c r="S340" s="301">
        <f t="shared" si="43"/>
        <v>-3.6588862615846707E-4</v>
      </c>
      <c r="T340" s="303">
        <v>0</v>
      </c>
      <c r="U340" s="298">
        <f>(Company_data!U340+Misc!T340)/(Company_data!J340-Company_data!I340)</f>
        <v>1.7055036309377543</v>
      </c>
      <c r="V340" s="292">
        <f t="shared" si="50"/>
        <v>5.6850121031258478E-2</v>
      </c>
      <c r="W340" s="299">
        <v>1</v>
      </c>
      <c r="X340" s="290">
        <v>6.5427733657483439E-4</v>
      </c>
      <c r="Y340" s="290">
        <v>5.1725581795000648E-3</v>
      </c>
      <c r="Z340" s="296">
        <f>(Company_data!T340+F340)/Company_data!J340</f>
        <v>1.8991289039421322</v>
      </c>
      <c r="AA340" s="296">
        <f>(Company_data!S340+F340)/Company_data!J340+(Y340*1000)</f>
        <v>7.071687083442197</v>
      </c>
      <c r="AC340" s="290">
        <v>1.6685671546774403E-4</v>
      </c>
      <c r="AD340" s="301">
        <f t="shared" si="51"/>
        <v>5.423026494378394E-2</v>
      </c>
      <c r="AE340" s="292">
        <v>0</v>
      </c>
      <c r="AF340" s="301">
        <f t="shared" si="52"/>
        <v>5.423026494378394E-2</v>
      </c>
      <c r="AG340" s="292">
        <v>0</v>
      </c>
      <c r="AH340" s="292">
        <v>0</v>
      </c>
      <c r="AI340" s="292">
        <v>0</v>
      </c>
      <c r="AJ340" s="292">
        <v>0</v>
      </c>
      <c r="AL340" s="290">
        <v>7.3753802613188554E-3</v>
      </c>
      <c r="AN340" s="290">
        <v>7.0810255718104006E-3</v>
      </c>
      <c r="AO340" s="290">
        <v>1.047844028901259E-2</v>
      </c>
      <c r="AP340" s="304">
        <v>7.9156955601274205E-3</v>
      </c>
      <c r="AQ340" s="304">
        <v>2.5627447288851697E-3</v>
      </c>
      <c r="AR340" s="304">
        <v>2.8570994183936254E-3</v>
      </c>
      <c r="AS340" s="304">
        <v>1.0773764594706407E-2</v>
      </c>
      <c r="AT340" s="304">
        <v>2.5112165544631825E-3</v>
      </c>
      <c r="AU340" s="290">
        <v>2.5627447288851697E-3</v>
      </c>
      <c r="AV340" s="292">
        <v>7.9156955601274205E-3</v>
      </c>
      <c r="AW340" s="300">
        <f t="shared" si="53"/>
        <v>1.047844028901259E-2</v>
      </c>
      <c r="AX340" s="292">
        <v>2.5112165544631825E-3</v>
      </c>
      <c r="AY340" s="300">
        <v>2.5627447288851697E-3</v>
      </c>
      <c r="AZ340" s="300"/>
      <c r="BA340" s="235">
        <f>AVERAGE(AU329:AU340)</f>
        <v>2.5214408526920955E-3</v>
      </c>
      <c r="BB340" s="235">
        <f>AVERAGE(AV329:AV340)</f>
        <v>1.7392078913956794E-2</v>
      </c>
      <c r="BC340" s="235">
        <f t="shared" ref="BC340" si="56">AVERAGE(AW329:AW340)</f>
        <v>1.9913519766648891E-2</v>
      </c>
      <c r="BD340" s="235">
        <f>AVERAGE(AL329:AL340)</f>
        <v>1.9915187696561833E-2</v>
      </c>
      <c r="BE340" s="301">
        <v>0.41710214366246934</v>
      </c>
    </row>
    <row r="341" spans="1:57" x14ac:dyDescent="0.25">
      <c r="A341" s="283">
        <v>2008</v>
      </c>
      <c r="B341" s="283">
        <v>1</v>
      </c>
      <c r="C341" s="283">
        <v>31</v>
      </c>
      <c r="D341" s="283">
        <v>31</v>
      </c>
      <c r="E341" s="283">
        <f t="shared" si="48"/>
        <v>31</v>
      </c>
      <c r="F341" s="286">
        <v>0</v>
      </c>
      <c r="G341" s="290">
        <v>3.7031376848770045E-3</v>
      </c>
      <c r="H341" s="290">
        <v>8.8679851164816786E-3</v>
      </c>
      <c r="I341" s="291">
        <v>5.4431021839820924E-2</v>
      </c>
      <c r="J341" s="301">
        <f t="shared" si="55"/>
        <v>5.1088542836411892E-2</v>
      </c>
      <c r="K341" s="302">
        <v>13210</v>
      </c>
      <c r="L341" s="302">
        <v>1932</v>
      </c>
      <c r="M341" s="302">
        <v>7413.4959999999846</v>
      </c>
      <c r="N341" s="302">
        <v>325424.57200000004</v>
      </c>
      <c r="O341" s="293">
        <f t="shared" si="45"/>
        <v>0.5612033308099913</v>
      </c>
      <c r="P341" s="294">
        <f t="shared" si="46"/>
        <v>168.43921946169775</v>
      </c>
      <c r="Q341" s="295">
        <v>0</v>
      </c>
      <c r="R341" s="296">
        <f t="shared" si="49"/>
        <v>5.8321845088686861E-2</v>
      </c>
      <c r="S341" s="301">
        <f t="shared" si="43"/>
        <v>1.3095390674371793E-4</v>
      </c>
      <c r="T341" s="303">
        <v>0</v>
      </c>
      <c r="U341" s="298">
        <f>(Company_data!U341+Misc!T341)/(Company_data!J341-Company_data!I341)</f>
        <v>1.7073681530971629</v>
      </c>
      <c r="V341" s="292">
        <f t="shared" si="50"/>
        <v>5.5076392035392351E-2</v>
      </c>
      <c r="W341" s="299">
        <v>1</v>
      </c>
      <c r="X341" s="290">
        <v>5.1648474316046741E-3</v>
      </c>
      <c r="Y341" s="290">
        <v>8.8679851164816786E-3</v>
      </c>
      <c r="Z341" s="296">
        <f>(Company_data!T341+F341)/Company_data!J341</f>
        <v>1.8079771977492927</v>
      </c>
      <c r="AA341" s="296">
        <f>(Company_data!S341+F341)/Company_data!J341+(Y341*1000)</f>
        <v>10.675962314230972</v>
      </c>
      <c r="AC341" s="290">
        <v>2.8606403601553798E-4</v>
      </c>
      <c r="AD341" s="301">
        <f t="shared" si="51"/>
        <v>5.4431021839820924E-2</v>
      </c>
      <c r="AE341" s="292">
        <v>0</v>
      </c>
      <c r="AF341" s="301">
        <f t="shared" si="52"/>
        <v>5.4431021839820924E-2</v>
      </c>
      <c r="AG341" s="292">
        <v>0</v>
      </c>
      <c r="AH341" s="292">
        <v>0</v>
      </c>
      <c r="AI341" s="292">
        <v>0</v>
      </c>
      <c r="AJ341" s="292">
        <v>0</v>
      </c>
      <c r="AL341" s="290">
        <v>4.0105622342587827E-2</v>
      </c>
      <c r="AN341" s="290">
        <v>3.3191334649481562E-2</v>
      </c>
      <c r="AO341" s="290">
        <v>3.3745335559638399E-2</v>
      </c>
      <c r="AP341" s="304">
        <v>4.1753126734249048E-3</v>
      </c>
      <c r="AQ341" s="304">
        <v>2.9570022886213493E-2</v>
      </c>
      <c r="AR341" s="304">
        <v>3.6402484657710829E-2</v>
      </c>
      <c r="AS341" s="304">
        <v>3.6778391039175691E-2</v>
      </c>
      <c r="AT341" s="304">
        <v>2.8769437710105379E-2</v>
      </c>
      <c r="AU341" s="290">
        <v>2.9570022886213493E-2</v>
      </c>
      <c r="AV341" s="292">
        <v>4.1753126734249048E-3</v>
      </c>
      <c r="AW341" s="300">
        <f t="shared" si="53"/>
        <v>3.3745335559638399E-2</v>
      </c>
      <c r="AX341" s="292">
        <v>2.8769437710105379E-2</v>
      </c>
      <c r="AY341" s="300">
        <v>2.9488196964604557E-2</v>
      </c>
      <c r="AZ341" s="300"/>
      <c r="BA341" s="235"/>
      <c r="BB341" s="235"/>
      <c r="BC341" s="235"/>
      <c r="BD341" s="235"/>
      <c r="BE341" s="301">
        <v>0.33096000886579063</v>
      </c>
    </row>
    <row r="342" spans="1:57" x14ac:dyDescent="0.25">
      <c r="A342" s="283">
        <v>2008</v>
      </c>
      <c r="B342" s="283">
        <v>2</v>
      </c>
      <c r="C342" s="283">
        <v>29</v>
      </c>
      <c r="D342" s="283">
        <v>29</v>
      </c>
      <c r="E342" s="283">
        <f t="shared" si="48"/>
        <v>29</v>
      </c>
      <c r="F342" s="286">
        <v>0</v>
      </c>
      <c r="G342" s="290">
        <v>4.9621936113392667E-3</v>
      </c>
      <c r="H342" s="290">
        <v>1.1883073986194127E-2</v>
      </c>
      <c r="I342" s="291">
        <v>5.403504175478295E-2</v>
      </c>
      <c r="J342" s="301">
        <f t="shared" si="55"/>
        <v>5.1596155285725476E-2</v>
      </c>
      <c r="K342" s="302">
        <v>12770</v>
      </c>
      <c r="L342" s="302">
        <v>1925</v>
      </c>
      <c r="M342" s="302">
        <v>6749.7750000000233</v>
      </c>
      <c r="N342" s="302">
        <v>310401.93799999997</v>
      </c>
      <c r="O342" s="293">
        <f t="shared" si="45"/>
        <v>0.52856499608457508</v>
      </c>
      <c r="P342" s="294">
        <f t="shared" si="46"/>
        <v>161.24775999999997</v>
      </c>
      <c r="Q342" s="295">
        <v>0</v>
      </c>
      <c r="R342" s="296">
        <f t="shared" si="49"/>
        <v>6.0257129383365943E-2</v>
      </c>
      <c r="S342" s="301">
        <f t="shared" si="43"/>
        <v>7.0228572152742502E-4</v>
      </c>
      <c r="T342" s="303">
        <v>0</v>
      </c>
      <c r="U342" s="298">
        <f>(Company_data!U342+Misc!T342)/(Company_data!J342-Company_data!I342)</f>
        <v>1.6151689119051744</v>
      </c>
      <c r="V342" s="292">
        <f t="shared" si="50"/>
        <v>5.5695479720868087E-2</v>
      </c>
      <c r="W342" s="299">
        <v>1</v>
      </c>
      <c r="X342" s="290">
        <v>6.9208803748548615E-3</v>
      </c>
      <c r="Y342" s="290">
        <v>1.1883073986194127E-2</v>
      </c>
      <c r="Z342" s="296">
        <f>(Company_data!T342+F342)/Company_data!J342</f>
        <v>1.7474567521176123</v>
      </c>
      <c r="AA342" s="296">
        <f>(Company_data!S342+F342)/Company_data!J342+(Y342*1000)</f>
        <v>13.630530738311739</v>
      </c>
      <c r="AC342" s="290">
        <v>4.0976117193772851E-4</v>
      </c>
      <c r="AD342" s="301">
        <f t="shared" si="51"/>
        <v>5.403504175478295E-2</v>
      </c>
      <c r="AE342" s="292">
        <v>0</v>
      </c>
      <c r="AF342" s="301">
        <f t="shared" si="52"/>
        <v>5.403504175478295E-2</v>
      </c>
      <c r="AG342" s="292">
        <v>0</v>
      </c>
      <c r="AH342" s="292">
        <v>0</v>
      </c>
      <c r="AI342" s="292">
        <v>0</v>
      </c>
      <c r="AJ342" s="292">
        <v>0</v>
      </c>
      <c r="AL342" s="290">
        <v>3.9766127915944714E-2</v>
      </c>
      <c r="AN342" s="290">
        <v>3.2768190255410792E-2</v>
      </c>
      <c r="AO342" s="290">
        <v>3.6874105665518651E-2</v>
      </c>
      <c r="AP342" s="304">
        <v>8.4616654103972719E-3</v>
      </c>
      <c r="AQ342" s="304">
        <v>2.8412440255121376E-2</v>
      </c>
      <c r="AR342" s="304">
        <v>3.4803934304605454E-2</v>
      </c>
      <c r="AS342" s="304">
        <v>4.0403109912022381E-2</v>
      </c>
      <c r="AT342" s="304">
        <v>2.6874122457269303E-2</v>
      </c>
      <c r="AU342" s="290">
        <v>2.8412440255121376E-2</v>
      </c>
      <c r="AV342" s="292">
        <v>8.4616654103972719E-3</v>
      </c>
      <c r="AW342" s="300">
        <f t="shared" si="53"/>
        <v>3.6874105665518644E-2</v>
      </c>
      <c r="AX342" s="292">
        <v>2.6874122457269303E-2</v>
      </c>
      <c r="AY342" s="300">
        <v>2.7805996644071535E-2</v>
      </c>
      <c r="AZ342" s="300"/>
      <c r="BA342" s="235"/>
      <c r="BB342" s="235"/>
      <c r="BC342" s="235"/>
      <c r="BD342" s="235"/>
      <c r="BE342" s="301">
        <v>0.32264460758626673</v>
      </c>
    </row>
    <row r="343" spans="1:57" x14ac:dyDescent="0.25">
      <c r="A343" s="283">
        <v>2008</v>
      </c>
      <c r="B343" s="283">
        <v>3</v>
      </c>
      <c r="C343" s="283">
        <v>31</v>
      </c>
      <c r="D343" s="283">
        <v>31</v>
      </c>
      <c r="E343" s="283">
        <f t="shared" si="48"/>
        <v>31</v>
      </c>
      <c r="F343" s="286">
        <v>0</v>
      </c>
      <c r="G343" s="290">
        <v>9.1441851210845755E-3</v>
      </c>
      <c r="H343" s="290">
        <v>2.1897780870339029E-2</v>
      </c>
      <c r="I343" s="291">
        <v>5.5263768095419732E-2</v>
      </c>
      <c r="J343" s="301">
        <f t="shared" si="55"/>
        <v>5.2282861025950061E-2</v>
      </c>
      <c r="K343" s="302">
        <v>12308</v>
      </c>
      <c r="L343" s="302">
        <v>1913</v>
      </c>
      <c r="M343" s="302">
        <v>6423.5709999999963</v>
      </c>
      <c r="N343" s="302">
        <v>276433.005</v>
      </c>
      <c r="O343" s="293">
        <f t="shared" si="45"/>
        <v>0.52190209619759476</v>
      </c>
      <c r="P343" s="294">
        <f t="shared" si="46"/>
        <v>144.50235493988501</v>
      </c>
      <c r="Q343" s="295">
        <v>0</v>
      </c>
      <c r="R343" s="296">
        <f t="shared" si="49"/>
        <v>5.9424508075885826E-2</v>
      </c>
      <c r="S343" s="301">
        <f t="shared" si="43"/>
        <v>1.5271879131960389E-3</v>
      </c>
      <c r="T343" s="303">
        <v>0</v>
      </c>
      <c r="U343" s="298">
        <f>(Company_data!U343+Misc!T343)/(Company_data!J343-Company_data!I343)</f>
        <v>1.695938556498205</v>
      </c>
      <c r="V343" s="292">
        <f t="shared" si="50"/>
        <v>5.4707695370909838E-2</v>
      </c>
      <c r="W343" s="299">
        <v>1</v>
      </c>
      <c r="X343" s="290">
        <v>1.2753595749254453E-2</v>
      </c>
      <c r="Y343" s="290">
        <v>2.1897780870339029E-2</v>
      </c>
      <c r="Z343" s="296">
        <f>(Company_data!T343+F343)/Company_data!J343</f>
        <v>1.8421597503524607</v>
      </c>
      <c r="AA343" s="296">
        <f>(Company_data!S343+F343)/Company_data!J343+(Y343*1000)</f>
        <v>23.739940620691492</v>
      </c>
      <c r="AC343" s="290">
        <v>7.063800280754525E-4</v>
      </c>
      <c r="AD343" s="301">
        <f t="shared" si="51"/>
        <v>5.5263768095419732E-2</v>
      </c>
      <c r="AE343" s="292">
        <v>0</v>
      </c>
      <c r="AF343" s="301">
        <f t="shared" si="52"/>
        <v>5.5263768095419732E-2</v>
      </c>
      <c r="AG343" s="292">
        <v>0</v>
      </c>
      <c r="AH343" s="292">
        <v>0</v>
      </c>
      <c r="AI343" s="292">
        <v>0</v>
      </c>
      <c r="AJ343" s="292">
        <v>0</v>
      </c>
      <c r="AL343" s="290">
        <v>4.1944222722028399E-2</v>
      </c>
      <c r="AN343" s="290">
        <v>3.9529881373412325E-2</v>
      </c>
      <c r="AO343" s="290">
        <v>3.9798879186804838E-2</v>
      </c>
      <c r="AP343" s="304">
        <v>9.3734519636644257E-3</v>
      </c>
      <c r="AQ343" s="304">
        <v>3.042542722314041E-2</v>
      </c>
      <c r="AR343" s="304">
        <v>3.2800037600943827E-2</v>
      </c>
      <c r="AS343" s="304">
        <v>3.9723539084545671E-2</v>
      </c>
      <c r="AT343" s="304">
        <v>2.8724147818470491E-2</v>
      </c>
      <c r="AU343" s="290">
        <v>3.042542722314041E-2</v>
      </c>
      <c r="AV343" s="292">
        <v>9.3734519636644257E-3</v>
      </c>
      <c r="AW343" s="300">
        <f t="shared" si="53"/>
        <v>3.9798879186804838E-2</v>
      </c>
      <c r="AX343" s="292">
        <v>2.8724147818470491E-2</v>
      </c>
      <c r="AY343" s="300">
        <v>3.0385696252327742E-2</v>
      </c>
      <c r="AZ343" s="300"/>
      <c r="BA343" s="235"/>
      <c r="BB343" s="235"/>
      <c r="BC343" s="235"/>
      <c r="BD343" s="235"/>
      <c r="BE343" s="301">
        <v>0.34072162663973565</v>
      </c>
    </row>
    <row r="344" spans="1:57" x14ac:dyDescent="0.25">
      <c r="A344" s="283">
        <v>2008</v>
      </c>
      <c r="B344" s="283">
        <v>4</v>
      </c>
      <c r="C344" s="283">
        <v>30</v>
      </c>
      <c r="D344" s="283">
        <v>31</v>
      </c>
      <c r="E344" s="283">
        <f t="shared" si="48"/>
        <v>31</v>
      </c>
      <c r="F344" s="286">
        <v>0</v>
      </c>
      <c r="G344" s="290">
        <v>1.6150776717956301E-2</v>
      </c>
      <c r="H344" s="290">
        <v>3.8676619597311127E-2</v>
      </c>
      <c r="I344" s="291">
        <v>5.7720074965850167E-2</v>
      </c>
      <c r="J344" s="301">
        <f t="shared" si="55"/>
        <v>5.303472305425444E-2</v>
      </c>
      <c r="K344" s="302">
        <v>12024</v>
      </c>
      <c r="L344" s="302">
        <v>1899</v>
      </c>
      <c r="M344" s="302">
        <v>6675.0430000000051</v>
      </c>
      <c r="N344" s="302">
        <v>289733.19799999997</v>
      </c>
      <c r="O344" s="293">
        <f t="shared" si="45"/>
        <v>0.55514329673985408</v>
      </c>
      <c r="P344" s="294">
        <f t="shared" si="46"/>
        <v>152.57145760926801</v>
      </c>
      <c r="Q344" s="295">
        <v>0</v>
      </c>
      <c r="R344" s="296">
        <f t="shared" si="49"/>
        <v>6.3592827783045217E-2</v>
      </c>
      <c r="S344" s="301">
        <f t="shared" si="43"/>
        <v>2.4425236593211344E-3</v>
      </c>
      <c r="T344" s="303">
        <v>0</v>
      </c>
      <c r="U344" s="298">
        <f>(Company_data!U344+Misc!T344)/(Company_data!J344-Company_data!I344)</f>
        <v>1.7997403895695747</v>
      </c>
      <c r="V344" s="292">
        <f t="shared" si="50"/>
        <v>5.8056141599018542E-2</v>
      </c>
      <c r="W344" s="299">
        <v>1</v>
      </c>
      <c r="X344" s="290">
        <v>2.2525842879354819E-2</v>
      </c>
      <c r="Y344" s="290">
        <v>3.8676619597311127E-2</v>
      </c>
      <c r="Z344" s="296">
        <f>(Company_data!T344+F344)/Company_data!J344</f>
        <v>1.9077848334913565</v>
      </c>
      <c r="AA344" s="296">
        <f>(Company_data!S344+F344)/Company_data!J344+(Y344*1000)</f>
        <v>40.584404430802479</v>
      </c>
      <c r="AC344" s="290">
        <v>1.2892206532437041E-3</v>
      </c>
      <c r="AD344" s="301">
        <f t="shared" si="51"/>
        <v>5.7720074965850167E-2</v>
      </c>
      <c r="AE344" s="292">
        <v>0</v>
      </c>
      <c r="AF344" s="301">
        <f t="shared" si="52"/>
        <v>5.7720074965850167E-2</v>
      </c>
      <c r="AG344" s="292">
        <v>0</v>
      </c>
      <c r="AH344" s="292">
        <v>0</v>
      </c>
      <c r="AI344" s="292">
        <v>0</v>
      </c>
      <c r="AJ344" s="292">
        <v>0</v>
      </c>
      <c r="AL344" s="290">
        <v>4.6778188310395999E-2</v>
      </c>
      <c r="AN344" s="290">
        <v>4.682981147451059E-2</v>
      </c>
      <c r="AO344" s="290">
        <v>4.6145489365522638E-2</v>
      </c>
      <c r="AP344" s="304">
        <v>1.5567528968628619E-2</v>
      </c>
      <c r="AQ344" s="304">
        <v>3.0577960396894019E-2</v>
      </c>
      <c r="AR344" s="304">
        <v>3.0627411592439691E-2</v>
      </c>
      <c r="AS344" s="304">
        <v>4.5086503002575516E-2</v>
      </c>
      <c r="AT344" s="304">
        <v>4.8118742776113659E-2</v>
      </c>
      <c r="AU344" s="290">
        <v>3.0577960396894019E-2</v>
      </c>
      <c r="AV344" s="292">
        <v>1.5567528968628619E-2</v>
      </c>
      <c r="AW344" s="300">
        <f t="shared" si="53"/>
        <v>4.6145489365522638E-2</v>
      </c>
      <c r="AX344" s="292">
        <v>3.085395233994016E-2</v>
      </c>
      <c r="AY344" s="300">
        <v>3.0679034756554292E-2</v>
      </c>
      <c r="AZ344" s="300"/>
      <c r="BA344" s="235"/>
      <c r="BB344" s="235"/>
      <c r="BC344" s="235"/>
      <c r="BD344" s="235"/>
      <c r="BE344" s="301">
        <v>0.38526383888607407</v>
      </c>
    </row>
    <row r="345" spans="1:57" x14ac:dyDescent="0.25">
      <c r="A345" s="283">
        <v>2008</v>
      </c>
      <c r="B345" s="283">
        <v>5</v>
      </c>
      <c r="C345" s="283">
        <v>31</v>
      </c>
      <c r="D345" s="283">
        <v>30</v>
      </c>
      <c r="E345" s="283">
        <f t="shared" si="48"/>
        <v>30</v>
      </c>
      <c r="F345" s="286">
        <v>0</v>
      </c>
      <c r="G345" s="290">
        <v>2.9554333881306523E-2</v>
      </c>
      <c r="H345" s="290">
        <v>7.0774412211913579E-2</v>
      </c>
      <c r="I345" s="291">
        <v>5.8897062667639014E-2</v>
      </c>
      <c r="J345" s="301">
        <f t="shared" si="55"/>
        <v>5.3803180630331349E-2</v>
      </c>
      <c r="K345" s="302">
        <v>11713</v>
      </c>
      <c r="L345" s="302">
        <v>1884</v>
      </c>
      <c r="M345" s="302">
        <v>6986.2220000000088</v>
      </c>
      <c r="N345" s="302">
        <v>285769.723</v>
      </c>
      <c r="O345" s="293">
        <f t="shared" si="45"/>
        <v>0.59645026893195674</v>
      </c>
      <c r="P345" s="294">
        <f t="shared" si="46"/>
        <v>151.68244320594479</v>
      </c>
      <c r="Q345" s="295">
        <v>0</v>
      </c>
      <c r="R345" s="296">
        <f t="shared" si="49"/>
        <v>7.355056718822027E-2</v>
      </c>
      <c r="S345" s="301">
        <f t="shared" si="43"/>
        <v>3.3434341453955976E-3</v>
      </c>
      <c r="T345" s="303">
        <v>0</v>
      </c>
      <c r="U345" s="298">
        <f>(Company_data!U345+Misc!T345)/(Company_data!J345-Company_data!I345)</f>
        <v>2.0057099170166763</v>
      </c>
      <c r="V345" s="292">
        <f t="shared" si="50"/>
        <v>6.6856997233889215E-2</v>
      </c>
      <c r="W345" s="299">
        <v>1</v>
      </c>
      <c r="X345" s="290">
        <v>4.1220078330607049E-2</v>
      </c>
      <c r="Y345" s="290">
        <v>7.0774412211913579E-2</v>
      </c>
      <c r="Z345" s="296">
        <f>(Company_data!T345+F345)/Company_data!J345</f>
        <v>2.2800675828348282</v>
      </c>
      <c r="AA345" s="296">
        <f>(Company_data!S345+F345)/Company_data!J345+(Y345*1000)</f>
        <v>73.054479794748417</v>
      </c>
      <c r="AC345" s="290">
        <v>2.2830455552230186E-3</v>
      </c>
      <c r="AD345" s="301">
        <f t="shared" si="51"/>
        <v>5.8897062667639014E-2</v>
      </c>
      <c r="AE345" s="292">
        <v>0</v>
      </c>
      <c r="AF345" s="301">
        <f t="shared" si="52"/>
        <v>5.8897062667639014E-2</v>
      </c>
      <c r="AG345" s="292">
        <v>0</v>
      </c>
      <c r="AH345" s="292">
        <v>0</v>
      </c>
      <c r="AI345" s="292">
        <v>0</v>
      </c>
      <c r="AJ345" s="292">
        <v>0</v>
      </c>
      <c r="AL345" s="290">
        <v>5.8389738757310107E-2</v>
      </c>
      <c r="AN345" s="290">
        <v>6.3512036561761617E-2</v>
      </c>
      <c r="AO345" s="290">
        <v>6.8586833963817859E-2</v>
      </c>
      <c r="AP345" s="304">
        <v>3.3879583824524953E-2</v>
      </c>
      <c r="AQ345" s="304">
        <v>3.4707250139292913E-2</v>
      </c>
      <c r="AR345" s="304">
        <v>2.8835404876003577E-2</v>
      </c>
      <c r="AS345" s="304">
        <v>6.5005624424832181E-2</v>
      </c>
      <c r="AT345" s="304">
        <v>7.2966234395336949E-2</v>
      </c>
      <c r="AU345" s="290">
        <v>3.4707250139292913E-2</v>
      </c>
      <c r="AV345" s="292">
        <v>3.3879583824524953E-2</v>
      </c>
      <c r="AW345" s="300">
        <f t="shared" si="53"/>
        <v>6.8586833963817873E-2</v>
      </c>
      <c r="AX345" s="292">
        <v>3.5392903651972084E-2</v>
      </c>
      <c r="AY345" s="300">
        <v>3.3957702680455094E-2</v>
      </c>
      <c r="AZ345" s="300"/>
      <c r="BA345" s="235"/>
      <c r="BB345" s="235"/>
      <c r="BC345" s="235"/>
      <c r="BD345" s="235"/>
      <c r="BE345" s="301">
        <v>0.39464532056194668</v>
      </c>
    </row>
    <row r="346" spans="1:57" x14ac:dyDescent="0.25">
      <c r="A346" s="283">
        <v>2008</v>
      </c>
      <c r="B346" s="283">
        <v>6</v>
      </c>
      <c r="C346" s="283">
        <v>30</v>
      </c>
      <c r="D346" s="283">
        <v>31</v>
      </c>
      <c r="E346" s="283">
        <f t="shared" si="48"/>
        <v>31</v>
      </c>
      <c r="F346" s="286">
        <v>0</v>
      </c>
      <c r="G346" s="290">
        <v>3.8510648487526097E-2</v>
      </c>
      <c r="H346" s="290">
        <v>9.2222295435602189E-2</v>
      </c>
      <c r="I346" s="291">
        <v>6.0468798665208177E-2</v>
      </c>
      <c r="J346" s="301">
        <f t="shared" si="55"/>
        <v>5.4636020625234073E-2</v>
      </c>
      <c r="K346" s="302">
        <v>11518</v>
      </c>
      <c r="L346" s="302">
        <v>1854</v>
      </c>
      <c r="M346" s="302">
        <v>7988.3559999999707</v>
      </c>
      <c r="N346" s="302">
        <v>315022.42500000005</v>
      </c>
      <c r="O346" s="293">
        <f t="shared" si="45"/>
        <v>0.69355408925160367</v>
      </c>
      <c r="P346" s="294">
        <f t="shared" si="46"/>
        <v>169.91500809061492</v>
      </c>
      <c r="Q346" s="295">
        <v>0</v>
      </c>
      <c r="R346" s="296">
        <f t="shared" si="49"/>
        <v>7.7596736742351249E-2</v>
      </c>
      <c r="S346" s="301">
        <f t="shared" si="43"/>
        <v>4.3324922125410614E-3</v>
      </c>
      <c r="T346" s="303">
        <v>0</v>
      </c>
      <c r="U346" s="298">
        <f>(Company_data!U346+Misc!T346)/(Company_data!J346-Company_data!I346)</f>
        <v>2.2185756319200189</v>
      </c>
      <c r="V346" s="292">
        <f t="shared" si="50"/>
        <v>7.1566955868387711E-2</v>
      </c>
      <c r="W346" s="299">
        <v>1</v>
      </c>
      <c r="X346" s="290">
        <v>5.3711646948076106E-2</v>
      </c>
      <c r="Y346" s="290">
        <v>9.2222295435602189E-2</v>
      </c>
      <c r="Z346" s="296">
        <f>(Company_data!T346+F346)/Company_data!J346</f>
        <v>2.3279021022705373</v>
      </c>
      <c r="AA346" s="296">
        <f>(Company_data!S346+F346)/Company_data!J346+(Y346*1000)</f>
        <v>94.550197537872734</v>
      </c>
      <c r="AC346" s="290">
        <v>3.0740765145200735E-3</v>
      </c>
      <c r="AD346" s="301">
        <f t="shared" si="51"/>
        <v>6.0468798665208177E-2</v>
      </c>
      <c r="AE346" s="292">
        <v>0</v>
      </c>
      <c r="AF346" s="301">
        <f t="shared" si="52"/>
        <v>6.0468798665208177E-2</v>
      </c>
      <c r="AG346" s="292">
        <v>0</v>
      </c>
      <c r="AH346" s="292">
        <v>0</v>
      </c>
      <c r="AI346" s="292">
        <v>0</v>
      </c>
      <c r="AJ346" s="292">
        <v>0</v>
      </c>
      <c r="AL346" s="290">
        <v>6.643533152475796E-2</v>
      </c>
      <c r="AN346" s="290">
        <v>7.3089641121059534E-2</v>
      </c>
      <c r="AO346" s="290">
        <v>7.4699326546601996E-2</v>
      </c>
      <c r="AP346" s="304">
        <v>3.988258341296886E-2</v>
      </c>
      <c r="AQ346" s="304">
        <v>3.4816743133633136E-2</v>
      </c>
      <c r="AR346" s="304">
        <v>2.7924683037231869E-2</v>
      </c>
      <c r="AS346" s="304">
        <v>7.1249136107856395E-2</v>
      </c>
      <c r="AT346" s="304">
        <v>7.9870824393816833E-2</v>
      </c>
      <c r="AU346" s="290">
        <v>3.4816743133633136E-2</v>
      </c>
      <c r="AV346" s="292">
        <v>3.988258341296886E-2</v>
      </c>
      <c r="AW346" s="300">
        <f t="shared" si="53"/>
        <v>7.4699326546601996E-2</v>
      </c>
      <c r="AX346" s="292">
        <v>3.5640012550415198E-2</v>
      </c>
      <c r="AY346" s="300">
        <v>3.4578992633533423E-2</v>
      </c>
      <c r="AZ346" s="300"/>
      <c r="BA346" s="235"/>
      <c r="BB346" s="235"/>
      <c r="BC346" s="235"/>
      <c r="BD346" s="235"/>
      <c r="BE346" s="301">
        <v>0.41021389453197288</v>
      </c>
    </row>
    <row r="347" spans="1:57" x14ac:dyDescent="0.25">
      <c r="A347" s="283">
        <v>2008</v>
      </c>
      <c r="B347" s="283">
        <v>7</v>
      </c>
      <c r="C347" s="283">
        <v>31</v>
      </c>
      <c r="D347" s="283">
        <v>30</v>
      </c>
      <c r="E347" s="283">
        <f t="shared" si="48"/>
        <v>30</v>
      </c>
      <c r="F347" s="286">
        <v>0</v>
      </c>
      <c r="G347" s="290">
        <v>4.5739067780723543E-2</v>
      </c>
      <c r="H347" s="290">
        <v>0.1095323498171997</v>
      </c>
      <c r="I347" s="291">
        <v>6.1659926192584931E-2</v>
      </c>
      <c r="J347" s="301">
        <f t="shared" si="55"/>
        <v>5.5562611311501593E-2</v>
      </c>
      <c r="K347" s="302">
        <v>11308</v>
      </c>
      <c r="L347" s="302">
        <v>1847</v>
      </c>
      <c r="M347" s="302">
        <v>7863.9369999999763</v>
      </c>
      <c r="N347" s="302">
        <v>300425.962</v>
      </c>
      <c r="O347" s="293">
        <f t="shared" si="45"/>
        <v>0.69543128758400918</v>
      </c>
      <c r="P347" s="294">
        <f t="shared" si="46"/>
        <v>162.65617866811044</v>
      </c>
      <c r="Q347" s="295">
        <v>0</v>
      </c>
      <c r="R347" s="296">
        <f t="shared" si="49"/>
        <v>7.6863586728605521E-2</v>
      </c>
      <c r="S347" s="301">
        <f t="shared" si="43"/>
        <v>5.4681402060667919E-3</v>
      </c>
      <c r="T347" s="303">
        <v>0</v>
      </c>
      <c r="U347" s="298">
        <f>(Company_data!U347+Misc!T347)/(Company_data!J347-Company_data!I347)</f>
        <v>2.1242056198262809</v>
      </c>
      <c r="V347" s="292">
        <f t="shared" si="50"/>
        <v>7.0806853994209357E-2</v>
      </c>
      <c r="W347" s="299">
        <v>1</v>
      </c>
      <c r="X347" s="290">
        <v>6.3793282036476148E-2</v>
      </c>
      <c r="Y347" s="290">
        <v>0.1095323498171997</v>
      </c>
      <c r="Z347" s="296">
        <f>(Company_data!T347+F347)/Company_data!J347</f>
        <v>2.3827711885867711</v>
      </c>
      <c r="AA347" s="296">
        <f>(Company_data!S347+F347)/Company_data!J347+(Y347*1000)</f>
        <v>111.91512100578647</v>
      </c>
      <c r="AC347" s="290">
        <v>3.5333016070064416E-3</v>
      </c>
      <c r="AD347" s="301">
        <f t="shared" si="51"/>
        <v>6.1659926192584931E-2</v>
      </c>
      <c r="AE347" s="292">
        <v>0</v>
      </c>
      <c r="AF347" s="301">
        <f t="shared" si="52"/>
        <v>6.1659926192584931E-2</v>
      </c>
      <c r="AG347" s="292">
        <v>0</v>
      </c>
      <c r="AH347" s="292">
        <v>0</v>
      </c>
      <c r="AI347" s="292">
        <v>0</v>
      </c>
      <c r="AJ347" s="292">
        <v>0</v>
      </c>
      <c r="AL347" s="290">
        <v>7.4148301348428633E-2</v>
      </c>
      <c r="AN347" s="290">
        <v>8.2530866496893895E-2</v>
      </c>
      <c r="AO347" s="290">
        <v>7.6957181377142303E-2</v>
      </c>
      <c r="AP347" s="304">
        <v>4.0988615824167643E-2</v>
      </c>
      <c r="AQ347" s="304">
        <v>3.5968565552974667E-2</v>
      </c>
      <c r="AR347" s="304">
        <v>2.840923356770509E-2</v>
      </c>
      <c r="AS347" s="304">
        <v>7.2973537424849924E-2</v>
      </c>
      <c r="AT347" s="304">
        <v>8.2271598951770344E-2</v>
      </c>
      <c r="AU347" s="290">
        <v>3.5968565552974667E-2</v>
      </c>
      <c r="AV347" s="292">
        <v>4.0988615824167643E-2</v>
      </c>
      <c r="AW347" s="300">
        <f t="shared" si="53"/>
        <v>7.6957181377142303E-2</v>
      </c>
      <c r="AX347" s="292">
        <v>3.6814168687844588E-2</v>
      </c>
      <c r="AY347" s="300">
        <v>3.6791798716170339E-2</v>
      </c>
      <c r="AZ347" s="300"/>
      <c r="BA347" s="235"/>
      <c r="BB347" s="235"/>
      <c r="BC347" s="235"/>
      <c r="BD347" s="235"/>
      <c r="BE347" s="301">
        <v>0.387325748422436</v>
      </c>
    </row>
    <row r="348" spans="1:57" x14ac:dyDescent="0.25">
      <c r="A348" s="283">
        <v>2008</v>
      </c>
      <c r="B348" s="283">
        <v>8</v>
      </c>
      <c r="C348" s="283">
        <v>31</v>
      </c>
      <c r="D348" s="283">
        <v>31</v>
      </c>
      <c r="E348" s="283">
        <f t="shared" si="48"/>
        <v>31</v>
      </c>
      <c r="F348" s="286">
        <v>0</v>
      </c>
      <c r="G348" s="290">
        <v>4.6349066892109651E-2</v>
      </c>
      <c r="H348" s="290">
        <v>0.11099312808178609</v>
      </c>
      <c r="I348" s="291">
        <v>6.3013526003712184E-2</v>
      </c>
      <c r="J348" s="301">
        <f t="shared" si="55"/>
        <v>5.6538358237443555E-2</v>
      </c>
      <c r="K348" s="302">
        <v>11079</v>
      </c>
      <c r="L348" s="302">
        <v>1841</v>
      </c>
      <c r="M348" s="302">
        <v>7766.2110000000102</v>
      </c>
      <c r="N348" s="302">
        <v>272663.33399999997</v>
      </c>
      <c r="O348" s="293">
        <f t="shared" si="45"/>
        <v>0.70098483617655116</v>
      </c>
      <c r="P348" s="294">
        <f t="shared" si="46"/>
        <v>148.1061021184139</v>
      </c>
      <c r="Q348" s="295">
        <v>0</v>
      </c>
      <c r="R348" s="296">
        <f t="shared" si="49"/>
        <v>7.9369279168934007E-2</v>
      </c>
      <c r="S348" s="301">
        <f t="shared" si="43"/>
        <v>6.5348894700988994E-3</v>
      </c>
      <c r="T348" s="303">
        <v>0</v>
      </c>
      <c r="U348" s="298">
        <f>(Company_data!U348+Misc!T348)/(Company_data!J348-Company_data!I348)</f>
        <v>2.2767079788539251</v>
      </c>
      <c r="V348" s="292">
        <f t="shared" si="50"/>
        <v>7.3442192866255654E-2</v>
      </c>
      <c r="W348" s="299">
        <v>1</v>
      </c>
      <c r="X348" s="290">
        <v>6.4644061189676416E-2</v>
      </c>
      <c r="Y348" s="290">
        <v>0.11099312808178609</v>
      </c>
      <c r="Z348" s="296">
        <f>(Company_data!T348+F348)/Company_data!J348</f>
        <v>2.4604476542369542</v>
      </c>
      <c r="AA348" s="296">
        <f>(Company_data!S348+F348)/Company_data!J348+(Y348*1000)</f>
        <v>113.45357573602304</v>
      </c>
      <c r="AC348" s="290">
        <v>3.5804234865092288E-3</v>
      </c>
      <c r="AD348" s="301">
        <f t="shared" si="51"/>
        <v>6.3013526003712184E-2</v>
      </c>
      <c r="AE348" s="292">
        <v>0</v>
      </c>
      <c r="AF348" s="301">
        <f t="shared" si="52"/>
        <v>6.3013526003712184E-2</v>
      </c>
      <c r="AG348" s="292">
        <v>0</v>
      </c>
      <c r="AH348" s="292">
        <v>0</v>
      </c>
      <c r="AI348" s="292">
        <v>0</v>
      </c>
      <c r="AJ348" s="292">
        <v>0</v>
      </c>
      <c r="AL348" s="290">
        <v>7.6322066347721845E-2</v>
      </c>
      <c r="AN348" s="290">
        <v>8.3261023563693998E-2</v>
      </c>
      <c r="AO348" s="290">
        <v>8.3472045076380397E-2</v>
      </c>
      <c r="AP348" s="304">
        <v>4.6528920532255921E-2</v>
      </c>
      <c r="AQ348" s="304">
        <v>3.6943124544124462E-2</v>
      </c>
      <c r="AR348" s="304">
        <v>2.9972999455612187E-2</v>
      </c>
      <c r="AS348" s="304">
        <v>8.0842969617107394E-2</v>
      </c>
      <c r="AT348" s="304">
        <v>8.9515175057645502E-2</v>
      </c>
      <c r="AU348" s="290">
        <v>3.6943124544124462E-2</v>
      </c>
      <c r="AV348" s="292">
        <v>4.6528920532255921E-2</v>
      </c>
      <c r="AW348" s="300">
        <f t="shared" si="53"/>
        <v>8.3472045076380383E-2</v>
      </c>
      <c r="AX348" s="292">
        <v>3.7913404228788354E-2</v>
      </c>
      <c r="AY348" s="300">
        <v>3.6911956671584353E-2</v>
      </c>
      <c r="AZ348" s="300"/>
      <c r="BA348" s="235"/>
      <c r="BB348" s="235"/>
      <c r="BC348" s="235"/>
      <c r="BD348" s="235"/>
      <c r="BE348" s="301">
        <v>0.42071000452380475</v>
      </c>
    </row>
    <row r="349" spans="1:57" x14ac:dyDescent="0.25">
      <c r="A349" s="283">
        <v>2008</v>
      </c>
      <c r="B349" s="283">
        <v>9</v>
      </c>
      <c r="C349" s="283">
        <v>30</v>
      </c>
      <c r="D349" s="283">
        <v>31</v>
      </c>
      <c r="E349" s="283">
        <f t="shared" si="48"/>
        <v>31</v>
      </c>
      <c r="F349" s="286">
        <v>0</v>
      </c>
      <c r="G349" s="290">
        <v>3.9488751957820978E-2</v>
      </c>
      <c r="H349" s="290">
        <v>9.4564581290210462E-2</v>
      </c>
      <c r="I349" s="291">
        <v>6.4030696823125746E-2</v>
      </c>
      <c r="J349" s="301">
        <f t="shared" si="55"/>
        <v>5.7523465472932182E-2</v>
      </c>
      <c r="K349" s="302">
        <v>10956</v>
      </c>
      <c r="L349" s="302">
        <v>1841</v>
      </c>
      <c r="M349" s="302">
        <v>8564.8329999999842</v>
      </c>
      <c r="N349" s="302">
        <v>292351.01500000001</v>
      </c>
      <c r="O349" s="293">
        <f t="shared" si="45"/>
        <v>0.78174817451624534</v>
      </c>
      <c r="P349" s="294">
        <f t="shared" si="46"/>
        <v>158.80011678435633</v>
      </c>
      <c r="Q349" s="295">
        <v>0</v>
      </c>
      <c r="R349" s="296">
        <f t="shared" si="49"/>
        <v>7.8762641835384228E-2</v>
      </c>
      <c r="S349" s="301">
        <f t="shared" si="43"/>
        <v>7.5269788463158058E-3</v>
      </c>
      <c r="T349" s="303">
        <v>0</v>
      </c>
      <c r="U349" s="298">
        <f>(Company_data!U349+Misc!T349)/(Company_data!J349-Company_data!I349)</f>
        <v>2.2693626461843346</v>
      </c>
      <c r="V349" s="292">
        <f t="shared" si="50"/>
        <v>7.3205246651107572E-2</v>
      </c>
      <c r="W349" s="299">
        <v>1</v>
      </c>
      <c r="X349" s="290">
        <v>5.507582933238947E-2</v>
      </c>
      <c r="Y349" s="290">
        <v>9.4564581290210462E-2</v>
      </c>
      <c r="Z349" s="296">
        <f>(Company_data!T349+F349)/Company_data!J349</f>
        <v>2.362879255061527</v>
      </c>
      <c r="AA349" s="296">
        <f>(Company_data!S349+F349)/Company_data!J349+(Y349*1000)</f>
        <v>96.927460545271984</v>
      </c>
      <c r="AC349" s="290">
        <v>3.1521527096736814E-3</v>
      </c>
      <c r="AD349" s="301">
        <f t="shared" si="51"/>
        <v>6.4030696823125746E-2</v>
      </c>
      <c r="AE349" s="292">
        <v>0</v>
      </c>
      <c r="AF349" s="301">
        <f t="shared" si="52"/>
        <v>6.4030696823125746E-2</v>
      </c>
      <c r="AG349" s="292">
        <v>0</v>
      </c>
      <c r="AH349" s="292">
        <v>0</v>
      </c>
      <c r="AI349" s="292">
        <v>0</v>
      </c>
      <c r="AJ349" s="292">
        <v>0</v>
      </c>
      <c r="AL349" s="290">
        <v>7.1542354808345976E-2</v>
      </c>
      <c r="AN349" s="290">
        <v>7.4306185718484713E-2</v>
      </c>
      <c r="AO349" s="290">
        <v>7.7471302015529875E-2</v>
      </c>
      <c r="AP349" s="304">
        <v>4.2186380651042764E-2</v>
      </c>
      <c r="AQ349" s="304">
        <v>3.5284921364487104E-2</v>
      </c>
      <c r="AR349" s="304">
        <v>3.2053602850524998E-2</v>
      </c>
      <c r="AS349" s="304">
        <v>7.7566886392512899E-2</v>
      </c>
      <c r="AT349" s="304">
        <v>8.2945648671951616E-2</v>
      </c>
      <c r="AU349" s="290">
        <v>3.5284921364487104E-2</v>
      </c>
      <c r="AV349" s="292">
        <v>4.2186380651042764E-2</v>
      </c>
      <c r="AW349" s="300">
        <f t="shared" si="53"/>
        <v>7.7471302015529875E-2</v>
      </c>
      <c r="AX349" s="292">
        <v>3.615986637672465E-2</v>
      </c>
      <c r="AY349" s="300">
        <v>3.4817433760663728E-2</v>
      </c>
      <c r="AZ349" s="300"/>
      <c r="BA349" s="235"/>
      <c r="BB349" s="235"/>
      <c r="BC349" s="235"/>
      <c r="BD349" s="235"/>
      <c r="BE349" s="301">
        <v>0.43434726646346178</v>
      </c>
    </row>
    <row r="350" spans="1:57" x14ac:dyDescent="0.25">
      <c r="A350" s="283">
        <v>2008</v>
      </c>
      <c r="B350" s="283">
        <v>10</v>
      </c>
      <c r="C350" s="283">
        <v>31</v>
      </c>
      <c r="D350" s="283">
        <v>30</v>
      </c>
      <c r="E350" s="283">
        <f t="shared" si="48"/>
        <v>30</v>
      </c>
      <c r="F350" s="286">
        <v>0</v>
      </c>
      <c r="G350" s="290">
        <v>2.8271765377607314E-2</v>
      </c>
      <c r="H350" s="290">
        <v>6.7703017257272416E-2</v>
      </c>
      <c r="I350" s="291">
        <v>6.5264627210002493E-2</v>
      </c>
      <c r="J350" s="301">
        <f t="shared" si="55"/>
        <v>5.8564135008919861E-2</v>
      </c>
      <c r="K350" s="302">
        <v>10723</v>
      </c>
      <c r="L350" s="302">
        <v>1825</v>
      </c>
      <c r="M350" s="302">
        <v>7468.564000000013</v>
      </c>
      <c r="N350" s="302">
        <v>280655.641</v>
      </c>
      <c r="O350" s="293">
        <f t="shared" si="45"/>
        <v>0.69649948708383969</v>
      </c>
      <c r="P350" s="294">
        <f t="shared" si="46"/>
        <v>153.78391287671232</v>
      </c>
      <c r="Q350" s="295">
        <v>0</v>
      </c>
      <c r="R350" s="296">
        <f t="shared" si="49"/>
        <v>6.7122910437213079E-2</v>
      </c>
      <c r="S350" s="301">
        <f t="shared" ref="S350:S413" si="57">J350-J338</f>
        <v>8.5401822474986677E-3</v>
      </c>
      <c r="T350" s="303">
        <v>0</v>
      </c>
      <c r="U350" s="298">
        <f>(Company_data!U350+Misc!T350)/(Company_data!J350-Company_data!I350)</f>
        <v>1.8998509493961899</v>
      </c>
      <c r="V350" s="292">
        <f t="shared" si="50"/>
        <v>6.3328364979873E-2</v>
      </c>
      <c r="W350" s="299">
        <v>1</v>
      </c>
      <c r="X350" s="290">
        <v>3.9431251879665112E-2</v>
      </c>
      <c r="Y350" s="290">
        <v>6.7703017257272416E-2</v>
      </c>
      <c r="Z350" s="296">
        <f>(Company_data!T350+F350)/Company_data!J350</f>
        <v>2.0808102235536055</v>
      </c>
      <c r="AA350" s="296">
        <f>(Company_data!S350+F350)/Company_data!J350+(Y350*1000)</f>
        <v>69.783827480826034</v>
      </c>
      <c r="AC350" s="290">
        <v>2.1839682986216909E-3</v>
      </c>
      <c r="AD350" s="301">
        <f t="shared" si="51"/>
        <v>6.5264627210002493E-2</v>
      </c>
      <c r="AE350" s="292">
        <v>0</v>
      </c>
      <c r="AF350" s="301">
        <f t="shared" si="52"/>
        <v>6.5264627210002493E-2</v>
      </c>
      <c r="AG350" s="292">
        <v>0</v>
      </c>
      <c r="AH350" s="292">
        <v>0</v>
      </c>
      <c r="AI350" s="292">
        <v>0</v>
      </c>
      <c r="AJ350" s="292">
        <v>0</v>
      </c>
      <c r="AL350" s="290">
        <v>6.2478637006700526E-2</v>
      </c>
      <c r="AN350" s="290">
        <v>6.2085643483942174E-2</v>
      </c>
      <c r="AO350" s="290">
        <v>5.8046573375390001E-2</v>
      </c>
      <c r="AP350" s="304">
        <v>2.4829265830612214E-2</v>
      </c>
      <c r="AQ350" s="304">
        <v>3.3217307544777794E-2</v>
      </c>
      <c r="AR350" s="304">
        <v>3.4206871629093215E-2</v>
      </c>
      <c r="AS350" s="304">
        <v>5.9089445546455378E-2</v>
      </c>
      <c r="AT350" s="304">
        <v>6.1235319354645996E-2</v>
      </c>
      <c r="AU350" s="290">
        <v>3.3217307544777794E-2</v>
      </c>
      <c r="AV350" s="292">
        <v>2.4829265830612214E-2</v>
      </c>
      <c r="AW350" s="300">
        <f t="shared" si="53"/>
        <v>5.8046573375390008E-2</v>
      </c>
      <c r="AX350" s="292">
        <v>3.3699024280879647E-2</v>
      </c>
      <c r="AY350" s="300">
        <v>3.3813878106334863E-2</v>
      </c>
      <c r="AZ350" s="300"/>
      <c r="BA350" s="235"/>
      <c r="BB350" s="235"/>
      <c r="BC350" s="235"/>
      <c r="BD350" s="235"/>
      <c r="BE350" s="301">
        <v>0.44647940563879662</v>
      </c>
    </row>
    <row r="351" spans="1:57" x14ac:dyDescent="0.25">
      <c r="A351" s="283">
        <v>2008</v>
      </c>
      <c r="B351" s="283">
        <v>11</v>
      </c>
      <c r="C351" s="283">
        <v>30</v>
      </c>
      <c r="D351" s="283">
        <v>31</v>
      </c>
      <c r="E351" s="283">
        <f t="shared" si="48"/>
        <v>31</v>
      </c>
      <c r="F351" s="286">
        <v>0</v>
      </c>
      <c r="G351" s="290">
        <v>1.1111473945021971E-2</v>
      </c>
      <c r="H351" s="290">
        <v>2.6608890608911175E-2</v>
      </c>
      <c r="I351" s="291">
        <v>6.5844995287799843E-2</v>
      </c>
      <c r="J351" s="301">
        <f t="shared" si="55"/>
        <v>5.9571650370810851E-2</v>
      </c>
      <c r="K351" s="302">
        <v>10448</v>
      </c>
      <c r="L351" s="302">
        <v>1801</v>
      </c>
      <c r="M351" s="302">
        <v>6196.3169999999809</v>
      </c>
      <c r="N351" s="302">
        <v>269134.28900000005</v>
      </c>
      <c r="O351" s="293">
        <f t="shared" si="45"/>
        <v>0.59306249999999816</v>
      </c>
      <c r="P351" s="294">
        <f t="shared" si="46"/>
        <v>149.43602942809554</v>
      </c>
      <c r="Q351" s="295">
        <v>0</v>
      </c>
      <c r="R351" s="296">
        <f t="shared" si="49"/>
        <v>5.6666014664129787E-2</v>
      </c>
      <c r="S351" s="301">
        <f t="shared" si="57"/>
        <v>9.2856603192508144E-3</v>
      </c>
      <c r="T351" s="303">
        <v>0</v>
      </c>
      <c r="U351" s="298">
        <f>(Company_data!U351+Misc!T351)/(Company_data!J351-Company_data!I351)</f>
        <v>1.625666149213284</v>
      </c>
      <c r="V351" s="292">
        <f t="shared" si="50"/>
        <v>5.2440843523009165E-2</v>
      </c>
      <c r="W351" s="299">
        <v>1</v>
      </c>
      <c r="X351" s="290">
        <v>1.5497416663889204E-2</v>
      </c>
      <c r="Y351" s="290">
        <v>2.6608890608911175E-2</v>
      </c>
      <c r="Z351" s="296">
        <f>(Company_data!T351+F351)/Company_data!J351</f>
        <v>1.6999804399238936</v>
      </c>
      <c r="AA351" s="296">
        <f>(Company_data!S351+F351)/Company_data!J351+(Y351*1000)</f>
        <v>28.308871048835069</v>
      </c>
      <c r="AC351" s="290">
        <v>8.8696302029703917E-4</v>
      </c>
      <c r="AD351" s="301">
        <f t="shared" si="51"/>
        <v>6.5844995287799843E-2</v>
      </c>
      <c r="AE351" s="292">
        <v>0</v>
      </c>
      <c r="AF351" s="301">
        <f t="shared" si="52"/>
        <v>6.5844995287799843E-2</v>
      </c>
      <c r="AG351" s="292">
        <v>0</v>
      </c>
      <c r="AH351" s="292">
        <v>0</v>
      </c>
      <c r="AI351" s="292">
        <v>0</v>
      </c>
      <c r="AJ351" s="292">
        <v>0</v>
      </c>
      <c r="AL351" s="290">
        <v>4.7212878248684531E-2</v>
      </c>
      <c r="AN351" s="290">
        <v>4.1037218136142195E-2</v>
      </c>
      <c r="AO351" s="290">
        <v>3.7107231028098923E-2</v>
      </c>
      <c r="AP351" s="304">
        <v>7.7619458418850965E-3</v>
      </c>
      <c r="AQ351" s="304">
        <v>2.9345285186213821E-2</v>
      </c>
      <c r="AR351" s="304">
        <v>3.6101404303662564E-2</v>
      </c>
      <c r="AS351" s="304">
        <v>4.0720529585566455E-2</v>
      </c>
      <c r="AT351" s="304">
        <v>3.8053446793309298E-2</v>
      </c>
      <c r="AU351" s="290">
        <v>2.9345285186213821E-2</v>
      </c>
      <c r="AV351" s="292">
        <v>7.7619458418850965E-3</v>
      </c>
      <c r="AW351" s="300">
        <f t="shared" si="53"/>
        <v>3.7107231028098916E-2</v>
      </c>
      <c r="AX351" s="292">
        <v>2.9445249011431036E-2</v>
      </c>
      <c r="AY351" s="300">
        <v>2.9925744191120228E-2</v>
      </c>
      <c r="AZ351" s="300"/>
      <c r="BA351" s="235"/>
      <c r="BB351" s="235"/>
      <c r="BC351" s="235"/>
      <c r="BD351" s="235"/>
      <c r="BE351" s="301">
        <v>0.51243857333230125</v>
      </c>
    </row>
    <row r="352" spans="1:57" x14ac:dyDescent="0.25">
      <c r="A352" s="283">
        <v>2008</v>
      </c>
      <c r="B352" s="283">
        <v>12</v>
      </c>
      <c r="C352" s="283">
        <v>31</v>
      </c>
      <c r="D352" s="283">
        <v>30</v>
      </c>
      <c r="E352" s="283">
        <f t="shared" si="48"/>
        <v>30</v>
      </c>
      <c r="F352" s="286">
        <v>0</v>
      </c>
      <c r="G352" s="290">
        <v>6.0658454107998683E-3</v>
      </c>
      <c r="H352" s="290">
        <v>1.4526013181073109E-2</v>
      </c>
      <c r="I352" s="291">
        <v>6.7048216758752568E-2</v>
      </c>
      <c r="J352" s="301">
        <f t="shared" si="55"/>
        <v>6.0639813022058231E-2</v>
      </c>
      <c r="K352" s="302">
        <v>10111</v>
      </c>
      <c r="L352" s="302">
        <v>1791</v>
      </c>
      <c r="M352" s="302">
        <v>5649.4820000000182</v>
      </c>
      <c r="N352" s="302">
        <v>283459.41199999995</v>
      </c>
      <c r="O352" s="293">
        <f t="shared" si="45"/>
        <v>0.5587461180892116</v>
      </c>
      <c r="P352" s="294">
        <f t="shared" si="46"/>
        <v>158.2687950865438</v>
      </c>
      <c r="Q352" s="295">
        <v>0</v>
      </c>
      <c r="R352" s="296">
        <f t="shared" si="49"/>
        <v>5.5985149361748261E-2</v>
      </c>
      <c r="S352" s="301">
        <f t="shared" si="57"/>
        <v>9.9799859412191341E-3</v>
      </c>
      <c r="T352" s="303">
        <v>0</v>
      </c>
      <c r="U352" s="298">
        <f>(Company_data!U352+Misc!T352)/(Company_data!J352-Company_data!I352)</f>
        <v>1.5457525168477224</v>
      </c>
      <c r="V352" s="292">
        <f t="shared" si="50"/>
        <v>5.1525083894924079E-2</v>
      </c>
      <c r="W352" s="299">
        <v>1</v>
      </c>
      <c r="X352" s="290">
        <v>8.4601677702732404E-3</v>
      </c>
      <c r="Y352" s="290">
        <v>1.4526013181073109E-2</v>
      </c>
      <c r="Z352" s="296">
        <f>(Company_data!T352+F352)/Company_data!J352</f>
        <v>1.7355396302141961</v>
      </c>
      <c r="AA352" s="296">
        <f>(Company_data!S352+F352)/Company_data!J352+(Y352*1000)</f>
        <v>16.261552811287306</v>
      </c>
      <c r="AC352" s="290">
        <v>4.685810703571971E-4</v>
      </c>
      <c r="AD352" s="301">
        <f t="shared" si="51"/>
        <v>6.7048216758752568E-2</v>
      </c>
      <c r="AE352" s="292">
        <v>0</v>
      </c>
      <c r="AF352" s="301">
        <f t="shared" si="52"/>
        <v>6.7048216758752568E-2</v>
      </c>
      <c r="AG352" s="292">
        <v>0</v>
      </c>
      <c r="AH352" s="292">
        <v>0</v>
      </c>
      <c r="AI352" s="292">
        <v>0</v>
      </c>
      <c r="AJ352" s="292">
        <v>0</v>
      </c>
      <c r="AL352" s="290">
        <v>4.309004484053465E-2</v>
      </c>
      <c r="AN352" s="290">
        <v>3.6058049793589557E-2</v>
      </c>
      <c r="AO352" s="290">
        <v>3.5266858647193762E-2</v>
      </c>
      <c r="AP352" s="304">
        <v>5.3915131784162216E-3</v>
      </c>
      <c r="AQ352" s="304">
        <v>2.9875345468777539E-2</v>
      </c>
      <c r="AR352" s="304">
        <v>3.7024199429734776E-2</v>
      </c>
      <c r="AS352" s="304">
        <v>3.8749673905955337E-2</v>
      </c>
      <c r="AT352" s="304">
        <v>2.8863745427156341E-2</v>
      </c>
      <c r="AU352" s="290">
        <v>2.9875345468777539E-2</v>
      </c>
      <c r="AV352" s="292">
        <v>5.3915131784162216E-3</v>
      </c>
      <c r="AW352" s="300">
        <f t="shared" si="53"/>
        <v>3.5266858647193762E-2</v>
      </c>
      <c r="AX352" s="292">
        <v>2.8863745427156341E-2</v>
      </c>
      <c r="AY352" s="300">
        <v>2.999220438278968E-2</v>
      </c>
      <c r="AZ352" s="300"/>
      <c r="BA352" s="235">
        <f>AVERAGE(AU341:AU352)</f>
        <v>3.2428699474637564E-2</v>
      </c>
      <c r="BB352" s="235">
        <f>AVERAGE(AV341:AV352)</f>
        <v>2.3252230675999078E-2</v>
      </c>
      <c r="BC352" s="235">
        <f t="shared" ref="BC352" si="58">AVERAGE(AW341:AW352)</f>
        <v>5.5680930150636639E-2</v>
      </c>
      <c r="BD352" s="235">
        <f>AVERAGE(AL341:AL352)</f>
        <v>5.5684459514453423E-2</v>
      </c>
      <c r="BE352" s="301">
        <v>0.41181558929954509</v>
      </c>
    </row>
    <row r="353" spans="1:57" x14ac:dyDescent="0.25">
      <c r="A353" s="283">
        <v>2009</v>
      </c>
      <c r="B353" s="283">
        <v>1</v>
      </c>
      <c r="C353" s="283">
        <v>31</v>
      </c>
      <c r="D353" s="283">
        <v>31</v>
      </c>
      <c r="E353" s="283">
        <f t="shared" si="48"/>
        <v>31</v>
      </c>
      <c r="F353" s="286">
        <v>0</v>
      </c>
      <c r="G353" s="290">
        <v>4.5719760224523613E-3</v>
      </c>
      <c r="H353" s="290">
        <v>1.1003718304050959E-2</v>
      </c>
      <c r="I353" s="291">
        <v>6.6406745904258116E-2</v>
      </c>
      <c r="J353" s="301">
        <f t="shared" si="55"/>
        <v>6.1637790027427995E-2</v>
      </c>
      <c r="K353" s="302">
        <v>9604</v>
      </c>
      <c r="L353" s="302">
        <v>1774</v>
      </c>
      <c r="M353" s="302">
        <v>5565.4760000000242</v>
      </c>
      <c r="N353" s="302">
        <v>284278.34599999996</v>
      </c>
      <c r="O353" s="293">
        <f t="shared" si="45"/>
        <v>0.57949562682215994</v>
      </c>
      <c r="P353" s="294">
        <f t="shared" si="46"/>
        <v>160.24709470124012</v>
      </c>
      <c r="Q353" s="295">
        <v>0</v>
      </c>
      <c r="R353" s="296">
        <f t="shared" si="49"/>
        <v>5.7428160758067288E-2</v>
      </c>
      <c r="S353" s="301">
        <f t="shared" si="57"/>
        <v>1.0549247191016103E-2</v>
      </c>
      <c r="T353" s="303">
        <v>0</v>
      </c>
      <c r="U353" s="298">
        <f>(Company_data!U353+Misc!T353)/(Company_data!J353-Company_data!I353)</f>
        <v>1.6582399752677768</v>
      </c>
      <c r="V353" s="292">
        <f t="shared" si="50"/>
        <v>5.3491612105412152E-2</v>
      </c>
      <c r="W353" s="299">
        <v>1</v>
      </c>
      <c r="X353" s="290">
        <v>6.4317422815985976E-3</v>
      </c>
      <c r="Y353" s="290">
        <v>1.1003718304050959E-2</v>
      </c>
      <c r="Z353" s="296">
        <f>(Company_data!T353+F353)/Company_data!J353</f>
        <v>1.7802729835000859</v>
      </c>
      <c r="AA353" s="296">
        <f>(Company_data!S353+F353)/Company_data!J353+(Y353*1000)</f>
        <v>12.783991287551046</v>
      </c>
      <c r="AC353" s="290">
        <v>3.5495865496938575E-4</v>
      </c>
      <c r="AD353" s="301">
        <f t="shared" si="51"/>
        <v>6.6406745904258116E-2</v>
      </c>
      <c r="AE353" s="292">
        <v>0</v>
      </c>
      <c r="AF353" s="301">
        <f t="shared" si="52"/>
        <v>6.6406745904258116E-2</v>
      </c>
      <c r="AG353" s="292">
        <v>0</v>
      </c>
      <c r="AH353" s="292">
        <v>0</v>
      </c>
      <c r="AI353" s="292">
        <v>0</v>
      </c>
      <c r="AJ353" s="292">
        <v>0</v>
      </c>
      <c r="AL353" s="290">
        <v>4.9824626620845441E-2</v>
      </c>
      <c r="AN353" s="290">
        <v>4.1499207271712225E-2</v>
      </c>
      <c r="AO353" s="290">
        <v>4.0438989497110556E-2</v>
      </c>
      <c r="AP353" s="304">
        <v>3.6661469174658966E-3</v>
      </c>
      <c r="AQ353" s="304">
        <v>3.6772842579644659E-2</v>
      </c>
      <c r="AR353" s="304">
        <v>4.5252650598393084E-2</v>
      </c>
      <c r="AS353" s="304">
        <v>4.406411904746322E-2</v>
      </c>
      <c r="AT353" s="304">
        <v>3.6044673771311028E-2</v>
      </c>
      <c r="AU353" s="290">
        <v>3.6772842579644659E-2</v>
      </c>
      <c r="AV353" s="292">
        <v>3.6661469174658966E-3</v>
      </c>
      <c r="AW353" s="300">
        <f t="shared" si="53"/>
        <v>4.0438989497110556E-2</v>
      </c>
      <c r="AX353" s="292">
        <v>3.6044673771311028E-2</v>
      </c>
      <c r="AY353" s="300">
        <v>3.6927231249259868E-2</v>
      </c>
      <c r="AZ353" s="300"/>
      <c r="BA353" s="235"/>
      <c r="BB353" s="235"/>
      <c r="BC353" s="235"/>
      <c r="BD353" s="235"/>
      <c r="BE353" s="301">
        <v>0.34704768189124136</v>
      </c>
    </row>
    <row r="354" spans="1:57" x14ac:dyDescent="0.25">
      <c r="A354" s="283">
        <v>2009</v>
      </c>
      <c r="B354" s="283">
        <v>2</v>
      </c>
      <c r="C354" s="283">
        <v>28</v>
      </c>
      <c r="D354" s="283">
        <v>28</v>
      </c>
      <c r="E354" s="283">
        <f t="shared" si="48"/>
        <v>28</v>
      </c>
      <c r="F354" s="286">
        <v>0</v>
      </c>
      <c r="G354" s="290">
        <v>6.1286950475823105E-3</v>
      </c>
      <c r="H354" s="290">
        <v>1.4750390978396826E-2</v>
      </c>
      <c r="I354" s="291">
        <v>6.6244933022170771E-2</v>
      </c>
      <c r="J354" s="301">
        <f t="shared" si="55"/>
        <v>6.2655280966376972E-2</v>
      </c>
      <c r="K354" s="302">
        <v>9269</v>
      </c>
      <c r="L354" s="302">
        <v>1784</v>
      </c>
      <c r="M354" s="302">
        <v>4612.1120000000228</v>
      </c>
      <c r="N354" s="302">
        <v>266687.44899999996</v>
      </c>
      <c r="O354" s="293">
        <f t="shared" si="45"/>
        <v>0.49758463696191851</v>
      </c>
      <c r="P354" s="294">
        <f t="shared" si="46"/>
        <v>149.48848038116589</v>
      </c>
      <c r="Q354" s="295">
        <v>0</v>
      </c>
      <c r="R354" s="296">
        <f t="shared" si="49"/>
        <v>5.7391665885122234E-2</v>
      </c>
      <c r="S354" s="301">
        <f t="shared" si="57"/>
        <v>1.1059125680651496E-2</v>
      </c>
      <c r="T354" s="303">
        <v>0</v>
      </c>
      <c r="U354" s="298">
        <f>(Company_data!U354+Misc!T354)/(Company_data!J354-Company_data!I354)</f>
        <v>1.4997080458100609</v>
      </c>
      <c r="V354" s="292">
        <f t="shared" si="50"/>
        <v>5.35610016360736E-2</v>
      </c>
      <c r="W354" s="299">
        <v>1</v>
      </c>
      <c r="X354" s="290">
        <v>8.6216959308145161E-3</v>
      </c>
      <c r="Y354" s="290">
        <v>1.4750390978396826E-2</v>
      </c>
      <c r="Z354" s="296">
        <f>(Company_data!T354+F354)/Company_data!J354</f>
        <v>1.6069666447834225</v>
      </c>
      <c r="AA354" s="296">
        <f>(Company_data!S354+F354)/Company_data!J354+(Y354*1000)</f>
        <v>16.357357623180249</v>
      </c>
      <c r="AC354" s="290">
        <v>5.2679967779988663E-4</v>
      </c>
      <c r="AD354" s="301">
        <f t="shared" si="51"/>
        <v>6.6244933022170771E-2</v>
      </c>
      <c r="AE354" s="292">
        <v>0</v>
      </c>
      <c r="AF354" s="301">
        <f t="shared" si="52"/>
        <v>6.6244933022170771E-2</v>
      </c>
      <c r="AG354" s="292">
        <v>0</v>
      </c>
      <c r="AH354" s="292">
        <v>0</v>
      </c>
      <c r="AI354" s="292">
        <v>0</v>
      </c>
      <c r="AJ354" s="292">
        <v>0</v>
      </c>
      <c r="AL354" s="290">
        <v>4.9437364525219581E-2</v>
      </c>
      <c r="AN354" s="290">
        <v>3.978750709920393E-2</v>
      </c>
      <c r="AO354" s="290">
        <v>3.6284431620086106E-2</v>
      </c>
      <c r="AP354" s="304">
        <v>3.1357366177526425E-3</v>
      </c>
      <c r="AQ354" s="304">
        <v>3.3148695002333459E-2</v>
      </c>
      <c r="AR354" s="304">
        <v>4.3308669477637257E-2</v>
      </c>
      <c r="AS354" s="304">
        <v>4.1666752658198393E-2</v>
      </c>
      <c r="AT354" s="304">
        <v>3.2521028586751953E-2</v>
      </c>
      <c r="AU354" s="290">
        <v>3.3148695002333459E-2</v>
      </c>
      <c r="AV354" s="292">
        <v>3.1357366177526425E-3</v>
      </c>
      <c r="AW354" s="300">
        <f t="shared" si="53"/>
        <v>3.6284431620086099E-2</v>
      </c>
      <c r="AX354" s="292">
        <v>3.2521028586751953E-2</v>
      </c>
      <c r="AY354" s="300">
        <v>3.3658812051621613E-2</v>
      </c>
      <c r="AZ354" s="300"/>
      <c r="BA354" s="235"/>
      <c r="BB354" s="235"/>
      <c r="BC354" s="235"/>
      <c r="BD354" s="235"/>
      <c r="BE354" s="301">
        <v>0.29643493356103345</v>
      </c>
    </row>
    <row r="355" spans="1:57" x14ac:dyDescent="0.25">
      <c r="A355" s="283">
        <v>2009</v>
      </c>
      <c r="B355" s="283">
        <v>3</v>
      </c>
      <c r="C355" s="283">
        <v>31</v>
      </c>
      <c r="D355" s="283">
        <v>31</v>
      </c>
      <c r="E355" s="283">
        <f t="shared" si="48"/>
        <v>31</v>
      </c>
      <c r="F355" s="286">
        <v>0</v>
      </c>
      <c r="G355" s="290">
        <v>1.1294341815172764E-2</v>
      </c>
      <c r="H355" s="290">
        <v>2.7182941282610288E-2</v>
      </c>
      <c r="I355" s="291">
        <v>6.6769235620711326E-2</v>
      </c>
      <c r="J355" s="301">
        <f t="shared" si="55"/>
        <v>6.3614069926817937E-2</v>
      </c>
      <c r="K355" s="302">
        <v>9017</v>
      </c>
      <c r="L355" s="302">
        <v>1763</v>
      </c>
      <c r="M355" s="302">
        <v>4810.1529999999912</v>
      </c>
      <c r="N355" s="302">
        <v>249701.182</v>
      </c>
      <c r="O355" s="293">
        <f t="shared" si="45"/>
        <v>0.5334538094709983</v>
      </c>
      <c r="P355" s="294">
        <f t="shared" si="46"/>
        <v>141.63424957458878</v>
      </c>
      <c r="Q355" s="295">
        <v>0</v>
      </c>
      <c r="R355" s="296">
        <f t="shared" si="49"/>
        <v>5.7376617185508773E-2</v>
      </c>
      <c r="S355" s="301">
        <f t="shared" si="57"/>
        <v>1.1331208900867876E-2</v>
      </c>
      <c r="T355" s="303">
        <v>0</v>
      </c>
      <c r="U355" s="298">
        <f>(Company_data!U355+Misc!T355)/(Company_data!J355-Company_data!I355)</f>
        <v>1.6375246660990428</v>
      </c>
      <c r="V355" s="292">
        <f t="shared" si="50"/>
        <v>5.2823376325775571E-2</v>
      </c>
      <c r="W355" s="299">
        <v>1</v>
      </c>
      <c r="X355" s="290">
        <v>1.5888599467437522E-2</v>
      </c>
      <c r="Y355" s="290">
        <v>2.7182941282610288E-2</v>
      </c>
      <c r="Z355" s="296">
        <f>(Company_data!T355+F355)/Company_data!J355</f>
        <v>1.7786751327507719</v>
      </c>
      <c r="AA355" s="296">
        <f>(Company_data!S355+F355)/Company_data!J355+(Y355*1000)</f>
        <v>28.961616415361057</v>
      </c>
      <c r="AC355" s="290">
        <v>8.7686907363258978E-4</v>
      </c>
      <c r="AD355" s="301">
        <f t="shared" si="51"/>
        <v>6.6769235620711326E-2</v>
      </c>
      <c r="AE355" s="292">
        <v>0</v>
      </c>
      <c r="AF355" s="301">
        <f t="shared" si="52"/>
        <v>6.6769235620711326E-2</v>
      </c>
      <c r="AG355" s="292">
        <v>0</v>
      </c>
      <c r="AH355" s="292">
        <v>0</v>
      </c>
      <c r="AI355" s="292">
        <v>0</v>
      </c>
      <c r="AJ355" s="292">
        <v>0</v>
      </c>
      <c r="AL355" s="290">
        <v>5.2148290620417169E-2</v>
      </c>
      <c r="AN355" s="290">
        <v>4.932553536843623E-2</v>
      </c>
      <c r="AO355" s="290">
        <v>4.7094698230804866E-2</v>
      </c>
      <c r="AP355" s="304">
        <v>9.3883586708037748E-3</v>
      </c>
      <c r="AQ355" s="304">
        <v>3.7706339560001086E-2</v>
      </c>
      <c r="AR355" s="304">
        <v>4.08539488052444E-2</v>
      </c>
      <c r="AS355" s="304">
        <v>4.6905601655269011E-2</v>
      </c>
      <c r="AT355" s="304">
        <v>3.6003001749683287E-2</v>
      </c>
      <c r="AU355" s="290">
        <v>3.7706339560001086E-2</v>
      </c>
      <c r="AV355" s="292">
        <v>9.3883586708037748E-3</v>
      </c>
      <c r="AW355" s="300">
        <f t="shared" si="53"/>
        <v>4.7094698230804859E-2</v>
      </c>
      <c r="AX355" s="292">
        <v>3.6003001749683287E-2</v>
      </c>
      <c r="AY355" s="300">
        <v>3.8031193553263468E-2</v>
      </c>
      <c r="AZ355" s="300"/>
      <c r="BA355" s="235"/>
      <c r="BB355" s="235"/>
      <c r="BC355" s="235"/>
      <c r="BD355" s="235"/>
      <c r="BE355" s="301">
        <v>0.33137200854640342</v>
      </c>
    </row>
    <row r="356" spans="1:57" x14ac:dyDescent="0.25">
      <c r="A356" s="283">
        <v>2009</v>
      </c>
      <c r="B356" s="283">
        <v>4</v>
      </c>
      <c r="C356" s="283">
        <v>30</v>
      </c>
      <c r="D356" s="283">
        <v>31</v>
      </c>
      <c r="E356" s="283">
        <f t="shared" si="48"/>
        <v>31</v>
      </c>
      <c r="F356" s="286">
        <v>0</v>
      </c>
      <c r="G356" s="290">
        <v>1.9944908660646472E-2</v>
      </c>
      <c r="H356" s="290">
        <v>4.8002910650449912E-2</v>
      </c>
      <c r="I356" s="291">
        <v>6.7909023168419971E-2</v>
      </c>
      <c r="J356" s="301">
        <f t="shared" si="55"/>
        <v>6.4463148943698756E-2</v>
      </c>
      <c r="K356" s="302">
        <v>8693</v>
      </c>
      <c r="L356" s="302">
        <v>1742</v>
      </c>
      <c r="M356" s="302">
        <v>4835.68299999999</v>
      </c>
      <c r="N356" s="302">
        <v>259380.32700000002</v>
      </c>
      <c r="O356" s="293">
        <f t="shared" si="45"/>
        <v>0.5562732083285391</v>
      </c>
      <c r="P356" s="294">
        <f t="shared" si="46"/>
        <v>148.89800631458095</v>
      </c>
      <c r="Q356" s="295">
        <v>0</v>
      </c>
      <c r="R356" s="296">
        <f t="shared" si="49"/>
        <v>6.2877742155315663E-2</v>
      </c>
      <c r="S356" s="301">
        <f t="shared" si="57"/>
        <v>1.1428425889444316E-2</v>
      </c>
      <c r="T356" s="303">
        <v>0</v>
      </c>
      <c r="U356" s="298">
        <f>(Company_data!U356+Misc!T356)/(Company_data!J356-Company_data!I356)</f>
        <v>1.7919321921793865</v>
      </c>
      <c r="V356" s="292">
        <f t="shared" si="50"/>
        <v>5.7804264263851178E-2</v>
      </c>
      <c r="W356" s="299">
        <v>1</v>
      </c>
      <c r="X356" s="290">
        <v>2.805800198980344E-2</v>
      </c>
      <c r="Y356" s="290">
        <v>4.8002910650449912E-2</v>
      </c>
      <c r="Z356" s="296">
        <f>(Company_data!T356+F356)/Company_data!J356</f>
        <v>1.8863322646594698</v>
      </c>
      <c r="AA356" s="296">
        <f>(Company_data!S356+F356)/Company_data!J356+(Y356*1000)</f>
        <v>49.889242915109385</v>
      </c>
      <c r="AC356" s="290">
        <v>1.6000970216816638E-3</v>
      </c>
      <c r="AD356" s="301">
        <f t="shared" si="51"/>
        <v>6.7909023168419971E-2</v>
      </c>
      <c r="AE356" s="292">
        <v>0</v>
      </c>
      <c r="AF356" s="301">
        <f t="shared" si="52"/>
        <v>6.7909023168419971E-2</v>
      </c>
      <c r="AG356" s="292">
        <v>0</v>
      </c>
      <c r="AH356" s="292">
        <v>0</v>
      </c>
      <c r="AI356" s="292">
        <v>0</v>
      </c>
      <c r="AJ356" s="292">
        <v>0</v>
      </c>
      <c r="AL356" s="290">
        <v>5.8128585845572692E-2</v>
      </c>
      <c r="AN356" s="290">
        <v>5.8289831754435202E-2</v>
      </c>
      <c r="AO356" s="290">
        <v>5.8220166064729552E-2</v>
      </c>
      <c r="AP356" s="304">
        <v>1.9885387672726761E-2</v>
      </c>
      <c r="AQ356" s="304">
        <v>3.8334778392002798E-2</v>
      </c>
      <c r="AR356" s="304">
        <v>3.8183677184926226E-2</v>
      </c>
      <c r="AS356" s="304">
        <v>5.6826872666445892E-2</v>
      </c>
      <c r="AT356" s="304">
        <v>6.0132856160366122E-2</v>
      </c>
      <c r="AU356" s="290">
        <v>3.8334778392002798E-2</v>
      </c>
      <c r="AV356" s="292">
        <v>1.9885387672726761E-2</v>
      </c>
      <c r="AW356" s="300">
        <f t="shared" si="53"/>
        <v>5.8220166064729559E-2</v>
      </c>
      <c r="AX356" s="292">
        <v>3.8592999464885543E-2</v>
      </c>
      <c r="AY356" s="300">
        <v>3.834492309378873E-2</v>
      </c>
      <c r="AZ356" s="300"/>
      <c r="BA356" s="235"/>
      <c r="BB356" s="235"/>
      <c r="BC356" s="235"/>
      <c r="BD356" s="235"/>
      <c r="BE356" s="301">
        <v>0.38660733216708482</v>
      </c>
    </row>
    <row r="357" spans="1:57" x14ac:dyDescent="0.25">
      <c r="A357" s="283">
        <v>2009</v>
      </c>
      <c r="B357" s="283">
        <v>5</v>
      </c>
      <c r="C357" s="283">
        <v>31</v>
      </c>
      <c r="D357" s="283">
        <v>30</v>
      </c>
      <c r="E357" s="283">
        <f t="shared" si="48"/>
        <v>30</v>
      </c>
      <c r="F357" s="286">
        <v>0</v>
      </c>
      <c r="G357" s="290">
        <v>3.6490916046019645E-2</v>
      </c>
      <c r="H357" s="290">
        <v>8.7825430154332584E-2</v>
      </c>
      <c r="I357" s="291">
        <v>6.8367496855480117E-2</v>
      </c>
      <c r="J357" s="301">
        <f t="shared" si="55"/>
        <v>6.5252351792685528E-2</v>
      </c>
      <c r="K357" s="302">
        <v>8514</v>
      </c>
      <c r="L357" s="302">
        <v>1734</v>
      </c>
      <c r="M357" s="302">
        <v>5075.5600000000004</v>
      </c>
      <c r="N357" s="302">
        <v>277344.36499999999</v>
      </c>
      <c r="O357" s="293">
        <f t="shared" si="45"/>
        <v>0.59614282358468407</v>
      </c>
      <c r="P357" s="294">
        <f t="shared" si="46"/>
        <v>159.94484717416378</v>
      </c>
      <c r="Q357" s="295">
        <v>0</v>
      </c>
      <c r="R357" s="296">
        <f t="shared" si="49"/>
        <v>6.9234545395191749E-2</v>
      </c>
      <c r="S357" s="301">
        <f t="shared" si="57"/>
        <v>1.144917116235418E-2</v>
      </c>
      <c r="T357" s="303">
        <v>0</v>
      </c>
      <c r="U357" s="298">
        <f>(Company_data!U357+Misc!T357)/(Company_data!J357-Company_data!I357)</f>
        <v>1.8909659998061832</v>
      </c>
      <c r="V357" s="292">
        <f t="shared" si="50"/>
        <v>6.3032199993539442E-2</v>
      </c>
      <c r="W357" s="299">
        <v>1</v>
      </c>
      <c r="X357" s="290">
        <v>5.133451410831294E-2</v>
      </c>
      <c r="Y357" s="290">
        <v>8.7825430154332584E-2</v>
      </c>
      <c r="Z357" s="296">
        <f>(Company_data!T357+F357)/Company_data!J357</f>
        <v>2.146270907250944</v>
      </c>
      <c r="AA357" s="296">
        <f>(Company_data!S357+F357)/Company_data!J357+(Y357*1000)</f>
        <v>89.971701061583531</v>
      </c>
      <c r="AC357" s="290">
        <v>2.8330783920752444E-3</v>
      </c>
      <c r="AD357" s="301">
        <f t="shared" si="51"/>
        <v>6.8367496855480117E-2</v>
      </c>
      <c r="AE357" s="292">
        <v>0</v>
      </c>
      <c r="AF357" s="301">
        <f t="shared" si="52"/>
        <v>6.8367496855480117E-2</v>
      </c>
      <c r="AG357" s="292">
        <v>0</v>
      </c>
      <c r="AH357" s="292">
        <v>0</v>
      </c>
      <c r="AI357" s="292">
        <v>0</v>
      </c>
      <c r="AJ357" s="292">
        <v>0</v>
      </c>
      <c r="AL357" s="290">
        <v>7.2472335177359112E-2</v>
      </c>
      <c r="AN357" s="290">
        <v>7.88478083265476E-2</v>
      </c>
      <c r="AO357" s="290">
        <v>7.5041793682638108E-2</v>
      </c>
      <c r="AP357" s="304">
        <v>3.3239132383221515E-2</v>
      </c>
      <c r="AQ357" s="304">
        <v>4.1802661299416601E-2</v>
      </c>
      <c r="AR357" s="304">
        <v>3.5981419131339447E-2</v>
      </c>
      <c r="AS357" s="304">
        <v>7.0550315983687009E-2</v>
      </c>
      <c r="AT357" s="304">
        <v>7.8302587896254536E-2</v>
      </c>
      <c r="AU357" s="290">
        <v>4.1802661299416601E-2</v>
      </c>
      <c r="AV357" s="292">
        <v>3.3239132383221515E-2</v>
      </c>
      <c r="AW357" s="300">
        <f t="shared" si="53"/>
        <v>7.5041793682638108E-2</v>
      </c>
      <c r="AX357" s="292">
        <v>4.229795172822734E-2</v>
      </c>
      <c r="AY357" s="300">
        <v>4.2356892280527955E-2</v>
      </c>
      <c r="AZ357" s="300"/>
      <c r="BA357" s="235"/>
      <c r="BB357" s="235"/>
      <c r="BC357" s="235"/>
      <c r="BD357" s="235"/>
      <c r="BE357" s="301">
        <v>0.37099633389061448</v>
      </c>
    </row>
    <row r="358" spans="1:57" x14ac:dyDescent="0.25">
      <c r="A358" s="283">
        <v>2009</v>
      </c>
      <c r="B358" s="283">
        <v>6</v>
      </c>
      <c r="C358" s="283">
        <v>30</v>
      </c>
      <c r="D358" s="283">
        <v>31</v>
      </c>
      <c r="E358" s="283">
        <f t="shared" si="48"/>
        <v>31</v>
      </c>
      <c r="F358" s="286">
        <v>0</v>
      </c>
      <c r="G358" s="290">
        <v>4.7562828471215512E-2</v>
      </c>
      <c r="H358" s="290">
        <v>0.11447303390721215</v>
      </c>
      <c r="I358" s="291">
        <v>6.9572855707907527E-2</v>
      </c>
      <c r="J358" s="301">
        <f t="shared" si="55"/>
        <v>6.6011023212910455E-2</v>
      </c>
      <c r="K358" s="302">
        <v>8254</v>
      </c>
      <c r="L358" s="302">
        <v>1727</v>
      </c>
      <c r="M358" s="302">
        <v>5760.3929999999818</v>
      </c>
      <c r="N358" s="302">
        <v>277481.739</v>
      </c>
      <c r="O358" s="293">
        <f t="shared" si="45"/>
        <v>0.69789108311121661</v>
      </c>
      <c r="P358" s="294">
        <f t="shared" si="46"/>
        <v>160.67269195136075</v>
      </c>
      <c r="Q358" s="295">
        <v>0</v>
      </c>
      <c r="R358" s="296">
        <f t="shared" si="49"/>
        <v>7.6831614093453904E-2</v>
      </c>
      <c r="S358" s="301">
        <f t="shared" si="57"/>
        <v>1.1375002587676382E-2</v>
      </c>
      <c r="T358" s="303">
        <v>0</v>
      </c>
      <c r="U358" s="298">
        <f>(Company_data!U358+Misc!T358)/(Company_data!J358-Company_data!I358)</f>
        <v>2.1921451528742328</v>
      </c>
      <c r="V358" s="292">
        <f t="shared" si="50"/>
        <v>7.0714359770136542E-2</v>
      </c>
      <c r="W358" s="299">
        <v>1</v>
      </c>
      <c r="X358" s="290">
        <v>6.6910205435996642E-2</v>
      </c>
      <c r="Y358" s="290">
        <v>0.11447303390721215</v>
      </c>
      <c r="Z358" s="296">
        <f>(Company_data!T358+F358)/Company_data!J358</f>
        <v>2.304948422803617</v>
      </c>
      <c r="AA358" s="296">
        <f>(Company_data!S358+F358)/Company_data!J358+(Y358*1000)</f>
        <v>116.77798233001577</v>
      </c>
      <c r="AC358" s="290">
        <v>3.8157677969070714E-3</v>
      </c>
      <c r="AD358" s="301">
        <f t="shared" si="51"/>
        <v>6.9572855707907527E-2</v>
      </c>
      <c r="AE358" s="292">
        <v>0</v>
      </c>
      <c r="AF358" s="301">
        <f t="shared" si="52"/>
        <v>6.9572855707907527E-2</v>
      </c>
      <c r="AG358" s="292">
        <v>0</v>
      </c>
      <c r="AH358" s="292">
        <v>0</v>
      </c>
      <c r="AI358" s="292">
        <v>0</v>
      </c>
      <c r="AJ358" s="292">
        <v>0</v>
      </c>
      <c r="AL358" s="290">
        <v>8.2437965647151917E-2</v>
      </c>
      <c r="AN358" s="290">
        <v>9.065025097666897E-2</v>
      </c>
      <c r="AO358" s="290">
        <v>8.9177744928681163E-2</v>
      </c>
      <c r="AP358" s="304">
        <v>4.630474841682565E-2</v>
      </c>
      <c r="AQ358" s="304">
        <v>4.2872996511855499E-2</v>
      </c>
      <c r="AR358" s="304">
        <v>3.4875137175936398E-2</v>
      </c>
      <c r="AS358" s="304">
        <v>8.484894394459655E-2</v>
      </c>
      <c r="AT358" s="304">
        <v>9.3764194275740148E-2</v>
      </c>
      <c r="AU358" s="290">
        <v>4.2872996511855499E-2</v>
      </c>
      <c r="AV358" s="292">
        <v>4.630474841682565E-2</v>
      </c>
      <c r="AW358" s="300">
        <f t="shared" si="53"/>
        <v>8.9177744928681149E-2</v>
      </c>
      <c r="AX358" s="292">
        <v>4.3606879687065621E-2</v>
      </c>
      <c r="AY358" s="300">
        <v>4.3087422505453457E-2</v>
      </c>
      <c r="AZ358" s="300"/>
      <c r="BA358" s="235"/>
      <c r="BB358" s="235"/>
      <c r="BC358" s="235"/>
      <c r="BD358" s="235"/>
      <c r="BE358" s="301">
        <v>0.41677246875922208</v>
      </c>
    </row>
    <row r="359" spans="1:57" x14ac:dyDescent="0.25">
      <c r="A359" s="283">
        <v>2009</v>
      </c>
      <c r="B359" s="283">
        <v>7</v>
      </c>
      <c r="C359" s="283">
        <v>31</v>
      </c>
      <c r="D359" s="283">
        <v>30</v>
      </c>
      <c r="E359" s="283">
        <f t="shared" si="48"/>
        <v>30</v>
      </c>
      <c r="F359" s="286">
        <v>0</v>
      </c>
      <c r="G359" s="290">
        <v>5.6425711777332445E-2</v>
      </c>
      <c r="H359" s="290">
        <v>0.13580400125770919</v>
      </c>
      <c r="I359" s="291">
        <v>6.9661988181112675E-2</v>
      </c>
      <c r="J359" s="301">
        <f t="shared" si="55"/>
        <v>6.6677861711954445E-2</v>
      </c>
      <c r="K359" s="302">
        <v>8132</v>
      </c>
      <c r="L359" s="302">
        <v>1729</v>
      </c>
      <c r="M359" s="302">
        <v>6184.4880000000121</v>
      </c>
      <c r="N359" s="302">
        <v>251807.008</v>
      </c>
      <c r="O359" s="293">
        <f t="shared" si="45"/>
        <v>0.76051254303984406</v>
      </c>
      <c r="P359" s="294">
        <f t="shared" si="46"/>
        <v>145.63736726431463</v>
      </c>
      <c r="Q359" s="295">
        <v>0</v>
      </c>
      <c r="R359" s="296">
        <f t="shared" si="49"/>
        <v>7.8938046284241878E-2</v>
      </c>
      <c r="S359" s="301">
        <f t="shared" si="57"/>
        <v>1.1115250400452852E-2</v>
      </c>
      <c r="T359" s="303">
        <v>0</v>
      </c>
      <c r="U359" s="298">
        <f>(Company_data!U359+Misc!T359)/(Company_data!J359-Company_data!I359)</f>
        <v>2.1675013741586158</v>
      </c>
      <c r="V359" s="292">
        <f t="shared" si="50"/>
        <v>7.2250045805287197E-2</v>
      </c>
      <c r="W359" s="299">
        <v>1</v>
      </c>
      <c r="X359" s="290">
        <v>7.9378289480376757E-2</v>
      </c>
      <c r="Y359" s="290">
        <v>0.13580400125770919</v>
      </c>
      <c r="Z359" s="296">
        <f>(Company_data!T359+F359)/Company_data!J359</f>
        <v>2.4470794348114984</v>
      </c>
      <c r="AA359" s="296">
        <f>(Company_data!S359+F359)/Company_data!J359+(Y359*1000)</f>
        <v>138.25108069252067</v>
      </c>
      <c r="AC359" s="290">
        <v>4.3807742341196512E-3</v>
      </c>
      <c r="AD359" s="301">
        <f t="shared" si="51"/>
        <v>6.9661988181112675E-2</v>
      </c>
      <c r="AE359" s="292">
        <v>0</v>
      </c>
      <c r="AF359" s="301">
        <f t="shared" si="52"/>
        <v>6.9661988181112675E-2</v>
      </c>
      <c r="AG359" s="292">
        <v>0</v>
      </c>
      <c r="AH359" s="292">
        <v>0</v>
      </c>
      <c r="AI359" s="292">
        <v>0</v>
      </c>
      <c r="AJ359" s="292">
        <v>0</v>
      </c>
      <c r="AL359" s="290">
        <v>9.1854964193213581E-2</v>
      </c>
      <c r="AN359" s="290">
        <v>0.10218592760673822</v>
      </c>
      <c r="AO359" s="290">
        <v>9.9213114294761776E-2</v>
      </c>
      <c r="AP359" s="304">
        <v>5.3885798859261272E-2</v>
      </c>
      <c r="AQ359" s="304">
        <v>4.5327315435500518E-2</v>
      </c>
      <c r="AR359" s="304">
        <v>3.5429252415881116E-2</v>
      </c>
      <c r="AS359" s="304">
        <v>9.423196880014717E-2</v>
      </c>
      <c r="AT359" s="304">
        <v>0.10456350763351853</v>
      </c>
      <c r="AU359" s="290">
        <v>4.5327315435500518E-2</v>
      </c>
      <c r="AV359" s="292">
        <v>5.3885798859261272E-2</v>
      </c>
      <c r="AW359" s="300">
        <f t="shared" si="53"/>
        <v>9.9213114294761789E-2</v>
      </c>
      <c r="AX359" s="292">
        <v>4.6194397387712541E-2</v>
      </c>
      <c r="AY359" s="300">
        <v>4.5760215829405773E-2</v>
      </c>
      <c r="AZ359" s="300"/>
      <c r="BA359" s="235"/>
      <c r="BB359" s="235"/>
      <c r="BC359" s="235"/>
      <c r="BD359" s="235"/>
      <c r="BE359" s="301">
        <v>0.37320737878903104</v>
      </c>
    </row>
    <row r="360" spans="1:57" x14ac:dyDescent="0.25">
      <c r="A360" s="283">
        <v>2009</v>
      </c>
      <c r="B360" s="283">
        <v>8</v>
      </c>
      <c r="C360" s="283">
        <v>31</v>
      </c>
      <c r="D360" s="283">
        <v>31</v>
      </c>
      <c r="E360" s="283">
        <f t="shared" si="48"/>
        <v>31</v>
      </c>
      <c r="F360" s="286">
        <v>0</v>
      </c>
      <c r="G360" s="290">
        <v>5.7142426309841496E-2</v>
      </c>
      <c r="H360" s="290">
        <v>0.13752897198839975</v>
      </c>
      <c r="I360" s="291">
        <v>7.0021738357309252E-2</v>
      </c>
      <c r="J360" s="301">
        <f t="shared" si="55"/>
        <v>6.7261879408087533E-2</v>
      </c>
      <c r="K360" s="302">
        <v>7973</v>
      </c>
      <c r="L360" s="302">
        <v>1710</v>
      </c>
      <c r="M360" s="302">
        <v>5655.9969999999739</v>
      </c>
      <c r="N360" s="302">
        <v>263557.11600000004</v>
      </c>
      <c r="O360" s="293">
        <f t="shared" si="45"/>
        <v>0.70939382917345717</v>
      </c>
      <c r="P360" s="294">
        <f t="shared" si="46"/>
        <v>154.12696842105265</v>
      </c>
      <c r="Q360" s="295">
        <v>0</v>
      </c>
      <c r="R360" s="296">
        <f t="shared" si="49"/>
        <v>8.2085795312120874E-2</v>
      </c>
      <c r="S360" s="301">
        <f t="shared" si="57"/>
        <v>1.0723521170643978E-2</v>
      </c>
      <c r="T360" s="303">
        <v>0</v>
      </c>
      <c r="U360" s="298">
        <f>(Company_data!U360+Misc!T360)/(Company_data!J360-Company_data!I360)</f>
        <v>2.3487717354870776</v>
      </c>
      <c r="V360" s="292">
        <f t="shared" si="50"/>
        <v>7.5766830177002503E-2</v>
      </c>
      <c r="W360" s="299">
        <v>1</v>
      </c>
      <c r="X360" s="290">
        <v>8.0386545678558227E-2</v>
      </c>
      <c r="Y360" s="290">
        <v>0.13752897198839975</v>
      </c>
      <c r="Z360" s="296">
        <f>(Company_data!T360+F360)/Company_data!J360</f>
        <v>2.5446596546757472</v>
      </c>
      <c r="AA360" s="296">
        <f>(Company_data!S360+F360)/Company_data!J360+(Y360*1000)</f>
        <v>140.07363164307549</v>
      </c>
      <c r="AC360" s="290">
        <v>4.4364184512387011E-3</v>
      </c>
      <c r="AD360" s="301">
        <f t="shared" si="51"/>
        <v>7.0021738357309252E-2</v>
      </c>
      <c r="AE360" s="292">
        <v>0</v>
      </c>
      <c r="AF360" s="301">
        <f t="shared" si="52"/>
        <v>7.0021738357309252E-2</v>
      </c>
      <c r="AG360" s="292">
        <v>0</v>
      </c>
      <c r="AH360" s="292">
        <v>0</v>
      </c>
      <c r="AI360" s="292">
        <v>0</v>
      </c>
      <c r="AJ360" s="292">
        <v>0</v>
      </c>
      <c r="AL360" s="290">
        <v>9.4463487178504058E-2</v>
      </c>
      <c r="AN360" s="290">
        <v>0.10302024321758185</v>
      </c>
      <c r="AO360" s="290">
        <v>0.10406594714237724</v>
      </c>
      <c r="AP360" s="304">
        <v>5.8035855068507738E-2</v>
      </c>
      <c r="AQ360" s="304">
        <v>4.6030092073869509E-2</v>
      </c>
      <c r="AR360" s="304">
        <v>3.7321060868662548E-2</v>
      </c>
      <c r="AS360" s="304">
        <v>0.10074770048109856</v>
      </c>
      <c r="AT360" s="304">
        <v>0.10983637388995496</v>
      </c>
      <c r="AU360" s="290">
        <v>4.6030092073869509E-2</v>
      </c>
      <c r="AV360" s="292">
        <v>5.8035855068507738E-2</v>
      </c>
      <c r="AW360" s="300">
        <f t="shared" si="53"/>
        <v>0.10406594714237724</v>
      </c>
      <c r="AX360" s="292">
        <v>4.6971921763137504E-2</v>
      </c>
      <c r="AY360" s="300">
        <v>4.5877816907740343E-2</v>
      </c>
      <c r="AZ360" s="300"/>
      <c r="BA360" s="235"/>
      <c r="BB360" s="235"/>
      <c r="BC360" s="235"/>
      <c r="BD360" s="235"/>
      <c r="BE360" s="301">
        <v>0.4176454309016</v>
      </c>
    </row>
    <row r="361" spans="1:57" x14ac:dyDescent="0.25">
      <c r="A361" s="283">
        <v>2009</v>
      </c>
      <c r="B361" s="283">
        <v>9</v>
      </c>
      <c r="C361" s="283">
        <v>30</v>
      </c>
      <c r="D361" s="283">
        <v>31</v>
      </c>
      <c r="E361" s="283">
        <f t="shared" si="48"/>
        <v>31</v>
      </c>
      <c r="F361" s="286">
        <v>0</v>
      </c>
      <c r="G361" s="290">
        <v>4.8672238146036696E-2</v>
      </c>
      <c r="H361" s="290">
        <v>0.11714313355024859</v>
      </c>
      <c r="I361" s="291">
        <v>7.0598851448301053E-2</v>
      </c>
      <c r="J361" s="301">
        <f t="shared" si="55"/>
        <v>6.780922562685214E-2</v>
      </c>
      <c r="K361" s="302">
        <v>7855</v>
      </c>
      <c r="L361" s="302">
        <v>1693</v>
      </c>
      <c r="M361" s="302">
        <v>5573.9039999999804</v>
      </c>
      <c r="N361" s="302">
        <v>267282.74200000003</v>
      </c>
      <c r="O361" s="293">
        <f t="shared" si="45"/>
        <v>0.70959949077020756</v>
      </c>
      <c r="P361" s="294">
        <f t="shared" si="46"/>
        <v>157.8752167749557</v>
      </c>
      <c r="Q361" s="295">
        <v>0</v>
      </c>
      <c r="R361" s="296">
        <f t="shared" si="49"/>
        <v>7.668250397823391E-2</v>
      </c>
      <c r="S361" s="301">
        <f t="shared" si="57"/>
        <v>1.0285760153919958E-2</v>
      </c>
      <c r="T361" s="303">
        <v>0</v>
      </c>
      <c r="U361" s="298">
        <f>(Company_data!U361+Misc!T361)/(Company_data!J361-Company_data!I361)</f>
        <v>2.1914611579968408</v>
      </c>
      <c r="V361" s="292">
        <f t="shared" si="50"/>
        <v>7.0692295419252926E-2</v>
      </c>
      <c r="W361" s="299">
        <v>1</v>
      </c>
      <c r="X361" s="290">
        <v>6.847089540421189E-2</v>
      </c>
      <c r="Y361" s="290">
        <v>0.11714313355024859</v>
      </c>
      <c r="Z361" s="296">
        <f>(Company_data!T361+F361)/Company_data!J361</f>
        <v>2.3004751193470172</v>
      </c>
      <c r="AA361" s="296">
        <f>(Company_data!S361+F361)/Company_data!J361+(Y361*1000)</f>
        <v>119.4436086695956</v>
      </c>
      <c r="AC361" s="290">
        <v>3.9047711183416191E-3</v>
      </c>
      <c r="AD361" s="301">
        <f t="shared" si="51"/>
        <v>7.0598851448301053E-2</v>
      </c>
      <c r="AE361" s="292">
        <v>0</v>
      </c>
      <c r="AF361" s="301">
        <f t="shared" si="52"/>
        <v>7.0598851448301053E-2</v>
      </c>
      <c r="AG361" s="292">
        <v>0</v>
      </c>
      <c r="AH361" s="292">
        <v>0</v>
      </c>
      <c r="AI361" s="292">
        <v>0</v>
      </c>
      <c r="AJ361" s="292">
        <v>0</v>
      </c>
      <c r="AL361" s="290">
        <v>8.8529978622444883E-2</v>
      </c>
      <c r="AN361" s="290">
        <v>9.1964269647619099E-2</v>
      </c>
      <c r="AO361" s="290">
        <v>9.0523103413122752E-2</v>
      </c>
      <c r="AP361" s="304">
        <v>4.74409342086725E-2</v>
      </c>
      <c r="AQ361" s="304">
        <v>4.3082169204450252E-2</v>
      </c>
      <c r="AR361" s="304">
        <v>3.9857740476408193E-2</v>
      </c>
      <c r="AS361" s="304">
        <v>9.054655981422377E-2</v>
      </c>
      <c r="AT361" s="304">
        <v>9.5224499898846668E-2</v>
      </c>
      <c r="AU361" s="290">
        <v>4.3082169204450252E-2</v>
      </c>
      <c r="AV361" s="292">
        <v>4.74409342086725E-2</v>
      </c>
      <c r="AW361" s="300">
        <f t="shared" si="53"/>
        <v>9.0523103413122752E-2</v>
      </c>
      <c r="AX361" s="292">
        <v>4.38364685879939E-2</v>
      </c>
      <c r="AY361" s="300">
        <v>4.3292031501582409E-2</v>
      </c>
      <c r="AZ361" s="300"/>
      <c r="BA361" s="235"/>
      <c r="BB361" s="235"/>
      <c r="BC361" s="235"/>
      <c r="BD361" s="235"/>
      <c r="BE361" s="301">
        <v>0.44962064764343829</v>
      </c>
    </row>
    <row r="362" spans="1:57" x14ac:dyDescent="0.25">
      <c r="A362" s="283">
        <v>2009</v>
      </c>
      <c r="B362" s="283">
        <v>10</v>
      </c>
      <c r="C362" s="283">
        <v>31</v>
      </c>
      <c r="D362" s="283">
        <v>30</v>
      </c>
      <c r="E362" s="283">
        <f t="shared" si="48"/>
        <v>30</v>
      </c>
      <c r="F362" s="286">
        <v>0</v>
      </c>
      <c r="G362" s="290">
        <v>3.4842688167570843E-2</v>
      </c>
      <c r="H362" s="290">
        <v>8.3858516245277154E-2</v>
      </c>
      <c r="I362" s="291">
        <v>7.0547459910148907E-2</v>
      </c>
      <c r="J362" s="301">
        <f t="shared" si="55"/>
        <v>6.8249461685197674E-2</v>
      </c>
      <c r="K362" s="302">
        <v>7778</v>
      </c>
      <c r="L362" s="302">
        <v>1677</v>
      </c>
      <c r="M362" s="302">
        <v>5420.5959999999905</v>
      </c>
      <c r="N362" s="302">
        <v>254694.90400000001</v>
      </c>
      <c r="O362" s="293">
        <f t="shared" si="45"/>
        <v>0.69691385960401009</v>
      </c>
      <c r="P362" s="294">
        <f t="shared" si="46"/>
        <v>151.87531544424567</v>
      </c>
      <c r="Q362" s="295">
        <v>0</v>
      </c>
      <c r="R362" s="296">
        <f t="shared" si="49"/>
        <v>7.4191743600623639E-2</v>
      </c>
      <c r="S362" s="301">
        <f t="shared" si="57"/>
        <v>9.6853266762778126E-3</v>
      </c>
      <c r="T362" s="303">
        <v>0</v>
      </c>
      <c r="U362" s="298">
        <f>(Company_data!U362+Misc!T362)/(Company_data!J362-Company_data!I362)</f>
        <v>2.0540847061461629</v>
      </c>
      <c r="V362" s="292">
        <f t="shared" si="50"/>
        <v>6.8469490204872099E-2</v>
      </c>
      <c r="W362" s="299">
        <v>1</v>
      </c>
      <c r="X362" s="290">
        <v>4.9015828077706311E-2</v>
      </c>
      <c r="Y362" s="290">
        <v>8.3858516245277154E-2</v>
      </c>
      <c r="Z362" s="296">
        <f>(Company_data!T362+F362)/Company_data!J362</f>
        <v>2.2999440516193328</v>
      </c>
      <c r="AA362" s="296">
        <f>(Company_data!S362+F362)/Company_data!J362+(Y362*1000)</f>
        <v>86.158460296896493</v>
      </c>
      <c r="AC362" s="290">
        <v>2.7051134272670051E-3</v>
      </c>
      <c r="AD362" s="301">
        <f t="shared" si="51"/>
        <v>7.0547459910148907E-2</v>
      </c>
      <c r="AE362" s="292">
        <v>0</v>
      </c>
      <c r="AF362" s="301">
        <f t="shared" si="52"/>
        <v>7.0547459910148907E-2</v>
      </c>
      <c r="AG362" s="292">
        <v>0</v>
      </c>
      <c r="AH362" s="292">
        <v>0</v>
      </c>
      <c r="AI362" s="292">
        <v>0</v>
      </c>
      <c r="AJ362" s="292">
        <v>0</v>
      </c>
      <c r="AL362" s="290">
        <v>7.733020946021088E-2</v>
      </c>
      <c r="AN362" s="290">
        <v>7.6949865749606466E-2</v>
      </c>
      <c r="AO362" s="290">
        <v>8.6246268465334855E-2</v>
      </c>
      <c r="AP362" s="304">
        <v>4.2785350848118492E-2</v>
      </c>
      <c r="AQ362" s="304">
        <v>4.3460917617216363E-2</v>
      </c>
      <c r="AR362" s="304">
        <v>4.2487521292640038E-2</v>
      </c>
      <c r="AS362" s="304">
        <v>8.742691452874321E-2</v>
      </c>
      <c r="AT362" s="304">
        <v>9.0473130616007383E-2</v>
      </c>
      <c r="AU362" s="290">
        <v>4.3460917617216363E-2</v>
      </c>
      <c r="AV362" s="292">
        <v>4.2785350848118492E-2</v>
      </c>
      <c r="AW362" s="300">
        <f t="shared" si="53"/>
        <v>8.6246268465334855E-2</v>
      </c>
      <c r="AX362" s="292">
        <v>4.4128028317684455E-2</v>
      </c>
      <c r="AY362" s="300">
        <v>4.2107177582035617E-2</v>
      </c>
      <c r="AZ362" s="300"/>
      <c r="BA362" s="235"/>
      <c r="BB362" s="235"/>
      <c r="BC362" s="235"/>
      <c r="BD362" s="235"/>
      <c r="BE362" s="301">
        <v>0.42395511717430251</v>
      </c>
    </row>
    <row r="363" spans="1:57" x14ac:dyDescent="0.25">
      <c r="A363" s="283">
        <v>2009</v>
      </c>
      <c r="B363" s="283">
        <v>11</v>
      </c>
      <c r="C363" s="283">
        <v>30</v>
      </c>
      <c r="D363" s="283">
        <v>31</v>
      </c>
      <c r="E363" s="283">
        <f t="shared" si="48"/>
        <v>31</v>
      </c>
      <c r="F363" s="286">
        <v>0</v>
      </c>
      <c r="G363" s="290">
        <v>1.3674154084968672E-2</v>
      </c>
      <c r="H363" s="290">
        <v>3.2910614329178883E-2</v>
      </c>
      <c r="I363" s="291">
        <v>6.9277195472018868E-2</v>
      </c>
      <c r="J363" s="301">
        <f t="shared" si="55"/>
        <v>6.8535478367215921E-2</v>
      </c>
      <c r="K363" s="302">
        <v>7703</v>
      </c>
      <c r="L363" s="302">
        <v>1664</v>
      </c>
      <c r="M363" s="302">
        <v>4734.0739999999996</v>
      </c>
      <c r="N363" s="302">
        <v>245366.13099999999</v>
      </c>
      <c r="O363" s="293">
        <f t="shared" ref="O363:P366" si="59">M363/K363</f>
        <v>0.61457536024925352</v>
      </c>
      <c r="P363" s="294">
        <f t="shared" si="59"/>
        <v>147.45560757211538</v>
      </c>
      <c r="Q363" s="295">
        <v>0</v>
      </c>
      <c r="R363" s="296">
        <f t="shared" si="49"/>
        <v>6.0127474503098841E-2</v>
      </c>
      <c r="S363" s="301">
        <f t="shared" si="57"/>
        <v>8.9638279964050702E-3</v>
      </c>
      <c r="T363" s="303">
        <v>0</v>
      </c>
      <c r="U363" s="298">
        <f>(Company_data!U363+Misc!T363)/(Company_data!J363-Company_data!I363)</f>
        <v>1.777551433744897</v>
      </c>
      <c r="V363" s="292">
        <f t="shared" si="50"/>
        <v>5.7340368830480548E-2</v>
      </c>
      <c r="W363" s="299">
        <v>1</v>
      </c>
      <c r="X363" s="290">
        <v>1.9236460244210218E-2</v>
      </c>
      <c r="Y363" s="290">
        <v>3.2910614329178883E-2</v>
      </c>
      <c r="Z363" s="296">
        <f>(Company_data!T363+F363)/Company_data!J363</f>
        <v>1.8038242350929652</v>
      </c>
      <c r="AA363" s="296">
        <f>(Company_data!S363+F363)/Company_data!J363+(Y363*1000)</f>
        <v>34.714438564271852</v>
      </c>
      <c r="AC363" s="290">
        <v>1.0970204776392964E-3</v>
      </c>
      <c r="AD363" s="301">
        <f t="shared" si="51"/>
        <v>6.9277195472018868E-2</v>
      </c>
      <c r="AE363" s="292">
        <v>0</v>
      </c>
      <c r="AF363" s="301">
        <f t="shared" si="52"/>
        <v>6.9277195472018868E-2</v>
      </c>
      <c r="AG363" s="292">
        <v>0</v>
      </c>
      <c r="AH363" s="292">
        <v>0</v>
      </c>
      <c r="AI363" s="292">
        <v>0</v>
      </c>
      <c r="AJ363" s="292">
        <v>0</v>
      </c>
      <c r="AL363" s="290">
        <v>5.8414761128173627E-2</v>
      </c>
      <c r="AN363" s="290">
        <v>5.0978904324435102E-2</v>
      </c>
      <c r="AO363" s="290">
        <v>5.3959353346242869E-2</v>
      </c>
      <c r="AP363" s="304">
        <v>1.6220590802553645E-2</v>
      </c>
      <c r="AQ363" s="304">
        <v>3.7738762543689228E-2</v>
      </c>
      <c r="AR363" s="304">
        <v>4.4740607043204962E-2</v>
      </c>
      <c r="AS363" s="304">
        <v>5.8285313704567111E-2</v>
      </c>
      <c r="AT363" s="304">
        <v>5.5501053588351695E-2</v>
      </c>
      <c r="AU363" s="290">
        <v>3.7738762543689228E-2</v>
      </c>
      <c r="AV363" s="292">
        <v>1.6220590802553645E-2</v>
      </c>
      <c r="AW363" s="300">
        <f t="shared" si="53"/>
        <v>5.3959353346242869E-2</v>
      </c>
      <c r="AX363" s="292">
        <v>3.7930905741436399E-2</v>
      </c>
      <c r="AY363" s="300">
        <v>3.7304750239466423E-2</v>
      </c>
      <c r="AZ363" s="300"/>
      <c r="BA363" s="235"/>
      <c r="BB363" s="235"/>
      <c r="BC363" s="235"/>
      <c r="BD363" s="235"/>
      <c r="BE363" s="301">
        <v>0.48467556178598381</v>
      </c>
    </row>
    <row r="364" spans="1:57" x14ac:dyDescent="0.25">
      <c r="A364" s="283">
        <v>2009</v>
      </c>
      <c r="B364" s="283">
        <v>12</v>
      </c>
      <c r="C364" s="283">
        <v>31</v>
      </c>
      <c r="D364" s="283">
        <v>30</v>
      </c>
      <c r="E364" s="283">
        <f t="shared" si="48"/>
        <v>30</v>
      </c>
      <c r="F364" s="286">
        <v>0</v>
      </c>
      <c r="G364" s="290">
        <v>7.4632059027178255E-3</v>
      </c>
      <c r="H364" s="290">
        <v>1.7962258549769763E-2</v>
      </c>
      <c r="I364" s="291">
        <v>6.9433885594527719E-2</v>
      </c>
      <c r="J364" s="301">
        <f t="shared" si="55"/>
        <v>6.873428410353051E-2</v>
      </c>
      <c r="K364" s="302">
        <v>7561</v>
      </c>
      <c r="L364" s="302">
        <v>1653</v>
      </c>
      <c r="M364" s="302">
        <v>4670.6769999999997</v>
      </c>
      <c r="N364" s="302">
        <v>284375.18099999998</v>
      </c>
      <c r="O364" s="293">
        <f t="shared" si="59"/>
        <v>0.61773270731384733</v>
      </c>
      <c r="P364" s="294">
        <f t="shared" si="59"/>
        <v>172.03580217785841</v>
      </c>
      <c r="Q364" s="295">
        <v>0</v>
      </c>
      <c r="R364" s="296">
        <f t="shared" si="49"/>
        <v>5.8910623842237345E-2</v>
      </c>
      <c r="S364" s="301">
        <f t="shared" si="57"/>
        <v>8.0944710814722792E-3</v>
      </c>
      <c r="T364" s="303">
        <v>0</v>
      </c>
      <c r="U364" s="298">
        <f>(Company_data!U364+Misc!T364)/(Company_data!J364-Company_data!I364)</f>
        <v>1.6319150614236633</v>
      </c>
      <c r="V364" s="292">
        <f t="shared" si="50"/>
        <v>5.4397168714122111E-2</v>
      </c>
      <c r="W364" s="299">
        <v>1</v>
      </c>
      <c r="X364" s="290">
        <v>1.0499052647051938E-2</v>
      </c>
      <c r="Y364" s="290">
        <v>1.7962258549769763E-2</v>
      </c>
      <c r="Z364" s="296">
        <f>(Company_data!T364+F364)/Company_data!J364</f>
        <v>1.8262293391093576</v>
      </c>
      <c r="AA364" s="296">
        <f>(Company_data!S364+F364)/Company_data!J364+(Y364*1000)</f>
        <v>19.788487888879121</v>
      </c>
      <c r="AC364" s="290">
        <v>5.7942769515386327E-4</v>
      </c>
      <c r="AD364" s="301">
        <f t="shared" si="51"/>
        <v>6.9433885594527719E-2</v>
      </c>
      <c r="AE364" s="292">
        <v>0</v>
      </c>
      <c r="AF364" s="301">
        <f t="shared" si="52"/>
        <v>6.9433885594527719E-2</v>
      </c>
      <c r="AG364" s="292">
        <v>0</v>
      </c>
      <c r="AH364" s="292">
        <v>0</v>
      </c>
      <c r="AI364" s="292">
        <v>0</v>
      </c>
      <c r="AJ364" s="292">
        <v>0</v>
      </c>
      <c r="AL364" s="290">
        <v>5.3321208099065778E-2</v>
      </c>
      <c r="AN364" s="290">
        <v>4.487666683646023E-2</v>
      </c>
      <c r="AO364" s="290">
        <v>4.8121626663074263E-2</v>
      </c>
      <c r="AP364" s="304">
        <v>1.0235635422269265E-2</v>
      </c>
      <c r="AQ364" s="304">
        <v>3.7885991240804995E-2</v>
      </c>
      <c r="AR364" s="304">
        <v>4.5858002196347961E-2</v>
      </c>
      <c r="AS364" s="304">
        <v>5.2283936551883278E-2</v>
      </c>
      <c r="AT364" s="304">
        <v>3.6038143642994631E-2</v>
      </c>
      <c r="AU364" s="290">
        <v>3.7885991240804995E-2</v>
      </c>
      <c r="AV364" s="292">
        <v>1.0235635422269265E-2</v>
      </c>
      <c r="AW364" s="300">
        <f t="shared" si="53"/>
        <v>4.8121626663074263E-2</v>
      </c>
      <c r="AX364" s="292">
        <v>3.6038143642994631E-2</v>
      </c>
      <c r="AY364" s="300">
        <v>3.7413460933742412E-2</v>
      </c>
      <c r="AZ364" s="300"/>
      <c r="BA364" s="235">
        <f>AVERAGE(AU353:AU364)</f>
        <v>4.0346963455065409E-2</v>
      </c>
      <c r="BB364" s="235">
        <f>AVERAGE(AV353:AV364)</f>
        <v>2.868530632401493E-2</v>
      </c>
      <c r="BC364" s="235">
        <f t="shared" ref="BC364" si="60">AVERAGE(AW353:AW364)</f>
        <v>6.9032269779080349E-2</v>
      </c>
      <c r="BD364" s="235">
        <f>AVERAGE(AL353:AL364)</f>
        <v>6.9030314759848235E-2</v>
      </c>
      <c r="BE364" s="301">
        <v>0.39299362360460655</v>
      </c>
    </row>
    <row r="365" spans="1:57" x14ac:dyDescent="0.25">
      <c r="A365" s="283">
        <v>2010</v>
      </c>
      <c r="B365" s="283">
        <v>1</v>
      </c>
      <c r="C365" s="283">
        <v>31</v>
      </c>
      <c r="D365" s="283">
        <v>31</v>
      </c>
      <c r="E365" s="283">
        <f t="shared" si="48"/>
        <v>31</v>
      </c>
      <c r="F365" s="286">
        <v>0</v>
      </c>
      <c r="G365" s="290">
        <v>5.5542980495761358E-3</v>
      </c>
      <c r="H365" s="290">
        <v>1.3256864156945105E-2</v>
      </c>
      <c r="I365" s="291">
        <v>6.7657530990886533E-2</v>
      </c>
      <c r="J365" s="301">
        <f t="shared" si="55"/>
        <v>6.8838516194082891E-2</v>
      </c>
      <c r="K365" s="302">
        <v>7383</v>
      </c>
      <c r="L365" s="302">
        <v>1658</v>
      </c>
      <c r="M365" s="302">
        <v>4926.768</v>
      </c>
      <c r="N365" s="302">
        <v>262696.7</v>
      </c>
      <c r="O365" s="293">
        <f t="shared" si="59"/>
        <v>0.66731247460381959</v>
      </c>
      <c r="P365" s="294">
        <f t="shared" si="59"/>
        <v>158.44191797346201</v>
      </c>
      <c r="Q365" s="305">
        <v>0</v>
      </c>
      <c r="R365" s="296">
        <f t="shared" si="49"/>
        <v>6.6499775769218339E-2</v>
      </c>
      <c r="S365" s="301">
        <f t="shared" si="57"/>
        <v>7.2007261666548958E-3</v>
      </c>
      <c r="T365" s="303">
        <v>0</v>
      </c>
      <c r="U365" s="298">
        <f>(Company_data!U365+Misc!T365)/(Company_data!J365-Company_data!I365)</f>
        <v>1.9228755874170531</v>
      </c>
      <c r="V365" s="292">
        <f t="shared" si="50"/>
        <v>6.202824475538881E-2</v>
      </c>
      <c r="W365" s="299">
        <v>1</v>
      </c>
      <c r="X365" s="290">
        <v>7.7025661073689697E-3</v>
      </c>
      <c r="Y365" s="290">
        <v>1.3256864156945105E-2</v>
      </c>
      <c r="Z365" s="296">
        <f>(Company_data!T365+F365)/Company_data!J365</f>
        <v>2.0614930488457683</v>
      </c>
      <c r="AA365" s="296">
        <f>(Company_data!S365+F365)/Company_data!J365+(Y365*1000)</f>
        <v>15.342655549019522</v>
      </c>
      <c r="AC365" s="290">
        <v>4.2764077925629368E-4</v>
      </c>
      <c r="AD365" s="301">
        <f t="shared" si="51"/>
        <v>6.7657530990886533E-2</v>
      </c>
      <c r="AE365" s="292">
        <v>0</v>
      </c>
      <c r="AF365" s="301">
        <f t="shared" si="52"/>
        <v>6.7657530990886533E-2</v>
      </c>
      <c r="AG365" s="292">
        <v>0</v>
      </c>
      <c r="AH365" s="292">
        <v>0</v>
      </c>
      <c r="AI365" s="292">
        <v>0</v>
      </c>
      <c r="AJ365" s="292">
        <v>0</v>
      </c>
      <c r="AL365" s="290">
        <v>5.9665688090127039E-2</v>
      </c>
      <c r="AN365" s="290">
        <v>4.991791322693296E-2</v>
      </c>
      <c r="AO365" s="290">
        <v>4.7997537773700527E-2</v>
      </c>
      <c r="AP365" s="304">
        <v>3.9035573196622526E-3</v>
      </c>
      <c r="AQ365" s="304">
        <v>4.4093980454038277E-2</v>
      </c>
      <c r="AR365" s="304">
        <v>5.4111390040550905E-2</v>
      </c>
      <c r="AS365" s="304">
        <v>5.2286199830836926E-2</v>
      </c>
      <c r="AT365" s="304">
        <v>4.3327349015331924E-2</v>
      </c>
      <c r="AU365" s="290">
        <v>4.4093980454038277E-2</v>
      </c>
      <c r="AV365" s="292">
        <v>3.9035573196622526E-3</v>
      </c>
      <c r="AW365" s="300">
        <f t="shared" si="53"/>
        <v>4.7997537773700527E-2</v>
      </c>
      <c r="AX365" s="292">
        <v>4.3327349015331924E-2</v>
      </c>
      <c r="AY365" s="300">
        <v>4.4363615177356826E-2</v>
      </c>
      <c r="AZ365" s="300"/>
      <c r="BA365" s="235"/>
      <c r="BB365" s="235"/>
      <c r="BC365" s="235"/>
      <c r="BD365" s="235"/>
      <c r="BE365" s="301">
        <v>0.30644132680746483</v>
      </c>
    </row>
    <row r="366" spans="1:57" x14ac:dyDescent="0.25">
      <c r="A366" s="283">
        <v>2010</v>
      </c>
      <c r="B366" s="283">
        <v>2</v>
      </c>
      <c r="C366" s="283">
        <v>28</v>
      </c>
      <c r="D366" s="283">
        <v>28</v>
      </c>
      <c r="E366" s="283">
        <f t="shared" si="48"/>
        <v>28</v>
      </c>
      <c r="F366" s="286">
        <v>0</v>
      </c>
      <c r="G366" s="290">
        <v>7.4395119787467384E-3</v>
      </c>
      <c r="H366" s="290">
        <v>1.7756447136238522E-2</v>
      </c>
      <c r="I366" s="291">
        <v>6.6516888108810707E-2</v>
      </c>
      <c r="J366" s="301">
        <f t="shared" si="55"/>
        <v>6.8861179117969559E-2</v>
      </c>
      <c r="K366" s="302">
        <v>7353</v>
      </c>
      <c r="L366" s="302">
        <v>1640</v>
      </c>
      <c r="M366" s="302">
        <v>4096.777</v>
      </c>
      <c r="N366" s="302">
        <v>254443.23499999999</v>
      </c>
      <c r="O366" s="293">
        <f t="shared" si="59"/>
        <v>0.55715721474228208</v>
      </c>
      <c r="P366" s="294">
        <f t="shared" si="59"/>
        <v>155.14831402439023</v>
      </c>
      <c r="Q366" s="305">
        <v>0</v>
      </c>
      <c r="R366" s="296">
        <f t="shared" si="49"/>
        <v>5.9921541247393906E-2</v>
      </c>
      <c r="S366" s="301">
        <f t="shared" si="57"/>
        <v>6.2058981515925871E-3</v>
      </c>
      <c r="T366" s="303">
        <v>0</v>
      </c>
      <c r="U366" s="298">
        <f>(Company_data!U366+Misc!T366)/(Company_data!J366-Company_data!I366)</f>
        <v>1.5363189945404812</v>
      </c>
      <c r="V366" s="292">
        <f t="shared" si="50"/>
        <v>5.4868535519302895E-2</v>
      </c>
      <c r="W366" s="299">
        <v>1</v>
      </c>
      <c r="X366" s="290">
        <v>1.0316935157491785E-2</v>
      </c>
      <c r="Y366" s="290">
        <v>1.7756447136238522E-2</v>
      </c>
      <c r="Z366" s="296">
        <f>(Company_data!T366+F366)/Company_data!J366</f>
        <v>1.6778031549270294</v>
      </c>
      <c r="AA366" s="296">
        <f>(Company_data!S366+F366)/Company_data!J366+(Y366*1000)</f>
        <v>19.453310277522309</v>
      </c>
      <c r="AC366" s="290">
        <v>6.3415882629423292E-4</v>
      </c>
      <c r="AD366" s="301">
        <f t="shared" si="51"/>
        <v>6.6516888108810707E-2</v>
      </c>
      <c r="AE366" s="292">
        <v>0</v>
      </c>
      <c r="AF366" s="301">
        <f t="shared" si="52"/>
        <v>6.6516888108810707E-2</v>
      </c>
      <c r="AG366" s="292">
        <v>0</v>
      </c>
      <c r="AH366" s="292">
        <v>0</v>
      </c>
      <c r="AI366" s="292">
        <v>0</v>
      </c>
      <c r="AJ366" s="292">
        <v>0</v>
      </c>
      <c r="AL366" s="290">
        <v>5.9213263330833661E-2</v>
      </c>
      <c r="AN366" s="290">
        <v>4.7831388489897368E-2</v>
      </c>
      <c r="AO366" s="290">
        <v>4.0884622392332252E-2</v>
      </c>
      <c r="AP366" s="304">
        <v>1.4681225199127395E-3</v>
      </c>
      <c r="AQ366" s="304">
        <v>3.9416499872419512E-2</v>
      </c>
      <c r="AR366" s="304">
        <v>5.1773751352086922E-2</v>
      </c>
      <c r="AS366" s="304">
        <v>4.724699487456608E-2</v>
      </c>
      <c r="AT366" s="304">
        <v>3.906038233657351E-2</v>
      </c>
      <c r="AU366" s="290">
        <v>3.9416499872419512E-2</v>
      </c>
      <c r="AV366" s="292">
        <v>1.4681225199127395E-3</v>
      </c>
      <c r="AW366" s="300">
        <f t="shared" si="53"/>
        <v>4.0884622392332252E-2</v>
      </c>
      <c r="AX366" s="292">
        <v>3.906038233657351E-2</v>
      </c>
      <c r="AY366" s="300">
        <v>4.0391876511150643E-2</v>
      </c>
      <c r="AZ366" s="300"/>
      <c r="BA366" s="235"/>
      <c r="BB366" s="235"/>
      <c r="BC366" s="235"/>
      <c r="BD366" s="235"/>
      <c r="BE366" s="301">
        <v>0.29795764941484093</v>
      </c>
    </row>
    <row r="367" spans="1:57" x14ac:dyDescent="0.25">
      <c r="A367" s="283">
        <v>2010</v>
      </c>
      <c r="B367" s="283">
        <v>3</v>
      </c>
      <c r="C367" s="283">
        <v>31</v>
      </c>
      <c r="D367" s="283">
        <v>31</v>
      </c>
      <c r="E367" s="283">
        <f t="shared" si="48"/>
        <v>31</v>
      </c>
      <c r="F367" s="286">
        <v>0</v>
      </c>
      <c r="G367" s="290">
        <v>1.3692545201017051E-2</v>
      </c>
      <c r="H367" s="290">
        <v>3.2681035492246581E-2</v>
      </c>
      <c r="I367" s="291">
        <v>6.5934910173595304E-2</v>
      </c>
      <c r="J367" s="301">
        <f t="shared" si="55"/>
        <v>6.8791651997376552E-2</v>
      </c>
      <c r="K367" s="302">
        <v>7302</v>
      </c>
      <c r="L367" s="302">
        <v>1634</v>
      </c>
      <c r="M367" s="302">
        <v>3927.8440000000001</v>
      </c>
      <c r="N367" s="302">
        <v>231384.76300000001</v>
      </c>
      <c r="O367" s="293">
        <f t="shared" ref="O367:P373" si="61">M367/K367</f>
        <v>0.53791344837030952</v>
      </c>
      <c r="P367" s="294">
        <f t="shared" si="61"/>
        <v>141.60634210526317</v>
      </c>
      <c r="Q367" s="305">
        <v>0</v>
      </c>
      <c r="R367" s="296">
        <f t="shared" si="49"/>
        <v>5.5643761849541819E-2</v>
      </c>
      <c r="S367" s="301">
        <f t="shared" si="57"/>
        <v>5.1775820705586145E-3</v>
      </c>
      <c r="T367" s="303">
        <v>0</v>
      </c>
      <c r="U367" s="298">
        <f>(Company_data!U367+Misc!T367)/(Company_data!J367-Company_data!I367)</f>
        <v>1.6443996807851382</v>
      </c>
      <c r="V367" s="292">
        <f t="shared" si="50"/>
        <v>5.3045150993068974E-2</v>
      </c>
      <c r="W367" s="299">
        <v>1</v>
      </c>
      <c r="X367" s="290">
        <v>1.8988490291229527E-2</v>
      </c>
      <c r="Y367" s="290">
        <v>3.2681035492246581E-2</v>
      </c>
      <c r="Z367" s="296">
        <f>(Company_data!T367+F367)/Company_data!J367</f>
        <v>1.7249566173357964</v>
      </c>
      <c r="AA367" s="296">
        <f>(Company_data!S367+F367)/Company_data!J367+(Y367*1000)</f>
        <v>34.425612410146151</v>
      </c>
      <c r="AC367" s="290">
        <v>1.0542269513627929E-3</v>
      </c>
      <c r="AD367" s="301">
        <f t="shared" si="51"/>
        <v>6.5934910173595304E-2</v>
      </c>
      <c r="AE367" s="292">
        <v>0</v>
      </c>
      <c r="AF367" s="301">
        <f t="shared" si="52"/>
        <v>6.5934910173595304E-2</v>
      </c>
      <c r="AG367" s="292">
        <v>0</v>
      </c>
      <c r="AH367" s="292">
        <v>0</v>
      </c>
      <c r="AI367" s="292">
        <v>0</v>
      </c>
      <c r="AJ367" s="292">
        <v>0</v>
      </c>
      <c r="AL367" s="290">
        <v>6.2508019934566436E-2</v>
      </c>
      <c r="AN367" s="290">
        <v>5.9245178228170978E-2</v>
      </c>
      <c r="AO367" s="290">
        <v>4.6976986278773315E-2</v>
      </c>
      <c r="AP367" s="304">
        <v>3.1468969012617655E-3</v>
      </c>
      <c r="AQ367" s="304">
        <v>4.3830089377511552E-2</v>
      </c>
      <c r="AR367" s="304">
        <v>4.8815474733549392E-2</v>
      </c>
      <c r="AS367" s="304">
        <v>4.6753742185176916E-2</v>
      </c>
      <c r="AT367" s="304">
        <v>4.3187468632579697E-2</v>
      </c>
      <c r="AU367" s="290">
        <v>4.3830089377511552E-2</v>
      </c>
      <c r="AV367" s="292">
        <v>3.1468969012617655E-3</v>
      </c>
      <c r="AW367" s="300">
        <f t="shared" si="53"/>
        <v>4.6976986278773315E-2</v>
      </c>
      <c r="AX367" s="292">
        <v>4.3187468632579697E-2</v>
      </c>
      <c r="AY367" s="300">
        <v>4.5552633027153927E-2</v>
      </c>
      <c r="AZ367" s="300"/>
      <c r="BA367" s="235"/>
      <c r="BB367" s="235"/>
      <c r="BC367" s="235"/>
      <c r="BD367" s="235"/>
      <c r="BE367" s="301">
        <v>0.31912073952947528</v>
      </c>
    </row>
    <row r="368" spans="1:57" x14ac:dyDescent="0.25">
      <c r="A368" s="283">
        <v>2010</v>
      </c>
      <c r="B368" s="283">
        <v>4</v>
      </c>
      <c r="C368" s="283">
        <v>30</v>
      </c>
      <c r="D368" s="283">
        <v>31</v>
      </c>
      <c r="E368" s="283">
        <f t="shared" si="48"/>
        <v>31</v>
      </c>
      <c r="F368" s="286">
        <v>0</v>
      </c>
      <c r="G368" s="290">
        <v>2.4158330722594309E-2</v>
      </c>
      <c r="H368" s="290">
        <v>5.7660519077190407E-2</v>
      </c>
      <c r="I368" s="291">
        <v>6.6127401952423212E-2</v>
      </c>
      <c r="J368" s="301">
        <f t="shared" si="55"/>
        <v>6.8643183562710167E-2</v>
      </c>
      <c r="K368" s="302">
        <v>7314</v>
      </c>
      <c r="L368" s="302">
        <v>1632</v>
      </c>
      <c r="M368" s="302">
        <v>4044.0819999999999</v>
      </c>
      <c r="N368" s="302">
        <v>256527.03200000001</v>
      </c>
      <c r="O368" s="293">
        <f t="shared" si="61"/>
        <v>0.55292343450916048</v>
      </c>
      <c r="P368" s="294">
        <f t="shared" si="61"/>
        <v>157.18568137254903</v>
      </c>
      <c r="Q368" s="305">
        <v>0</v>
      </c>
      <c r="R368" s="296">
        <f t="shared" si="49"/>
        <v>5.86342749154228E-2</v>
      </c>
      <c r="S368" s="301">
        <f t="shared" si="57"/>
        <v>4.1800346190114107E-3</v>
      </c>
      <c r="T368" s="303">
        <v>0</v>
      </c>
      <c r="U368" s="298">
        <f>(Company_data!U368+Misc!T368)/(Company_data!J368-Company_data!I368)</f>
        <v>1.6550221431504279</v>
      </c>
      <c r="V368" s="292">
        <f t="shared" si="50"/>
        <v>5.3387811069368643E-2</v>
      </c>
      <c r="W368" s="299">
        <v>1</v>
      </c>
      <c r="X368" s="290">
        <v>3.3502188354596098E-2</v>
      </c>
      <c r="Y368" s="290">
        <v>5.7660519077190407E-2</v>
      </c>
      <c r="Z368" s="296">
        <f>(Company_data!T368+F368)/Company_data!J368</f>
        <v>1.7590282474626839</v>
      </c>
      <c r="AA368" s="296">
        <f>(Company_data!S368+F368)/Company_data!J368+(Y368*1000)</f>
        <v>59.438719031219286</v>
      </c>
      <c r="AC368" s="290">
        <v>1.9220173025730138E-3</v>
      </c>
      <c r="AD368" s="301">
        <f t="shared" si="51"/>
        <v>6.6127401952423212E-2</v>
      </c>
      <c r="AE368" s="292">
        <v>0</v>
      </c>
      <c r="AF368" s="301">
        <f t="shared" si="52"/>
        <v>6.6127401952423212E-2</v>
      </c>
      <c r="AG368" s="292">
        <v>0</v>
      </c>
      <c r="AH368" s="292">
        <v>0</v>
      </c>
      <c r="AI368" s="292">
        <v>0</v>
      </c>
      <c r="AJ368" s="292">
        <v>0</v>
      </c>
      <c r="AL368" s="290">
        <v>6.9786756785198023E-2</v>
      </c>
      <c r="AN368" s="290">
        <v>6.9990554662405099E-2</v>
      </c>
      <c r="AO368" s="290">
        <v>6.3053328630178762E-2</v>
      </c>
      <c r="AP368" s="304">
        <v>1.8195141834328049E-2</v>
      </c>
      <c r="AQ368" s="304">
        <v>4.4858186795850727E-2</v>
      </c>
      <c r="AR368" s="304">
        <v>4.5628426062603714E-2</v>
      </c>
      <c r="AS368" s="304">
        <v>6.1409901290991747E-2</v>
      </c>
      <c r="AT368" s="304">
        <v>6.347788239270663E-2</v>
      </c>
      <c r="AU368" s="290">
        <v>4.4858186795850727E-2</v>
      </c>
      <c r="AV368" s="292">
        <v>1.8195141834328049E-2</v>
      </c>
      <c r="AW368" s="300">
        <f t="shared" si="53"/>
        <v>6.3053328630178776E-2</v>
      </c>
      <c r="AX368" s="292">
        <v>4.4869003494278456E-2</v>
      </c>
      <c r="AY368" s="300">
        <v>4.5832223939810797E-2</v>
      </c>
      <c r="AZ368" s="300"/>
      <c r="BA368" s="235"/>
      <c r="BB368" s="235"/>
      <c r="BC368" s="235"/>
      <c r="BD368" s="235"/>
      <c r="BE368" s="301">
        <v>0.38667888549094653</v>
      </c>
    </row>
    <row r="369" spans="1:57" x14ac:dyDescent="0.25">
      <c r="A369" s="283">
        <v>2010</v>
      </c>
      <c r="B369" s="283">
        <v>5</v>
      </c>
      <c r="C369" s="283">
        <v>31</v>
      </c>
      <c r="D369" s="283">
        <v>30</v>
      </c>
      <c r="E369" s="283">
        <f t="shared" si="48"/>
        <v>30</v>
      </c>
      <c r="F369" s="286">
        <v>0</v>
      </c>
      <c r="G369" s="290">
        <v>4.4152027388071856E-2</v>
      </c>
      <c r="H369" s="290">
        <v>0.10538099038132383</v>
      </c>
      <c r="I369" s="291">
        <v>6.61105665798562E-2</v>
      </c>
      <c r="J369" s="301">
        <f t="shared" si="55"/>
        <v>6.845510603974149E-2</v>
      </c>
      <c r="K369" s="302">
        <v>7236</v>
      </c>
      <c r="L369" s="302">
        <v>1622</v>
      </c>
      <c r="M369" s="302">
        <v>4389.2209999999995</v>
      </c>
      <c r="N369" s="302">
        <v>260828.75899999999</v>
      </c>
      <c r="O369" s="293">
        <f t="shared" si="61"/>
        <v>0.60658112216694304</v>
      </c>
      <c r="P369" s="294">
        <f t="shared" si="61"/>
        <v>160.80687977805178</v>
      </c>
      <c r="Q369" s="305">
        <v>0</v>
      </c>
      <c r="R369" s="296">
        <f t="shared" si="49"/>
        <v>7.3365982757890566E-2</v>
      </c>
      <c r="S369" s="301">
        <f t="shared" si="57"/>
        <v>3.2027542470559611E-3</v>
      </c>
      <c r="T369" s="303">
        <v>0</v>
      </c>
      <c r="U369" s="298">
        <f>(Company_data!U369+Misc!T369)/(Company_data!J369-Company_data!I369)</f>
        <v>1.9994257810573535</v>
      </c>
      <c r="V369" s="292">
        <f t="shared" si="50"/>
        <v>6.6647526035245111E-2</v>
      </c>
      <c r="W369" s="299">
        <v>1</v>
      </c>
      <c r="X369" s="290">
        <v>6.1228962993251965E-2</v>
      </c>
      <c r="Y369" s="290">
        <v>0.10538099038132383</v>
      </c>
      <c r="Z369" s="296">
        <f>(Company_data!T369+F369)/Company_data!J369</f>
        <v>2.2743454654946076</v>
      </c>
      <c r="AA369" s="296">
        <f>(Company_data!S369+F369)/Company_data!J369+(Y369*1000)</f>
        <v>107.67991570367846</v>
      </c>
      <c r="AC369" s="290">
        <v>3.3993867864943166E-3</v>
      </c>
      <c r="AD369" s="301">
        <f t="shared" si="51"/>
        <v>6.61105665798562E-2</v>
      </c>
      <c r="AE369" s="292">
        <v>0</v>
      </c>
      <c r="AF369" s="301">
        <f t="shared" si="52"/>
        <v>6.61105665798562E-2</v>
      </c>
      <c r="AG369" s="292">
        <v>0</v>
      </c>
      <c r="AH369" s="292">
        <v>0</v>
      </c>
      <c r="AI369" s="292">
        <v>0</v>
      </c>
      <c r="AJ369" s="292">
        <v>0</v>
      </c>
      <c r="AL369" s="290">
        <v>8.7141974272106446E-2</v>
      </c>
      <c r="AN369" s="290">
        <v>9.4631911687707196E-2</v>
      </c>
      <c r="AO369" s="290">
        <v>0.10389028638108108</v>
      </c>
      <c r="AP369" s="304">
        <v>5.2110458732021372E-2</v>
      </c>
      <c r="AQ369" s="304">
        <v>5.1779827649059695E-2</v>
      </c>
      <c r="AR369" s="304">
        <v>4.2989946884034597E-2</v>
      </c>
      <c r="AS369" s="304">
        <v>9.8598184580854259E-2</v>
      </c>
      <c r="AT369" s="304">
        <v>0.1053338926863355</v>
      </c>
      <c r="AU369" s="290">
        <v>5.1779827649059695E-2</v>
      </c>
      <c r="AV369" s="292">
        <v>5.2110458732021372E-2</v>
      </c>
      <c r="AW369" s="300">
        <f t="shared" si="53"/>
        <v>0.10389028638108107</v>
      </c>
      <c r="AX369" s="292">
        <v>5.2038500723179809E-2</v>
      </c>
      <c r="AY369" s="300">
        <v>5.0479884299635354E-2</v>
      </c>
      <c r="AZ369" s="300"/>
      <c r="BA369" s="235"/>
      <c r="BB369" s="235"/>
      <c r="BC369" s="235"/>
      <c r="BD369" s="235"/>
      <c r="BE369" s="301">
        <v>0.37482153877085533</v>
      </c>
    </row>
    <row r="370" spans="1:57" x14ac:dyDescent="0.25">
      <c r="A370" s="283">
        <v>2010</v>
      </c>
      <c r="B370" s="283">
        <v>6</v>
      </c>
      <c r="C370" s="283">
        <v>30</v>
      </c>
      <c r="D370" s="283">
        <v>31</v>
      </c>
      <c r="E370" s="283">
        <f t="shared" si="48"/>
        <v>31</v>
      </c>
      <c r="F370" s="286">
        <v>0</v>
      </c>
      <c r="G370" s="290">
        <v>5.7530942218462243E-2</v>
      </c>
      <c r="H370" s="290">
        <v>0.13731346049559118</v>
      </c>
      <c r="I370" s="291">
        <v>6.6250427362902209E-2</v>
      </c>
      <c r="J370" s="301">
        <f t="shared" si="55"/>
        <v>6.8178237010991058E-2</v>
      </c>
      <c r="K370" s="302">
        <v>7263</v>
      </c>
      <c r="L370" s="302">
        <v>1608</v>
      </c>
      <c r="M370" s="302">
        <v>4867.5770000000002</v>
      </c>
      <c r="N370" s="302">
        <v>271782.61</v>
      </c>
      <c r="O370" s="293">
        <f t="shared" si="61"/>
        <v>0.6701882142365414</v>
      </c>
      <c r="P370" s="294">
        <f t="shared" si="61"/>
        <v>169.01903606965172</v>
      </c>
      <c r="Q370" s="305">
        <v>0</v>
      </c>
      <c r="R370" s="296">
        <f t="shared" si="49"/>
        <v>8.325547811054218E-2</v>
      </c>
      <c r="S370" s="301">
        <f t="shared" si="57"/>
        <v>2.1672137980806028E-3</v>
      </c>
      <c r="T370" s="303">
        <v>0</v>
      </c>
      <c r="U370" s="298">
        <f>(Company_data!U370+Misc!T370)/(Company_data!J370-Company_data!I370)</f>
        <v>2.3652872779728402</v>
      </c>
      <c r="V370" s="292">
        <f t="shared" si="50"/>
        <v>7.6299589612027111E-2</v>
      </c>
      <c r="W370" s="299">
        <v>1</v>
      </c>
      <c r="X370" s="290">
        <v>7.9782518277128955E-2</v>
      </c>
      <c r="Y370" s="290">
        <v>0.13731346049559118</v>
      </c>
      <c r="Z370" s="296">
        <f>(Company_data!T370+F370)/Company_data!J370</f>
        <v>2.4976643433162655</v>
      </c>
      <c r="AA370" s="296">
        <f>(Company_data!S370+F370)/Company_data!J370+(Y370*1000)</f>
        <v>139.83661704111015</v>
      </c>
      <c r="AC370" s="290">
        <v>4.5771153498530403E-3</v>
      </c>
      <c r="AD370" s="301">
        <f t="shared" si="51"/>
        <v>6.6250427362902209E-2</v>
      </c>
      <c r="AE370" s="292">
        <v>0</v>
      </c>
      <c r="AF370" s="301">
        <f t="shared" si="52"/>
        <v>6.6250427362902209E-2</v>
      </c>
      <c r="AG370" s="292">
        <v>0</v>
      </c>
      <c r="AH370" s="292">
        <v>0</v>
      </c>
      <c r="AI370" s="292">
        <v>0</v>
      </c>
      <c r="AJ370" s="292">
        <v>0</v>
      </c>
      <c r="AL370" s="290">
        <v>9.920746144322691E-2</v>
      </c>
      <c r="AN370" s="290">
        <v>0.10879865869120535</v>
      </c>
      <c r="AO370" s="290">
        <v>0.12685432098783847</v>
      </c>
      <c r="AP370" s="304">
        <v>7.3051457807460127E-2</v>
      </c>
      <c r="AQ370" s="304">
        <v>5.3802863180378344E-2</v>
      </c>
      <c r="AR370" s="304">
        <v>4.1676519224764653E-2</v>
      </c>
      <c r="AS370" s="304">
        <v>0.12175544451769507</v>
      </c>
      <c r="AT370" s="304">
        <v>0.12893382309008636</v>
      </c>
      <c r="AU370" s="290">
        <v>5.3802863180378344E-2</v>
      </c>
      <c r="AV370" s="292">
        <v>7.3051457807460127E-2</v>
      </c>
      <c r="AW370" s="300">
        <f t="shared" si="53"/>
        <v>0.12685432098783847</v>
      </c>
      <c r="AX370" s="292">
        <v>5.4221257281562456E-2</v>
      </c>
      <c r="AY370" s="300">
        <v>5.1267716472743106E-2</v>
      </c>
      <c r="AZ370" s="300"/>
      <c r="BA370" s="235"/>
      <c r="BB370" s="235"/>
      <c r="BC370" s="235"/>
      <c r="BD370" s="235"/>
      <c r="BE370" s="301">
        <v>0.40551462915969988</v>
      </c>
    </row>
    <row r="371" spans="1:57" x14ac:dyDescent="0.25">
      <c r="A371" s="283">
        <v>2010</v>
      </c>
      <c r="B371" s="283">
        <v>7</v>
      </c>
      <c r="C371" s="283">
        <v>31</v>
      </c>
      <c r="D371" s="283">
        <v>30</v>
      </c>
      <c r="E371" s="283">
        <f t="shared" si="48"/>
        <v>30</v>
      </c>
      <c r="F371" s="286">
        <v>0</v>
      </c>
      <c r="G371" s="290">
        <v>6.8245336564980608E-2</v>
      </c>
      <c r="H371" s="290">
        <v>0.16288631760695454</v>
      </c>
      <c r="I371" s="291">
        <v>6.6063425451988705E-2</v>
      </c>
      <c r="J371" s="301">
        <f t="shared" si="55"/>
        <v>6.7878356783564062E-2</v>
      </c>
      <c r="K371" s="302">
        <v>7255</v>
      </c>
      <c r="L371" s="302">
        <v>1602</v>
      </c>
      <c r="M371" s="302">
        <v>5137.0209999999997</v>
      </c>
      <c r="N371" s="302">
        <v>259892.31299999999</v>
      </c>
      <c r="O371" s="293">
        <f t="shared" si="61"/>
        <v>0.70806629910406615</v>
      </c>
      <c r="P371" s="294">
        <f t="shared" si="61"/>
        <v>162.22990823970036</v>
      </c>
      <c r="Q371" s="305">
        <v>0</v>
      </c>
      <c r="R371" s="296">
        <f t="shared" si="49"/>
        <v>8.2276620283411997E-2</v>
      </c>
      <c r="S371" s="301">
        <f t="shared" si="57"/>
        <v>1.2004950716096169E-3</v>
      </c>
      <c r="T371" s="303">
        <v>0</v>
      </c>
      <c r="U371" s="298">
        <f>(Company_data!U371+Misc!T371)/(Company_data!J371-Company_data!I371)</f>
        <v>2.2628398088788213</v>
      </c>
      <c r="V371" s="292">
        <f t="shared" si="50"/>
        <v>7.5427993629294046E-2</v>
      </c>
      <c r="W371" s="299">
        <v>1</v>
      </c>
      <c r="X371" s="290">
        <v>9.4640981041973923E-2</v>
      </c>
      <c r="Y371" s="290">
        <v>0.16288631760695454</v>
      </c>
      <c r="Z371" s="296">
        <f>(Company_data!T371+F371)/Company_data!J371</f>
        <v>2.5505752287857719</v>
      </c>
      <c r="AA371" s="296">
        <f>(Company_data!S371+F371)/Company_data!J371+(Y371*1000)</f>
        <v>165.46205514948915</v>
      </c>
      <c r="AC371" s="290">
        <v>5.254397342159824E-3</v>
      </c>
      <c r="AD371" s="301">
        <f t="shared" si="51"/>
        <v>6.6063425451988705E-2</v>
      </c>
      <c r="AE371" s="292">
        <v>0</v>
      </c>
      <c r="AF371" s="301">
        <f t="shared" si="52"/>
        <v>6.6063425451988705E-2</v>
      </c>
      <c r="AG371" s="292">
        <v>0</v>
      </c>
      <c r="AH371" s="292">
        <v>0</v>
      </c>
      <c r="AI371" s="292">
        <v>0</v>
      </c>
      <c r="AJ371" s="292">
        <v>0</v>
      </c>
      <c r="AL371" s="290">
        <v>0.11056950472267323</v>
      </c>
      <c r="AN371" s="290">
        <v>0.12265050206880473</v>
      </c>
      <c r="AO371" s="290">
        <v>0.13049085816905895</v>
      </c>
      <c r="AP371" s="304">
        <v>7.4984849471133097E-2</v>
      </c>
      <c r="AQ371" s="304">
        <v>5.5506008697925879E-2</v>
      </c>
      <c r="AR371" s="304">
        <v>4.2324168157692639E-2</v>
      </c>
      <c r="AS371" s="304">
        <v>0.12462409957146224</v>
      </c>
      <c r="AT371" s="304">
        <v>0.13262456781930754</v>
      </c>
      <c r="AU371" s="290">
        <v>5.5506008697925879E-2</v>
      </c>
      <c r="AV371" s="292">
        <v>7.4984849471133097E-2</v>
      </c>
      <c r="AW371" s="300">
        <f t="shared" si="53"/>
        <v>0.13049085816905898</v>
      </c>
      <c r="AX371" s="292">
        <v>5.593464719486007E-2</v>
      </c>
      <c r="AY371" s="300">
        <v>5.4405165503824168E-2</v>
      </c>
      <c r="AZ371" s="300"/>
      <c r="BA371" s="235"/>
      <c r="BB371" s="235"/>
      <c r="BC371" s="235"/>
      <c r="BD371" s="235"/>
      <c r="BE371" s="301">
        <v>0.37659654646715057</v>
      </c>
    </row>
    <row r="372" spans="1:57" x14ac:dyDescent="0.25">
      <c r="A372" s="283">
        <v>2010</v>
      </c>
      <c r="B372" s="283">
        <v>8</v>
      </c>
      <c r="C372" s="283">
        <v>31</v>
      </c>
      <c r="D372" s="283">
        <v>31</v>
      </c>
      <c r="E372" s="283">
        <f t="shared" si="48"/>
        <v>31</v>
      </c>
      <c r="F372" s="286">
        <v>0</v>
      </c>
      <c r="G372" s="290">
        <v>6.9060183158954333E-2</v>
      </c>
      <c r="H372" s="290">
        <v>0.16483117373614325</v>
      </c>
      <c r="I372" s="291">
        <v>6.5870645842970463E-2</v>
      </c>
      <c r="J372" s="301">
        <f t="shared" si="55"/>
        <v>6.7532432407369156E-2</v>
      </c>
      <c r="K372" s="302">
        <v>7093.5481639169775</v>
      </c>
      <c r="L372" s="302">
        <v>1602</v>
      </c>
      <c r="M372" s="302">
        <v>5090.91</v>
      </c>
      <c r="N372" s="302">
        <v>263026.071</v>
      </c>
      <c r="O372" s="293">
        <f t="shared" si="61"/>
        <v>0.7176817415431288</v>
      </c>
      <c r="P372" s="294">
        <f t="shared" si="61"/>
        <v>164.18606179775281</v>
      </c>
      <c r="Q372" s="305">
        <v>0</v>
      </c>
      <c r="R372" s="296">
        <f t="shared" si="49"/>
        <v>8.1297289492706704E-2</v>
      </c>
      <c r="S372" s="301">
        <f t="shared" si="57"/>
        <v>2.7055299928162302E-4</v>
      </c>
      <c r="T372" s="303">
        <v>0</v>
      </c>
      <c r="U372" s="298">
        <f>(Company_data!U372+Misc!T372)/(Company_data!J372-Company_data!I372)</f>
        <v>2.3609436756214874</v>
      </c>
      <c r="V372" s="292">
        <f t="shared" si="50"/>
        <v>7.6159473407144754E-2</v>
      </c>
      <c r="W372" s="299">
        <v>1</v>
      </c>
      <c r="X372" s="290">
        <v>9.5770990577188922E-2</v>
      </c>
      <c r="Y372" s="290">
        <v>0.16483117373614325</v>
      </c>
      <c r="Z372" s="296">
        <f>(Company_data!T372+F372)/Company_data!J372</f>
        <v>2.5202159742739076</v>
      </c>
      <c r="AA372" s="296">
        <f>(Company_data!S372+F372)/Company_data!J372+(Y372*1000)</f>
        <v>167.37636803158509</v>
      </c>
      <c r="AC372" s="290">
        <v>5.3171346366497826E-3</v>
      </c>
      <c r="AD372" s="301">
        <f t="shared" si="51"/>
        <v>6.5870645842970463E-2</v>
      </c>
      <c r="AE372" s="292">
        <v>0</v>
      </c>
      <c r="AF372" s="301">
        <f t="shared" si="52"/>
        <v>6.5870645842970463E-2</v>
      </c>
      <c r="AG372" s="292">
        <v>0</v>
      </c>
      <c r="AH372" s="292">
        <v>0</v>
      </c>
      <c r="AI372" s="292">
        <v>0</v>
      </c>
      <c r="AJ372" s="292">
        <v>0</v>
      </c>
      <c r="AL372" s="290">
        <v>0.11357454494508223</v>
      </c>
      <c r="AN372" s="290">
        <v>0.12356045232504241</v>
      </c>
      <c r="AO372" s="290">
        <v>0.12737594722097936</v>
      </c>
      <c r="AP372" s="304">
        <v>7.2339954736382078E-2</v>
      </c>
      <c r="AQ372" s="304">
        <v>5.5035992484597278E-2</v>
      </c>
      <c r="AR372" s="304">
        <v>4.4514361786127908E-2</v>
      </c>
      <c r="AS372" s="304">
        <v>0.12347067985348492</v>
      </c>
      <c r="AT372" s="304">
        <v>0.12942997865600739</v>
      </c>
      <c r="AU372" s="290">
        <v>5.5035992484597278E-2</v>
      </c>
      <c r="AV372" s="292">
        <v>7.2339954736382078E-2</v>
      </c>
      <c r="AW372" s="300">
        <f t="shared" si="53"/>
        <v>0.12737594722097936</v>
      </c>
      <c r="AX372" s="292">
        <v>5.5445094698282286E-2</v>
      </c>
      <c r="AY372" s="300">
        <v>5.4500269166088085E-2</v>
      </c>
      <c r="AZ372" s="300"/>
      <c r="BA372" s="235"/>
      <c r="BB372" s="235"/>
      <c r="BC372" s="235"/>
      <c r="BD372" s="235"/>
      <c r="BE372" s="301">
        <v>0.41018100162140358</v>
      </c>
    </row>
    <row r="373" spans="1:57" x14ac:dyDescent="0.25">
      <c r="A373" s="283">
        <v>2010</v>
      </c>
      <c r="B373" s="283">
        <v>9</v>
      </c>
      <c r="C373" s="283">
        <v>30</v>
      </c>
      <c r="D373" s="283">
        <v>31</v>
      </c>
      <c r="E373" s="283">
        <f t="shared" si="48"/>
        <v>31</v>
      </c>
      <c r="F373" s="286">
        <v>0</v>
      </c>
      <c r="G373" s="290">
        <v>5.8807667061314149E-2</v>
      </c>
      <c r="H373" s="290">
        <v>0.14036071645060366</v>
      </c>
      <c r="I373" s="291">
        <v>6.6378146103259664E-2</v>
      </c>
      <c r="J373" s="301">
        <f t="shared" si="55"/>
        <v>6.7180706961949041E-2</v>
      </c>
      <c r="K373" s="302">
        <v>7038.477379095164</v>
      </c>
      <c r="L373" s="302">
        <v>1593</v>
      </c>
      <c r="M373" s="302">
        <v>5178.2690000000002</v>
      </c>
      <c r="N373" s="302">
        <v>262088.79300000001</v>
      </c>
      <c r="O373" s="293">
        <f t="shared" si="61"/>
        <v>0.73570869395415972</v>
      </c>
      <c r="P373" s="294">
        <f t="shared" si="61"/>
        <v>164.52529378531074</v>
      </c>
      <c r="Q373" s="305">
        <v>0</v>
      </c>
      <c r="R373" s="296">
        <f t="shared" si="49"/>
        <v>7.7790414709819372E-2</v>
      </c>
      <c r="S373" s="301">
        <f t="shared" si="57"/>
        <v>-6.2851866490309938E-4</v>
      </c>
      <c r="T373" s="303">
        <v>0</v>
      </c>
      <c r="U373" s="298">
        <f>(Company_data!U373+Misc!T373)/(Company_data!J373-Company_data!I373)</f>
        <v>2.2416622878027845</v>
      </c>
      <c r="V373" s="292">
        <f t="shared" si="50"/>
        <v>7.2311686703315628E-2</v>
      </c>
      <c r="W373" s="299">
        <v>1</v>
      </c>
      <c r="X373" s="290">
        <v>8.1553049389289478E-2</v>
      </c>
      <c r="Y373" s="290">
        <v>0.14036071645060366</v>
      </c>
      <c r="Z373" s="296">
        <f>(Company_data!T373+F373)/Company_data!J373</f>
        <v>2.3337124412945811</v>
      </c>
      <c r="AA373" s="296">
        <f>(Company_data!S373+F373)/Company_data!J373+(Y373*1000)</f>
        <v>142.71798396653708</v>
      </c>
      <c r="AC373" s="290">
        <v>4.6786905483534548E-3</v>
      </c>
      <c r="AD373" s="301">
        <f t="shared" si="51"/>
        <v>6.6378146103259664E-2</v>
      </c>
      <c r="AE373" s="292">
        <v>0</v>
      </c>
      <c r="AF373" s="301">
        <f t="shared" si="52"/>
        <v>6.6378146103259664E-2</v>
      </c>
      <c r="AG373" s="292">
        <v>0</v>
      </c>
      <c r="AH373" s="292">
        <v>0</v>
      </c>
      <c r="AI373" s="292">
        <v>0</v>
      </c>
      <c r="AJ373" s="292">
        <v>0</v>
      </c>
      <c r="AL373" s="290">
        <v>0.10628934766332415</v>
      </c>
      <c r="AN373" s="290">
        <v>0.11025611968546162</v>
      </c>
      <c r="AO373" s="290">
        <v>0.11548118934195342</v>
      </c>
      <c r="AP373" s="304">
        <v>6.3299098819666375E-2</v>
      </c>
      <c r="AQ373" s="304">
        <v>5.2182090522287033E-2</v>
      </c>
      <c r="AR373" s="304">
        <v>4.7481680602010003E-2</v>
      </c>
      <c r="AS373" s="304">
        <v>0.11550878794312544</v>
      </c>
      <c r="AT373" s="304">
        <v>0.11726656544550164</v>
      </c>
      <c r="AU373" s="290">
        <v>5.2182090522287033E-2</v>
      </c>
      <c r="AV373" s="292">
        <v>6.3299098819666375E-2</v>
      </c>
      <c r="AW373" s="300">
        <f t="shared" si="53"/>
        <v>0.11548118934195341</v>
      </c>
      <c r="AX373" s="292">
        <v>5.2528116301210556E-2</v>
      </c>
      <c r="AY373" s="300">
        <v>5.1448452624147462E-2</v>
      </c>
      <c r="AZ373" s="300"/>
      <c r="BA373" s="235"/>
      <c r="BB373" s="235"/>
      <c r="BC373" s="235"/>
      <c r="BD373" s="235"/>
      <c r="BE373" s="301">
        <v>0.43860274464222132</v>
      </c>
    </row>
    <row r="374" spans="1:57" x14ac:dyDescent="0.25">
      <c r="A374" s="283">
        <v>2010</v>
      </c>
      <c r="B374" s="283">
        <v>10</v>
      </c>
      <c r="C374" s="283">
        <v>31</v>
      </c>
      <c r="D374" s="283">
        <v>30</v>
      </c>
      <c r="E374" s="283">
        <f t="shared" si="48"/>
        <v>30</v>
      </c>
      <c r="F374" s="286">
        <v>0</v>
      </c>
      <c r="G374" s="290">
        <v>4.2100222634583871E-2</v>
      </c>
      <c r="H374" s="290">
        <v>0.10048379245446062</v>
      </c>
      <c r="I374" s="291">
        <v>6.6391895138838392E-2</v>
      </c>
      <c r="J374" s="301">
        <f t="shared" si="55"/>
        <v>6.6834409897673155E-2</v>
      </c>
      <c r="K374" s="302">
        <v>7191.8780872306888</v>
      </c>
      <c r="L374" s="302">
        <v>1578</v>
      </c>
      <c r="M374" s="302">
        <v>4760.3720000000003</v>
      </c>
      <c r="N374" s="302">
        <v>247253.17600000001</v>
      </c>
      <c r="O374" s="293">
        <f t="shared" ref="O374:P380" si="62">M374/K374</f>
        <v>0.66190944037999311</v>
      </c>
      <c r="P374" s="294">
        <f t="shared" si="62"/>
        <v>156.687690747782</v>
      </c>
      <c r="Q374" s="305">
        <v>0</v>
      </c>
      <c r="R374" s="296">
        <f t="shared" si="49"/>
        <v>6.5633267507834256E-2</v>
      </c>
      <c r="S374" s="301">
        <f t="shared" si="57"/>
        <v>-1.4150517875245183E-3</v>
      </c>
      <c r="T374" s="303">
        <v>0</v>
      </c>
      <c r="U374" s="298">
        <f>(Company_data!U374+Misc!T374)/(Company_data!J374-Company_data!I374)</f>
        <v>1.8204683998394342</v>
      </c>
      <c r="V374" s="292">
        <f t="shared" si="50"/>
        <v>6.0682279994647807E-2</v>
      </c>
      <c r="W374" s="299">
        <v>1</v>
      </c>
      <c r="X374" s="290">
        <v>5.838356981987676E-2</v>
      </c>
      <c r="Y374" s="290">
        <v>0.10048379245446062</v>
      </c>
      <c r="Z374" s="296">
        <f>(Company_data!T374+F374)/Company_data!J374</f>
        <v>2.034631292742862</v>
      </c>
      <c r="AA374" s="296">
        <f>(Company_data!S374+F374)/Company_data!J374+(Y374*1000)</f>
        <v>102.53947745541443</v>
      </c>
      <c r="AC374" s="290">
        <v>3.2414126598213108E-3</v>
      </c>
      <c r="AD374" s="301">
        <f t="shared" si="51"/>
        <v>6.6391895138838392E-2</v>
      </c>
      <c r="AE374" s="292">
        <v>0</v>
      </c>
      <c r="AF374" s="301">
        <f t="shared" si="52"/>
        <v>6.6391895138838392E-2</v>
      </c>
      <c r="AG374" s="292">
        <v>0</v>
      </c>
      <c r="AH374" s="292">
        <v>0</v>
      </c>
      <c r="AI374" s="292">
        <v>0</v>
      </c>
      <c r="AJ374" s="292">
        <v>0</v>
      </c>
      <c r="AL374" s="290">
        <v>9.2672471012216637E-2</v>
      </c>
      <c r="AN374" s="290">
        <v>9.2223222539503616E-2</v>
      </c>
      <c r="AO374" s="290">
        <v>8.6375372971073075E-2</v>
      </c>
      <c r="AP374" s="304">
        <v>3.7073453807285557E-2</v>
      </c>
      <c r="AQ374" s="304">
        <v>4.9301919163787504E-2</v>
      </c>
      <c r="AR374" s="304">
        <v>5.0572248377632759E-2</v>
      </c>
      <c r="AS374" s="304">
        <v>8.7764575352737489E-2</v>
      </c>
      <c r="AT374" s="304">
        <v>8.7365408398971944E-2</v>
      </c>
      <c r="AU374" s="290">
        <v>4.9301919163787504E-2</v>
      </c>
      <c r="AV374" s="292">
        <v>3.7073453807285557E-2</v>
      </c>
      <c r="AW374" s="300">
        <f t="shared" si="53"/>
        <v>8.6375372971073061E-2</v>
      </c>
      <c r="AX374" s="292">
        <v>4.9448945942787648E-2</v>
      </c>
      <c r="AY374" s="300">
        <v>5.0122999904919731E-2</v>
      </c>
      <c r="AZ374" s="300"/>
      <c r="BA374" s="235"/>
      <c r="BB374" s="235"/>
      <c r="BC374" s="235"/>
      <c r="BD374" s="235"/>
      <c r="BE374" s="301">
        <v>0.43496573788099918</v>
      </c>
    </row>
    <row r="375" spans="1:57" x14ac:dyDescent="0.25">
      <c r="A375" s="283">
        <v>2010</v>
      </c>
      <c r="B375" s="283">
        <v>11</v>
      </c>
      <c r="C375" s="283">
        <v>30</v>
      </c>
      <c r="D375" s="283">
        <v>31</v>
      </c>
      <c r="E375" s="283">
        <f t="shared" si="48"/>
        <v>31</v>
      </c>
      <c r="F375" s="286">
        <v>0</v>
      </c>
      <c r="G375" s="290">
        <v>1.6531687612126058E-2</v>
      </c>
      <c r="H375" s="290">
        <v>3.94574318847963E-2</v>
      </c>
      <c r="I375" s="291">
        <v>6.5909577091778915E-2</v>
      </c>
      <c r="J375" s="301">
        <f t="shared" si="55"/>
        <v>6.6553775032653154E-2</v>
      </c>
      <c r="K375" s="302">
        <v>7167.4498673740054</v>
      </c>
      <c r="L375" s="302">
        <v>1574</v>
      </c>
      <c r="M375" s="302">
        <v>4121.6239999999998</v>
      </c>
      <c r="N375" s="302">
        <v>253602.24400000001</v>
      </c>
      <c r="O375" s="293">
        <f t="shared" si="62"/>
        <v>0.57504748219607305</v>
      </c>
      <c r="P375" s="294">
        <f t="shared" si="62"/>
        <v>161.11959593392632</v>
      </c>
      <c r="Q375" s="305">
        <v>0</v>
      </c>
      <c r="R375" s="296">
        <f t="shared" si="49"/>
        <v>5.6930999081851362E-2</v>
      </c>
      <c r="S375" s="301">
        <f t="shared" si="57"/>
        <v>-1.9817033345627677E-3</v>
      </c>
      <c r="T375" s="303">
        <v>0</v>
      </c>
      <c r="U375" s="298">
        <f>(Company_data!U375+Misc!T375)/(Company_data!J375-Company_data!I375)</f>
        <v>1.6579828003844383</v>
      </c>
      <c r="V375" s="292">
        <f t="shared" si="50"/>
        <v>5.3483316141433493E-2</v>
      </c>
      <c r="W375" s="299">
        <v>1</v>
      </c>
      <c r="X375" s="290">
        <v>2.2925744272670249E-2</v>
      </c>
      <c r="Y375" s="290">
        <v>3.94574318847963E-2</v>
      </c>
      <c r="Z375" s="296">
        <f>(Company_data!T375+F375)/Company_data!J375</f>
        <v>1.7079299724555408</v>
      </c>
      <c r="AA375" s="296">
        <f>(Company_data!S375+F375)/Company_data!J375+(Y375*1000)</f>
        <v>41.183806279056867</v>
      </c>
      <c r="AC375" s="290">
        <v>1.3152477294932101E-3</v>
      </c>
      <c r="AD375" s="301">
        <f t="shared" si="51"/>
        <v>6.5909577091778915E-2</v>
      </c>
      <c r="AE375" s="292">
        <v>0</v>
      </c>
      <c r="AF375" s="301">
        <f t="shared" si="52"/>
        <v>6.5909577091778915E-2</v>
      </c>
      <c r="AG375" s="292">
        <v>0</v>
      </c>
      <c r="AH375" s="292">
        <v>0</v>
      </c>
      <c r="AI375" s="292">
        <v>0</v>
      </c>
      <c r="AJ375" s="292">
        <v>0</v>
      </c>
      <c r="AL375" s="290">
        <v>6.9779198490542454E-2</v>
      </c>
      <c r="AN375" s="290">
        <v>6.1073555909286398E-2</v>
      </c>
      <c r="AO375" s="290">
        <v>6.036633581453147E-2</v>
      </c>
      <c r="AP375" s="304">
        <v>1.5923766378046298E-2</v>
      </c>
      <c r="AQ375" s="304">
        <v>4.4442569436485162E-2</v>
      </c>
      <c r="AR375" s="304">
        <v>5.3247510878416386E-2</v>
      </c>
      <c r="AS375" s="304">
        <v>6.5459319835401764E-2</v>
      </c>
      <c r="AT375" s="304">
        <v>6.0722499299557295E-2</v>
      </c>
      <c r="AU375" s="290">
        <v>4.4442569436485162E-2</v>
      </c>
      <c r="AV375" s="292">
        <v>1.5923766378046298E-2</v>
      </c>
      <c r="AW375" s="300">
        <f t="shared" si="53"/>
        <v>6.0366335814531463E-2</v>
      </c>
      <c r="AX375" s="292">
        <v>4.4436644381028206E-2</v>
      </c>
      <c r="AY375" s="300">
        <v>4.454186829716035E-2</v>
      </c>
      <c r="AZ375" s="300"/>
      <c r="BA375" s="235"/>
      <c r="BB375" s="235"/>
      <c r="BC375" s="235"/>
      <c r="BD375" s="235"/>
      <c r="BE375" s="301">
        <v>0.47385645052750747</v>
      </c>
    </row>
    <row r="376" spans="1:57" x14ac:dyDescent="0.25">
      <c r="A376" s="283">
        <v>2010</v>
      </c>
      <c r="B376" s="283">
        <v>12</v>
      </c>
      <c r="C376" s="283">
        <v>31</v>
      </c>
      <c r="D376" s="283">
        <v>30</v>
      </c>
      <c r="E376" s="283">
        <f t="shared" si="48"/>
        <v>30</v>
      </c>
      <c r="F376" s="286">
        <v>0</v>
      </c>
      <c r="G376" s="290">
        <v>9.0184976820584344E-3</v>
      </c>
      <c r="H376" s="290">
        <v>2.1525131997534183E-2</v>
      </c>
      <c r="I376" s="291">
        <v>6.4891359187528766E-2</v>
      </c>
      <c r="J376" s="301">
        <f t="shared" si="55"/>
        <v>6.6175231165403248E-2</v>
      </c>
      <c r="K376" s="302">
        <v>7144.2106960494493</v>
      </c>
      <c r="L376" s="302">
        <v>1576</v>
      </c>
      <c r="M376" s="302">
        <v>4195.5929999999998</v>
      </c>
      <c r="N376" s="302">
        <v>251836.622</v>
      </c>
      <c r="O376" s="293">
        <f t="shared" ref="O376:O381" si="63">M376/K376</f>
        <v>0.5872717335058506</v>
      </c>
      <c r="P376" s="294">
        <f t="shared" si="62"/>
        <v>159.79481091370559</v>
      </c>
      <c r="Q376" s="305">
        <v>0</v>
      </c>
      <c r="R376" s="296">
        <f t="shared" si="49"/>
        <v>6.2607462812531822E-2</v>
      </c>
      <c r="S376" s="301">
        <f t="shared" si="57"/>
        <v>-2.5590529381272625E-3</v>
      </c>
      <c r="T376" s="303">
        <v>0</v>
      </c>
      <c r="U376" s="298">
        <f>(Company_data!U376+Misc!T376)/(Company_data!J376-Company_data!I376)</f>
        <v>1.7601836113931826</v>
      </c>
      <c r="V376" s="292">
        <f t="shared" si="50"/>
        <v>5.8672787046439419E-2</v>
      </c>
      <c r="W376" s="299">
        <v>1</v>
      </c>
      <c r="X376" s="290">
        <v>1.2506634315475749E-2</v>
      </c>
      <c r="Y376" s="290">
        <v>2.1525131997534183E-2</v>
      </c>
      <c r="Z376" s="296">
        <f>(Company_data!T376+F376)/Company_data!J376</f>
        <v>1.9408313471884866</v>
      </c>
      <c r="AA376" s="296">
        <f>(Company_data!S376+F376)/Company_data!J376+(Y376*1000)</f>
        <v>23.488338763650937</v>
      </c>
      <c r="AC376" s="290">
        <v>6.9435909669465106E-4</v>
      </c>
      <c r="AD376" s="301">
        <f t="shared" si="51"/>
        <v>6.4891359187528766E-2</v>
      </c>
      <c r="AE376" s="292">
        <v>0</v>
      </c>
      <c r="AF376" s="301">
        <f t="shared" si="52"/>
        <v>6.4891359187528766E-2</v>
      </c>
      <c r="AG376" s="292">
        <v>0</v>
      </c>
      <c r="AH376" s="292">
        <v>0</v>
      </c>
      <c r="AI376" s="292">
        <v>0</v>
      </c>
      <c r="AJ376" s="292">
        <v>0</v>
      </c>
      <c r="AL376" s="290">
        <v>6.3552860334465014E-2</v>
      </c>
      <c r="AN376" s="290">
        <v>5.3708957221506239E-2</v>
      </c>
      <c r="AO376" s="290">
        <v>4.4104564270734239E-2</v>
      </c>
      <c r="AP376" s="304">
        <v>7.6263156835100151E-4</v>
      </c>
      <c r="AQ376" s="304">
        <v>4.3341932702383228E-2</v>
      </c>
      <c r="AR376" s="304">
        <v>5.4534362652406576E-2</v>
      </c>
      <c r="AS376" s="304">
        <v>4.9002535645961638E-2</v>
      </c>
      <c r="AT376" s="304">
        <v>4.3089054855060829E-2</v>
      </c>
      <c r="AU376" s="290">
        <v>4.3341932702383228E-2</v>
      </c>
      <c r="AV376" s="292">
        <v>7.6263156835100151E-4</v>
      </c>
      <c r="AW376" s="300">
        <f t="shared" si="53"/>
        <v>4.4104564270734233E-2</v>
      </c>
      <c r="AX376" s="292">
        <v>4.3089054855060829E-2</v>
      </c>
      <c r="AY376" s="300">
        <v>4.4690459539447801E-2</v>
      </c>
      <c r="AZ376" s="300"/>
      <c r="BA376" s="235">
        <f>AVERAGE(AU365:AU376)</f>
        <v>4.8132663361393678E-2</v>
      </c>
      <c r="BB376" s="235">
        <f>AVERAGE(AV365:AV376)</f>
        <v>3.4688282491292556E-2</v>
      </c>
      <c r="BC376" s="235">
        <f t="shared" ref="BC376" si="64">AVERAGE(AW365:AW376)</f>
        <v>8.2820945852686248E-2</v>
      </c>
      <c r="BD376" s="235">
        <f>AVERAGE(AL365:AL376)</f>
        <v>8.2830090918696864E-2</v>
      </c>
      <c r="BE376" s="301">
        <v>0.42444572664594243</v>
      </c>
    </row>
    <row r="377" spans="1:57" x14ac:dyDescent="0.25">
      <c r="A377" s="283">
        <v>2011</v>
      </c>
      <c r="B377" s="283">
        <v>1</v>
      </c>
      <c r="C377" s="283">
        <v>31</v>
      </c>
      <c r="D377" s="283">
        <v>31</v>
      </c>
      <c r="E377" s="283">
        <f t="shared" si="48"/>
        <v>31</v>
      </c>
      <c r="F377" s="286">
        <v>0</v>
      </c>
      <c r="G377" s="290">
        <v>6.6082303983834969E-3</v>
      </c>
      <c r="H377" s="290">
        <v>1.5501574126205739E-2</v>
      </c>
      <c r="I377" s="291">
        <v>6.4234532803562477E-2</v>
      </c>
      <c r="J377" s="301">
        <f t="shared" si="55"/>
        <v>6.5889981316459581E-2</v>
      </c>
      <c r="K377" s="302">
        <v>7143</v>
      </c>
      <c r="L377" s="302">
        <v>1565.9999999999995</v>
      </c>
      <c r="M377" s="302">
        <v>4325.4399999999996</v>
      </c>
      <c r="N377" s="302">
        <v>243270.67</v>
      </c>
      <c r="O377" s="293">
        <f t="shared" si="63"/>
        <v>0.60554948901021977</v>
      </c>
      <c r="P377" s="294">
        <f>N377/L377</f>
        <v>155.34525542784169</v>
      </c>
      <c r="Q377" s="305">
        <v>102.56821840596791</v>
      </c>
      <c r="R377" s="296">
        <f t="shared" si="49"/>
        <v>5.5747266463194271E-2</v>
      </c>
      <c r="S377" s="301">
        <f t="shared" si="57"/>
        <v>-2.94853487762331E-3</v>
      </c>
      <c r="T377" s="303">
        <v>0</v>
      </c>
      <c r="U377" s="298">
        <f>(Company_data!U377+Misc!T377)/(Company_data!J377-Company_data!I377)</f>
        <v>1.6386481946709304</v>
      </c>
      <c r="V377" s="292">
        <f t="shared" si="50"/>
        <v>5.2859619182933235E-2</v>
      </c>
      <c r="W377" s="299">
        <v>1</v>
      </c>
      <c r="X377" s="290">
        <v>8.8933437278222414E-3</v>
      </c>
      <c r="Y377" s="290">
        <v>1.5501574126205739E-2</v>
      </c>
      <c r="Z377" s="296">
        <f>(Company_data!T377+F377)/Company_data!J377</f>
        <v>1.7281652603590225</v>
      </c>
      <c r="AA377" s="296">
        <f>(Company_data!S377+F377)/Company_data!J377+(Y377*1000)</f>
        <v>17.249360871007063</v>
      </c>
      <c r="AC377" s="290">
        <v>5.000507782647012E-4</v>
      </c>
      <c r="AD377" s="301">
        <f t="shared" si="51"/>
        <v>6.4234532803562477E-2</v>
      </c>
      <c r="AE377" s="292">
        <v>0</v>
      </c>
      <c r="AF377" s="301">
        <f t="shared" si="52"/>
        <v>6.4234532803562477E-2</v>
      </c>
      <c r="AG377" s="292">
        <v>0</v>
      </c>
      <c r="AH377" s="292">
        <v>0</v>
      </c>
      <c r="AI377" s="292">
        <v>0</v>
      </c>
      <c r="AJ377" s="292">
        <v>0</v>
      </c>
      <c r="AL377" s="290">
        <v>6.9009789199095437E-2</v>
      </c>
      <c r="AN377" s="290">
        <v>5.7982161469232629E-2</v>
      </c>
      <c r="AO377" s="290">
        <v>5.3942525663809179E-2</v>
      </c>
      <c r="AP377" s="304">
        <v>3.1084488026431475E-3</v>
      </c>
      <c r="AQ377" s="304">
        <v>5.0834076861166033E-2</v>
      </c>
      <c r="AR377" s="304">
        <v>6.2401558800711958E-2</v>
      </c>
      <c r="AS377" s="304">
        <v>5.8849127211636529E-2</v>
      </c>
      <c r="AT377" s="304">
        <v>5.0206021310283913E-2</v>
      </c>
      <c r="AU377" s="290">
        <v>5.0834076861166033E-2</v>
      </c>
      <c r="AV377" s="292">
        <v>3.1084488026431475E-3</v>
      </c>
      <c r="AW377" s="300">
        <f t="shared" si="53"/>
        <v>5.3942525663809179E-2</v>
      </c>
      <c r="AX377" s="292">
        <v>5.0206021310283913E-2</v>
      </c>
      <c r="AY377" s="300">
        <v>5.137393107084913E-2</v>
      </c>
      <c r="AZ377" s="300"/>
      <c r="BA377" s="235"/>
      <c r="BB377" s="235"/>
      <c r="BC377" s="235"/>
      <c r="BD377" s="235"/>
      <c r="BE377" s="301">
        <v>0.37400666029852192</v>
      </c>
    </row>
    <row r="378" spans="1:57" x14ac:dyDescent="0.25">
      <c r="A378" s="283">
        <v>2011</v>
      </c>
      <c r="B378" s="283">
        <v>2</v>
      </c>
      <c r="C378" s="283">
        <v>28</v>
      </c>
      <c r="D378" s="283">
        <v>28</v>
      </c>
      <c r="E378" s="283">
        <f t="shared" si="48"/>
        <v>28</v>
      </c>
      <c r="F378" s="286">
        <v>0</v>
      </c>
      <c r="G378" s="290">
        <v>8.8555085078796288E-3</v>
      </c>
      <c r="H378" s="290">
        <v>2.0773234782147071E-2</v>
      </c>
      <c r="I378" s="291">
        <v>6.3211150223080687E-2</v>
      </c>
      <c r="J378" s="301">
        <f t="shared" si="55"/>
        <v>6.5614503159315427E-2</v>
      </c>
      <c r="K378" s="302">
        <v>7145</v>
      </c>
      <c r="L378" s="302">
        <v>1560.0000000000005</v>
      </c>
      <c r="M378" s="302">
        <v>3762.056</v>
      </c>
      <c r="N378" s="302">
        <v>238965.277</v>
      </c>
      <c r="O378" s="293">
        <f t="shared" si="63"/>
        <v>0.52652988103568932</v>
      </c>
      <c r="P378" s="294">
        <f t="shared" si="62"/>
        <v>153.18286987179482</v>
      </c>
      <c r="Q378" s="305">
        <v>92.642261786035533</v>
      </c>
      <c r="R378" s="296">
        <f t="shared" si="49"/>
        <v>5.643394040947549E-2</v>
      </c>
      <c r="S378" s="301">
        <f t="shared" si="57"/>
        <v>-3.2466759586541327E-3</v>
      </c>
      <c r="T378" s="303">
        <v>0</v>
      </c>
      <c r="U378" s="298">
        <f>(Company_data!U378+Misc!T378)/(Company_data!J378-Company_data!I378)</f>
        <v>1.4690844370073119</v>
      </c>
      <c r="V378" s="292">
        <f t="shared" si="50"/>
        <v>5.2467301321689711E-2</v>
      </c>
      <c r="W378" s="299">
        <v>1</v>
      </c>
      <c r="X378" s="290">
        <v>1.1917726274267442E-2</v>
      </c>
      <c r="Y378" s="290">
        <v>2.0773234782147071E-2</v>
      </c>
      <c r="Z378" s="296">
        <f>(Company_data!T378+F378)/Company_data!J378</f>
        <v>1.5801503314653138</v>
      </c>
      <c r="AA378" s="296">
        <f>(Company_data!S378+F378)/Company_data!J378+(Y378*1000)</f>
        <v>22.37118485868821</v>
      </c>
      <c r="AC378" s="290">
        <v>7.4190124221953837E-4</v>
      </c>
      <c r="AD378" s="301">
        <f t="shared" si="51"/>
        <v>6.3211150223080687E-2</v>
      </c>
      <c r="AE378" s="292">
        <v>0</v>
      </c>
      <c r="AF378" s="301">
        <f t="shared" si="52"/>
        <v>6.3211150223080687E-2</v>
      </c>
      <c r="AG378" s="292">
        <v>0</v>
      </c>
      <c r="AH378" s="292">
        <v>0</v>
      </c>
      <c r="AI378" s="292">
        <v>0</v>
      </c>
      <c r="AJ378" s="292">
        <v>0</v>
      </c>
      <c r="AL378" s="290">
        <v>6.8616568337900002E-2</v>
      </c>
      <c r="AN378" s="290">
        <v>5.5639343108566483E-2</v>
      </c>
      <c r="AO378" s="290">
        <v>5.6633212617450593E-2</v>
      </c>
      <c r="AP378" s="304">
        <v>9.7165579646376517E-3</v>
      </c>
      <c r="AQ378" s="304">
        <v>4.6916654652812945E-2</v>
      </c>
      <c r="AR378" s="304">
        <v>5.9761059830020363E-2</v>
      </c>
      <c r="AS378" s="304">
        <v>6.3915890791076096E-2</v>
      </c>
      <c r="AT378" s="304">
        <v>4.5283839258740799E-2</v>
      </c>
      <c r="AU378" s="290">
        <v>4.6916654652812945E-2</v>
      </c>
      <c r="AV378" s="292">
        <v>9.7165579646376517E-3</v>
      </c>
      <c r="AW378" s="300">
        <f t="shared" si="53"/>
        <v>5.6633212617450593E-2</v>
      </c>
      <c r="AX378" s="292">
        <v>4.5283839258740799E-2</v>
      </c>
      <c r="AY378" s="300">
        <v>4.6783834600686858E-2</v>
      </c>
      <c r="AZ378" s="300"/>
      <c r="BA378" s="235"/>
      <c r="BB378" s="235"/>
      <c r="BC378" s="235"/>
      <c r="BD378" s="235"/>
      <c r="BE378" s="301">
        <v>0.36984817576974671</v>
      </c>
    </row>
    <row r="379" spans="1:57" x14ac:dyDescent="0.25">
      <c r="A379" s="283">
        <v>2011</v>
      </c>
      <c r="B379" s="283">
        <v>3</v>
      </c>
      <c r="C379" s="283">
        <v>31</v>
      </c>
      <c r="D379" s="283">
        <v>31</v>
      </c>
      <c r="E379" s="283">
        <f t="shared" si="48"/>
        <v>31</v>
      </c>
      <c r="F379" s="286">
        <v>0</v>
      </c>
      <c r="G379" s="290">
        <v>1.6294790478228641E-2</v>
      </c>
      <c r="H379" s="290">
        <v>3.8224288083394058E-2</v>
      </c>
      <c r="I379" s="291">
        <v>6.1983374734470395E-2</v>
      </c>
      <c r="J379" s="301">
        <f t="shared" si="55"/>
        <v>6.5285208539388337E-2</v>
      </c>
      <c r="K379" s="302">
        <v>7084</v>
      </c>
      <c r="L379" s="302">
        <v>1546</v>
      </c>
      <c r="M379" s="302">
        <v>3885.0030000000002</v>
      </c>
      <c r="N379" s="302">
        <v>241327.79399999999</v>
      </c>
      <c r="O379" s="293">
        <f t="shared" si="63"/>
        <v>0.54841939582156973</v>
      </c>
      <c r="P379" s="294">
        <f t="shared" si="62"/>
        <v>156.0981849935317</v>
      </c>
      <c r="Q379" s="305">
        <v>102.56821840596791</v>
      </c>
      <c r="R379" s="296">
        <f t="shared" si="49"/>
        <v>5.7498409429790148E-2</v>
      </c>
      <c r="S379" s="301">
        <f t="shared" si="57"/>
        <v>-3.5064434579882148E-3</v>
      </c>
      <c r="T379" s="303">
        <v>0</v>
      </c>
      <c r="U379" s="298">
        <f>(Company_data!U379+Misc!T379)/(Company_data!J379-Company_data!I379)</f>
        <v>1.6457236386382785</v>
      </c>
      <c r="V379" s="292">
        <f t="shared" si="50"/>
        <v>5.3087859310912214E-2</v>
      </c>
      <c r="W379" s="299">
        <v>1</v>
      </c>
      <c r="X379" s="290">
        <v>2.1929497605165427E-2</v>
      </c>
      <c r="Y379" s="290">
        <v>3.8224288083394058E-2</v>
      </c>
      <c r="Z379" s="296">
        <f>(Company_data!T379+F379)/Company_data!J379</f>
        <v>1.7824506923234946</v>
      </c>
      <c r="AA379" s="296">
        <f>(Company_data!S379+F379)/Company_data!J379+(Y379*1000)</f>
        <v>40.026989744029073</v>
      </c>
      <c r="AC379" s="290">
        <v>1.2330415510772279E-3</v>
      </c>
      <c r="AD379" s="301">
        <f t="shared" si="51"/>
        <v>6.1983374734470395E-2</v>
      </c>
      <c r="AE379" s="292">
        <v>0</v>
      </c>
      <c r="AF379" s="301">
        <f t="shared" si="52"/>
        <v>6.1983374734470395E-2</v>
      </c>
      <c r="AG379" s="292">
        <v>0</v>
      </c>
      <c r="AH379" s="292">
        <v>0</v>
      </c>
      <c r="AI379" s="292">
        <v>0</v>
      </c>
      <c r="AJ379" s="292">
        <v>0</v>
      </c>
      <c r="AL379" s="290">
        <v>7.266265756768471E-2</v>
      </c>
      <c r="AN379" s="290">
        <v>6.9012894452762763E-2</v>
      </c>
      <c r="AO379" s="290">
        <v>7.1152521055584936E-2</v>
      </c>
      <c r="AP379" s="304">
        <v>1.8148478822177884E-2</v>
      </c>
      <c r="AQ379" s="304">
        <v>5.3004042233407052E-2</v>
      </c>
      <c r="AR379" s="304">
        <v>5.6367867089456056E-2</v>
      </c>
      <c r="AS379" s="304">
        <v>7.0897046563076258E-2</v>
      </c>
      <c r="AT379" s="304">
        <v>5.0056449223994812E-2</v>
      </c>
      <c r="AU379" s="290">
        <v>5.3004042233407052E-2</v>
      </c>
      <c r="AV379" s="292">
        <v>1.8148478822177884E-2</v>
      </c>
      <c r="AW379" s="300">
        <f t="shared" si="53"/>
        <v>7.1152521055584936E-2</v>
      </c>
      <c r="AX379" s="292">
        <v>5.0056449223994812E-2</v>
      </c>
      <c r="AY379" s="300">
        <v>5.2718103974534122E-2</v>
      </c>
      <c r="AZ379" s="300"/>
      <c r="BA379" s="235"/>
      <c r="BB379" s="235"/>
      <c r="BC379" s="235"/>
      <c r="BD379" s="235"/>
      <c r="BE379" s="301">
        <v>0.38850558066128027</v>
      </c>
    </row>
    <row r="380" spans="1:57" x14ac:dyDescent="0.25">
      <c r="A380" s="283">
        <v>2011</v>
      </c>
      <c r="B380" s="283">
        <v>4</v>
      </c>
      <c r="C380" s="283">
        <v>30</v>
      </c>
      <c r="D380" s="283">
        <v>31</v>
      </c>
      <c r="E380" s="283">
        <f t="shared" si="48"/>
        <v>31</v>
      </c>
      <c r="F380" s="286">
        <v>0</v>
      </c>
      <c r="G380" s="290">
        <v>2.8748698047496659E-2</v>
      </c>
      <c r="H380" s="290">
        <v>6.7438640445131953E-2</v>
      </c>
      <c r="I380" s="291">
        <v>6.1960497150268974E-2</v>
      </c>
      <c r="J380" s="301">
        <f t="shared" si="55"/>
        <v>6.4937966472542144E-2</v>
      </c>
      <c r="K380" s="302">
        <v>7136</v>
      </c>
      <c r="L380" s="302">
        <v>1532.0000000000005</v>
      </c>
      <c r="M380" s="302">
        <v>4408.9009999999998</v>
      </c>
      <c r="N380" s="302">
        <v>272802.31</v>
      </c>
      <c r="O380" s="293">
        <f t="shared" si="63"/>
        <v>0.6178392656950672</v>
      </c>
      <c r="P380" s="294">
        <f t="shared" si="62"/>
        <v>178.0693929503916</v>
      </c>
      <c r="Q380" s="305">
        <v>99.259566199323785</v>
      </c>
      <c r="R380" s="296">
        <f t="shared" si="49"/>
        <v>6.8533876299359697E-2</v>
      </c>
      <c r="S380" s="301">
        <f t="shared" si="57"/>
        <v>-3.7052170901680226E-3</v>
      </c>
      <c r="T380" s="303">
        <v>0</v>
      </c>
      <c r="U380" s="298">
        <f>(Company_data!U380+Misc!T380)/(Company_data!J380-Company_data!I380)</f>
        <v>1.9845912592915247</v>
      </c>
      <c r="V380" s="292">
        <f t="shared" si="50"/>
        <v>6.4019072880371758E-2</v>
      </c>
      <c r="W380" s="299">
        <v>1</v>
      </c>
      <c r="X380" s="290">
        <v>3.8689942397635284E-2</v>
      </c>
      <c r="Y380" s="290">
        <v>6.7438640445131953E-2</v>
      </c>
      <c r="Z380" s="296">
        <f>(Company_data!T380+F380)/Company_data!J380</f>
        <v>2.0560162889807909</v>
      </c>
      <c r="AA380" s="296">
        <f>(Company_data!S380+F380)/Company_data!J380+(Y380*1000)</f>
        <v>69.517707899388355</v>
      </c>
      <c r="AC380" s="290">
        <v>2.247954681504398E-3</v>
      </c>
      <c r="AD380" s="301">
        <f t="shared" si="51"/>
        <v>6.1960497150268974E-2</v>
      </c>
      <c r="AE380" s="292">
        <v>0</v>
      </c>
      <c r="AF380" s="301">
        <f t="shared" si="52"/>
        <v>6.1960497150268974E-2</v>
      </c>
      <c r="AG380" s="292">
        <v>0</v>
      </c>
      <c r="AH380" s="292">
        <v>0</v>
      </c>
      <c r="AI380" s="292">
        <v>0</v>
      </c>
      <c r="AJ380" s="292">
        <v>0</v>
      </c>
      <c r="AL380" s="290">
        <v>8.1475250021235138E-2</v>
      </c>
      <c r="AN380" s="290">
        <v>8.1729067841353017E-2</v>
      </c>
      <c r="AO380" s="290">
        <v>9.8981224690548625E-2</v>
      </c>
      <c r="AP380" s="304">
        <v>4.3695288268966265E-2</v>
      </c>
      <c r="AQ380" s="304">
        <v>5.5285936421582374E-2</v>
      </c>
      <c r="AR380" s="304">
        <v>5.2726551973738482E-2</v>
      </c>
      <c r="AS380" s="304">
        <v>9.7100588727785792E-2</v>
      </c>
      <c r="AT380" s="304">
        <v>0.10366544782812588</v>
      </c>
      <c r="AU380" s="290">
        <v>5.5285936421582374E-2</v>
      </c>
      <c r="AV380" s="292">
        <v>4.3695288268966265E-2</v>
      </c>
      <c r="AW380" s="300">
        <f t="shared" si="53"/>
        <v>9.8981224690548639E-2</v>
      </c>
      <c r="AX380" s="292">
        <v>5.5933223382384253E-2</v>
      </c>
      <c r="AY380" s="300">
        <v>5.2980369793856355E-2</v>
      </c>
      <c r="AZ380" s="300"/>
      <c r="BA380" s="235"/>
      <c r="BB380" s="235"/>
      <c r="BC380" s="235"/>
      <c r="BD380" s="235"/>
      <c r="BE380" s="301">
        <v>0.42072316003164811</v>
      </c>
    </row>
    <row r="381" spans="1:57" x14ac:dyDescent="0.25">
      <c r="A381" s="283">
        <v>2011</v>
      </c>
      <c r="B381" s="283">
        <v>5</v>
      </c>
      <c r="C381" s="283">
        <v>31</v>
      </c>
      <c r="D381" s="283">
        <v>30</v>
      </c>
      <c r="E381" s="283">
        <f t="shared" si="48"/>
        <v>30</v>
      </c>
      <c r="F381" s="286">
        <v>0</v>
      </c>
      <c r="G381" s="290">
        <v>5.2563973815026969E-2</v>
      </c>
      <c r="H381" s="290">
        <v>0.12330446841879186</v>
      </c>
      <c r="I381" s="291">
        <v>6.2117745110730975E-2</v>
      </c>
      <c r="J381" s="301">
        <f t="shared" si="55"/>
        <v>6.4605231350115047E-2</v>
      </c>
      <c r="K381" s="302">
        <v>7192</v>
      </c>
      <c r="L381" s="302">
        <v>1532.0000000000009</v>
      </c>
      <c r="M381" s="302">
        <v>4720.5020000000004</v>
      </c>
      <c r="N381" s="302">
        <v>251719.092</v>
      </c>
      <c r="O381" s="293">
        <f t="shared" si="63"/>
        <v>0.65635456062291442</v>
      </c>
      <c r="P381" s="294">
        <f>N381/L381</f>
        <v>164.30750130548293</v>
      </c>
      <c r="Q381" s="305">
        <v>99.259566199323785</v>
      </c>
      <c r="R381" s="296">
        <f t="shared" si="49"/>
        <v>7.0837637218833488E-2</v>
      </c>
      <c r="S381" s="301">
        <f t="shared" si="57"/>
        <v>-3.8498746896264424E-3</v>
      </c>
      <c r="T381" s="303">
        <v>0</v>
      </c>
      <c r="U381" s="298">
        <f>(Company_data!U381+Misc!T381)/(Company_data!J381-Company_data!I381)</f>
        <v>1.9436102462390705</v>
      </c>
      <c r="V381" s="292">
        <f t="shared" si="50"/>
        <v>6.4787008207969024E-2</v>
      </c>
      <c r="W381" s="299">
        <v>1</v>
      </c>
      <c r="X381" s="290">
        <v>7.0740494603764859E-2</v>
      </c>
      <c r="Y381" s="290">
        <v>0.12330446841879186</v>
      </c>
      <c r="Z381" s="296">
        <f>(Company_data!T381+F381)/Company_data!J381</f>
        <v>2.1959667537838383</v>
      </c>
      <c r="AA381" s="296">
        <f>(Company_data!S381+F381)/Company_data!J381+(Y381*1000)</f>
        <v>125.52396896507828</v>
      </c>
      <c r="AC381" s="290">
        <v>3.9775634973803816E-3</v>
      </c>
      <c r="AD381" s="301">
        <f t="shared" si="51"/>
        <v>6.2117745110730975E-2</v>
      </c>
      <c r="AE381" s="292">
        <v>0</v>
      </c>
      <c r="AF381" s="301">
        <f t="shared" si="52"/>
        <v>6.2117745110730975E-2</v>
      </c>
      <c r="AG381" s="292">
        <v>0</v>
      </c>
      <c r="AH381" s="292">
        <v>0</v>
      </c>
      <c r="AI381" s="292">
        <v>0</v>
      </c>
      <c r="AJ381" s="292">
        <v>0</v>
      </c>
      <c r="AL381" s="290">
        <v>0.10229892799041078</v>
      </c>
      <c r="AN381" s="290">
        <v>0.11084101453934869</v>
      </c>
      <c r="AO381" s="290">
        <v>0.11436946935272359</v>
      </c>
      <c r="AP381" s="304">
        <v>5.5620888302385416E-2</v>
      </c>
      <c r="AQ381" s="304">
        <v>5.8748581050338165E-2</v>
      </c>
      <c r="AR381" s="304">
        <v>4.9734954175383796E-2</v>
      </c>
      <c r="AS381" s="304">
        <v>0.10831091930373288</v>
      </c>
      <c r="AT381" s="304">
        <v>0.12036644320737659</v>
      </c>
      <c r="AU381" s="290">
        <v>5.8748581050338165E-2</v>
      </c>
      <c r="AV381" s="292">
        <v>5.5620888302385416E-2</v>
      </c>
      <c r="AW381" s="300">
        <f t="shared" si="53"/>
        <v>0.11436946935272357</v>
      </c>
      <c r="AX381" s="292">
        <v>5.9606832057114832E-2</v>
      </c>
      <c r="AY381" s="300">
        <v>5.827704072432173E-2</v>
      </c>
      <c r="AZ381" s="300"/>
      <c r="BA381" s="235"/>
      <c r="BB381" s="235"/>
      <c r="BC381" s="235"/>
      <c r="BD381" s="235"/>
      <c r="BE381" s="301">
        <v>0.40677190673922797</v>
      </c>
    </row>
    <row r="382" spans="1:57" x14ac:dyDescent="0.25">
      <c r="A382" s="283">
        <v>2011</v>
      </c>
      <c r="B382" s="283">
        <v>6</v>
      </c>
      <c r="C382" s="283">
        <v>30</v>
      </c>
      <c r="D382" s="283">
        <v>31</v>
      </c>
      <c r="E382" s="283">
        <f t="shared" si="48"/>
        <v>31</v>
      </c>
      <c r="F382" s="286">
        <v>0</v>
      </c>
      <c r="G382" s="290">
        <v>6.8501869920082947E-2</v>
      </c>
      <c r="H382" s="290">
        <v>0.16069155436977914</v>
      </c>
      <c r="I382" s="291">
        <v>6.2701650218119645E-2</v>
      </c>
      <c r="J382" s="301">
        <f t="shared" si="55"/>
        <v>6.430949992138317E-2</v>
      </c>
      <c r="K382" s="302">
        <v>7161</v>
      </c>
      <c r="L382" s="302">
        <v>1523.9999999999995</v>
      </c>
      <c r="M382" s="302">
        <v>4720.5159999999996</v>
      </c>
      <c r="N382" s="302">
        <v>276567.022</v>
      </c>
      <c r="O382" s="293">
        <f>M382/K382</f>
        <v>0.65919787739142577</v>
      </c>
      <c r="P382" s="294">
        <f>N382/L382</f>
        <v>181.47442388451449</v>
      </c>
      <c r="Q382" s="305">
        <v>99.259566199323785</v>
      </c>
      <c r="R382" s="296">
        <f t="shared" si="49"/>
        <v>7.6315495535971181E-2</v>
      </c>
      <c r="S382" s="301">
        <f t="shared" si="57"/>
        <v>-3.8687370896078876E-3</v>
      </c>
      <c r="T382" s="303">
        <v>0</v>
      </c>
      <c r="U382" s="298">
        <f>(Company_data!U382+Misc!T382)/(Company_data!J382-Company_data!I382)</f>
        <v>2.221684431761755</v>
      </c>
      <c r="V382" s="292">
        <f t="shared" si="50"/>
        <v>7.1667239734250168E-2</v>
      </c>
      <c r="W382" s="299">
        <v>1</v>
      </c>
      <c r="X382" s="290">
        <v>9.2189684449696205E-2</v>
      </c>
      <c r="Y382" s="290">
        <v>0.16069155436977914</v>
      </c>
      <c r="Z382" s="296">
        <f>(Company_data!T382+F382)/Company_data!J382</f>
        <v>2.2894648660791352</v>
      </c>
      <c r="AA382" s="296">
        <f>(Company_data!S382+F382)/Company_data!J382+(Y382*1000)</f>
        <v>163.00829605835008</v>
      </c>
      <c r="AC382" s="290">
        <v>5.3563851456593058E-3</v>
      </c>
      <c r="AD382" s="301">
        <f t="shared" si="51"/>
        <v>6.2701650218119645E-2</v>
      </c>
      <c r="AE382" s="292">
        <v>0</v>
      </c>
      <c r="AF382" s="301">
        <f t="shared" si="52"/>
        <v>6.2701650218119645E-2</v>
      </c>
      <c r="AG382" s="292">
        <v>0</v>
      </c>
      <c r="AH382" s="292">
        <v>0</v>
      </c>
      <c r="AI382" s="292">
        <v>0</v>
      </c>
      <c r="AJ382" s="292">
        <v>0</v>
      </c>
      <c r="AL382" s="290">
        <v>0.11674347350617173</v>
      </c>
      <c r="AN382" s="290">
        <v>0.12762408758067303</v>
      </c>
      <c r="AO382" s="290">
        <v>0.12925845630562732</v>
      </c>
      <c r="AP382" s="304">
        <v>6.9917822708839131E-2</v>
      </c>
      <c r="AQ382" s="304">
        <v>5.9340633596788206E-2</v>
      </c>
      <c r="AR382" s="304">
        <v>4.8241603586088776E-2</v>
      </c>
      <c r="AS382" s="304">
        <v>0.12342026393924745</v>
      </c>
      <c r="AT382" s="304">
        <v>0.13683971432147454</v>
      </c>
      <c r="AU382" s="290">
        <v>5.9340633596788206E-2</v>
      </c>
      <c r="AV382" s="292">
        <v>6.9917822708839131E-2</v>
      </c>
      <c r="AW382" s="300">
        <f t="shared" si="53"/>
        <v>0.12925845630562732</v>
      </c>
      <c r="AX382" s="292">
        <v>6.0462298391570794E-2</v>
      </c>
      <c r="AY382" s="300">
        <v>5.9122217660590094E-2</v>
      </c>
      <c r="AZ382" s="300"/>
      <c r="BA382" s="235"/>
      <c r="BB382" s="235"/>
      <c r="BC382" s="235"/>
      <c r="BD382" s="235"/>
      <c r="BE382" s="301">
        <v>0.41642462015546827</v>
      </c>
    </row>
    <row r="383" spans="1:57" x14ac:dyDescent="0.25">
      <c r="A383" s="283">
        <v>2011</v>
      </c>
      <c r="B383" s="283">
        <v>7</v>
      </c>
      <c r="C383" s="283">
        <v>31</v>
      </c>
      <c r="D383" s="283">
        <v>30</v>
      </c>
      <c r="E383" s="283">
        <v>33</v>
      </c>
      <c r="F383" s="286">
        <v>0</v>
      </c>
      <c r="G383" s="290">
        <v>8.1268893196352776E-2</v>
      </c>
      <c r="H383" s="290">
        <v>0.19064041295323642</v>
      </c>
      <c r="I383" s="291">
        <v>6.2664090958345048E-2</v>
      </c>
      <c r="J383" s="301">
        <f t="shared" si="55"/>
        <v>6.402622204691287E-2</v>
      </c>
      <c r="K383" s="302">
        <v>7178</v>
      </c>
      <c r="L383" s="302">
        <v>1518</v>
      </c>
      <c r="M383" s="302">
        <v>4854.6049999999996</v>
      </c>
      <c r="N383" s="302">
        <v>252625.84</v>
      </c>
      <c r="O383" s="293">
        <f>M383/K383</f>
        <v>0.67631721928113675</v>
      </c>
      <c r="P383" s="294">
        <f>N383/L383</f>
        <v>166.42018445322793</v>
      </c>
      <c r="Q383" s="305">
        <v>102.56821840596791</v>
      </c>
      <c r="R383" s="296">
        <f t="shared" si="49"/>
        <v>7.8555827432744946E-2</v>
      </c>
      <c r="S383" s="301">
        <f t="shared" si="57"/>
        <v>-3.8521347366511915E-3</v>
      </c>
      <c r="T383" s="303">
        <v>0</v>
      </c>
      <c r="U383" s="298">
        <f>(Company_data!U383+Misc!T383)/(Company_data!J383-Company_data!I383)</f>
        <v>2.3807350190628704</v>
      </c>
      <c r="V383" s="292">
        <f t="shared" si="50"/>
        <v>7.2143485426147583E-2</v>
      </c>
      <c r="W383" s="299">
        <v>1</v>
      </c>
      <c r="X383" s="290">
        <v>0.10937151975688365</v>
      </c>
      <c r="Y383" s="290">
        <v>0.19064041295323642</v>
      </c>
      <c r="Z383" s="296">
        <f>(Company_data!T383+F383)/Company_data!J383</f>
        <v>2.4352306504150931</v>
      </c>
      <c r="AA383" s="296">
        <f>(Company_data!S383+F383)/Company_data!J383+(Y383*1000)</f>
        <v>193.10467346170657</v>
      </c>
      <c r="AC383" s="290">
        <v>6.1496907404269821E-3</v>
      </c>
      <c r="AD383" s="301">
        <f t="shared" si="51"/>
        <v>6.2664090958345048E-2</v>
      </c>
      <c r="AE383" s="292">
        <v>0</v>
      </c>
      <c r="AF383" s="301">
        <f t="shared" si="52"/>
        <v>6.2664090958345048E-2</v>
      </c>
      <c r="AG383" s="292">
        <v>0</v>
      </c>
      <c r="AH383" s="292">
        <v>0</v>
      </c>
      <c r="AI383" s="292">
        <v>0</v>
      </c>
      <c r="AJ383" s="292">
        <v>0</v>
      </c>
      <c r="AL383" s="290">
        <v>0.1302559995584813</v>
      </c>
      <c r="AN383" s="290">
        <v>0.14397514086116375</v>
      </c>
      <c r="AO383" s="290">
        <v>0.14444768166076144</v>
      </c>
      <c r="AP383" s="304">
        <v>8.1678283961591561E-2</v>
      </c>
      <c r="AQ383" s="304">
        <v>6.2769397699169907E-2</v>
      </c>
      <c r="AR383" s="304">
        <v>4.8987106362128559E-2</v>
      </c>
      <c r="AS383" s="304">
        <v>0.13772948745629321</v>
      </c>
      <c r="AT383" s="304">
        <v>0.15332347067781568</v>
      </c>
      <c r="AU383" s="290">
        <v>6.2769397699169907E-2</v>
      </c>
      <c r="AV383" s="292">
        <v>8.1678283961591561E-2</v>
      </c>
      <c r="AW383" s="300">
        <f t="shared" si="53"/>
        <v>0.14444768166076147</v>
      </c>
      <c r="AX383" s="292">
        <v>6.4099063725758271E-2</v>
      </c>
      <c r="AY383" s="300">
        <v>6.2706247664811032E-2</v>
      </c>
      <c r="AZ383" s="300"/>
      <c r="BA383" s="235"/>
      <c r="BB383" s="235"/>
      <c r="BC383" s="235"/>
      <c r="BD383" s="235"/>
      <c r="BE383" s="301">
        <v>0.48031086336008355</v>
      </c>
    </row>
    <row r="384" spans="1:57" x14ac:dyDescent="0.25">
      <c r="A384" s="283">
        <v>2011</v>
      </c>
      <c r="B384" s="283">
        <v>8</v>
      </c>
      <c r="C384" s="283">
        <v>31</v>
      </c>
      <c r="D384" s="283">
        <v>31</v>
      </c>
      <c r="E384" s="283">
        <f t="shared" ref="E384:E447" si="65">C384</f>
        <v>31</v>
      </c>
      <c r="F384" s="286">
        <v>0</v>
      </c>
      <c r="G384" s="290">
        <v>8.2299942190167646E-2</v>
      </c>
      <c r="H384" s="290">
        <v>0.19305904569480681</v>
      </c>
      <c r="I384" s="291">
        <v>6.2893707882157063E-2</v>
      </c>
      <c r="J384" s="301">
        <f t="shared" si="55"/>
        <v>6.3778143883511759E-2</v>
      </c>
      <c r="K384" s="302">
        <v>7180</v>
      </c>
      <c r="L384" s="302">
        <v>1514</v>
      </c>
      <c r="M384" s="302">
        <v>5127.1580000000004</v>
      </c>
      <c r="N384" s="302">
        <v>263659.30599999998</v>
      </c>
      <c r="O384" s="293">
        <f t="shared" ref="O384:O395" si="66">M384/K384</f>
        <v>0.71408885793871868</v>
      </c>
      <c r="P384" s="294">
        <f t="shared" ref="P384:P395" si="67">N384/L384</f>
        <v>174.14749405548216</v>
      </c>
      <c r="Q384" s="305">
        <v>102.56821840596791</v>
      </c>
      <c r="R384" s="296">
        <f t="shared" si="49"/>
        <v>7.9367964953858311E-2</v>
      </c>
      <c r="S384" s="301">
        <f t="shared" si="57"/>
        <v>-3.7542885238573964E-3</v>
      </c>
      <c r="T384" s="303">
        <v>0</v>
      </c>
      <c r="U384" s="298">
        <f>(Company_data!U384+Misc!T384)/(Company_data!J384-Company_data!I384)</f>
        <v>2.2750734618179851</v>
      </c>
      <c r="V384" s="292">
        <f t="shared" si="50"/>
        <v>7.3389466510257587E-2</v>
      </c>
      <c r="W384" s="299">
        <v>1</v>
      </c>
      <c r="X384" s="290">
        <v>0.11075910350463916</v>
      </c>
      <c r="Y384" s="290">
        <v>0.19305904569480681</v>
      </c>
      <c r="Z384" s="296">
        <f>(Company_data!T384+F384)/Company_data!J384</f>
        <v>2.4604069135696078</v>
      </c>
      <c r="AA384" s="296">
        <f>(Company_data!S384+F384)/Company_data!J384+(Y384*1000)</f>
        <v>195.54801022659439</v>
      </c>
      <c r="AC384" s="290">
        <v>6.2277111514453809E-3</v>
      </c>
      <c r="AD384" s="301">
        <f t="shared" si="51"/>
        <v>6.2893707882157063E-2</v>
      </c>
      <c r="AE384" s="292">
        <v>0</v>
      </c>
      <c r="AF384" s="301">
        <f t="shared" si="52"/>
        <v>6.2893707882157063E-2</v>
      </c>
      <c r="AG384" s="292">
        <v>0</v>
      </c>
      <c r="AH384" s="292">
        <v>0</v>
      </c>
      <c r="AI384" s="292">
        <v>0</v>
      </c>
      <c r="AJ384" s="292">
        <v>0</v>
      </c>
      <c r="AL384" s="290">
        <v>0.13382708024515833</v>
      </c>
      <c r="AN384" s="290">
        <v>0.14515816553502878</v>
      </c>
      <c r="AO384" s="290">
        <v>0.14086923943617044</v>
      </c>
      <c r="AP384" s="304">
        <v>7.8584185287992811E-2</v>
      </c>
      <c r="AQ384" s="304">
        <v>6.2285054148177643E-2</v>
      </c>
      <c r="AR384" s="304">
        <v>5.15271380549907E-2</v>
      </c>
      <c r="AS384" s="304">
        <v>0.13639390446508312</v>
      </c>
      <c r="AT384" s="304">
        <v>0.14940321350620189</v>
      </c>
      <c r="AU384" s="290">
        <v>6.2285054148177643E-2</v>
      </c>
      <c r="AV384" s="292">
        <v>7.8584185287992811E-2</v>
      </c>
      <c r="AW384" s="300">
        <f t="shared" si="53"/>
        <v>0.14086923943617047</v>
      </c>
      <c r="AX384" s="292">
        <v>6.3558763940771465E-2</v>
      </c>
      <c r="AY384" s="300">
        <v>6.285822334486113E-2</v>
      </c>
      <c r="AZ384" s="300"/>
      <c r="BA384" s="235"/>
      <c r="BB384" s="235"/>
      <c r="BC384" s="235"/>
      <c r="BD384" s="235"/>
      <c r="BE384" s="301">
        <v>0.48235568872479662</v>
      </c>
    </row>
    <row r="385" spans="1:57" x14ac:dyDescent="0.25">
      <c r="A385" s="283">
        <v>2011</v>
      </c>
      <c r="B385" s="283">
        <v>9</v>
      </c>
      <c r="C385" s="283">
        <v>30</v>
      </c>
      <c r="D385" s="283">
        <v>31</v>
      </c>
      <c r="E385" s="283">
        <f t="shared" si="65"/>
        <v>30</v>
      </c>
      <c r="F385" s="286">
        <v>0</v>
      </c>
      <c r="G385" s="290">
        <v>7.0120120295586924E-2</v>
      </c>
      <c r="H385" s="290">
        <v>0.16448764298024462</v>
      </c>
      <c r="I385" s="291">
        <v>6.314965150643588E-2</v>
      </c>
      <c r="J385" s="301">
        <f t="shared" si="55"/>
        <v>6.3509102667109768E-2</v>
      </c>
      <c r="K385" s="302">
        <v>7235</v>
      </c>
      <c r="L385" s="302">
        <v>1523</v>
      </c>
      <c r="M385" s="302">
        <v>5549.1850000000004</v>
      </c>
      <c r="N385" s="302">
        <v>257965.47099999999</v>
      </c>
      <c r="O385" s="293">
        <f t="shared" si="66"/>
        <v>0.76699170697995855</v>
      </c>
      <c r="P385" s="294">
        <f t="shared" si="67"/>
        <v>169.37982337491792</v>
      </c>
      <c r="Q385" s="305">
        <v>99.259566199323785</v>
      </c>
      <c r="R385" s="296">
        <f t="shared" si="49"/>
        <v>7.6309002512798554E-2</v>
      </c>
      <c r="S385" s="301">
        <f t="shared" si="57"/>
        <v>-3.671604294839273E-3</v>
      </c>
      <c r="T385" s="303">
        <v>0</v>
      </c>
      <c r="U385" s="298">
        <f>(Company_data!U385+Misc!T385)/(Company_data!J385-Company_data!I385)</f>
        <v>2.1279065726057471</v>
      </c>
      <c r="V385" s="292">
        <f t="shared" si="50"/>
        <v>7.0930219086858232E-2</v>
      </c>
      <c r="W385" s="299">
        <v>1</v>
      </c>
      <c r="X385" s="290">
        <v>9.4367522684657687E-2</v>
      </c>
      <c r="Y385" s="290">
        <v>0.16448764298024462</v>
      </c>
      <c r="Z385" s="296">
        <f>(Company_data!T385+F385)/Company_data!J385</f>
        <v>2.2892700753839565</v>
      </c>
      <c r="AA385" s="296">
        <f>(Company_data!S385+F385)/Company_data!J385+(Y385*1000)</f>
        <v>166.80409779376731</v>
      </c>
      <c r="AC385" s="290">
        <v>5.4829214326748196E-3</v>
      </c>
      <c r="AD385" s="301">
        <f t="shared" si="51"/>
        <v>6.314965150643588E-2</v>
      </c>
      <c r="AE385" s="292">
        <v>0</v>
      </c>
      <c r="AF385" s="301">
        <f t="shared" si="52"/>
        <v>6.314965150643588E-2</v>
      </c>
      <c r="AG385" s="292">
        <v>0</v>
      </c>
      <c r="AH385" s="292">
        <v>0</v>
      </c>
      <c r="AI385" s="292">
        <v>0</v>
      </c>
      <c r="AJ385" s="292">
        <v>0</v>
      </c>
      <c r="AL385" s="290">
        <v>0.12507052428606114</v>
      </c>
      <c r="AN385" s="290">
        <v>0.1295276654613082</v>
      </c>
      <c r="AO385" s="290">
        <v>0.12778777829330557</v>
      </c>
      <c r="AP385" s="304">
        <v>6.8612750477479764E-2</v>
      </c>
      <c r="AQ385" s="304">
        <v>5.9175027815825808E-2</v>
      </c>
      <c r="AR385" s="304">
        <v>5.4950403990474204E-2</v>
      </c>
      <c r="AS385" s="304">
        <v>0.12781942283005124</v>
      </c>
      <c r="AT385" s="304">
        <v>0.13522474667497805</v>
      </c>
      <c r="AU385" s="290">
        <v>5.9175027815825808E-2</v>
      </c>
      <c r="AV385" s="292">
        <v>6.8612750477479764E-2</v>
      </c>
      <c r="AW385" s="300">
        <f t="shared" si="53"/>
        <v>0.12778777829330557</v>
      </c>
      <c r="AX385" s="292">
        <v>6.0272976464166475E-2</v>
      </c>
      <c r="AY385" s="300">
        <v>5.9407545165721248E-2</v>
      </c>
      <c r="AZ385" s="300"/>
      <c r="BA385" s="235"/>
      <c r="BB385" s="235"/>
      <c r="BC385" s="235"/>
      <c r="BD385" s="235"/>
      <c r="BE385" s="301">
        <v>0.43541189327247698</v>
      </c>
    </row>
    <row r="386" spans="1:57" x14ac:dyDescent="0.25">
      <c r="A386" s="283">
        <v>2011</v>
      </c>
      <c r="B386" s="283">
        <v>10</v>
      </c>
      <c r="C386" s="283">
        <v>31</v>
      </c>
      <c r="D386" s="283">
        <v>30</v>
      </c>
      <c r="E386" s="283">
        <f t="shared" si="65"/>
        <v>31</v>
      </c>
      <c r="F386" s="286">
        <v>0</v>
      </c>
      <c r="G386" s="290">
        <v>5.017920532017079E-2</v>
      </c>
      <c r="H386" s="290">
        <v>0.11771028308198878</v>
      </c>
      <c r="I386" s="291">
        <v>6.2712551417566612E-2</v>
      </c>
      <c r="J386" s="301">
        <f t="shared" si="55"/>
        <v>6.3202490690337121E-2</v>
      </c>
      <c r="K386" s="302">
        <v>7199</v>
      </c>
      <c r="L386" s="302">
        <v>1515</v>
      </c>
      <c r="M386" s="302">
        <v>4861.1329999999998</v>
      </c>
      <c r="N386" s="302">
        <v>245016.19399999999</v>
      </c>
      <c r="O386" s="293">
        <f t="shared" si="66"/>
        <v>0.67525114599249891</v>
      </c>
      <c r="P386" s="294">
        <f t="shared" si="67"/>
        <v>161.7268607260726</v>
      </c>
      <c r="Q386" s="305">
        <v>102.56821840596791</v>
      </c>
      <c r="R386" s="296">
        <f t="shared" si="49"/>
        <v>6.3435201107489431E-2</v>
      </c>
      <c r="S386" s="301">
        <f t="shared" si="57"/>
        <v>-3.6319192073360346E-3</v>
      </c>
      <c r="T386" s="303">
        <v>0</v>
      </c>
      <c r="U386" s="298">
        <f>(Company_data!U386+Misc!T386)/(Company_data!J386-Company_data!I386)</f>
        <v>1.8283105709795933</v>
      </c>
      <c r="V386" s="292">
        <f t="shared" si="50"/>
        <v>5.8977760354180425E-2</v>
      </c>
      <c r="W386" s="299">
        <v>1</v>
      </c>
      <c r="X386" s="290">
        <v>6.7531077761817992E-2</v>
      </c>
      <c r="Y386" s="290">
        <v>0.11771028308198878</v>
      </c>
      <c r="Z386" s="296">
        <f>(Company_data!T386+F386)/Company_data!J386</f>
        <v>1.9664912343321723</v>
      </c>
      <c r="AA386" s="296">
        <f>(Company_data!S386+F386)/Company_data!J386+(Y386*1000)</f>
        <v>119.70085411801136</v>
      </c>
      <c r="AC386" s="290">
        <v>3.7971059058706062E-3</v>
      </c>
      <c r="AD386" s="301">
        <f t="shared" si="51"/>
        <v>6.2712551417566612E-2</v>
      </c>
      <c r="AE386" s="292">
        <v>0</v>
      </c>
      <c r="AF386" s="301">
        <f t="shared" si="52"/>
        <v>6.2712551417566612E-2</v>
      </c>
      <c r="AG386" s="292">
        <v>0</v>
      </c>
      <c r="AH386" s="292">
        <v>0</v>
      </c>
      <c r="AI386" s="292">
        <v>0</v>
      </c>
      <c r="AJ386" s="292">
        <v>0</v>
      </c>
      <c r="AL386" s="290">
        <v>0.10864284472333326</v>
      </c>
      <c r="AN386" s="290">
        <v>0.10812115704865276</v>
      </c>
      <c r="AO386" s="290">
        <v>9.302509568748589E-2</v>
      </c>
      <c r="AP386" s="304">
        <v>3.7100571437124336E-2</v>
      </c>
      <c r="AQ386" s="304">
        <v>5.5924524250361547E-2</v>
      </c>
      <c r="AR386" s="304">
        <v>5.846363940316246E-2</v>
      </c>
      <c r="AS386" s="304">
        <v>9.4617333290420713E-2</v>
      </c>
      <c r="AT386" s="304">
        <v>9.6975849582739124E-2</v>
      </c>
      <c r="AU386" s="290">
        <v>5.5924524250361547E-2</v>
      </c>
      <c r="AV386" s="292">
        <v>3.7100571437124336E-2</v>
      </c>
      <c r="AW386" s="300">
        <f t="shared" si="53"/>
        <v>9.3025095687485876E-2</v>
      </c>
      <c r="AX386" s="292">
        <v>5.6447617064821813E-2</v>
      </c>
      <c r="AY386" s="300">
        <v>5.7941951728481975E-2</v>
      </c>
      <c r="AZ386" s="300"/>
      <c r="BA386" s="235"/>
      <c r="BB386" s="235"/>
      <c r="BC386" s="235"/>
      <c r="BD386" s="235"/>
      <c r="BE386" s="301">
        <v>0.44011674093257952</v>
      </c>
    </row>
    <row r="387" spans="1:57" x14ac:dyDescent="0.25">
      <c r="A387" s="283">
        <v>2011</v>
      </c>
      <c r="B387" s="283">
        <v>11</v>
      </c>
      <c r="C387" s="283">
        <v>30</v>
      </c>
      <c r="D387" s="283">
        <v>31</v>
      </c>
      <c r="E387" s="283">
        <f t="shared" si="65"/>
        <v>30</v>
      </c>
      <c r="F387" s="286">
        <v>0</v>
      </c>
      <c r="G387" s="290">
        <v>1.9698192190810555E-2</v>
      </c>
      <c r="H387" s="290">
        <v>4.6207981258158351E-2</v>
      </c>
      <c r="I387" s="291">
        <v>6.2113659439332621E-2</v>
      </c>
      <c r="J387" s="301">
        <f t="shared" si="55"/>
        <v>6.2886164219299934E-2</v>
      </c>
      <c r="K387" s="302">
        <v>7144</v>
      </c>
      <c r="L387" s="302">
        <v>1529</v>
      </c>
      <c r="M387" s="302">
        <v>4479.0410000000002</v>
      </c>
      <c r="N387" s="302">
        <v>244932.837</v>
      </c>
      <c r="O387" s="293">
        <f t="shared" si="66"/>
        <v>0.62696542553191492</v>
      </c>
      <c r="P387" s="294">
        <f t="shared" si="67"/>
        <v>160.19152190974492</v>
      </c>
      <c r="Q387" s="305">
        <v>99.259566199323785</v>
      </c>
      <c r="R387" s="296">
        <f t="shared" si="49"/>
        <v>5.8020004113827399E-2</v>
      </c>
      <c r="S387" s="301">
        <f t="shared" si="57"/>
        <v>-3.6676108133532198E-3</v>
      </c>
      <c r="T387" s="303">
        <v>0</v>
      </c>
      <c r="U387" s="298">
        <f>(Company_data!U387+Misc!T387)/(Company_data!J387-Company_data!I387)</f>
        <v>1.6317903760421222</v>
      </c>
      <c r="V387" s="292">
        <f t="shared" si="50"/>
        <v>5.4393012534737405E-2</v>
      </c>
      <c r="W387" s="299">
        <v>1</v>
      </c>
      <c r="X387" s="290">
        <v>2.6509789067347793E-2</v>
      </c>
      <c r="Y387" s="290">
        <v>4.6207981258158351E-2</v>
      </c>
      <c r="Z387" s="296">
        <f>(Company_data!T387+F387)/Company_data!J387</f>
        <v>1.7406001234148221</v>
      </c>
      <c r="AA387" s="296">
        <f>(Company_data!S387+F387)/Company_data!J387+(Y387*1000)</f>
        <v>47.971212704524206</v>
      </c>
      <c r="AC387" s="290">
        <v>1.5402660419386116E-3</v>
      </c>
      <c r="AD387" s="301">
        <f t="shared" si="51"/>
        <v>6.2113659439332621E-2</v>
      </c>
      <c r="AE387" s="292">
        <v>0</v>
      </c>
      <c r="AF387" s="301">
        <f t="shared" si="52"/>
        <v>6.2113659439332621E-2</v>
      </c>
      <c r="AG387" s="292">
        <v>0</v>
      </c>
      <c r="AH387" s="292">
        <v>0</v>
      </c>
      <c r="AI387" s="292">
        <v>0</v>
      </c>
      <c r="AJ387" s="292">
        <v>0</v>
      </c>
      <c r="AL387" s="290">
        <v>8.1202806931502336E-2</v>
      </c>
      <c r="AN387" s="290">
        <v>7.1293127231093031E-2</v>
      </c>
      <c r="AO387" s="290">
        <v>7.0123346096907152E-2</v>
      </c>
      <c r="AP387" s="304">
        <v>1.8684739819938019E-2</v>
      </c>
      <c r="AQ387" s="304">
        <v>5.143860627696914E-2</v>
      </c>
      <c r="AR387" s="304">
        <v>6.1504614740691778E-2</v>
      </c>
      <c r="AS387" s="304">
        <v>7.5958931968944834E-2</v>
      </c>
      <c r="AT387" s="304">
        <v>7.2044374252704019E-2</v>
      </c>
      <c r="AU387" s="290">
        <v>5.143860627696914E-2</v>
      </c>
      <c r="AV387" s="292">
        <v>1.8684739819938019E-2</v>
      </c>
      <c r="AW387" s="300">
        <f t="shared" si="53"/>
        <v>7.0123346096907152E-2</v>
      </c>
      <c r="AX387" s="292">
        <v>5.1633381897974617E-2</v>
      </c>
      <c r="AY387" s="300">
        <v>5.159493504028248E-2</v>
      </c>
      <c r="AZ387" s="300"/>
      <c r="BA387" s="235"/>
      <c r="BB387" s="235"/>
      <c r="BC387" s="235"/>
      <c r="BD387" s="235"/>
      <c r="BE387" s="301">
        <v>0.50188622860950838</v>
      </c>
    </row>
    <row r="388" spans="1:57" x14ac:dyDescent="0.25">
      <c r="A388" s="283">
        <v>2011</v>
      </c>
      <c r="B388" s="283">
        <v>12</v>
      </c>
      <c r="C388" s="283">
        <v>31</v>
      </c>
      <c r="D388" s="283">
        <v>30</v>
      </c>
      <c r="E388" s="283">
        <f t="shared" si="65"/>
        <v>31</v>
      </c>
      <c r="F388" s="286">
        <v>0</v>
      </c>
      <c r="G388" s="290">
        <v>1.0739167354968094E-2</v>
      </c>
      <c r="H388" s="290">
        <v>2.5191918073481451E-2</v>
      </c>
      <c r="I388" s="291">
        <v>6.0773495220907192E-2</v>
      </c>
      <c r="J388" s="301">
        <f t="shared" si="55"/>
        <v>6.2543008888748142E-2</v>
      </c>
      <c r="K388" s="302">
        <v>7102</v>
      </c>
      <c r="L388" s="302">
        <v>1531</v>
      </c>
      <c r="M388" s="302">
        <v>4008.5419999999999</v>
      </c>
      <c r="N388" s="302">
        <v>242563.66500000001</v>
      </c>
      <c r="O388" s="293">
        <f t="shared" si="66"/>
        <v>0.56442438749647983</v>
      </c>
      <c r="P388" s="294">
        <f t="shared" si="67"/>
        <v>158.43479098628347</v>
      </c>
      <c r="Q388" s="305">
        <v>102.56821840596791</v>
      </c>
      <c r="R388" s="296">
        <f t="shared" si="49"/>
        <v>5.5425288397662982E-2</v>
      </c>
      <c r="S388" s="301">
        <f t="shared" si="57"/>
        <v>-3.632222276655106E-3</v>
      </c>
      <c r="T388" s="303">
        <v>0</v>
      </c>
      <c r="U388" s="298">
        <f>(Company_data!U388+Misc!T388)/(Company_data!J388-Company_data!I388)</f>
        <v>1.6258007942731179</v>
      </c>
      <c r="V388" s="292">
        <f t="shared" si="50"/>
        <v>5.2445186912036063E-2</v>
      </c>
      <c r="W388" s="299">
        <v>1</v>
      </c>
      <c r="X388" s="290">
        <v>1.4452750718513355E-2</v>
      </c>
      <c r="Y388" s="290">
        <v>2.5191918073481451E-2</v>
      </c>
      <c r="Z388" s="296">
        <f>(Company_data!T388+F388)/Company_data!J388</f>
        <v>1.7181839403275525</v>
      </c>
      <c r="AA388" s="296">
        <f>(Company_data!S388+F388)/Company_data!J388+(Y388*1000)</f>
        <v>26.933515712711269</v>
      </c>
      <c r="AC388" s="290">
        <v>8.1264251849940154E-4</v>
      </c>
      <c r="AD388" s="301">
        <f t="shared" si="51"/>
        <v>6.0773495220907192E-2</v>
      </c>
      <c r="AE388" s="292">
        <v>0</v>
      </c>
      <c r="AF388" s="301">
        <f t="shared" si="52"/>
        <v>6.0773495220907192E-2</v>
      </c>
      <c r="AG388" s="292">
        <v>0</v>
      </c>
      <c r="AH388" s="292">
        <v>0</v>
      </c>
      <c r="AI388" s="292">
        <v>0</v>
      </c>
      <c r="AJ388" s="292">
        <v>0</v>
      </c>
      <c r="AL388" s="290">
        <v>7.3675233713954041E-2</v>
      </c>
      <c r="AN388" s="290">
        <v>6.251725203502223E-2</v>
      </c>
      <c r="AO388" s="290">
        <v>6.2806685984606814E-2</v>
      </c>
      <c r="AP388" s="304">
        <v>1.0989921546367871E-2</v>
      </c>
      <c r="AQ388" s="304">
        <v>5.1816764438238939E-2</v>
      </c>
      <c r="AR388" s="304">
        <v>6.2936066358985951E-2</v>
      </c>
      <c r="AS388" s="304">
        <v>6.8415300934629261E-2</v>
      </c>
      <c r="AT388" s="304">
        <v>4.9973650284048002E-2</v>
      </c>
      <c r="AU388" s="290">
        <v>5.1816764438238939E-2</v>
      </c>
      <c r="AV388" s="292">
        <v>1.0989921546367871E-2</v>
      </c>
      <c r="AW388" s="300">
        <f t="shared" si="53"/>
        <v>6.2806685984606814E-2</v>
      </c>
      <c r="AX388" s="292">
        <v>4.9973650284048002E-2</v>
      </c>
      <c r="AY388" s="300">
        <v>5.177808468005414E-2</v>
      </c>
      <c r="AZ388" s="300"/>
      <c r="BA388" s="235">
        <f>AVERAGE(AU377:AU388)</f>
        <v>5.5628274953736477E-2</v>
      </c>
      <c r="BB388" s="235">
        <f>AVERAGE(AV377:AV388)</f>
        <v>4.1321494783345326E-2</v>
      </c>
      <c r="BC388" s="235">
        <f t="shared" ref="BC388" si="68">AVERAGE(AW377:AW388)</f>
        <v>9.6949769737081803E-2</v>
      </c>
      <c r="BD388" s="235">
        <f>AVERAGE(AL377:AL388)</f>
        <v>9.6956763006749005E-2</v>
      </c>
      <c r="BE388" s="301">
        <v>0.50314205951971791</v>
      </c>
    </row>
    <row r="389" spans="1:57" x14ac:dyDescent="0.25">
      <c r="A389" s="283">
        <v>2012</v>
      </c>
      <c r="B389" s="283">
        <v>1</v>
      </c>
      <c r="C389" s="283">
        <v>31</v>
      </c>
      <c r="D389" s="283">
        <v>31</v>
      </c>
      <c r="E389" s="283">
        <f t="shared" si="65"/>
        <v>31</v>
      </c>
      <c r="F389" s="286">
        <v>0</v>
      </c>
      <c r="G389" s="290">
        <v>7.6702529286366717E-3</v>
      </c>
      <c r="H389" s="290">
        <v>1.7673150923445031E-2</v>
      </c>
      <c r="I389" s="291">
        <v>6.0398704828821835E-2</v>
      </c>
      <c r="J389" s="301">
        <f t="shared" si="55"/>
        <v>6.2223356557519753E-2</v>
      </c>
      <c r="K389" s="302">
        <v>7044</v>
      </c>
      <c r="L389" s="302">
        <v>1536</v>
      </c>
      <c r="M389" s="302">
        <v>4250.0230000000001</v>
      </c>
      <c r="N389" s="302">
        <v>245045.864</v>
      </c>
      <c r="O389" s="293">
        <f t="shared" si="66"/>
        <v>0.60335363429869393</v>
      </c>
      <c r="P389" s="294">
        <f t="shared" si="67"/>
        <v>159.53506770833334</v>
      </c>
      <c r="Q389" s="305">
        <v>488.82654918032785</v>
      </c>
      <c r="R389" s="296">
        <f t="shared" ref="R389:R431" si="69">Z389/C389</f>
        <v>5.565281204897285E-2</v>
      </c>
      <c r="S389" s="301">
        <f t="shared" si="57"/>
        <v>-3.6666247589398279E-3</v>
      </c>
      <c r="T389" s="303">
        <v>0</v>
      </c>
      <c r="U389" s="298">
        <f>(Company_data!U389+Misc!T389)/(Company_data!J389-Company_data!I389)</f>
        <v>1.6137640283600114</v>
      </c>
      <c r="V389" s="292">
        <f t="shared" ref="V389:V452" si="70">U389/E389</f>
        <v>5.2056904140645531E-2</v>
      </c>
      <c r="W389" s="299">
        <v>1</v>
      </c>
      <c r="X389" s="290">
        <v>1.0002897994808359E-2</v>
      </c>
      <c r="Y389" s="290">
        <v>1.7673150923445031E-2</v>
      </c>
      <c r="Z389" s="296">
        <f>(Company_data!T389+F389)/Company_data!J389</f>
        <v>1.7252371735181584</v>
      </c>
      <c r="AA389" s="296">
        <f>(Company_data!S389+F389)/Company_data!J389+(Y389*1000)</f>
        <v>19.422992535808149</v>
      </c>
      <c r="AC389" s="290">
        <v>5.7010164269177517E-4</v>
      </c>
      <c r="AD389" s="301">
        <f t="shared" si="51"/>
        <v>6.0398704828821835E-2</v>
      </c>
      <c r="AE389" s="292">
        <v>0</v>
      </c>
      <c r="AF389" s="301">
        <f t="shared" si="52"/>
        <v>6.0398704828821835E-2</v>
      </c>
      <c r="AG389" s="292">
        <v>0</v>
      </c>
      <c r="AH389" s="292">
        <v>0</v>
      </c>
      <c r="AI389" s="292">
        <v>0</v>
      </c>
      <c r="AJ389" s="292">
        <v>0</v>
      </c>
      <c r="AL389" s="290">
        <v>7.7791125826542212E-2</v>
      </c>
      <c r="AN389" s="290">
        <v>6.5438423132279461E-2</v>
      </c>
      <c r="AO389" s="290">
        <v>6.5804544055822131E-2</v>
      </c>
      <c r="AP389" s="304">
        <v>7.9897036361594974E-3</v>
      </c>
      <c r="AQ389" s="304">
        <v>5.7814840419662637E-2</v>
      </c>
      <c r="AR389" s="304">
        <v>7.0120872897905542E-2</v>
      </c>
      <c r="AS389" s="304">
        <v>7.1430698199276166E-2</v>
      </c>
      <c r="AT389" s="304">
        <v>5.6480048888483833E-2</v>
      </c>
      <c r="AU389" s="290">
        <v>5.7814840419662637E-2</v>
      </c>
      <c r="AV389" s="292">
        <v>7.9897036361594974E-3</v>
      </c>
      <c r="AW389" s="300">
        <f t="shared" si="53"/>
        <v>6.5804544055822131E-2</v>
      </c>
      <c r="AX389" s="292">
        <v>5.6480048888483833E-2</v>
      </c>
      <c r="AY389" s="300">
        <v>5.7768170203642798E-2</v>
      </c>
      <c r="AZ389" s="300"/>
      <c r="BA389" s="235"/>
      <c r="BB389" s="235"/>
      <c r="BC389" s="235"/>
      <c r="BD389" s="235"/>
      <c r="BE389" s="301">
        <v>0.44017886773081966</v>
      </c>
    </row>
    <row r="390" spans="1:57" x14ac:dyDescent="0.25">
      <c r="A390" s="283">
        <v>2012</v>
      </c>
      <c r="B390" s="283">
        <v>2</v>
      </c>
      <c r="C390" s="283">
        <v>29</v>
      </c>
      <c r="D390" s="283">
        <v>29</v>
      </c>
      <c r="E390" s="283">
        <f t="shared" si="65"/>
        <v>29</v>
      </c>
      <c r="F390" s="286">
        <v>0</v>
      </c>
      <c r="G390" s="290">
        <v>1.0280284899308673E-2</v>
      </c>
      <c r="H390" s="290">
        <v>2.3686966812160676E-2</v>
      </c>
      <c r="I390" s="291">
        <v>5.8850250355530917E-2</v>
      </c>
      <c r="J390" s="301">
        <f t="shared" si="55"/>
        <v>6.1859948235223929E-2</v>
      </c>
      <c r="K390" s="302">
        <v>7039</v>
      </c>
      <c r="L390" s="302">
        <v>1528</v>
      </c>
      <c r="M390" s="302">
        <v>3701.953</v>
      </c>
      <c r="N390" s="302">
        <v>242324.55900000001</v>
      </c>
      <c r="O390" s="293">
        <f t="shared" si="66"/>
        <v>0.52592030117914479</v>
      </c>
      <c r="P390" s="294">
        <f t="shared" si="67"/>
        <v>158.58937107329842</v>
      </c>
      <c r="Q390" s="305">
        <v>457.28935245901641</v>
      </c>
      <c r="R390" s="296">
        <f t="shared" si="69"/>
        <v>5.7363749272754422E-2</v>
      </c>
      <c r="S390" s="301">
        <f t="shared" si="57"/>
        <v>-3.754554924091498E-3</v>
      </c>
      <c r="T390" s="303">
        <v>0</v>
      </c>
      <c r="U390" s="298">
        <f>(Company_data!U390+Misc!T390)/(Company_data!J390-Company_data!I390)</f>
        <v>1.5598433021616744</v>
      </c>
      <c r="V390" s="292">
        <f t="shared" si="70"/>
        <v>5.37877000745405E-2</v>
      </c>
      <c r="W390" s="299">
        <v>1</v>
      </c>
      <c r="X390" s="290">
        <v>1.3406681912852001E-2</v>
      </c>
      <c r="Y390" s="290">
        <v>2.3686966812160676E-2</v>
      </c>
      <c r="Z390" s="296">
        <f>(Company_data!T390+F390)/Company_data!J390</f>
        <v>1.6635487289098783</v>
      </c>
      <c r="AA390" s="296">
        <f>(Company_data!S390+F390)/Company_data!J390+(Y390*1000)</f>
        <v>25.373922633022595</v>
      </c>
      <c r="AC390" s="290">
        <v>8.4596310043430977E-4</v>
      </c>
      <c r="AD390" s="301">
        <f t="shared" ref="AD390:AD408" si="71">I390</f>
        <v>5.8850250355530917E-2</v>
      </c>
      <c r="AE390" s="292">
        <v>0</v>
      </c>
      <c r="AF390" s="301">
        <f t="shared" ref="AF390:AF406" si="72">I390</f>
        <v>5.8850250355530917E-2</v>
      </c>
      <c r="AG390" s="292">
        <v>0</v>
      </c>
      <c r="AH390" s="292">
        <v>0</v>
      </c>
      <c r="AI390" s="292">
        <v>0</v>
      </c>
      <c r="AJ390" s="292">
        <v>0</v>
      </c>
      <c r="AL390" s="290">
        <v>7.7467258158001331E-2</v>
      </c>
      <c r="AN390" s="290">
        <v>6.4709020004914228E-2</v>
      </c>
      <c r="AO390" s="290">
        <v>6.9815014006277556E-2</v>
      </c>
      <c r="AP390" s="304">
        <v>1.4735406940845693E-2</v>
      </c>
      <c r="AQ390" s="304">
        <v>5.5079607065431843E-2</v>
      </c>
      <c r="AR390" s="304">
        <v>6.7186973258692662E-2</v>
      </c>
      <c r="AS390" s="304">
        <v>7.6362507462061233E-2</v>
      </c>
      <c r="AT390" s="304">
        <v>5.2770304681953539E-2</v>
      </c>
      <c r="AU390" s="290">
        <v>5.5079607065431843E-2</v>
      </c>
      <c r="AV390" s="292">
        <v>1.4735406940845693E-2</v>
      </c>
      <c r="AW390" s="300">
        <f t="shared" ref="AW390:AW453" si="73">AU390+AV390</f>
        <v>6.9815014006277543E-2</v>
      </c>
      <c r="AX390" s="292">
        <v>5.2770304681953539E-2</v>
      </c>
      <c r="AY390" s="300">
        <v>5.4428735105605551E-2</v>
      </c>
      <c r="AZ390" s="300"/>
      <c r="BA390" s="235"/>
      <c r="BB390" s="235"/>
      <c r="BC390" s="235"/>
      <c r="BD390" s="235"/>
      <c r="BE390" s="301">
        <v>0.47594748268859094</v>
      </c>
    </row>
    <row r="391" spans="1:57" x14ac:dyDescent="0.25">
      <c r="A391" s="283">
        <v>2012</v>
      </c>
      <c r="B391" s="283">
        <v>3</v>
      </c>
      <c r="C391" s="283">
        <v>31</v>
      </c>
      <c r="D391" s="283">
        <v>31</v>
      </c>
      <c r="E391" s="283">
        <f t="shared" si="65"/>
        <v>31</v>
      </c>
      <c r="F391" s="286">
        <v>0</v>
      </c>
      <c r="G391" s="290">
        <v>1.891236379815275E-2</v>
      </c>
      <c r="H391" s="290">
        <v>4.3576276145467392E-2</v>
      </c>
      <c r="I391" s="291">
        <v>5.7305205807697102E-2</v>
      </c>
      <c r="J391" s="301">
        <f t="shared" si="55"/>
        <v>6.1470100824659479E-2</v>
      </c>
      <c r="K391" s="302">
        <v>7089</v>
      </c>
      <c r="L391" s="302">
        <v>1522</v>
      </c>
      <c r="M391" s="302">
        <v>3879.895</v>
      </c>
      <c r="N391" s="302">
        <v>237995.95</v>
      </c>
      <c r="O391" s="293">
        <f t="shared" si="66"/>
        <v>0.54731203272675977</v>
      </c>
      <c r="P391" s="294">
        <f t="shared" si="67"/>
        <v>156.37053219448094</v>
      </c>
      <c r="Q391" s="305">
        <v>488.82654918032785</v>
      </c>
      <c r="R391" s="296">
        <f t="shared" si="69"/>
        <v>6.0060077345326077E-2</v>
      </c>
      <c r="S391" s="301">
        <f t="shared" si="57"/>
        <v>-3.8151077147288576E-3</v>
      </c>
      <c r="T391" s="303">
        <v>0</v>
      </c>
      <c r="U391" s="298">
        <f>(Company_data!U391+Misc!T391)/(Company_data!J391-Company_data!I391)</f>
        <v>1.7422065316410402</v>
      </c>
      <c r="V391" s="292">
        <f t="shared" si="70"/>
        <v>5.6200210698098073E-2</v>
      </c>
      <c r="W391" s="299">
        <v>1</v>
      </c>
      <c r="X391" s="290">
        <v>2.4663912347314638E-2</v>
      </c>
      <c r="Y391" s="290">
        <v>4.3576276145467392E-2</v>
      </c>
      <c r="Z391" s="296">
        <f>(Company_data!T391+F391)/Company_data!J391</f>
        <v>1.8618623977051083</v>
      </c>
      <c r="AA391" s="296">
        <f>(Company_data!S391+F391)/Company_data!J391+(Y391*1000)</f>
        <v>45.46522700391953</v>
      </c>
      <c r="AC391" s="290">
        <v>1.4056863272731417E-3</v>
      </c>
      <c r="AD391" s="301">
        <f t="shared" si="71"/>
        <v>5.7305205807697102E-2</v>
      </c>
      <c r="AE391" s="292">
        <v>0</v>
      </c>
      <c r="AF391" s="301">
        <f t="shared" si="72"/>
        <v>5.7305205807697102E-2</v>
      </c>
      <c r="AG391" s="292">
        <v>0</v>
      </c>
      <c r="AH391" s="292">
        <v>0</v>
      </c>
      <c r="AI391" s="292">
        <v>0</v>
      </c>
      <c r="AJ391" s="292">
        <v>0</v>
      </c>
      <c r="AL391" s="290">
        <v>8.2301489734762909E-2</v>
      </c>
      <c r="AN391" s="290">
        <v>7.8150616841219489E-2</v>
      </c>
      <c r="AO391" s="290">
        <v>8.6524094252614314E-2</v>
      </c>
      <c r="AP391" s="304">
        <v>2.6218456161335474E-2</v>
      </c>
      <c r="AQ391" s="304">
        <v>6.030563809127884E-2</v>
      </c>
      <c r="AR391" s="304">
        <v>6.3389125936610169E-2</v>
      </c>
      <c r="AS391" s="304">
        <v>8.6384547910836162E-2</v>
      </c>
      <c r="AT391" s="304">
        <v>5.6308222935685423E-2</v>
      </c>
      <c r="AU391" s="290">
        <v>6.030563809127884E-2</v>
      </c>
      <c r="AV391" s="292">
        <v>2.6218456161335474E-2</v>
      </c>
      <c r="AW391" s="300">
        <f t="shared" si="73"/>
        <v>8.6524094252614314E-2</v>
      </c>
      <c r="AX391" s="292">
        <v>5.6308222935685423E-2</v>
      </c>
      <c r="AY391" s="300">
        <v>5.9238253043066735E-2</v>
      </c>
      <c r="AZ391" s="300"/>
      <c r="BA391" s="235"/>
      <c r="BB391" s="235"/>
      <c r="BC391" s="235"/>
      <c r="BD391" s="235"/>
      <c r="BE391" s="301">
        <v>0.48495190180382269</v>
      </c>
    </row>
    <row r="392" spans="1:57" x14ac:dyDescent="0.25">
      <c r="A392" s="283">
        <v>2012</v>
      </c>
      <c r="B392" s="283">
        <v>4</v>
      </c>
      <c r="C392" s="283">
        <v>30</v>
      </c>
      <c r="D392" s="283">
        <v>31</v>
      </c>
      <c r="E392" s="283">
        <f t="shared" si="65"/>
        <v>30</v>
      </c>
      <c r="F392" s="286">
        <v>0</v>
      </c>
      <c r="G392" s="290">
        <v>3.3371181727195366E-2</v>
      </c>
      <c r="H392" s="290">
        <v>7.6891066910783373E-2</v>
      </c>
      <c r="I392" s="291">
        <v>5.7617612088866205E-2</v>
      </c>
      <c r="J392" s="301">
        <f t="shared" si="55"/>
        <v>6.1108193736209244E-2</v>
      </c>
      <c r="K392" s="302">
        <v>7137</v>
      </c>
      <c r="L392" s="302">
        <v>1515</v>
      </c>
      <c r="M392" s="302">
        <v>4073.3670000000002</v>
      </c>
      <c r="N392" s="302">
        <v>246302.14600000001</v>
      </c>
      <c r="O392" s="293">
        <f t="shared" si="66"/>
        <v>0.57073938629676335</v>
      </c>
      <c r="P392" s="294">
        <f t="shared" si="67"/>
        <v>162.57567392739276</v>
      </c>
      <c r="Q392" s="305">
        <v>488.82654918032785</v>
      </c>
      <c r="R392" s="296">
        <f t="shared" si="69"/>
        <v>6.1157968812162199E-2</v>
      </c>
      <c r="S392" s="301">
        <f t="shared" si="57"/>
        <v>-3.8297727363328996E-3</v>
      </c>
      <c r="T392" s="303">
        <v>0</v>
      </c>
      <c r="U392" s="298">
        <f>(Company_data!U392+Misc!T392)/(Company_data!J392-Company_data!I392)</f>
        <v>1.7134028309175029</v>
      </c>
      <c r="V392" s="292">
        <f t="shared" si="70"/>
        <v>5.7113427697250099E-2</v>
      </c>
      <c r="W392" s="299">
        <v>1</v>
      </c>
      <c r="X392" s="290">
        <v>4.3519885183588021E-2</v>
      </c>
      <c r="Y392" s="290">
        <v>7.6891066910783373E-2</v>
      </c>
      <c r="Z392" s="296">
        <f>(Company_data!T392+F392)/Company_data!J392</f>
        <v>1.834739064364866</v>
      </c>
      <c r="AA392" s="296">
        <f>(Company_data!S392+F392)/Company_data!J392+(Y392*1000)</f>
        <v>78.750181036556427</v>
      </c>
      <c r="AC392" s="290">
        <v>2.5630355636927795E-3</v>
      </c>
      <c r="AD392" s="301">
        <f t="shared" si="71"/>
        <v>5.7617612088866205E-2</v>
      </c>
      <c r="AE392" s="292">
        <v>0</v>
      </c>
      <c r="AF392" s="301">
        <f t="shared" si="72"/>
        <v>5.7617612088866205E-2</v>
      </c>
      <c r="AG392" s="292">
        <v>0</v>
      </c>
      <c r="AH392" s="292">
        <v>0</v>
      </c>
      <c r="AI392" s="292">
        <v>0</v>
      </c>
      <c r="AJ392" s="292">
        <v>0</v>
      </c>
      <c r="AL392" s="290">
        <v>9.2708650848217514E-2</v>
      </c>
      <c r="AN392" s="290">
        <v>9.286290455275617E-2</v>
      </c>
      <c r="AO392" s="290">
        <v>9.0437592960032176E-2</v>
      </c>
      <c r="AP392" s="304">
        <v>3.1255029782744401E-2</v>
      </c>
      <c r="AQ392" s="304">
        <v>5.9182563177287768E-2</v>
      </c>
      <c r="AR392" s="304">
        <v>5.9337469121022154E-2</v>
      </c>
      <c r="AS392" s="304">
        <v>8.8478026546144478E-2</v>
      </c>
      <c r="AT392" s="304">
        <v>9.4889551023130028E-2</v>
      </c>
      <c r="AU392" s="290">
        <v>5.9182563177287768E-2</v>
      </c>
      <c r="AV392" s="292">
        <v>3.1255029782744401E-2</v>
      </c>
      <c r="AW392" s="300">
        <f t="shared" si="73"/>
        <v>9.0437592960032176E-2</v>
      </c>
      <c r="AX392" s="292">
        <v>5.9714239894949069E-2</v>
      </c>
      <c r="AY392" s="300">
        <v>5.9491722825560818E-2</v>
      </c>
      <c r="AZ392" s="300"/>
      <c r="BA392" s="235"/>
      <c r="BB392" s="235"/>
      <c r="BC392" s="235"/>
      <c r="BD392" s="235"/>
      <c r="BE392" s="301">
        <v>0.46650063530968</v>
      </c>
    </row>
    <row r="393" spans="1:57" x14ac:dyDescent="0.25">
      <c r="A393" s="283">
        <v>2012</v>
      </c>
      <c r="B393" s="283">
        <v>5</v>
      </c>
      <c r="C393" s="283">
        <v>31</v>
      </c>
      <c r="D393" s="283">
        <v>30</v>
      </c>
      <c r="E393" s="283">
        <f t="shared" si="65"/>
        <v>31</v>
      </c>
      <c r="F393" s="286">
        <v>0</v>
      </c>
      <c r="G393" s="290">
        <v>6.1013585045592421E-2</v>
      </c>
      <c r="H393" s="290">
        <v>0.14058236500460011</v>
      </c>
      <c r="I393" s="291">
        <v>5.8207448908625357E-2</v>
      </c>
      <c r="J393" s="301">
        <f t="shared" si="55"/>
        <v>6.0782335719367121E-2</v>
      </c>
      <c r="K393" s="302">
        <v>7145</v>
      </c>
      <c r="L393" s="302">
        <v>1508</v>
      </c>
      <c r="M393" s="302">
        <v>4372.9229999999998</v>
      </c>
      <c r="N393" s="302">
        <v>248772.64499999999</v>
      </c>
      <c r="O393" s="293">
        <f t="shared" si="66"/>
        <v>0.61202561231630503</v>
      </c>
      <c r="P393" s="294">
        <f t="shared" si="67"/>
        <v>164.9685974801061</v>
      </c>
      <c r="Q393" s="305">
        <v>473.0579508196721</v>
      </c>
      <c r="R393" s="296">
        <f t="shared" si="69"/>
        <v>6.8789579420663549E-2</v>
      </c>
      <c r="S393" s="301">
        <f t="shared" si="57"/>
        <v>-3.8228956307479259E-3</v>
      </c>
      <c r="T393" s="303">
        <v>0</v>
      </c>
      <c r="U393" s="298">
        <f>(Company_data!U393+Misc!T393)/(Company_data!J393-Company_data!I393)</f>
        <v>1.9919028233741811</v>
      </c>
      <c r="V393" s="292">
        <f t="shared" si="70"/>
        <v>6.4254929786263904E-2</v>
      </c>
      <c r="W393" s="299">
        <v>1</v>
      </c>
      <c r="X393" s="290">
        <v>7.9568779959007685E-2</v>
      </c>
      <c r="Y393" s="290">
        <v>0.14058236500460011</v>
      </c>
      <c r="Z393" s="296">
        <f>(Company_data!T393+F393)/Company_data!J393</f>
        <v>2.1324769620405699</v>
      </c>
      <c r="AA393" s="296">
        <f>(Company_data!S393+F393)/Company_data!J393+(Y393*1000)</f>
        <v>142.74433317809263</v>
      </c>
      <c r="AC393" s="290">
        <v>4.5349150001483905E-3</v>
      </c>
      <c r="AD393" s="301">
        <f t="shared" si="71"/>
        <v>5.8207448908625357E-2</v>
      </c>
      <c r="AE393" s="292">
        <v>0</v>
      </c>
      <c r="AF393" s="301">
        <f t="shared" si="72"/>
        <v>5.8207448908625357E-2</v>
      </c>
      <c r="AG393" s="292">
        <v>0</v>
      </c>
      <c r="AH393" s="292">
        <v>0</v>
      </c>
      <c r="AI393" s="292">
        <v>0</v>
      </c>
      <c r="AJ393" s="292">
        <v>0</v>
      </c>
      <c r="AL393" s="290">
        <v>0.11701405484472865</v>
      </c>
      <c r="AN393" s="290">
        <v>0.12636781456712115</v>
      </c>
      <c r="AO393" s="290">
        <v>0.12443491655457897</v>
      </c>
      <c r="AP393" s="304">
        <v>5.9327077670648307E-2</v>
      </c>
      <c r="AQ393" s="304">
        <v>6.5107838883930666E-2</v>
      </c>
      <c r="AR393" s="304">
        <v>5.6000469799136206E-2</v>
      </c>
      <c r="AS393" s="304">
        <v>0.11781387142315419</v>
      </c>
      <c r="AT393" s="304">
        <v>0.13302513199432206</v>
      </c>
      <c r="AU393" s="290">
        <v>6.5107838883930666E-2</v>
      </c>
      <c r="AV393" s="292">
        <v>5.9327077670648307E-2</v>
      </c>
      <c r="AW393" s="300">
        <f t="shared" si="73"/>
        <v>0.12443491655457897</v>
      </c>
      <c r="AX393" s="292">
        <v>6.6256729279731141E-2</v>
      </c>
      <c r="AY393" s="300">
        <v>6.5354229521528709E-2</v>
      </c>
      <c r="AZ393" s="300"/>
      <c r="BA393" s="235"/>
      <c r="BB393" s="235"/>
      <c r="BC393" s="235"/>
      <c r="BD393" s="235"/>
      <c r="BE393" s="301">
        <v>0.49616151530249758</v>
      </c>
    </row>
    <row r="394" spans="1:57" x14ac:dyDescent="0.25">
      <c r="A394" s="283">
        <v>2012</v>
      </c>
      <c r="B394" s="283">
        <v>6</v>
      </c>
      <c r="C394" s="283">
        <v>30</v>
      </c>
      <c r="D394" s="283">
        <v>31</v>
      </c>
      <c r="E394" s="283">
        <f t="shared" si="65"/>
        <v>30</v>
      </c>
      <c r="F394" s="286">
        <v>0</v>
      </c>
      <c r="G394" s="290">
        <v>7.9529614405981705E-2</v>
      </c>
      <c r="H394" s="290">
        <v>0.18324544071196963</v>
      </c>
      <c r="I394" s="291">
        <v>5.8402127751184772E-2</v>
      </c>
      <c r="J394" s="301">
        <f t="shared" si="55"/>
        <v>6.0424042180455884E-2</v>
      </c>
      <c r="K394" s="302">
        <v>7191</v>
      </c>
      <c r="L394" s="302">
        <v>1507</v>
      </c>
      <c r="M394" s="302">
        <v>4856.1629999999996</v>
      </c>
      <c r="N394" s="302">
        <v>265691.22600000002</v>
      </c>
      <c r="O394" s="293">
        <f t="shared" si="66"/>
        <v>0.67531122236128482</v>
      </c>
      <c r="P394" s="294">
        <f t="shared" si="67"/>
        <v>176.3047285998673</v>
      </c>
      <c r="Q394" s="305">
        <v>488.82654918032785</v>
      </c>
      <c r="R394" s="296">
        <f t="shared" si="69"/>
        <v>7.3678722397476096E-2</v>
      </c>
      <c r="S394" s="301">
        <f t="shared" si="57"/>
        <v>-3.8854577409272867E-3</v>
      </c>
      <c r="T394" s="303">
        <v>0</v>
      </c>
      <c r="U394" s="298">
        <f>(Company_data!U394+Misc!T394)/(Company_data!J394-Company_data!I394)</f>
        <v>2.0633181086408601</v>
      </c>
      <c r="V394" s="292">
        <f t="shared" si="70"/>
        <v>6.8777270288028672E-2</v>
      </c>
      <c r="W394" s="299">
        <v>1</v>
      </c>
      <c r="X394" s="290">
        <v>0.1037158263059879</v>
      </c>
      <c r="Y394" s="290">
        <v>0.18324544071196963</v>
      </c>
      <c r="Z394" s="296">
        <f>(Company_data!T394+F394)/Company_data!J394</f>
        <v>2.2103616719242827</v>
      </c>
      <c r="AA394" s="296">
        <f>(Company_data!S394+F394)/Company_data!J394+(Y394*1000)</f>
        <v>185.48411222693886</v>
      </c>
      <c r="AC394" s="290">
        <v>6.1081813570656538E-3</v>
      </c>
      <c r="AD394" s="301">
        <f t="shared" si="71"/>
        <v>5.8402127751184772E-2</v>
      </c>
      <c r="AE394" s="292">
        <v>0</v>
      </c>
      <c r="AF394" s="301">
        <f t="shared" si="72"/>
        <v>5.8402127751184772E-2</v>
      </c>
      <c r="AG394" s="292">
        <v>0</v>
      </c>
      <c r="AH394" s="292">
        <v>0</v>
      </c>
      <c r="AI394" s="292">
        <v>0</v>
      </c>
      <c r="AJ394" s="292">
        <v>0</v>
      </c>
      <c r="AL394" s="290">
        <v>0.13387639591460326</v>
      </c>
      <c r="AN394" s="290">
        <v>0.1457850484601565</v>
      </c>
      <c r="AO394" s="290">
        <v>0.14769759740505745</v>
      </c>
      <c r="AP394" s="304">
        <v>8.1198366652394743E-2</v>
      </c>
      <c r="AQ394" s="304">
        <v>6.6499230752662716E-2</v>
      </c>
      <c r="AR394" s="304">
        <v>5.4346781508621544E-2</v>
      </c>
      <c r="AS394" s="304">
        <v>0.14131668828706456</v>
      </c>
      <c r="AT394" s="304">
        <v>0.15952151978723814</v>
      </c>
      <c r="AU394" s="290">
        <v>6.6499230752662716E-2</v>
      </c>
      <c r="AV394" s="292">
        <v>8.1198366652394743E-2</v>
      </c>
      <c r="AW394" s="300">
        <f t="shared" si="73"/>
        <v>0.14769759740505745</v>
      </c>
      <c r="AX394" s="292">
        <v>6.8138538233499052E-2</v>
      </c>
      <c r="AY394" s="300">
        <v>6.6255434054174819E-2</v>
      </c>
      <c r="AZ394" s="300"/>
      <c r="BA394" s="235"/>
      <c r="BB394" s="235"/>
      <c r="BC394" s="235"/>
      <c r="BD394" s="235"/>
      <c r="BE394" s="301">
        <v>0.46789786559187185</v>
      </c>
    </row>
    <row r="395" spans="1:57" x14ac:dyDescent="0.25">
      <c r="A395" s="283">
        <v>2012</v>
      </c>
      <c r="B395" s="283">
        <v>7</v>
      </c>
      <c r="C395" s="283">
        <v>31</v>
      </c>
      <c r="D395" s="283">
        <v>30</v>
      </c>
      <c r="E395" s="283">
        <f t="shared" si="65"/>
        <v>31</v>
      </c>
      <c r="F395" s="286">
        <v>0</v>
      </c>
      <c r="G395" s="290">
        <v>9.4322556738481958E-2</v>
      </c>
      <c r="H395" s="290">
        <v>0.21733009279274068</v>
      </c>
      <c r="I395" s="291">
        <v>5.843277534818269E-2</v>
      </c>
      <c r="J395" s="301">
        <f t="shared" si="55"/>
        <v>6.0071432546275692E-2</v>
      </c>
      <c r="K395" s="302">
        <v>7178</v>
      </c>
      <c r="L395" s="302">
        <v>1512</v>
      </c>
      <c r="M395" s="302">
        <v>4935.7740000000003</v>
      </c>
      <c r="N395" s="302">
        <v>246937.36300000001</v>
      </c>
      <c r="O395" s="293">
        <f t="shared" si="66"/>
        <v>0.68762524380050161</v>
      </c>
      <c r="P395" s="294">
        <f t="shared" si="67"/>
        <v>163.31836177248678</v>
      </c>
      <c r="Q395" s="305">
        <v>473.0579508196721</v>
      </c>
      <c r="R395" s="296">
        <f t="shared" si="69"/>
        <v>7.8143723177459753E-2</v>
      </c>
      <c r="S395" s="301">
        <f t="shared" si="57"/>
        <v>-3.9547895006371778E-3</v>
      </c>
      <c r="T395" s="303">
        <v>0</v>
      </c>
      <c r="U395" s="298">
        <f>(Company_data!U395+Misc!T395)/(Company_data!J395-Company_data!I395)</f>
        <v>2.2544367867605808</v>
      </c>
      <c r="V395" s="292">
        <f t="shared" si="70"/>
        <v>7.272376731485744E-2</v>
      </c>
      <c r="W395" s="299">
        <v>1</v>
      </c>
      <c r="X395" s="290">
        <v>0.1230075360542587</v>
      </c>
      <c r="Y395" s="290">
        <v>0.21733009279274068</v>
      </c>
      <c r="Z395" s="296">
        <f>(Company_data!T395+F395)/Company_data!J395</f>
        <v>2.4224554185012526</v>
      </c>
      <c r="AA395" s="296">
        <f>(Company_data!S395+F395)/Company_data!J395+(Y395*1000)</f>
        <v>219.78267053644564</v>
      </c>
      <c r="AC395" s="290">
        <v>7.010648154604537E-3</v>
      </c>
      <c r="AD395" s="301">
        <f t="shared" si="71"/>
        <v>5.843277534818269E-2</v>
      </c>
      <c r="AE395" s="292">
        <v>0</v>
      </c>
      <c r="AF395" s="301">
        <f t="shared" si="72"/>
        <v>5.843277534818269E-2</v>
      </c>
      <c r="AG395" s="292">
        <v>0</v>
      </c>
      <c r="AH395" s="292">
        <v>0</v>
      </c>
      <c r="AI395" s="292">
        <v>0</v>
      </c>
      <c r="AJ395" s="292">
        <v>0</v>
      </c>
      <c r="AL395" s="290">
        <v>0.14948336297951956</v>
      </c>
      <c r="AN395" s="290">
        <v>0.16453848012041078</v>
      </c>
      <c r="AO395" s="290">
        <v>0.16468780517478218</v>
      </c>
      <c r="AP395" s="304">
        <v>9.4452847009270813E-2</v>
      </c>
      <c r="AQ395" s="304">
        <v>7.0234958165511369E-2</v>
      </c>
      <c r="AR395" s="304">
        <v>5.5160806241037606E-2</v>
      </c>
      <c r="AS395" s="304">
        <v>0.15733081429469753</v>
      </c>
      <c r="AT395" s="304">
        <v>0.17846287026581162</v>
      </c>
      <c r="AU395" s="290">
        <v>7.0234958165511369E-2</v>
      </c>
      <c r="AV395" s="292">
        <v>9.4452847009270813E-2</v>
      </c>
      <c r="AW395" s="300">
        <f t="shared" si="73"/>
        <v>0.16468780517478218</v>
      </c>
      <c r="AX395" s="292">
        <v>7.2162914591866106E-2</v>
      </c>
      <c r="AY395" s="300">
        <v>7.0215923381928794E-2</v>
      </c>
      <c r="AZ395" s="300"/>
      <c r="BA395" s="235"/>
      <c r="BB395" s="235"/>
      <c r="BC395" s="235"/>
      <c r="BD395" s="235"/>
      <c r="BE395" s="301">
        <v>0.4609098723915997</v>
      </c>
    </row>
    <row r="396" spans="1:57" x14ac:dyDescent="0.25">
      <c r="A396" s="283">
        <v>2012</v>
      </c>
      <c r="B396" s="283">
        <v>8</v>
      </c>
      <c r="C396" s="283">
        <v>31</v>
      </c>
      <c r="D396" s="283">
        <v>31</v>
      </c>
      <c r="E396" s="283">
        <f t="shared" si="65"/>
        <v>31</v>
      </c>
      <c r="F396" s="286">
        <v>9544.6057074468918</v>
      </c>
      <c r="G396" s="290">
        <v>9.5481314951622612E-2</v>
      </c>
      <c r="H396" s="290">
        <v>0.22000000589406207</v>
      </c>
      <c r="I396" s="291">
        <v>5.786790724487044E-2</v>
      </c>
      <c r="J396" s="301">
        <f t="shared" si="55"/>
        <v>5.9652615826501811E-2</v>
      </c>
      <c r="K396" s="302">
        <v>7233</v>
      </c>
      <c r="L396" s="302">
        <v>1516</v>
      </c>
      <c r="M396" s="302">
        <v>5060.8829999999998</v>
      </c>
      <c r="N396" s="302">
        <v>257722.96400000001</v>
      </c>
      <c r="O396" s="293">
        <f t="shared" ref="O396" si="74">M396/K396</f>
        <v>0.69969348817917876</v>
      </c>
      <c r="P396" s="294">
        <f t="shared" ref="P396" si="75">N396/L396</f>
        <v>170.00195514511873</v>
      </c>
      <c r="Q396" s="305">
        <v>488.82654918032785</v>
      </c>
      <c r="R396" s="296">
        <f t="shared" si="69"/>
        <v>7.7970024010446906E-2</v>
      </c>
      <c r="S396" s="301">
        <f t="shared" si="57"/>
        <v>-4.1255280570099487E-3</v>
      </c>
      <c r="T396" s="303">
        <v>8958.3334370411467</v>
      </c>
      <c r="U396" s="298">
        <f>(Company_data!U396+Misc!T396)/(Company_data!J396-Company_data!I396)</f>
        <v>2.2484913615069386</v>
      </c>
      <c r="V396" s="292">
        <f t="shared" si="70"/>
        <v>7.2531979403449631E-2</v>
      </c>
      <c r="W396" s="299">
        <v>1</v>
      </c>
      <c r="X396" s="290">
        <v>0.12451869094243946</v>
      </c>
      <c r="Y396" s="290">
        <v>0.22000000589406207</v>
      </c>
      <c r="Z396" s="296">
        <f>(Company_data!T396+F396)/Company_data!J396</f>
        <v>2.4170707443238539</v>
      </c>
      <c r="AA396" s="296">
        <f>(Company_data!S396+F396)/Company_data!J396+(Y396*1000)</f>
        <v>222.44837722153113</v>
      </c>
      <c r="AC396" s="290">
        <v>7.0967743836794217E-3</v>
      </c>
      <c r="AD396" s="301">
        <f t="shared" si="71"/>
        <v>5.786790724487044E-2</v>
      </c>
      <c r="AE396" s="292">
        <v>0</v>
      </c>
      <c r="AF396" s="301">
        <f t="shared" si="72"/>
        <v>5.786790724487044E-2</v>
      </c>
      <c r="AG396" s="292">
        <v>0</v>
      </c>
      <c r="AH396" s="292">
        <v>0</v>
      </c>
      <c r="AI396" s="292">
        <v>0</v>
      </c>
      <c r="AJ396" s="292">
        <v>0</v>
      </c>
      <c r="AL396" s="290">
        <v>0.15345032154412253</v>
      </c>
      <c r="AN396" s="290">
        <v>0.16583618725088198</v>
      </c>
      <c r="AO396" s="290">
        <v>0.16483441483004366</v>
      </c>
      <c r="AP396" s="304">
        <v>9.4607240600675699E-2</v>
      </c>
      <c r="AQ396" s="304">
        <v>7.0227174229368E-2</v>
      </c>
      <c r="AR396" s="304">
        <v>5.7969006592499886E-2</v>
      </c>
      <c r="AS396" s="304">
        <v>0.1599840780536467</v>
      </c>
      <c r="AT396" s="304">
        <v>0.17863235934332869</v>
      </c>
      <c r="AU396" s="290">
        <v>7.0227174229368E-2</v>
      </c>
      <c r="AV396" s="292">
        <v>9.4607240600675699E-2</v>
      </c>
      <c r="AW396" s="300">
        <f t="shared" si="73"/>
        <v>0.16483441483004369</v>
      </c>
      <c r="AX396" s="292">
        <v>7.2158644672779645E-2</v>
      </c>
      <c r="AY396" s="300">
        <v>7.0354872299259366E-2</v>
      </c>
      <c r="AZ396" s="300"/>
      <c r="BA396" s="235"/>
      <c r="BB396" s="235"/>
      <c r="BC396" s="235"/>
      <c r="BD396" s="235"/>
      <c r="BE396" s="301">
        <v>0.46477812153552001</v>
      </c>
    </row>
    <row r="397" spans="1:57" x14ac:dyDescent="0.25">
      <c r="A397" s="283">
        <v>2012</v>
      </c>
      <c r="B397" s="283">
        <v>9</v>
      </c>
      <c r="C397" s="283">
        <v>30</v>
      </c>
      <c r="D397" s="283">
        <v>31</v>
      </c>
      <c r="E397" s="283">
        <f t="shared" si="65"/>
        <v>30</v>
      </c>
      <c r="F397" s="286">
        <v>0</v>
      </c>
      <c r="G397" s="290">
        <v>8.128408503475501E-2</v>
      </c>
      <c r="H397" s="290">
        <v>0.18728794419934464</v>
      </c>
      <c r="I397" s="291">
        <v>5.839908311377915E-2</v>
      </c>
      <c r="J397" s="301">
        <f t="shared" si="55"/>
        <v>5.9256735127113741E-2</v>
      </c>
      <c r="K397" s="302">
        <v>7268</v>
      </c>
      <c r="L397" s="302">
        <v>1520</v>
      </c>
      <c r="M397" s="302">
        <v>5339.6260000000002</v>
      </c>
      <c r="N397" s="302">
        <v>227123.82800000001</v>
      </c>
      <c r="O397" s="293">
        <f t="shared" ref="O397:O404" si="76">M397/K397</f>
        <v>0.73467611447440839</v>
      </c>
      <c r="P397" s="294">
        <f t="shared" ref="P397:P404" si="77">N397/L397</f>
        <v>149.42357105263159</v>
      </c>
      <c r="Q397" s="305">
        <v>488.82654918032785</v>
      </c>
      <c r="R397" s="296">
        <f t="shared" si="69"/>
        <v>7.3554576002719169E-2</v>
      </c>
      <c r="S397" s="301">
        <f t="shared" si="57"/>
        <v>-4.252367539996027E-3</v>
      </c>
      <c r="T397" s="303">
        <v>0</v>
      </c>
      <c r="U397" s="298">
        <f>(Company_data!U397+Misc!T397)/(Company_data!J397-Company_data!I397)</f>
        <v>2.0471674269635605</v>
      </c>
      <c r="V397" s="292">
        <f t="shared" si="70"/>
        <v>6.8238914232118683E-2</v>
      </c>
      <c r="W397" s="299">
        <v>1</v>
      </c>
      <c r="X397" s="290">
        <v>0.10600385916458963</v>
      </c>
      <c r="Y397" s="290">
        <v>0.18728794419934464</v>
      </c>
      <c r="Z397" s="296">
        <f>(Company_data!T397+F397)/Company_data!J397</f>
        <v>2.206637280081575</v>
      </c>
      <c r="AA397" s="296">
        <f>(Company_data!S397+F397)/Company_data!J397+(Y397*1000)</f>
        <v>189.52285283393891</v>
      </c>
      <c r="AC397" s="290">
        <v>6.2429314733114874E-3</v>
      </c>
      <c r="AD397" s="301">
        <f t="shared" si="71"/>
        <v>5.839908311377915E-2</v>
      </c>
      <c r="AE397" s="292">
        <v>0</v>
      </c>
      <c r="AF397" s="301">
        <f t="shared" si="72"/>
        <v>5.839908311377915E-2</v>
      </c>
      <c r="AG397" s="292">
        <v>0</v>
      </c>
      <c r="AH397" s="292">
        <v>0</v>
      </c>
      <c r="AI397" s="292">
        <v>0</v>
      </c>
      <c r="AJ397" s="292">
        <v>0</v>
      </c>
      <c r="AL397" s="290">
        <v>0.14301728553583365</v>
      </c>
      <c r="AN397" s="290">
        <v>0.14775253744757913</v>
      </c>
      <c r="AO397" s="290">
        <v>0.14692501554283144</v>
      </c>
      <c r="AP397" s="304">
        <v>8.0562049114479353E-2</v>
      </c>
      <c r="AQ397" s="304">
        <v>6.6362966428352058E-2</v>
      </c>
      <c r="AR397" s="304">
        <v>6.1733200501078639E-2</v>
      </c>
      <c r="AS397" s="304">
        <v>0.14710121739694376</v>
      </c>
      <c r="AT397" s="304">
        <v>0.15865514058243915</v>
      </c>
      <c r="AU397" s="290">
        <v>6.6362966428352058E-2</v>
      </c>
      <c r="AV397" s="292">
        <v>8.0562049114479353E-2</v>
      </c>
      <c r="AW397" s="300">
        <f t="shared" si="73"/>
        <v>0.14692501554283141</v>
      </c>
      <c r="AX397" s="292">
        <v>6.7988289121298756E-2</v>
      </c>
      <c r="AY397" s="300">
        <v>6.6468452412824133E-2</v>
      </c>
      <c r="AZ397" s="300"/>
      <c r="BA397" s="235"/>
      <c r="BB397" s="235"/>
      <c r="BC397" s="235"/>
      <c r="BD397" s="235"/>
      <c r="BE397" s="301">
        <v>0.46029368763626854</v>
      </c>
    </row>
    <row r="398" spans="1:57" x14ac:dyDescent="0.25">
      <c r="A398" s="283">
        <v>2012</v>
      </c>
      <c r="B398" s="283">
        <v>10</v>
      </c>
      <c r="C398" s="283">
        <v>31</v>
      </c>
      <c r="D398" s="283">
        <v>30</v>
      </c>
      <c r="E398" s="283">
        <f t="shared" si="65"/>
        <v>31</v>
      </c>
      <c r="F398" s="286">
        <v>0</v>
      </c>
      <c r="G398" s="290">
        <v>5.8156605466088022E-2</v>
      </c>
      <c r="H398" s="290">
        <v>0.13399955322987078</v>
      </c>
      <c r="I398" s="291">
        <v>5.8291520693545512E-2</v>
      </c>
      <c r="J398" s="301">
        <f t="shared" si="55"/>
        <v>5.8888315900111982E-2</v>
      </c>
      <c r="K398" s="302">
        <v>7434</v>
      </c>
      <c r="L398" s="302">
        <v>1503</v>
      </c>
      <c r="M398" s="302">
        <v>4965.18</v>
      </c>
      <c r="N398" s="302">
        <v>269199.33600000001</v>
      </c>
      <c r="O398" s="293">
        <f t="shared" si="76"/>
        <v>0.6679015334947539</v>
      </c>
      <c r="P398" s="294">
        <f t="shared" si="77"/>
        <v>179.10800798403196</v>
      </c>
      <c r="Q398" s="305">
        <v>473.0579508196721</v>
      </c>
      <c r="R398" s="296">
        <f t="shared" si="69"/>
        <v>6.7121057309171853E-2</v>
      </c>
      <c r="S398" s="301">
        <f t="shared" si="57"/>
        <v>-4.3141747902251393E-3</v>
      </c>
      <c r="T398" s="303">
        <v>0</v>
      </c>
      <c r="U398" s="298">
        <f>(Company_data!U398+Misc!T398)/(Company_data!J398-Company_data!I398)</f>
        <v>1.9459812974632611</v>
      </c>
      <c r="V398" s="292">
        <f t="shared" si="70"/>
        <v>6.2773590240750354E-2</v>
      </c>
      <c r="W398" s="299">
        <v>1</v>
      </c>
      <c r="X398" s="290">
        <v>7.5842947763782725E-2</v>
      </c>
      <c r="Y398" s="290">
        <v>0.13399955322987078</v>
      </c>
      <c r="Z398" s="296">
        <f>(Company_data!T398+F398)/Company_data!J398</f>
        <v>2.0807527765843274</v>
      </c>
      <c r="AA398" s="296">
        <f>(Company_data!S398+F398)/Company_data!J398+(Y398*1000)</f>
        <v>136.10713185451581</v>
      </c>
      <c r="AC398" s="290">
        <v>4.3225662332216372E-3</v>
      </c>
      <c r="AD398" s="301">
        <f t="shared" si="71"/>
        <v>5.8291520693545512E-2</v>
      </c>
      <c r="AE398" s="292">
        <v>0</v>
      </c>
      <c r="AF398" s="301">
        <f t="shared" si="72"/>
        <v>5.8291520693545512E-2</v>
      </c>
      <c r="AG398" s="292">
        <v>0</v>
      </c>
      <c r="AH398" s="292">
        <v>0</v>
      </c>
      <c r="AI398" s="292">
        <v>0</v>
      </c>
      <c r="AJ398" s="292">
        <v>0</v>
      </c>
      <c r="AL398" s="290">
        <v>0.12378778920648575</v>
      </c>
      <c r="AN398" s="290">
        <v>0.12304414678801068</v>
      </c>
      <c r="AO398" s="290">
        <v>0.12320514572288345</v>
      </c>
      <c r="AP398" s="304">
        <v>5.8297081522899717E-2</v>
      </c>
      <c r="AQ398" s="304">
        <v>6.4908064199983725E-2</v>
      </c>
      <c r="AR398" s="304">
        <v>6.5631183740397739E-2</v>
      </c>
      <c r="AS398" s="304">
        <v>0.12512632833172174</v>
      </c>
      <c r="AT398" s="304">
        <v>0.13164347153527944</v>
      </c>
      <c r="AU398" s="290">
        <v>6.4908064199983725E-2</v>
      </c>
      <c r="AV398" s="292">
        <v>5.8297081522899717E-2</v>
      </c>
      <c r="AW398" s="300">
        <f t="shared" si="73"/>
        <v>0.12320514572288344</v>
      </c>
      <c r="AX398" s="292">
        <v>6.6034256164604829E-2</v>
      </c>
      <c r="AY398" s="300">
        <v>6.4887541321922648E-2</v>
      </c>
      <c r="AZ398" s="300"/>
      <c r="BA398" s="235"/>
      <c r="BB398" s="235"/>
      <c r="BC398" s="235"/>
      <c r="BD398" s="235"/>
      <c r="BE398" s="301">
        <v>0.44733243589377064</v>
      </c>
    </row>
    <row r="399" spans="1:57" x14ac:dyDescent="0.25">
      <c r="A399" s="283">
        <v>2012</v>
      </c>
      <c r="B399" s="283">
        <v>11</v>
      </c>
      <c r="C399" s="283">
        <v>30</v>
      </c>
      <c r="D399" s="283">
        <v>31</v>
      </c>
      <c r="E399" s="283">
        <f t="shared" si="65"/>
        <v>30</v>
      </c>
      <c r="F399" s="286">
        <v>0</v>
      </c>
      <c r="G399" s="290">
        <v>2.2825517448837849E-2</v>
      </c>
      <c r="H399" s="290">
        <v>5.2592635279726067E-2</v>
      </c>
      <c r="I399" s="291">
        <v>5.7511265715119039E-2</v>
      </c>
      <c r="J399" s="301">
        <f t="shared" si="55"/>
        <v>5.8504783089760842E-2</v>
      </c>
      <c r="K399" s="302">
        <v>7491</v>
      </c>
      <c r="L399" s="302">
        <v>1488</v>
      </c>
      <c r="M399" s="302">
        <v>4232.1109999999999</v>
      </c>
      <c r="N399" s="302">
        <v>249057.272</v>
      </c>
      <c r="O399" s="293">
        <f t="shared" si="76"/>
        <v>0.56495941796822857</v>
      </c>
      <c r="P399" s="294">
        <f t="shared" si="77"/>
        <v>167.37719892473118</v>
      </c>
      <c r="Q399" s="305">
        <v>488.82654918032785</v>
      </c>
      <c r="R399" s="296">
        <f t="shared" si="69"/>
        <v>5.3228505043515791E-2</v>
      </c>
      <c r="S399" s="301">
        <f t="shared" si="57"/>
        <v>-4.3813811295390914E-3</v>
      </c>
      <c r="T399" s="303">
        <v>0</v>
      </c>
      <c r="U399" s="298">
        <f>(Company_data!U399+Misc!T399)/(Company_data!J399-Company_data!I399)</f>
        <v>1.4990126608176466</v>
      </c>
      <c r="V399" s="292">
        <f t="shared" si="70"/>
        <v>4.9967088693921552E-2</v>
      </c>
      <c r="W399" s="299">
        <v>1</v>
      </c>
      <c r="X399" s="290">
        <v>2.9767117830888219E-2</v>
      </c>
      <c r="Y399" s="290">
        <v>5.2592635279726067E-2</v>
      </c>
      <c r="Z399" s="296">
        <f>(Company_data!T399+F399)/Company_data!J399</f>
        <v>1.5968551513054736</v>
      </c>
      <c r="AA399" s="296">
        <f>(Company_data!S399+F399)/Company_data!J399+(Y399*1000)</f>
        <v>54.212021537396971</v>
      </c>
      <c r="AC399" s="290">
        <v>1.7530878426575355E-3</v>
      </c>
      <c r="AD399" s="301">
        <f t="shared" si="71"/>
        <v>5.7511265715119039E-2</v>
      </c>
      <c r="AE399" s="292">
        <v>0</v>
      </c>
      <c r="AF399" s="301">
        <f t="shared" si="72"/>
        <v>5.7511265715119039E-2</v>
      </c>
      <c r="AG399" s="292">
        <v>0</v>
      </c>
      <c r="AH399" s="292">
        <v>0</v>
      </c>
      <c r="AI399" s="292">
        <v>0</v>
      </c>
      <c r="AJ399" s="292">
        <v>0</v>
      </c>
      <c r="AL399" s="290">
        <v>9.182840423348923E-2</v>
      </c>
      <c r="AN399" s="290">
        <v>8.0693132376033608E-2</v>
      </c>
      <c r="AO399" s="290">
        <v>6.765367763403482E-2</v>
      </c>
      <c r="AP399" s="304">
        <v>1.1448229850146542E-2</v>
      </c>
      <c r="AQ399" s="304">
        <v>5.6205447783888272E-2</v>
      </c>
      <c r="AR399" s="304">
        <v>6.9002886784651371E-2</v>
      </c>
      <c r="AS399" s="304">
        <v>7.4300961938075727E-2</v>
      </c>
      <c r="AT399" s="304">
        <v>6.9182245115067417E-2</v>
      </c>
      <c r="AU399" s="290">
        <v>5.6205447783888272E-2</v>
      </c>
      <c r="AV399" s="292">
        <v>1.1448229850146542E-2</v>
      </c>
      <c r="AW399" s="300">
        <f t="shared" si="73"/>
        <v>6.765367763403482E-2</v>
      </c>
      <c r="AX399" s="292">
        <v>5.6298077362069238E-2</v>
      </c>
      <c r="AY399" s="300">
        <v>5.7867614927195735E-2</v>
      </c>
      <c r="AZ399" s="300"/>
      <c r="BA399" s="235"/>
      <c r="BB399" s="235"/>
      <c r="BC399" s="235"/>
      <c r="BD399" s="235"/>
      <c r="BE399" s="301">
        <v>0.48091861162634086</v>
      </c>
    </row>
    <row r="400" spans="1:57" x14ac:dyDescent="0.25">
      <c r="A400" s="283">
        <v>2012</v>
      </c>
      <c r="B400" s="283">
        <v>12</v>
      </c>
      <c r="C400" s="283">
        <v>31</v>
      </c>
      <c r="D400" s="283">
        <v>30</v>
      </c>
      <c r="E400" s="283">
        <f t="shared" si="65"/>
        <v>31</v>
      </c>
      <c r="F400" s="286">
        <v>0</v>
      </c>
      <c r="G400" s="290">
        <v>1.2446333955743879E-2</v>
      </c>
      <c r="H400" s="290">
        <v>2.8677794655535223E-2</v>
      </c>
      <c r="I400" s="291">
        <v>5.6815658007126665E-2</v>
      </c>
      <c r="J400" s="301">
        <f t="shared" si="55"/>
        <v>5.81749633219458E-2</v>
      </c>
      <c r="K400" s="302">
        <v>7520</v>
      </c>
      <c r="L400" s="302">
        <v>1487</v>
      </c>
      <c r="M400" s="302">
        <v>3848.4850000000001</v>
      </c>
      <c r="N400" s="302">
        <v>234120.005</v>
      </c>
      <c r="O400" s="293">
        <f t="shared" si="76"/>
        <v>0.51176662234042558</v>
      </c>
      <c r="P400" s="294">
        <f t="shared" si="77"/>
        <v>157.44452252858105</v>
      </c>
      <c r="Q400" s="305">
        <v>473.0579508196721</v>
      </c>
      <c r="R400" s="296">
        <f t="shared" si="69"/>
        <v>5.6588474590082483E-2</v>
      </c>
      <c r="S400" s="301">
        <f t="shared" si="57"/>
        <v>-4.3680455668023421E-3</v>
      </c>
      <c r="T400" s="303">
        <v>0</v>
      </c>
      <c r="U400" s="298">
        <f>(Company_data!U400+Misc!T400)/(Company_data!J400-Company_data!I400)</f>
        <v>1.6375042083428499</v>
      </c>
      <c r="V400" s="292">
        <f t="shared" si="70"/>
        <v>5.2822716398156451E-2</v>
      </c>
      <c r="W400" s="299">
        <v>1</v>
      </c>
      <c r="X400" s="290">
        <v>1.6231460699791346E-2</v>
      </c>
      <c r="Y400" s="290">
        <v>2.8677794655535223E-2</v>
      </c>
      <c r="Z400" s="296">
        <f>(Company_data!T400+F400)/Company_data!J400</f>
        <v>1.754242712292557</v>
      </c>
      <c r="AA400" s="296">
        <f>(Company_data!S400+F400)/Company_data!J400+(Y400*1000)</f>
        <v>30.455745488981346</v>
      </c>
      <c r="AC400" s="290">
        <v>9.2509015017855551E-4</v>
      </c>
      <c r="AD400" s="301">
        <f t="shared" si="71"/>
        <v>5.6815658007126665E-2</v>
      </c>
      <c r="AE400" s="292">
        <v>0</v>
      </c>
      <c r="AF400" s="301">
        <f t="shared" si="72"/>
        <v>5.6815658007126665E-2</v>
      </c>
      <c r="AG400" s="292">
        <v>0</v>
      </c>
      <c r="AH400" s="292">
        <v>0</v>
      </c>
      <c r="AI400" s="292">
        <v>0</v>
      </c>
      <c r="AJ400" s="292">
        <v>0</v>
      </c>
      <c r="AL400" s="290">
        <v>8.3054111251350052E-2</v>
      </c>
      <c r="AN400" s="290">
        <v>7.0565278373939999E-2</v>
      </c>
      <c r="AO400" s="290">
        <v>7.375704320765307E-2</v>
      </c>
      <c r="AP400" s="304">
        <v>1.5231237709700713E-2</v>
      </c>
      <c r="AQ400" s="304">
        <v>5.8525805497952353E-2</v>
      </c>
      <c r="AR400" s="304">
        <v>7.0607777295606189E-2</v>
      </c>
      <c r="AS400" s="304">
        <v>8.0156925654548614E-2</v>
      </c>
      <c r="AT400" s="304">
        <v>5.613408678637577E-2</v>
      </c>
      <c r="AU400" s="290">
        <v>5.8525805497952353E-2</v>
      </c>
      <c r="AV400" s="292">
        <v>1.5231237709700713E-2</v>
      </c>
      <c r="AW400" s="300">
        <f t="shared" si="73"/>
        <v>7.375704320765307E-2</v>
      </c>
      <c r="AX400" s="292">
        <v>5.613408678637577E-2</v>
      </c>
      <c r="AY400" s="300">
        <v>5.8118944418196122E-2</v>
      </c>
      <c r="AZ400" s="300"/>
      <c r="BA400" s="235">
        <f>AVERAGE(AU389:AU400)</f>
        <v>6.2537844557942521E-2</v>
      </c>
      <c r="BB400" s="235">
        <f>AVERAGE(AV389:AV400)</f>
        <v>4.7943560554275087E-2</v>
      </c>
      <c r="BC400" s="235">
        <f t="shared" ref="BC400" si="78">AVERAGE(AW389:AW400)</f>
        <v>0.11048140511221759</v>
      </c>
      <c r="BD400" s="235">
        <f>AVERAGE(AL389:AL400)</f>
        <v>0.1104816875064714</v>
      </c>
      <c r="BE400" s="301">
        <v>0.477870290121783</v>
      </c>
    </row>
    <row r="401" spans="1:57" x14ac:dyDescent="0.25">
      <c r="A401" s="283">
        <v>2013</v>
      </c>
      <c r="B401" s="283">
        <v>1</v>
      </c>
      <c r="C401" s="283">
        <v>31</v>
      </c>
      <c r="D401" s="283">
        <v>31</v>
      </c>
      <c r="E401" s="283">
        <f t="shared" si="65"/>
        <v>31</v>
      </c>
      <c r="F401" s="286">
        <v>0</v>
      </c>
      <c r="G401" s="290">
        <v>8.7770902158327297E-3</v>
      </c>
      <c r="H401" s="290">
        <v>2.0788429323951054E-2</v>
      </c>
      <c r="I401" s="291">
        <v>5.6065231343236481E-2</v>
      </c>
      <c r="J401" s="301">
        <f t="shared" ref="J401:J464" si="79">AVERAGE(I390:I401)</f>
        <v>5.7813840531480358E-2</v>
      </c>
      <c r="K401" s="302">
        <v>7539</v>
      </c>
      <c r="L401" s="302">
        <v>1478</v>
      </c>
      <c r="M401" s="302">
        <v>4097.1170000000002</v>
      </c>
      <c r="N401" s="302">
        <v>242616.92</v>
      </c>
      <c r="O401" s="293">
        <f t="shared" si="76"/>
        <v>0.54345629393818806</v>
      </c>
      <c r="P401" s="294">
        <f t="shared" si="77"/>
        <v>164.15217861975643</v>
      </c>
      <c r="Q401" s="305">
        <v>1762.0789114985473</v>
      </c>
      <c r="R401" s="296">
        <f t="shared" si="69"/>
        <v>5.5956518464396005E-2</v>
      </c>
      <c r="S401" s="301">
        <f t="shared" si="57"/>
        <v>-4.4095160260393951E-3</v>
      </c>
      <c r="T401" s="297">
        <v>0</v>
      </c>
      <c r="U401" s="298">
        <f>(Company_data!U401+Misc!T401)/(Company_data!J401-Company_data!I401)</f>
        <v>1.6193041111545226</v>
      </c>
      <c r="V401" s="292">
        <f t="shared" si="70"/>
        <v>5.2235616488855566E-2</v>
      </c>
      <c r="W401" s="299">
        <v>1</v>
      </c>
      <c r="X401" s="290">
        <v>1.2011339108118324E-2</v>
      </c>
      <c r="Y401" s="290">
        <v>2.0788429323951054E-2</v>
      </c>
      <c r="Z401" s="296">
        <f>(Company_data!T401+F401)/Company_data!J401</f>
        <v>1.7346520723962762</v>
      </c>
      <c r="AA401" s="296">
        <f>(Company_data!S401+F401)/Company_data!J401+(Y401*1000)</f>
        <v>22.548803333003129</v>
      </c>
      <c r="AC401" s="290">
        <v>6.7059449432100172E-4</v>
      </c>
      <c r="AD401" s="301">
        <f t="shared" si="71"/>
        <v>5.6065231343236481E-2</v>
      </c>
      <c r="AE401" s="292">
        <v>0</v>
      </c>
      <c r="AF401" s="301">
        <f t="shared" si="72"/>
        <v>5.6065231343236481E-2</v>
      </c>
      <c r="AG401" s="292">
        <v>0</v>
      </c>
      <c r="AH401" s="292">
        <v>0</v>
      </c>
      <c r="AI401" s="292">
        <v>0</v>
      </c>
      <c r="AJ401" s="292">
        <v>0</v>
      </c>
      <c r="AL401" s="290">
        <v>9.2953319728898851E-2</v>
      </c>
      <c r="AN401" s="290">
        <v>7.8272463833717748E-2</v>
      </c>
      <c r="AO401" s="290">
        <v>8.7419158796175997E-2</v>
      </c>
      <c r="AP401" s="304">
        <v>1.6699493080904456E-2</v>
      </c>
      <c r="AQ401" s="304">
        <v>7.0719665715271537E-2</v>
      </c>
      <c r="AR401" s="304">
        <v>8.4176229513066123E-2</v>
      </c>
      <c r="AS401" s="304">
        <v>9.397212429177132E-2</v>
      </c>
      <c r="AT401" s="304">
        <v>6.7952134777683512E-2</v>
      </c>
      <c r="AU401" s="290">
        <v>7.0719665715271537E-2</v>
      </c>
      <c r="AV401" s="292">
        <v>1.6699493080904456E-2</v>
      </c>
      <c r="AW401" s="300">
        <f t="shared" si="73"/>
        <v>8.7419158796175997E-2</v>
      </c>
      <c r="AX401" s="292">
        <v>6.7952134777683512E-2</v>
      </c>
      <c r="AY401" s="300">
        <v>6.949537361788502E-2</v>
      </c>
      <c r="AZ401" s="300"/>
      <c r="BA401" s="235"/>
      <c r="BB401" s="235"/>
      <c r="BC401" s="235"/>
      <c r="BD401" s="235"/>
      <c r="BE401" s="301">
        <v>0.45248427521500506</v>
      </c>
    </row>
    <row r="402" spans="1:57" x14ac:dyDescent="0.25">
      <c r="A402" s="283">
        <v>2013</v>
      </c>
      <c r="B402" s="283">
        <v>2</v>
      </c>
      <c r="C402" s="283">
        <v>28</v>
      </c>
      <c r="D402" s="283">
        <v>28</v>
      </c>
      <c r="E402" s="283">
        <f t="shared" si="65"/>
        <v>28</v>
      </c>
      <c r="F402" s="286">
        <v>0</v>
      </c>
      <c r="G402" s="290">
        <v>1.1767438745915767E-2</v>
      </c>
      <c r="H402" s="290">
        <v>2.7871032731567307E-2</v>
      </c>
      <c r="I402" s="291">
        <v>5.4897467312711924E-2</v>
      </c>
      <c r="J402" s="301">
        <f t="shared" si="79"/>
        <v>5.7484441944578774E-2</v>
      </c>
      <c r="K402" s="302">
        <v>7636</v>
      </c>
      <c r="L402" s="302">
        <v>1475</v>
      </c>
      <c r="M402" s="302">
        <v>3801.2060000000001</v>
      </c>
      <c r="N402" s="302">
        <v>232643.08</v>
      </c>
      <c r="O402" s="293">
        <f t="shared" si="76"/>
        <v>0.49780068098480884</v>
      </c>
      <c r="P402" s="294">
        <f t="shared" si="77"/>
        <v>157.72412203389828</v>
      </c>
      <c r="Q402" s="305">
        <v>1591.5551458696557</v>
      </c>
      <c r="R402" s="296">
        <f t="shared" si="69"/>
        <v>5.7163107739460629E-2</v>
      </c>
      <c r="S402" s="301">
        <f t="shared" si="57"/>
        <v>-4.375506290645155E-3</v>
      </c>
      <c r="T402" s="297">
        <v>0</v>
      </c>
      <c r="U402" s="298">
        <f>(Company_data!U402+Misc!T402)/(Company_data!J402-Company_data!I402)</f>
        <v>1.499437040383885</v>
      </c>
      <c r="V402" s="292">
        <f t="shared" si="70"/>
        <v>5.3551322870853034E-2</v>
      </c>
      <c r="W402" s="299">
        <v>1</v>
      </c>
      <c r="X402" s="290">
        <v>1.6103593985651539E-2</v>
      </c>
      <c r="Y402" s="290">
        <v>2.7871032731567307E-2</v>
      </c>
      <c r="Z402" s="296">
        <f>(Company_data!T402+F402)/Company_data!J402</f>
        <v>1.6005670167048975</v>
      </c>
      <c r="AA402" s="296">
        <f>(Company_data!S402+F402)/Company_data!J402+(Y402*1000)</f>
        <v>29.494727387126403</v>
      </c>
      <c r="AC402" s="290">
        <v>9.9539402612740377E-4</v>
      </c>
      <c r="AD402" s="301">
        <f t="shared" si="71"/>
        <v>5.4897467312711924E-2</v>
      </c>
      <c r="AE402" s="292">
        <v>0</v>
      </c>
      <c r="AF402" s="301">
        <f t="shared" si="72"/>
        <v>5.4897467312711924E-2</v>
      </c>
      <c r="AG402" s="292">
        <v>0</v>
      </c>
      <c r="AH402" s="292">
        <v>0</v>
      </c>
      <c r="AI402" s="292">
        <v>0</v>
      </c>
      <c r="AJ402" s="292">
        <v>0</v>
      </c>
      <c r="AL402" s="290">
        <v>9.2455220687223907E-2</v>
      </c>
      <c r="AN402" s="290">
        <v>7.5073343476458151E-2</v>
      </c>
      <c r="AO402" s="290">
        <v>7.8636811296115799E-2</v>
      </c>
      <c r="AP402" s="304">
        <v>1.485393367986941E-2</v>
      </c>
      <c r="AQ402" s="304">
        <v>6.3782877616246375E-2</v>
      </c>
      <c r="AR402" s="304">
        <v>8.0687781941308157E-2</v>
      </c>
      <c r="AS402" s="304">
        <v>8.8367672187671956E-2</v>
      </c>
      <c r="AT402" s="304">
        <v>6.1318792613839275E-2</v>
      </c>
      <c r="AU402" s="290">
        <v>6.3782877616246375E-2</v>
      </c>
      <c r="AV402" s="292">
        <v>1.485393367986941E-2</v>
      </c>
      <c r="AW402" s="300">
        <f t="shared" si="73"/>
        <v>7.8636811296115786E-2</v>
      </c>
      <c r="AX402" s="292">
        <v>6.1318792613839275E-2</v>
      </c>
      <c r="AY402" s="300">
        <v>6.3305904730542387E-2</v>
      </c>
      <c r="AZ402" s="300"/>
      <c r="BA402" s="235"/>
      <c r="BB402" s="235"/>
      <c r="BC402" s="235"/>
      <c r="BD402" s="235"/>
      <c r="BE402" s="301">
        <v>0.4604124068681324</v>
      </c>
    </row>
    <row r="403" spans="1:57" x14ac:dyDescent="0.25">
      <c r="A403" s="283">
        <v>2013</v>
      </c>
      <c r="B403" s="283">
        <v>3</v>
      </c>
      <c r="C403" s="283">
        <v>31</v>
      </c>
      <c r="D403" s="283">
        <v>31</v>
      </c>
      <c r="E403" s="283">
        <f t="shared" si="65"/>
        <v>31</v>
      </c>
      <c r="F403" s="286">
        <v>0</v>
      </c>
      <c r="G403" s="290">
        <v>2.1656595150565054E-2</v>
      </c>
      <c r="H403" s="290">
        <v>5.1293377032040594E-2</v>
      </c>
      <c r="I403" s="291">
        <v>5.3405390758680796E-2</v>
      </c>
      <c r="J403" s="301">
        <f t="shared" si="79"/>
        <v>5.7159457357160763E-2</v>
      </c>
      <c r="K403" s="302">
        <v>7637</v>
      </c>
      <c r="L403" s="302">
        <v>1470</v>
      </c>
      <c r="M403" s="302">
        <v>3666.7649999999999</v>
      </c>
      <c r="N403" s="302">
        <v>230041.96100000001</v>
      </c>
      <c r="O403" s="293">
        <f t="shared" si="76"/>
        <v>0.48013159617650908</v>
      </c>
      <c r="P403" s="294">
        <f t="shared" si="77"/>
        <v>156.49112993197281</v>
      </c>
      <c r="Q403" s="305">
        <v>1762.0789114985473</v>
      </c>
      <c r="R403" s="296">
        <f t="shared" si="69"/>
        <v>5.4819760276657456E-2</v>
      </c>
      <c r="S403" s="301">
        <f t="shared" si="57"/>
        <v>-4.3106434674987162E-3</v>
      </c>
      <c r="T403" s="297">
        <v>0</v>
      </c>
      <c r="U403" s="298">
        <f>(Company_data!U403+Misc!T403)/(Company_data!J403-Company_data!I403)</f>
        <v>1.5890670492797672</v>
      </c>
      <c r="V403" s="292">
        <f t="shared" si="70"/>
        <v>5.1260227396121523E-2</v>
      </c>
      <c r="W403" s="299">
        <v>1</v>
      </c>
      <c r="X403" s="290">
        <v>2.9636781881475543E-2</v>
      </c>
      <c r="Y403" s="290">
        <v>5.1293377032040594E-2</v>
      </c>
      <c r="Z403" s="296">
        <f>(Company_data!T403+F403)/Company_data!J403</f>
        <v>1.6994125685763812</v>
      </c>
      <c r="AA403" s="296">
        <f>(Company_data!S403+F403)/Company_data!J403+(Y403*1000)</f>
        <v>53.016440988107888</v>
      </c>
      <c r="AC403" s="290">
        <v>1.6546250655496966E-3</v>
      </c>
      <c r="AD403" s="301">
        <f t="shared" si="71"/>
        <v>5.3405390758680796E-2</v>
      </c>
      <c r="AE403" s="292">
        <v>0</v>
      </c>
      <c r="AF403" s="301">
        <f t="shared" si="72"/>
        <v>5.3405390758680796E-2</v>
      </c>
      <c r="AG403" s="292">
        <v>0</v>
      </c>
      <c r="AH403" s="292">
        <v>0</v>
      </c>
      <c r="AI403" s="292">
        <v>0</v>
      </c>
      <c r="AJ403" s="292">
        <v>0</v>
      </c>
      <c r="AL403" s="290">
        <v>9.782392230847467E-2</v>
      </c>
      <c r="AN403" s="290">
        <v>9.2982501205328777E-2</v>
      </c>
      <c r="AO403" s="290">
        <v>7.8848674884640951E-2</v>
      </c>
      <c r="AP403" s="304">
        <v>9.414592263508121E-3</v>
      </c>
      <c r="AQ403" s="304">
        <v>6.9434082621132834E-2</v>
      </c>
      <c r="AR403" s="304">
        <v>7.6167327157909609E-2</v>
      </c>
      <c r="AS403" s="304">
        <v>7.8507261418877317E-2</v>
      </c>
      <c r="AT403" s="304">
        <v>6.7792765377887365E-2</v>
      </c>
      <c r="AU403" s="290">
        <v>6.9434082621132834E-2</v>
      </c>
      <c r="AV403" s="292">
        <v>9.414592263508121E-3</v>
      </c>
      <c r="AW403" s="300">
        <f t="shared" si="73"/>
        <v>7.8848674884640951E-2</v>
      </c>
      <c r="AX403" s="292">
        <v>6.7792765377887365E-2</v>
      </c>
      <c r="AY403" s="300">
        <v>7.1325906054763716E-2</v>
      </c>
      <c r="AZ403" s="300"/>
      <c r="BA403" s="235"/>
      <c r="BB403" s="235"/>
      <c r="BC403" s="235"/>
      <c r="BD403" s="235"/>
      <c r="BE403" s="301">
        <v>0.47785856166435053</v>
      </c>
    </row>
    <row r="404" spans="1:57" x14ac:dyDescent="0.25">
      <c r="A404" s="283">
        <v>2013</v>
      </c>
      <c r="B404" s="283">
        <v>4</v>
      </c>
      <c r="C404" s="283">
        <v>30</v>
      </c>
      <c r="D404" s="283">
        <v>31</v>
      </c>
      <c r="E404" s="283">
        <f t="shared" si="65"/>
        <v>30</v>
      </c>
      <c r="F404" s="286">
        <v>0</v>
      </c>
      <c r="G404" s="290">
        <v>3.8208380357201879E-2</v>
      </c>
      <c r="H404" s="290">
        <v>9.0496075021028161E-2</v>
      </c>
      <c r="I404" s="291">
        <v>5.4374337917552605E-2</v>
      </c>
      <c r="J404" s="301">
        <f t="shared" si="79"/>
        <v>5.6889184509551292E-2</v>
      </c>
      <c r="K404" s="302">
        <v>7716</v>
      </c>
      <c r="L404" s="302">
        <v>1469</v>
      </c>
      <c r="M404" s="302">
        <v>4229.2889999999998</v>
      </c>
      <c r="N404" s="302">
        <v>243366.78899999999</v>
      </c>
      <c r="O404" s="293">
        <f t="shared" si="76"/>
        <v>0.54811936236391912</v>
      </c>
      <c r="P404" s="294">
        <f t="shared" si="77"/>
        <v>165.6683383253914</v>
      </c>
      <c r="Q404" s="305">
        <v>1762.0789114985473</v>
      </c>
      <c r="R404" s="296">
        <f t="shared" si="69"/>
        <v>6.3937880152978729E-2</v>
      </c>
      <c r="S404" s="301">
        <f t="shared" si="57"/>
        <v>-4.2190092266579521E-3</v>
      </c>
      <c r="T404" s="297">
        <v>0</v>
      </c>
      <c r="U404" s="298">
        <f>(Company_data!U404+Misc!T404)/(Company_data!J404-Company_data!I404)</f>
        <v>1.7942479812388641</v>
      </c>
      <c r="V404" s="292">
        <f t="shared" si="70"/>
        <v>5.9808266041295473E-2</v>
      </c>
      <c r="W404" s="299">
        <v>1</v>
      </c>
      <c r="X404" s="290">
        <v>5.2287694663826281E-2</v>
      </c>
      <c r="Y404" s="290">
        <v>9.0496075021028161E-2</v>
      </c>
      <c r="Z404" s="296">
        <f>(Company_data!T404+F404)/Company_data!J404</f>
        <v>1.9181364045893621</v>
      </c>
      <c r="AA404" s="296">
        <f>(Company_data!S404+F404)/Company_data!J404+(Y404*1000)</f>
        <v>92.441449246352377</v>
      </c>
      <c r="AC404" s="290">
        <v>3.0165358340342721E-3</v>
      </c>
      <c r="AD404" s="301">
        <f t="shared" si="71"/>
        <v>5.4374337917552605E-2</v>
      </c>
      <c r="AE404" s="292">
        <v>0</v>
      </c>
      <c r="AF404" s="301">
        <f t="shared" si="72"/>
        <v>5.4374337917552605E-2</v>
      </c>
      <c r="AG404" s="292">
        <v>0</v>
      </c>
      <c r="AH404" s="292">
        <v>0</v>
      </c>
      <c r="AI404" s="292">
        <v>0</v>
      </c>
      <c r="AJ404" s="292">
        <v>0</v>
      </c>
      <c r="AL404" s="290">
        <v>0.10951077314841595</v>
      </c>
      <c r="AN404" s="290">
        <v>0.1098458985080405</v>
      </c>
      <c r="AO404" s="290">
        <v>0.11720892283251048</v>
      </c>
      <c r="AP404" s="304">
        <v>4.4585858259678743E-2</v>
      </c>
      <c r="AQ404" s="304">
        <v>7.2623064572831741E-2</v>
      </c>
      <c r="AR404" s="304">
        <v>7.1302392791214059E-2</v>
      </c>
      <c r="AS404" s="304">
        <v>0.11469566590936121</v>
      </c>
      <c r="AT404" s="304">
        <v>0.12301178805002519</v>
      </c>
      <c r="AU404" s="290">
        <v>7.2623064572831741E-2</v>
      </c>
      <c r="AV404" s="292">
        <v>4.4585858259678743E-2</v>
      </c>
      <c r="AW404" s="300">
        <f t="shared" si="73"/>
        <v>0.11720892283251048</v>
      </c>
      <c r="AX404" s="292">
        <v>7.3386740487885294E-2</v>
      </c>
      <c r="AY404" s="300">
        <v>7.1637518150838603E-2</v>
      </c>
      <c r="AZ404" s="300"/>
      <c r="BA404" s="235"/>
      <c r="BB404" s="235"/>
      <c r="BC404" s="235"/>
      <c r="BD404" s="235"/>
      <c r="BE404" s="301">
        <v>0.49141530641716558</v>
      </c>
    </row>
    <row r="405" spans="1:57" x14ac:dyDescent="0.25">
      <c r="A405" s="283">
        <v>2013</v>
      </c>
      <c r="B405" s="283">
        <v>5</v>
      </c>
      <c r="C405" s="283">
        <v>31</v>
      </c>
      <c r="D405" s="283">
        <v>30</v>
      </c>
      <c r="E405" s="283">
        <f t="shared" si="65"/>
        <v>31</v>
      </c>
      <c r="F405" s="286">
        <v>0</v>
      </c>
      <c r="G405" s="290">
        <v>6.9822246273667135E-2</v>
      </c>
      <c r="H405" s="290">
        <v>0.16537312437342003</v>
      </c>
      <c r="I405" s="291">
        <v>5.4536291787170177E-2</v>
      </c>
      <c r="J405" s="301">
        <f t="shared" si="79"/>
        <v>5.6583254749430024E-2</v>
      </c>
      <c r="K405" s="302">
        <v>7915</v>
      </c>
      <c r="L405" s="302">
        <v>1475</v>
      </c>
      <c r="M405" s="302">
        <v>4646.0219999999999</v>
      </c>
      <c r="N405" s="302">
        <v>258735.33</v>
      </c>
      <c r="O405" s="293">
        <f t="shared" ref="O405" si="80">M405/K405</f>
        <v>0.58698951358180673</v>
      </c>
      <c r="P405" s="294">
        <f>N405/L405</f>
        <v>175.41378305084746</v>
      </c>
      <c r="Q405" s="305">
        <v>1705.2376562889167</v>
      </c>
      <c r="R405" s="296">
        <f t="shared" si="69"/>
        <v>6.5542526495006109E-2</v>
      </c>
      <c r="S405" s="301">
        <f t="shared" si="57"/>
        <v>-4.1990809699370968E-3</v>
      </c>
      <c r="T405" s="297">
        <v>0</v>
      </c>
      <c r="U405" s="298">
        <f>(Company_data!U405+Misc!T405)/(Company_data!J405-Company_data!I405)</f>
        <v>1.8970870903289512</v>
      </c>
      <c r="V405" s="292">
        <f t="shared" si="70"/>
        <v>6.1196357752546809E-2</v>
      </c>
      <c r="W405" s="299">
        <v>1</v>
      </c>
      <c r="X405" s="290">
        <v>9.5550878099752906E-2</v>
      </c>
      <c r="Y405" s="290">
        <v>0.16537312437342003</v>
      </c>
      <c r="Z405" s="296">
        <f>(Company_data!T405+F405)/Company_data!J405</f>
        <v>2.0318183213451895</v>
      </c>
      <c r="AA405" s="296">
        <f>(Company_data!S405+F405)/Company_data!J405+(Y405*1000)</f>
        <v>167.43186423827686</v>
      </c>
      <c r="AC405" s="290">
        <v>5.3346169152716141E-3</v>
      </c>
      <c r="AD405" s="301">
        <f t="shared" si="71"/>
        <v>5.4536291787170177E-2</v>
      </c>
      <c r="AE405" s="292">
        <v>0</v>
      </c>
      <c r="AF405" s="301">
        <f t="shared" si="72"/>
        <v>5.4536291787170177E-2</v>
      </c>
      <c r="AG405" s="292">
        <v>0</v>
      </c>
      <c r="AH405" s="292">
        <v>0</v>
      </c>
      <c r="AI405" s="292">
        <v>0</v>
      </c>
      <c r="AJ405" s="292">
        <v>0</v>
      </c>
      <c r="AL405" s="290">
        <v>0.13709216963650309</v>
      </c>
      <c r="AN405" s="290">
        <v>0.1485062201054359</v>
      </c>
      <c r="AO405" s="290">
        <v>0.13020495973703231</v>
      </c>
      <c r="AP405" s="304">
        <v>5.3970623564900538E-2</v>
      </c>
      <c r="AQ405" s="304">
        <v>7.6234336172131781E-2</v>
      </c>
      <c r="AR405" s="304">
        <v>6.7269923362835937E-2</v>
      </c>
      <c r="AS405" s="304">
        <v>0.12211277050560619</v>
      </c>
      <c r="AT405" s="304">
        <v>0.13726127341644132</v>
      </c>
      <c r="AU405" s="290">
        <v>7.6234336172131781E-2</v>
      </c>
      <c r="AV405" s="292">
        <v>5.3970623564900538E-2</v>
      </c>
      <c r="AW405" s="300">
        <f t="shared" si="73"/>
        <v>0.13020495973703233</v>
      </c>
      <c r="AX405" s="292">
        <v>7.7190774251268732E-2</v>
      </c>
      <c r="AY405" s="300">
        <v>7.8683973831768797E-2</v>
      </c>
      <c r="AZ405" s="300"/>
      <c r="BA405" s="235"/>
      <c r="BB405" s="235"/>
      <c r="BC405" s="235"/>
      <c r="BD405" s="235"/>
      <c r="BE405" s="301">
        <v>0.4789443366758257</v>
      </c>
    </row>
    <row r="406" spans="1:57" x14ac:dyDescent="0.25">
      <c r="A406" s="283">
        <v>2013</v>
      </c>
      <c r="B406" s="283">
        <v>6</v>
      </c>
      <c r="C406" s="283">
        <v>30</v>
      </c>
      <c r="D406" s="283">
        <v>31</v>
      </c>
      <c r="E406" s="283">
        <f t="shared" si="65"/>
        <v>30</v>
      </c>
      <c r="F406" s="286">
        <v>0</v>
      </c>
      <c r="G406" s="290">
        <v>9.0940446623189147E-2</v>
      </c>
      <c r="H406" s="290">
        <v>0.21539131999628741</v>
      </c>
      <c r="I406" s="291">
        <v>5.2966801979912603E-2</v>
      </c>
      <c r="J406" s="301">
        <f t="shared" si="79"/>
        <v>5.6130310935157336E-2</v>
      </c>
      <c r="K406" s="302">
        <v>8052</v>
      </c>
      <c r="L406" s="302">
        <v>1475</v>
      </c>
      <c r="M406" s="302">
        <v>5082.4369999999999</v>
      </c>
      <c r="N406" s="302">
        <v>248881.54500000001</v>
      </c>
      <c r="O406" s="293">
        <f t="shared" ref="O406:O415" si="81">M406/K406</f>
        <v>0.63120181321410829</v>
      </c>
      <c r="P406" s="294">
        <f>N406/L406</f>
        <v>168.73325084745764</v>
      </c>
      <c r="Q406" s="305">
        <v>1762.0789114985473</v>
      </c>
      <c r="R406" s="296">
        <f t="shared" si="69"/>
        <v>7.4767796279418375E-2</v>
      </c>
      <c r="S406" s="301">
        <f t="shared" si="57"/>
        <v>-4.2937312452985474E-3</v>
      </c>
      <c r="T406" s="297">
        <v>0</v>
      </c>
      <c r="U406" s="298">
        <f>(Company_data!U406+Misc!T406)/(Company_data!J406-Company_data!I406)</f>
        <v>2.0891565978460016</v>
      </c>
      <c r="V406" s="304">
        <f>U406/E406</f>
        <v>6.9638553261533384E-2</v>
      </c>
      <c r="W406" s="299">
        <v>1</v>
      </c>
      <c r="X406" s="290">
        <v>0.12445087337309828</v>
      </c>
      <c r="Y406" s="290">
        <v>0.21539131999628741</v>
      </c>
      <c r="Z406" s="296">
        <f>(Company_data!T406+F406)/Company_data!J406</f>
        <v>2.2430338883825511</v>
      </c>
      <c r="AA406" s="296">
        <f>(Company_data!S406+F406)/Company_data!J406+(Y406*1000)</f>
        <v>217.65835872561303</v>
      </c>
      <c r="AC406" s="290">
        <v>7.1797106665429135E-3</v>
      </c>
      <c r="AD406" s="301">
        <f t="shared" si="71"/>
        <v>5.2966801979912603E-2</v>
      </c>
      <c r="AE406" s="292">
        <v>0</v>
      </c>
      <c r="AF406" s="301">
        <f t="shared" si="72"/>
        <v>5.2966801979912603E-2</v>
      </c>
      <c r="AG406" s="292">
        <v>0</v>
      </c>
      <c r="AH406" s="292">
        <v>0</v>
      </c>
      <c r="AI406" s="292">
        <v>0</v>
      </c>
      <c r="AJ406" s="292">
        <v>0</v>
      </c>
      <c r="AL406" s="290">
        <v>0.15617901228417821</v>
      </c>
      <c r="AN406" s="290">
        <v>0.17066667264709684</v>
      </c>
      <c r="AO406" s="290">
        <v>0.16934956734568365</v>
      </c>
      <c r="AP406" s="304">
        <v>8.9799636870995042E-2</v>
      </c>
      <c r="AQ406" s="304">
        <v>7.9549930474688627E-2</v>
      </c>
      <c r="AR406" s="304">
        <v>6.5238565660989054E-2</v>
      </c>
      <c r="AS406" s="304">
        <v>0.16155620694328329</v>
      </c>
      <c r="AT406" s="304">
        <v>0.18121999475147765</v>
      </c>
      <c r="AU406" s="290">
        <v>7.9549930474688627E-2</v>
      </c>
      <c r="AV406" s="292">
        <v>8.9799636870995042E-2</v>
      </c>
      <c r="AW406" s="300">
        <f t="shared" si="73"/>
        <v>0.16934956734568368</v>
      </c>
      <c r="AX406" s="292">
        <v>8.1271010371018082E-2</v>
      </c>
      <c r="AY406" s="300">
        <v>7.972622602390772E-2</v>
      </c>
      <c r="AZ406" s="300"/>
      <c r="BA406" s="235"/>
      <c r="BB406" s="235"/>
      <c r="BC406" s="235"/>
      <c r="BD406" s="235"/>
      <c r="BE406" s="301">
        <v>0.48447554057774883</v>
      </c>
    </row>
    <row r="407" spans="1:57" x14ac:dyDescent="0.25">
      <c r="A407" s="283">
        <v>2013</v>
      </c>
      <c r="B407" s="283">
        <v>7</v>
      </c>
      <c r="C407" s="283">
        <v>31</v>
      </c>
      <c r="D407" s="283">
        <v>30</v>
      </c>
      <c r="E407" s="283">
        <f t="shared" si="65"/>
        <v>31</v>
      </c>
      <c r="F407" s="286">
        <v>0</v>
      </c>
      <c r="G407" s="290">
        <v>0.1077295207500122</v>
      </c>
      <c r="H407" s="290">
        <v>0.25515603384991198</v>
      </c>
      <c r="I407" s="291">
        <v>5.3041121693126275E-2</v>
      </c>
      <c r="J407" s="301">
        <f t="shared" si="79"/>
        <v>5.5681006463902644E-2</v>
      </c>
      <c r="K407" s="302">
        <v>8168</v>
      </c>
      <c r="L407" s="302">
        <v>1472</v>
      </c>
      <c r="M407" s="302">
        <v>5130.5</v>
      </c>
      <c r="N407" s="302">
        <v>242671.128</v>
      </c>
      <c r="O407" s="293">
        <f t="shared" si="81"/>
        <v>0.62812193927522042</v>
      </c>
      <c r="P407" s="294">
        <f>N407/L407</f>
        <v>164.85810326086957</v>
      </c>
      <c r="Q407" s="305">
        <v>1705.2376562889167</v>
      </c>
      <c r="R407" s="296">
        <f t="shared" si="69"/>
        <v>7.3576965741983358E-2</v>
      </c>
      <c r="S407" s="301">
        <f t="shared" si="57"/>
        <v>-4.3904260823730487E-3</v>
      </c>
      <c r="T407" s="297">
        <v>0</v>
      </c>
      <c r="U407" s="298">
        <f>(Company_data!U407+Misc!T407)/(Company_data!J407-Company_data!I407)</f>
        <v>2.1239209135087633</v>
      </c>
      <c r="V407" s="292">
        <f t="shared" si="70"/>
        <v>6.8513577855121396E-2</v>
      </c>
      <c r="W407" s="299">
        <v>1</v>
      </c>
      <c r="X407" s="290">
        <v>0.14742651309989979</v>
      </c>
      <c r="Y407" s="290">
        <v>0.25515603384991198</v>
      </c>
      <c r="Z407" s="296">
        <f>(Company_data!T407+F407)/Company_data!J407</f>
        <v>2.2808859380014841</v>
      </c>
      <c r="AA407" s="296">
        <f>(Company_data!S407+F407)/Company_data!J407+(Y407*1000)</f>
        <v>257.46055610868035</v>
      </c>
      <c r="AC407" s="290">
        <v>8.2308398016100633E-3</v>
      </c>
      <c r="AD407" s="301">
        <f t="shared" si="71"/>
        <v>5.3041121693126275E-2</v>
      </c>
      <c r="AE407" s="292">
        <v>0</v>
      </c>
      <c r="AF407" s="292">
        <v>0</v>
      </c>
      <c r="AG407" s="301">
        <f>I407</f>
        <v>5.3041121693126275E-2</v>
      </c>
      <c r="AH407" s="292">
        <v>0</v>
      </c>
      <c r="AI407" s="292">
        <v>0</v>
      </c>
      <c r="AJ407" s="292">
        <v>0</v>
      </c>
      <c r="AL407" s="290">
        <v>0.17386456413702456</v>
      </c>
      <c r="AN407" s="290">
        <v>0.19213354821555587</v>
      </c>
      <c r="AO407" s="290">
        <v>0.17917376072754237</v>
      </c>
      <c r="AP407" s="304">
        <v>9.6504410702375434E-2</v>
      </c>
      <c r="AQ407" s="304">
        <v>8.2669350025166954E-2</v>
      </c>
      <c r="AR407" s="304">
        <v>6.6135043387012371E-2</v>
      </c>
      <c r="AS407" s="304">
        <v>0.17021898650420217</v>
      </c>
      <c r="AT407" s="304">
        <v>0.19193821214108378</v>
      </c>
      <c r="AU407" s="290">
        <v>8.2669350025166954E-2</v>
      </c>
      <c r="AV407" s="292">
        <v>9.6504410702375434E-2</v>
      </c>
      <c r="AW407" s="300">
        <f t="shared" si="73"/>
        <v>0.17917376072754237</v>
      </c>
      <c r="AX407" s="292">
        <v>8.4526666014301532E-2</v>
      </c>
      <c r="AY407" s="300">
        <v>8.4404027465543693E-2</v>
      </c>
      <c r="AZ407" s="300"/>
      <c r="BA407" s="235"/>
      <c r="BB407" s="235"/>
      <c r="BC407" s="235"/>
      <c r="BD407" s="235"/>
      <c r="BE407" s="301">
        <v>0.48534345300884074</v>
      </c>
    </row>
    <row r="408" spans="1:57" x14ac:dyDescent="0.25">
      <c r="A408" s="283">
        <v>2013</v>
      </c>
      <c r="B408" s="283">
        <v>8</v>
      </c>
      <c r="C408" s="283">
        <v>31</v>
      </c>
      <c r="D408" s="283">
        <v>31</v>
      </c>
      <c r="E408" s="283">
        <f t="shared" si="65"/>
        <v>31</v>
      </c>
      <c r="F408" s="286">
        <v>0</v>
      </c>
      <c r="G408" s="290">
        <v>0.10888054299684242</v>
      </c>
      <c r="H408" s="290">
        <v>0.25788221576671194</v>
      </c>
      <c r="I408" s="291">
        <v>4.9211888093313588E-2</v>
      </c>
      <c r="J408" s="301">
        <f t="shared" si="79"/>
        <v>5.4959671534606236E-2</v>
      </c>
      <c r="K408" s="302">
        <v>8178</v>
      </c>
      <c r="L408" s="302">
        <v>1476</v>
      </c>
      <c r="M408" s="302">
        <v>5751.1589999999997</v>
      </c>
      <c r="N408" s="302">
        <v>248235.30900000001</v>
      </c>
      <c r="O408" s="293">
        <f t="shared" si="81"/>
        <v>0.70324761555392512</v>
      </c>
      <c r="P408" s="294">
        <f t="shared" ref="P408:P415" si="82">N408/L408</f>
        <v>168.18110365853659</v>
      </c>
      <c r="Q408" s="305">
        <v>1762.0789114985473</v>
      </c>
      <c r="R408" s="296">
        <f t="shared" si="69"/>
        <v>7.8508535816241468E-2</v>
      </c>
      <c r="S408" s="301">
        <f t="shared" si="57"/>
        <v>-4.6929442918955747E-3</v>
      </c>
      <c r="T408" s="297">
        <v>0</v>
      </c>
      <c r="U408" s="298">
        <f>(Company_data!U408+Misc!T408)/(Company_data!J408-Company_data!I408)</f>
        <v>2.2739614493699003</v>
      </c>
      <c r="V408" s="292">
        <f t="shared" si="70"/>
        <v>7.3353595140964525E-2</v>
      </c>
      <c r="W408" s="299">
        <v>1</v>
      </c>
      <c r="X408" s="290">
        <v>0.14900167276986953</v>
      </c>
      <c r="Y408" s="290">
        <v>0.25788221576671194</v>
      </c>
      <c r="Z408" s="296">
        <f>(Company_data!T408+F408)/Company_data!J408</f>
        <v>2.4337646103034856</v>
      </c>
      <c r="AA408" s="296">
        <f>(Company_data!S408+F408)/Company_data!J408+(Y408*1000)</f>
        <v>260.3423389735093</v>
      </c>
      <c r="AC408" s="290">
        <v>8.3187811537649009E-3</v>
      </c>
      <c r="AD408" s="301">
        <f t="shared" si="71"/>
        <v>4.9211888093313588E-2</v>
      </c>
      <c r="AE408" s="292">
        <v>0</v>
      </c>
      <c r="AF408" s="292">
        <v>0</v>
      </c>
      <c r="AG408" s="292">
        <v>0</v>
      </c>
      <c r="AH408" s="301">
        <f>I408</f>
        <v>4.9211888093313588E-2</v>
      </c>
      <c r="AI408" s="292">
        <v>0</v>
      </c>
      <c r="AJ408" s="292">
        <v>0</v>
      </c>
      <c r="AL408" s="290">
        <v>0.17826214860099698</v>
      </c>
      <c r="AM408" s="306"/>
      <c r="AN408" s="290">
        <v>0.1933189359863452</v>
      </c>
      <c r="AO408" s="290">
        <v>0.19538842802908093</v>
      </c>
      <c r="AP408" s="304">
        <v>0.11067303195114842</v>
      </c>
      <c r="AQ408" s="304">
        <v>8.4715396077932506E-2</v>
      </c>
      <c r="AR408" s="304">
        <v>6.9381605604154545E-2</v>
      </c>
      <c r="AS408" s="304">
        <v>0.1894349877863353</v>
      </c>
      <c r="AT408" s="304">
        <v>0.21005461041786963</v>
      </c>
      <c r="AU408" s="290">
        <v>8.4715396077932506E-2</v>
      </c>
      <c r="AV408" s="292">
        <v>0.11067303195114842</v>
      </c>
      <c r="AW408" s="300">
        <f t="shared" si="73"/>
        <v>0.19538842802908091</v>
      </c>
      <c r="AX408" s="292">
        <v>8.6873075088116924E-2</v>
      </c>
      <c r="AY408" s="300">
        <v>8.4438392989502772E-2</v>
      </c>
      <c r="AZ408" s="300"/>
      <c r="BA408" s="235"/>
      <c r="BB408" s="235"/>
      <c r="BC408" s="235"/>
      <c r="BD408" s="235"/>
      <c r="BE408" s="301">
        <v>0.47797477841902486</v>
      </c>
    </row>
    <row r="409" spans="1:57" x14ac:dyDescent="0.25">
      <c r="A409" s="283">
        <v>2013</v>
      </c>
      <c r="B409" s="283">
        <v>9</v>
      </c>
      <c r="C409" s="283">
        <v>30</v>
      </c>
      <c r="D409" s="283">
        <v>31</v>
      </c>
      <c r="E409" s="283">
        <f t="shared" si="65"/>
        <v>30</v>
      </c>
      <c r="F409" s="286">
        <v>0</v>
      </c>
      <c r="G409" s="290">
        <v>9.2408344323354916E-2</v>
      </c>
      <c r="H409" s="290">
        <v>0.21886801749446747</v>
      </c>
      <c r="I409" s="291">
        <v>4.702801027324701E-2</v>
      </c>
      <c r="J409" s="301">
        <f t="shared" si="79"/>
        <v>5.4012082131228552E-2</v>
      </c>
      <c r="K409" s="302">
        <v>8353</v>
      </c>
      <c r="L409" s="302">
        <v>1471</v>
      </c>
      <c r="M409" s="302">
        <v>5725.357</v>
      </c>
      <c r="N409" s="302">
        <v>251294.962</v>
      </c>
      <c r="O409" s="293">
        <f t="shared" si="81"/>
        <v>0.68542523644199693</v>
      </c>
      <c r="P409" s="294">
        <f t="shared" si="82"/>
        <v>170.8327409925221</v>
      </c>
      <c r="Q409" s="305">
        <v>1762.0789114985473</v>
      </c>
      <c r="R409" s="296">
        <f t="shared" si="69"/>
        <v>7.2648803600598083E-2</v>
      </c>
      <c r="S409" s="301">
        <f t="shared" si="57"/>
        <v>-5.2446529958851892E-3</v>
      </c>
      <c r="T409" s="297">
        <v>0</v>
      </c>
      <c r="U409" s="298">
        <f>(Company_data!U409+Misc!T409)/(Company_data!J409-Company_data!I409)</f>
        <v>2.034778127146478</v>
      </c>
      <c r="V409" s="292">
        <f t="shared" si="70"/>
        <v>6.7825937571549269E-2</v>
      </c>
      <c r="W409" s="299">
        <v>1</v>
      </c>
      <c r="X409" s="290">
        <v>0.12645967317111256</v>
      </c>
      <c r="Y409" s="290">
        <v>0.21886801749446747</v>
      </c>
      <c r="Z409" s="296">
        <f>(Company_data!T409+F409)/Company_data!J409</f>
        <v>2.1794641080179424</v>
      </c>
      <c r="AA409" s="296">
        <f>(Company_data!S409+F409)/Company_data!J409+(Y409*1000)</f>
        <v>221.07045334265629</v>
      </c>
      <c r="AC409" s="290">
        <v>7.2956005831489156E-3</v>
      </c>
      <c r="AD409" s="292">
        <v>0</v>
      </c>
      <c r="AE409" s="301">
        <f>I409</f>
        <v>4.702801027324701E-2</v>
      </c>
      <c r="AF409" s="292">
        <v>0</v>
      </c>
      <c r="AG409" s="292">
        <v>0</v>
      </c>
      <c r="AH409" s="292">
        <v>0</v>
      </c>
      <c r="AI409" s="301">
        <f>I409</f>
        <v>4.702801027324701E-2</v>
      </c>
      <c r="AJ409" s="292">
        <v>0</v>
      </c>
      <c r="AK409" s="306"/>
      <c r="AL409" s="290">
        <v>0.16605684120682165</v>
      </c>
      <c r="AM409" s="306"/>
      <c r="AN409" s="290">
        <v>0.17192932108767131</v>
      </c>
      <c r="AO409" s="290">
        <v>0.16716631265995907</v>
      </c>
      <c r="AP409" s="304">
        <v>8.8282868206687001E-2</v>
      </c>
      <c r="AQ409" s="304">
        <v>7.8883444453272056E-2</v>
      </c>
      <c r="AR409" s="304">
        <v>7.3648496883466738E-2</v>
      </c>
      <c r="AS409" s="304">
        <v>0.16720824595431294</v>
      </c>
      <c r="AT409" s="304">
        <v>0.17883438449831091</v>
      </c>
      <c r="AU409" s="290">
        <v>7.8883444453272056E-2</v>
      </c>
      <c r="AV409" s="292">
        <v>8.8282868206687001E-2</v>
      </c>
      <c r="AW409" s="300">
        <f t="shared" si="73"/>
        <v>0.16716631265995907</v>
      </c>
      <c r="AX409" s="292">
        <v>8.0573597228887309E-2</v>
      </c>
      <c r="AY409" s="300">
        <v>7.9520976764316409E-2</v>
      </c>
      <c r="AZ409" s="300"/>
      <c r="BA409" s="235"/>
      <c r="BB409" s="235"/>
      <c r="BC409" s="235"/>
      <c r="BD409" s="235"/>
      <c r="BE409" s="301">
        <v>0.43789875320178884</v>
      </c>
    </row>
    <row r="410" spans="1:57" x14ac:dyDescent="0.25">
      <c r="A410" s="283">
        <v>2013</v>
      </c>
      <c r="B410" s="283">
        <v>10</v>
      </c>
      <c r="C410" s="283">
        <v>31</v>
      </c>
      <c r="D410" s="283">
        <v>30</v>
      </c>
      <c r="E410" s="283">
        <f t="shared" si="65"/>
        <v>31</v>
      </c>
      <c r="F410" s="286">
        <v>0</v>
      </c>
      <c r="G410" s="290">
        <v>6.5983403403941848E-2</v>
      </c>
      <c r="H410" s="290">
        <v>0.1562808726452696</v>
      </c>
      <c r="I410" s="291">
        <v>4.3975251180668355E-2</v>
      </c>
      <c r="J410" s="301">
        <f t="shared" si="79"/>
        <v>5.281905967182212E-2</v>
      </c>
      <c r="K410" s="302">
        <v>8477</v>
      </c>
      <c r="L410" s="302">
        <v>1474</v>
      </c>
      <c r="M410" s="302">
        <v>5255.94</v>
      </c>
      <c r="N410" s="302">
        <v>230805.587</v>
      </c>
      <c r="O410" s="293">
        <f t="shared" si="81"/>
        <v>0.62002359325232981</v>
      </c>
      <c r="P410" s="294">
        <f t="shared" si="82"/>
        <v>156.58452306648576</v>
      </c>
      <c r="Q410" s="305">
        <v>1705.2376562889167</v>
      </c>
      <c r="R410" s="296">
        <f t="shared" si="69"/>
        <v>6.8302492116611921E-2</v>
      </c>
      <c r="S410" s="301">
        <f t="shared" si="57"/>
        <v>-6.0692562282898613E-3</v>
      </c>
      <c r="T410" s="297">
        <v>0</v>
      </c>
      <c r="U410" s="298">
        <f>(Company_data!U410+Misc!T410)/(Company_data!J410-Company_data!I410)</f>
        <v>1.9786190229802914</v>
      </c>
      <c r="V410" s="292">
        <f t="shared" si="70"/>
        <v>6.3826420096138425E-2</v>
      </c>
      <c r="W410" s="299">
        <v>1</v>
      </c>
      <c r="X410" s="290">
        <v>9.0297469241327713E-2</v>
      </c>
      <c r="Y410" s="290">
        <v>0.1562808726452696</v>
      </c>
      <c r="Z410" s="296">
        <f>(Company_data!T410+F410)/Company_data!J410</f>
        <v>2.1173772556149695</v>
      </c>
      <c r="AA410" s="296">
        <f>(Company_data!S410+F410)/Company_data!J410+(Y410*1000)</f>
        <v>158.42218188221395</v>
      </c>
      <c r="AC410" s="290">
        <v>5.041318472428051E-3</v>
      </c>
      <c r="AD410" s="292">
        <v>0</v>
      </c>
      <c r="AE410" s="301">
        <f t="shared" ref="AE410:AE473" si="83">I410</f>
        <v>4.3975251180668355E-2</v>
      </c>
      <c r="AF410" s="292">
        <v>0</v>
      </c>
      <c r="AG410" s="292">
        <v>0</v>
      </c>
      <c r="AH410" s="292">
        <v>0</v>
      </c>
      <c r="AI410" s="292">
        <v>0</v>
      </c>
      <c r="AJ410" s="301">
        <f>I410</f>
        <v>4.3975251180668355E-2</v>
      </c>
      <c r="AK410" s="306"/>
      <c r="AL410" s="290">
        <v>0.14411274048345801</v>
      </c>
      <c r="AM410" s="306"/>
      <c r="AN410" s="290">
        <v>0.14343447671615581</v>
      </c>
      <c r="AO410" s="290">
        <v>0.14756491328195404</v>
      </c>
      <c r="AP410" s="304">
        <v>6.9560977884908476E-2</v>
      </c>
      <c r="AQ410" s="304">
        <v>7.8003935397045532E-2</v>
      </c>
      <c r="AR410" s="304">
        <v>7.8129337079516165E-2</v>
      </c>
      <c r="AS410" s="304">
        <v>0.14967019642636659</v>
      </c>
      <c r="AT410" s="304">
        <v>0.15671510600355018</v>
      </c>
      <c r="AU410" s="290">
        <v>7.8003935397045532E-2</v>
      </c>
      <c r="AV410" s="292">
        <v>6.9560977884908476E-2</v>
      </c>
      <c r="AW410" s="300">
        <f t="shared" si="73"/>
        <v>0.14756491328195401</v>
      </c>
      <c r="AX410" s="292">
        <v>7.9292197243950702E-2</v>
      </c>
      <c r="AY410" s="300">
        <v>7.7451073312213958E-2</v>
      </c>
      <c r="AZ410" s="300"/>
      <c r="BA410" s="235"/>
      <c r="BB410" s="235"/>
      <c r="BC410" s="235"/>
      <c r="BD410" s="235"/>
      <c r="BE410" s="301">
        <v>0.46281547716538518</v>
      </c>
    </row>
    <row r="411" spans="1:57" x14ac:dyDescent="0.25">
      <c r="A411" s="283">
        <v>2013</v>
      </c>
      <c r="B411" s="283">
        <v>11</v>
      </c>
      <c r="C411" s="283">
        <v>30</v>
      </c>
      <c r="D411" s="283">
        <v>31</v>
      </c>
      <c r="E411" s="283">
        <f t="shared" si="65"/>
        <v>30</v>
      </c>
      <c r="F411" s="286">
        <v>0</v>
      </c>
      <c r="G411" s="290">
        <v>2.5861955255335623E-2</v>
      </c>
      <c r="H411" s="290">
        <v>6.1253720285900155E-2</v>
      </c>
      <c r="I411" s="291">
        <v>4.2968672128592844E-2</v>
      </c>
      <c r="J411" s="301">
        <f t="shared" si="79"/>
        <v>5.1607176872944936E-2</v>
      </c>
      <c r="K411" s="302">
        <v>8547</v>
      </c>
      <c r="L411" s="302">
        <v>1469</v>
      </c>
      <c r="M411" s="302">
        <v>4809.4459999999999</v>
      </c>
      <c r="N411" s="302">
        <v>229265.54500000001</v>
      </c>
      <c r="O411" s="293">
        <f t="shared" si="81"/>
        <v>0.56270574470574475</v>
      </c>
      <c r="P411" s="294">
        <f t="shared" si="82"/>
        <v>156.06912525527571</v>
      </c>
      <c r="Q411" s="305">
        <v>1762.0789114985473</v>
      </c>
      <c r="R411" s="296">
        <f t="shared" si="69"/>
        <v>6.0073036534583311E-2</v>
      </c>
      <c r="S411" s="301">
        <f t="shared" si="57"/>
        <v>-6.8976062168159061E-3</v>
      </c>
      <c r="T411" s="297">
        <v>0</v>
      </c>
      <c r="U411" s="298">
        <f>(Company_data!U411+Misc!T411)/(Company_data!J411-Company_data!I411)</f>
        <v>1.6841852147814009</v>
      </c>
      <c r="V411" s="292">
        <f t="shared" si="70"/>
        <v>5.6139507159380028E-2</v>
      </c>
      <c r="W411" s="299">
        <v>1</v>
      </c>
      <c r="X411" s="290">
        <v>3.5391765030564529E-2</v>
      </c>
      <c r="Y411" s="290">
        <v>6.1253720285900155E-2</v>
      </c>
      <c r="Z411" s="296">
        <f>(Company_data!T411+F411)/Company_data!J411</f>
        <v>1.8021910960374994</v>
      </c>
      <c r="AA411" s="296">
        <f>(Company_data!S411+F411)/Company_data!J411+(Y411*1000)</f>
        <v>63.076963431930196</v>
      </c>
      <c r="AC411" s="290">
        <v>2.0417906761966719E-3</v>
      </c>
      <c r="AD411" s="292">
        <v>0</v>
      </c>
      <c r="AE411" s="301">
        <f t="shared" si="83"/>
        <v>4.2968672128592844E-2</v>
      </c>
      <c r="AF411" s="292">
        <v>0</v>
      </c>
      <c r="AG411" s="292">
        <v>0</v>
      </c>
      <c r="AH411" s="292">
        <v>0</v>
      </c>
      <c r="AI411" s="292">
        <v>0</v>
      </c>
      <c r="AJ411" s="301">
        <f t="shared" ref="AJ411:AJ474" si="84">I411</f>
        <v>4.2968672128592844E-2</v>
      </c>
      <c r="AK411" s="306"/>
      <c r="AL411" s="290">
        <v>0.10788213537835722</v>
      </c>
      <c r="AM411" s="306"/>
      <c r="AN411" s="290">
        <v>9.4807616812779785E-2</v>
      </c>
      <c r="AO411" s="290">
        <v>0.10636966930105962</v>
      </c>
      <c r="AP411" s="304">
        <v>3.587641819907849E-2</v>
      </c>
      <c r="AQ411" s="304">
        <v>7.0493251101981125E-2</v>
      </c>
      <c r="AR411" s="304">
        <v>8.2020180123021605E-2</v>
      </c>
      <c r="AS411" s="304">
        <v>0.11407357846705125</v>
      </c>
      <c r="AT411" s="304">
        <v>0.1110059337336356</v>
      </c>
      <c r="AU411" s="290">
        <v>7.0493251101981125E-2</v>
      </c>
      <c r="AV411" s="292">
        <v>3.587641819907849E-2</v>
      </c>
      <c r="AW411" s="300">
        <f t="shared" si="73"/>
        <v>0.10636966930105962</v>
      </c>
      <c r="AX411" s="292">
        <v>7.1074685822712952E-2</v>
      </c>
      <c r="AY411" s="300">
        <v>6.8945661557444166E-2</v>
      </c>
      <c r="AZ411" s="300"/>
      <c r="BA411" s="235"/>
      <c r="BB411" s="235"/>
      <c r="BC411" s="235"/>
      <c r="BD411" s="235"/>
      <c r="BE411" s="301">
        <v>0.49685208397241393</v>
      </c>
    </row>
    <row r="412" spans="1:57" x14ac:dyDescent="0.25">
      <c r="A412" s="283">
        <v>2013</v>
      </c>
      <c r="B412" s="283">
        <v>12</v>
      </c>
      <c r="C412" s="283">
        <v>31</v>
      </c>
      <c r="D412" s="283">
        <v>30</v>
      </c>
      <c r="E412" s="283">
        <f t="shared" si="65"/>
        <v>31</v>
      </c>
      <c r="F412" s="286">
        <v>0</v>
      </c>
      <c r="G412" s="290">
        <v>1.4094302481599418E-2</v>
      </c>
      <c r="H412" s="290">
        <v>3.3382180632094485E-2</v>
      </c>
      <c r="I412" s="291">
        <v>4.2922528269795812E-2</v>
      </c>
      <c r="J412" s="301">
        <f t="shared" si="79"/>
        <v>5.0449416061500697E-2</v>
      </c>
      <c r="K412" s="302">
        <v>8601</v>
      </c>
      <c r="L412" s="302">
        <v>1468</v>
      </c>
      <c r="M412" s="302">
        <v>4788.1660000000002</v>
      </c>
      <c r="N412" s="302">
        <v>239963.03599999999</v>
      </c>
      <c r="O412" s="293">
        <f t="shared" si="81"/>
        <v>0.55669875595860951</v>
      </c>
      <c r="P412" s="294">
        <f t="shared" si="82"/>
        <v>163.46255858310627</v>
      </c>
      <c r="Q412" s="305">
        <v>1705.2376562889167</v>
      </c>
      <c r="R412" s="296">
        <f t="shared" si="69"/>
        <v>5.7974043551184164E-2</v>
      </c>
      <c r="S412" s="301">
        <f t="shared" si="57"/>
        <v>-7.7255472604451023E-3</v>
      </c>
      <c r="T412" s="297">
        <v>0</v>
      </c>
      <c r="U412" s="298">
        <f>(Company_data!U412+Misc!T412)/(Company_data!J412-Company_data!I412)</f>
        <v>1.6871073666854979</v>
      </c>
      <c r="V412" s="292">
        <f t="shared" si="70"/>
        <v>5.4422818280177351E-2</v>
      </c>
      <c r="W412" s="299">
        <v>1</v>
      </c>
      <c r="X412" s="290">
        <v>1.928787815049508E-2</v>
      </c>
      <c r="Y412" s="290">
        <v>3.3382180632094485E-2</v>
      </c>
      <c r="Z412" s="296">
        <f>(Company_data!T412+F412)/Company_data!J412</f>
        <v>1.7971953500867091</v>
      </c>
      <c r="AA412" s="296">
        <f>(Company_data!S412+F412)/Company_data!J412+(Y412*1000)</f>
        <v>35.201018700623528</v>
      </c>
      <c r="AC412" s="290">
        <v>1.0768445365191772E-3</v>
      </c>
      <c r="AD412" s="292">
        <v>0</v>
      </c>
      <c r="AE412" s="301">
        <f t="shared" si="83"/>
        <v>4.2922528269795812E-2</v>
      </c>
      <c r="AF412" s="292">
        <v>0</v>
      </c>
      <c r="AG412" s="292">
        <v>0</v>
      </c>
      <c r="AH412" s="292">
        <v>0</v>
      </c>
      <c r="AI412" s="292">
        <v>0</v>
      </c>
      <c r="AJ412" s="301">
        <f t="shared" si="84"/>
        <v>4.2922528269795812E-2</v>
      </c>
      <c r="AK412" s="306"/>
      <c r="AL412" s="290">
        <v>9.7971185615089385E-2</v>
      </c>
      <c r="AM412" s="306"/>
      <c r="AN412" s="290">
        <v>8.3289934255446785E-2</v>
      </c>
      <c r="AO412" s="290">
        <v>9.6661394651011021E-2</v>
      </c>
      <c r="AP412" s="304">
        <v>2.5675982704106856E-2</v>
      </c>
      <c r="AQ412" s="304">
        <v>7.0985411946904164E-2</v>
      </c>
      <c r="AR412" s="304">
        <v>8.3876883133489968E-2</v>
      </c>
      <c r="AS412" s="304">
        <v>0.10406290424734536</v>
      </c>
      <c r="AT412" s="304">
        <v>6.6833770622631739E-2</v>
      </c>
      <c r="AU412" s="290">
        <v>7.0985411946904164E-2</v>
      </c>
      <c r="AV412" s="292">
        <v>2.5675982704106856E-2</v>
      </c>
      <c r="AW412" s="300">
        <f t="shared" si="73"/>
        <v>9.6661394651011021E-2</v>
      </c>
      <c r="AX412" s="292">
        <v>6.6833770622631739E-2</v>
      </c>
      <c r="AY412" s="300">
        <v>6.9195631773847355E-2</v>
      </c>
      <c r="AZ412" s="300"/>
      <c r="BA412" s="235">
        <f>AVERAGE(AU401:AU412)</f>
        <v>7.4841228847883759E-2</v>
      </c>
      <c r="BB412" s="235">
        <f>AVERAGE(AV401:AV412)</f>
        <v>5.4658152280680078E-2</v>
      </c>
      <c r="BC412" s="235">
        <f t="shared" ref="BC412" si="85">AVERAGE(AW401:AW412)</f>
        <v>0.12949938112856388</v>
      </c>
      <c r="BD412" s="235">
        <f>AVERAGE(AL401:AL412)</f>
        <v>0.1295136694346202</v>
      </c>
      <c r="BE412" s="301">
        <v>0.49016434682293569</v>
      </c>
    </row>
    <row r="413" spans="1:57" x14ac:dyDescent="0.25">
      <c r="A413" s="283">
        <v>2014</v>
      </c>
      <c r="B413" s="283">
        <v>1</v>
      </c>
      <c r="C413" s="283">
        <v>31</v>
      </c>
      <c r="D413" s="283">
        <v>31</v>
      </c>
      <c r="E413" s="283">
        <f t="shared" si="65"/>
        <v>31</v>
      </c>
      <c r="F413" s="286">
        <v>0</v>
      </c>
      <c r="G413" s="290">
        <v>9.8596346086537723E-3</v>
      </c>
      <c r="H413" s="290">
        <v>2.3796930295544808E-2</v>
      </c>
      <c r="I413" s="291">
        <v>4.1680450025600717E-2</v>
      </c>
      <c r="J413" s="301">
        <f t="shared" si="79"/>
        <v>4.9250684285031064E-2</v>
      </c>
      <c r="K413" s="302">
        <v>8499</v>
      </c>
      <c r="L413" s="302">
        <v>1470</v>
      </c>
      <c r="M413" s="302">
        <v>4581.4889999999996</v>
      </c>
      <c r="N413" s="302">
        <v>239973.04399999999</v>
      </c>
      <c r="O413" s="293">
        <f t="shared" si="81"/>
        <v>0.53906212495587713</v>
      </c>
      <c r="P413" s="294">
        <f t="shared" si="82"/>
        <v>163.24696870748298</v>
      </c>
      <c r="Q413" s="305">
        <v>2867.4019169779995</v>
      </c>
      <c r="R413" s="296">
        <f t="shared" si="69"/>
        <v>5.7285591190555915E-2</v>
      </c>
      <c r="S413" s="301">
        <f t="shared" si="57"/>
        <v>-8.5631562464492939E-3</v>
      </c>
      <c r="T413" s="297">
        <v>0</v>
      </c>
      <c r="U413" s="298">
        <f>(Company_data!U413+Misc!T413)/(Company_data!J413-Company_data!I413)</f>
        <v>1.6502207334298122</v>
      </c>
      <c r="V413" s="292">
        <f t="shared" si="70"/>
        <v>5.3232926884832651E-2</v>
      </c>
      <c r="W413" s="299">
        <v>1</v>
      </c>
      <c r="X413" s="290">
        <v>1.3937295686891039E-2</v>
      </c>
      <c r="Y413" s="290">
        <v>2.3796930295544808E-2</v>
      </c>
      <c r="Z413" s="296">
        <f>(Company_data!T413+F413)/Company_data!J413</f>
        <v>1.7758533269072334</v>
      </c>
      <c r="AA413" s="296">
        <f>(Company_data!S413+F413)/Company_data!J413+(Y413*1000)</f>
        <v>25.641926914882198</v>
      </c>
      <c r="AC413" s="290">
        <v>7.6764291275951014E-4</v>
      </c>
      <c r="AD413" s="292">
        <v>0</v>
      </c>
      <c r="AE413" s="301">
        <f t="shared" si="83"/>
        <v>4.1680450025600717E-2</v>
      </c>
      <c r="AF413" s="292">
        <v>0</v>
      </c>
      <c r="AG413" s="292">
        <v>0</v>
      </c>
      <c r="AH413" s="292">
        <v>0</v>
      </c>
      <c r="AI413" s="292">
        <v>0</v>
      </c>
      <c r="AJ413" s="301">
        <f t="shared" si="84"/>
        <v>4.1680450025600717E-2</v>
      </c>
      <c r="AK413" s="306"/>
      <c r="AL413" s="290">
        <v>0.10750884282538516</v>
      </c>
      <c r="AM413" s="306"/>
      <c r="AN413" s="290">
        <v>9.0488173555152776E-2</v>
      </c>
      <c r="AO413" s="290">
        <v>9.0847651431558568E-2</v>
      </c>
      <c r="AP413" s="304">
        <v>1.016957859245075E-2</v>
      </c>
      <c r="AQ413" s="304">
        <v>8.0678072839107828E-2</v>
      </c>
      <c r="AR413" s="304">
        <v>9.764920821673137E-2</v>
      </c>
      <c r="AS413" s="304">
        <v>9.8429646253386904E-2</v>
      </c>
      <c r="AT413" s="304">
        <v>7.8849538025498891E-2</v>
      </c>
      <c r="AU413" s="290">
        <v>8.0678072839107828E-2</v>
      </c>
      <c r="AV413" s="292">
        <v>1.016957859245075E-2</v>
      </c>
      <c r="AW413" s="300">
        <f t="shared" si="73"/>
        <v>9.0847651431558582E-2</v>
      </c>
      <c r="AX413" s="292">
        <v>7.8849538025498891E-2</v>
      </c>
      <c r="AY413" s="300">
        <v>8.0628538946499004E-2</v>
      </c>
      <c r="AZ413" s="300"/>
      <c r="BA413" s="235"/>
      <c r="BB413" s="235"/>
      <c r="BC413" s="235"/>
      <c r="BD413" s="235"/>
      <c r="BE413" s="301">
        <v>0.45455250202161274</v>
      </c>
    </row>
    <row r="414" spans="1:57" x14ac:dyDescent="0.25">
      <c r="A414" s="283">
        <v>2014</v>
      </c>
      <c r="B414" s="283">
        <v>2</v>
      </c>
      <c r="C414" s="283">
        <v>28</v>
      </c>
      <c r="D414" s="283">
        <v>28</v>
      </c>
      <c r="E414" s="283">
        <f t="shared" si="65"/>
        <v>28</v>
      </c>
      <c r="F414" s="286">
        <v>0</v>
      </c>
      <c r="G414" s="290">
        <v>1.3209899117273775E-2</v>
      </c>
      <c r="H414" s="290">
        <v>3.1883032280834667E-2</v>
      </c>
      <c r="I414" s="291">
        <v>4.037986050616918E-2</v>
      </c>
      <c r="J414" s="301">
        <f t="shared" si="79"/>
        <v>4.8040883717819151E-2</v>
      </c>
      <c r="K414" s="302">
        <v>8678</v>
      </c>
      <c r="L414" s="302">
        <v>1471</v>
      </c>
      <c r="M414" s="302">
        <v>4268.5079999999998</v>
      </c>
      <c r="N414" s="302">
        <v>226923.91</v>
      </c>
      <c r="O414" s="293">
        <f t="shared" si="81"/>
        <v>0.49187693016824152</v>
      </c>
      <c r="P414" s="294">
        <f t="shared" si="82"/>
        <v>154.26506458191707</v>
      </c>
      <c r="Q414" s="305">
        <v>2589.9114088833544</v>
      </c>
      <c r="R414" s="296">
        <f t="shared" si="69"/>
        <v>5.8423053733685448E-2</v>
      </c>
      <c r="S414" s="301">
        <f t="shared" ref="S414:S477" si="86">J414-J402</f>
        <v>-9.4435582267596227E-3</v>
      </c>
      <c r="T414" s="297">
        <v>0</v>
      </c>
      <c r="U414" s="298">
        <f>(Company_data!U414+Misc!T414)/(Company_data!J414-Company_data!I414)</f>
        <v>1.5409253269259244</v>
      </c>
      <c r="V414" s="292">
        <f t="shared" si="70"/>
        <v>5.5033047390211587E-2</v>
      </c>
      <c r="W414" s="299">
        <v>1</v>
      </c>
      <c r="X414" s="290">
        <v>1.8673133163560899E-2</v>
      </c>
      <c r="Y414" s="290">
        <v>3.1883032280834667E-2</v>
      </c>
      <c r="Z414" s="296">
        <f>(Company_data!T414+F414)/Company_data!J414</f>
        <v>1.6358455045431926</v>
      </c>
      <c r="AA414" s="296">
        <f>(Company_data!S414+F414)/Company_data!J414+(Y414*1000)</f>
        <v>33.580746576424104</v>
      </c>
      <c r="AC414" s="290">
        <v>1.1386797243155239E-3</v>
      </c>
      <c r="AD414" s="292">
        <v>0</v>
      </c>
      <c r="AE414" s="301">
        <f t="shared" si="83"/>
        <v>4.037986050616918E-2</v>
      </c>
      <c r="AF414" s="292">
        <v>0</v>
      </c>
      <c r="AG414" s="292">
        <v>0</v>
      </c>
      <c r="AH414" s="292">
        <v>0</v>
      </c>
      <c r="AI414" s="292">
        <v>0</v>
      </c>
      <c r="AJ414" s="301">
        <f t="shared" si="84"/>
        <v>4.037986050616918E-2</v>
      </c>
      <c r="AK414" s="306"/>
      <c r="AL414" s="290">
        <v>0.10675764398589629</v>
      </c>
      <c r="AM414" s="306"/>
      <c r="AN414" s="290">
        <v>8.6608833445096012E-2</v>
      </c>
      <c r="AO414" s="290">
        <v>9.6410844603508156E-2</v>
      </c>
      <c r="AP414" s="304">
        <v>2.1661252001731083E-2</v>
      </c>
      <c r="AQ414" s="304">
        <v>7.4749592601777062E-2</v>
      </c>
      <c r="AR414" s="304">
        <v>9.3547744868622523E-2</v>
      </c>
      <c r="AS414" s="304">
        <v>0.10766218237787947</v>
      </c>
      <c r="AT414" s="304">
        <v>7.1104475853980192E-2</v>
      </c>
      <c r="AU414" s="290">
        <v>7.4749592601777062E-2</v>
      </c>
      <c r="AV414" s="292">
        <v>2.1661252001731083E-2</v>
      </c>
      <c r="AW414" s="300">
        <f t="shared" si="73"/>
        <v>9.6410844603508142E-2</v>
      </c>
      <c r="AX414" s="292">
        <v>7.1104475853980192E-2</v>
      </c>
      <c r="AY414" s="300">
        <v>7.3398934327822241E-2</v>
      </c>
      <c r="AZ414" s="300"/>
      <c r="BA414" s="235"/>
      <c r="BB414" s="235"/>
      <c r="BC414" s="235"/>
      <c r="BD414" s="235"/>
      <c r="BE414" s="301">
        <v>0.4530008775532931</v>
      </c>
    </row>
    <row r="415" spans="1:57" x14ac:dyDescent="0.25">
      <c r="A415" s="283">
        <v>2014</v>
      </c>
      <c r="B415" s="283">
        <v>3</v>
      </c>
      <c r="C415" s="283">
        <v>31</v>
      </c>
      <c r="D415" s="283">
        <v>31</v>
      </c>
      <c r="E415" s="283">
        <f t="shared" si="65"/>
        <v>31</v>
      </c>
      <c r="F415" s="286">
        <v>0</v>
      </c>
      <c r="G415" s="290">
        <v>2.4305445263420773E-2</v>
      </c>
      <c r="H415" s="290">
        <v>5.8662923089274358E-2</v>
      </c>
      <c r="I415" s="291">
        <v>3.9879697838799792E-2</v>
      </c>
      <c r="J415" s="301">
        <f t="shared" si="79"/>
        <v>4.6913742641162409E-2</v>
      </c>
      <c r="K415" s="302">
        <v>8811</v>
      </c>
      <c r="L415" s="302">
        <v>1468</v>
      </c>
      <c r="M415" s="302">
        <v>4425.9309999999996</v>
      </c>
      <c r="N415" s="302">
        <v>217237.69100000002</v>
      </c>
      <c r="O415" s="293">
        <f t="shared" si="81"/>
        <v>0.50231880603790713</v>
      </c>
      <c r="P415" s="294">
        <f t="shared" si="82"/>
        <v>147.98207833787467</v>
      </c>
      <c r="Q415" s="305">
        <v>2867.4019169779995</v>
      </c>
      <c r="R415" s="296">
        <f t="shared" si="69"/>
        <v>5.6176348589949979E-2</v>
      </c>
      <c r="S415" s="301">
        <f t="shared" si="86"/>
        <v>-1.0245714715998354E-2</v>
      </c>
      <c r="T415" s="297">
        <v>0</v>
      </c>
      <c r="U415" s="298">
        <f>(Company_data!U415+Misc!T415)/(Company_data!J415-Company_data!I415)</f>
        <v>1.6315760020946508</v>
      </c>
      <c r="V415" s="292">
        <f t="shared" si="70"/>
        <v>5.2631483938537123E-2</v>
      </c>
      <c r="W415" s="299">
        <v>1</v>
      </c>
      <c r="X415" s="290">
        <v>3.4357477825853577E-2</v>
      </c>
      <c r="Y415" s="290">
        <v>5.8662923089274358E-2</v>
      </c>
      <c r="Z415" s="296">
        <f>(Company_data!T415+F415)/Company_data!J415</f>
        <v>1.7414668062884493</v>
      </c>
      <c r="AA415" s="296">
        <f>(Company_data!S415+F415)/Company_data!J415+(Y415*1000)</f>
        <v>60.471424541398974</v>
      </c>
      <c r="AC415" s="290">
        <v>1.8923523577185275E-3</v>
      </c>
      <c r="AD415" s="292">
        <v>0</v>
      </c>
      <c r="AE415" s="301">
        <f t="shared" si="83"/>
        <v>3.9879697838799792E-2</v>
      </c>
      <c r="AF415" s="292">
        <v>0</v>
      </c>
      <c r="AG415" s="292">
        <v>0</v>
      </c>
      <c r="AH415" s="292">
        <v>0</v>
      </c>
      <c r="AI415" s="292">
        <v>0</v>
      </c>
      <c r="AJ415" s="301">
        <f t="shared" si="84"/>
        <v>3.9879697838799792E-2</v>
      </c>
      <c r="AK415" s="306"/>
      <c r="AL415" s="290">
        <v>0.11260240265171215</v>
      </c>
      <c r="AM415" s="306"/>
      <c r="AN415" s="290">
        <v>0.10698521103286454</v>
      </c>
      <c r="AO415" s="290">
        <v>0.10592281391295962</v>
      </c>
      <c r="AP415" s="304">
        <v>2.3389440086662557E-2</v>
      </c>
      <c r="AQ415" s="304">
        <v>8.2533373826297066E-2</v>
      </c>
      <c r="AR415" s="304">
        <v>8.8296957388291381E-2</v>
      </c>
      <c r="AS415" s="304">
        <v>0.10552814820392746</v>
      </c>
      <c r="AT415" s="304">
        <v>7.8592760520198521E-2</v>
      </c>
      <c r="AU415" s="290">
        <v>8.2533373826297066E-2</v>
      </c>
      <c r="AV415" s="292">
        <v>2.3389440086662557E-2</v>
      </c>
      <c r="AW415" s="300">
        <f t="shared" si="73"/>
        <v>0.10592281391295963</v>
      </c>
      <c r="AX415" s="292">
        <v>7.8592760520198521E-2</v>
      </c>
      <c r="AY415" s="300">
        <v>8.2679765769443761E-2</v>
      </c>
      <c r="AZ415" s="300"/>
      <c r="BA415" s="235"/>
      <c r="BB415" s="235"/>
      <c r="BC415" s="235"/>
      <c r="BD415" s="235"/>
      <c r="BE415" s="301">
        <v>0.4753853023759948</v>
      </c>
    </row>
    <row r="416" spans="1:57" x14ac:dyDescent="0.25">
      <c r="A416" s="283">
        <v>2014</v>
      </c>
      <c r="B416" s="283">
        <v>4</v>
      </c>
      <c r="C416" s="283">
        <v>30</v>
      </c>
      <c r="D416" s="283">
        <v>31</v>
      </c>
      <c r="E416" s="283">
        <f t="shared" si="65"/>
        <v>30</v>
      </c>
      <c r="F416" s="286">
        <v>0</v>
      </c>
      <c r="G416" s="290">
        <v>4.2873247921978469E-2</v>
      </c>
      <c r="H416" s="290">
        <v>0.10347763713753255</v>
      </c>
      <c r="I416" s="291">
        <v>3.9876950758599379E-2</v>
      </c>
      <c r="J416" s="301">
        <f t="shared" si="79"/>
        <v>4.5705627044582975E-2</v>
      </c>
      <c r="K416" s="302">
        <v>8874</v>
      </c>
      <c r="L416" s="302">
        <v>1461</v>
      </c>
      <c r="M416" s="302">
        <v>4658.1610000000001</v>
      </c>
      <c r="N416" s="302">
        <v>236947.58900000001</v>
      </c>
      <c r="O416" s="293">
        <f t="shared" ref="O416:O428" si="87">M416/K416</f>
        <v>0.52492235744872662</v>
      </c>
      <c r="P416" s="294">
        <f t="shared" ref="P416:P428" si="88">N416/L416</f>
        <v>162.18178576317592</v>
      </c>
      <c r="Q416" s="305">
        <v>2867.4019169779995</v>
      </c>
      <c r="R416" s="296">
        <f t="shared" si="69"/>
        <v>6.306356177660806E-2</v>
      </c>
      <c r="S416" s="301">
        <f t="shared" si="86"/>
        <v>-1.1183557464968318E-2</v>
      </c>
      <c r="T416" s="297">
        <v>0</v>
      </c>
      <c r="U416" s="298">
        <f>(Company_data!U416+Misc!T416)/(Company_data!J416-Company_data!I416)</f>
        <v>1.7750038134079356</v>
      </c>
      <c r="V416" s="292">
        <f t="shared" si="70"/>
        <v>5.9166793780264522E-2</v>
      </c>
      <c r="W416" s="299">
        <v>1</v>
      </c>
      <c r="X416" s="290">
        <v>6.060438921555409E-2</v>
      </c>
      <c r="Y416" s="290">
        <v>0.10347763713753255</v>
      </c>
      <c r="Z416" s="296">
        <f>(Company_data!T416+F416)/Company_data!J416</f>
        <v>1.8919068532982417</v>
      </c>
      <c r="AA416" s="296">
        <f>(Company_data!S416+F416)/Company_data!J416+(Y416*1000)</f>
        <v>105.4416322332666</v>
      </c>
      <c r="AC416" s="290">
        <v>3.4492545712510852E-3</v>
      </c>
      <c r="AD416" s="292">
        <v>0</v>
      </c>
      <c r="AE416" s="301">
        <f t="shared" si="83"/>
        <v>3.9876950758599379E-2</v>
      </c>
      <c r="AF416" s="292">
        <v>0</v>
      </c>
      <c r="AG416" s="292">
        <v>0</v>
      </c>
      <c r="AH416" s="292">
        <v>0</v>
      </c>
      <c r="AI416" s="292">
        <v>0</v>
      </c>
      <c r="AJ416" s="301">
        <f t="shared" si="84"/>
        <v>3.9876950758599379E-2</v>
      </c>
      <c r="AK416" s="306"/>
      <c r="AL416" s="290">
        <v>0.12552726990906404</v>
      </c>
      <c r="AM416" s="306"/>
      <c r="AN416" s="290">
        <v>0.12590179171141741</v>
      </c>
      <c r="AO416" s="290">
        <v>0.13592420076658621</v>
      </c>
      <c r="AP416" s="304">
        <v>5.1514629196567137E-2</v>
      </c>
      <c r="AQ416" s="304">
        <v>8.4409571570019062E-2</v>
      </c>
      <c r="AR416" s="304">
        <v>8.2654021987085602E-2</v>
      </c>
      <c r="AS416" s="304">
        <v>0.13301950943649526</v>
      </c>
      <c r="AT416" s="304">
        <v>0.14241974422801362</v>
      </c>
      <c r="AU416" s="290">
        <v>8.4409571570019062E-2</v>
      </c>
      <c r="AV416" s="292">
        <v>5.1514629196567137E-2</v>
      </c>
      <c r="AW416" s="300">
        <f t="shared" si="73"/>
        <v>0.13592420076658621</v>
      </c>
      <c r="AX416" s="292">
        <v>8.5294518170400388E-2</v>
      </c>
      <c r="AY416" s="300">
        <v>8.3028543789438941E-2</v>
      </c>
      <c r="AZ416" s="300"/>
      <c r="BA416" s="235"/>
      <c r="BB416" s="235"/>
      <c r="BC416" s="235"/>
      <c r="BD416" s="235"/>
      <c r="BE416" s="301">
        <v>0.51493846317238257</v>
      </c>
    </row>
    <row r="417" spans="1:57" x14ac:dyDescent="0.25">
      <c r="A417" s="283">
        <v>2014</v>
      </c>
      <c r="B417" s="283">
        <v>5</v>
      </c>
      <c r="C417" s="283">
        <v>31</v>
      </c>
      <c r="D417" s="283">
        <v>30</v>
      </c>
      <c r="E417" s="283">
        <f t="shared" si="65"/>
        <v>31</v>
      </c>
      <c r="F417" s="286">
        <v>0</v>
      </c>
      <c r="G417" s="290">
        <v>7.8334392631411814E-2</v>
      </c>
      <c r="H417" s="290">
        <v>0.18906563530837289</v>
      </c>
      <c r="I417" s="291">
        <v>3.8981255159583991E-2</v>
      </c>
      <c r="J417" s="301">
        <f t="shared" si="79"/>
        <v>4.4409373992284125E-2</v>
      </c>
      <c r="K417" s="302">
        <v>8968</v>
      </c>
      <c r="L417" s="302">
        <v>1453</v>
      </c>
      <c r="M417" s="302">
        <v>5261.1409999999996</v>
      </c>
      <c r="N417" s="302">
        <v>249906.421</v>
      </c>
      <c r="O417" s="293">
        <f t="shared" si="87"/>
        <v>0.58665711418376443</v>
      </c>
      <c r="P417" s="294">
        <f t="shared" si="88"/>
        <v>171.99340743289744</v>
      </c>
      <c r="Q417" s="305">
        <v>2774.9050809464507</v>
      </c>
      <c r="R417" s="296">
        <f t="shared" si="69"/>
        <v>6.8699635559584041E-2</v>
      </c>
      <c r="S417" s="301">
        <f t="shared" si="86"/>
        <v>-1.21738807571459E-2</v>
      </c>
      <c r="T417" s="297">
        <v>0</v>
      </c>
      <c r="U417" s="298">
        <f>(Company_data!U417+Misc!T417)/(Company_data!J417-Company_data!I417)</f>
        <v>1.9978558341135975</v>
      </c>
      <c r="V417" s="292">
        <f t="shared" si="70"/>
        <v>6.4446962390761212E-2</v>
      </c>
      <c r="W417" s="299">
        <v>1</v>
      </c>
      <c r="X417" s="290">
        <v>0.11073124267696108</v>
      </c>
      <c r="Y417" s="290">
        <v>0.18906563530837289</v>
      </c>
      <c r="Z417" s="296">
        <f>(Company_data!T417+F417)/Company_data!J417</f>
        <v>2.1296887023471052</v>
      </c>
      <c r="AA417" s="296">
        <f>(Company_data!S417+F417)/Company_data!J417+(Y417*1000)</f>
        <v>191.27732700544593</v>
      </c>
      <c r="AC417" s="290">
        <v>6.0988914615604153E-3</v>
      </c>
      <c r="AD417" s="292">
        <v>0</v>
      </c>
      <c r="AE417" s="301">
        <f t="shared" si="83"/>
        <v>3.8981255159583991E-2</v>
      </c>
      <c r="AF417" s="292">
        <v>0</v>
      </c>
      <c r="AG417" s="292">
        <v>0</v>
      </c>
      <c r="AH417" s="292">
        <v>0</v>
      </c>
      <c r="AI417" s="292">
        <v>0</v>
      </c>
      <c r="AJ417" s="301">
        <f t="shared" si="84"/>
        <v>3.8981255159583991E-2</v>
      </c>
      <c r="AK417" s="306"/>
      <c r="AL417" s="290">
        <v>0.15631314457282833</v>
      </c>
      <c r="AM417" s="306"/>
      <c r="AN417" s="290">
        <v>0.16952199964496742</v>
      </c>
      <c r="AO417" s="290">
        <v>0.17474661172065731</v>
      </c>
      <c r="AP417" s="304">
        <v>8.2839084538251603E-2</v>
      </c>
      <c r="AQ417" s="304">
        <v>9.1907527182405718E-2</v>
      </c>
      <c r="AR417" s="304">
        <v>7.7978751941416499E-2</v>
      </c>
      <c r="AS417" s="304">
        <v>0.16539556906900194</v>
      </c>
      <c r="AT417" s="304">
        <v>0.18530459666903684</v>
      </c>
      <c r="AU417" s="290">
        <v>9.1907527182405718E-2</v>
      </c>
      <c r="AV417" s="292">
        <v>8.2839084538251603E-2</v>
      </c>
      <c r="AW417" s="300">
        <f t="shared" si="73"/>
        <v>0.17474661172065731</v>
      </c>
      <c r="AX417" s="292">
        <v>9.3443284562985562E-2</v>
      </c>
      <c r="AY417" s="300">
        <v>9.1187607013555591E-2</v>
      </c>
      <c r="AZ417" s="300"/>
      <c r="BA417" s="235"/>
      <c r="BB417" s="235"/>
      <c r="BC417" s="235"/>
      <c r="BD417" s="235"/>
      <c r="BE417" s="301">
        <v>0.49980075419383346</v>
      </c>
    </row>
    <row r="418" spans="1:57" x14ac:dyDescent="0.25">
      <c r="A418" s="283">
        <v>2014</v>
      </c>
      <c r="B418" s="283">
        <v>6</v>
      </c>
      <c r="C418" s="283">
        <v>30</v>
      </c>
      <c r="D418" s="283">
        <v>31</v>
      </c>
      <c r="E418" s="283">
        <f t="shared" si="65"/>
        <v>30</v>
      </c>
      <c r="F418" s="286">
        <v>0</v>
      </c>
      <c r="G418" s="290">
        <v>0.10200869763833864</v>
      </c>
      <c r="H418" s="290">
        <v>0.24620525644107005</v>
      </c>
      <c r="I418" s="291">
        <v>3.9812398018146448E-2</v>
      </c>
      <c r="J418" s="301">
        <f t="shared" si="79"/>
        <v>4.3313173662136946E-2</v>
      </c>
      <c r="K418" s="302">
        <v>9007</v>
      </c>
      <c r="L418" s="302">
        <v>1451</v>
      </c>
      <c r="M418" s="302">
        <v>5637.0870000000004</v>
      </c>
      <c r="N418" s="302">
        <v>255562.92200000002</v>
      </c>
      <c r="O418" s="293">
        <f t="shared" si="87"/>
        <v>0.62585622293771515</v>
      </c>
      <c r="P418" s="294">
        <f t="shared" si="88"/>
        <v>176.12882288077191</v>
      </c>
      <c r="Q418" s="305">
        <v>2867.4019169779995</v>
      </c>
      <c r="R418" s="296">
        <f t="shared" si="69"/>
        <v>7.0500030206985351E-2</v>
      </c>
      <c r="S418" s="301">
        <f t="shared" si="86"/>
        <v>-1.281713727302039E-2</v>
      </c>
      <c r="T418" s="297">
        <v>0</v>
      </c>
      <c r="U418" s="298">
        <f>(Company_data!U418+Misc!T418)/(Company_data!J418-Company_data!I418)</f>
        <v>1.985416329964202</v>
      </c>
      <c r="V418" s="292">
        <f t="shared" si="70"/>
        <v>6.6180544332140073E-2</v>
      </c>
      <c r="W418" s="299">
        <v>1</v>
      </c>
      <c r="X418" s="290">
        <v>0.14419655880273138</v>
      </c>
      <c r="Y418" s="290">
        <v>0.24620525644107005</v>
      </c>
      <c r="Z418" s="296">
        <f>(Company_data!T418+F418)/Company_data!J418</f>
        <v>2.1150009062095605</v>
      </c>
      <c r="AA418" s="296">
        <f>(Company_data!S418+F418)/Company_data!J418+(Y418*1000)</f>
        <v>248.42351301519383</v>
      </c>
      <c r="AC418" s="290">
        <v>8.2068418813690015E-3</v>
      </c>
      <c r="AD418" s="292">
        <v>0</v>
      </c>
      <c r="AE418" s="301">
        <f t="shared" si="83"/>
        <v>3.9812398018146448E-2</v>
      </c>
      <c r="AF418" s="292">
        <v>0</v>
      </c>
      <c r="AG418" s="292">
        <v>0</v>
      </c>
      <c r="AH418" s="292">
        <v>0</v>
      </c>
      <c r="AI418" s="292">
        <v>0</v>
      </c>
      <c r="AJ418" s="301">
        <f t="shared" si="84"/>
        <v>3.9812398018146448E-2</v>
      </c>
      <c r="AK418" s="306"/>
      <c r="AL418" s="290">
        <v>0.17762517600781702</v>
      </c>
      <c r="AM418" s="306"/>
      <c r="AN418" s="290">
        <v>0.19439230177551955</v>
      </c>
      <c r="AO418" s="290">
        <v>0.18381452984768884</v>
      </c>
      <c r="AP418" s="304">
        <v>9.2888479159839679E-2</v>
      </c>
      <c r="AQ418" s="304">
        <v>9.0926050687849175E-2</v>
      </c>
      <c r="AR418" s="304">
        <v>7.5616478369478393E-2</v>
      </c>
      <c r="AS418" s="304">
        <v>0.17481043160901066</v>
      </c>
      <c r="AT418" s="304">
        <v>0.19568452130077349</v>
      </c>
      <c r="AU418" s="290">
        <v>9.0926050687849175E-2</v>
      </c>
      <c r="AV418" s="292">
        <v>9.2888479159839679E-2</v>
      </c>
      <c r="AW418" s="300">
        <f t="shared" si="73"/>
        <v>0.18381452984768887</v>
      </c>
      <c r="AX418" s="292">
        <v>9.2679307967949195E-2</v>
      </c>
      <c r="AY418" s="300">
        <v>9.23836041371809E-2</v>
      </c>
      <c r="AZ418" s="300"/>
      <c r="BA418" s="235"/>
      <c r="BB418" s="235"/>
      <c r="BC418" s="235"/>
      <c r="BD418" s="235"/>
      <c r="BE418" s="301">
        <v>0.5060420979564596</v>
      </c>
    </row>
    <row r="419" spans="1:57" x14ac:dyDescent="0.25">
      <c r="A419" s="283">
        <v>2014</v>
      </c>
      <c r="B419" s="283">
        <v>7</v>
      </c>
      <c r="C419" s="283">
        <v>31</v>
      </c>
      <c r="D419" s="283">
        <v>30</v>
      </c>
      <c r="E419" s="283">
        <f t="shared" si="65"/>
        <v>31</v>
      </c>
      <c r="F419" s="286">
        <v>0</v>
      </c>
      <c r="G419" s="290">
        <v>0.1209335853279699</v>
      </c>
      <c r="H419" s="290">
        <v>0.2918818206421302</v>
      </c>
      <c r="I419" s="291">
        <v>3.9008634623126461E-2</v>
      </c>
      <c r="J419" s="301">
        <f t="shared" si="79"/>
        <v>4.2143799739636965E-2</v>
      </c>
      <c r="K419" s="302">
        <v>8985</v>
      </c>
      <c r="L419" s="302">
        <v>1472</v>
      </c>
      <c r="M419" s="302">
        <v>6149.3990000000003</v>
      </c>
      <c r="N419" s="302">
        <v>245263.652</v>
      </c>
      <c r="O419" s="293">
        <f t="shared" si="87"/>
        <v>0.68440723427935457</v>
      </c>
      <c r="P419" s="294">
        <f t="shared" si="88"/>
        <v>166.61932880434782</v>
      </c>
      <c r="Q419" s="305">
        <v>2774.9050809464507</v>
      </c>
      <c r="R419" s="296">
        <f t="shared" si="69"/>
        <v>7.4719567347857549E-2</v>
      </c>
      <c r="S419" s="301">
        <f t="shared" si="86"/>
        <v>-1.3537206724265678E-2</v>
      </c>
      <c r="T419" s="297">
        <v>0</v>
      </c>
      <c r="U419" s="298">
        <f>(Company_data!U419+Misc!T419)/(Company_data!J419-Company_data!I419)</f>
        <v>2.1836200531950771</v>
      </c>
      <c r="V419" s="292">
        <f t="shared" si="70"/>
        <v>7.0439356554679908E-2</v>
      </c>
      <c r="W419" s="299">
        <v>1</v>
      </c>
      <c r="X419" s="290">
        <v>0.17094823531416034</v>
      </c>
      <c r="Y419" s="290">
        <v>0.2918818206421302</v>
      </c>
      <c r="Z419" s="296">
        <f>(Company_data!T419+F419)/Company_data!J419</f>
        <v>2.316306587783584</v>
      </c>
      <c r="AA419" s="296">
        <f>(Company_data!S419+F419)/Company_data!J419+(Y419*1000)</f>
        <v>294.2998805452271</v>
      </c>
      <c r="AC419" s="290">
        <v>9.4155426013590397E-3</v>
      </c>
      <c r="AD419" s="292">
        <v>0</v>
      </c>
      <c r="AE419" s="301">
        <f t="shared" si="83"/>
        <v>3.9008634623126461E-2</v>
      </c>
      <c r="AF419" s="292">
        <v>0</v>
      </c>
      <c r="AG419" s="292">
        <v>0</v>
      </c>
      <c r="AH419" s="292">
        <v>0</v>
      </c>
      <c r="AI419" s="292">
        <v>0</v>
      </c>
      <c r="AJ419" s="301">
        <f t="shared" si="84"/>
        <v>3.9008634623126461E-2</v>
      </c>
      <c r="AK419" s="306"/>
      <c r="AL419" s="290">
        <v>0.19764462718638423</v>
      </c>
      <c r="AM419" s="306"/>
      <c r="AN419" s="290">
        <v>0.21881519644821262</v>
      </c>
      <c r="AO419" s="290">
        <v>0.2140631317440804</v>
      </c>
      <c r="AP419" s="304">
        <v>0.11683632660265934</v>
      </c>
      <c r="AQ419" s="304">
        <v>9.7226805141421069E-2</v>
      </c>
      <c r="AR419" s="304">
        <v>7.6711041858414347E-2</v>
      </c>
      <c r="AS419" s="304">
        <v>0.20370927420200524</v>
      </c>
      <c r="AT419" s="304">
        <v>0.22903743695917195</v>
      </c>
      <c r="AU419" s="290">
        <v>9.7226805141421069E-2</v>
      </c>
      <c r="AV419" s="292">
        <v>0.11683632660265934</v>
      </c>
      <c r="AW419" s="300">
        <f t="shared" si="73"/>
        <v>0.21406313174408043</v>
      </c>
      <c r="AX419" s="292">
        <v>9.9476151689107117E-2</v>
      </c>
      <c r="AY419" s="300">
        <v>9.7881611120242726E-2</v>
      </c>
      <c r="AZ419" s="300"/>
      <c r="BA419" s="235"/>
      <c r="BB419" s="235"/>
      <c r="BC419" s="235"/>
      <c r="BD419" s="235"/>
      <c r="BE419" s="301">
        <v>0.49972836634310774</v>
      </c>
    </row>
    <row r="420" spans="1:57" x14ac:dyDescent="0.25">
      <c r="A420" s="283">
        <v>2014</v>
      </c>
      <c r="B420" s="283">
        <v>8</v>
      </c>
      <c r="C420" s="283">
        <v>31</v>
      </c>
      <c r="D420" s="283">
        <v>31</v>
      </c>
      <c r="E420" s="283">
        <f t="shared" si="65"/>
        <v>31</v>
      </c>
      <c r="F420" s="286">
        <v>0</v>
      </c>
      <c r="G420" s="290">
        <v>0.1229630502789975</v>
      </c>
      <c r="H420" s="290">
        <v>0.29678007883259772</v>
      </c>
      <c r="I420" s="291">
        <v>3.6351159396013473E-2</v>
      </c>
      <c r="J420" s="301">
        <f t="shared" si="79"/>
        <v>4.1072072348195293E-2</v>
      </c>
      <c r="K420" s="302">
        <v>9137</v>
      </c>
      <c r="L420" s="302">
        <v>1483</v>
      </c>
      <c r="M420" s="302">
        <v>6657.76</v>
      </c>
      <c r="N420" s="302">
        <v>250670.36099999998</v>
      </c>
      <c r="O420" s="293">
        <f t="shared" si="87"/>
        <v>0.72865929736237278</v>
      </c>
      <c r="P420" s="294">
        <f t="shared" si="88"/>
        <v>169.02923870532703</v>
      </c>
      <c r="Q420" s="305">
        <v>2867.4019169779995</v>
      </c>
      <c r="R420" s="296">
        <f t="shared" si="69"/>
        <v>7.9133432762111516E-2</v>
      </c>
      <c r="S420" s="301">
        <f t="shared" si="86"/>
        <v>-1.3887599186410943E-2</v>
      </c>
      <c r="T420" s="297">
        <v>0</v>
      </c>
      <c r="U420" s="298">
        <f>(Company_data!U420+Misc!T420)/(Company_data!J420-Company_data!I420)</f>
        <v>2.3048219821436082</v>
      </c>
      <c r="V420" s="292">
        <f t="shared" si="70"/>
        <v>7.4349096198180906E-2</v>
      </c>
      <c r="W420" s="299">
        <v>1</v>
      </c>
      <c r="X420" s="290">
        <v>0.17381702855360021</v>
      </c>
      <c r="Y420" s="290">
        <v>0.29678007883259772</v>
      </c>
      <c r="Z420" s="296">
        <f>(Company_data!T420+F420)/Company_data!J420</f>
        <v>2.4531364156254569</v>
      </c>
      <c r="AA420" s="296">
        <f>(Company_data!S420+F420)/Company_data!J420+(Y420*1000)</f>
        <v>299.35277082903474</v>
      </c>
      <c r="AC420" s="290">
        <v>9.5735509300837966E-3</v>
      </c>
      <c r="AD420" s="292">
        <v>0</v>
      </c>
      <c r="AE420" s="301">
        <f t="shared" si="83"/>
        <v>3.6351159396013473E-2</v>
      </c>
      <c r="AF420" s="292">
        <v>0</v>
      </c>
      <c r="AG420" s="292">
        <v>0</v>
      </c>
      <c r="AH420" s="292">
        <v>0</v>
      </c>
      <c r="AI420" s="292">
        <v>0</v>
      </c>
      <c r="AJ420" s="301">
        <f t="shared" si="84"/>
        <v>3.6351159396013473E-2</v>
      </c>
      <c r="AK420" s="306">
        <f>Q420-AM420</f>
        <v>0</v>
      </c>
      <c r="AL420" s="290">
        <v>0.20296321632752864</v>
      </c>
      <c r="AM420" s="306">
        <f t="shared" ref="AM420:AM431" si="89">Q420</f>
        <v>2867.4019169779995</v>
      </c>
      <c r="AN420" s="290">
        <v>0.22044208850542354</v>
      </c>
      <c r="AO420" s="290">
        <v>0.23096568862327077</v>
      </c>
      <c r="AP420" s="304">
        <v>0.13146279909753147</v>
      </c>
      <c r="AQ420" s="304">
        <v>9.9502889525739296E-2</v>
      </c>
      <c r="AR420" s="304">
        <v>8.0573928448612331E-2</v>
      </c>
      <c r="AS420" s="304">
        <v>0.22407287600093859</v>
      </c>
      <c r="AT420" s="304">
        <v>0.24784003829202822</v>
      </c>
      <c r="AU420" s="290">
        <v>9.9502889525739296E-2</v>
      </c>
      <c r="AV420" s="292">
        <v>0.13146279909753147</v>
      </c>
      <c r="AW420" s="300">
        <f t="shared" si="73"/>
        <v>0.23096568862327077</v>
      </c>
      <c r="AX420" s="292">
        <v>0.10205927205653091</v>
      </c>
      <c r="AY420" s="300">
        <v>9.805280062650723E-2</v>
      </c>
      <c r="AZ420" s="300"/>
      <c r="BA420" s="235"/>
      <c r="BB420" s="235"/>
      <c r="BC420" s="235"/>
      <c r="BD420" s="235"/>
      <c r="BE420" s="301">
        <v>0.50483730268941118</v>
      </c>
    </row>
    <row r="421" spans="1:57" x14ac:dyDescent="0.25">
      <c r="A421" s="283">
        <v>2014</v>
      </c>
      <c r="B421" s="283">
        <v>9</v>
      </c>
      <c r="C421" s="283">
        <v>30</v>
      </c>
      <c r="D421" s="283">
        <v>31</v>
      </c>
      <c r="E421" s="283">
        <f t="shared" si="65"/>
        <v>30</v>
      </c>
      <c r="F421" s="286">
        <v>0</v>
      </c>
      <c r="G421" s="290">
        <v>0.10460582258952483</v>
      </c>
      <c r="H421" s="290">
        <v>0.25247360246861483</v>
      </c>
      <c r="I421" s="291">
        <v>3.6268987063005478E-2</v>
      </c>
      <c r="J421" s="301">
        <f t="shared" si="79"/>
        <v>4.0175487080675164E-2</v>
      </c>
      <c r="K421" s="302">
        <v>9097</v>
      </c>
      <c r="L421" s="302">
        <v>1472</v>
      </c>
      <c r="M421" s="302">
        <v>6471.37</v>
      </c>
      <c r="N421" s="302">
        <v>250681.2</v>
      </c>
      <c r="O421" s="293">
        <f t="shared" si="87"/>
        <v>0.71137407936682417</v>
      </c>
      <c r="P421" s="294">
        <f t="shared" si="88"/>
        <v>170.29972826086959</v>
      </c>
      <c r="Q421" s="305">
        <v>2867.4019169779995</v>
      </c>
      <c r="R421" s="296">
        <f t="shared" si="69"/>
        <v>7.1834717611099289E-2</v>
      </c>
      <c r="S421" s="301">
        <f t="shared" si="86"/>
        <v>-1.3836595050553388E-2</v>
      </c>
      <c r="T421" s="297">
        <v>0</v>
      </c>
      <c r="U421" s="298">
        <f>(Company_data!U421+Misc!T421)/(Company_data!J421-Company_data!I421)</f>
        <v>2.0272286280647203</v>
      </c>
      <c r="V421" s="292">
        <f t="shared" si="70"/>
        <v>6.7574287602157349E-2</v>
      </c>
      <c r="W421" s="299">
        <v>1</v>
      </c>
      <c r="X421" s="290">
        <v>0.14786777987909</v>
      </c>
      <c r="Y421" s="290">
        <v>0.25247360246861483</v>
      </c>
      <c r="Z421" s="296">
        <f>(Company_data!T421+F421)/Company_data!J421</f>
        <v>2.1550415283329785</v>
      </c>
      <c r="AA421" s="296">
        <f>(Company_data!S421+F421)/Company_data!J421+(Y421*1000)</f>
        <v>254.72863528038172</v>
      </c>
      <c r="AC421" s="290">
        <v>8.4157867489538275E-3</v>
      </c>
      <c r="AD421" s="292">
        <v>0</v>
      </c>
      <c r="AE421" s="301">
        <f t="shared" si="83"/>
        <v>3.6268987063005478E-2</v>
      </c>
      <c r="AF421" s="292">
        <v>0</v>
      </c>
      <c r="AG421" s="292">
        <v>0</v>
      </c>
      <c r="AH421" s="292">
        <v>0</v>
      </c>
      <c r="AI421" s="292">
        <v>0</v>
      </c>
      <c r="AJ421" s="301">
        <f t="shared" si="84"/>
        <v>3.6268987063005478E-2</v>
      </c>
      <c r="AK421" s="306">
        <f>Q421-AM421</f>
        <v>0</v>
      </c>
      <c r="AL421" s="290">
        <v>0.18970943516053165</v>
      </c>
      <c r="AM421" s="306">
        <f t="shared" si="89"/>
        <v>2867.4019169779995</v>
      </c>
      <c r="AN421" s="290">
        <v>0.19654520390650179</v>
      </c>
      <c r="AO421" s="290">
        <v>0.186235110559997</v>
      </c>
      <c r="AP421" s="304">
        <v>9.5159574334965621E-2</v>
      </c>
      <c r="AQ421" s="304">
        <v>9.1075536225031381E-2</v>
      </c>
      <c r="AR421" s="304">
        <v>8.566043642736712E-2</v>
      </c>
      <c r="AS421" s="304">
        <v>0.18628374243822829</v>
      </c>
      <c r="AT421" s="304">
        <v>0.19840065185858458</v>
      </c>
      <c r="AU421" s="290">
        <v>9.1075536225031381E-2</v>
      </c>
      <c r="AV421" s="292">
        <v>9.5159574334965621E-2</v>
      </c>
      <c r="AW421" s="300">
        <f t="shared" si="73"/>
        <v>0.186235110559997</v>
      </c>
      <c r="AX421" s="292">
        <v>9.2876992264944183E-2</v>
      </c>
      <c r="AY421" s="300">
        <v>9.2496205173337204E-2</v>
      </c>
      <c r="AZ421" s="300"/>
      <c r="BA421" s="235"/>
      <c r="BB421" s="235"/>
      <c r="BC421" s="235"/>
      <c r="BD421" s="235"/>
      <c r="BE421" s="301">
        <v>0.47460199476932419</v>
      </c>
    </row>
    <row r="422" spans="1:57" x14ac:dyDescent="0.25">
      <c r="A422" s="283">
        <v>2014</v>
      </c>
      <c r="B422" s="283">
        <v>10</v>
      </c>
      <c r="C422" s="283">
        <v>31</v>
      </c>
      <c r="D422" s="283">
        <v>30</v>
      </c>
      <c r="E422" s="283">
        <f t="shared" si="65"/>
        <v>31</v>
      </c>
      <c r="F422" s="286">
        <v>0</v>
      </c>
      <c r="G422" s="290">
        <v>7.4796039354611515E-2</v>
      </c>
      <c r="H422" s="290">
        <v>0.18052556768607728</v>
      </c>
      <c r="I422" s="291">
        <v>3.5024503662011236E-2</v>
      </c>
      <c r="J422" s="301">
        <f t="shared" si="79"/>
        <v>3.9429591454120401E-2</v>
      </c>
      <c r="K422" s="302">
        <v>9112</v>
      </c>
      <c r="L422" s="302">
        <v>1487</v>
      </c>
      <c r="M422" s="302">
        <v>5884.6149999999998</v>
      </c>
      <c r="N422" s="302">
        <v>239020.47</v>
      </c>
      <c r="O422" s="293">
        <f t="shared" si="87"/>
        <v>0.64580937225636526</v>
      </c>
      <c r="P422" s="294">
        <f t="shared" si="88"/>
        <v>160.74006052454607</v>
      </c>
      <c r="Q422" s="305">
        <v>2774.9050809464507</v>
      </c>
      <c r="R422" s="296">
        <f t="shared" si="69"/>
        <v>6.5766974657624974E-2</v>
      </c>
      <c r="S422" s="301">
        <f t="shared" si="86"/>
        <v>-1.3389468217701719E-2</v>
      </c>
      <c r="T422" s="297">
        <v>0</v>
      </c>
      <c r="U422" s="298">
        <f>(Company_data!U422+Misc!T422)/(Company_data!J422-Company_data!I422)</f>
        <v>1.9123776790250668</v>
      </c>
      <c r="V422" s="292">
        <f t="shared" si="70"/>
        <v>6.1689602549195706E-2</v>
      </c>
      <c r="W422" s="299">
        <v>1</v>
      </c>
      <c r="X422" s="290">
        <v>0.10572952833146575</v>
      </c>
      <c r="Y422" s="290">
        <v>0.18052556768607728</v>
      </c>
      <c r="Z422" s="296">
        <f>(Company_data!T422+F422)/Company_data!J422</f>
        <v>2.0387762143863744</v>
      </c>
      <c r="AA422" s="296">
        <f>(Company_data!S422+F422)/Company_data!J422+(Y422*1000)</f>
        <v>182.65761506899037</v>
      </c>
      <c r="AC422" s="290">
        <v>5.8234054092282991E-3</v>
      </c>
      <c r="AD422" s="292">
        <v>0</v>
      </c>
      <c r="AE422" s="301">
        <f t="shared" si="83"/>
        <v>3.5024503662011236E-2</v>
      </c>
      <c r="AF422" s="292">
        <v>0</v>
      </c>
      <c r="AG422" s="292">
        <v>0</v>
      </c>
      <c r="AH422" s="292">
        <v>0</v>
      </c>
      <c r="AI422" s="292">
        <v>0</v>
      </c>
      <c r="AJ422" s="301">
        <f t="shared" si="84"/>
        <v>3.5024503662011236E-2</v>
      </c>
      <c r="AK422" s="306">
        <f t="shared" ref="AK422:AK473" si="90">Q422-AM422</f>
        <v>0</v>
      </c>
      <c r="AL422" s="290">
        <v>0.16533337103518375</v>
      </c>
      <c r="AM422" s="306">
        <f t="shared" si="89"/>
        <v>2774.9050809464507</v>
      </c>
      <c r="AN422" s="290">
        <v>0.16455623948898784</v>
      </c>
      <c r="AO422" s="290">
        <v>0.16019951172235408</v>
      </c>
      <c r="AP422" s="304">
        <v>7.0619429116973831E-2</v>
      </c>
      <c r="AQ422" s="304">
        <v>8.9580082605380251E-2</v>
      </c>
      <c r="AR422" s="304">
        <v>9.0957545074513618E-2</v>
      </c>
      <c r="AS422" s="304">
        <v>0.16264374665407549</v>
      </c>
      <c r="AT422" s="304">
        <v>0.16917120371215341</v>
      </c>
      <c r="AU422" s="290">
        <v>8.9580082605380251E-2</v>
      </c>
      <c r="AV422" s="292">
        <v>7.0619429116973831E-2</v>
      </c>
      <c r="AW422" s="300">
        <f t="shared" si="73"/>
        <v>0.16019951172235408</v>
      </c>
      <c r="AX422" s="292">
        <v>9.0860422575140917E-2</v>
      </c>
      <c r="AY422" s="300">
        <v>9.0180413528317696E-2</v>
      </c>
      <c r="AZ422" s="300"/>
      <c r="BA422" s="235"/>
      <c r="BB422" s="235"/>
      <c r="BC422" s="235"/>
      <c r="BD422" s="235"/>
      <c r="BE422" s="301">
        <v>0.49020571480942049</v>
      </c>
    </row>
    <row r="423" spans="1:57" x14ac:dyDescent="0.25">
      <c r="A423" s="283">
        <v>2014</v>
      </c>
      <c r="B423" s="283">
        <v>11</v>
      </c>
      <c r="C423" s="283">
        <v>30</v>
      </c>
      <c r="D423" s="283">
        <v>31</v>
      </c>
      <c r="E423" s="283">
        <f t="shared" si="65"/>
        <v>30</v>
      </c>
      <c r="F423" s="286">
        <v>0</v>
      </c>
      <c r="G423" s="290">
        <v>2.9344698707989621E-2</v>
      </c>
      <c r="H423" s="290">
        <v>7.0825520155167312E-2</v>
      </c>
      <c r="I423" s="291">
        <v>3.4423678699057512E-2</v>
      </c>
      <c r="J423" s="301">
        <f t="shared" si="79"/>
        <v>3.8717508668325788E-2</v>
      </c>
      <c r="K423" s="302">
        <v>9059</v>
      </c>
      <c r="L423" s="302">
        <v>1495</v>
      </c>
      <c r="M423" s="302">
        <v>4834.8559999999998</v>
      </c>
      <c r="N423" s="302">
        <v>232461.99799999999</v>
      </c>
      <c r="O423" s="293">
        <f t="shared" si="87"/>
        <v>0.53370747323104095</v>
      </c>
      <c r="P423" s="294">
        <f t="shared" si="88"/>
        <v>155.49297525083611</v>
      </c>
      <c r="Q423" s="305">
        <v>2867.4019169779995</v>
      </c>
      <c r="R423" s="296">
        <f t="shared" si="69"/>
        <v>5.5133379702866483E-2</v>
      </c>
      <c r="S423" s="301">
        <f t="shared" si="86"/>
        <v>-1.2889668204619148E-2</v>
      </c>
      <c r="T423" s="297">
        <v>0</v>
      </c>
      <c r="U423" s="298">
        <f>(Company_data!U423+Misc!T423)/(Company_data!J423-Company_data!I423)</f>
        <v>1.5551674263236752</v>
      </c>
      <c r="V423" s="292">
        <f t="shared" si="70"/>
        <v>5.1838914210789171E-2</v>
      </c>
      <c r="W423" s="299">
        <v>1</v>
      </c>
      <c r="X423" s="290">
        <v>4.1480821447177692E-2</v>
      </c>
      <c r="Y423" s="290">
        <v>7.0825520155167312E-2</v>
      </c>
      <c r="Z423" s="296">
        <f>(Company_data!T423+F423)/Company_data!J423</f>
        <v>1.6540013910859945</v>
      </c>
      <c r="AA423" s="296">
        <f>(Company_data!S423+F423)/Company_data!J423+(Y423*1000)</f>
        <v>72.543430578641079</v>
      </c>
      <c r="AC423" s="290">
        <v>2.3608506718389103E-3</v>
      </c>
      <c r="AD423" s="292">
        <v>0</v>
      </c>
      <c r="AE423" s="301">
        <f t="shared" si="83"/>
        <v>3.4423678699057512E-2</v>
      </c>
      <c r="AF423" s="292">
        <v>0</v>
      </c>
      <c r="AG423" s="292">
        <v>0</v>
      </c>
      <c r="AH423" s="292">
        <v>0</v>
      </c>
      <c r="AI423" s="292">
        <v>0</v>
      </c>
      <c r="AJ423" s="301">
        <f t="shared" si="84"/>
        <v>3.4423678699057512E-2</v>
      </c>
      <c r="AK423" s="306">
        <f t="shared" si="90"/>
        <v>0</v>
      </c>
      <c r="AL423" s="290">
        <v>0.12470421383053999</v>
      </c>
      <c r="AM423" s="306">
        <f t="shared" si="89"/>
        <v>2867.4019169779995</v>
      </c>
      <c r="AN423" s="290">
        <v>0.10948753857277453</v>
      </c>
      <c r="AO423" s="290">
        <v>0.103025020633258</v>
      </c>
      <c r="AP423" s="304">
        <v>2.3597161757914761E-2</v>
      </c>
      <c r="AQ423" s="304">
        <v>7.9427858875343232E-2</v>
      </c>
      <c r="AR423" s="304">
        <v>9.5535030296041393E-2</v>
      </c>
      <c r="AS423" s="304">
        <v>0.11197473994107622</v>
      </c>
      <c r="AT423" s="304">
        <v>0.1058955986395493</v>
      </c>
      <c r="AU423" s="290">
        <v>7.9427858875343232E-2</v>
      </c>
      <c r="AV423" s="292">
        <v>2.3597161757914761E-2</v>
      </c>
      <c r="AW423" s="300">
        <f t="shared" si="73"/>
        <v>0.103025020633258</v>
      </c>
      <c r="AX423" s="292">
        <v>7.9728406508643379E-2</v>
      </c>
      <c r="AY423" s="300">
        <v>8.0318355038275932E-2</v>
      </c>
      <c r="AZ423" s="300"/>
      <c r="BA423" s="235"/>
      <c r="BB423" s="235"/>
      <c r="BC423" s="235"/>
      <c r="BD423" s="235"/>
      <c r="BE423" s="301">
        <v>0.53002282023417313</v>
      </c>
    </row>
    <row r="424" spans="1:57" x14ac:dyDescent="0.25">
      <c r="A424" s="283">
        <v>2014</v>
      </c>
      <c r="B424" s="283">
        <v>12</v>
      </c>
      <c r="C424" s="283">
        <v>31</v>
      </c>
      <c r="D424" s="283">
        <v>30</v>
      </c>
      <c r="E424" s="283">
        <f t="shared" si="65"/>
        <v>31</v>
      </c>
      <c r="F424" s="286">
        <v>0</v>
      </c>
      <c r="G424" s="290">
        <v>1.5996299423502128E-2</v>
      </c>
      <c r="H424" s="290">
        <v>3.8608207857280752E-2</v>
      </c>
      <c r="I424" s="291">
        <v>3.4573020604832146E-2</v>
      </c>
      <c r="J424" s="301">
        <f t="shared" si="79"/>
        <v>3.8021716362912149E-2</v>
      </c>
      <c r="K424" s="302">
        <v>9084</v>
      </c>
      <c r="L424" s="302">
        <v>1487</v>
      </c>
      <c r="M424" s="302">
        <v>4572.9750000000004</v>
      </c>
      <c r="N424" s="302">
        <v>233148.867</v>
      </c>
      <c r="O424" s="293">
        <f t="shared" si="87"/>
        <v>0.5034098414795245</v>
      </c>
      <c r="P424" s="294">
        <f t="shared" si="88"/>
        <v>156.7914371217216</v>
      </c>
      <c r="Q424" s="305">
        <v>2774.9050809464507</v>
      </c>
      <c r="R424" s="296">
        <f t="shared" si="69"/>
        <v>5.5108990955101925E-2</v>
      </c>
      <c r="S424" s="301">
        <f t="shared" si="86"/>
        <v>-1.2427699698588549E-2</v>
      </c>
      <c r="T424" s="297">
        <v>0</v>
      </c>
      <c r="U424" s="298">
        <f>(Company_data!U424+Misc!T424)/(Company_data!J424-Company_data!I424)</f>
        <v>1.6123589425274953</v>
      </c>
      <c r="V424" s="292">
        <f t="shared" si="70"/>
        <v>5.2011578791209524E-2</v>
      </c>
      <c r="W424" s="299">
        <v>1</v>
      </c>
      <c r="X424" s="290">
        <v>2.2611908433778624E-2</v>
      </c>
      <c r="Y424" s="290">
        <v>3.8608207857280752E-2</v>
      </c>
      <c r="Z424" s="296">
        <f>(Company_data!T424+F424)/Company_data!J424</f>
        <v>1.7083787196081597</v>
      </c>
      <c r="AA424" s="296">
        <f>(Company_data!S424+F424)/Company_data!J424+(Y424*1000)</f>
        <v>40.39274076905884</v>
      </c>
      <c r="AC424" s="290">
        <v>1.2454260599122822E-3</v>
      </c>
      <c r="AD424" s="292">
        <v>0</v>
      </c>
      <c r="AE424" s="301">
        <f t="shared" si="83"/>
        <v>3.4573020604832146E-2</v>
      </c>
      <c r="AF424" s="292">
        <v>0</v>
      </c>
      <c r="AG424" s="292">
        <v>0</v>
      </c>
      <c r="AH424" s="292">
        <v>0</v>
      </c>
      <c r="AI424" s="292">
        <v>0</v>
      </c>
      <c r="AJ424" s="301">
        <f t="shared" si="84"/>
        <v>3.4573020604832146E-2</v>
      </c>
      <c r="AK424" s="306">
        <f>Q424-AM424</f>
        <v>0</v>
      </c>
      <c r="AL424" s="290">
        <v>0.11357558688053192</v>
      </c>
      <c r="AM424" s="306">
        <f t="shared" si="89"/>
        <v>2774.9050809464507</v>
      </c>
      <c r="AN424" s="290">
        <v>9.6491640957700339E-2</v>
      </c>
      <c r="AO424" s="290">
        <v>9.8193211727867644E-2</v>
      </c>
      <c r="AP424" s="304">
        <v>1.7361852093483402E-2</v>
      </c>
      <c r="AQ424" s="304">
        <v>8.0831359634384245E-2</v>
      </c>
      <c r="AR424" s="304">
        <v>9.7680839323470103E-2</v>
      </c>
      <c r="AS424" s="304">
        <v>0.10679058331038009</v>
      </c>
      <c r="AT424" s="304">
        <v>7.7855948622627486E-2</v>
      </c>
      <c r="AU424" s="290">
        <v>8.0831359634384245E-2</v>
      </c>
      <c r="AV424" s="292">
        <v>1.7361852093483402E-2</v>
      </c>
      <c r="AW424" s="300">
        <f t="shared" si="73"/>
        <v>9.8193211727867644E-2</v>
      </c>
      <c r="AX424" s="292">
        <v>7.7855948622627486E-2</v>
      </c>
      <c r="AY424" s="300">
        <v>8.0596893400638553E-2</v>
      </c>
      <c r="AZ424" s="300"/>
      <c r="BA424" s="235">
        <f>AVERAGE(AU413:AU424)</f>
        <v>8.6904060059562929E-2</v>
      </c>
      <c r="BB424" s="235">
        <f>AVERAGE(AV413:AV424)</f>
        <v>6.1458300548252597E-2</v>
      </c>
      <c r="BC424" s="235">
        <f t="shared" ref="BC424" si="91">AVERAGE(AW413:AW424)</f>
        <v>0.14836236060781555</v>
      </c>
      <c r="BD424" s="235">
        <f>AVERAGE(AL413:AL424)</f>
        <v>0.14835541086445028</v>
      </c>
      <c r="BE424" s="301">
        <v>0.52373890896160524</v>
      </c>
    </row>
    <row r="425" spans="1:57" x14ac:dyDescent="0.25">
      <c r="A425" s="283">
        <v>2015</v>
      </c>
      <c r="B425" s="283">
        <v>1</v>
      </c>
      <c r="C425" s="283">
        <v>31</v>
      </c>
      <c r="D425" s="283">
        <v>31</v>
      </c>
      <c r="E425" s="283">
        <f t="shared" si="65"/>
        <v>31</v>
      </c>
      <c r="F425" s="286">
        <v>0</v>
      </c>
      <c r="G425" s="290">
        <v>1.1293648139433888E-2</v>
      </c>
      <c r="H425" s="290">
        <v>2.7508114603004594E-2</v>
      </c>
      <c r="I425" s="291">
        <v>3.3639384466826086E-2</v>
      </c>
      <c r="J425" s="301">
        <f t="shared" si="79"/>
        <v>3.7351627566347592E-2</v>
      </c>
      <c r="K425" s="302">
        <v>9170</v>
      </c>
      <c r="L425" s="302">
        <v>1504</v>
      </c>
      <c r="M425" s="302">
        <v>4461.7759999999998</v>
      </c>
      <c r="N425" s="302">
        <v>244504.08300000001</v>
      </c>
      <c r="O425" s="293">
        <f t="shared" si="87"/>
        <v>0.48656226826608506</v>
      </c>
      <c r="P425" s="294">
        <f t="shared" si="88"/>
        <v>162.56920412234044</v>
      </c>
      <c r="Q425" s="305">
        <v>4007.3433110707842</v>
      </c>
      <c r="R425" s="296">
        <f t="shared" si="69"/>
        <v>5.4798948946703598E-2</v>
      </c>
      <c r="S425" s="301">
        <f t="shared" si="86"/>
        <v>-1.1899056718683472E-2</v>
      </c>
      <c r="T425" s="297">
        <v>0</v>
      </c>
      <c r="U425" s="298">
        <f>(Company_data!U425+Misc!T425)/(Company_data!J425-Company_data!I425)</f>
        <v>1.5949112307297229</v>
      </c>
      <c r="V425" s="292">
        <f t="shared" si="70"/>
        <v>5.1448749378378157E-2</v>
      </c>
      <c r="W425" s="299">
        <v>1</v>
      </c>
      <c r="X425" s="290">
        <v>1.6214466463570706E-2</v>
      </c>
      <c r="Y425" s="290">
        <v>2.7508114603004594E-2</v>
      </c>
      <c r="Z425" s="296">
        <f>(Company_data!T425+F425)/Company_data!J425</f>
        <v>1.6987674173478116</v>
      </c>
      <c r="AA425" s="296">
        <f>(Company_data!S425+F425)/Company_data!J425+(Y425*1000)</f>
        <v>29.288009390679481</v>
      </c>
      <c r="AC425" s="290">
        <v>8.8735853558079324E-4</v>
      </c>
      <c r="AD425" s="292">
        <v>0</v>
      </c>
      <c r="AE425" s="301">
        <f t="shared" si="83"/>
        <v>3.3639384466826086E-2</v>
      </c>
      <c r="AF425" s="292">
        <v>0</v>
      </c>
      <c r="AG425" s="292">
        <v>0</v>
      </c>
      <c r="AH425" s="292">
        <v>0</v>
      </c>
      <c r="AI425" s="292">
        <v>0</v>
      </c>
      <c r="AJ425" s="301">
        <f t="shared" si="84"/>
        <v>3.3639384466826086E-2</v>
      </c>
      <c r="AK425" s="306">
        <f t="shared" si="90"/>
        <v>0</v>
      </c>
      <c r="AL425" s="290">
        <v>0.12479253429781752</v>
      </c>
      <c r="AM425" s="306">
        <f t="shared" si="89"/>
        <v>4007.3433110707842</v>
      </c>
      <c r="AN425" s="290">
        <v>0.10540538536980903</v>
      </c>
      <c r="AO425" s="290">
        <v>0.10821176354730569</v>
      </c>
      <c r="AP425" s="304">
        <v>1.3726228120838516E-2</v>
      </c>
      <c r="AQ425" s="304">
        <v>9.4485535426467163E-2</v>
      </c>
      <c r="AR425" s="304">
        <v>0.1134878301312373</v>
      </c>
      <c r="AS425" s="304">
        <v>0.11406797899640629</v>
      </c>
      <c r="AT425" s="304">
        <v>9.2084085694746881E-2</v>
      </c>
      <c r="AU425" s="290">
        <v>9.4485535426467163E-2</v>
      </c>
      <c r="AV425" s="292">
        <v>1.3726228120838516E-2</v>
      </c>
      <c r="AW425" s="300">
        <f t="shared" si="73"/>
        <v>0.10821176354730568</v>
      </c>
      <c r="AX425" s="292">
        <v>9.2084085694746881E-2</v>
      </c>
      <c r="AY425" s="300">
        <v>9.4100681203228842E-2</v>
      </c>
      <c r="AZ425" s="300"/>
      <c r="BA425" s="235"/>
      <c r="BB425" s="235"/>
      <c r="BC425" s="235"/>
      <c r="BD425" s="235"/>
      <c r="BE425" s="301">
        <v>0.48519776738541953</v>
      </c>
    </row>
    <row r="426" spans="1:57" x14ac:dyDescent="0.25">
      <c r="A426" s="283">
        <v>2015</v>
      </c>
      <c r="B426" s="283">
        <v>2</v>
      </c>
      <c r="C426" s="283">
        <v>28</v>
      </c>
      <c r="D426" s="283">
        <v>28</v>
      </c>
      <c r="E426" s="283">
        <f t="shared" si="65"/>
        <v>28</v>
      </c>
      <c r="F426" s="286">
        <v>0</v>
      </c>
      <c r="G426" s="290">
        <v>1.5137415818536233E-2</v>
      </c>
      <c r="H426" s="290">
        <v>3.6870439382265197E-2</v>
      </c>
      <c r="I426" s="291">
        <v>3.2616161430338221E-2</v>
      </c>
      <c r="J426" s="301">
        <f t="shared" si="79"/>
        <v>3.6704652643361681E-2</v>
      </c>
      <c r="K426" s="302">
        <v>9245</v>
      </c>
      <c r="L426" s="302">
        <v>1508</v>
      </c>
      <c r="M426" s="302">
        <v>4155.9160000000002</v>
      </c>
      <c r="N426" s="302">
        <v>224118.05600000001</v>
      </c>
      <c r="O426" s="293">
        <f t="shared" si="87"/>
        <v>0.44953120605732833</v>
      </c>
      <c r="P426" s="294">
        <f t="shared" si="88"/>
        <v>148.61940053050398</v>
      </c>
      <c r="Q426" s="305">
        <v>3619.5358938703862</v>
      </c>
      <c r="R426" s="296">
        <f t="shared" si="69"/>
        <v>5.4509917578913471E-2</v>
      </c>
      <c r="S426" s="301">
        <f t="shared" si="86"/>
        <v>-1.133623107445747E-2</v>
      </c>
      <c r="T426" s="297">
        <v>0</v>
      </c>
      <c r="U426" s="298">
        <f>(Company_data!U426+Misc!T426)/(Company_data!J426-Company_data!I426)</f>
        <v>1.4255916983400863</v>
      </c>
      <c r="V426" s="292">
        <f t="shared" si="70"/>
        <v>5.0913989226431651E-2</v>
      </c>
      <c r="W426" s="299">
        <v>1</v>
      </c>
      <c r="X426" s="290">
        <v>2.1733023563728963E-2</v>
      </c>
      <c r="Y426" s="290">
        <v>3.6870439382265197E-2</v>
      </c>
      <c r="Z426" s="296">
        <f>(Company_data!T426+F426)/Company_data!J426</f>
        <v>1.5262776922095771</v>
      </c>
      <c r="AA426" s="296">
        <f>(Company_data!S426+F426)/Company_data!J426+(Y426*1000)</f>
        <v>38.485405750202261</v>
      </c>
      <c r="AC426" s="290">
        <v>1.3168014065094713E-3</v>
      </c>
      <c r="AD426" s="292">
        <v>0</v>
      </c>
      <c r="AE426" s="301">
        <f t="shared" si="83"/>
        <v>3.2616161430338221E-2</v>
      </c>
      <c r="AF426" s="292">
        <v>0</v>
      </c>
      <c r="AG426" s="292">
        <v>0</v>
      </c>
      <c r="AH426" s="292">
        <v>0</v>
      </c>
      <c r="AI426" s="292">
        <v>0</v>
      </c>
      <c r="AJ426" s="301">
        <f t="shared" si="84"/>
        <v>3.2616161430338221E-2</v>
      </c>
      <c r="AK426" s="306">
        <f t="shared" si="90"/>
        <v>0</v>
      </c>
      <c r="AL426" s="290">
        <v>0.12395889043689595</v>
      </c>
      <c r="AM426" s="306">
        <f t="shared" si="89"/>
        <v>3619.5358938703862</v>
      </c>
      <c r="AN426" s="290">
        <v>0.10080116761844819</v>
      </c>
      <c r="AO426" s="290">
        <v>9.2588877810364054E-2</v>
      </c>
      <c r="AP426" s="304">
        <v>8.061501978490945E-3</v>
      </c>
      <c r="AQ426" s="304">
        <v>8.4527375831873114E-2</v>
      </c>
      <c r="AR426" s="304">
        <v>0.10881129555437379</v>
      </c>
      <c r="AS426" s="304">
        <v>0.11365742091031893</v>
      </c>
      <c r="AT426" s="304">
        <v>8.3047806463517629E-2</v>
      </c>
      <c r="AU426" s="290">
        <v>8.4527375831873114E-2</v>
      </c>
      <c r="AV426" s="292">
        <v>8.061501978490945E-3</v>
      </c>
      <c r="AW426" s="300">
        <f t="shared" si="73"/>
        <v>9.2588877810364054E-2</v>
      </c>
      <c r="AX426" s="292">
        <v>8.3047806463517629E-2</v>
      </c>
      <c r="AY426" s="300">
        <v>8.5653572735925998E-2</v>
      </c>
      <c r="AZ426" s="300"/>
      <c r="BA426" s="235"/>
      <c r="BB426" s="235"/>
      <c r="BC426" s="235"/>
      <c r="BD426" s="235"/>
      <c r="BE426" s="301">
        <v>0.49507119209535166</v>
      </c>
    </row>
    <row r="427" spans="1:57" x14ac:dyDescent="0.25">
      <c r="A427" s="283">
        <v>2015</v>
      </c>
      <c r="B427" s="283">
        <v>3</v>
      </c>
      <c r="C427" s="283">
        <v>31</v>
      </c>
      <c r="D427" s="283">
        <v>31</v>
      </c>
      <c r="E427" s="283">
        <f t="shared" si="65"/>
        <v>31</v>
      </c>
      <c r="F427" s="286">
        <v>0</v>
      </c>
      <c r="G427" s="290">
        <v>2.7858857946608383E-2</v>
      </c>
      <c r="H427" s="290">
        <v>6.7856254032591351E-2</v>
      </c>
      <c r="I427" s="291">
        <v>3.2419028772628415E-2</v>
      </c>
      <c r="J427" s="301">
        <f t="shared" si="79"/>
        <v>3.608293022118074E-2</v>
      </c>
      <c r="K427" s="302">
        <v>9372</v>
      </c>
      <c r="L427" s="302">
        <v>1521</v>
      </c>
      <c r="M427" s="302">
        <v>4712.277</v>
      </c>
      <c r="N427" s="302">
        <v>236930.75</v>
      </c>
      <c r="O427" s="293">
        <f t="shared" si="87"/>
        <v>0.50280377720870684</v>
      </c>
      <c r="P427" s="294">
        <f t="shared" si="88"/>
        <v>155.77301117685732</v>
      </c>
      <c r="Q427" s="305">
        <v>4007.3433110707842</v>
      </c>
      <c r="R427" s="296">
        <f t="shared" si="69"/>
        <v>6.0891080483584277E-2</v>
      </c>
      <c r="S427" s="301">
        <f t="shared" si="86"/>
        <v>-1.083081241998167E-2</v>
      </c>
      <c r="T427" s="297">
        <v>0</v>
      </c>
      <c r="U427" s="298">
        <f>(Company_data!U427+Misc!T427)/(Company_data!J427-Company_data!I427)</f>
        <v>1.7805779920793023</v>
      </c>
      <c r="V427" s="292">
        <f t="shared" si="70"/>
        <v>5.7437999744493623E-2</v>
      </c>
      <c r="W427" s="299">
        <v>1</v>
      </c>
      <c r="X427" s="290">
        <v>3.9997396085982968E-2</v>
      </c>
      <c r="Y427" s="290">
        <v>6.7856254032591351E-2</v>
      </c>
      <c r="Z427" s="296">
        <f>(Company_data!T427+F427)/Company_data!J427</f>
        <v>1.8876234949911126</v>
      </c>
      <c r="AA427" s="296">
        <f>(Company_data!S427+F427)/Company_data!J427+(Y427*1000)</f>
        <v>69.839502114056771</v>
      </c>
      <c r="AC427" s="290">
        <v>2.1889114204061725E-3</v>
      </c>
      <c r="AD427" s="292">
        <v>0</v>
      </c>
      <c r="AE427" s="301">
        <f t="shared" si="83"/>
        <v>3.2419028772628415E-2</v>
      </c>
      <c r="AF427" s="292">
        <v>0</v>
      </c>
      <c r="AG427" s="292">
        <v>0</v>
      </c>
      <c r="AH427" s="292">
        <v>0</v>
      </c>
      <c r="AI427" s="292">
        <v>0</v>
      </c>
      <c r="AJ427" s="301">
        <f t="shared" si="84"/>
        <v>3.2419028772628415E-2</v>
      </c>
      <c r="AK427" s="306">
        <f t="shared" si="90"/>
        <v>0</v>
      </c>
      <c r="AL427" s="290">
        <v>0.13068129531685477</v>
      </c>
      <c r="AM427" s="306">
        <f t="shared" si="89"/>
        <v>4007.3433110707842</v>
      </c>
      <c r="AN427" s="290">
        <v>0.12431412655151998</v>
      </c>
      <c r="AO427" s="290">
        <v>0.14719403842685516</v>
      </c>
      <c r="AP427" s="304">
        <v>4.7613134565099149E-2</v>
      </c>
      <c r="AQ427" s="304">
        <v>9.9580903861756026E-2</v>
      </c>
      <c r="AR427" s="304">
        <v>0.10281042325996295</v>
      </c>
      <c r="AS427" s="304">
        <v>0.12386316195661044</v>
      </c>
      <c r="AT427" s="304">
        <v>9.1794479890816266E-2</v>
      </c>
      <c r="AU427" s="290">
        <v>9.9580903861756026E-2</v>
      </c>
      <c r="AV427" s="292">
        <v>4.7613134565099149E-2</v>
      </c>
      <c r="AW427" s="300">
        <f t="shared" si="73"/>
        <v>0.14719403842685519</v>
      </c>
      <c r="AX427" s="292">
        <v>9.1794479890816266E-2</v>
      </c>
      <c r="AY427" s="300">
        <v>9.6443254494628178E-2</v>
      </c>
      <c r="AZ427" s="300"/>
      <c r="BA427" s="235"/>
      <c r="BB427" s="235"/>
      <c r="BC427" s="235"/>
      <c r="BD427" s="235"/>
      <c r="BE427" s="301">
        <v>0.48553422463974022</v>
      </c>
    </row>
    <row r="428" spans="1:57" x14ac:dyDescent="0.25">
      <c r="A428" s="283">
        <v>2015</v>
      </c>
      <c r="B428" s="283">
        <v>4</v>
      </c>
      <c r="C428" s="283">
        <v>30</v>
      </c>
      <c r="D428" s="283">
        <v>31</v>
      </c>
      <c r="E428" s="283">
        <f t="shared" si="65"/>
        <v>30</v>
      </c>
      <c r="F428" s="286">
        <v>0</v>
      </c>
      <c r="G428" s="290">
        <v>4.9135172634566286E-2</v>
      </c>
      <c r="H428" s="290">
        <v>0.11967930496706768</v>
      </c>
      <c r="I428" s="291">
        <v>3.2479431690933244E-2</v>
      </c>
      <c r="J428" s="301">
        <f t="shared" si="79"/>
        <v>3.5466470298875223E-2</v>
      </c>
      <c r="K428" s="302">
        <v>9651</v>
      </c>
      <c r="L428" s="302">
        <v>1520</v>
      </c>
      <c r="M428" s="302">
        <v>5340.6959999999999</v>
      </c>
      <c r="N428" s="302">
        <v>247245.93600000002</v>
      </c>
      <c r="O428" s="293">
        <f t="shared" si="87"/>
        <v>0.55338265464718683</v>
      </c>
      <c r="P428" s="294">
        <f t="shared" si="88"/>
        <v>162.6618</v>
      </c>
      <c r="Q428" s="305">
        <v>4007.3433110707842</v>
      </c>
      <c r="R428" s="296">
        <f t="shared" si="69"/>
        <v>6.7582235819906147E-2</v>
      </c>
      <c r="S428" s="301">
        <f t="shared" si="86"/>
        <v>-1.0239156745707752E-2</v>
      </c>
      <c r="T428" s="297">
        <v>0</v>
      </c>
      <c r="U428" s="298">
        <f>(Company_data!U428+Misc!T428)/(Company_data!J428-Company_data!I428)</f>
        <v>1.9156920303807596</v>
      </c>
      <c r="V428" s="292">
        <f t="shared" si="70"/>
        <v>6.3856401012691993E-2</v>
      </c>
      <c r="W428" s="299">
        <v>1</v>
      </c>
      <c r="X428" s="290">
        <v>7.0544132332501369E-2</v>
      </c>
      <c r="Y428" s="290">
        <v>0.11967930496706768</v>
      </c>
      <c r="Z428" s="296">
        <f>(Company_data!T428+F428)/Company_data!J428</f>
        <v>2.0274670745971846</v>
      </c>
      <c r="AA428" s="296">
        <f>(Company_data!S428+F428)/Company_data!J428+(Y428*1000)</f>
        <v>121.81096823051737</v>
      </c>
      <c r="AC428" s="290">
        <v>3.9893101655689217E-3</v>
      </c>
      <c r="AD428" s="292">
        <v>0</v>
      </c>
      <c r="AE428" s="301">
        <f t="shared" si="83"/>
        <v>3.2479431690933244E-2</v>
      </c>
      <c r="AF428" s="292">
        <v>0</v>
      </c>
      <c r="AG428" s="292">
        <v>0</v>
      </c>
      <c r="AH428" s="292">
        <v>0</v>
      </c>
      <c r="AI428" s="292">
        <v>0</v>
      </c>
      <c r="AJ428" s="301">
        <f t="shared" si="84"/>
        <v>3.2479431690933244E-2</v>
      </c>
      <c r="AK428" s="306">
        <f t="shared" si="90"/>
        <v>0</v>
      </c>
      <c r="AL428" s="290">
        <v>0.14553680312827705</v>
      </c>
      <c r="AM428" s="306">
        <f t="shared" si="89"/>
        <v>4007.3433110707842</v>
      </c>
      <c r="AN428" s="290">
        <v>0.14594390538753332</v>
      </c>
      <c r="AO428" s="290">
        <v>0.14486194008265529</v>
      </c>
      <c r="AP428" s="304">
        <v>4.8232979028843249E-2</v>
      </c>
      <c r="AQ428" s="304">
        <v>9.6628961053812051E-2</v>
      </c>
      <c r="AR428" s="304">
        <v>9.6370234704943977E-2</v>
      </c>
      <c r="AS428" s="304">
        <v>0.14262458190916544</v>
      </c>
      <c r="AT428" s="304">
        <v>0.15123187764119744</v>
      </c>
      <c r="AU428" s="290">
        <v>9.6628961053812051E-2</v>
      </c>
      <c r="AV428" s="292">
        <v>4.8232979028843249E-2</v>
      </c>
      <c r="AW428" s="300">
        <f t="shared" si="73"/>
        <v>0.14486194008265529</v>
      </c>
      <c r="AX428" s="292">
        <v>9.7460751632383713E-2</v>
      </c>
      <c r="AY428" s="300">
        <v>9.6777336964200267E-2</v>
      </c>
      <c r="AZ428" s="300"/>
      <c r="BA428" s="235"/>
      <c r="BB428" s="235"/>
      <c r="BC428" s="235"/>
      <c r="BD428" s="235"/>
      <c r="BE428" s="301">
        <v>0.5042280565287558</v>
      </c>
    </row>
    <row r="429" spans="1:57" x14ac:dyDescent="0.25">
      <c r="A429" s="283">
        <v>2015</v>
      </c>
      <c r="B429" s="283">
        <v>5</v>
      </c>
      <c r="C429" s="283">
        <v>31</v>
      </c>
      <c r="D429" s="283">
        <v>30</v>
      </c>
      <c r="E429" s="283">
        <f t="shared" si="65"/>
        <v>31</v>
      </c>
      <c r="F429" s="286">
        <v>0</v>
      </c>
      <c r="G429" s="290">
        <v>8.9742666523431477E-2</v>
      </c>
      <c r="H429" s="290">
        <v>0.21858761004657276</v>
      </c>
      <c r="I429" s="291">
        <v>3.1572018624854356E-2</v>
      </c>
      <c r="J429" s="301">
        <f t="shared" si="79"/>
        <v>3.4849033920981091E-2</v>
      </c>
      <c r="K429" s="302">
        <v>9681</v>
      </c>
      <c r="L429" s="302">
        <v>1522</v>
      </c>
      <c r="M429" s="302">
        <v>6067.3969999999999</v>
      </c>
      <c r="N429" s="302">
        <v>261465.179</v>
      </c>
      <c r="O429" s="293">
        <f t="shared" ref="O429:O430" si="92">M429/K429</f>
        <v>0.62673246565437457</v>
      </c>
      <c r="P429" s="294">
        <f t="shared" ref="P429:P430" si="93">N429/L429</f>
        <v>171.79052496714849</v>
      </c>
      <c r="Q429" s="305">
        <v>3878.0741720039846</v>
      </c>
      <c r="R429" s="296">
        <f t="shared" si="69"/>
        <v>6.9584165634680145E-2</v>
      </c>
      <c r="S429" s="301">
        <f t="shared" si="86"/>
        <v>-9.5603400713030334E-3</v>
      </c>
      <c r="T429" s="297">
        <v>0</v>
      </c>
      <c r="U429" s="298">
        <f>(Company_data!U429+Misc!T429)/(Company_data!J429-Company_data!I429)</f>
        <v>2.0418165203741454</v>
      </c>
      <c r="V429" s="292">
        <f t="shared" si="70"/>
        <v>6.5865049044327273E-2</v>
      </c>
      <c r="W429" s="299">
        <v>1</v>
      </c>
      <c r="X429" s="290">
        <v>0.12884494352314127</v>
      </c>
      <c r="Y429" s="290">
        <v>0.21858761004657276</v>
      </c>
      <c r="Z429" s="296">
        <f>(Company_data!T429+F429)/Company_data!J429</f>
        <v>2.1571091346750846</v>
      </c>
      <c r="AA429" s="296">
        <f>(Company_data!S429+F429)/Company_data!J429+(Y429*1000)</f>
        <v>220.85403762654249</v>
      </c>
      <c r="AC429" s="290">
        <v>7.0512132273087983E-3</v>
      </c>
      <c r="AD429" s="292">
        <v>0</v>
      </c>
      <c r="AE429" s="301">
        <f t="shared" si="83"/>
        <v>3.1572018624854356E-2</v>
      </c>
      <c r="AF429" s="292">
        <v>0</v>
      </c>
      <c r="AG429" s="292">
        <v>0</v>
      </c>
      <c r="AH429" s="292">
        <v>0</v>
      </c>
      <c r="AI429" s="292">
        <v>0</v>
      </c>
      <c r="AJ429" s="301">
        <f t="shared" si="84"/>
        <v>3.1572018624854356E-2</v>
      </c>
      <c r="AK429" s="306">
        <f t="shared" si="90"/>
        <v>0</v>
      </c>
      <c r="AL429" s="290">
        <v>0.18088329409102091</v>
      </c>
      <c r="AM429" s="306">
        <f t="shared" si="89"/>
        <v>3878.0741720039846</v>
      </c>
      <c r="AN429" s="290">
        <v>0.19600802529508646</v>
      </c>
      <c r="AO429" s="290">
        <v>0.19403090268260592</v>
      </c>
      <c r="AP429" s="304">
        <v>8.8138236110977625E-2</v>
      </c>
      <c r="AQ429" s="304">
        <v>0.10589266657162828</v>
      </c>
      <c r="AR429" s="304">
        <v>9.1039069170331915E-2</v>
      </c>
      <c r="AS429" s="304">
        <v>0.18532082864405153</v>
      </c>
      <c r="AT429" s="304">
        <v>0.20583938150400663</v>
      </c>
      <c r="AU429" s="290">
        <v>0.10589266657162828</v>
      </c>
      <c r="AV429" s="292">
        <v>8.8138236110977625E-2</v>
      </c>
      <c r="AW429" s="300">
        <f t="shared" si="73"/>
        <v>0.19403090268260592</v>
      </c>
      <c r="AX429" s="292">
        <v>0.10758104673924195</v>
      </c>
      <c r="AY429" s="300">
        <v>0.10616380037439747</v>
      </c>
      <c r="AZ429" s="300"/>
      <c r="BA429" s="235"/>
      <c r="BB429" s="235"/>
      <c r="BC429" s="235"/>
      <c r="BD429" s="235"/>
      <c r="BE429" s="301">
        <v>0.50810418693032111</v>
      </c>
    </row>
    <row r="430" spans="1:57" x14ac:dyDescent="0.25">
      <c r="A430" s="283">
        <v>2015</v>
      </c>
      <c r="B430" s="283">
        <v>6</v>
      </c>
      <c r="C430" s="283">
        <v>30</v>
      </c>
      <c r="D430" s="283">
        <v>31</v>
      </c>
      <c r="E430" s="283">
        <f t="shared" si="65"/>
        <v>30</v>
      </c>
      <c r="F430" s="286">
        <v>0</v>
      </c>
      <c r="G430" s="290">
        <v>0.1168268617796283</v>
      </c>
      <c r="H430" s="290">
        <v>0.2845570061034754</v>
      </c>
      <c r="I430" s="291">
        <v>3.2289991622191608E-2</v>
      </c>
      <c r="J430" s="301">
        <f t="shared" si="79"/>
        <v>3.4222166721318191E-2</v>
      </c>
      <c r="K430" s="302">
        <v>9714</v>
      </c>
      <c r="L430" s="302">
        <v>1527</v>
      </c>
      <c r="M430" s="302">
        <v>6618.83</v>
      </c>
      <c r="N430" s="302">
        <v>255096.70300000001</v>
      </c>
      <c r="O430" s="293">
        <f t="shared" si="92"/>
        <v>0.68137018735845167</v>
      </c>
      <c r="P430" s="294">
        <f t="shared" si="93"/>
        <v>167.0574348395547</v>
      </c>
      <c r="Q430" s="305">
        <v>4007.3433110707842</v>
      </c>
      <c r="R430" s="296">
        <f t="shared" si="69"/>
        <v>7.5820828321220349E-2</v>
      </c>
      <c r="S430" s="301">
        <f t="shared" si="86"/>
        <v>-9.0910069408187549E-3</v>
      </c>
      <c r="T430" s="297">
        <v>0</v>
      </c>
      <c r="U430" s="298">
        <f>(Company_data!U430+Misc!T430)/(Company_data!J430-Company_data!I430)</f>
        <v>2.150551968137433</v>
      </c>
      <c r="V430" s="292">
        <f t="shared" si="70"/>
        <v>7.16850656045811E-2</v>
      </c>
      <c r="W430" s="299">
        <v>1</v>
      </c>
      <c r="X430" s="290">
        <v>0.16773014432384709</v>
      </c>
      <c r="Y430" s="290">
        <v>0.2845570061034754</v>
      </c>
      <c r="Z430" s="296">
        <f>(Company_data!T430+F430)/Company_data!J430</f>
        <v>2.2746248496366106</v>
      </c>
      <c r="AA430" s="296">
        <f>(Company_data!S430+F430)/Company_data!J430+(Y430*1000)</f>
        <v>286.9425901309595</v>
      </c>
      <c r="AC430" s="290">
        <v>9.4852335367825134E-3</v>
      </c>
      <c r="AD430" s="292">
        <v>0</v>
      </c>
      <c r="AE430" s="301">
        <f t="shared" si="83"/>
        <v>3.2289991622191608E-2</v>
      </c>
      <c r="AF430" s="292">
        <v>0</v>
      </c>
      <c r="AG430" s="292">
        <v>0</v>
      </c>
      <c r="AH430" s="292">
        <v>0</v>
      </c>
      <c r="AI430" s="292">
        <v>0</v>
      </c>
      <c r="AJ430" s="301">
        <f t="shared" si="84"/>
        <v>3.2289991622191608E-2</v>
      </c>
      <c r="AK430" s="306">
        <f t="shared" si="90"/>
        <v>0</v>
      </c>
      <c r="AL430" s="290">
        <v>0.20527075191055486</v>
      </c>
      <c r="AM430" s="306">
        <f t="shared" si="89"/>
        <v>4007.3433110707842</v>
      </c>
      <c r="AN430" s="290">
        <v>0.22438305284671967</v>
      </c>
      <c r="AO430" s="290">
        <v>0.2218092162366033</v>
      </c>
      <c r="AP430" s="304">
        <v>0.11473917572006312</v>
      </c>
      <c r="AQ430" s="304">
        <v>0.1070700405165402</v>
      </c>
      <c r="AR430" s="304">
        <v>8.8310704087180544E-2</v>
      </c>
      <c r="AS430" s="304">
        <v>0.21409562893931783</v>
      </c>
      <c r="AT430" s="304">
        <v>0.23725494795377952</v>
      </c>
      <c r="AU430" s="290">
        <v>0.1070700405165402</v>
      </c>
      <c r="AV430" s="292">
        <v>0.11473917572006312</v>
      </c>
      <c r="AW430" s="300">
        <f t="shared" si="73"/>
        <v>0.22180921623660332</v>
      </c>
      <c r="AX430" s="292">
        <v>0.10934133365884892</v>
      </c>
      <c r="AY430" s="300">
        <v>0.10742300502334531</v>
      </c>
      <c r="AZ430" s="300"/>
      <c r="BA430" s="235"/>
      <c r="BB430" s="235"/>
      <c r="BC430" s="235"/>
      <c r="BD430" s="235"/>
      <c r="BE430" s="301">
        <v>0.50739235859558152</v>
      </c>
    </row>
    <row r="431" spans="1:57" x14ac:dyDescent="0.25">
      <c r="A431" s="283">
        <v>2015</v>
      </c>
      <c r="B431" s="283">
        <v>7</v>
      </c>
      <c r="C431" s="283">
        <v>31</v>
      </c>
      <c r="D431" s="283">
        <v>30</v>
      </c>
      <c r="E431" s="283">
        <f t="shared" si="65"/>
        <v>31</v>
      </c>
      <c r="F431" s="286">
        <v>0</v>
      </c>
      <c r="G431" s="290">
        <v>0.13840873687117627</v>
      </c>
      <c r="H431" s="290">
        <v>0.3371243152702183</v>
      </c>
      <c r="I431" s="291">
        <v>3.1743682372859419E-2</v>
      </c>
      <c r="J431" s="301">
        <f t="shared" si="79"/>
        <v>3.361675403379593E-2</v>
      </c>
      <c r="K431" s="302">
        <v>9779</v>
      </c>
      <c r="L431" s="302">
        <v>1540</v>
      </c>
      <c r="M431" s="302">
        <v>7138.0249999999996</v>
      </c>
      <c r="N431" s="302">
        <v>251280.821</v>
      </c>
      <c r="O431" s="293">
        <f t="shared" ref="O431" si="94">M431/K431</f>
        <v>0.72993404233561709</v>
      </c>
      <c r="P431" s="294">
        <f t="shared" ref="P431" si="95">N431/L431</f>
        <v>163.16936428571429</v>
      </c>
      <c r="Q431" s="305">
        <v>3878.0741720039846</v>
      </c>
      <c r="R431" s="296">
        <f t="shared" si="69"/>
        <v>7.6312845474591176E-2</v>
      </c>
      <c r="S431" s="301">
        <f t="shared" si="86"/>
        <v>-8.5270457058410354E-3</v>
      </c>
      <c r="T431" s="297">
        <v>0</v>
      </c>
      <c r="U431" s="298">
        <f>(Company_data!U431+Misc!T431)/(Company_data!J431-Company_data!I431)</f>
        <v>2.2309947073054759</v>
      </c>
      <c r="V431" s="292">
        <f t="shared" si="70"/>
        <v>7.1967571203402442E-2</v>
      </c>
      <c r="W431" s="299">
        <v>1</v>
      </c>
      <c r="X431" s="290">
        <v>0.19871557839904203</v>
      </c>
      <c r="Y431" s="290">
        <v>0.3371243152702183</v>
      </c>
      <c r="Z431" s="296">
        <f>(Company_data!T431+F431)/Company_data!J431</f>
        <v>2.3656982097123262</v>
      </c>
      <c r="AA431" s="296">
        <f>(Company_data!S431+F431)/Company_data!J431+(Y431*1000)</f>
        <v>339.61444634161552</v>
      </c>
      <c r="AC431" s="290">
        <v>1.0874977911942526E-2</v>
      </c>
      <c r="AD431" s="292">
        <v>0</v>
      </c>
      <c r="AE431" s="301">
        <f t="shared" si="83"/>
        <v>3.1743682372859419E-2</v>
      </c>
      <c r="AF431" s="292">
        <v>0</v>
      </c>
      <c r="AG431" s="292">
        <v>0</v>
      </c>
      <c r="AH431" s="292">
        <v>0</v>
      </c>
      <c r="AI431" s="292">
        <v>0</v>
      </c>
      <c r="AJ431" s="301">
        <f t="shared" si="84"/>
        <v>3.1743682372859419E-2</v>
      </c>
      <c r="AK431" s="306">
        <f t="shared" si="90"/>
        <v>0</v>
      </c>
      <c r="AL431" s="290">
        <v>0.22780668627634434</v>
      </c>
      <c r="AM431" s="306">
        <f t="shared" si="89"/>
        <v>3878.0741720039846</v>
      </c>
      <c r="AN431" s="290">
        <v>0.25196336411648945</v>
      </c>
      <c r="AO431" s="290">
        <v>0.24891752512489665</v>
      </c>
      <c r="AP431" s="304">
        <v>0.1357805906939796</v>
      </c>
      <c r="AQ431" s="304">
        <v>0.11313693443091702</v>
      </c>
      <c r="AR431" s="304">
        <v>8.9397949405168098E-2</v>
      </c>
      <c r="AS431" s="304">
        <v>0.24015513316278014</v>
      </c>
      <c r="AT431" s="304">
        <v>0.26722809715716039</v>
      </c>
      <c r="AU431" s="290">
        <v>0.11313693443091702</v>
      </c>
      <c r="AV431" s="292">
        <v>0.1357805906939796</v>
      </c>
      <c r="AW431" s="300">
        <f t="shared" si="73"/>
        <v>0.24891752512489662</v>
      </c>
      <c r="AX431" s="292">
        <v>0.11585707677313836</v>
      </c>
      <c r="AY431" s="300">
        <v>0.11355462724531315</v>
      </c>
      <c r="AZ431" s="300"/>
      <c r="BA431" s="235"/>
      <c r="BB431" s="235"/>
      <c r="BC431" s="235"/>
      <c r="BD431" s="235"/>
    </row>
    <row r="432" spans="1:57" x14ac:dyDescent="0.25">
      <c r="A432" s="283">
        <v>2015</v>
      </c>
      <c r="B432" s="283">
        <v>8</v>
      </c>
      <c r="C432" s="283">
        <v>31</v>
      </c>
      <c r="D432" s="283">
        <v>31</v>
      </c>
      <c r="E432" s="283">
        <f t="shared" si="65"/>
        <v>31</v>
      </c>
      <c r="F432" s="286">
        <v>0</v>
      </c>
      <c r="G432" s="290">
        <v>0.13994530414022341</v>
      </c>
      <c r="H432" s="290">
        <v>0.34086695609011319</v>
      </c>
      <c r="I432" s="291">
        <v>2.9324615698078357E-2</v>
      </c>
      <c r="J432" s="301">
        <f t="shared" si="79"/>
        <v>3.303120872563467E-2</v>
      </c>
      <c r="Q432" s="305">
        <v>4007.3433110707842</v>
      </c>
      <c r="S432" s="301">
        <f t="shared" si="86"/>
        <v>-8.0408636225606234E-3</v>
      </c>
      <c r="T432" s="297">
        <v>0</v>
      </c>
      <c r="U432" s="298" t="e">
        <f>(Company_data!U432+Misc!T432)/(Company_data!J432-Company_data!I432)</f>
        <v>#DIV/0!</v>
      </c>
      <c r="V432" s="292" t="e">
        <f t="shared" si="70"/>
        <v>#DIV/0!</v>
      </c>
      <c r="W432" s="299">
        <v>1</v>
      </c>
      <c r="X432" s="290">
        <v>0.20092165194988973</v>
      </c>
      <c r="Y432" s="290">
        <v>0.34086695609011319</v>
      </c>
      <c r="Z432" s="296"/>
      <c r="AA432" s="296"/>
      <c r="AC432" s="290">
        <v>1.0995708260971392E-2</v>
      </c>
      <c r="AD432" s="292">
        <v>0</v>
      </c>
      <c r="AE432" s="301">
        <f t="shared" si="83"/>
        <v>2.9324615698078357E-2</v>
      </c>
      <c r="AF432" s="292">
        <v>0</v>
      </c>
      <c r="AG432" s="292">
        <v>0</v>
      </c>
      <c r="AH432" s="292">
        <v>0</v>
      </c>
      <c r="AI432" s="292">
        <v>0</v>
      </c>
      <c r="AJ432" s="301">
        <f t="shared" si="84"/>
        <v>2.9324615698078357E-2</v>
      </c>
      <c r="AK432" s="306">
        <f t="shared" si="90"/>
        <v>1139.9413940927848</v>
      </c>
      <c r="AL432" s="290">
        <v>0.23365945886475789</v>
      </c>
      <c r="AM432" s="306">
        <f>AM420</f>
        <v>2867.4019169779995</v>
      </c>
      <c r="AN432" s="290">
        <v>0.25358794146235131</v>
      </c>
      <c r="AO432" s="290">
        <v>0.25050828859016783</v>
      </c>
      <c r="AP432" s="304">
        <v>0.13728798116764923</v>
      </c>
      <c r="AQ432" s="304">
        <v>0.11322030742251857</v>
      </c>
      <c r="AR432" s="304">
        <v>9.3714154724534454E-2</v>
      </c>
      <c r="AS432" s="304">
        <v>0.24573418424297072</v>
      </c>
      <c r="AT432" s="304">
        <v>0.26902493246886944</v>
      </c>
      <c r="AU432" s="290">
        <v>0.11322030742251857</v>
      </c>
      <c r="AV432" s="292">
        <v>0.13728798116764923</v>
      </c>
      <c r="AW432" s="300">
        <f t="shared" si="73"/>
        <v>0.25050828859016783</v>
      </c>
      <c r="AX432" s="292">
        <v>0.11597344190166212</v>
      </c>
      <c r="AY432" s="300">
        <v>0.11364263732212788</v>
      </c>
      <c r="AZ432" s="300"/>
      <c r="BA432" s="235"/>
      <c r="BB432" s="235"/>
      <c r="BC432" s="235"/>
      <c r="BD432" s="235"/>
    </row>
    <row r="433" spans="1:56" x14ac:dyDescent="0.25">
      <c r="A433" s="283">
        <v>2015</v>
      </c>
      <c r="B433" s="283">
        <v>9</v>
      </c>
      <c r="C433" s="283">
        <v>30</v>
      </c>
      <c r="D433" s="283">
        <v>31</v>
      </c>
      <c r="E433" s="283">
        <f t="shared" si="65"/>
        <v>30</v>
      </c>
      <c r="F433" s="286">
        <v>0</v>
      </c>
      <c r="G433" s="290">
        <v>0.11902375394932253</v>
      </c>
      <c r="H433" s="290">
        <v>0.28990801056441495</v>
      </c>
      <c r="I433" s="291">
        <v>2.9406034951338787E-2</v>
      </c>
      <c r="J433" s="301">
        <f t="shared" si="79"/>
        <v>3.2459296049662446E-2</v>
      </c>
      <c r="L433" s="308"/>
      <c r="Q433" s="305">
        <v>4007.3433110707842</v>
      </c>
      <c r="S433" s="301">
        <f t="shared" si="86"/>
        <v>-7.7161910310127174E-3</v>
      </c>
      <c r="T433" s="297">
        <v>0</v>
      </c>
      <c r="U433" s="298" t="e">
        <f>(Company_data!U433+Misc!T433)/(Company_data!J433-Company_data!I433)</f>
        <v>#DIV/0!</v>
      </c>
      <c r="V433" s="292" t="e">
        <f t="shared" si="70"/>
        <v>#DIV/0!</v>
      </c>
      <c r="W433" s="299">
        <v>1</v>
      </c>
      <c r="X433" s="290">
        <v>0.17088425661509241</v>
      </c>
      <c r="Y433" s="290">
        <v>0.28990801056441495</v>
      </c>
      <c r="Z433" s="296"/>
      <c r="AA433" s="296"/>
      <c r="AC433" s="290">
        <v>9.6636003521471635E-3</v>
      </c>
      <c r="AD433" s="292">
        <v>0</v>
      </c>
      <c r="AE433" s="301">
        <f t="shared" si="83"/>
        <v>2.9406034951338787E-2</v>
      </c>
      <c r="AF433" s="292">
        <v>0</v>
      </c>
      <c r="AG433" s="292">
        <v>0</v>
      </c>
      <c r="AH433" s="292">
        <v>0</v>
      </c>
      <c r="AI433" s="292">
        <v>0</v>
      </c>
      <c r="AJ433" s="301">
        <f t="shared" si="84"/>
        <v>2.9406034951338787E-2</v>
      </c>
      <c r="AK433" s="306">
        <f t="shared" si="90"/>
        <v>1139.9413940927848</v>
      </c>
      <c r="AL433" s="290">
        <v>0.21857120026205845</v>
      </c>
      <c r="AM433" s="306">
        <f t="shared" ref="AM433:AM485" si="96">AM421</f>
        <v>2867.4019169779995</v>
      </c>
      <c r="AN433" s="290">
        <v>0.22632081423459621</v>
      </c>
      <c r="AO433" s="290">
        <v>0.22370156346401796</v>
      </c>
      <c r="AP433" s="304">
        <v>0.11676369558155737</v>
      </c>
      <c r="AQ433" s="304">
        <v>0.1069378678824606</v>
      </c>
      <c r="AR433" s="304">
        <v>9.9547446312735918E-2</v>
      </c>
      <c r="AS433" s="304">
        <v>0.22637624908221923</v>
      </c>
      <c r="AT433" s="304">
        <v>0.23942464431322608</v>
      </c>
      <c r="AU433" s="290">
        <v>0.1069378678824606</v>
      </c>
      <c r="AV433" s="292">
        <v>0.11676369558155737</v>
      </c>
      <c r="AW433" s="300">
        <f t="shared" si="73"/>
        <v>0.22370156346401798</v>
      </c>
      <c r="AX433" s="292">
        <v>0.10925405326148643</v>
      </c>
      <c r="AY433" s="300">
        <v>0.10729706028527372</v>
      </c>
      <c r="AZ433" s="300"/>
      <c r="BA433" s="235"/>
      <c r="BB433" s="235"/>
      <c r="BC433" s="235"/>
      <c r="BD433" s="235"/>
    </row>
    <row r="434" spans="1:56" x14ac:dyDescent="0.25">
      <c r="A434" s="283">
        <v>2015</v>
      </c>
      <c r="B434" s="283">
        <v>10</v>
      </c>
      <c r="C434" s="283">
        <v>31</v>
      </c>
      <c r="D434" s="283">
        <v>30</v>
      </c>
      <c r="E434" s="283">
        <f t="shared" si="65"/>
        <v>31</v>
      </c>
      <c r="F434" s="286">
        <v>0</v>
      </c>
      <c r="G434" s="290">
        <v>8.5097126641288559E-2</v>
      </c>
      <c r="H434" s="290">
        <v>0.20727239622964738</v>
      </c>
      <c r="I434" s="291">
        <v>2.8249273632738547E-2</v>
      </c>
      <c r="J434" s="301">
        <f t="shared" si="79"/>
        <v>3.189469354722306E-2</v>
      </c>
      <c r="Q434" s="305">
        <v>3878.0741720039846</v>
      </c>
      <c r="S434" s="301">
        <f t="shared" si="86"/>
        <v>-7.5348979068973407E-3</v>
      </c>
      <c r="T434" s="297">
        <v>0</v>
      </c>
      <c r="U434" s="298" t="e">
        <f>(Company_data!U434+Misc!T434)/(Company_data!J434-Company_data!I434)</f>
        <v>#DIV/0!</v>
      </c>
      <c r="V434" s="292" t="e">
        <f t="shared" si="70"/>
        <v>#DIV/0!</v>
      </c>
      <c r="W434" s="299">
        <v>1</v>
      </c>
      <c r="X434" s="290">
        <v>0.12217526958835881</v>
      </c>
      <c r="Y434" s="290">
        <v>0.20727239622964738</v>
      </c>
      <c r="Z434" s="296"/>
      <c r="AA434" s="296"/>
      <c r="AC434" s="290">
        <v>6.6862063299886251E-3</v>
      </c>
      <c r="AD434" s="292">
        <v>0</v>
      </c>
      <c r="AE434" s="301">
        <f t="shared" si="83"/>
        <v>2.8249273632738547E-2</v>
      </c>
      <c r="AF434" s="292">
        <v>0</v>
      </c>
      <c r="AG434" s="292">
        <v>0</v>
      </c>
      <c r="AH434" s="292">
        <v>0</v>
      </c>
      <c r="AI434" s="292">
        <v>0</v>
      </c>
      <c r="AJ434" s="301">
        <f t="shared" si="84"/>
        <v>2.8249273632738547E-2</v>
      </c>
      <c r="AK434" s="306">
        <f t="shared" si="90"/>
        <v>1103.1690910575339</v>
      </c>
      <c r="AL434" s="290">
        <v>0.19069993723653897</v>
      </c>
      <c r="AM434" s="306">
        <f t="shared" si="96"/>
        <v>2774.9050809464507</v>
      </c>
      <c r="AN434" s="290">
        <v>0.18984719971918537</v>
      </c>
      <c r="AO434" s="290">
        <v>0.18797454231145402</v>
      </c>
      <c r="AP434" s="304">
        <v>8.348127714270609E-2</v>
      </c>
      <c r="AQ434" s="304">
        <v>0.10449326516874795</v>
      </c>
      <c r="AR434" s="304">
        <v>0.10560281059525044</v>
      </c>
      <c r="AS434" s="304">
        <v>0.19263391191220183</v>
      </c>
      <c r="AT434" s="304">
        <v>0.19914909972680889</v>
      </c>
      <c r="AU434" s="290">
        <v>0.10449326516874795</v>
      </c>
      <c r="AV434" s="292">
        <v>8.348127714270609E-2</v>
      </c>
      <c r="AW434" s="300">
        <f t="shared" si="73"/>
        <v>0.18797454231145405</v>
      </c>
      <c r="AX434" s="292">
        <v>0.10608243946655821</v>
      </c>
      <c r="AY434" s="300">
        <v>0.10475007307789683</v>
      </c>
      <c r="AZ434" s="300"/>
      <c r="BA434" s="235"/>
      <c r="BB434" s="235"/>
      <c r="BC434" s="235"/>
      <c r="BD434" s="235"/>
    </row>
    <row r="435" spans="1:56" x14ac:dyDescent="0.25">
      <c r="A435" s="283">
        <v>2015</v>
      </c>
      <c r="B435" s="283">
        <v>11</v>
      </c>
      <c r="C435" s="283">
        <v>30</v>
      </c>
      <c r="D435" s="283">
        <v>31</v>
      </c>
      <c r="E435" s="283">
        <f t="shared" si="65"/>
        <v>30</v>
      </c>
      <c r="F435" s="286">
        <v>0</v>
      </c>
      <c r="G435" s="290">
        <v>3.3384080975692218E-2</v>
      </c>
      <c r="H435" s="290">
        <v>8.1314125786228E-2</v>
      </c>
      <c r="I435" s="291">
        <v>2.8112882474240364E-2</v>
      </c>
      <c r="J435" s="301">
        <f t="shared" si="79"/>
        <v>3.1368793861821634E-2</v>
      </c>
      <c r="Q435" s="305">
        <v>4007.3433110707842</v>
      </c>
      <c r="S435" s="301">
        <f t="shared" si="86"/>
        <v>-7.3487148065041544E-3</v>
      </c>
      <c r="T435" s="297">
        <v>0</v>
      </c>
      <c r="U435" s="298" t="e">
        <f>(Company_data!U435+Misc!T435)/(Company_data!J435-Company_data!I435)</f>
        <v>#DIV/0!</v>
      </c>
      <c r="V435" s="292" t="e">
        <f t="shared" si="70"/>
        <v>#DIV/0!</v>
      </c>
      <c r="W435" s="299">
        <v>1</v>
      </c>
      <c r="X435" s="290">
        <v>4.7930044810535782E-2</v>
      </c>
      <c r="Y435" s="290">
        <v>8.1314125786228E-2</v>
      </c>
      <c r="Z435" s="296"/>
      <c r="AA435" s="296"/>
      <c r="AC435" s="290">
        <v>2.7104708595409336E-3</v>
      </c>
      <c r="AD435" s="292">
        <v>0</v>
      </c>
      <c r="AE435" s="301">
        <f t="shared" si="83"/>
        <v>2.8112882474240364E-2</v>
      </c>
      <c r="AF435" s="292">
        <v>0</v>
      </c>
      <c r="AG435" s="292">
        <v>0</v>
      </c>
      <c r="AH435" s="292">
        <v>0</v>
      </c>
      <c r="AI435" s="292">
        <v>0</v>
      </c>
      <c r="AJ435" s="301">
        <f t="shared" si="84"/>
        <v>2.8112882474240364E-2</v>
      </c>
      <c r="AK435" s="306">
        <f t="shared" si="90"/>
        <v>1139.9413940927848</v>
      </c>
      <c r="AL435" s="290">
        <v>0.1442353572954814</v>
      </c>
      <c r="AM435" s="306">
        <f t="shared" si="96"/>
        <v>2867.4019169779995</v>
      </c>
      <c r="AN435" s="290">
        <v>0.12686924925726228</v>
      </c>
      <c r="AO435" s="290">
        <v>0.12613459523300874</v>
      </c>
      <c r="AP435" s="304">
        <v>3.2750174137302739E-2</v>
      </c>
      <c r="AQ435" s="304">
        <v>9.3384421095706036E-2</v>
      </c>
      <c r="AR435" s="304">
        <v>0.11085127631978919</v>
      </c>
      <c r="AS435" s="304">
        <v>0.13707607366728214</v>
      </c>
      <c r="AT435" s="304">
        <v>0.13039360487360135</v>
      </c>
      <c r="AU435" s="290">
        <v>9.3384421095706036E-2</v>
      </c>
      <c r="AV435" s="292">
        <v>3.2750174137302739E-2</v>
      </c>
      <c r="AW435" s="300">
        <f t="shared" si="73"/>
        <v>0.12613459523300877</v>
      </c>
      <c r="AX435" s="292">
        <v>9.3883031075237905E-2</v>
      </c>
      <c r="AY435" s="300">
        <v>9.3485168281570066E-2</v>
      </c>
      <c r="AZ435" s="300"/>
      <c r="BA435" s="235"/>
      <c r="BB435" s="235"/>
      <c r="BC435" s="235"/>
      <c r="BD435" s="235"/>
    </row>
    <row r="436" spans="1:56" x14ac:dyDescent="0.25">
      <c r="A436" s="283">
        <v>2015</v>
      </c>
      <c r="B436" s="283">
        <v>12</v>
      </c>
      <c r="C436" s="283">
        <v>31</v>
      </c>
      <c r="D436" s="283">
        <v>30</v>
      </c>
      <c r="E436" s="283">
        <f t="shared" si="65"/>
        <v>31</v>
      </c>
      <c r="F436" s="286">
        <v>0</v>
      </c>
      <c r="G436" s="290">
        <v>1.8197633618376136E-2</v>
      </c>
      <c r="H436" s="290">
        <v>4.4324259521589131E-2</v>
      </c>
      <c r="I436" s="291">
        <v>2.8577112797765501E-2</v>
      </c>
      <c r="J436" s="301">
        <f t="shared" si="79"/>
        <v>3.0869134877899412E-2</v>
      </c>
      <c r="Q436" s="305">
        <v>3878.0741720039846</v>
      </c>
      <c r="S436" s="301">
        <f t="shared" si="86"/>
        <v>-7.1525814850127364E-3</v>
      </c>
      <c r="T436" s="297">
        <v>0</v>
      </c>
      <c r="U436" s="298" t="e">
        <f>(Company_data!U436+Misc!T436)/(Company_data!J436-Company_data!I436)</f>
        <v>#DIV/0!</v>
      </c>
      <c r="V436" s="292" t="e">
        <f t="shared" si="70"/>
        <v>#DIV/0!</v>
      </c>
      <c r="W436" s="299">
        <v>1</v>
      </c>
      <c r="X436" s="290">
        <v>2.6126625903212995E-2</v>
      </c>
      <c r="Y436" s="290">
        <v>4.4324259521589131E-2</v>
      </c>
      <c r="Z436" s="296"/>
      <c r="AA436" s="296"/>
      <c r="AC436" s="290">
        <v>1.4298148232770687E-3</v>
      </c>
      <c r="AD436" s="292">
        <v>0</v>
      </c>
      <c r="AE436" s="301">
        <f t="shared" si="83"/>
        <v>2.8577112797765501E-2</v>
      </c>
      <c r="AF436" s="292">
        <v>0</v>
      </c>
      <c r="AG436" s="292">
        <v>0</v>
      </c>
      <c r="AH436" s="292">
        <v>0</v>
      </c>
      <c r="AI436" s="292">
        <v>0</v>
      </c>
      <c r="AJ436" s="301">
        <f t="shared" si="84"/>
        <v>2.8577112797765501E-2</v>
      </c>
      <c r="AK436" s="306">
        <f t="shared" si="90"/>
        <v>1103.1690910575339</v>
      </c>
      <c r="AL436" s="290">
        <v>0.13153066260270385</v>
      </c>
      <c r="AM436" s="306">
        <f t="shared" si="96"/>
        <v>2774.9050809464507</v>
      </c>
      <c r="AN436" s="290">
        <v>0.11209707839686112</v>
      </c>
      <c r="AO436" s="290">
        <v>0.11169661912468989</v>
      </c>
      <c r="AP436" s="304">
        <v>1.7852091549939556E-2</v>
      </c>
      <c r="AQ436" s="304">
        <v>9.3844527574750342E-2</v>
      </c>
      <c r="AR436" s="304">
        <v>0.11333302898432771</v>
      </c>
      <c r="AS436" s="304">
        <v>0.1219053629437486</v>
      </c>
      <c r="AT436" s="304">
        <v>9.0790441666654703E-2</v>
      </c>
      <c r="AU436" s="290">
        <v>9.3844527574750342E-2</v>
      </c>
      <c r="AV436" s="292">
        <v>1.7852091549939556E-2</v>
      </c>
      <c r="AW436" s="300">
        <f t="shared" si="73"/>
        <v>0.11169661912468989</v>
      </c>
      <c r="AX436" s="292">
        <v>9.0790441666654703E-2</v>
      </c>
      <c r="AY436" s="300">
        <v>9.3899444778484997E-2</v>
      </c>
      <c r="AZ436" s="300"/>
      <c r="BA436" s="235">
        <f>AVERAGE(AU425:AU436)</f>
        <v>0.10110023390309809</v>
      </c>
      <c r="BB436" s="235">
        <f>AVERAGE(AV425:AV436)</f>
        <v>7.0368922149787266E-2</v>
      </c>
      <c r="BC436" s="235">
        <f t="shared" ref="BC436" si="97">AVERAGE(AW425:AW436)</f>
        <v>0.1714691560528854</v>
      </c>
      <c r="BD436" s="235">
        <f>AVERAGE(AL425:AL436)</f>
        <v>0.17146890597660883</v>
      </c>
    </row>
    <row r="437" spans="1:56" x14ac:dyDescent="0.25">
      <c r="A437" s="283">
        <v>2016</v>
      </c>
      <c r="B437" s="283">
        <v>1</v>
      </c>
      <c r="C437" s="283">
        <v>31</v>
      </c>
      <c r="D437" s="283">
        <v>31</v>
      </c>
      <c r="E437" s="283">
        <f t="shared" si="65"/>
        <v>31</v>
      </c>
      <c r="F437" s="286">
        <v>0</v>
      </c>
      <c r="G437" s="290">
        <v>1.2606847732318573E-2</v>
      </c>
      <c r="H437" s="290">
        <v>3.0844676354548413E-2</v>
      </c>
      <c r="I437" s="291">
        <v>2.8008947961340059E-2</v>
      </c>
      <c r="J437" s="301">
        <f t="shared" si="79"/>
        <v>3.0399931835775575E-2</v>
      </c>
      <c r="Q437" s="305">
        <v>5909.8281124563309</v>
      </c>
      <c r="S437" s="301">
        <f t="shared" si="86"/>
        <v>-6.9516957305720169E-3</v>
      </c>
      <c r="T437" s="297">
        <v>0</v>
      </c>
      <c r="U437" s="298" t="e">
        <f>(Company_data!U437+Misc!T437)/(Company_data!J437-Company_data!I437)</f>
        <v>#DIV/0!</v>
      </c>
      <c r="V437" s="292" t="e">
        <f t="shared" si="70"/>
        <v>#DIV/0!</v>
      </c>
      <c r="W437" s="299">
        <v>1</v>
      </c>
      <c r="X437" s="290">
        <v>1.8237828622229842E-2</v>
      </c>
      <c r="Y437" s="290">
        <v>3.0844676354548413E-2</v>
      </c>
      <c r="Z437" s="296"/>
      <c r="AA437" s="296"/>
      <c r="AC437" s="290">
        <v>9.9498955982414228E-4</v>
      </c>
      <c r="AD437" s="292">
        <v>0</v>
      </c>
      <c r="AE437" s="301">
        <f t="shared" si="83"/>
        <v>2.8008947961340059E-2</v>
      </c>
      <c r="AF437" s="292">
        <v>0</v>
      </c>
      <c r="AG437" s="292">
        <v>0</v>
      </c>
      <c r="AH437" s="292">
        <v>0</v>
      </c>
      <c r="AI437" s="292">
        <v>0</v>
      </c>
      <c r="AJ437" s="301">
        <f t="shared" si="84"/>
        <v>2.8008947961340059E-2</v>
      </c>
      <c r="AK437" s="306">
        <f t="shared" si="90"/>
        <v>1902.4848013855467</v>
      </c>
      <c r="AL437" s="290">
        <v>0.13994819696220115</v>
      </c>
      <c r="AM437" s="306">
        <f t="shared" si="96"/>
        <v>4007.3433110707842</v>
      </c>
      <c r="AN437" s="290">
        <v>0.11823753993031459</v>
      </c>
      <c r="AO437" s="290">
        <v>0.12136350124688837</v>
      </c>
      <c r="AP437" s="304">
        <v>1.5307297325837793E-2</v>
      </c>
      <c r="AQ437" s="304">
        <v>0.10605620392105057</v>
      </c>
      <c r="AR437" s="304">
        <v>0.12734134922988255</v>
      </c>
      <c r="AS437" s="304">
        <v>0.12809394346257225</v>
      </c>
      <c r="AT437" s="304">
        <v>0.1034091181655212</v>
      </c>
      <c r="AU437" s="290">
        <v>0.10605620392105057</v>
      </c>
      <c r="AV437" s="292">
        <v>1.5307297325837793E-2</v>
      </c>
      <c r="AW437" s="300">
        <f t="shared" si="73"/>
        <v>0.12136350124688837</v>
      </c>
      <c r="AX437" s="292">
        <v>0.1034091181655212</v>
      </c>
      <c r="AY437" s="300">
        <v>0.10563069219799602</v>
      </c>
      <c r="AZ437" s="300"/>
      <c r="BA437" s="235"/>
      <c r="BB437" s="235"/>
      <c r="BC437" s="235"/>
      <c r="BD437" s="235"/>
    </row>
    <row r="438" spans="1:56" x14ac:dyDescent="0.25">
      <c r="A438" s="283">
        <v>2016</v>
      </c>
      <c r="B438" s="283">
        <v>2</v>
      </c>
      <c r="C438" s="283">
        <v>29</v>
      </c>
      <c r="D438" s="283">
        <v>29</v>
      </c>
      <c r="E438" s="283">
        <f t="shared" si="65"/>
        <v>29</v>
      </c>
      <c r="F438" s="286">
        <v>0</v>
      </c>
      <c r="G438" s="290">
        <v>1.689704751167076E-2</v>
      </c>
      <c r="H438" s="290">
        <v>4.1341338684437283E-2</v>
      </c>
      <c r="I438" s="291">
        <v>2.7355303229797959E-2</v>
      </c>
      <c r="J438" s="301">
        <f t="shared" si="79"/>
        <v>2.9961526985730551E-2</v>
      </c>
      <c r="Q438" s="305">
        <v>5528.5488793946333</v>
      </c>
      <c r="S438" s="301">
        <f t="shared" si="86"/>
        <v>-6.7431256576311292E-3</v>
      </c>
      <c r="T438" s="297">
        <v>0</v>
      </c>
      <c r="U438" s="298" t="e">
        <f>(Company_data!U438+Misc!T438)/(Company_data!J438-Company_data!I438)</f>
        <v>#DIV/0!</v>
      </c>
      <c r="V438" s="292" t="e">
        <f t="shared" si="70"/>
        <v>#DIV/0!</v>
      </c>
      <c r="W438" s="299">
        <v>1</v>
      </c>
      <c r="X438" s="290">
        <v>2.4444291172766523E-2</v>
      </c>
      <c r="Y438" s="290">
        <v>4.1341338684437283E-2</v>
      </c>
      <c r="Z438" s="296"/>
      <c r="AA438" s="296"/>
      <c r="AC438" s="290">
        <v>1.4255634029116304E-3</v>
      </c>
      <c r="AD438" s="292">
        <v>0</v>
      </c>
      <c r="AE438" s="301">
        <f t="shared" si="83"/>
        <v>2.7355303229797959E-2</v>
      </c>
      <c r="AF438" s="292">
        <v>0</v>
      </c>
      <c r="AG438" s="292">
        <v>0</v>
      </c>
      <c r="AH438" s="292">
        <v>0</v>
      </c>
      <c r="AI438" s="292">
        <v>0</v>
      </c>
      <c r="AJ438" s="301">
        <f t="shared" si="84"/>
        <v>2.7355303229797959E-2</v>
      </c>
      <c r="AK438" s="306">
        <f t="shared" si="90"/>
        <v>1909.0129855242471</v>
      </c>
      <c r="AL438" s="290">
        <v>0.13908841384794887</v>
      </c>
      <c r="AM438" s="306">
        <f t="shared" si="96"/>
        <v>3619.5358938703862</v>
      </c>
      <c r="AN438" s="290">
        <v>0.11639812386327644</v>
      </c>
      <c r="AO438" s="290">
        <v>0.10724811510298325</v>
      </c>
      <c r="AP438" s="304">
        <v>8.9925551219460914E-3</v>
      </c>
      <c r="AQ438" s="304">
        <v>9.8255559981037147E-2</v>
      </c>
      <c r="AR438" s="304">
        <v>0.12219136633627815</v>
      </c>
      <c r="AS438" s="304">
        <v>0.1278688463937673</v>
      </c>
      <c r="AT438" s="304">
        <v>9.6618930282413237E-2</v>
      </c>
      <c r="AU438" s="290">
        <v>9.8255559981037147E-2</v>
      </c>
      <c r="AV438" s="292">
        <v>8.9925551219460914E-3</v>
      </c>
      <c r="AW438" s="300">
        <f t="shared" si="73"/>
        <v>0.10724811510298324</v>
      </c>
      <c r="AX438" s="292">
        <v>9.6618930282413237E-2</v>
      </c>
      <c r="AY438" s="300">
        <v>9.9501076351605683E-2</v>
      </c>
      <c r="AZ438" s="300"/>
      <c r="BA438" s="235"/>
      <c r="BB438" s="235"/>
      <c r="BC438" s="235"/>
      <c r="BD438" s="235"/>
    </row>
    <row r="439" spans="1:56" x14ac:dyDescent="0.25">
      <c r="A439" s="283">
        <v>2016</v>
      </c>
      <c r="B439" s="283">
        <v>3</v>
      </c>
      <c r="C439" s="283">
        <v>31</v>
      </c>
      <c r="D439" s="283">
        <v>31</v>
      </c>
      <c r="E439" s="283">
        <f t="shared" si="65"/>
        <v>31</v>
      </c>
      <c r="F439" s="286">
        <v>0</v>
      </c>
      <c r="G439" s="290">
        <v>3.1098510250132688E-2</v>
      </c>
      <c r="H439" s="290">
        <v>7.6087496584487962E-2</v>
      </c>
      <c r="I439" s="291">
        <v>2.7518629938591232E-2</v>
      </c>
      <c r="J439" s="301">
        <f t="shared" si="79"/>
        <v>2.9553160416227454E-2</v>
      </c>
      <c r="Q439" s="305">
        <v>5909.8281124563309</v>
      </c>
      <c r="S439" s="301">
        <f t="shared" si="86"/>
        <v>-6.5297698049532858E-3</v>
      </c>
      <c r="T439" s="297">
        <v>0</v>
      </c>
      <c r="U439" s="298" t="e">
        <f>(Company_data!U439+Misc!T439)/(Company_data!J439-Company_data!I439)</f>
        <v>#DIV/0!</v>
      </c>
      <c r="V439" s="292" t="e">
        <f t="shared" si="70"/>
        <v>#DIV/0!</v>
      </c>
      <c r="W439" s="299">
        <v>1</v>
      </c>
      <c r="X439" s="290">
        <v>4.4988986334355274E-2</v>
      </c>
      <c r="Y439" s="290">
        <v>7.6087496584487962E-2</v>
      </c>
      <c r="Z439" s="296"/>
      <c r="AA439" s="296"/>
      <c r="AC439" s="290">
        <v>2.4544353736931602E-3</v>
      </c>
      <c r="AD439" s="292">
        <v>0</v>
      </c>
      <c r="AE439" s="301">
        <f t="shared" si="83"/>
        <v>2.7518629938591232E-2</v>
      </c>
      <c r="AF439" s="292">
        <v>0</v>
      </c>
      <c r="AG439" s="292">
        <v>0</v>
      </c>
      <c r="AH439" s="292">
        <v>0</v>
      </c>
      <c r="AI439" s="292">
        <v>0</v>
      </c>
      <c r="AJ439" s="301">
        <f t="shared" si="84"/>
        <v>2.7518629938591232E-2</v>
      </c>
      <c r="AK439" s="306">
        <f t="shared" si="90"/>
        <v>1902.4848013855467</v>
      </c>
      <c r="AL439" s="290">
        <v>0.1466692719997226</v>
      </c>
      <c r="AM439" s="306">
        <f t="shared" si="96"/>
        <v>4007.3433110707842</v>
      </c>
      <c r="AN439" s="290">
        <v>0.13937450536525309</v>
      </c>
      <c r="AO439" s="290">
        <v>0.16487411158575693</v>
      </c>
      <c r="AP439" s="304">
        <v>5.31270621992447E-2</v>
      </c>
      <c r="AQ439" s="304">
        <v>0.11174704938651221</v>
      </c>
      <c r="AR439" s="304">
        <v>0.1155707617495899</v>
      </c>
      <c r="AS439" s="304">
        <v>0.13912992462543122</v>
      </c>
      <c r="AT439" s="304">
        <v>0.10314128586816575</v>
      </c>
      <c r="AU439" s="290">
        <v>0.11174704938651221</v>
      </c>
      <c r="AV439" s="292">
        <v>5.31270621992447E-2</v>
      </c>
      <c r="AW439" s="300">
        <f t="shared" si="73"/>
        <v>0.16487411158575691</v>
      </c>
      <c r="AX439" s="292">
        <v>0.10314128586816575</v>
      </c>
      <c r="AY439" s="300">
        <v>0.10827599511512041</v>
      </c>
      <c r="AZ439" s="300"/>
      <c r="BA439" s="235"/>
      <c r="BB439" s="235"/>
      <c r="BC439" s="235"/>
      <c r="BD439" s="235"/>
    </row>
    <row r="440" spans="1:56" x14ac:dyDescent="0.25">
      <c r="A440" s="283">
        <v>2016</v>
      </c>
      <c r="B440" s="283">
        <v>4</v>
      </c>
      <c r="C440" s="283">
        <v>30</v>
      </c>
      <c r="D440" s="283">
        <v>31</v>
      </c>
      <c r="E440" s="283">
        <f t="shared" si="65"/>
        <v>30</v>
      </c>
      <c r="F440" s="286">
        <v>0</v>
      </c>
      <c r="G440" s="290">
        <v>5.484627200126533E-2</v>
      </c>
      <c r="H440" s="290">
        <v>0.13419020718365016</v>
      </c>
      <c r="I440" s="291">
        <v>2.7785440028814751E-2</v>
      </c>
      <c r="J440" s="301">
        <f t="shared" si="79"/>
        <v>2.9161994444384248E-2</v>
      </c>
      <c r="Q440" s="305">
        <v>5909.8281124563309</v>
      </c>
      <c r="S440" s="301">
        <f t="shared" si="86"/>
        <v>-6.3044758544909749E-3</v>
      </c>
      <c r="T440" s="297">
        <v>0</v>
      </c>
      <c r="U440" s="298" t="e">
        <f>(Company_data!U440+Misc!T440)/(Company_data!J440-Company_data!I440)</f>
        <v>#DIV/0!</v>
      </c>
      <c r="V440" s="292" t="e">
        <f t="shared" si="70"/>
        <v>#DIV/0!</v>
      </c>
      <c r="W440" s="299">
        <v>1</v>
      </c>
      <c r="X440" s="290">
        <v>7.9343935182384848E-2</v>
      </c>
      <c r="Y440" s="290">
        <v>0.13419020718365016</v>
      </c>
      <c r="Z440" s="296"/>
      <c r="AA440" s="296"/>
      <c r="AC440" s="290">
        <v>4.4730069061216732E-3</v>
      </c>
      <c r="AD440" s="292">
        <v>0</v>
      </c>
      <c r="AE440" s="301">
        <f t="shared" si="83"/>
        <v>2.7785440028814751E-2</v>
      </c>
      <c r="AF440" s="292">
        <v>0</v>
      </c>
      <c r="AG440" s="292">
        <v>0</v>
      </c>
      <c r="AH440" s="292">
        <v>0</v>
      </c>
      <c r="AI440" s="292">
        <v>0</v>
      </c>
      <c r="AJ440" s="301">
        <f t="shared" si="84"/>
        <v>2.7785440028814751E-2</v>
      </c>
      <c r="AK440" s="306">
        <f t="shared" si="90"/>
        <v>1902.4848013855467</v>
      </c>
      <c r="AL440" s="290">
        <v>0.1632483746397336</v>
      </c>
      <c r="AM440" s="306">
        <f t="shared" si="96"/>
        <v>4007.3433110707842</v>
      </c>
      <c r="AN440" s="290">
        <v>0.16341135725308512</v>
      </c>
      <c r="AO440" s="290">
        <v>0.16220581996191302</v>
      </c>
      <c r="AP440" s="304">
        <v>5.3804834709428935E-2</v>
      </c>
      <c r="AQ440" s="304">
        <v>0.10840098525248409</v>
      </c>
      <c r="AR440" s="304">
        <v>0.10840210263846829</v>
      </c>
      <c r="AS440" s="304">
        <v>0.15997858065228476</v>
      </c>
      <c r="AT440" s="304">
        <v>0.16930592462331595</v>
      </c>
      <c r="AU440" s="290">
        <v>0.10840098525248409</v>
      </c>
      <c r="AV440" s="292">
        <v>5.3804834709428935E-2</v>
      </c>
      <c r="AW440" s="300">
        <f t="shared" si="73"/>
        <v>0.16220581996191302</v>
      </c>
      <c r="AX440" s="292">
        <v>0.10932317826808875</v>
      </c>
      <c r="AY440" s="300">
        <v>0.10856508525181978</v>
      </c>
      <c r="AZ440" s="300"/>
      <c r="BA440" s="235"/>
      <c r="BB440" s="235"/>
      <c r="BC440" s="235"/>
      <c r="BD440" s="235"/>
    </row>
    <row r="441" spans="1:56" x14ac:dyDescent="0.25">
      <c r="A441" s="283">
        <v>2016</v>
      </c>
      <c r="B441" s="283">
        <v>5</v>
      </c>
      <c r="C441" s="283">
        <v>31</v>
      </c>
      <c r="D441" s="283">
        <v>30</v>
      </c>
      <c r="E441" s="283">
        <f t="shared" si="65"/>
        <v>31</v>
      </c>
      <c r="F441" s="286">
        <v>0</v>
      </c>
      <c r="G441" s="290">
        <v>0.10016684221210172</v>
      </c>
      <c r="H441" s="290">
        <v>0.24507425607822206</v>
      </c>
      <c r="I441" s="291">
        <v>2.7054185206294129E-2</v>
      </c>
      <c r="J441" s="301">
        <f t="shared" si="79"/>
        <v>2.8785508326170894E-2</v>
      </c>
      <c r="Q441" s="305">
        <v>5719.1884959254821</v>
      </c>
      <c r="S441" s="301">
        <f t="shared" si="86"/>
        <v>-6.0635255948101978E-3</v>
      </c>
      <c r="T441" s="297">
        <v>0</v>
      </c>
      <c r="U441" s="298" t="e">
        <f>(Company_data!U441+Misc!T441)/(Company_data!J441-Company_data!I441)</f>
        <v>#DIV/0!</v>
      </c>
      <c r="V441" s="292" t="e">
        <f t="shared" si="70"/>
        <v>#DIV/0!</v>
      </c>
      <c r="W441" s="299">
        <v>1</v>
      </c>
      <c r="X441" s="290">
        <v>0.14490741386612038</v>
      </c>
      <c r="Y441" s="290">
        <v>0.24507425607822206</v>
      </c>
      <c r="Z441" s="296"/>
      <c r="AA441" s="296"/>
      <c r="AC441" s="290">
        <v>7.905621163813617E-3</v>
      </c>
      <c r="AD441" s="292">
        <v>0</v>
      </c>
      <c r="AE441" s="301">
        <f t="shared" si="83"/>
        <v>2.7054185206294129E-2</v>
      </c>
      <c r="AF441" s="292">
        <v>0</v>
      </c>
      <c r="AG441" s="292">
        <v>0</v>
      </c>
      <c r="AH441" s="292">
        <v>0</v>
      </c>
      <c r="AI441" s="292">
        <v>0</v>
      </c>
      <c r="AJ441" s="301">
        <f t="shared" si="84"/>
        <v>2.7054185206294129E-2</v>
      </c>
      <c r="AK441" s="306">
        <f t="shared" si="90"/>
        <v>1841.1143239214975</v>
      </c>
      <c r="AL441" s="290">
        <v>0.20260241587459421</v>
      </c>
      <c r="AM441" s="306">
        <f t="shared" si="96"/>
        <v>3878.0741720039846</v>
      </c>
      <c r="AN441" s="290">
        <v>0.21909674981708574</v>
      </c>
      <c r="AO441" s="290">
        <v>0.21689505297937081</v>
      </c>
      <c r="AP441" s="304">
        <v>9.8264844481375915E-2</v>
      </c>
      <c r="AQ441" s="304">
        <v>0.11863020849799488</v>
      </c>
      <c r="AR441" s="304">
        <v>0.10243557366249249</v>
      </c>
      <c r="AS441" s="304">
        <v>0.20751073675803819</v>
      </c>
      <c r="AT441" s="304">
        <v>0.23004209966470932</v>
      </c>
      <c r="AU441" s="290">
        <v>0.11863020849799488</v>
      </c>
      <c r="AV441" s="292">
        <v>9.8264844481375915E-2</v>
      </c>
      <c r="AW441" s="300">
        <f t="shared" si="73"/>
        <v>0.21689505297937078</v>
      </c>
      <c r="AX441" s="292">
        <v>0.12049441172934804</v>
      </c>
      <c r="AY441" s="300">
        <v>0.11892990760498404</v>
      </c>
      <c r="AZ441" s="300"/>
      <c r="BA441" s="235"/>
      <c r="BB441" s="235"/>
      <c r="BC441" s="235"/>
      <c r="BD441" s="235"/>
    </row>
    <row r="442" spans="1:56" x14ac:dyDescent="0.25">
      <c r="A442" s="283">
        <v>2016</v>
      </c>
      <c r="B442" s="283">
        <v>6</v>
      </c>
      <c r="C442" s="283">
        <v>30</v>
      </c>
      <c r="D442" s="283">
        <v>31</v>
      </c>
      <c r="E442" s="283">
        <f t="shared" si="65"/>
        <v>30</v>
      </c>
      <c r="F442" s="286">
        <v>0</v>
      </c>
      <c r="G442" s="290">
        <v>0.13038857193465256</v>
      </c>
      <c r="H442" s="290">
        <v>0.31901656838021075</v>
      </c>
      <c r="I442" s="291">
        <v>2.7965502352556761E-2</v>
      </c>
      <c r="J442" s="301">
        <f t="shared" si="79"/>
        <v>2.8425134220367989E-2</v>
      </c>
      <c r="Q442" s="305">
        <v>5909.8281124563309</v>
      </c>
      <c r="S442" s="301">
        <f t="shared" si="86"/>
        <v>-5.797032500950202E-3</v>
      </c>
      <c r="T442" s="297">
        <v>0</v>
      </c>
      <c r="U442" s="298" t="e">
        <f>(Company_data!U442+Misc!T442)/(Company_data!J442-Company_data!I442)</f>
        <v>#DIV/0!</v>
      </c>
      <c r="V442" s="292" t="e">
        <f t="shared" si="70"/>
        <v>#DIV/0!</v>
      </c>
      <c r="W442" s="299">
        <v>1</v>
      </c>
      <c r="X442" s="290">
        <v>0.18862799644555822</v>
      </c>
      <c r="Y442" s="290">
        <v>0.31901656838021075</v>
      </c>
      <c r="Z442" s="296"/>
      <c r="AA442" s="296"/>
      <c r="AC442" s="290">
        <v>1.0633885612673692E-2</v>
      </c>
      <c r="AD442" s="292">
        <v>0</v>
      </c>
      <c r="AE442" s="301">
        <f t="shared" si="83"/>
        <v>2.7965502352556761E-2</v>
      </c>
      <c r="AF442" s="292">
        <v>0</v>
      </c>
      <c r="AG442" s="292">
        <v>0</v>
      </c>
      <c r="AH442" s="292">
        <v>0</v>
      </c>
      <c r="AI442" s="292">
        <v>0</v>
      </c>
      <c r="AJ442" s="301">
        <f t="shared" si="84"/>
        <v>2.7965502352556761E-2</v>
      </c>
      <c r="AK442" s="306">
        <f t="shared" si="90"/>
        <v>1902.4848013855467</v>
      </c>
      <c r="AL442" s="290">
        <v>0.22979325616086521</v>
      </c>
      <c r="AM442" s="306">
        <f t="shared" si="96"/>
        <v>4007.3433110707842</v>
      </c>
      <c r="AN442" s="290">
        <v>0.25064904256970755</v>
      </c>
      <c r="AO442" s="290">
        <v>0.24778306316811272</v>
      </c>
      <c r="AP442" s="304">
        <v>0.12791271502975837</v>
      </c>
      <c r="AQ442" s="304">
        <v>0.11987034813835432</v>
      </c>
      <c r="AR442" s="304">
        <v>9.9404684226212667E-2</v>
      </c>
      <c r="AS442" s="304">
        <v>0.23949831416612502</v>
      </c>
      <c r="AT442" s="304">
        <v>0.26497513427311076</v>
      </c>
      <c r="AU442" s="290">
        <v>0.11987034813835432</v>
      </c>
      <c r="AV442" s="292">
        <v>0.12791271502975837</v>
      </c>
      <c r="AW442" s="300">
        <f t="shared" si="73"/>
        <v>0.24778306316811269</v>
      </c>
      <c r="AX442" s="292">
        <v>0.12237538496296398</v>
      </c>
      <c r="AY442" s="300">
        <v>0.12026047063505496</v>
      </c>
      <c r="AZ442" s="300"/>
      <c r="BA442" s="235"/>
      <c r="BB442" s="235"/>
      <c r="BC442" s="235"/>
      <c r="BD442" s="235"/>
    </row>
    <row r="443" spans="1:56" x14ac:dyDescent="0.25">
      <c r="A443" s="283">
        <v>2016</v>
      </c>
      <c r="B443" s="283">
        <v>7</v>
      </c>
      <c r="C443" s="283">
        <v>31</v>
      </c>
      <c r="D443" s="283">
        <v>30</v>
      </c>
      <c r="E443" s="283">
        <f t="shared" si="65"/>
        <v>31</v>
      </c>
      <c r="F443" s="286">
        <v>0</v>
      </c>
      <c r="G443" s="290">
        <v>0.15449036133566046</v>
      </c>
      <c r="H443" s="290">
        <v>0.37798546444562309</v>
      </c>
      <c r="I443" s="291">
        <v>2.7676193652982545E-2</v>
      </c>
      <c r="J443" s="301">
        <f t="shared" si="79"/>
        <v>2.8086176827044913E-2</v>
      </c>
      <c r="Q443" s="305">
        <v>5719.1884959254821</v>
      </c>
      <c r="S443" s="301">
        <f t="shared" si="86"/>
        <v>-5.5305772067510174E-3</v>
      </c>
      <c r="T443" s="297">
        <v>0</v>
      </c>
      <c r="U443" s="298" t="e">
        <f>(Company_data!U443+Misc!T443)/(Company_data!J443-Company_data!I443)</f>
        <v>#DIV/0!</v>
      </c>
      <c r="V443" s="292" t="e">
        <f t="shared" si="70"/>
        <v>#DIV/0!</v>
      </c>
      <c r="W443" s="299">
        <v>1</v>
      </c>
      <c r="X443" s="290">
        <v>0.22349510310996265</v>
      </c>
      <c r="Y443" s="290">
        <v>0.37798546444562309</v>
      </c>
      <c r="Z443" s="296"/>
      <c r="AA443" s="296"/>
      <c r="AC443" s="290">
        <v>1.2193079498245907E-2</v>
      </c>
      <c r="AD443" s="292">
        <v>0</v>
      </c>
      <c r="AE443" s="301">
        <f t="shared" si="83"/>
        <v>2.7676193652982545E-2</v>
      </c>
      <c r="AF443" s="292">
        <v>0</v>
      </c>
      <c r="AG443" s="292">
        <v>0</v>
      </c>
      <c r="AH443" s="292">
        <v>0</v>
      </c>
      <c r="AI443" s="292">
        <v>0</v>
      </c>
      <c r="AJ443" s="301">
        <f t="shared" si="84"/>
        <v>2.7676193652982545E-2</v>
      </c>
      <c r="AK443" s="306">
        <f t="shared" si="90"/>
        <v>1841.1143239214975</v>
      </c>
      <c r="AL443" s="290">
        <v>0.25521931153886379</v>
      </c>
      <c r="AM443" s="306">
        <f t="shared" si="96"/>
        <v>3878.0741720039846</v>
      </c>
      <c r="AN443" s="290">
        <v>0.28173171759093252</v>
      </c>
      <c r="AO443" s="290">
        <v>0.27833597372501406</v>
      </c>
      <c r="AP443" s="304">
        <v>0.15155685249989992</v>
      </c>
      <c r="AQ443" s="304">
        <v>0.12677912122511414</v>
      </c>
      <c r="AR443" s="304">
        <v>0.10072895020320334</v>
      </c>
      <c r="AS443" s="304">
        <v>0.2688878426256659</v>
      </c>
      <c r="AT443" s="304">
        <v>0.29874051818388597</v>
      </c>
      <c r="AU443" s="290">
        <v>0.12677912122511414</v>
      </c>
      <c r="AV443" s="292">
        <v>0.15155685249989992</v>
      </c>
      <c r="AW443" s="300">
        <f t="shared" si="73"/>
        <v>0.27833597372501406</v>
      </c>
      <c r="AX443" s="292">
        <v>0.12978179373110041</v>
      </c>
      <c r="AY443" s="300">
        <v>0.12724135625527203</v>
      </c>
      <c r="AZ443" s="300"/>
      <c r="BA443" s="235"/>
      <c r="BB443" s="235"/>
      <c r="BC443" s="235"/>
      <c r="BD443" s="235"/>
    </row>
    <row r="444" spans="1:56" x14ac:dyDescent="0.25">
      <c r="A444" s="283">
        <v>2016</v>
      </c>
      <c r="B444" s="283">
        <v>8</v>
      </c>
      <c r="C444" s="283">
        <v>31</v>
      </c>
      <c r="D444" s="283">
        <v>31</v>
      </c>
      <c r="E444" s="283">
        <f t="shared" si="65"/>
        <v>31</v>
      </c>
      <c r="F444" s="286">
        <v>0</v>
      </c>
      <c r="G444" s="290">
        <v>0.15623305083713904</v>
      </c>
      <c r="H444" s="290">
        <v>0.38224923400966548</v>
      </c>
      <c r="I444" s="291">
        <v>2.555916362480198E-2</v>
      </c>
      <c r="J444" s="301">
        <f t="shared" si="79"/>
        <v>2.7772389154271878E-2</v>
      </c>
      <c r="Q444" s="305">
        <v>5909.8281124563309</v>
      </c>
      <c r="S444" s="301">
        <f t="shared" si="86"/>
        <v>-5.2588195713627918E-3</v>
      </c>
      <c r="T444" s="297">
        <v>0</v>
      </c>
      <c r="U444" s="298" t="e">
        <f>(Company_data!U444+Misc!T444)/(Company_data!J444-Company_data!I444)</f>
        <v>#DIV/0!</v>
      </c>
      <c r="V444" s="292" t="e">
        <f t="shared" si="70"/>
        <v>#DIV/0!</v>
      </c>
      <c r="W444" s="299">
        <v>1</v>
      </c>
      <c r="X444" s="290">
        <v>0.22601618317252645</v>
      </c>
      <c r="Y444" s="290">
        <v>0.38224923400966548</v>
      </c>
      <c r="Z444" s="296"/>
      <c r="AA444" s="296"/>
      <c r="AC444" s="290">
        <v>1.2330620451924693E-2</v>
      </c>
      <c r="AD444" s="292">
        <v>0</v>
      </c>
      <c r="AE444" s="301">
        <f t="shared" si="83"/>
        <v>2.555916362480198E-2</v>
      </c>
      <c r="AF444" s="292">
        <v>0</v>
      </c>
      <c r="AG444" s="292">
        <v>0</v>
      </c>
      <c r="AH444" s="292">
        <v>0</v>
      </c>
      <c r="AI444" s="292">
        <v>0</v>
      </c>
      <c r="AJ444" s="301">
        <f t="shared" si="84"/>
        <v>2.555916362480198E-2</v>
      </c>
      <c r="AK444" s="306">
        <f t="shared" si="90"/>
        <v>3042.4261954783315</v>
      </c>
      <c r="AL444" s="290">
        <v>0.26176428716562478</v>
      </c>
      <c r="AM444" s="306">
        <f t="shared" si="96"/>
        <v>2867.4019169779995</v>
      </c>
      <c r="AN444" s="290">
        <v>0.28359160181980497</v>
      </c>
      <c r="AO444" s="290">
        <v>0.28015755312286872</v>
      </c>
      <c r="AP444" s="304">
        <v>0.15326645129587185</v>
      </c>
      <c r="AQ444" s="304">
        <v>0.12689110182699681</v>
      </c>
      <c r="AR444" s="304">
        <v>0.10553123632848573</v>
      </c>
      <c r="AS444" s="304">
        <v>0.27513226254750262</v>
      </c>
      <c r="AT444" s="304">
        <v>0.30079525588442907</v>
      </c>
      <c r="AU444" s="290">
        <v>0.12689110182699681</v>
      </c>
      <c r="AV444" s="292">
        <v>0.15326645129587185</v>
      </c>
      <c r="AW444" s="300">
        <f t="shared" si="73"/>
        <v>0.28015755312286866</v>
      </c>
      <c r="AX444" s="292">
        <v>0.12993063521429082</v>
      </c>
      <c r="AY444" s="300">
        <v>0.12735855098266588</v>
      </c>
      <c r="AZ444" s="300"/>
      <c r="BA444" s="235"/>
      <c r="BB444" s="235"/>
      <c r="BC444" s="235"/>
      <c r="BD444" s="235"/>
    </row>
    <row r="445" spans="1:56" x14ac:dyDescent="0.25">
      <c r="A445" s="283">
        <v>2016</v>
      </c>
      <c r="B445" s="283">
        <v>9</v>
      </c>
      <c r="C445" s="283">
        <v>30</v>
      </c>
      <c r="D445" s="283">
        <v>31</v>
      </c>
      <c r="E445" s="283">
        <f t="shared" si="65"/>
        <v>30</v>
      </c>
      <c r="F445" s="286">
        <v>0</v>
      </c>
      <c r="G445" s="290">
        <v>0.13286099896987943</v>
      </c>
      <c r="H445" s="290">
        <v>0.32506575794219045</v>
      </c>
      <c r="I445" s="291">
        <v>2.5857685303364689E-2</v>
      </c>
      <c r="J445" s="301">
        <f t="shared" si="79"/>
        <v>2.7476693350274039E-2</v>
      </c>
      <c r="Q445" s="305">
        <v>5909.8281124563309</v>
      </c>
      <c r="S445" s="301">
        <f t="shared" si="86"/>
        <v>-4.9826026993884075E-3</v>
      </c>
      <c r="T445" s="297">
        <v>0</v>
      </c>
      <c r="U445" s="298" t="e">
        <f>(Company_data!U445+Misc!T445)/(Company_data!J445-Company_data!I445)</f>
        <v>#DIV/0!</v>
      </c>
      <c r="V445" s="292" t="e">
        <f t="shared" si="70"/>
        <v>#DIV/0!</v>
      </c>
      <c r="W445" s="299">
        <v>1</v>
      </c>
      <c r="X445" s="290">
        <v>0.19220475897231101</v>
      </c>
      <c r="Y445" s="290">
        <v>0.32506575794219045</v>
      </c>
      <c r="Z445" s="296"/>
      <c r="AA445" s="296"/>
      <c r="AC445" s="290">
        <v>1.083552526473968E-2</v>
      </c>
      <c r="AD445" s="292">
        <v>0</v>
      </c>
      <c r="AE445" s="301">
        <f t="shared" si="83"/>
        <v>2.5857685303364689E-2</v>
      </c>
      <c r="AF445" s="292">
        <v>0</v>
      </c>
      <c r="AG445" s="292">
        <v>0</v>
      </c>
      <c r="AH445" s="292">
        <v>0</v>
      </c>
      <c r="AI445" s="292">
        <v>0</v>
      </c>
      <c r="AJ445" s="301">
        <f t="shared" si="84"/>
        <v>2.5857685303364689E-2</v>
      </c>
      <c r="AK445" s="306">
        <f t="shared" si="90"/>
        <v>3042.4261954783315</v>
      </c>
      <c r="AL445" s="290">
        <v>0.24484771363756394</v>
      </c>
      <c r="AM445" s="306">
        <f t="shared" si="96"/>
        <v>2867.4019169779995</v>
      </c>
      <c r="AN445" s="290">
        <v>0.25312995525212617</v>
      </c>
      <c r="AO445" s="290">
        <v>0.2502096311725448</v>
      </c>
      <c r="AP445" s="304">
        <v>0.13033819488659232</v>
      </c>
      <c r="AQ445" s="304">
        <v>0.1198714362859525</v>
      </c>
      <c r="AR445" s="304">
        <v>0.11198671466768448</v>
      </c>
      <c r="AS445" s="304">
        <v>0.25343693695643482</v>
      </c>
      <c r="AT445" s="304">
        <v>0.26773285169968047</v>
      </c>
      <c r="AU445" s="290">
        <v>0.1198714362859525</v>
      </c>
      <c r="AV445" s="292">
        <v>0.13033819488659232</v>
      </c>
      <c r="AW445" s="300">
        <f t="shared" si="73"/>
        <v>0.2502096311725448</v>
      </c>
      <c r="AX445" s="292">
        <v>0.12242912710872696</v>
      </c>
      <c r="AY445" s="300">
        <v>0.12026895628224674</v>
      </c>
      <c r="AZ445" s="300"/>
      <c r="BA445" s="235"/>
      <c r="BB445" s="235"/>
      <c r="BC445" s="235"/>
      <c r="BD445" s="235"/>
    </row>
    <row r="446" spans="1:56" x14ac:dyDescent="0.25">
      <c r="A446" s="283">
        <v>2016</v>
      </c>
      <c r="B446" s="283">
        <v>10</v>
      </c>
      <c r="C446" s="283">
        <v>31</v>
      </c>
      <c r="D446" s="283">
        <v>30</v>
      </c>
      <c r="E446" s="283">
        <f t="shared" si="65"/>
        <v>31</v>
      </c>
      <c r="F446" s="286">
        <v>0</v>
      </c>
      <c r="G446" s="290">
        <v>9.4988306779412571E-2</v>
      </c>
      <c r="H446" s="290">
        <v>0.23240413799609622</v>
      </c>
      <c r="I446" s="291">
        <v>2.4855326958306528E-2</v>
      </c>
      <c r="J446" s="301">
        <f t="shared" si="79"/>
        <v>2.7193864460738043E-2</v>
      </c>
      <c r="Q446" s="305">
        <v>5719.1884959254821</v>
      </c>
      <c r="S446" s="301">
        <f t="shared" si="86"/>
        <v>-4.7008290864850172E-3</v>
      </c>
      <c r="T446" s="297">
        <v>0</v>
      </c>
      <c r="U446" s="298" t="e">
        <f>(Company_data!U446+Misc!T446)/(Company_data!J446-Company_data!I446)</f>
        <v>#DIV/0!</v>
      </c>
      <c r="V446" s="292" t="e">
        <f t="shared" si="70"/>
        <v>#DIV/0!</v>
      </c>
      <c r="W446" s="299">
        <v>1</v>
      </c>
      <c r="X446" s="290">
        <v>0.1374158312166836</v>
      </c>
      <c r="Y446" s="290">
        <v>0.23240413799609622</v>
      </c>
      <c r="Z446" s="296"/>
      <c r="AA446" s="296"/>
      <c r="AC446" s="290">
        <v>7.496907677293425E-3</v>
      </c>
      <c r="AD446" s="292">
        <v>0</v>
      </c>
      <c r="AE446" s="301">
        <f t="shared" si="83"/>
        <v>2.4855326958306528E-2</v>
      </c>
      <c r="AF446" s="292">
        <v>0</v>
      </c>
      <c r="AG446" s="292">
        <v>0</v>
      </c>
      <c r="AH446" s="292">
        <v>0</v>
      </c>
      <c r="AI446" s="292">
        <v>0</v>
      </c>
      <c r="AJ446" s="301">
        <f t="shared" si="84"/>
        <v>2.4855326958306528E-2</v>
      </c>
      <c r="AK446" s="306">
        <f t="shared" si="90"/>
        <v>2944.2834149790315</v>
      </c>
      <c r="AL446" s="290">
        <v>0.21368628208298765</v>
      </c>
      <c r="AM446" s="306">
        <f t="shared" si="96"/>
        <v>2774.9050809464507</v>
      </c>
      <c r="AN446" s="290">
        <v>0.21248518614016967</v>
      </c>
      <c r="AO446" s="290">
        <v>0.21039731504393119</v>
      </c>
      <c r="AP446" s="304">
        <v>9.3184640616538375E-2</v>
      </c>
      <c r="AQ446" s="304">
        <v>0.11721267442739285</v>
      </c>
      <c r="AR446" s="304">
        <v>0.11869797530357512</v>
      </c>
      <c r="AS446" s="304">
        <v>0.2158298291508837</v>
      </c>
      <c r="AT446" s="304">
        <v>0.22285397464084045</v>
      </c>
      <c r="AU446" s="290">
        <v>0.11721267442739285</v>
      </c>
      <c r="AV446" s="292">
        <v>9.3184640616538375E-2</v>
      </c>
      <c r="AW446" s="300">
        <f t="shared" si="73"/>
        <v>0.21039731504393122</v>
      </c>
      <c r="AX446" s="292">
        <v>0.11896980340436034</v>
      </c>
      <c r="AY446" s="300">
        <v>0.11749687936075713</v>
      </c>
      <c r="AZ446" s="300"/>
      <c r="BA446" s="235"/>
      <c r="BB446" s="235"/>
      <c r="BC446" s="235"/>
      <c r="BD446" s="235"/>
    </row>
    <row r="447" spans="1:56" x14ac:dyDescent="0.25">
      <c r="A447" s="283">
        <v>2016</v>
      </c>
      <c r="B447" s="283">
        <v>11</v>
      </c>
      <c r="C447" s="283">
        <v>30</v>
      </c>
      <c r="D447" s="283">
        <v>31</v>
      </c>
      <c r="E447" s="283">
        <f t="shared" si="65"/>
        <v>30</v>
      </c>
      <c r="F447" s="286">
        <v>0</v>
      </c>
      <c r="G447" s="290">
        <v>3.7264524860818493E-2</v>
      </c>
      <c r="H447" s="290">
        <v>9.117364096429656E-2</v>
      </c>
      <c r="I447" s="291">
        <v>2.5105014852413288E-2</v>
      </c>
      <c r="J447" s="301">
        <f t="shared" si="79"/>
        <v>2.6943208825585787E-2</v>
      </c>
      <c r="Q447" s="305">
        <v>5909.8281124563309</v>
      </c>
      <c r="S447" s="301">
        <f t="shared" si="86"/>
        <v>-4.4255850362358469E-3</v>
      </c>
      <c r="T447" s="297">
        <v>0</v>
      </c>
      <c r="U447" s="298" t="e">
        <f>(Company_data!U447+Misc!T447)/(Company_data!J447-Company_data!I447)</f>
        <v>#DIV/0!</v>
      </c>
      <c r="V447" s="292" t="e">
        <f t="shared" si="70"/>
        <v>#DIV/0!</v>
      </c>
      <c r="W447" s="299">
        <v>1</v>
      </c>
      <c r="X447" s="290">
        <v>5.3909116103478059E-2</v>
      </c>
      <c r="Y447" s="290">
        <v>9.117364096429656E-2</v>
      </c>
      <c r="Z447" s="296"/>
      <c r="AA447" s="296"/>
      <c r="AC447" s="290">
        <v>3.0391213654765519E-3</v>
      </c>
      <c r="AD447" s="292">
        <v>0</v>
      </c>
      <c r="AE447" s="301">
        <f t="shared" si="83"/>
        <v>2.5105014852413288E-2</v>
      </c>
      <c r="AF447" s="292">
        <v>0</v>
      </c>
      <c r="AG447" s="292">
        <v>0</v>
      </c>
      <c r="AH447" s="292">
        <v>0</v>
      </c>
      <c r="AI447" s="292">
        <v>0</v>
      </c>
      <c r="AJ447" s="301">
        <f t="shared" si="84"/>
        <v>2.5105014852413288E-2</v>
      </c>
      <c r="AK447" s="306">
        <f t="shared" si="90"/>
        <v>3042.4261954783315</v>
      </c>
      <c r="AL447" s="290">
        <v>0.16178131522313838</v>
      </c>
      <c r="AM447" s="306">
        <f t="shared" si="96"/>
        <v>2867.4019169779995</v>
      </c>
      <c r="AN447" s="290">
        <v>0.14224246409820088</v>
      </c>
      <c r="AO447" s="290">
        <v>0.14142337881275996</v>
      </c>
      <c r="AP447" s="304">
        <v>3.6556935002172761E-2</v>
      </c>
      <c r="AQ447" s="304">
        <v>0.10486644381058721</v>
      </c>
      <c r="AR447" s="304">
        <v>0.12451679036231984</v>
      </c>
      <c r="AS447" s="304">
        <v>0.15380969053356902</v>
      </c>
      <c r="AT447" s="304">
        <v>0.1461766373981746</v>
      </c>
      <c r="AU447" s="290">
        <v>0.10486644381058721</v>
      </c>
      <c r="AV447" s="292">
        <v>3.6556935002172761E-2</v>
      </c>
      <c r="AW447" s="300">
        <f t="shared" si="73"/>
        <v>0.14142337881275996</v>
      </c>
      <c r="AX447" s="292">
        <v>0.10542220758527929</v>
      </c>
      <c r="AY447" s="300">
        <v>0.10497793923738238</v>
      </c>
      <c r="AZ447" s="300"/>
      <c r="BA447" s="235"/>
      <c r="BB447" s="235"/>
      <c r="BC447" s="235"/>
      <c r="BD447" s="235"/>
    </row>
    <row r="448" spans="1:56" x14ac:dyDescent="0.25">
      <c r="A448" s="283">
        <v>2016</v>
      </c>
      <c r="B448" s="283">
        <v>12</v>
      </c>
      <c r="C448" s="283">
        <v>31</v>
      </c>
      <c r="D448" s="283">
        <v>30</v>
      </c>
      <c r="E448" s="283">
        <f t="shared" ref="E448:E511" si="98">C448</f>
        <v>31</v>
      </c>
      <c r="F448" s="286">
        <v>0</v>
      </c>
      <c r="G448" s="290">
        <v>2.0313270003471183E-2</v>
      </c>
      <c r="H448" s="290">
        <v>4.9699675308475619E-2</v>
      </c>
      <c r="I448" s="291">
        <v>2.5838992373593404E-2</v>
      </c>
      <c r="J448" s="301">
        <f t="shared" si="79"/>
        <v>2.6715032123571441E-2</v>
      </c>
      <c r="Q448" s="305">
        <v>5719.1884959254821</v>
      </c>
      <c r="S448" s="301">
        <f t="shared" si="86"/>
        <v>-4.1541027543279714E-3</v>
      </c>
      <c r="T448" s="297">
        <v>0</v>
      </c>
      <c r="U448" s="298" t="e">
        <f>(Company_data!U448+Misc!T448)/(Company_data!J448-Company_data!I448)</f>
        <v>#DIV/0!</v>
      </c>
      <c r="V448" s="292" t="e">
        <f t="shared" si="70"/>
        <v>#DIV/0!</v>
      </c>
      <c r="W448" s="299">
        <v>1</v>
      </c>
      <c r="X448" s="290">
        <v>2.9386405305004425E-2</v>
      </c>
      <c r="Y448" s="290">
        <v>4.9699675308475619E-2</v>
      </c>
      <c r="Z448" s="296"/>
      <c r="AA448" s="296"/>
      <c r="AC448" s="290">
        <v>1.6032153325314714E-3</v>
      </c>
      <c r="AD448" s="292">
        <v>0</v>
      </c>
      <c r="AE448" s="301">
        <f t="shared" si="83"/>
        <v>2.5838992373593404E-2</v>
      </c>
      <c r="AF448" s="292">
        <v>0</v>
      </c>
      <c r="AG448" s="292">
        <v>0</v>
      </c>
      <c r="AH448" s="292">
        <v>0</v>
      </c>
      <c r="AI448" s="292">
        <v>0</v>
      </c>
      <c r="AJ448" s="301">
        <f t="shared" si="84"/>
        <v>2.5838992373593404E-2</v>
      </c>
      <c r="AK448" s="306">
        <f t="shared" si="90"/>
        <v>2944.2834149790315</v>
      </c>
      <c r="AL448" s="290">
        <v>0.14758289354059137</v>
      </c>
      <c r="AM448" s="306">
        <f t="shared" si="96"/>
        <v>2774.9050809464507</v>
      </c>
      <c r="AN448" s="290">
        <v>0.12580053348253792</v>
      </c>
      <c r="AO448" s="290">
        <v>0.12535404179584192</v>
      </c>
      <c r="AP448" s="304">
        <v>1.9927555603406429E-2</v>
      </c>
      <c r="AQ448" s="304">
        <v>0.10542648619243548</v>
      </c>
      <c r="AR448" s="304">
        <v>0.12726962353712018</v>
      </c>
      <c r="AS448" s="304">
        <v>0.13693374384860604</v>
      </c>
      <c r="AT448" s="304">
        <v>0.10205446297860739</v>
      </c>
      <c r="AU448" s="290">
        <v>0.10542648619243548</v>
      </c>
      <c r="AV448" s="292">
        <v>1.9927555603406429E-2</v>
      </c>
      <c r="AW448" s="300">
        <f t="shared" si="73"/>
        <v>0.12535404179584192</v>
      </c>
      <c r="AX448" s="292">
        <v>0.10205446297860739</v>
      </c>
      <c r="AY448" s="300">
        <v>0.10548726347906671</v>
      </c>
      <c r="AZ448" s="300"/>
      <c r="BA448" s="235">
        <f>AVERAGE(AU437:AU448)</f>
        <v>0.11366730157882603</v>
      </c>
      <c r="BB448" s="235">
        <f>AVERAGE(AV437:AV448)</f>
        <v>7.8519994897672779E-2</v>
      </c>
      <c r="BC448" s="235">
        <f t="shared" ref="BC448" si="99">AVERAGE(AW437:AW448)</f>
        <v>0.19218729647649879</v>
      </c>
      <c r="BD448" s="235">
        <f>AVERAGE(AL437:AL448)</f>
        <v>0.19218597772281962</v>
      </c>
    </row>
    <row r="449" spans="1:56" x14ac:dyDescent="0.25">
      <c r="A449" s="283">
        <v>2017</v>
      </c>
      <c r="B449" s="283">
        <v>1</v>
      </c>
      <c r="C449" s="283">
        <v>31</v>
      </c>
      <c r="D449" s="283">
        <v>31</v>
      </c>
      <c r="E449" s="283">
        <f t="shared" si="98"/>
        <v>31</v>
      </c>
      <c r="F449" s="286">
        <v>0</v>
      </c>
      <c r="G449" s="290">
        <v>1.3868069968563625E-2</v>
      </c>
      <c r="H449" s="290">
        <v>3.4168279162988091E-2</v>
      </c>
      <c r="I449" s="291">
        <v>2.5574296238847247E-2</v>
      </c>
      <c r="J449" s="301">
        <f t="shared" si="79"/>
        <v>2.6512144480030374E-2</v>
      </c>
      <c r="Q449" s="305">
        <v>9067.5370206756143</v>
      </c>
      <c r="S449" s="301">
        <f t="shared" si="86"/>
        <v>-3.8877873557452008E-3</v>
      </c>
      <c r="T449" s="297">
        <v>0</v>
      </c>
      <c r="U449" s="298" t="e">
        <f>(Company_data!U449+Misc!T449)/(Company_data!J449-Company_data!I449)</f>
        <v>#DIV/0!</v>
      </c>
      <c r="V449" s="292" t="e">
        <f t="shared" si="70"/>
        <v>#DIV/0!</v>
      </c>
      <c r="W449" s="299">
        <v>1</v>
      </c>
      <c r="X449" s="290">
        <v>2.0300209194424466E-2</v>
      </c>
      <c r="Y449" s="290">
        <v>3.4168279162988091E-2</v>
      </c>
      <c r="Z449" s="296"/>
      <c r="AA449" s="296"/>
      <c r="AC449" s="290">
        <v>1.1022025536447772E-3</v>
      </c>
      <c r="AD449" s="292">
        <v>0</v>
      </c>
      <c r="AE449" s="301">
        <f t="shared" si="83"/>
        <v>2.5574296238847247E-2</v>
      </c>
      <c r="AF449" s="292">
        <v>0</v>
      </c>
      <c r="AG449" s="292">
        <v>0</v>
      </c>
      <c r="AH449" s="292">
        <v>0</v>
      </c>
      <c r="AI449" s="292">
        <v>0</v>
      </c>
      <c r="AJ449" s="301">
        <f t="shared" si="84"/>
        <v>2.5574296238847247E-2</v>
      </c>
      <c r="AK449" s="306">
        <f t="shared" si="90"/>
        <v>5060.1937096048296</v>
      </c>
      <c r="AL449" s="290">
        <v>0.15543719242711837</v>
      </c>
      <c r="AM449" s="306">
        <f t="shared" si="96"/>
        <v>4007.3433110707842</v>
      </c>
      <c r="AN449" s="290">
        <v>0.13193245013635047</v>
      </c>
      <c r="AO449" s="290">
        <v>0.1353698353849648</v>
      </c>
      <c r="AP449" s="304">
        <v>1.683867964868992E-2</v>
      </c>
      <c r="AQ449" s="304">
        <v>0.1185311557362749</v>
      </c>
      <c r="AR449" s="304">
        <v>0.14156912245855474</v>
      </c>
      <c r="AS449" s="304">
        <v>0.14249372566022803</v>
      </c>
      <c r="AT449" s="304">
        <v>0.1156339877978324</v>
      </c>
      <c r="AU449" s="290">
        <v>0.1185311557362749</v>
      </c>
      <c r="AV449" s="292">
        <v>1.683867964868992E-2</v>
      </c>
      <c r="AW449" s="300">
        <f t="shared" si="73"/>
        <v>0.13536983538496483</v>
      </c>
      <c r="AX449" s="292">
        <v>0.1156339877978324</v>
      </c>
      <c r="AY449" s="300">
        <v>0.11806438016778685</v>
      </c>
      <c r="AZ449" s="300"/>
      <c r="BA449" s="235"/>
      <c r="BB449" s="235"/>
      <c r="BC449" s="235"/>
      <c r="BD449" s="235"/>
    </row>
    <row r="450" spans="1:56" x14ac:dyDescent="0.25">
      <c r="A450" s="283">
        <v>2017</v>
      </c>
      <c r="B450" s="283">
        <v>2</v>
      </c>
      <c r="C450" s="283">
        <v>28</v>
      </c>
      <c r="D450" s="283">
        <v>28</v>
      </c>
      <c r="E450" s="283">
        <f t="shared" si="98"/>
        <v>28</v>
      </c>
      <c r="F450" s="286">
        <v>0</v>
      </c>
      <c r="G450" s="290">
        <v>1.8587892327876724E-2</v>
      </c>
      <c r="H450" s="290">
        <v>4.5797021182482398E-2</v>
      </c>
      <c r="I450" s="291">
        <v>2.5214555550016889E-2</v>
      </c>
      <c r="J450" s="301">
        <f t="shared" si="79"/>
        <v>2.6333748840048622E-2</v>
      </c>
      <c r="Q450" s="305">
        <v>8190.0334380295872</v>
      </c>
      <c r="S450" s="301">
        <f t="shared" si="86"/>
        <v>-3.62777814568193E-3</v>
      </c>
      <c r="T450" s="297">
        <v>0</v>
      </c>
      <c r="U450" s="298" t="e">
        <f>(Company_data!U450+Misc!T450)/(Company_data!J450-Company_data!I450)</f>
        <v>#DIV/0!</v>
      </c>
      <c r="V450" s="292" t="e">
        <f t="shared" si="70"/>
        <v>#DIV/0!</v>
      </c>
      <c r="W450" s="299">
        <v>1</v>
      </c>
      <c r="X450" s="290">
        <v>2.7209128854605674E-2</v>
      </c>
      <c r="Y450" s="290">
        <v>4.5797021182482398E-2</v>
      </c>
      <c r="Z450" s="296"/>
      <c r="AA450" s="296"/>
      <c r="AC450" s="290">
        <v>1.6356078993743713E-3</v>
      </c>
      <c r="AD450" s="292">
        <v>0</v>
      </c>
      <c r="AE450" s="301">
        <f t="shared" si="83"/>
        <v>2.5214555550016889E-2</v>
      </c>
      <c r="AF450" s="292">
        <v>0</v>
      </c>
      <c r="AG450" s="292">
        <v>0</v>
      </c>
      <c r="AH450" s="292">
        <v>0</v>
      </c>
      <c r="AI450" s="292">
        <v>0</v>
      </c>
      <c r="AJ450" s="301">
        <f t="shared" si="84"/>
        <v>2.5214555550016889E-2</v>
      </c>
      <c r="AK450" s="306">
        <f t="shared" si="90"/>
        <v>4570.4975441592014</v>
      </c>
      <c r="AL450" s="290">
        <v>0.15449462225505964</v>
      </c>
      <c r="AM450" s="306">
        <f t="shared" si="96"/>
        <v>3619.5358938703862</v>
      </c>
      <c r="AN450" s="290">
        <v>0.12605320035409776</v>
      </c>
      <c r="AO450" s="290">
        <v>0.11599139467862604</v>
      </c>
      <c r="AP450" s="304">
        <v>9.8924173731403837E-3</v>
      </c>
      <c r="AQ450" s="304">
        <v>0.10609897730548566</v>
      </c>
      <c r="AR450" s="304">
        <v>0.13590672992718295</v>
      </c>
      <c r="AS450" s="304">
        <v>0.14173198863264769</v>
      </c>
      <c r="AT450" s="304">
        <v>0.10431787529895056</v>
      </c>
      <c r="AU450" s="290">
        <v>0.10609897730548566</v>
      </c>
      <c r="AV450" s="292">
        <v>9.8924173731403837E-3</v>
      </c>
      <c r="AW450" s="300">
        <f t="shared" si="73"/>
        <v>0.11599139467862604</v>
      </c>
      <c r="AX450" s="292">
        <v>0.10431787529895056</v>
      </c>
      <c r="AY450" s="300">
        <v>0.10746530802622105</v>
      </c>
      <c r="AZ450" s="300"/>
      <c r="BA450" s="235"/>
      <c r="BB450" s="235"/>
      <c r="BC450" s="235"/>
      <c r="BD450" s="235"/>
    </row>
    <row r="451" spans="1:56" x14ac:dyDescent="0.25">
      <c r="A451" s="283">
        <v>2017</v>
      </c>
      <c r="B451" s="283">
        <v>3</v>
      </c>
      <c r="C451" s="283">
        <v>31</v>
      </c>
      <c r="D451" s="283">
        <v>31</v>
      </c>
      <c r="E451" s="283">
        <f t="shared" si="98"/>
        <v>31</v>
      </c>
      <c r="F451" s="286">
        <v>0</v>
      </c>
      <c r="G451" s="290">
        <v>3.42128180425244E-2</v>
      </c>
      <c r="H451" s="290">
        <v>8.4293857795596824E-2</v>
      </c>
      <c r="I451" s="291">
        <v>2.5659567742726791E-2</v>
      </c>
      <c r="J451" s="301">
        <f t="shared" si="79"/>
        <v>2.6178826990393256E-2</v>
      </c>
      <c r="Q451" s="305">
        <v>9067.5370206756143</v>
      </c>
      <c r="S451" s="301">
        <f t="shared" si="86"/>
        <v>-3.374333425834198E-3</v>
      </c>
      <c r="T451" s="297">
        <v>0</v>
      </c>
      <c r="U451" s="298" t="e">
        <f>(Company_data!U451+Misc!T451)/(Company_data!J451-Company_data!I451)</f>
        <v>#DIV/0!</v>
      </c>
      <c r="V451" s="292" t="e">
        <f t="shared" si="70"/>
        <v>#DIV/0!</v>
      </c>
      <c r="W451" s="299">
        <v>1</v>
      </c>
      <c r="X451" s="290">
        <v>5.0081039753072432E-2</v>
      </c>
      <c r="Y451" s="290">
        <v>8.4293857795596824E-2</v>
      </c>
      <c r="Z451" s="296"/>
      <c r="AA451" s="296"/>
      <c r="AC451" s="290">
        <v>2.7191567030837686E-3</v>
      </c>
      <c r="AD451" s="292">
        <v>0</v>
      </c>
      <c r="AE451" s="301">
        <f t="shared" si="83"/>
        <v>2.5659567742726791E-2</v>
      </c>
      <c r="AF451" s="292">
        <v>0</v>
      </c>
      <c r="AG451" s="292">
        <v>0</v>
      </c>
      <c r="AH451" s="292">
        <v>0</v>
      </c>
      <c r="AI451" s="292">
        <v>0</v>
      </c>
      <c r="AJ451" s="301">
        <f t="shared" si="84"/>
        <v>2.5659567742726791E-2</v>
      </c>
      <c r="AK451" s="306">
        <f t="shared" si="90"/>
        <v>5060.1937096048296</v>
      </c>
      <c r="AL451" s="290">
        <v>0.16284529407098855</v>
      </c>
      <c r="AM451" s="306">
        <f t="shared" si="96"/>
        <v>4007.3433110707842</v>
      </c>
      <c r="AN451" s="290">
        <v>0.15518442638402113</v>
      </c>
      <c r="AO451" s="290">
        <v>0.18322699745837498</v>
      </c>
      <c r="AP451" s="304">
        <v>5.8447382126572453E-2</v>
      </c>
      <c r="AQ451" s="304">
        <v>0.12477961533180254</v>
      </c>
      <c r="AR451" s="304">
        <v>0.12863247602846417</v>
      </c>
      <c r="AS451" s="304">
        <v>0.15463426216014114</v>
      </c>
      <c r="AT451" s="304">
        <v>0.11534504847281375</v>
      </c>
      <c r="AU451" s="290">
        <v>0.12477961533180254</v>
      </c>
      <c r="AV451" s="292">
        <v>5.8447382126572453E-2</v>
      </c>
      <c r="AW451" s="300">
        <f t="shared" si="73"/>
        <v>0.18322699745837501</v>
      </c>
      <c r="AX451" s="292">
        <v>0.11534504847281375</v>
      </c>
      <c r="AY451" s="300">
        <v>0.12097160834149673</v>
      </c>
      <c r="AZ451" s="300"/>
      <c r="BA451" s="235"/>
      <c r="BB451" s="235"/>
      <c r="BC451" s="235"/>
      <c r="BD451" s="235"/>
    </row>
    <row r="452" spans="1:56" x14ac:dyDescent="0.25">
      <c r="A452" s="283">
        <v>2017</v>
      </c>
      <c r="B452" s="283">
        <v>4</v>
      </c>
      <c r="C452" s="283">
        <v>30</v>
      </c>
      <c r="D452" s="283">
        <v>31</v>
      </c>
      <c r="E452" s="283">
        <f t="shared" si="98"/>
        <v>30</v>
      </c>
      <c r="F452" s="286">
        <v>0</v>
      </c>
      <c r="G452" s="290">
        <v>6.0339284517339678E-2</v>
      </c>
      <c r="H452" s="290">
        <v>0.14866448774464647</v>
      </c>
      <c r="I452" s="291">
        <v>2.6104282980838434E-2</v>
      </c>
      <c r="J452" s="301">
        <f t="shared" si="79"/>
        <v>2.6038730569728562E-2</v>
      </c>
      <c r="Q452" s="305">
        <v>9067.5370206756143</v>
      </c>
      <c r="S452" s="301">
        <f t="shared" si="86"/>
        <v>-3.1232638746556858E-3</v>
      </c>
      <c r="T452" s="297">
        <v>0</v>
      </c>
      <c r="U452" s="298" t="e">
        <f>(Company_data!U452+Misc!T452)/(Company_data!J452-Company_data!I452)</f>
        <v>#DIV/0!</v>
      </c>
      <c r="V452" s="292" t="e">
        <f t="shared" si="70"/>
        <v>#DIV/0!</v>
      </c>
      <c r="W452" s="299">
        <v>1</v>
      </c>
      <c r="X452" s="290">
        <v>8.8325203227306789E-2</v>
      </c>
      <c r="Y452" s="290">
        <v>0.14866448774464647</v>
      </c>
      <c r="Z452" s="296"/>
      <c r="AA452" s="296"/>
      <c r="AC452" s="290">
        <v>4.955482924821549E-3</v>
      </c>
      <c r="AD452" s="292">
        <v>0</v>
      </c>
      <c r="AE452" s="301">
        <f t="shared" si="83"/>
        <v>2.6104282980838434E-2</v>
      </c>
      <c r="AF452" s="292">
        <v>0</v>
      </c>
      <c r="AG452" s="292">
        <v>0</v>
      </c>
      <c r="AH452" s="292">
        <v>0</v>
      </c>
      <c r="AI452" s="292">
        <v>0</v>
      </c>
      <c r="AJ452" s="301">
        <f t="shared" si="84"/>
        <v>2.6104282980838434E-2</v>
      </c>
      <c r="AK452" s="306">
        <f t="shared" si="90"/>
        <v>5060.1937096048296</v>
      </c>
      <c r="AL452" s="290">
        <v>0.18108670505274463</v>
      </c>
      <c r="AM452" s="306">
        <f t="shared" si="96"/>
        <v>4007.3433110707842</v>
      </c>
      <c r="AN452" s="290">
        <v>0.18155612969115847</v>
      </c>
      <c r="AO452" s="290">
        <v>0.18023035786747099</v>
      </c>
      <c r="AP452" s="304">
        <v>5.9193544273451554E-2</v>
      </c>
      <c r="AQ452" s="304">
        <v>0.12103681359401944</v>
      </c>
      <c r="AR452" s="304">
        <v>0.12074742053540498</v>
      </c>
      <c r="AS452" s="304">
        <v>0.17750765484831318</v>
      </c>
      <c r="AT452" s="304">
        <v>0.18803965989157453</v>
      </c>
      <c r="AU452" s="290">
        <v>0.12103681359401944</v>
      </c>
      <c r="AV452" s="292">
        <v>5.9193544273451554E-2</v>
      </c>
      <c r="AW452" s="300">
        <f t="shared" si="73"/>
        <v>0.18023035786747099</v>
      </c>
      <c r="AX452" s="292">
        <v>0.1220494682815418</v>
      </c>
      <c r="AY452" s="300">
        <v>0.12121684517381881</v>
      </c>
      <c r="AZ452" s="300"/>
      <c r="BA452" s="235"/>
      <c r="BB452" s="235"/>
      <c r="BC452" s="235"/>
      <c r="BD452" s="235"/>
    </row>
    <row r="453" spans="1:56" x14ac:dyDescent="0.25">
      <c r="A453" s="283">
        <v>2017</v>
      </c>
      <c r="B453" s="283">
        <v>5</v>
      </c>
      <c r="C453" s="283">
        <v>31</v>
      </c>
      <c r="D453" s="283">
        <v>30</v>
      </c>
      <c r="E453" s="283">
        <f t="shared" si="98"/>
        <v>31</v>
      </c>
      <c r="F453" s="286">
        <v>0</v>
      </c>
      <c r="G453" s="290">
        <v>0.11019689671699877</v>
      </c>
      <c r="H453" s="290">
        <v>0.27150413420587616</v>
      </c>
      <c r="I453" s="291">
        <v>2.5512491609546106E-2</v>
      </c>
      <c r="J453" s="301">
        <f t="shared" si="79"/>
        <v>2.591025610333289E-2</v>
      </c>
      <c r="Q453" s="305">
        <v>8775.035826460271</v>
      </c>
      <c r="S453" s="301">
        <f t="shared" si="86"/>
        <v>-2.8752522228380033E-3</v>
      </c>
      <c r="T453" s="297">
        <v>0</v>
      </c>
      <c r="U453" s="298" t="e">
        <f>(Company_data!U453+Misc!T453)/(Company_data!J453-Company_data!I453)</f>
        <v>#DIV/0!</v>
      </c>
      <c r="V453" s="292" t="e">
        <f t="shared" ref="V453:V516" si="100">U453/E453</f>
        <v>#DIV/0!</v>
      </c>
      <c r="W453" s="299">
        <v>1</v>
      </c>
      <c r="X453" s="290">
        <v>0.1613072374888774</v>
      </c>
      <c r="Y453" s="290">
        <v>0.27150413420587616</v>
      </c>
      <c r="Z453" s="296"/>
      <c r="AA453" s="296"/>
      <c r="AC453" s="290">
        <v>8.7581978776089097E-3</v>
      </c>
      <c r="AD453" s="292">
        <v>0</v>
      </c>
      <c r="AE453" s="301">
        <f t="shared" si="83"/>
        <v>2.5512491609546106E-2</v>
      </c>
      <c r="AF453" s="292">
        <v>0</v>
      </c>
      <c r="AG453" s="292">
        <v>0</v>
      </c>
      <c r="AH453" s="292">
        <v>0</v>
      </c>
      <c r="AI453" s="292">
        <v>0</v>
      </c>
      <c r="AJ453" s="301">
        <f t="shared" si="84"/>
        <v>2.5512491609546106E-2</v>
      </c>
      <c r="AK453" s="306">
        <f t="shared" si="90"/>
        <v>4896.9616544562869</v>
      </c>
      <c r="AL453" s="290">
        <v>0.22437849866725304</v>
      </c>
      <c r="AM453" s="306">
        <f t="shared" si="96"/>
        <v>3878.0741720039846</v>
      </c>
      <c r="AN453" s="290">
        <v>0.24285061650803558</v>
      </c>
      <c r="AO453" s="290">
        <v>0.24042937565485289</v>
      </c>
      <c r="AP453" s="304">
        <v>0.1081044453342853</v>
      </c>
      <c r="AQ453" s="304">
        <v>0.13232493032056755</v>
      </c>
      <c r="AR453" s="304">
        <v>0.11418160195025431</v>
      </c>
      <c r="AS453" s="304">
        <v>0.22982331071680739</v>
      </c>
      <c r="AT453" s="304">
        <v>0.25488379539563794</v>
      </c>
      <c r="AU453" s="290">
        <v>0.13232493032056755</v>
      </c>
      <c r="AV453" s="292">
        <v>0.1081044453342853</v>
      </c>
      <c r="AW453" s="300">
        <f t="shared" si="73"/>
        <v>0.24042937565485284</v>
      </c>
      <c r="AX453" s="292">
        <v>0.13436671622649379</v>
      </c>
      <c r="AY453" s="300">
        <v>0.13265371979103682</v>
      </c>
      <c r="AZ453" s="300"/>
      <c r="BA453" s="235"/>
      <c r="BB453" s="235"/>
      <c r="BC453" s="235"/>
      <c r="BD453" s="235"/>
    </row>
    <row r="454" spans="1:56" x14ac:dyDescent="0.25">
      <c r="A454" s="283">
        <v>2017</v>
      </c>
      <c r="B454" s="283">
        <v>6</v>
      </c>
      <c r="C454" s="283">
        <v>30</v>
      </c>
      <c r="D454" s="283">
        <v>31</v>
      </c>
      <c r="E454" s="283">
        <f t="shared" si="98"/>
        <v>30</v>
      </c>
      <c r="F454" s="286">
        <v>0</v>
      </c>
      <c r="G454" s="290">
        <v>0.14344270571924736</v>
      </c>
      <c r="H454" s="290">
        <v>0.35341546617659786</v>
      </c>
      <c r="I454" s="291">
        <v>2.6555265352992585E-2</v>
      </c>
      <c r="J454" s="301">
        <f t="shared" si="79"/>
        <v>2.5792736353369206E-2</v>
      </c>
      <c r="Q454" s="305">
        <v>9067.5370206756143</v>
      </c>
      <c r="S454" s="301">
        <f t="shared" si="86"/>
        <v>-2.6323978669987834E-3</v>
      </c>
      <c r="T454" s="297">
        <v>0</v>
      </c>
      <c r="U454" s="298" t="e">
        <f>(Company_data!U454+Misc!T454)/(Company_data!J454-Company_data!I454)</f>
        <v>#DIV/0!</v>
      </c>
      <c r="V454" s="292" t="e">
        <f t="shared" si="100"/>
        <v>#DIV/0!</v>
      </c>
      <c r="W454" s="299">
        <v>1</v>
      </c>
      <c r="X454" s="290">
        <v>0.20997276045735055</v>
      </c>
      <c r="Y454" s="290">
        <v>0.35341546617659786</v>
      </c>
      <c r="Z454" s="296"/>
      <c r="AA454" s="296"/>
      <c r="AC454" s="290">
        <v>1.1780515539219931E-2</v>
      </c>
      <c r="AD454" s="292">
        <v>0</v>
      </c>
      <c r="AE454" s="301">
        <f t="shared" si="83"/>
        <v>2.6555265352992585E-2</v>
      </c>
      <c r="AF454" s="292">
        <v>0</v>
      </c>
      <c r="AG454" s="292">
        <v>0</v>
      </c>
      <c r="AH454" s="292">
        <v>0</v>
      </c>
      <c r="AI454" s="292">
        <v>0</v>
      </c>
      <c r="AJ454" s="301">
        <f t="shared" si="84"/>
        <v>2.6555265352992585E-2</v>
      </c>
      <c r="AK454" s="306">
        <f t="shared" si="90"/>
        <v>5060.1937096048296</v>
      </c>
      <c r="AL454" s="290">
        <v>0.25428764276325355</v>
      </c>
      <c r="AM454" s="306">
        <f t="shared" si="96"/>
        <v>4007.3433110707842</v>
      </c>
      <c r="AN454" s="290">
        <v>0.2774816320414506</v>
      </c>
      <c r="AO454" s="290">
        <v>0.27432991589040107</v>
      </c>
      <c r="AP454" s="304">
        <v>0.14071897304741707</v>
      </c>
      <c r="AQ454" s="304">
        <v>0.133610942842984</v>
      </c>
      <c r="AR454" s="304">
        <v>0.11084493704400615</v>
      </c>
      <c r="AS454" s="304">
        <v>0.26494273962743403</v>
      </c>
      <c r="AT454" s="304">
        <v>0.293228933644405</v>
      </c>
      <c r="AU454" s="290">
        <v>0.133610942842984</v>
      </c>
      <c r="AV454" s="292">
        <v>0.14071897304741707</v>
      </c>
      <c r="AW454" s="300">
        <f t="shared" ref="AW454:AW517" si="101">AU454+AV454</f>
        <v>0.27432991589040107</v>
      </c>
      <c r="AX454" s="292">
        <v>0.13635250212565722</v>
      </c>
      <c r="AY454" s="300">
        <v>0.13403892632220329</v>
      </c>
      <c r="AZ454" s="300"/>
      <c r="BA454" s="235"/>
      <c r="BB454" s="235"/>
      <c r="BC454" s="235"/>
      <c r="BD454" s="235"/>
    </row>
    <row r="455" spans="1:56" x14ac:dyDescent="0.25">
      <c r="A455" s="283">
        <v>2017</v>
      </c>
      <c r="B455" s="283">
        <v>7</v>
      </c>
      <c r="C455" s="283">
        <v>31</v>
      </c>
      <c r="D455" s="283">
        <v>30</v>
      </c>
      <c r="E455" s="283">
        <f t="shared" si="98"/>
        <v>31</v>
      </c>
      <c r="F455" s="286">
        <v>0</v>
      </c>
      <c r="G455" s="290">
        <v>0.16997311365487672</v>
      </c>
      <c r="H455" s="290">
        <v>0.41878133083602093</v>
      </c>
      <c r="I455" s="291">
        <v>2.6432505479441901E-2</v>
      </c>
      <c r="J455" s="301">
        <f t="shared" si="79"/>
        <v>2.5689095672240824E-2</v>
      </c>
      <c r="Q455" s="305">
        <v>8775.035826460271</v>
      </c>
      <c r="S455" s="301">
        <f t="shared" si="86"/>
        <v>-2.3970811548040885E-3</v>
      </c>
      <c r="T455" s="297">
        <v>0</v>
      </c>
      <c r="U455" s="298" t="e">
        <f>(Company_data!U455+Misc!T455)/(Company_data!J455-Company_data!I455)</f>
        <v>#DIV/0!</v>
      </c>
      <c r="V455" s="292" t="e">
        <f t="shared" si="100"/>
        <v>#DIV/0!</v>
      </c>
      <c r="W455" s="299">
        <v>1</v>
      </c>
      <c r="X455" s="290">
        <v>0.24880821718114421</v>
      </c>
      <c r="Y455" s="290">
        <v>0.41878133083602093</v>
      </c>
      <c r="Z455" s="296"/>
      <c r="AA455" s="296"/>
      <c r="AC455" s="290">
        <v>1.3509075188258741E-2</v>
      </c>
      <c r="AD455" s="292">
        <v>0</v>
      </c>
      <c r="AE455" s="301">
        <f t="shared" si="83"/>
        <v>2.6432505479441901E-2</v>
      </c>
      <c r="AF455" s="292">
        <v>0</v>
      </c>
      <c r="AG455" s="292">
        <v>0</v>
      </c>
      <c r="AH455" s="292">
        <v>0</v>
      </c>
      <c r="AI455" s="292">
        <v>0</v>
      </c>
      <c r="AJ455" s="301">
        <f t="shared" si="84"/>
        <v>2.6432505479441901E-2</v>
      </c>
      <c r="AK455" s="306">
        <f t="shared" si="90"/>
        <v>4896.9616544562869</v>
      </c>
      <c r="AL455" s="290">
        <v>0.28228272724895748</v>
      </c>
      <c r="AM455" s="306">
        <f t="shared" si="96"/>
        <v>3878.0741720039846</v>
      </c>
      <c r="AN455" s="290">
        <v>0.3117507089541855</v>
      </c>
      <c r="AO455" s="290">
        <v>0.3080160679707758</v>
      </c>
      <c r="AP455" s="304">
        <v>0.16674561372259961</v>
      </c>
      <c r="AQ455" s="304">
        <v>0.14127045424817622</v>
      </c>
      <c r="AR455" s="304">
        <v>0.11230961359408072</v>
      </c>
      <c r="AS455" s="304">
        <v>0.29733907667229481</v>
      </c>
      <c r="AT455" s="304">
        <v>0.33044752511974518</v>
      </c>
      <c r="AU455" s="290">
        <v>0.14127045424817622</v>
      </c>
      <c r="AV455" s="292">
        <v>0.16674561372259961</v>
      </c>
      <c r="AW455" s="300">
        <f t="shared" si="101"/>
        <v>0.30801606797077585</v>
      </c>
      <c r="AX455" s="292">
        <v>0.14455605444087272</v>
      </c>
      <c r="AY455" s="300">
        <v>0.14177759529930872</v>
      </c>
      <c r="AZ455" s="300"/>
      <c r="BA455" s="235"/>
      <c r="BB455" s="235"/>
      <c r="BC455" s="235"/>
      <c r="BD455" s="235"/>
    </row>
    <row r="456" spans="1:56" x14ac:dyDescent="0.25">
      <c r="A456" s="283">
        <v>2017</v>
      </c>
      <c r="B456" s="283">
        <v>8</v>
      </c>
      <c r="C456" s="283">
        <v>31</v>
      </c>
      <c r="D456" s="283">
        <v>31</v>
      </c>
      <c r="E456" s="283">
        <f t="shared" si="98"/>
        <v>31</v>
      </c>
      <c r="F456" s="286">
        <v>0</v>
      </c>
      <c r="G456" s="290">
        <v>0.17191565153780852</v>
      </c>
      <c r="H456" s="290">
        <v>0.4235673736537417</v>
      </c>
      <c r="I456" s="291">
        <v>2.4509935600503498E-2</v>
      </c>
      <c r="J456" s="301">
        <f t="shared" si="79"/>
        <v>2.5601660003549284E-2</v>
      </c>
      <c r="Q456" s="305">
        <v>9067.5370206756143</v>
      </c>
      <c r="S456" s="301">
        <f t="shared" si="86"/>
        <v>-2.1707291507225938E-3</v>
      </c>
      <c r="T456" s="297">
        <v>0</v>
      </c>
      <c r="U456" s="298" t="e">
        <f>(Company_data!U456+Misc!T456)/(Company_data!J456-Company_data!I456)</f>
        <v>#DIV/0!</v>
      </c>
      <c r="V456" s="292" t="e">
        <f t="shared" si="100"/>
        <v>#DIV/0!</v>
      </c>
      <c r="W456" s="299">
        <v>1</v>
      </c>
      <c r="X456" s="290">
        <v>0.25165172211593317</v>
      </c>
      <c r="Y456" s="290">
        <v>0.4235673736537417</v>
      </c>
      <c r="Z456" s="296"/>
      <c r="AA456" s="296"/>
      <c r="AC456" s="290">
        <v>1.3663463666249733E-2</v>
      </c>
      <c r="AD456" s="292">
        <v>0</v>
      </c>
      <c r="AE456" s="301">
        <f t="shared" si="83"/>
        <v>2.4509935600503498E-2</v>
      </c>
      <c r="AF456" s="292">
        <v>0</v>
      </c>
      <c r="AG456" s="292">
        <v>0</v>
      </c>
      <c r="AH456" s="292">
        <v>0</v>
      </c>
      <c r="AI456" s="292">
        <v>0</v>
      </c>
      <c r="AJ456" s="301">
        <f t="shared" si="84"/>
        <v>2.4509935600503498E-2</v>
      </c>
      <c r="AK456" s="306">
        <f t="shared" si="90"/>
        <v>6200.1351036976148</v>
      </c>
      <c r="AL456" s="290">
        <v>0.28952224062399817</v>
      </c>
      <c r="AM456" s="306">
        <f t="shared" si="96"/>
        <v>2867.4019169779995</v>
      </c>
      <c r="AN456" s="290">
        <v>0.31383930321046871</v>
      </c>
      <c r="AO456" s="290">
        <v>0.31006198087920689</v>
      </c>
      <c r="AP456" s="304">
        <v>0.16865126611964015</v>
      </c>
      <c r="AQ456" s="304">
        <v>0.14141071475956674</v>
      </c>
      <c r="AR456" s="304">
        <v>0.11760658908618968</v>
      </c>
      <c r="AS456" s="304">
        <v>0.3042509026661524</v>
      </c>
      <c r="AT456" s="304">
        <v>0.33275299271518777</v>
      </c>
      <c r="AU456" s="290">
        <v>0.14141071475956674</v>
      </c>
      <c r="AV456" s="292">
        <v>0.16865126611964015</v>
      </c>
      <c r="AW456" s="300">
        <f t="shared" si="101"/>
        <v>0.31006198087920689</v>
      </c>
      <c r="AX456" s="292">
        <v>0.14473706119575672</v>
      </c>
      <c r="AY456" s="300">
        <v>0.14192365167266024</v>
      </c>
      <c r="AZ456" s="300"/>
      <c r="BA456" s="235"/>
      <c r="BB456" s="235"/>
      <c r="BC456" s="235"/>
      <c r="BD456" s="235"/>
    </row>
    <row r="457" spans="1:56" x14ac:dyDescent="0.25">
      <c r="A457" s="283">
        <v>2017</v>
      </c>
      <c r="B457" s="283">
        <v>9</v>
      </c>
      <c r="C457" s="283">
        <v>30</v>
      </c>
      <c r="D457" s="283">
        <v>31</v>
      </c>
      <c r="E457" s="283">
        <f t="shared" si="98"/>
        <v>30</v>
      </c>
      <c r="F457" s="286">
        <v>0</v>
      </c>
      <c r="G457" s="290">
        <v>0.14619017269144066</v>
      </c>
      <c r="H457" s="290">
        <v>0.36018470073553727</v>
      </c>
      <c r="I457" s="291">
        <v>2.4924749066943933E-2</v>
      </c>
      <c r="J457" s="301">
        <f t="shared" si="79"/>
        <v>2.5523915317180887E-2</v>
      </c>
      <c r="Q457" s="305">
        <v>9067.5370206756143</v>
      </c>
      <c r="S457" s="301">
        <f t="shared" si="86"/>
        <v>-1.952778033093152E-3</v>
      </c>
      <c r="T457" s="297">
        <v>0</v>
      </c>
      <c r="U457" s="298" t="e">
        <f>(Company_data!U457+Misc!T457)/(Company_data!J457-Company_data!I457)</f>
        <v>#DIV/0!</v>
      </c>
      <c r="V457" s="292" t="e">
        <f t="shared" si="100"/>
        <v>#DIV/0!</v>
      </c>
      <c r="W457" s="299">
        <v>1</v>
      </c>
      <c r="X457" s="290">
        <v>0.21399452804409666</v>
      </c>
      <c r="Y457" s="290">
        <v>0.36018470073553727</v>
      </c>
      <c r="Z457" s="296"/>
      <c r="AA457" s="296"/>
      <c r="AC457" s="290">
        <v>1.2006156691184579E-2</v>
      </c>
      <c r="AD457" s="292">
        <v>0</v>
      </c>
      <c r="AE457" s="301">
        <f t="shared" si="83"/>
        <v>2.4924749066943933E-2</v>
      </c>
      <c r="AF457" s="292">
        <v>0</v>
      </c>
      <c r="AG457" s="292">
        <v>0</v>
      </c>
      <c r="AH457" s="292">
        <v>0</v>
      </c>
      <c r="AI457" s="292">
        <v>0</v>
      </c>
      <c r="AJ457" s="301">
        <f t="shared" si="84"/>
        <v>2.4924749066943933E-2</v>
      </c>
      <c r="AK457" s="306">
        <f t="shared" si="90"/>
        <v>6200.1351036976148</v>
      </c>
      <c r="AL457" s="290">
        <v>0.27089053260276502</v>
      </c>
      <c r="AM457" s="306">
        <f t="shared" si="96"/>
        <v>2867.4019169779995</v>
      </c>
      <c r="AN457" s="290">
        <v>0.28025558051106003</v>
      </c>
      <c r="AO457" s="290">
        <v>0.27704349714937165</v>
      </c>
      <c r="AP457" s="304">
        <v>0.14341427030125892</v>
      </c>
      <c r="AQ457" s="304">
        <v>0.13362922684811276</v>
      </c>
      <c r="AR457" s="304">
        <v>0.1247003599113243</v>
      </c>
      <c r="AS457" s="304">
        <v>0.28032324783511675</v>
      </c>
      <c r="AT457" s="304">
        <v>0.29631001174183347</v>
      </c>
      <c r="AU457" s="290">
        <v>0.13362922684811276</v>
      </c>
      <c r="AV457" s="292">
        <v>0.14341427030125892</v>
      </c>
      <c r="AW457" s="300">
        <f t="shared" si="101"/>
        <v>0.27704349714937171</v>
      </c>
      <c r="AX457" s="292">
        <v>0.13642880690852693</v>
      </c>
      <c r="AY457" s="300">
        <v>0.13406540781961934</v>
      </c>
      <c r="AZ457" s="300"/>
      <c r="BA457" s="235"/>
      <c r="BB457" s="235"/>
      <c r="BC457" s="235"/>
      <c r="BD457" s="235"/>
    </row>
    <row r="458" spans="1:56" x14ac:dyDescent="0.25">
      <c r="A458" s="283">
        <v>2017</v>
      </c>
      <c r="B458" s="283">
        <v>10</v>
      </c>
      <c r="C458" s="283">
        <v>31</v>
      </c>
      <c r="D458" s="283">
        <v>30</v>
      </c>
      <c r="E458" s="283">
        <f t="shared" si="98"/>
        <v>31</v>
      </c>
      <c r="F458" s="286">
        <v>0</v>
      </c>
      <c r="G458" s="290">
        <v>0.10451943099330151</v>
      </c>
      <c r="H458" s="290">
        <v>0.25751594160046509</v>
      </c>
      <c r="I458" s="291">
        <v>2.3995862493572283E-2</v>
      </c>
      <c r="J458" s="301">
        <f t="shared" si="79"/>
        <v>2.5452293278453029E-2</v>
      </c>
      <c r="Q458" s="305">
        <v>8775.035826460271</v>
      </c>
      <c r="S458" s="301">
        <f t="shared" si="86"/>
        <v>-1.7415711822850143E-3</v>
      </c>
      <c r="T458" s="297">
        <v>0</v>
      </c>
      <c r="U458" s="298" t="e">
        <f>(Company_data!U458+Misc!T458)/(Company_data!J458-Company_data!I458)</f>
        <v>#DIV/0!</v>
      </c>
      <c r="V458" s="292" t="e">
        <f t="shared" si="100"/>
        <v>#DIV/0!</v>
      </c>
      <c r="W458" s="299">
        <v>1</v>
      </c>
      <c r="X458" s="290">
        <v>0.1529965106071636</v>
      </c>
      <c r="Y458" s="290">
        <v>0.25751594160046509</v>
      </c>
      <c r="Z458" s="296"/>
      <c r="AA458" s="296"/>
      <c r="AC458" s="290">
        <v>8.3069658580795201E-3</v>
      </c>
      <c r="AD458" s="292">
        <v>0</v>
      </c>
      <c r="AE458" s="301">
        <f t="shared" si="83"/>
        <v>2.3995862493572283E-2</v>
      </c>
      <c r="AF458" s="292">
        <v>0</v>
      </c>
      <c r="AG458" s="292">
        <v>0</v>
      </c>
      <c r="AH458" s="292">
        <v>0</v>
      </c>
      <c r="AI458" s="292">
        <v>0</v>
      </c>
      <c r="AJ458" s="301">
        <f t="shared" si="84"/>
        <v>2.3995862493572283E-2</v>
      </c>
      <c r="AK458" s="306">
        <f t="shared" si="90"/>
        <v>6000.1307455138203</v>
      </c>
      <c r="AL458" s="290">
        <v>0.23660243886325266</v>
      </c>
      <c r="AM458" s="306">
        <f t="shared" si="96"/>
        <v>2774.9050809464507</v>
      </c>
      <c r="AN458" s="290">
        <v>0.23561258641593472</v>
      </c>
      <c r="AO458" s="290">
        <v>0.23331609056340355</v>
      </c>
      <c r="AP458" s="304">
        <v>0.10253478501489421</v>
      </c>
      <c r="AQ458" s="304">
        <v>0.13078130554850936</v>
      </c>
      <c r="AR458" s="304">
        <v>0.13208300786995117</v>
      </c>
      <c r="AS458" s="304">
        <v>0.23901420697136772</v>
      </c>
      <c r="AT458" s="304">
        <v>0.24701436673005742</v>
      </c>
      <c r="AU458" s="290">
        <v>0.13078130554850936</v>
      </c>
      <c r="AV458" s="292">
        <v>0.10253478501489421</v>
      </c>
      <c r="AW458" s="300">
        <f t="shared" si="101"/>
        <v>0.23331609056340358</v>
      </c>
      <c r="AX458" s="292">
        <v>0.1327064604731063</v>
      </c>
      <c r="AY458" s="300">
        <v>0.13109315542263325</v>
      </c>
      <c r="AZ458" s="300"/>
      <c r="BA458" s="235"/>
      <c r="BB458" s="235"/>
      <c r="BC458" s="235"/>
      <c r="BD458" s="235"/>
    </row>
    <row r="459" spans="1:56" x14ac:dyDescent="0.25">
      <c r="A459" s="283">
        <v>2017</v>
      </c>
      <c r="B459" s="283">
        <v>11</v>
      </c>
      <c r="C459" s="283">
        <v>30</v>
      </c>
      <c r="D459" s="283">
        <v>31</v>
      </c>
      <c r="E459" s="283">
        <f t="shared" si="98"/>
        <v>30</v>
      </c>
      <c r="F459" s="286">
        <v>0</v>
      </c>
      <c r="G459" s="290">
        <v>4.100482767451151E-2</v>
      </c>
      <c r="H459" s="290">
        <v>0.10102807399940188</v>
      </c>
      <c r="I459" s="291">
        <v>2.4456111012049631E-2</v>
      </c>
      <c r="J459" s="301">
        <f t="shared" si="79"/>
        <v>2.5398217958422727E-2</v>
      </c>
      <c r="Q459" s="305">
        <v>9067.5370206756143</v>
      </c>
      <c r="S459" s="301">
        <f t="shared" si="86"/>
        <v>-1.5449908671630597E-3</v>
      </c>
      <c r="T459" s="297">
        <v>0</v>
      </c>
      <c r="U459" s="298" t="e">
        <f>(Company_data!U459+Misc!T459)/(Company_data!J459-Company_data!I459)</f>
        <v>#DIV/0!</v>
      </c>
      <c r="V459" s="292" t="e">
        <f t="shared" si="100"/>
        <v>#DIV/0!</v>
      </c>
      <c r="W459" s="299">
        <v>1</v>
      </c>
      <c r="X459" s="290">
        <v>6.0023246324890367E-2</v>
      </c>
      <c r="Y459" s="290">
        <v>0.10102807399940188</v>
      </c>
      <c r="Z459" s="296"/>
      <c r="AA459" s="296"/>
      <c r="AC459" s="290">
        <v>3.3676024666467294E-3</v>
      </c>
      <c r="AD459" s="292">
        <v>0</v>
      </c>
      <c r="AE459" s="301">
        <f t="shared" si="83"/>
        <v>2.4456111012049631E-2</v>
      </c>
      <c r="AF459" s="292">
        <v>0</v>
      </c>
      <c r="AG459" s="292">
        <v>0</v>
      </c>
      <c r="AH459" s="292">
        <v>0</v>
      </c>
      <c r="AI459" s="292">
        <v>0</v>
      </c>
      <c r="AJ459" s="301">
        <f t="shared" si="84"/>
        <v>2.4456111012049631E-2</v>
      </c>
      <c r="AK459" s="306">
        <f t="shared" si="90"/>
        <v>6200.1351036976148</v>
      </c>
      <c r="AL459" s="290">
        <v>0.1794909094942479</v>
      </c>
      <c r="AM459" s="306">
        <f t="shared" si="96"/>
        <v>2867.4019169779995</v>
      </c>
      <c r="AN459" s="290">
        <v>0.15829232895199408</v>
      </c>
      <c r="AO459" s="290">
        <v>0.15739137287336494</v>
      </c>
      <c r="AP459" s="304">
        <v>4.0226215835869585E-2</v>
      </c>
      <c r="AQ459" s="304">
        <v>0.11716515703749537</v>
      </c>
      <c r="AR459" s="304">
        <v>0.13848608181973637</v>
      </c>
      <c r="AS459" s="304">
        <v>0.17075174873404519</v>
      </c>
      <c r="AT459" s="304">
        <v>0.16262264480699296</v>
      </c>
      <c r="AU459" s="290">
        <v>0.11716515703749537</v>
      </c>
      <c r="AV459" s="292">
        <v>4.0226215835869585E-2</v>
      </c>
      <c r="AW459" s="300">
        <f t="shared" si="101"/>
        <v>0.15739137287336497</v>
      </c>
      <c r="AX459" s="292">
        <v>0.11777762457146476</v>
      </c>
      <c r="AY459" s="300">
        <v>0.11728750127748255</v>
      </c>
      <c r="AZ459" s="300"/>
      <c r="BA459" s="235"/>
      <c r="BB459" s="235"/>
      <c r="BC459" s="235"/>
      <c r="BD459" s="235"/>
    </row>
    <row r="460" spans="1:56" x14ac:dyDescent="0.25">
      <c r="A460" s="283">
        <v>2017</v>
      </c>
      <c r="B460" s="283">
        <v>12</v>
      </c>
      <c r="C460" s="283">
        <v>31</v>
      </c>
      <c r="D460" s="283">
        <v>30</v>
      </c>
      <c r="E460" s="283">
        <f t="shared" si="98"/>
        <v>31</v>
      </c>
      <c r="F460" s="286">
        <v>0</v>
      </c>
      <c r="G460" s="290">
        <v>2.2353057566141789E-2</v>
      </c>
      <c r="H460" s="290">
        <v>5.5073670150034719E-2</v>
      </c>
      <c r="I460" s="291">
        <v>2.5316886710751496E-2</v>
      </c>
      <c r="J460" s="301">
        <f t="shared" si="79"/>
        <v>2.5354709153185898E-2</v>
      </c>
      <c r="Q460" s="305">
        <v>8775.035826460271</v>
      </c>
      <c r="S460" s="301">
        <f t="shared" si="86"/>
        <v>-1.3603229703855434E-3</v>
      </c>
      <c r="T460" s="297">
        <v>0</v>
      </c>
      <c r="U460" s="298" t="e">
        <f>(Company_data!U460+Misc!T460)/(Company_data!J460-Company_data!I460)</f>
        <v>#DIV/0!</v>
      </c>
      <c r="V460" s="292" t="e">
        <f t="shared" si="100"/>
        <v>#DIV/0!</v>
      </c>
      <c r="W460" s="299">
        <v>1</v>
      </c>
      <c r="X460" s="290">
        <v>3.2720612583892944E-2</v>
      </c>
      <c r="Y460" s="290">
        <v>5.5073670150034719E-2</v>
      </c>
      <c r="Z460" s="296"/>
      <c r="AA460" s="296"/>
      <c r="AC460" s="290">
        <v>1.77657000483983E-3</v>
      </c>
      <c r="AD460" s="292">
        <v>0</v>
      </c>
      <c r="AE460" s="301">
        <f t="shared" si="83"/>
        <v>2.5316886710751496E-2</v>
      </c>
      <c r="AF460" s="292">
        <v>0</v>
      </c>
      <c r="AG460" s="292">
        <v>0</v>
      </c>
      <c r="AH460" s="292">
        <v>0</v>
      </c>
      <c r="AI460" s="292">
        <v>0</v>
      </c>
      <c r="AJ460" s="301">
        <f t="shared" si="84"/>
        <v>2.5316886710751496E-2</v>
      </c>
      <c r="AK460" s="306">
        <f t="shared" si="90"/>
        <v>6000.1307455138203</v>
      </c>
      <c r="AL460" s="290">
        <v>0.16387136455091467</v>
      </c>
      <c r="AM460" s="306">
        <f t="shared" si="96"/>
        <v>2774.9050809464507</v>
      </c>
      <c r="AN460" s="290">
        <v>0.14027147199532022</v>
      </c>
      <c r="AO460" s="290">
        <v>0.13978033170203522</v>
      </c>
      <c r="AP460" s="304">
        <v>2.1928611074401957E-2</v>
      </c>
      <c r="AQ460" s="304">
        <v>0.11785172062763327</v>
      </c>
      <c r="AR460" s="304">
        <v>0.14151830698477288</v>
      </c>
      <c r="AS460" s="304">
        <v>0.15224512546402832</v>
      </c>
      <c r="AT460" s="304">
        <v>0.11415797301978119</v>
      </c>
      <c r="AU460" s="290">
        <v>0.11785172062763327</v>
      </c>
      <c r="AV460" s="292">
        <v>2.1928611074401957E-2</v>
      </c>
      <c r="AW460" s="300">
        <f t="shared" si="101"/>
        <v>0.13978033170203524</v>
      </c>
      <c r="AX460" s="292">
        <v>0.11415797301978119</v>
      </c>
      <c r="AY460" s="300">
        <v>0.11791841442917844</v>
      </c>
      <c r="AZ460" s="300"/>
      <c r="BA460" s="235">
        <f>AVERAGE(AU449:AU460)</f>
        <v>0.12654091785005231</v>
      </c>
      <c r="BB460" s="235">
        <f>AVERAGE(AV449:AV460)</f>
        <v>8.6391350322685093E-2</v>
      </c>
      <c r="BC460" s="235">
        <f t="shared" ref="BC460" si="102">AVERAGE(AW449:AW460)</f>
        <v>0.21293226817273747</v>
      </c>
      <c r="BD460" s="235">
        <f>AVERAGE(AL449:AL460)</f>
        <v>0.21293251405171279</v>
      </c>
    </row>
    <row r="461" spans="1:56" x14ac:dyDescent="0.25">
      <c r="A461" s="283">
        <v>2018</v>
      </c>
      <c r="B461" s="283">
        <v>1</v>
      </c>
      <c r="C461" s="283">
        <v>31</v>
      </c>
      <c r="D461" s="283">
        <v>31</v>
      </c>
      <c r="E461" s="283">
        <f t="shared" si="98"/>
        <v>31</v>
      </c>
      <c r="F461" s="286">
        <v>0</v>
      </c>
      <c r="G461" s="290">
        <v>1.5115924215645294E-2</v>
      </c>
      <c r="H461" s="290">
        <v>3.6859322532591311E-2</v>
      </c>
      <c r="I461" s="291">
        <v>2.5201928673299481E-2</v>
      </c>
      <c r="J461" s="301">
        <f t="shared" si="79"/>
        <v>2.5323678522723585E-2</v>
      </c>
      <c r="Q461" s="305">
        <v>15712.372211086918</v>
      </c>
      <c r="S461" s="301">
        <f t="shared" si="86"/>
        <v>-1.1884659573067891E-3</v>
      </c>
      <c r="T461" s="297">
        <v>0</v>
      </c>
      <c r="U461" s="298" t="e">
        <f>(Company_data!U461+Misc!T461)/(Company_data!J461-Company_data!I461)</f>
        <v>#DIV/0!</v>
      </c>
      <c r="V461" s="292" t="e">
        <f t="shared" si="100"/>
        <v>#DIV/0!</v>
      </c>
      <c r="W461" s="299">
        <v>1</v>
      </c>
      <c r="X461" s="290">
        <v>2.1743398316946008E-2</v>
      </c>
      <c r="Y461" s="290">
        <v>3.6859322532591311E-2</v>
      </c>
      <c r="Z461" s="296"/>
      <c r="AA461" s="296"/>
      <c r="AC461" s="290">
        <v>1.1890104042771388E-3</v>
      </c>
      <c r="AD461" s="292">
        <v>0</v>
      </c>
      <c r="AE461" s="301">
        <f t="shared" si="83"/>
        <v>2.5201928673299481E-2</v>
      </c>
      <c r="AF461" s="292">
        <v>0</v>
      </c>
      <c r="AG461" s="292">
        <v>0</v>
      </c>
      <c r="AH461" s="292">
        <v>0</v>
      </c>
      <c r="AI461" s="292">
        <v>0</v>
      </c>
      <c r="AJ461" s="301">
        <f t="shared" si="84"/>
        <v>2.5201928673299481E-2</v>
      </c>
      <c r="AK461" s="306">
        <f t="shared" si="90"/>
        <v>11705.028900016134</v>
      </c>
      <c r="AL461" s="290">
        <v>0.16652445117771417</v>
      </c>
      <c r="AM461" s="306">
        <f t="shared" si="96"/>
        <v>4007.3433110707842</v>
      </c>
      <c r="AN461" s="290">
        <v>0.14191028749392123</v>
      </c>
      <c r="AO461" s="290">
        <v>0.1456347926416518</v>
      </c>
      <c r="AP461" s="304">
        <v>1.8353830492498478E-2</v>
      </c>
      <c r="AQ461" s="304">
        <v>0.1272809621491533</v>
      </c>
      <c r="AR461" s="304">
        <v>0.15140852696206888</v>
      </c>
      <c r="AS461" s="304">
        <v>0.15307310075566516</v>
      </c>
      <c r="AT461" s="304">
        <v>0.1242562749732746</v>
      </c>
      <c r="AU461" s="290">
        <v>0.1272809621491533</v>
      </c>
      <c r="AV461" s="292">
        <v>1.8353830492498478E-2</v>
      </c>
      <c r="AW461" s="300">
        <f t="shared" si="101"/>
        <v>0.14563479264165177</v>
      </c>
      <c r="AX461" s="292">
        <v>0.1242562749732746</v>
      </c>
      <c r="AY461" s="300">
        <v>0.12679436327827595</v>
      </c>
      <c r="AZ461" s="300"/>
      <c r="BA461" s="235"/>
      <c r="BB461" s="235"/>
      <c r="BC461" s="235"/>
      <c r="BD461" s="235"/>
    </row>
    <row r="462" spans="1:56" x14ac:dyDescent="0.25">
      <c r="A462" s="283">
        <v>2018</v>
      </c>
      <c r="B462" s="283">
        <v>2</v>
      </c>
      <c r="C462" s="283">
        <v>28</v>
      </c>
      <c r="D462" s="283">
        <v>28</v>
      </c>
      <c r="E462" s="283">
        <f t="shared" si="98"/>
        <v>28</v>
      </c>
      <c r="F462" s="286">
        <v>0</v>
      </c>
      <c r="G462" s="290">
        <v>2.0261287917819698E-2</v>
      </c>
      <c r="H462" s="290">
        <v>4.9405999635512864E-2</v>
      </c>
      <c r="I462" s="291">
        <v>2.4978870981505509E-2</v>
      </c>
      <c r="J462" s="301">
        <f t="shared" si="79"/>
        <v>2.5304038142014304E-2</v>
      </c>
      <c r="Q462" s="305">
        <v>14191.820061626895</v>
      </c>
      <c r="S462" s="301">
        <f t="shared" si="86"/>
        <v>-1.0297106980343175E-3</v>
      </c>
      <c r="T462" s="297">
        <v>0</v>
      </c>
      <c r="U462" s="298" t="e">
        <f>(Company_data!U462+Misc!T462)/(Company_data!J462-Company_data!I462)</f>
        <v>#DIV/0!</v>
      </c>
      <c r="V462" s="292" t="e">
        <f t="shared" si="100"/>
        <v>#DIV/0!</v>
      </c>
      <c r="W462" s="299">
        <v>1</v>
      </c>
      <c r="X462" s="290">
        <v>2.9144711717693169E-2</v>
      </c>
      <c r="Y462" s="290">
        <v>4.9405999635512864E-2</v>
      </c>
      <c r="Z462" s="296"/>
      <c r="AA462" s="296"/>
      <c r="AC462" s="290">
        <v>1.7644999869826025E-3</v>
      </c>
      <c r="AD462" s="292">
        <v>0</v>
      </c>
      <c r="AE462" s="301">
        <f t="shared" si="83"/>
        <v>2.4978870981505509E-2</v>
      </c>
      <c r="AF462" s="292">
        <v>0</v>
      </c>
      <c r="AG462" s="292">
        <v>0</v>
      </c>
      <c r="AH462" s="292">
        <v>0</v>
      </c>
      <c r="AI462" s="292">
        <v>0</v>
      </c>
      <c r="AJ462" s="301">
        <f t="shared" si="84"/>
        <v>2.4978870981505509E-2</v>
      </c>
      <c r="AK462" s="306">
        <f t="shared" si="90"/>
        <v>10572.284167756508</v>
      </c>
      <c r="AL462" s="290">
        <v>0.16569834456037508</v>
      </c>
      <c r="AM462" s="306">
        <f t="shared" si="96"/>
        <v>3619.5358938703862</v>
      </c>
      <c r="AN462" s="290">
        <v>0.13564764276121694</v>
      </c>
      <c r="AO462" s="290">
        <v>0.12474493142727335</v>
      </c>
      <c r="AP462" s="304">
        <v>1.0782993201431687E-2</v>
      </c>
      <c r="AQ462" s="304">
        <v>0.11396193822584164</v>
      </c>
      <c r="AR462" s="304">
        <v>0.14543705664255541</v>
      </c>
      <c r="AS462" s="304">
        <v>0.15222014173060813</v>
      </c>
      <c r="AT462" s="304">
        <v>0.11210107515093243</v>
      </c>
      <c r="AU462" s="290">
        <v>0.11396193822584164</v>
      </c>
      <c r="AV462" s="292">
        <v>1.0782993201431687E-2</v>
      </c>
      <c r="AW462" s="300">
        <f t="shared" si="101"/>
        <v>0.12474493142727332</v>
      </c>
      <c r="AX462" s="292">
        <v>0.11210107515093243</v>
      </c>
      <c r="AY462" s="300">
        <v>0.11538635484339724</v>
      </c>
      <c r="AZ462" s="300"/>
      <c r="BA462" s="235"/>
      <c r="BB462" s="235"/>
      <c r="BC462" s="235"/>
      <c r="BD462" s="235"/>
    </row>
    <row r="463" spans="1:56" x14ac:dyDescent="0.25">
      <c r="A463" s="283">
        <v>2018</v>
      </c>
      <c r="B463" s="283">
        <v>3</v>
      </c>
      <c r="C463" s="283">
        <v>31</v>
      </c>
      <c r="D463" s="283">
        <v>31</v>
      </c>
      <c r="E463" s="283">
        <f t="shared" si="98"/>
        <v>31</v>
      </c>
      <c r="F463" s="286">
        <v>0</v>
      </c>
      <c r="G463" s="290">
        <v>3.7295586130028376E-2</v>
      </c>
      <c r="H463" s="290">
        <v>9.0943168184577289E-2</v>
      </c>
      <c r="I463" s="291">
        <v>2.5542435775055172E-2</v>
      </c>
      <c r="J463" s="301">
        <f t="shared" si="79"/>
        <v>2.5294277144708333E-2</v>
      </c>
      <c r="Q463" s="305">
        <v>15712.372211086918</v>
      </c>
      <c r="S463" s="301">
        <f t="shared" si="86"/>
        <v>-8.8454984568492323E-4</v>
      </c>
      <c r="T463" s="297">
        <v>0</v>
      </c>
      <c r="U463" s="298" t="e">
        <f>(Company_data!U463+Misc!T463)/(Company_data!J463-Company_data!I463)</f>
        <v>#DIV/0!</v>
      </c>
      <c r="V463" s="292" t="e">
        <f t="shared" si="100"/>
        <v>#DIV/0!</v>
      </c>
      <c r="W463" s="299">
        <v>1</v>
      </c>
      <c r="X463" s="290">
        <v>5.364758205454892E-2</v>
      </c>
      <c r="Y463" s="290">
        <v>9.0943168184577289E-2</v>
      </c>
      <c r="Z463" s="296"/>
      <c r="AA463" s="296"/>
      <c r="AC463" s="290">
        <v>2.9336505865992677E-3</v>
      </c>
      <c r="AD463" s="292">
        <v>0</v>
      </c>
      <c r="AE463" s="301">
        <f t="shared" si="83"/>
        <v>2.5542435775055172E-2</v>
      </c>
      <c r="AF463" s="292">
        <v>0</v>
      </c>
      <c r="AG463" s="292">
        <v>0</v>
      </c>
      <c r="AH463" s="292">
        <v>0</v>
      </c>
      <c r="AI463" s="292">
        <v>0</v>
      </c>
      <c r="AJ463" s="301">
        <f t="shared" si="84"/>
        <v>2.5542435775055172E-2</v>
      </c>
      <c r="AK463" s="306">
        <f t="shared" si="90"/>
        <v>11705.028900016134</v>
      </c>
      <c r="AL463" s="290">
        <v>0.17506372942737902</v>
      </c>
      <c r="AM463" s="306">
        <f t="shared" si="96"/>
        <v>4007.3433110707842</v>
      </c>
      <c r="AN463" s="290">
        <v>0.16712627704904948</v>
      </c>
      <c r="AO463" s="290">
        <v>0.19751469610421718</v>
      </c>
      <c r="AP463" s="304">
        <v>6.3713821277945337E-2</v>
      </c>
      <c r="AQ463" s="304">
        <v>0.13380087482627187</v>
      </c>
      <c r="AR463" s="304">
        <v>0.13776814329735063</v>
      </c>
      <c r="AS463" s="304">
        <v>0.1665447103372821</v>
      </c>
      <c r="AT463" s="304">
        <v>0.12396003497522062</v>
      </c>
      <c r="AU463" s="290">
        <v>0.13380087482627187</v>
      </c>
      <c r="AV463" s="292">
        <v>6.3713821277945337E-2</v>
      </c>
      <c r="AW463" s="300">
        <f t="shared" si="101"/>
        <v>0.19751469610421721</v>
      </c>
      <c r="AX463" s="292">
        <v>0.12396003497522062</v>
      </c>
      <c r="AY463" s="300">
        <v>0.12983069091902105</v>
      </c>
      <c r="AZ463" s="300"/>
      <c r="BA463" s="235"/>
      <c r="BB463" s="235"/>
      <c r="BC463" s="235"/>
      <c r="BD463" s="235"/>
    </row>
    <row r="464" spans="1:56" x14ac:dyDescent="0.25">
      <c r="A464" s="283">
        <v>2018</v>
      </c>
      <c r="B464" s="283">
        <v>4</v>
      </c>
      <c r="C464" s="283">
        <v>30</v>
      </c>
      <c r="D464" s="283">
        <v>31</v>
      </c>
      <c r="E464" s="283">
        <f t="shared" si="98"/>
        <v>30</v>
      </c>
      <c r="F464" s="286">
        <v>0</v>
      </c>
      <c r="G464" s="290">
        <v>6.5778330533905416E-2</v>
      </c>
      <c r="H464" s="290">
        <v>0.16039672243759764</v>
      </c>
      <c r="I464" s="291">
        <v>2.603180066437254E-2</v>
      </c>
      <c r="J464" s="301">
        <f t="shared" si="79"/>
        <v>2.5288236951669513E-2</v>
      </c>
      <c r="Q464" s="305">
        <v>15712.372211086918</v>
      </c>
      <c r="S464" s="301">
        <f t="shared" si="86"/>
        <v>-7.5049361805904977E-4</v>
      </c>
      <c r="T464" s="297">
        <v>0</v>
      </c>
      <c r="U464" s="298" t="e">
        <f>(Company_data!U464+Misc!T464)/(Company_data!J464-Company_data!I464)</f>
        <v>#DIV/0!</v>
      </c>
      <c r="V464" s="292" t="e">
        <f t="shared" si="100"/>
        <v>#DIV/0!</v>
      </c>
      <c r="W464" s="299">
        <v>1</v>
      </c>
      <c r="X464" s="290">
        <v>9.4618391903692228E-2</v>
      </c>
      <c r="Y464" s="290">
        <v>0.16039672243759764</v>
      </c>
      <c r="Z464" s="296"/>
      <c r="AA464" s="296"/>
      <c r="AC464" s="290">
        <v>5.3465574145865891E-3</v>
      </c>
      <c r="AD464" s="292">
        <v>0</v>
      </c>
      <c r="AE464" s="301">
        <f t="shared" si="83"/>
        <v>2.603180066437254E-2</v>
      </c>
      <c r="AF464" s="292">
        <v>0</v>
      </c>
      <c r="AG464" s="292">
        <v>0</v>
      </c>
      <c r="AH464" s="292">
        <v>0</v>
      </c>
      <c r="AI464" s="292">
        <v>0</v>
      </c>
      <c r="AJ464" s="301">
        <f t="shared" si="84"/>
        <v>2.603180066437254E-2</v>
      </c>
      <c r="AK464" s="306">
        <f t="shared" si="90"/>
        <v>11705.028900016134</v>
      </c>
      <c r="AL464" s="290">
        <v>0.195226792987508</v>
      </c>
      <c r="AM464" s="306">
        <f t="shared" si="96"/>
        <v>4007.3433110707842</v>
      </c>
      <c r="AN464" s="290">
        <v>0.19574513271108049</v>
      </c>
      <c r="AO464" s="290">
        <v>0.19430840931604496</v>
      </c>
      <c r="AP464" s="304">
        <v>6.4529312069876194E-2</v>
      </c>
      <c r="AQ464" s="304">
        <v>0.12977909724616879</v>
      </c>
      <c r="AR464" s="304">
        <v>0.12944846245360256</v>
      </c>
      <c r="AS464" s="304">
        <v>0.19146543848533901</v>
      </c>
      <c r="AT464" s="304">
        <v>0.20277254346394749</v>
      </c>
      <c r="AU464" s="290">
        <v>0.12977909724616879</v>
      </c>
      <c r="AV464" s="292">
        <v>6.4529312069876194E-2</v>
      </c>
      <c r="AW464" s="300">
        <f t="shared" si="101"/>
        <v>0.19430840931604498</v>
      </c>
      <c r="AX464" s="292">
        <v>0.13083392718033718</v>
      </c>
      <c r="AY464" s="300">
        <v>0.12996680217717507</v>
      </c>
      <c r="AZ464" s="300"/>
      <c r="BA464" s="235"/>
      <c r="BB464" s="235"/>
      <c r="BC464" s="235"/>
      <c r="BD464" s="235"/>
    </row>
    <row r="465" spans="1:56" x14ac:dyDescent="0.25">
      <c r="A465" s="283">
        <v>2018</v>
      </c>
      <c r="B465" s="283">
        <v>5</v>
      </c>
      <c r="C465" s="283">
        <v>31</v>
      </c>
      <c r="D465" s="283">
        <v>30</v>
      </c>
      <c r="E465" s="283">
        <f t="shared" si="98"/>
        <v>31</v>
      </c>
      <c r="F465" s="286">
        <v>0</v>
      </c>
      <c r="G465" s="290">
        <v>0.12013045712549149</v>
      </c>
      <c r="H465" s="290">
        <v>0.29293129563279546</v>
      </c>
      <c r="I465" s="291">
        <v>2.5431595610956981E-2</v>
      </c>
      <c r="J465" s="301">
        <f t="shared" ref="J465:J528" si="103">AVERAGE(I454:I465)</f>
        <v>2.5281495618453751E-2</v>
      </c>
      <c r="Q465" s="305">
        <v>15205.521494600243</v>
      </c>
      <c r="S465" s="301">
        <f t="shared" si="86"/>
        <v>-6.2876048487913935E-4</v>
      </c>
      <c r="T465" s="297">
        <v>0</v>
      </c>
      <c r="U465" s="298" t="e">
        <f>(Company_data!U465+Misc!T465)/(Company_data!J465-Company_data!I465)</f>
        <v>#DIV/0!</v>
      </c>
      <c r="V465" s="292" t="e">
        <f t="shared" si="100"/>
        <v>#DIV/0!</v>
      </c>
      <c r="W465" s="299">
        <v>1</v>
      </c>
      <c r="X465" s="290">
        <v>0.17280083850730393</v>
      </c>
      <c r="Y465" s="290">
        <v>0.29293129563279546</v>
      </c>
      <c r="Z465" s="296"/>
      <c r="AA465" s="296"/>
      <c r="AC465" s="290">
        <v>9.4493966333159818E-3</v>
      </c>
      <c r="AD465" s="292">
        <v>0</v>
      </c>
      <c r="AE465" s="301">
        <f t="shared" si="83"/>
        <v>2.5431595610956981E-2</v>
      </c>
      <c r="AF465" s="292">
        <v>0</v>
      </c>
      <c r="AG465" s="292">
        <v>0</v>
      </c>
      <c r="AH465" s="292">
        <v>0</v>
      </c>
      <c r="AI465" s="292">
        <v>0</v>
      </c>
      <c r="AJ465" s="301">
        <f t="shared" si="84"/>
        <v>2.5431595610956981E-2</v>
      </c>
      <c r="AK465" s="306">
        <f t="shared" si="90"/>
        <v>11327.447322596259</v>
      </c>
      <c r="AL465" s="290">
        <v>0.24264761371254814</v>
      </c>
      <c r="AM465" s="306">
        <f t="shared" si="96"/>
        <v>3878.0741720039846</v>
      </c>
      <c r="AN465" s="290">
        <v>0.26213749071453979</v>
      </c>
      <c r="AO465" s="290">
        <v>0.25951361387230926</v>
      </c>
      <c r="AP465" s="304">
        <v>0.11784938434933356</v>
      </c>
      <c r="AQ465" s="304">
        <v>0.14166422952297569</v>
      </c>
      <c r="AR465" s="304">
        <v>0.12251715658705663</v>
      </c>
      <c r="AS465" s="304">
        <v>0.24836612606757177</v>
      </c>
      <c r="AT465" s="304">
        <v>0.27517561512288063</v>
      </c>
      <c r="AU465" s="290">
        <v>0.14166422952297569</v>
      </c>
      <c r="AV465" s="292">
        <v>0.11784938434933356</v>
      </c>
      <c r="AW465" s="300">
        <f t="shared" si="101"/>
        <v>0.25951361387230926</v>
      </c>
      <c r="AX465" s="292">
        <v>0.14379467570133506</v>
      </c>
      <c r="AY465" s="300">
        <v>0.14200703358904834</v>
      </c>
      <c r="AZ465" s="300"/>
      <c r="BA465" s="235"/>
      <c r="BB465" s="235"/>
      <c r="BC465" s="235"/>
      <c r="BD465" s="235"/>
    </row>
    <row r="466" spans="1:56" x14ac:dyDescent="0.25">
      <c r="A466" s="283">
        <v>2018</v>
      </c>
      <c r="B466" s="283">
        <v>6</v>
      </c>
      <c r="C466" s="283">
        <v>30</v>
      </c>
      <c r="D466" s="283">
        <v>31</v>
      </c>
      <c r="E466" s="283">
        <f t="shared" si="98"/>
        <v>30</v>
      </c>
      <c r="F466" s="286">
        <v>0</v>
      </c>
      <c r="G466" s="290">
        <v>0.15637380706930792</v>
      </c>
      <c r="H466" s="290">
        <v>0.3813086456500715</v>
      </c>
      <c r="I466" s="291">
        <v>2.6456791229419484E-2</v>
      </c>
      <c r="J466" s="301">
        <f t="shared" si="103"/>
        <v>2.5273289441489322E-2</v>
      </c>
      <c r="Q466" s="305">
        <v>15712.372211086918</v>
      </c>
      <c r="S466" s="301">
        <f t="shared" si="86"/>
        <v>-5.194469118798839E-4</v>
      </c>
      <c r="T466" s="297">
        <v>0</v>
      </c>
      <c r="U466" s="298" t="e">
        <f>(Company_data!U466+Misc!T466)/(Company_data!J466-Company_data!I466)</f>
        <v>#DIV/0!</v>
      </c>
      <c r="V466" s="292" t="e">
        <f t="shared" si="100"/>
        <v>#DIV/0!</v>
      </c>
      <c r="W466" s="299">
        <v>1</v>
      </c>
      <c r="X466" s="290">
        <v>0.2249348385807636</v>
      </c>
      <c r="Y466" s="290">
        <v>0.3813086456500715</v>
      </c>
      <c r="Z466" s="296"/>
      <c r="AA466" s="296"/>
      <c r="AC466" s="290">
        <v>1.2710288188335719E-2</v>
      </c>
      <c r="AD466" s="292">
        <v>0</v>
      </c>
      <c r="AE466" s="301">
        <f t="shared" si="83"/>
        <v>2.6456791229419484E-2</v>
      </c>
      <c r="AF466" s="292">
        <v>0</v>
      </c>
      <c r="AG466" s="292">
        <v>0</v>
      </c>
      <c r="AH466" s="292">
        <v>0</v>
      </c>
      <c r="AI466" s="292">
        <v>0</v>
      </c>
      <c r="AJ466" s="301">
        <f t="shared" si="84"/>
        <v>2.6456791229419484E-2</v>
      </c>
      <c r="AK466" s="306">
        <f t="shared" si="90"/>
        <v>11705.028900016134</v>
      </c>
      <c r="AL466" s="290">
        <v>0.27536783728842129</v>
      </c>
      <c r="AM466" s="306">
        <f t="shared" si="96"/>
        <v>4007.3433110707842</v>
      </c>
      <c r="AN466" s="290">
        <v>0.29970256640663062</v>
      </c>
      <c r="AO466" s="290">
        <v>0.29628706611704148</v>
      </c>
      <c r="AP466" s="304">
        <v>0.15340453480692612</v>
      </c>
      <c r="AQ466" s="304">
        <v>0.14288253131011538</v>
      </c>
      <c r="AR466" s="304">
        <v>0.11899403021911338</v>
      </c>
      <c r="AS466" s="304">
        <v>0.28644745683034945</v>
      </c>
      <c r="AT466" s="304">
        <v>0.31676313496695485</v>
      </c>
      <c r="AU466" s="290">
        <v>0.14288253131011538</v>
      </c>
      <c r="AV466" s="292">
        <v>0.15340453480692612</v>
      </c>
      <c r="AW466" s="300">
        <f t="shared" si="101"/>
        <v>0.29628706611704148</v>
      </c>
      <c r="AX466" s="292">
        <v>0.14574457593302195</v>
      </c>
      <c r="AY466" s="300">
        <v>0.14332875933732273</v>
      </c>
      <c r="AZ466" s="300"/>
      <c r="BA466" s="235"/>
      <c r="BB466" s="235"/>
      <c r="BC466" s="235"/>
      <c r="BD466" s="235"/>
    </row>
    <row r="467" spans="1:56" x14ac:dyDescent="0.25">
      <c r="A467" s="283">
        <v>2018</v>
      </c>
      <c r="B467" s="283">
        <v>7</v>
      </c>
      <c r="C467" s="283">
        <v>31</v>
      </c>
      <c r="D467" s="283">
        <v>30</v>
      </c>
      <c r="E467" s="283">
        <f t="shared" si="98"/>
        <v>31</v>
      </c>
      <c r="F467" s="286">
        <v>0</v>
      </c>
      <c r="G467" s="290">
        <v>0.18530984649251497</v>
      </c>
      <c r="H467" s="290">
        <v>0.45186753405808899</v>
      </c>
      <c r="I467" s="291">
        <v>2.6352972073924855E-2</v>
      </c>
      <c r="J467" s="301">
        <f t="shared" si="103"/>
        <v>2.5266661657696237E-2</v>
      </c>
      <c r="Q467" s="305">
        <v>15205.521494600243</v>
      </c>
      <c r="S467" s="301">
        <f t="shared" si="86"/>
        <v>-4.2243401454458707E-4</v>
      </c>
      <c r="T467" s="297">
        <v>0</v>
      </c>
      <c r="U467" s="298" t="e">
        <f>(Company_data!U467+Misc!T467)/(Company_data!J467-Company_data!I467)</f>
        <v>#DIV/0!</v>
      </c>
      <c r="V467" s="292" t="e">
        <f t="shared" si="100"/>
        <v>#DIV/0!</v>
      </c>
      <c r="W467" s="299">
        <v>1</v>
      </c>
      <c r="X467" s="290">
        <v>0.26655768756557408</v>
      </c>
      <c r="Y467" s="290">
        <v>0.45186753405808899</v>
      </c>
      <c r="Z467" s="296"/>
      <c r="AA467" s="296"/>
      <c r="AC467" s="290">
        <v>1.4576372066389971E-2</v>
      </c>
      <c r="AD467" s="292">
        <v>0</v>
      </c>
      <c r="AE467" s="301">
        <f t="shared" si="83"/>
        <v>2.6352972073924855E-2</v>
      </c>
      <c r="AF467" s="292">
        <v>0</v>
      </c>
      <c r="AG467" s="292">
        <v>0</v>
      </c>
      <c r="AH467" s="292">
        <v>0</v>
      </c>
      <c r="AI467" s="292">
        <v>0</v>
      </c>
      <c r="AJ467" s="301">
        <f t="shared" si="84"/>
        <v>2.6352972073924855E-2</v>
      </c>
      <c r="AK467" s="306">
        <f t="shared" si="90"/>
        <v>11327.447322596259</v>
      </c>
      <c r="AL467" s="290">
        <v>0.30585621322328499</v>
      </c>
      <c r="AM467" s="306">
        <f t="shared" si="96"/>
        <v>3878.0741720039846</v>
      </c>
      <c r="AN467" s="290">
        <v>0.33683307425235687</v>
      </c>
      <c r="AO467" s="290">
        <v>0.33278555602522575</v>
      </c>
      <c r="AP467" s="304">
        <v>0.18179112812497797</v>
      </c>
      <c r="AQ467" s="304">
        <v>0.15099442790024772</v>
      </c>
      <c r="AR467" s="304">
        <v>0.12054636673077004</v>
      </c>
      <c r="AS467" s="304">
        <v>0.32159710653483004</v>
      </c>
      <c r="AT467" s="304">
        <v>0.35708981435287385</v>
      </c>
      <c r="AU467" s="290">
        <v>0.15099442790024772</v>
      </c>
      <c r="AV467" s="292">
        <v>0.18179112812497797</v>
      </c>
      <c r="AW467" s="300">
        <f t="shared" si="101"/>
        <v>0.33278555602522569</v>
      </c>
      <c r="AX467" s="292">
        <v>0.15442529197603524</v>
      </c>
      <c r="AY467" s="300">
        <v>0.15152322775984187</v>
      </c>
      <c r="AZ467" s="300"/>
      <c r="BA467" s="235"/>
      <c r="BB467" s="235"/>
      <c r="BC467" s="235"/>
      <c r="BD467" s="235"/>
    </row>
    <row r="468" spans="1:56" x14ac:dyDescent="0.25">
      <c r="A468" s="283">
        <v>2018</v>
      </c>
      <c r="B468" s="283">
        <v>8</v>
      </c>
      <c r="C468" s="283">
        <v>31</v>
      </c>
      <c r="D468" s="283">
        <v>31</v>
      </c>
      <c r="E468" s="283">
        <f t="shared" si="98"/>
        <v>31</v>
      </c>
      <c r="F468" s="286">
        <v>0</v>
      </c>
      <c r="G468" s="290">
        <v>0.18744867363050355</v>
      </c>
      <c r="H468" s="290">
        <v>0.45708294253698206</v>
      </c>
      <c r="I468" s="291">
        <v>2.4485368078097956E-2</v>
      </c>
      <c r="J468" s="301">
        <f t="shared" si="103"/>
        <v>2.5264614364162444E-2</v>
      </c>
      <c r="Q468" s="305">
        <v>15712.372211086918</v>
      </c>
      <c r="S468" s="301">
        <f t="shared" si="86"/>
        <v>-3.3704563938683971E-4</v>
      </c>
      <c r="T468" s="297">
        <v>0</v>
      </c>
      <c r="U468" s="298" t="e">
        <f>(Company_data!U468+Misc!T468)/(Company_data!J468-Company_data!I468)</f>
        <v>#DIV/0!</v>
      </c>
      <c r="V468" s="292" t="e">
        <f t="shared" si="100"/>
        <v>#DIV/0!</v>
      </c>
      <c r="W468" s="299">
        <v>1</v>
      </c>
      <c r="X468" s="290">
        <v>0.26963426890647851</v>
      </c>
      <c r="Y468" s="290">
        <v>0.45708294253698206</v>
      </c>
      <c r="Z468" s="296"/>
      <c r="AA468" s="296"/>
      <c r="AC468" s="290">
        <v>1.4744611049580067E-2</v>
      </c>
      <c r="AD468" s="292">
        <v>0</v>
      </c>
      <c r="AE468" s="301">
        <f t="shared" si="83"/>
        <v>2.4485368078097956E-2</v>
      </c>
      <c r="AF468" s="292">
        <v>0</v>
      </c>
      <c r="AG468" s="292">
        <v>0</v>
      </c>
      <c r="AH468" s="292">
        <v>0</v>
      </c>
      <c r="AI468" s="292">
        <v>0</v>
      </c>
      <c r="AJ468" s="301">
        <f t="shared" si="84"/>
        <v>2.4485368078097956E-2</v>
      </c>
      <c r="AK468" s="306">
        <f t="shared" si="90"/>
        <v>12844.97029410892</v>
      </c>
      <c r="AL468" s="290">
        <v>0.31359722751979224</v>
      </c>
      <c r="AM468" s="306">
        <f t="shared" si="96"/>
        <v>2867.4019169779995</v>
      </c>
      <c r="AN468" s="290">
        <v>0.33913609465872352</v>
      </c>
      <c r="AO468" s="290">
        <v>0.33504186039361838</v>
      </c>
      <c r="AP468" s="304">
        <v>0.18388934257843909</v>
      </c>
      <c r="AQ468" s="304">
        <v>0.15115251781517927</v>
      </c>
      <c r="AR468" s="304">
        <v>0.12614855388928867</v>
      </c>
      <c r="AS468" s="304">
        <v>0.32899810772090121</v>
      </c>
      <c r="AT468" s="304">
        <v>0.35963002664282068</v>
      </c>
      <c r="AU468" s="290">
        <v>0.15115251781517927</v>
      </c>
      <c r="AV468" s="292">
        <v>0.18388934257843909</v>
      </c>
      <c r="AW468" s="300">
        <f t="shared" si="101"/>
        <v>0.33504186039361838</v>
      </c>
      <c r="AX468" s="292">
        <v>0.15462637124865158</v>
      </c>
      <c r="AY468" s="300">
        <v>0.15168742102821994</v>
      </c>
      <c r="AZ468" s="300"/>
      <c r="BA468" s="235"/>
      <c r="BB468" s="235"/>
      <c r="BC468" s="235"/>
      <c r="BD468" s="235"/>
    </row>
    <row r="469" spans="1:56" x14ac:dyDescent="0.25">
      <c r="A469" s="283">
        <v>2018</v>
      </c>
      <c r="B469" s="283">
        <v>9</v>
      </c>
      <c r="C469" s="283">
        <v>30</v>
      </c>
      <c r="D469" s="283">
        <v>31</v>
      </c>
      <c r="E469" s="283">
        <f t="shared" si="98"/>
        <v>30</v>
      </c>
      <c r="F469" s="286">
        <v>0</v>
      </c>
      <c r="G469" s="290">
        <v>0.15939559270507411</v>
      </c>
      <c r="H469" s="290">
        <v>0.38867709826891805</v>
      </c>
      <c r="I469" s="291">
        <v>2.4906505623445718E-2</v>
      </c>
      <c r="J469" s="301">
        <f t="shared" si="103"/>
        <v>2.526309407720426E-2</v>
      </c>
      <c r="Q469" s="305">
        <v>15712.372211086918</v>
      </c>
      <c r="S469" s="301">
        <f t="shared" si="86"/>
        <v>-2.6082123997662673E-4</v>
      </c>
      <c r="T469" s="297">
        <v>0</v>
      </c>
      <c r="U469" s="298" t="e">
        <f>(Company_data!U469+Misc!T469)/(Company_data!J469-Company_data!I469)</f>
        <v>#DIV/0!</v>
      </c>
      <c r="V469" s="292" t="e">
        <f t="shared" si="100"/>
        <v>#DIV/0!</v>
      </c>
      <c r="W469" s="299">
        <v>1</v>
      </c>
      <c r="X469" s="290">
        <v>0.22928150556384397</v>
      </c>
      <c r="Y469" s="290">
        <v>0.38867709826891805</v>
      </c>
      <c r="Z469" s="296"/>
      <c r="AA469" s="296"/>
      <c r="AC469" s="290">
        <v>1.2955903275630603E-2</v>
      </c>
      <c r="AD469" s="292">
        <v>0</v>
      </c>
      <c r="AE469" s="301">
        <f t="shared" si="83"/>
        <v>2.4906505623445718E-2</v>
      </c>
      <c r="AF469" s="292">
        <v>0</v>
      </c>
      <c r="AG469" s="292">
        <v>0</v>
      </c>
      <c r="AH469" s="292">
        <v>0</v>
      </c>
      <c r="AI469" s="292">
        <v>0</v>
      </c>
      <c r="AJ469" s="301">
        <f t="shared" si="84"/>
        <v>2.4906505623445718E-2</v>
      </c>
      <c r="AK469" s="306">
        <f t="shared" si="90"/>
        <v>12844.97029410892</v>
      </c>
      <c r="AL469" s="290">
        <v>0.29302759564993808</v>
      </c>
      <c r="AM469" s="306">
        <f t="shared" si="96"/>
        <v>2867.4019169779995</v>
      </c>
      <c r="AN469" s="290">
        <v>0.30276292704783647</v>
      </c>
      <c r="AO469" s="290">
        <v>0.29928142523339174</v>
      </c>
      <c r="AP469" s="304">
        <v>0.15636894188013564</v>
      </c>
      <c r="AQ469" s="304">
        <v>0.14291248335325613</v>
      </c>
      <c r="AR469" s="304">
        <v>0.13363200294486399</v>
      </c>
      <c r="AS469" s="304">
        <v>0.30283447146292308</v>
      </c>
      <c r="AT469" s="304">
        <v>0.32015901973378957</v>
      </c>
      <c r="AU469" s="290">
        <v>0.14291248335325613</v>
      </c>
      <c r="AV469" s="292">
        <v>0.15636894188013564</v>
      </c>
      <c r="AW469" s="300">
        <f t="shared" si="101"/>
        <v>0.29928142523339174</v>
      </c>
      <c r="AX469" s="292">
        <v>0.14583567817378371</v>
      </c>
      <c r="AY469" s="300">
        <v>0.14336733434276236</v>
      </c>
      <c r="AZ469" s="300"/>
      <c r="BA469" s="235"/>
      <c r="BB469" s="235"/>
      <c r="BC469" s="235"/>
      <c r="BD469" s="235"/>
    </row>
    <row r="470" spans="1:56" x14ac:dyDescent="0.25">
      <c r="A470" s="283">
        <v>2018</v>
      </c>
      <c r="B470" s="283">
        <v>10</v>
      </c>
      <c r="C470" s="283">
        <v>31</v>
      </c>
      <c r="D470" s="283">
        <v>30</v>
      </c>
      <c r="E470" s="283">
        <f t="shared" si="98"/>
        <v>31</v>
      </c>
      <c r="F470" s="286">
        <v>0</v>
      </c>
      <c r="G470" s="290">
        <v>0.11396331797111264</v>
      </c>
      <c r="H470" s="290">
        <v>0.27789307713211348</v>
      </c>
      <c r="I470" s="291">
        <v>2.3974068729770467E-2</v>
      </c>
      <c r="J470" s="301">
        <f t="shared" si="103"/>
        <v>2.5261277930220778E-2</v>
      </c>
      <c r="Q470" s="305">
        <v>15205.521494600243</v>
      </c>
      <c r="S470" s="301">
        <f t="shared" si="86"/>
        <v>-1.910153482322513E-4</v>
      </c>
      <c r="T470" s="297">
        <v>0</v>
      </c>
      <c r="U470" s="298" t="e">
        <f>(Company_data!U470+Misc!T470)/(Company_data!J470-Company_data!I470)</f>
        <v>#DIV/0!</v>
      </c>
      <c r="V470" s="292" t="e">
        <f t="shared" si="100"/>
        <v>#DIV/0!</v>
      </c>
      <c r="W470" s="299">
        <v>1</v>
      </c>
      <c r="X470" s="290">
        <v>0.1639297591610008</v>
      </c>
      <c r="Y470" s="290">
        <v>0.27789307713211348</v>
      </c>
      <c r="Z470" s="296"/>
      <c r="AA470" s="296"/>
      <c r="AC470" s="290">
        <v>8.9642928107133372E-3</v>
      </c>
      <c r="AD470" s="292">
        <v>0</v>
      </c>
      <c r="AE470" s="301">
        <f t="shared" si="83"/>
        <v>2.3974068729770467E-2</v>
      </c>
      <c r="AF470" s="292">
        <v>0</v>
      </c>
      <c r="AG470" s="292">
        <v>0</v>
      </c>
      <c r="AH470" s="292">
        <v>0</v>
      </c>
      <c r="AI470" s="292">
        <v>0</v>
      </c>
      <c r="AJ470" s="301">
        <f t="shared" si="84"/>
        <v>2.3974068729770467E-2</v>
      </c>
      <c r="AK470" s="306">
        <f t="shared" si="90"/>
        <v>12430.616413653792</v>
      </c>
      <c r="AL470" s="290">
        <v>0.25538923524017587</v>
      </c>
      <c r="AM470" s="306">
        <f t="shared" si="96"/>
        <v>2774.9050809464507</v>
      </c>
      <c r="AN470" s="290">
        <v>0.25434907240139221</v>
      </c>
      <c r="AO470" s="290">
        <v>0.25185989756560684</v>
      </c>
      <c r="AP470" s="304">
        <v>0.11179934866370397</v>
      </c>
      <c r="AQ470" s="304">
        <v>0.14006054890190286</v>
      </c>
      <c r="AR470" s="304">
        <v>0.14142591726906328</v>
      </c>
      <c r="AS470" s="304">
        <v>0.2579456755541108</v>
      </c>
      <c r="AT470" s="304">
        <v>0.26670572874650295</v>
      </c>
      <c r="AU470" s="290">
        <v>0.14006054890190286</v>
      </c>
      <c r="AV470" s="292">
        <v>0.11179934866370397</v>
      </c>
      <c r="AW470" s="300">
        <f t="shared" si="101"/>
        <v>0.25185989756560684</v>
      </c>
      <c r="AX470" s="292">
        <v>0.14206949466474711</v>
      </c>
      <c r="AY470" s="300">
        <v>0.14038575443027956</v>
      </c>
      <c r="AZ470" s="300"/>
      <c r="BA470" s="235"/>
      <c r="BB470" s="235"/>
      <c r="BC470" s="235"/>
      <c r="BD470" s="235"/>
    </row>
    <row r="471" spans="1:56" x14ac:dyDescent="0.25">
      <c r="A471" s="283">
        <v>2018</v>
      </c>
      <c r="B471" s="283">
        <v>11</v>
      </c>
      <c r="C471" s="283">
        <v>30</v>
      </c>
      <c r="D471" s="283">
        <v>31</v>
      </c>
      <c r="E471" s="283">
        <f t="shared" si="98"/>
        <v>30</v>
      </c>
      <c r="F471" s="286">
        <v>0</v>
      </c>
      <c r="G471" s="290">
        <v>4.4711273974137995E-2</v>
      </c>
      <c r="H471" s="290">
        <v>0.10902590174076593</v>
      </c>
      <c r="I471" s="291">
        <v>2.4527377135871171E-2</v>
      </c>
      <c r="J471" s="301">
        <f t="shared" si="103"/>
        <v>2.5267216773872572E-2</v>
      </c>
      <c r="Q471" s="305">
        <v>15712.372211086918</v>
      </c>
      <c r="S471" s="301">
        <f t="shared" si="86"/>
        <v>-1.3100118455015505E-4</v>
      </c>
      <c r="T471" s="297">
        <v>0</v>
      </c>
      <c r="U471" s="298" t="e">
        <f>(Company_data!U471+Misc!T471)/(Company_data!J471-Company_data!I471)</f>
        <v>#DIV/0!</v>
      </c>
      <c r="V471" s="292" t="e">
        <f t="shared" si="100"/>
        <v>#DIV/0!</v>
      </c>
      <c r="W471" s="299">
        <v>1</v>
      </c>
      <c r="X471" s="290">
        <v>6.4314627766627927E-2</v>
      </c>
      <c r="Y471" s="290">
        <v>0.10902590174076593</v>
      </c>
      <c r="Z471" s="296"/>
      <c r="AA471" s="296"/>
      <c r="AC471" s="290">
        <v>3.634196724692197E-3</v>
      </c>
      <c r="AD471" s="292">
        <v>0</v>
      </c>
      <c r="AE471" s="301">
        <f t="shared" si="83"/>
        <v>2.4527377135871171E-2</v>
      </c>
      <c r="AF471" s="292">
        <v>0</v>
      </c>
      <c r="AG471" s="292">
        <v>0</v>
      </c>
      <c r="AH471" s="292">
        <v>0</v>
      </c>
      <c r="AI471" s="292">
        <v>0</v>
      </c>
      <c r="AJ471" s="301">
        <f t="shared" si="84"/>
        <v>2.4527377135871171E-2</v>
      </c>
      <c r="AK471" s="306">
        <f t="shared" si="90"/>
        <v>12844.97029410892</v>
      </c>
      <c r="AL471" s="290">
        <v>0.19289874480681088</v>
      </c>
      <c r="AM471" s="306">
        <f t="shared" si="96"/>
        <v>2867.4019169779995</v>
      </c>
      <c r="AN471" s="290">
        <v>0.17058146512111377</v>
      </c>
      <c r="AO471" s="290">
        <v>0.16960488616541383</v>
      </c>
      <c r="AP471" s="304">
        <v>4.3862283033037984E-2</v>
      </c>
      <c r="AQ471" s="304">
        <v>0.12574260313237587</v>
      </c>
      <c r="AR471" s="304">
        <v>0.14818747083267289</v>
      </c>
      <c r="AS471" s="304">
        <v>0.18375548993044544</v>
      </c>
      <c r="AT471" s="304">
        <v>0.17527788412212747</v>
      </c>
      <c r="AU471" s="290">
        <v>0.12574260313237587</v>
      </c>
      <c r="AV471" s="292">
        <v>4.3862283033037984E-2</v>
      </c>
      <c r="AW471" s="300">
        <f t="shared" si="101"/>
        <v>0.16960488616541386</v>
      </c>
      <c r="AX471" s="292">
        <v>0.12637930071525674</v>
      </c>
      <c r="AY471" s="300">
        <v>0.12587019114697579</v>
      </c>
      <c r="AZ471" s="300"/>
      <c r="BA471" s="235"/>
      <c r="BB471" s="235"/>
      <c r="BC471" s="235"/>
      <c r="BD471" s="235"/>
    </row>
    <row r="472" spans="1:56" x14ac:dyDescent="0.25">
      <c r="A472" s="283">
        <v>2018</v>
      </c>
      <c r="B472" s="283">
        <v>12</v>
      </c>
      <c r="C472" s="283">
        <v>31</v>
      </c>
      <c r="D472" s="283">
        <v>30</v>
      </c>
      <c r="E472" s="283">
        <f t="shared" si="98"/>
        <v>31</v>
      </c>
      <c r="F472" s="286">
        <v>0</v>
      </c>
      <c r="G472" s="290">
        <v>2.4374551466236325E-2</v>
      </c>
      <c r="H472" s="290">
        <v>5.9435959142435914E-2</v>
      </c>
      <c r="I472" s="291">
        <v>2.5432197059577267E-2</v>
      </c>
      <c r="J472" s="301">
        <f t="shared" si="103"/>
        <v>2.5276825969608049E-2</v>
      </c>
      <c r="Q472" s="305">
        <v>15205.521494600243</v>
      </c>
      <c r="S472" s="301">
        <f t="shared" si="86"/>
        <v>-7.7883183577848181E-5</v>
      </c>
      <c r="T472" s="297">
        <v>0</v>
      </c>
      <c r="U472" s="298" t="e">
        <f>(Company_data!U472+Misc!T472)/(Company_data!J472-Company_data!I472)</f>
        <v>#DIV/0!</v>
      </c>
      <c r="V472" s="292" t="e">
        <f t="shared" si="100"/>
        <v>#DIV/0!</v>
      </c>
      <c r="W472" s="299">
        <v>1</v>
      </c>
      <c r="X472" s="290">
        <v>3.5061407676199571E-2</v>
      </c>
      <c r="Y472" s="290">
        <v>5.9435959142435914E-2</v>
      </c>
      <c r="Z472" s="296"/>
      <c r="AA472" s="296"/>
      <c r="AC472" s="290">
        <v>1.9172890045947065E-3</v>
      </c>
      <c r="AD472" s="292">
        <v>0</v>
      </c>
      <c r="AE472" s="301">
        <f t="shared" si="83"/>
        <v>2.5432197059577267E-2</v>
      </c>
      <c r="AF472" s="292">
        <v>0</v>
      </c>
      <c r="AG472" s="292">
        <v>0</v>
      </c>
      <c r="AH472" s="292">
        <v>0</v>
      </c>
      <c r="AI472" s="292">
        <v>0</v>
      </c>
      <c r="AJ472" s="301">
        <f t="shared" si="84"/>
        <v>2.5432197059577267E-2</v>
      </c>
      <c r="AK472" s="306">
        <f t="shared" si="90"/>
        <v>12430.616413653792</v>
      </c>
      <c r="AL472" s="290">
        <v>0.17576675634447231</v>
      </c>
      <c r="AM472" s="306">
        <f t="shared" si="96"/>
        <v>2774.9050809464507</v>
      </c>
      <c r="AN472" s="290">
        <v>0.15102209340531453</v>
      </c>
      <c r="AO472" s="290">
        <v>0.15048970700920514</v>
      </c>
      <c r="AP472" s="304">
        <v>2.3911720248316205E-2</v>
      </c>
      <c r="AQ472" s="304">
        <v>0.12657798676088891</v>
      </c>
      <c r="AR472" s="304">
        <v>0.15139220487823596</v>
      </c>
      <c r="AS472" s="304">
        <v>0.1636830052917379</v>
      </c>
      <c r="AT472" s="304">
        <v>0.12272134037024558</v>
      </c>
      <c r="AU472" s="290">
        <v>0.12657798676088891</v>
      </c>
      <c r="AV472" s="292">
        <v>2.3911720248316205E-2</v>
      </c>
      <c r="AW472" s="300">
        <f t="shared" si="101"/>
        <v>0.15048970700920511</v>
      </c>
      <c r="AX472" s="292">
        <v>0.12272134037024558</v>
      </c>
      <c r="AY472" s="300">
        <v>0.12664754193907821</v>
      </c>
      <c r="AZ472" s="300"/>
      <c r="BA472" s="235">
        <f>AVERAGE(AU461:AU472)</f>
        <v>0.13556751676203146</v>
      </c>
      <c r="BB472" s="235">
        <f>AVERAGE(AV461:AV472)</f>
        <v>9.4188053393885182E-2</v>
      </c>
      <c r="BC472" s="235">
        <f t="shared" ref="BC472" si="104">AVERAGE(AW461:AW472)</f>
        <v>0.22975557015591666</v>
      </c>
      <c r="BD472" s="235">
        <f>AVERAGE(AL461:AL472)</f>
        <v>0.22975537849486835</v>
      </c>
    </row>
    <row r="473" spans="1:56" x14ac:dyDescent="0.25">
      <c r="A473" s="283">
        <v>2019</v>
      </c>
      <c r="B473" s="283">
        <v>1</v>
      </c>
      <c r="C473" s="283">
        <v>31</v>
      </c>
      <c r="D473" s="283">
        <v>31</v>
      </c>
      <c r="E473" s="283">
        <f t="shared" si="98"/>
        <v>31</v>
      </c>
      <c r="F473" s="286">
        <v>0</v>
      </c>
      <c r="G473" s="290">
        <v>1.6319452381346532E-2</v>
      </c>
      <c r="H473" s="290">
        <v>3.9628908267286655E-2</v>
      </c>
      <c r="I473" s="291">
        <v>2.5386071084122448E-2</v>
      </c>
      <c r="J473" s="301">
        <f t="shared" si="103"/>
        <v>2.5292171170509959E-2</v>
      </c>
      <c r="Q473" s="305">
        <v>23567.048080017681</v>
      </c>
      <c r="S473" s="301">
        <f t="shared" si="86"/>
        <v>-3.1507352213626383E-5</v>
      </c>
      <c r="T473" s="297">
        <v>0</v>
      </c>
      <c r="U473" s="298" t="e">
        <f>(Company_data!U473+Misc!T473)/(Company_data!J473-Company_data!I473)</f>
        <v>#DIV/0!</v>
      </c>
      <c r="V473" s="292" t="e">
        <f t="shared" si="100"/>
        <v>#DIV/0!</v>
      </c>
      <c r="W473" s="299">
        <v>1</v>
      </c>
      <c r="X473" s="290">
        <v>2.3309455885940123E-2</v>
      </c>
      <c r="Y473" s="290">
        <v>3.9628908267286655E-2</v>
      </c>
      <c r="Z473" s="296"/>
      <c r="AA473" s="296"/>
      <c r="AC473" s="290">
        <v>1.2783518795898921E-3</v>
      </c>
      <c r="AD473" s="292">
        <v>0</v>
      </c>
      <c r="AE473" s="301">
        <f t="shared" si="83"/>
        <v>2.5386071084122448E-2</v>
      </c>
      <c r="AF473" s="292">
        <v>0</v>
      </c>
      <c r="AG473" s="292">
        <v>0</v>
      </c>
      <c r="AH473" s="292">
        <v>0</v>
      </c>
      <c r="AI473" s="292">
        <v>0</v>
      </c>
      <c r="AJ473" s="301">
        <f t="shared" si="84"/>
        <v>2.5386071084122448E-2</v>
      </c>
      <c r="AK473" s="306">
        <f t="shared" si="90"/>
        <v>19559.704768946896</v>
      </c>
      <c r="AL473" s="290">
        <v>0.17842664823638277</v>
      </c>
      <c r="AM473" s="306">
        <f t="shared" si="96"/>
        <v>4007.3433110707842</v>
      </c>
      <c r="AN473" s="290">
        <v>0.15253749683966364</v>
      </c>
      <c r="AO473" s="290">
        <v>0.15654328182293586</v>
      </c>
      <c r="AP473" s="304">
        <v>1.9815160387455559E-2</v>
      </c>
      <c r="AQ473" s="304">
        <v>0.1367281214354803</v>
      </c>
      <c r="AR473" s="304">
        <v>0.16210719585503622</v>
      </c>
      <c r="AS473" s="304">
        <v>0.16436526794366371</v>
      </c>
      <c r="AT473" s="304">
        <v>0.13355553516842669</v>
      </c>
      <c r="AU473" s="290">
        <v>0.1367281214354803</v>
      </c>
      <c r="AV473" s="292">
        <v>1.9815160387455559E-2</v>
      </c>
      <c r="AW473" s="300">
        <f t="shared" si="101"/>
        <v>0.15654328182293586</v>
      </c>
      <c r="AX473" s="292">
        <v>0.13355553516842669</v>
      </c>
      <c r="AY473" s="300">
        <v>0.13621804445831712</v>
      </c>
      <c r="AZ473" s="300"/>
      <c r="BA473" s="235"/>
      <c r="BB473" s="235"/>
      <c r="BC473" s="235"/>
      <c r="BD473" s="235"/>
    </row>
    <row r="474" spans="1:56" x14ac:dyDescent="0.25">
      <c r="A474" s="283">
        <v>2019</v>
      </c>
      <c r="B474" s="283">
        <v>2</v>
      </c>
      <c r="C474" s="283">
        <v>28</v>
      </c>
      <c r="D474" s="283">
        <v>28</v>
      </c>
      <c r="E474" s="283">
        <f t="shared" si="98"/>
        <v>28</v>
      </c>
      <c r="F474" s="286">
        <v>0</v>
      </c>
      <c r="G474" s="290">
        <v>2.1875393550131742E-2</v>
      </c>
      <c r="H474" s="290">
        <v>5.3120530275871707E-2</v>
      </c>
      <c r="I474" s="291">
        <v>2.5229050930972621E-2</v>
      </c>
      <c r="J474" s="301">
        <f t="shared" si="103"/>
        <v>2.531301949963222E-2</v>
      </c>
      <c r="Q474" s="305">
        <v>21286.366007757904</v>
      </c>
      <c r="S474" s="301">
        <f t="shared" si="86"/>
        <v>8.9813576179161025E-6</v>
      </c>
      <c r="T474" s="297">
        <v>0</v>
      </c>
      <c r="U474" s="298" t="e">
        <f>(Company_data!U474+Misc!T474)/(Company_data!J474-Company_data!I474)</f>
        <v>#DIV/0!</v>
      </c>
      <c r="V474" s="292" t="e">
        <f t="shared" si="100"/>
        <v>#DIV/0!</v>
      </c>
      <c r="W474" s="299">
        <v>1</v>
      </c>
      <c r="X474" s="290">
        <v>3.1245136725739961E-2</v>
      </c>
      <c r="Y474" s="290">
        <v>5.3120530275871707E-2</v>
      </c>
      <c r="Z474" s="296"/>
      <c r="AA474" s="296"/>
      <c r="AC474" s="290">
        <v>1.8971617955668464E-3</v>
      </c>
      <c r="AD474" s="292">
        <v>0</v>
      </c>
      <c r="AE474" s="301">
        <f t="shared" ref="AE474:AE537" si="105">I474</f>
        <v>2.5229050930972621E-2</v>
      </c>
      <c r="AF474" s="292">
        <v>0</v>
      </c>
      <c r="AG474" s="292">
        <v>0</v>
      </c>
      <c r="AH474" s="292">
        <v>0</v>
      </c>
      <c r="AI474" s="292">
        <v>0</v>
      </c>
      <c r="AJ474" s="301">
        <f t="shared" si="84"/>
        <v>2.5229050930972621E-2</v>
      </c>
      <c r="AK474" s="306">
        <f t="shared" ref="AK474:AK537" si="106">Q474-AM474</f>
        <v>17666.830113887518</v>
      </c>
      <c r="AL474" s="290">
        <v>0.17766760756351743</v>
      </c>
      <c r="AM474" s="306">
        <f t="shared" si="96"/>
        <v>3619.5358938703862</v>
      </c>
      <c r="AN474" s="290">
        <v>0.14581672499295645</v>
      </c>
      <c r="AO474" s="290">
        <v>0.13409014095242947</v>
      </c>
      <c r="AP474" s="304">
        <v>1.1642015102221412E-2</v>
      </c>
      <c r="AQ474" s="304">
        <v>0.12244812585020808</v>
      </c>
      <c r="AR474" s="304">
        <v>0.15579221401338572</v>
      </c>
      <c r="AS474" s="304">
        <v>0.16337715731896496</v>
      </c>
      <c r="AT474" s="304">
        <v>0.12049562850916365</v>
      </c>
      <c r="AU474" s="290">
        <v>0.12244812585020808</v>
      </c>
      <c r="AV474" s="292">
        <v>1.1642015102221412E-2</v>
      </c>
      <c r="AW474" s="300">
        <f t="shared" si="101"/>
        <v>0.13409014095242949</v>
      </c>
      <c r="AX474" s="292">
        <v>0.12049562850916365</v>
      </c>
      <c r="AY474" s="300">
        <v>0.12394133144282468</v>
      </c>
      <c r="AZ474" s="300"/>
      <c r="BA474" s="235"/>
      <c r="BB474" s="235"/>
      <c r="BC474" s="235"/>
      <c r="BD474" s="235"/>
    </row>
    <row r="475" spans="1:56" x14ac:dyDescent="0.25">
      <c r="A475" s="283">
        <v>2019</v>
      </c>
      <c r="B475" s="283">
        <v>3</v>
      </c>
      <c r="C475" s="283">
        <v>31</v>
      </c>
      <c r="D475" s="283">
        <v>31</v>
      </c>
      <c r="E475" s="283">
        <f t="shared" si="98"/>
        <v>31</v>
      </c>
      <c r="F475" s="286">
        <v>0</v>
      </c>
      <c r="G475" s="290">
        <v>4.0269226175414619E-2</v>
      </c>
      <c r="H475" s="290">
        <v>9.7786704652184628E-2</v>
      </c>
      <c r="I475" s="291">
        <v>2.5850881592946413E-2</v>
      </c>
      <c r="J475" s="301">
        <f t="shared" si="103"/>
        <v>2.5338723317789826E-2</v>
      </c>
      <c r="Q475" s="305">
        <v>23567.048080017681</v>
      </c>
      <c r="S475" s="301">
        <f t="shared" si="86"/>
        <v>4.4446173081493651E-5</v>
      </c>
      <c r="T475" s="297">
        <v>0</v>
      </c>
      <c r="U475" s="298" t="e">
        <f>(Company_data!U475+Misc!T475)/(Company_data!J475-Company_data!I475)</f>
        <v>#DIV/0!</v>
      </c>
      <c r="V475" s="292" t="e">
        <f t="shared" si="100"/>
        <v>#DIV/0!</v>
      </c>
      <c r="W475" s="299">
        <v>1</v>
      </c>
      <c r="X475" s="290">
        <v>5.7517478476770002E-2</v>
      </c>
      <c r="Y475" s="290">
        <v>9.7786704652184628E-2</v>
      </c>
      <c r="Z475" s="296"/>
      <c r="AA475" s="296"/>
      <c r="AC475" s="290">
        <v>3.1544098274898266E-3</v>
      </c>
      <c r="AD475" s="292">
        <v>0</v>
      </c>
      <c r="AE475" s="301">
        <f t="shared" si="105"/>
        <v>2.5850881592946413E-2</v>
      </c>
      <c r="AF475" s="292">
        <v>0</v>
      </c>
      <c r="AG475" s="292">
        <v>0</v>
      </c>
      <c r="AH475" s="292">
        <v>0</v>
      </c>
      <c r="AI475" s="292">
        <v>0</v>
      </c>
      <c r="AJ475" s="301">
        <f t="shared" ref="AJ475:AJ538" si="107">I475</f>
        <v>2.5850881592946413E-2</v>
      </c>
      <c r="AK475" s="306">
        <f t="shared" si="106"/>
        <v>19559.704768946896</v>
      </c>
      <c r="AL475" s="290">
        <v>0.1879524594153244</v>
      </c>
      <c r="AM475" s="306">
        <f t="shared" si="96"/>
        <v>4007.3433110707842</v>
      </c>
      <c r="AN475" s="290">
        <v>0.1796766526967099</v>
      </c>
      <c r="AO475" s="290">
        <v>0.21236343223070395</v>
      </c>
      <c r="AP475" s="304">
        <v>6.8793831811527914E-2</v>
      </c>
      <c r="AQ475" s="304">
        <v>0.14356960041917605</v>
      </c>
      <c r="AR475" s="304">
        <v>0.14768323323990978</v>
      </c>
      <c r="AS475" s="304">
        <v>0.17906037881330356</v>
      </c>
      <c r="AT475" s="304">
        <v>0.13325092237496891</v>
      </c>
      <c r="AU475" s="290">
        <v>0.14356960041917605</v>
      </c>
      <c r="AV475" s="292">
        <v>6.8793831811527914E-2</v>
      </c>
      <c r="AW475" s="300">
        <f t="shared" si="101"/>
        <v>0.21236343223070397</v>
      </c>
      <c r="AX475" s="292">
        <v>0.13325092237496891</v>
      </c>
      <c r="AY475" s="300">
        <v>0.13940742652129529</v>
      </c>
      <c r="AZ475" s="300"/>
      <c r="BA475" s="235"/>
      <c r="BB475" s="235"/>
      <c r="BC475" s="235"/>
      <c r="BD475" s="235"/>
    </row>
    <row r="476" spans="1:56" x14ac:dyDescent="0.25">
      <c r="A476" s="283">
        <v>2019</v>
      </c>
      <c r="B476" s="283">
        <v>4</v>
      </c>
      <c r="C476" s="283">
        <v>30</v>
      </c>
      <c r="D476" s="283">
        <v>31</v>
      </c>
      <c r="E476" s="283">
        <f t="shared" si="98"/>
        <v>30</v>
      </c>
      <c r="F476" s="286">
        <v>0</v>
      </c>
      <c r="G476" s="290">
        <v>7.1025433354915304E-2</v>
      </c>
      <c r="H476" s="290">
        <v>0.17247272257023988</v>
      </c>
      <c r="I476" s="291">
        <v>2.6358606503975354E-2</v>
      </c>
      <c r="J476" s="301">
        <f t="shared" si="103"/>
        <v>2.5365957137756728E-2</v>
      </c>
      <c r="Q476" s="305">
        <v>23567.048080017681</v>
      </c>
      <c r="S476" s="301">
        <f t="shared" si="86"/>
        <v>7.7720186087214954E-5</v>
      </c>
      <c r="T476" s="297">
        <v>0</v>
      </c>
      <c r="U476" s="298" t="e">
        <f>(Company_data!U476+Misc!T476)/(Company_data!J476-Company_data!I476)</f>
        <v>#DIV/0!</v>
      </c>
      <c r="V476" s="292" t="e">
        <f t="shared" si="100"/>
        <v>#DIV/0!</v>
      </c>
      <c r="W476" s="299">
        <v>1</v>
      </c>
      <c r="X476" s="290">
        <v>0.10144728921532455</v>
      </c>
      <c r="Y476" s="290">
        <v>0.17247272257023988</v>
      </c>
      <c r="Z476" s="296"/>
      <c r="AA476" s="296"/>
      <c r="AC476" s="290">
        <v>5.7490907523413282E-3</v>
      </c>
      <c r="AD476" s="292">
        <v>0</v>
      </c>
      <c r="AE476" s="301">
        <f t="shared" si="105"/>
        <v>2.6358606503975354E-2</v>
      </c>
      <c r="AF476" s="292">
        <v>0</v>
      </c>
      <c r="AG476" s="292">
        <v>0</v>
      </c>
      <c r="AH476" s="292">
        <v>0</v>
      </c>
      <c r="AI476" s="292">
        <v>0</v>
      </c>
      <c r="AJ476" s="301">
        <f t="shared" si="107"/>
        <v>2.6358606503975354E-2</v>
      </c>
      <c r="AK476" s="306">
        <f t="shared" si="106"/>
        <v>19559.704768946896</v>
      </c>
      <c r="AL476" s="290">
        <v>0.20990627439044801</v>
      </c>
      <c r="AM476" s="306">
        <f t="shared" si="96"/>
        <v>4007.3433110707842</v>
      </c>
      <c r="AN476" s="290">
        <v>0.2104703945538717</v>
      </c>
      <c r="AO476" s="290">
        <v>0.20892495369923417</v>
      </c>
      <c r="AP476" s="304">
        <v>6.9676781345113403E-2</v>
      </c>
      <c r="AQ476" s="304">
        <v>0.13924817235412076</v>
      </c>
      <c r="AR476" s="304">
        <v>0.13888084103553272</v>
      </c>
      <c r="AS476" s="304">
        <v>0.20593513483883058</v>
      </c>
      <c r="AT476" s="304">
        <v>0.21803074078447152</v>
      </c>
      <c r="AU476" s="290">
        <v>0.13924817235412076</v>
      </c>
      <c r="AV476" s="292">
        <v>6.9676781345113403E-2</v>
      </c>
      <c r="AW476" s="300">
        <f t="shared" si="101"/>
        <v>0.20892495369923417</v>
      </c>
      <c r="AX476" s="292">
        <v>0.14035361892649559</v>
      </c>
      <c r="AY476" s="300">
        <v>0.13944496119895639</v>
      </c>
      <c r="AZ476" s="300"/>
      <c r="BA476" s="235"/>
      <c r="BB476" s="235"/>
      <c r="BC476" s="235"/>
      <c r="BD476" s="235"/>
    </row>
    <row r="477" spans="1:56" x14ac:dyDescent="0.25">
      <c r="A477" s="283">
        <v>2019</v>
      </c>
      <c r="B477" s="283">
        <v>5</v>
      </c>
      <c r="C477" s="283">
        <v>31</v>
      </c>
      <c r="D477" s="283">
        <v>30</v>
      </c>
      <c r="E477" s="283">
        <f t="shared" si="98"/>
        <v>31</v>
      </c>
      <c r="F477" s="286">
        <v>0</v>
      </c>
      <c r="G477" s="290">
        <v>0.12971485833482063</v>
      </c>
      <c r="H477" s="290">
        <v>0.31498962720895829</v>
      </c>
      <c r="I477" s="291">
        <v>2.5781911223623048E-2</v>
      </c>
      <c r="J477" s="301">
        <f t="shared" si="103"/>
        <v>2.5395150105478898E-2</v>
      </c>
      <c r="Q477" s="305">
        <v>22806.820722597753</v>
      </c>
      <c r="S477" s="301">
        <f t="shared" si="86"/>
        <v>1.1365448702514713E-4</v>
      </c>
      <c r="T477" s="297">
        <v>0</v>
      </c>
      <c r="U477" s="298" t="e">
        <f>(Company_data!U477+Misc!T477)/(Company_data!J477-Company_data!I477)</f>
        <v>#DIV/0!</v>
      </c>
      <c r="V477" s="292" t="e">
        <f t="shared" si="100"/>
        <v>#DIV/0!</v>
      </c>
      <c r="W477" s="299">
        <v>1</v>
      </c>
      <c r="X477" s="290">
        <v>0.18527476887413763</v>
      </c>
      <c r="Y477" s="290">
        <v>0.31498962720895829</v>
      </c>
      <c r="Z477" s="296"/>
      <c r="AA477" s="296"/>
      <c r="AC477" s="290">
        <v>1.0160955716418008E-2</v>
      </c>
      <c r="AD477" s="292">
        <v>0</v>
      </c>
      <c r="AE477" s="301">
        <f t="shared" si="105"/>
        <v>2.5781911223623048E-2</v>
      </c>
      <c r="AF477" s="292">
        <v>0</v>
      </c>
      <c r="AG477" s="292">
        <v>0</v>
      </c>
      <c r="AH477" s="292">
        <v>0</v>
      </c>
      <c r="AI477" s="292">
        <v>0</v>
      </c>
      <c r="AJ477" s="301">
        <f t="shared" si="107"/>
        <v>2.5781911223623048E-2</v>
      </c>
      <c r="AK477" s="306">
        <f t="shared" si="106"/>
        <v>18928.746550593769</v>
      </c>
      <c r="AL477" s="290">
        <v>0.26125942063051921</v>
      </c>
      <c r="AM477" s="306">
        <f t="shared" si="96"/>
        <v>3878.0741720039846</v>
      </c>
      <c r="AN477" s="290">
        <v>0.2818874920878377</v>
      </c>
      <c r="AO477" s="290">
        <v>0.27906502931563015</v>
      </c>
      <c r="AP477" s="304">
        <v>0.12725179410372683</v>
      </c>
      <c r="AQ477" s="304">
        <v>0.15181323521190337</v>
      </c>
      <c r="AR477" s="304">
        <v>0.13154456229569861</v>
      </c>
      <c r="AS477" s="304">
        <v>0.26729357246186009</v>
      </c>
      <c r="AT477" s="304">
        <v>0.29591046589337999</v>
      </c>
      <c r="AU477" s="290">
        <v>0.15181323521190337</v>
      </c>
      <c r="AV477" s="292">
        <v>0.12725179410372683</v>
      </c>
      <c r="AW477" s="300">
        <f t="shared" si="101"/>
        <v>0.27906502931563021</v>
      </c>
      <c r="AX477" s="292">
        <v>0.15404752494778076</v>
      </c>
      <c r="AY477" s="300">
        <v>0.15217263375301707</v>
      </c>
      <c r="AZ477" s="300"/>
      <c r="BA477" s="235"/>
      <c r="BB477" s="235"/>
      <c r="BC477" s="235"/>
      <c r="BD477" s="235"/>
    </row>
    <row r="478" spans="1:56" x14ac:dyDescent="0.25">
      <c r="A478" s="283">
        <v>2019</v>
      </c>
      <c r="B478" s="283">
        <v>6</v>
      </c>
      <c r="C478" s="283">
        <v>30</v>
      </c>
      <c r="D478" s="283">
        <v>31</v>
      </c>
      <c r="E478" s="283">
        <f t="shared" si="98"/>
        <v>30</v>
      </c>
      <c r="F478" s="286">
        <v>0</v>
      </c>
      <c r="G478" s="290">
        <v>0.16885213009744929</v>
      </c>
      <c r="H478" s="290">
        <v>0.41002758046073934</v>
      </c>
      <c r="I478" s="291">
        <v>2.6821771461086864E-2</v>
      </c>
      <c r="J478" s="301">
        <f t="shared" si="103"/>
        <v>2.5425565124784517E-2</v>
      </c>
      <c r="Q478" s="305">
        <v>23567.048080017681</v>
      </c>
      <c r="S478" s="301">
        <f t="shared" ref="S478:S541" si="108">J478-J466</f>
        <v>1.5227568329519506E-4</v>
      </c>
      <c r="T478" s="297">
        <v>0</v>
      </c>
      <c r="U478" s="298" t="e">
        <f>(Company_data!U478+Misc!T478)/(Company_data!J478-Company_data!I478)</f>
        <v>#DIV/0!</v>
      </c>
      <c r="V478" s="292" t="e">
        <f t="shared" si="100"/>
        <v>#DIV/0!</v>
      </c>
      <c r="W478" s="299">
        <v>1</v>
      </c>
      <c r="X478" s="290">
        <v>0.24117545036329008</v>
      </c>
      <c r="Y478" s="290">
        <v>0.41002758046073934</v>
      </c>
      <c r="Z478" s="296"/>
      <c r="AA478" s="296"/>
      <c r="AC478" s="290">
        <v>1.3667586015357978E-2</v>
      </c>
      <c r="AD478" s="292">
        <v>0</v>
      </c>
      <c r="AE478" s="301">
        <f t="shared" si="105"/>
        <v>2.6821771461086864E-2</v>
      </c>
      <c r="AF478" s="292">
        <v>0</v>
      </c>
      <c r="AG478" s="292">
        <v>0</v>
      </c>
      <c r="AH478" s="292">
        <v>0</v>
      </c>
      <c r="AI478" s="292">
        <v>0</v>
      </c>
      <c r="AJ478" s="301">
        <f t="shared" si="107"/>
        <v>2.6821771461086864E-2</v>
      </c>
      <c r="AK478" s="306">
        <f t="shared" si="106"/>
        <v>19559.704768946896</v>
      </c>
      <c r="AL478" s="290">
        <v>0.29666759539240506</v>
      </c>
      <c r="AM478" s="306">
        <f t="shared" si="96"/>
        <v>4007.3433110707842</v>
      </c>
      <c r="AN478" s="290">
        <v>0.32230303961723844</v>
      </c>
      <c r="AO478" s="290">
        <v>0.3186289898026996</v>
      </c>
      <c r="AP478" s="304">
        <v>0.16564591573368292</v>
      </c>
      <c r="AQ478" s="304">
        <v>0.15298307406901668</v>
      </c>
      <c r="AR478" s="304">
        <v>0.12781546529495588</v>
      </c>
      <c r="AS478" s="304">
        <v>0.30825601859095303</v>
      </c>
      <c r="AT478" s="304">
        <v>0.34065079171291268</v>
      </c>
      <c r="AU478" s="290">
        <v>0.15298307406901668</v>
      </c>
      <c r="AV478" s="292">
        <v>0.16564591573368292</v>
      </c>
      <c r="AW478" s="300">
        <f t="shared" si="101"/>
        <v>0.3186289898026996</v>
      </c>
      <c r="AX478" s="292">
        <v>0.15598528717430948</v>
      </c>
      <c r="AY478" s="300">
        <v>0.15345090951978915</v>
      </c>
      <c r="AZ478" s="300"/>
      <c r="BA478" s="235"/>
      <c r="BB478" s="235"/>
      <c r="BC478" s="235"/>
      <c r="BD478" s="235"/>
    </row>
    <row r="479" spans="1:56" x14ac:dyDescent="0.25">
      <c r="A479" s="283">
        <v>2019</v>
      </c>
      <c r="B479" s="283">
        <v>7</v>
      </c>
      <c r="C479" s="283">
        <v>31</v>
      </c>
      <c r="D479" s="283">
        <v>30</v>
      </c>
      <c r="E479" s="283">
        <f t="shared" si="98"/>
        <v>31</v>
      </c>
      <c r="F479" s="286">
        <v>0</v>
      </c>
      <c r="G479" s="290">
        <v>0.20010950113549381</v>
      </c>
      <c r="H479" s="290">
        <v>0.48593058630908903</v>
      </c>
      <c r="I479" s="291">
        <v>2.6763229071783363E-2</v>
      </c>
      <c r="J479" s="301">
        <f t="shared" si="103"/>
        <v>2.5459753207939393E-2</v>
      </c>
      <c r="Q479" s="305">
        <v>22806.820722597753</v>
      </c>
      <c r="S479" s="301">
        <f t="shared" si="108"/>
        <v>1.93091550243156E-4</v>
      </c>
      <c r="T479" s="297">
        <v>0</v>
      </c>
      <c r="U479" s="298" t="e">
        <f>(Company_data!U479+Misc!T479)/(Company_data!J479-Company_data!I479)</f>
        <v>#DIV/0!</v>
      </c>
      <c r="V479" s="292" t="e">
        <f t="shared" si="100"/>
        <v>#DIV/0!</v>
      </c>
      <c r="W479" s="299">
        <v>1</v>
      </c>
      <c r="X479" s="290">
        <v>0.28582108517359517</v>
      </c>
      <c r="Y479" s="290">
        <v>0.48593058630908903</v>
      </c>
      <c r="Z479" s="296"/>
      <c r="AA479" s="296"/>
      <c r="AC479" s="290">
        <v>1.5675180203519001E-2</v>
      </c>
      <c r="AD479" s="292">
        <v>0</v>
      </c>
      <c r="AE479" s="301">
        <f t="shared" si="105"/>
        <v>2.6763229071783363E-2</v>
      </c>
      <c r="AF479" s="292">
        <v>0</v>
      </c>
      <c r="AG479" s="292">
        <v>0</v>
      </c>
      <c r="AH479" s="292">
        <v>0</v>
      </c>
      <c r="AI479" s="292">
        <v>0</v>
      </c>
      <c r="AJ479" s="301">
        <f t="shared" si="107"/>
        <v>2.6763229071783363E-2</v>
      </c>
      <c r="AK479" s="306">
        <f t="shared" si="106"/>
        <v>18928.746550593769</v>
      </c>
      <c r="AL479" s="290">
        <v>0.32957368980330165</v>
      </c>
      <c r="AM479" s="306">
        <f t="shared" si="96"/>
        <v>3878.0741720039846</v>
      </c>
      <c r="AN479" s="290">
        <v>0.36226375663226007</v>
      </c>
      <c r="AO479" s="290">
        <v>0.35790957836332138</v>
      </c>
      <c r="AP479" s="304">
        <v>0.19630976253286878</v>
      </c>
      <c r="AQ479" s="304">
        <v>0.16159981583045255</v>
      </c>
      <c r="AR479" s="304">
        <v>0.12946418866780784</v>
      </c>
      <c r="AS479" s="304">
        <v>0.34611654144743176</v>
      </c>
      <c r="AT479" s="304">
        <v>0.38404939153658796</v>
      </c>
      <c r="AU479" s="290">
        <v>0.16159981583045255</v>
      </c>
      <c r="AV479" s="292">
        <v>0.19630976253286878</v>
      </c>
      <c r="AW479" s="300">
        <f t="shared" si="101"/>
        <v>0.35790957836332132</v>
      </c>
      <c r="AX479" s="292">
        <v>0.16519919421407062</v>
      </c>
      <c r="AY479" s="300">
        <v>0.16215425549676624</v>
      </c>
      <c r="AZ479" s="300"/>
      <c r="BA479" s="235"/>
      <c r="BB479" s="235"/>
      <c r="BC479" s="235"/>
      <c r="BD479" s="235"/>
    </row>
    <row r="480" spans="1:56" x14ac:dyDescent="0.25">
      <c r="A480" s="283">
        <v>2019</v>
      </c>
      <c r="B480" s="283">
        <v>8</v>
      </c>
      <c r="C480" s="283">
        <v>31</v>
      </c>
      <c r="D480" s="283">
        <v>31</v>
      </c>
      <c r="E480" s="283">
        <f t="shared" si="98"/>
        <v>31</v>
      </c>
      <c r="F480" s="286">
        <v>0</v>
      </c>
      <c r="G480" s="290">
        <v>0.20243649394226745</v>
      </c>
      <c r="H480" s="290">
        <v>0.49158127741828772</v>
      </c>
      <c r="I480" s="291">
        <v>2.4972982848422223E-2</v>
      </c>
      <c r="J480" s="301">
        <f t="shared" si="103"/>
        <v>2.5500387772133079E-2</v>
      </c>
      <c r="Q480" s="305">
        <v>23567.048080017681</v>
      </c>
      <c r="S480" s="301">
        <f t="shared" si="108"/>
        <v>2.3577340797063459E-4</v>
      </c>
      <c r="T480" s="297">
        <v>0</v>
      </c>
      <c r="U480" s="298" t="e">
        <f>(Company_data!U480+Misc!T480)/(Company_data!J480-Company_data!I480)</f>
        <v>#DIV/0!</v>
      </c>
      <c r="V480" s="292" t="e">
        <f t="shared" si="100"/>
        <v>#DIV/0!</v>
      </c>
      <c r="W480" s="299">
        <v>1</v>
      </c>
      <c r="X480" s="290">
        <v>0.2891447834760203</v>
      </c>
      <c r="Y480" s="290">
        <v>0.49158127741828772</v>
      </c>
      <c r="Z480" s="296"/>
      <c r="AA480" s="296"/>
      <c r="AC480" s="290">
        <v>1.5857460561880251E-2</v>
      </c>
      <c r="AD480" s="292">
        <v>0</v>
      </c>
      <c r="AE480" s="301">
        <f t="shared" si="105"/>
        <v>2.4972982848422223E-2</v>
      </c>
      <c r="AF480" s="292">
        <v>0</v>
      </c>
      <c r="AG480" s="292">
        <v>0</v>
      </c>
      <c r="AH480" s="292">
        <v>0</v>
      </c>
      <c r="AI480" s="292">
        <v>0</v>
      </c>
      <c r="AJ480" s="301">
        <f t="shared" si="107"/>
        <v>2.4972982848422223E-2</v>
      </c>
      <c r="AK480" s="306">
        <f t="shared" si="106"/>
        <v>20699.646163039681</v>
      </c>
      <c r="AL480" s="290">
        <v>0.33783970057325502</v>
      </c>
      <c r="AM480" s="306">
        <f t="shared" si="96"/>
        <v>2867.4019169779995</v>
      </c>
      <c r="AN480" s="290">
        <v>0.36477264142466936</v>
      </c>
      <c r="AO480" s="290">
        <v>0.36036783017002166</v>
      </c>
      <c r="AP480" s="304">
        <v>0.19859256970954606</v>
      </c>
      <c r="AQ480" s="304">
        <v>0.16177526046047558</v>
      </c>
      <c r="AR480" s="304">
        <v>0.13540320663098757</v>
      </c>
      <c r="AS480" s="304">
        <v>0.35402739106700898</v>
      </c>
      <c r="AT480" s="304">
        <v>0.38681519303788992</v>
      </c>
      <c r="AU480" s="290">
        <v>0.16177526046047558</v>
      </c>
      <c r="AV480" s="292">
        <v>0.19859256970954606</v>
      </c>
      <c r="AW480" s="300">
        <f t="shared" si="101"/>
        <v>0.36036783017002161</v>
      </c>
      <c r="AX480" s="292">
        <v>0.16542007489931568</v>
      </c>
      <c r="AY480" s="300">
        <v>0.16233614748240197</v>
      </c>
      <c r="AZ480" s="300"/>
      <c r="BA480" s="235"/>
      <c r="BB480" s="235"/>
      <c r="BC480" s="235"/>
      <c r="BD480" s="235"/>
    </row>
    <row r="481" spans="1:56" x14ac:dyDescent="0.25">
      <c r="A481" s="283">
        <v>2019</v>
      </c>
      <c r="B481" s="283">
        <v>9</v>
      </c>
      <c r="C481" s="283">
        <v>30</v>
      </c>
      <c r="D481" s="283">
        <v>31</v>
      </c>
      <c r="E481" s="283">
        <f t="shared" si="98"/>
        <v>30</v>
      </c>
      <c r="F481" s="286">
        <v>0</v>
      </c>
      <c r="G481" s="290">
        <v>0.17213997425005764</v>
      </c>
      <c r="H481" s="290">
        <v>0.4180115293872228</v>
      </c>
      <c r="I481" s="291">
        <v>2.5429922696098409E-2</v>
      </c>
      <c r="J481" s="301">
        <f t="shared" si="103"/>
        <v>2.5544005861520804E-2</v>
      </c>
      <c r="Q481" s="305">
        <v>23567.048080017681</v>
      </c>
      <c r="S481" s="301">
        <f t="shared" si="108"/>
        <v>2.8091178431654401E-4</v>
      </c>
      <c r="T481" s="297">
        <v>0</v>
      </c>
      <c r="U481" s="298" t="e">
        <f>(Company_data!U481+Misc!T481)/(Company_data!J481-Company_data!I481)</f>
        <v>#DIV/0!</v>
      </c>
      <c r="V481" s="292" t="e">
        <f t="shared" si="100"/>
        <v>#DIV/0!</v>
      </c>
      <c r="W481" s="299">
        <v>1</v>
      </c>
      <c r="X481" s="290">
        <v>0.24587155513716527</v>
      </c>
      <c r="Y481" s="290">
        <v>0.4180115293872228</v>
      </c>
      <c r="Z481" s="296"/>
      <c r="AA481" s="296"/>
      <c r="AC481" s="290">
        <v>1.3933717646240762E-2</v>
      </c>
      <c r="AD481" s="292">
        <v>0</v>
      </c>
      <c r="AE481" s="301">
        <f t="shared" si="105"/>
        <v>2.5429922696098409E-2</v>
      </c>
      <c r="AF481" s="292">
        <v>0</v>
      </c>
      <c r="AG481" s="292">
        <v>0</v>
      </c>
      <c r="AH481" s="292">
        <v>0</v>
      </c>
      <c r="AI481" s="292">
        <v>0</v>
      </c>
      <c r="AJ481" s="301">
        <f t="shared" si="107"/>
        <v>2.5429922696098409E-2</v>
      </c>
      <c r="AK481" s="306">
        <f t="shared" si="106"/>
        <v>20699.646163039681</v>
      </c>
      <c r="AL481" s="290">
        <v>0.31546271834995437</v>
      </c>
      <c r="AM481" s="306">
        <f t="shared" si="96"/>
        <v>2867.4019169779995</v>
      </c>
      <c r="AN481" s="290">
        <v>0.32564251987463111</v>
      </c>
      <c r="AO481" s="290">
        <v>0.3218969299309144</v>
      </c>
      <c r="AP481" s="304">
        <v>0.16887132932564722</v>
      </c>
      <c r="AQ481" s="304">
        <v>0.15302560060526715</v>
      </c>
      <c r="AR481" s="304">
        <v>0.14332274409989676</v>
      </c>
      <c r="AS481" s="304">
        <v>0.3257183496096302</v>
      </c>
      <c r="AT481" s="304">
        <v>0.34435370512493901</v>
      </c>
      <c r="AU481" s="290">
        <v>0.15302560060526715</v>
      </c>
      <c r="AV481" s="292">
        <v>0.16887132932564722</v>
      </c>
      <c r="AW481" s="300">
        <f t="shared" si="101"/>
        <v>0.32189692993091434</v>
      </c>
      <c r="AX481" s="292">
        <v>0.15609244257644103</v>
      </c>
      <c r="AY481" s="300">
        <v>0.15350254562457349</v>
      </c>
      <c r="AZ481" s="300"/>
      <c r="BA481" s="235"/>
      <c r="BB481" s="235"/>
      <c r="BC481" s="235"/>
      <c r="BD481" s="235"/>
    </row>
    <row r="482" spans="1:56" x14ac:dyDescent="0.25">
      <c r="A482" s="283">
        <v>2019</v>
      </c>
      <c r="B482" s="283">
        <v>10</v>
      </c>
      <c r="C482" s="283">
        <v>31</v>
      </c>
      <c r="D482" s="283">
        <v>30</v>
      </c>
      <c r="E482" s="283">
        <f t="shared" si="98"/>
        <v>31</v>
      </c>
      <c r="F482" s="286">
        <v>0</v>
      </c>
      <c r="G482" s="290">
        <v>0.12307846141459058</v>
      </c>
      <c r="H482" s="290">
        <v>0.29887430920492358</v>
      </c>
      <c r="I482" s="291">
        <v>2.4532398955016851E-2</v>
      </c>
      <c r="J482" s="301">
        <f t="shared" si="103"/>
        <v>2.5590533380291335E-2</v>
      </c>
      <c r="Q482" s="305">
        <v>22806.820722597753</v>
      </c>
      <c r="S482" s="301">
        <f t="shared" si="108"/>
        <v>3.2925545007055773E-4</v>
      </c>
      <c r="T482" s="297">
        <v>0</v>
      </c>
      <c r="U482" s="298" t="e">
        <f>(Company_data!U482+Misc!T482)/(Company_data!J482-Company_data!I482)</f>
        <v>#DIV/0!</v>
      </c>
      <c r="V482" s="292" t="e">
        <f t="shared" si="100"/>
        <v>#DIV/0!</v>
      </c>
      <c r="W482" s="299">
        <v>1</v>
      </c>
      <c r="X482" s="290">
        <v>0.175795847790333</v>
      </c>
      <c r="Y482" s="290">
        <v>0.29887430920492358</v>
      </c>
      <c r="Z482" s="296"/>
      <c r="AA482" s="296"/>
      <c r="AC482" s="290">
        <v>9.6411067485459214E-3</v>
      </c>
      <c r="AD482" s="292">
        <v>0</v>
      </c>
      <c r="AE482" s="301">
        <f t="shared" si="105"/>
        <v>2.4532398955016851E-2</v>
      </c>
      <c r="AF482" s="292">
        <v>0</v>
      </c>
      <c r="AG482" s="292">
        <v>0</v>
      </c>
      <c r="AH482" s="292">
        <v>0</v>
      </c>
      <c r="AI482" s="292">
        <v>0</v>
      </c>
      <c r="AJ482" s="301">
        <f t="shared" si="107"/>
        <v>2.4532398955016851E-2</v>
      </c>
      <c r="AK482" s="306">
        <f t="shared" si="106"/>
        <v>20031.915641651303</v>
      </c>
      <c r="AL482" s="290">
        <v>0.2746535767104577</v>
      </c>
      <c r="AM482" s="306">
        <f t="shared" si="96"/>
        <v>2774.9050809464507</v>
      </c>
      <c r="AN482" s="290">
        <v>0.27356074104656053</v>
      </c>
      <c r="AO482" s="290">
        <v>0.27088267949013817</v>
      </c>
      <c r="AP482" s="304">
        <v>0.12074141105798579</v>
      </c>
      <c r="AQ482" s="304">
        <v>0.15014126843215236</v>
      </c>
      <c r="AR482" s="304">
        <v>0.15157511529586709</v>
      </c>
      <c r="AS482" s="304">
        <v>0.27737287252098408</v>
      </c>
      <c r="AT482" s="304">
        <v>0.28685347109612253</v>
      </c>
      <c r="AU482" s="290">
        <v>0.15014126843215236</v>
      </c>
      <c r="AV482" s="292">
        <v>0.12074141105798579</v>
      </c>
      <c r="AW482" s="300">
        <f t="shared" si="101"/>
        <v>0.27088267949013817</v>
      </c>
      <c r="AX482" s="292">
        <v>0.15224844028103479</v>
      </c>
      <c r="AY482" s="300">
        <v>0.15048227963196995</v>
      </c>
      <c r="AZ482" s="300"/>
      <c r="BA482" s="235"/>
      <c r="BB482" s="235"/>
      <c r="BC482" s="235"/>
      <c r="BD482" s="235"/>
    </row>
    <row r="483" spans="1:56" x14ac:dyDescent="0.25">
      <c r="A483" s="283">
        <v>2019</v>
      </c>
      <c r="B483" s="283">
        <v>11</v>
      </c>
      <c r="C483" s="283">
        <v>30</v>
      </c>
      <c r="D483" s="283">
        <v>31</v>
      </c>
      <c r="E483" s="283">
        <f t="shared" si="98"/>
        <v>30</v>
      </c>
      <c r="F483" s="286">
        <v>0</v>
      </c>
      <c r="G483" s="290">
        <v>4.828903371443212E-2</v>
      </c>
      <c r="H483" s="290">
        <v>0.1172613910484199</v>
      </c>
      <c r="I483" s="291">
        <v>2.5178727093588954E-2</v>
      </c>
      <c r="J483" s="301">
        <f t="shared" si="103"/>
        <v>2.5644812543434481E-2</v>
      </c>
      <c r="Q483" s="305">
        <v>23567.048080017681</v>
      </c>
      <c r="S483" s="301">
        <f t="shared" si="108"/>
        <v>3.7759576956190866E-4</v>
      </c>
      <c r="T483" s="297">
        <v>0</v>
      </c>
      <c r="U483" s="298" t="e">
        <f>(Company_data!U483+Misc!T483)/(Company_data!J483-Company_data!I483)</f>
        <v>#DIV/0!</v>
      </c>
      <c r="V483" s="292" t="e">
        <f t="shared" si="100"/>
        <v>#DIV/0!</v>
      </c>
      <c r="W483" s="299">
        <v>1</v>
      </c>
      <c r="X483" s="290">
        <v>6.897235733398778E-2</v>
      </c>
      <c r="Y483" s="290">
        <v>0.1172613910484199</v>
      </c>
      <c r="Z483" s="296"/>
      <c r="AA483" s="296"/>
      <c r="AC483" s="290">
        <v>3.90871303494733E-3</v>
      </c>
      <c r="AD483" s="292">
        <v>0</v>
      </c>
      <c r="AE483" s="301">
        <f t="shared" si="105"/>
        <v>2.5178727093588954E-2</v>
      </c>
      <c r="AF483" s="292">
        <v>0</v>
      </c>
      <c r="AG483" s="292">
        <v>0</v>
      </c>
      <c r="AH483" s="292">
        <v>0</v>
      </c>
      <c r="AI483" s="292">
        <v>0</v>
      </c>
      <c r="AJ483" s="301">
        <f t="shared" si="107"/>
        <v>2.5178727093588954E-2</v>
      </c>
      <c r="AK483" s="306">
        <f t="shared" si="106"/>
        <v>20699.646163039681</v>
      </c>
      <c r="AL483" s="290">
        <v>0.20702512385383726</v>
      </c>
      <c r="AM483" s="306">
        <f t="shared" si="96"/>
        <v>2867.4019169779995</v>
      </c>
      <c r="AN483" s="290">
        <v>0.18344566941746351</v>
      </c>
      <c r="AO483" s="290">
        <v>0.18239494938650874</v>
      </c>
      <c r="AP483" s="304">
        <v>4.7372107209458468E-2</v>
      </c>
      <c r="AQ483" s="304">
        <v>0.13502284217705027</v>
      </c>
      <c r="AR483" s="304">
        <v>0.15873609013940512</v>
      </c>
      <c r="AS483" s="304">
        <v>0.19740962065576267</v>
      </c>
      <c r="AT483" s="304">
        <v>0.18850103092831069</v>
      </c>
      <c r="AU483" s="290">
        <v>0.13502284217705027</v>
      </c>
      <c r="AV483" s="292">
        <v>4.7372107209458468E-2</v>
      </c>
      <c r="AW483" s="300">
        <f t="shared" si="101"/>
        <v>0.18239494938650874</v>
      </c>
      <c r="AX483" s="292">
        <v>0.13568962268957077</v>
      </c>
      <c r="AY483" s="300">
        <v>0.13515663570303141</v>
      </c>
      <c r="AZ483" s="300"/>
      <c r="BA483" s="235"/>
      <c r="BB483" s="235"/>
      <c r="BC483" s="235"/>
      <c r="BD483" s="235"/>
    </row>
    <row r="484" spans="1:56" x14ac:dyDescent="0.25">
      <c r="A484" s="283">
        <v>2019</v>
      </c>
      <c r="B484" s="283">
        <v>12</v>
      </c>
      <c r="C484" s="283">
        <v>31</v>
      </c>
      <c r="D484" s="283">
        <v>30</v>
      </c>
      <c r="E484" s="283">
        <f t="shared" si="98"/>
        <v>31</v>
      </c>
      <c r="F484" s="286">
        <v>0</v>
      </c>
      <c r="G484" s="290">
        <v>2.6325977019081234E-2</v>
      </c>
      <c r="H484" s="290">
        <v>6.3927986304757711E-2</v>
      </c>
      <c r="I484" s="291">
        <v>2.6144290321714912E-2</v>
      </c>
      <c r="J484" s="301">
        <f t="shared" si="103"/>
        <v>2.5704153648612619E-2</v>
      </c>
      <c r="Q484" s="305">
        <v>22806.820722597753</v>
      </c>
      <c r="S484" s="301">
        <f t="shared" si="108"/>
        <v>4.273276790045695E-4</v>
      </c>
      <c r="T484" s="297">
        <v>0</v>
      </c>
      <c r="U484" s="298" t="e">
        <f>(Company_data!U484+Misc!T484)/(Company_data!J484-Company_data!I484)</f>
        <v>#DIV/0!</v>
      </c>
      <c r="V484" s="292" t="e">
        <f t="shared" si="100"/>
        <v>#DIV/0!</v>
      </c>
      <c r="W484" s="299">
        <v>1</v>
      </c>
      <c r="X484" s="290">
        <v>3.7602009285676481E-2</v>
      </c>
      <c r="Y484" s="290">
        <v>6.3927986304757711E-2</v>
      </c>
      <c r="Z484" s="296"/>
      <c r="AA484" s="296"/>
      <c r="AC484" s="290">
        <v>2.0621931066050875E-3</v>
      </c>
      <c r="AD484" s="292">
        <v>0</v>
      </c>
      <c r="AE484" s="301">
        <f t="shared" si="105"/>
        <v>2.6144290321714912E-2</v>
      </c>
      <c r="AF484" s="292">
        <v>0</v>
      </c>
      <c r="AG484" s="292">
        <v>0</v>
      </c>
      <c r="AH484" s="292">
        <v>0</v>
      </c>
      <c r="AI484" s="292">
        <v>0</v>
      </c>
      <c r="AJ484" s="301">
        <f t="shared" si="107"/>
        <v>2.6144290321714912E-2</v>
      </c>
      <c r="AK484" s="306">
        <f t="shared" si="106"/>
        <v>20031.915641651303</v>
      </c>
      <c r="AL484" s="290">
        <v>0.18845872585739898</v>
      </c>
      <c r="AM484" s="306">
        <f t="shared" si="96"/>
        <v>2774.9050809464507</v>
      </c>
      <c r="AN484" s="290">
        <v>0.16240472343278031</v>
      </c>
      <c r="AO484" s="290">
        <v>0.16183189707323911</v>
      </c>
      <c r="AP484" s="304">
        <v>2.5826091553555582E-2</v>
      </c>
      <c r="AQ484" s="304">
        <v>0.1360058055196835</v>
      </c>
      <c r="AR484" s="304">
        <v>0.16213274883831774</v>
      </c>
      <c r="AS484" s="304">
        <v>0.17582530165254437</v>
      </c>
      <c r="AT484" s="304">
        <v>0.13195949403613463</v>
      </c>
      <c r="AU484" s="290">
        <v>0.1360058055196835</v>
      </c>
      <c r="AV484" s="292">
        <v>2.5826091553555582E-2</v>
      </c>
      <c r="AW484" s="300">
        <f t="shared" si="101"/>
        <v>0.16183189707323908</v>
      </c>
      <c r="AX484" s="292">
        <v>0.13195949403613463</v>
      </c>
      <c r="AY484" s="300">
        <v>0.13607874641369908</v>
      </c>
      <c r="AZ484" s="300"/>
      <c r="BA484" s="235">
        <f>AVERAGE(AU473:AU484)</f>
        <v>0.14536341019708224</v>
      </c>
      <c r="BB484" s="235">
        <f>AVERAGE(AV473:AV484)</f>
        <v>0.10171156415606582</v>
      </c>
      <c r="BC484" s="235">
        <f t="shared" ref="BC484" si="109">AVERAGE(AW473:AW484)</f>
        <v>0.24707497435314804</v>
      </c>
      <c r="BD484" s="235">
        <f>AVERAGE(AL473:AL484)</f>
        <v>0.24707446173140016</v>
      </c>
    </row>
    <row r="485" spans="1:56" x14ac:dyDescent="0.25">
      <c r="A485" s="283">
        <v>2020</v>
      </c>
      <c r="B485" s="283">
        <v>1</v>
      </c>
      <c r="C485" s="283">
        <v>31</v>
      </c>
      <c r="D485" s="283">
        <v>31</v>
      </c>
      <c r="E485" s="283">
        <f t="shared" si="98"/>
        <v>31</v>
      </c>
      <c r="F485" s="286">
        <v>0</v>
      </c>
      <c r="G485" s="290">
        <v>1.7211330545029272E-2</v>
      </c>
      <c r="H485" s="290">
        <v>4.2108617714031724E-2</v>
      </c>
      <c r="I485" s="291">
        <v>2.6181795226555279E-2</v>
      </c>
      <c r="J485" s="301">
        <f t="shared" si="103"/>
        <v>2.5770463993815353E-2</v>
      </c>
      <c r="Q485" s="305">
        <v>31728.1354385782</v>
      </c>
      <c r="S485" s="301">
        <f t="shared" si="108"/>
        <v>4.782928233053943E-4</v>
      </c>
      <c r="T485" s="297">
        <v>0</v>
      </c>
      <c r="U485" s="298" t="e">
        <f>(Company_data!U485+Misc!T485)/(Company_data!J485-Company_data!I485)</f>
        <v>#DIV/0!</v>
      </c>
      <c r="V485" s="292" t="e">
        <f t="shared" si="100"/>
        <v>#DIV/0!</v>
      </c>
      <c r="W485" s="299">
        <v>1</v>
      </c>
      <c r="X485" s="290">
        <v>2.4897287169002448E-2</v>
      </c>
      <c r="Y485" s="290">
        <v>4.2108617714031724E-2</v>
      </c>
      <c r="Z485" s="296"/>
      <c r="AA485" s="296"/>
      <c r="AC485" s="290">
        <v>1.3583425069042491E-3</v>
      </c>
      <c r="AD485" s="292">
        <v>0</v>
      </c>
      <c r="AE485" s="301">
        <f t="shared" si="105"/>
        <v>2.6181795226555279E-2</v>
      </c>
      <c r="AF485" s="292">
        <v>0</v>
      </c>
      <c r="AG485" s="292">
        <v>0</v>
      </c>
      <c r="AH485" s="292">
        <v>0</v>
      </c>
      <c r="AI485" s="292">
        <v>0</v>
      </c>
      <c r="AJ485" s="301">
        <f t="shared" si="107"/>
        <v>2.6181795226555279E-2</v>
      </c>
      <c r="AK485" s="306">
        <f t="shared" si="106"/>
        <v>27720.792127507415</v>
      </c>
      <c r="AL485" s="290">
        <v>0.19021190393139453</v>
      </c>
      <c r="AM485" s="306">
        <f t="shared" si="96"/>
        <v>4007.3433110707842</v>
      </c>
      <c r="AN485" s="290">
        <v>0.16253905881193359</v>
      </c>
      <c r="AO485" s="290">
        <v>0.1667618258683394</v>
      </c>
      <c r="AP485" s="304">
        <v>2.0898083297273485E-2</v>
      </c>
      <c r="AQ485" s="304">
        <v>0.14586374257106594</v>
      </c>
      <c r="AR485" s="304">
        <v>0.17300057338636529</v>
      </c>
      <c r="AS485" s="304">
        <v>0.17540775812897427</v>
      </c>
      <c r="AT485" s="304">
        <v>0.14253043765299572</v>
      </c>
      <c r="AU485" s="290">
        <v>0.14586374257106594</v>
      </c>
      <c r="AV485" s="292">
        <v>2.0898083297273485E-2</v>
      </c>
      <c r="AW485" s="300">
        <f t="shared" si="101"/>
        <v>0.16676182586833943</v>
      </c>
      <c r="AX485" s="292">
        <v>0.14253043765299572</v>
      </c>
      <c r="AY485" s="300">
        <v>0.14532772826690432</v>
      </c>
      <c r="AZ485" s="300"/>
      <c r="BA485" s="235"/>
      <c r="BB485" s="235"/>
      <c r="BC485" s="235"/>
      <c r="BD485" s="235"/>
    </row>
    <row r="486" spans="1:56" x14ac:dyDescent="0.25">
      <c r="A486" s="283">
        <v>2020</v>
      </c>
      <c r="B486" s="283">
        <v>2</v>
      </c>
      <c r="C486" s="283">
        <v>29</v>
      </c>
      <c r="D486" s="283">
        <v>29</v>
      </c>
      <c r="E486" s="283">
        <f t="shared" si="98"/>
        <v>29</v>
      </c>
      <c r="F486" s="286">
        <v>0</v>
      </c>
      <c r="G486" s="290">
        <v>2.3071788730077775E-2</v>
      </c>
      <c r="H486" s="290">
        <v>5.6446602374639256E-2</v>
      </c>
      <c r="I486" s="291">
        <v>2.61085985226698E-2</v>
      </c>
      <c r="J486" s="301">
        <f t="shared" si="103"/>
        <v>2.5843759626456787E-2</v>
      </c>
      <c r="Q486" s="305">
        <v>29681.158958669934</v>
      </c>
      <c r="S486" s="301">
        <f t="shared" si="108"/>
        <v>5.307401268245665E-4</v>
      </c>
      <c r="T486" s="297">
        <v>0</v>
      </c>
      <c r="U486" s="298" t="e">
        <f>(Company_data!U486+Misc!T486)/(Company_data!J486-Company_data!I486)</f>
        <v>#DIV/0!</v>
      </c>
      <c r="V486" s="292" t="e">
        <f t="shared" si="100"/>
        <v>#DIV/0!</v>
      </c>
      <c r="W486" s="299">
        <v>1</v>
      </c>
      <c r="X486" s="290">
        <v>3.3374813644561477E-2</v>
      </c>
      <c r="Y486" s="290">
        <v>5.6446602374639256E-2</v>
      </c>
      <c r="Z486" s="296"/>
      <c r="AA486" s="296"/>
      <c r="AC486" s="290">
        <v>1.9464345646427327E-3</v>
      </c>
      <c r="AD486" s="292">
        <v>0</v>
      </c>
      <c r="AE486" s="301">
        <f t="shared" si="105"/>
        <v>2.61085985226698E-2</v>
      </c>
      <c r="AF486" s="292">
        <v>0</v>
      </c>
      <c r="AG486" s="292">
        <v>0</v>
      </c>
      <c r="AH486" s="292">
        <v>0</v>
      </c>
      <c r="AI486" s="292">
        <v>0</v>
      </c>
      <c r="AJ486" s="301">
        <f t="shared" si="107"/>
        <v>2.61085985226698E-2</v>
      </c>
      <c r="AK486" s="306">
        <f t="shared" si="106"/>
        <v>26061.623064799547</v>
      </c>
      <c r="AL486" s="290">
        <v>0.18939148747801801</v>
      </c>
      <c r="AM486" s="306">
        <f t="shared" ref="AM486:AM549" si="110">AM474</f>
        <v>3619.5358938703862</v>
      </c>
      <c r="AN486" s="290">
        <v>0.15989238005768558</v>
      </c>
      <c r="AO486" s="290">
        <v>0.14753012959522424</v>
      </c>
      <c r="AP486" s="304">
        <v>1.2278732824407158E-2</v>
      </c>
      <c r="AQ486" s="304">
        <v>0.1352513967708171</v>
      </c>
      <c r="AR486" s="304">
        <v>0.1663196987479402</v>
      </c>
      <c r="AS486" s="304">
        <v>0.1748709190871609</v>
      </c>
      <c r="AT486" s="304">
        <v>0.13319058054706495</v>
      </c>
      <c r="AU486" s="290">
        <v>0.1352513967708171</v>
      </c>
      <c r="AV486" s="292">
        <v>1.2278732824407158E-2</v>
      </c>
      <c r="AW486" s="300">
        <f t="shared" si="101"/>
        <v>0.14753012959522427</v>
      </c>
      <c r="AX486" s="292">
        <v>0.13319058054706495</v>
      </c>
      <c r="AY486" s="300">
        <v>0.13682059132760782</v>
      </c>
      <c r="AZ486" s="300"/>
      <c r="BA486" s="235"/>
      <c r="BB486" s="235"/>
      <c r="BC486" s="235"/>
      <c r="BD486" s="235"/>
    </row>
    <row r="487" spans="1:56" x14ac:dyDescent="0.25">
      <c r="A487" s="283">
        <v>2020</v>
      </c>
      <c r="B487" s="283">
        <v>3</v>
      </c>
      <c r="C487" s="283">
        <v>31</v>
      </c>
      <c r="D487" s="283">
        <v>31</v>
      </c>
      <c r="E487" s="283">
        <f t="shared" si="98"/>
        <v>31</v>
      </c>
      <c r="F487" s="286">
        <v>0</v>
      </c>
      <c r="G487" s="290">
        <v>4.2473795629378953E-2</v>
      </c>
      <c r="H487" s="290">
        <v>0.10391484948489137</v>
      </c>
      <c r="I487" s="291">
        <v>2.6805561455577633E-2</v>
      </c>
      <c r="J487" s="301">
        <f t="shared" si="103"/>
        <v>2.5923316281676056E-2</v>
      </c>
      <c r="Q487" s="305">
        <v>31728.1354385782</v>
      </c>
      <c r="S487" s="301">
        <f t="shared" si="108"/>
        <v>5.8459296388622961E-4</v>
      </c>
      <c r="T487" s="297">
        <v>0</v>
      </c>
      <c r="U487" s="298" t="e">
        <f>(Company_data!U487+Misc!T487)/(Company_data!J487-Company_data!I487)</f>
        <v>#DIV/0!</v>
      </c>
      <c r="V487" s="292" t="e">
        <f t="shared" si="100"/>
        <v>#DIV/0!</v>
      </c>
      <c r="W487" s="299">
        <v>1</v>
      </c>
      <c r="X487" s="290">
        <v>6.1441053855512406E-2</v>
      </c>
      <c r="Y487" s="290">
        <v>0.10391484948489137</v>
      </c>
      <c r="Z487" s="296"/>
      <c r="AA487" s="296"/>
      <c r="AC487" s="290">
        <v>3.3520919188674632E-3</v>
      </c>
      <c r="AD487" s="292">
        <v>0</v>
      </c>
      <c r="AE487" s="301">
        <f t="shared" si="105"/>
        <v>2.6805561455577633E-2</v>
      </c>
      <c r="AF487" s="292">
        <v>0</v>
      </c>
      <c r="AG487" s="292">
        <v>0</v>
      </c>
      <c r="AH487" s="292">
        <v>0</v>
      </c>
      <c r="AI487" s="292">
        <v>0</v>
      </c>
      <c r="AJ487" s="301">
        <f t="shared" si="107"/>
        <v>2.6805561455577633E-2</v>
      </c>
      <c r="AK487" s="306">
        <f t="shared" si="106"/>
        <v>27720.792127507415</v>
      </c>
      <c r="AL487" s="290">
        <v>0.20021474059883052</v>
      </c>
      <c r="AM487" s="306">
        <f t="shared" si="110"/>
        <v>4007.3433110707842</v>
      </c>
      <c r="AN487" s="290">
        <v>0.19116143243866834</v>
      </c>
      <c r="AO487" s="290">
        <v>0.22562185109548574</v>
      </c>
      <c r="AP487" s="304">
        <v>7.2560002523927844E-2</v>
      </c>
      <c r="AQ487" s="304">
        <v>0.15306184857155788</v>
      </c>
      <c r="AR487" s="304">
        <v>0.15774094496945154</v>
      </c>
      <c r="AS487" s="304">
        <v>0.19084197575251635</v>
      </c>
      <c r="AT487" s="304">
        <v>0.14221810108931576</v>
      </c>
      <c r="AU487" s="290">
        <v>0.15306184857155788</v>
      </c>
      <c r="AV487" s="292">
        <v>7.2560002523927844E-2</v>
      </c>
      <c r="AW487" s="300">
        <f t="shared" si="101"/>
        <v>0.22562185109548571</v>
      </c>
      <c r="AX487" s="292">
        <v>0.14221810108931576</v>
      </c>
      <c r="AY487" s="300">
        <v>0.1486876368092894</v>
      </c>
      <c r="AZ487" s="300"/>
      <c r="BA487" s="235"/>
      <c r="BB487" s="235"/>
      <c r="BC487" s="235"/>
      <c r="BD487" s="235"/>
    </row>
    <row r="488" spans="1:56" x14ac:dyDescent="0.25">
      <c r="A488" s="283">
        <v>2020</v>
      </c>
      <c r="B488" s="283">
        <v>4</v>
      </c>
      <c r="C488" s="283">
        <v>30</v>
      </c>
      <c r="D488" s="283">
        <v>31</v>
      </c>
      <c r="E488" s="283">
        <f t="shared" si="98"/>
        <v>30</v>
      </c>
      <c r="F488" s="286">
        <v>0</v>
      </c>
      <c r="G488" s="290">
        <v>7.4916270840667737E-2</v>
      </c>
      <c r="H488" s="290">
        <v>0.18328743388764973</v>
      </c>
      <c r="I488" s="291">
        <v>2.7360560660597975E-2</v>
      </c>
      <c r="J488" s="301">
        <f t="shared" si="103"/>
        <v>2.6006812461394607E-2</v>
      </c>
      <c r="Q488" s="305">
        <v>31728.1354385782</v>
      </c>
      <c r="S488" s="301">
        <f t="shared" si="108"/>
        <v>6.4085532363787959E-4</v>
      </c>
      <c r="T488" s="297">
        <v>0</v>
      </c>
      <c r="U488" s="298" t="e">
        <f>(Company_data!U488+Misc!T488)/(Company_data!J488-Company_data!I488)</f>
        <v>#DIV/0!</v>
      </c>
      <c r="V488" s="292" t="e">
        <f t="shared" si="100"/>
        <v>#DIV/0!</v>
      </c>
      <c r="W488" s="299">
        <v>1</v>
      </c>
      <c r="X488" s="290">
        <v>0.10837116304698202</v>
      </c>
      <c r="Y488" s="290">
        <v>0.18328743388764973</v>
      </c>
      <c r="Z488" s="296"/>
      <c r="AA488" s="296"/>
      <c r="AC488" s="290">
        <v>6.1095811295883247E-3</v>
      </c>
      <c r="AD488" s="292">
        <v>0</v>
      </c>
      <c r="AE488" s="301">
        <f t="shared" si="105"/>
        <v>2.7360560660597975E-2</v>
      </c>
      <c r="AF488" s="292">
        <v>0</v>
      </c>
      <c r="AG488" s="292">
        <v>0</v>
      </c>
      <c r="AH488" s="292">
        <v>0</v>
      </c>
      <c r="AI488" s="292">
        <v>0</v>
      </c>
      <c r="AJ488" s="301">
        <f t="shared" si="107"/>
        <v>2.7360560660597975E-2</v>
      </c>
      <c r="AK488" s="306">
        <f t="shared" si="106"/>
        <v>27720.792127507415</v>
      </c>
      <c r="AL488" s="290">
        <v>0.22334072979067313</v>
      </c>
      <c r="AM488" s="306">
        <f t="shared" si="110"/>
        <v>4007.3433110707842</v>
      </c>
      <c r="AN488" s="290">
        <v>0.22357571248859606</v>
      </c>
      <c r="AO488" s="290">
        <v>0.22194635915153618</v>
      </c>
      <c r="AP488" s="304">
        <v>7.3493738453835916E-2</v>
      </c>
      <c r="AQ488" s="304">
        <v>0.14845262069770027</v>
      </c>
      <c r="AR488" s="304">
        <v>0.14842445895000542</v>
      </c>
      <c r="AS488" s="304">
        <v>0.21909153474315468</v>
      </c>
      <c r="AT488" s="304">
        <v>0.23154750186794826</v>
      </c>
      <c r="AU488" s="290">
        <v>0.14845262069770027</v>
      </c>
      <c r="AV488" s="292">
        <v>7.3493738453835916E-2</v>
      </c>
      <c r="AW488" s="300">
        <f t="shared" si="101"/>
        <v>0.22194635915153618</v>
      </c>
      <c r="AX488" s="292">
        <v>0.14961515701118924</v>
      </c>
      <c r="AY488" s="300">
        <v>0.1486594416479283</v>
      </c>
      <c r="AZ488" s="300"/>
      <c r="BA488" s="235"/>
      <c r="BB488" s="235"/>
      <c r="BC488" s="235"/>
      <c r="BD488" s="235"/>
    </row>
    <row r="489" spans="1:56" x14ac:dyDescent="0.25">
      <c r="A489" s="283">
        <v>2020</v>
      </c>
      <c r="B489" s="283">
        <v>5</v>
      </c>
      <c r="C489" s="283">
        <v>31</v>
      </c>
      <c r="D489" s="283">
        <v>30</v>
      </c>
      <c r="E489" s="283">
        <f t="shared" si="98"/>
        <v>31</v>
      </c>
      <c r="F489" s="286">
        <v>0</v>
      </c>
      <c r="G489" s="290">
        <v>0.13683165568435526</v>
      </c>
      <c r="H489" s="290">
        <v>0.33476737114055188</v>
      </c>
      <c r="I489" s="291">
        <v>2.6817723269091327E-2</v>
      </c>
      <c r="J489" s="301">
        <f t="shared" si="103"/>
        <v>2.6093130131850301E-2</v>
      </c>
      <c r="Q489" s="305">
        <v>30704.647198624065</v>
      </c>
      <c r="S489" s="301">
        <f t="shared" si="108"/>
        <v>6.9798002637140241E-4</v>
      </c>
      <c r="T489" s="297">
        <v>0</v>
      </c>
      <c r="U489" s="298" t="e">
        <f>(Company_data!U489+Misc!T489)/(Company_data!J489-Company_data!I489)</f>
        <v>#DIV/0!</v>
      </c>
      <c r="V489" s="292" t="e">
        <f t="shared" si="100"/>
        <v>#DIV/0!</v>
      </c>
      <c r="W489" s="299">
        <v>1</v>
      </c>
      <c r="X489" s="290">
        <v>0.19793571545619659</v>
      </c>
      <c r="Y489" s="290">
        <v>0.33476737114055188</v>
      </c>
      <c r="Z489" s="296"/>
      <c r="AA489" s="296"/>
      <c r="AC489" s="290">
        <v>1.0798947456146835E-2</v>
      </c>
      <c r="AD489" s="292">
        <v>0</v>
      </c>
      <c r="AE489" s="301">
        <f t="shared" si="105"/>
        <v>2.6817723269091327E-2</v>
      </c>
      <c r="AF489" s="292">
        <v>0</v>
      </c>
      <c r="AG489" s="292">
        <v>0</v>
      </c>
      <c r="AH489" s="292">
        <v>0</v>
      </c>
      <c r="AI489" s="292">
        <v>0</v>
      </c>
      <c r="AJ489" s="301">
        <f t="shared" si="107"/>
        <v>2.6817723269091327E-2</v>
      </c>
      <c r="AK489" s="306">
        <f t="shared" si="106"/>
        <v>26826.573026620081</v>
      </c>
      <c r="AL489" s="290">
        <v>0.27749803191068384</v>
      </c>
      <c r="AM489" s="306">
        <f t="shared" si="110"/>
        <v>3878.0741720039846</v>
      </c>
      <c r="AN489" s="290">
        <v>0.29894845612660415</v>
      </c>
      <c r="AO489" s="290">
        <v>0.29597250561140975</v>
      </c>
      <c r="AP489" s="304">
        <v>0.13423345559283187</v>
      </c>
      <c r="AQ489" s="304">
        <v>0.16173905001857786</v>
      </c>
      <c r="AR489" s="304">
        <v>0.14066637622632866</v>
      </c>
      <c r="AS489" s="304">
        <v>0.28381267451541958</v>
      </c>
      <c r="AT489" s="304">
        <v>0.31373454871405437</v>
      </c>
      <c r="AU489" s="290">
        <v>0.16173905001857786</v>
      </c>
      <c r="AV489" s="292">
        <v>0.13423345559283187</v>
      </c>
      <c r="AW489" s="300">
        <f t="shared" si="101"/>
        <v>0.29597250561140975</v>
      </c>
      <c r="AX489" s="292">
        <v>0.16408830664875751</v>
      </c>
      <c r="AY489" s="300">
        <v>0.16211680044224885</v>
      </c>
      <c r="AZ489" s="300"/>
      <c r="BA489" s="235"/>
      <c r="BB489" s="235"/>
      <c r="BC489" s="235"/>
      <c r="BD489" s="235"/>
    </row>
    <row r="490" spans="1:56" x14ac:dyDescent="0.25">
      <c r="A490" s="283">
        <v>2020</v>
      </c>
      <c r="B490" s="283">
        <v>6</v>
      </c>
      <c r="C490" s="283">
        <v>30</v>
      </c>
      <c r="D490" s="283">
        <v>31</v>
      </c>
      <c r="E490" s="283">
        <f t="shared" si="98"/>
        <v>30</v>
      </c>
      <c r="F490" s="286">
        <v>0</v>
      </c>
      <c r="G490" s="290">
        <v>0.17813049732728628</v>
      </c>
      <c r="H490" s="290">
        <v>0.43580762077289426</v>
      </c>
      <c r="I490" s="291">
        <v>2.7878302779593436E-2</v>
      </c>
      <c r="J490" s="301">
        <f t="shared" si="103"/>
        <v>2.6181174408392512E-2</v>
      </c>
      <c r="Q490" s="305">
        <v>31728.1354385782</v>
      </c>
      <c r="S490" s="301">
        <f t="shared" si="108"/>
        <v>7.5560928360799556E-4</v>
      </c>
      <c r="T490" s="297">
        <v>0</v>
      </c>
      <c r="U490" s="298" t="e">
        <f>(Company_data!U490+Misc!T490)/(Company_data!J490-Company_data!I490)</f>
        <v>#DIV/0!</v>
      </c>
      <c r="V490" s="292" t="e">
        <f t="shared" si="100"/>
        <v>#DIV/0!</v>
      </c>
      <c r="W490" s="299">
        <v>1</v>
      </c>
      <c r="X490" s="290">
        <v>0.25767712344560789</v>
      </c>
      <c r="Y490" s="290">
        <v>0.43580762077289426</v>
      </c>
      <c r="Z490" s="296"/>
      <c r="AA490" s="296"/>
      <c r="AC490" s="290">
        <v>1.4526920692429807E-2</v>
      </c>
      <c r="AD490" s="292">
        <v>0</v>
      </c>
      <c r="AE490" s="301">
        <f t="shared" si="105"/>
        <v>2.7878302779593436E-2</v>
      </c>
      <c r="AF490" s="292">
        <v>0</v>
      </c>
      <c r="AG490" s="292">
        <v>0</v>
      </c>
      <c r="AH490" s="292">
        <v>0</v>
      </c>
      <c r="AI490" s="292">
        <v>0</v>
      </c>
      <c r="AJ490" s="301">
        <f t="shared" si="107"/>
        <v>2.7878302779593436E-2</v>
      </c>
      <c r="AK490" s="306">
        <f t="shared" si="106"/>
        <v>27720.792127507415</v>
      </c>
      <c r="AL490" s="290">
        <v>0.31485763798225452</v>
      </c>
      <c r="AM490" s="306">
        <f t="shared" si="110"/>
        <v>4007.3433110707842</v>
      </c>
      <c r="AN490" s="290">
        <v>0.34153165631689347</v>
      </c>
      <c r="AO490" s="290">
        <v>0.33765749764621406</v>
      </c>
      <c r="AP490" s="304">
        <v>0.17474810257262149</v>
      </c>
      <c r="AQ490" s="304">
        <v>0.16290939507359256</v>
      </c>
      <c r="AR490" s="304">
        <v>0.13672714065496822</v>
      </c>
      <c r="AS490" s="304">
        <v>0.32696331092275921</v>
      </c>
      <c r="AT490" s="304">
        <v>0.36087891466697652</v>
      </c>
      <c r="AU490" s="290">
        <v>0.16290939507359256</v>
      </c>
      <c r="AV490" s="292">
        <v>0.17474810257262149</v>
      </c>
      <c r="AW490" s="300">
        <f t="shared" si="101"/>
        <v>0.33765749764621406</v>
      </c>
      <c r="AX490" s="292">
        <v>0.16606610334104738</v>
      </c>
      <c r="AY490" s="300">
        <v>0.16340115898960719</v>
      </c>
      <c r="AZ490" s="300"/>
      <c r="BA490" s="235"/>
      <c r="BB490" s="235"/>
      <c r="BC490" s="235"/>
      <c r="BD490" s="235"/>
    </row>
    <row r="491" spans="1:56" x14ac:dyDescent="0.25">
      <c r="A491" s="283">
        <v>2020</v>
      </c>
      <c r="B491" s="283">
        <v>7</v>
      </c>
      <c r="C491" s="283">
        <v>31</v>
      </c>
      <c r="D491" s="283">
        <v>30</v>
      </c>
      <c r="E491" s="283">
        <f t="shared" si="98"/>
        <v>31</v>
      </c>
      <c r="F491" s="286">
        <v>0</v>
      </c>
      <c r="G491" s="290">
        <v>0.21112913041752943</v>
      </c>
      <c r="H491" s="290">
        <v>0.51654088089170291</v>
      </c>
      <c r="I491" s="291">
        <v>2.7864514136244745E-2</v>
      </c>
      <c r="J491" s="301">
        <f t="shared" si="103"/>
        <v>2.6272948163764295E-2</v>
      </c>
      <c r="Q491" s="305">
        <v>30704.647198624065</v>
      </c>
      <c r="S491" s="301">
        <f t="shared" si="108"/>
        <v>8.1319495582490159E-4</v>
      </c>
      <c r="T491" s="297">
        <v>0</v>
      </c>
      <c r="U491" s="298" t="e">
        <f>(Company_data!U491+Misc!T491)/(Company_data!J491-Company_data!I491)</f>
        <v>#DIV/0!</v>
      </c>
      <c r="V491" s="292" t="e">
        <f t="shared" si="100"/>
        <v>#DIV/0!</v>
      </c>
      <c r="W491" s="299">
        <v>1</v>
      </c>
      <c r="X491" s="290">
        <v>0.30541175047417346</v>
      </c>
      <c r="Y491" s="290">
        <v>0.51654088089170291</v>
      </c>
      <c r="Z491" s="296"/>
      <c r="AA491" s="296"/>
      <c r="AC491" s="290">
        <v>1.6662609061022675E-2</v>
      </c>
      <c r="AD491" s="292">
        <v>0</v>
      </c>
      <c r="AE491" s="301">
        <f t="shared" si="105"/>
        <v>2.7864514136244745E-2</v>
      </c>
      <c r="AF491" s="292">
        <v>0</v>
      </c>
      <c r="AG491" s="292">
        <v>0</v>
      </c>
      <c r="AH491" s="292">
        <v>0</v>
      </c>
      <c r="AI491" s="292">
        <v>0</v>
      </c>
      <c r="AJ491" s="301">
        <f t="shared" si="107"/>
        <v>2.7864514136244745E-2</v>
      </c>
      <c r="AK491" s="306">
        <f t="shared" si="106"/>
        <v>26826.573026620081</v>
      </c>
      <c r="AL491" s="290">
        <v>0.34961623940918535</v>
      </c>
      <c r="AM491" s="306">
        <f t="shared" si="110"/>
        <v>3878.0741720039846</v>
      </c>
      <c r="AN491" s="290">
        <v>0.38376573620572779</v>
      </c>
      <c r="AO491" s="290">
        <v>0.37917389054475026</v>
      </c>
      <c r="AP491" s="304">
        <v>0.20712014782332991</v>
      </c>
      <c r="AQ491" s="304">
        <v>0.17205374272142035</v>
      </c>
      <c r="AR491" s="304">
        <v>0.13848710899165592</v>
      </c>
      <c r="AS491" s="304">
        <v>0.36697958700458583</v>
      </c>
      <c r="AT491" s="304">
        <v>0.40674050802674</v>
      </c>
      <c r="AU491" s="290">
        <v>0.17205374272142035</v>
      </c>
      <c r="AV491" s="292">
        <v>0.20712014782332991</v>
      </c>
      <c r="AW491" s="300">
        <f t="shared" si="101"/>
        <v>0.37917389054475026</v>
      </c>
      <c r="AX491" s="292">
        <v>0.17583866883259777</v>
      </c>
      <c r="AY491" s="300">
        <v>0.17263660578819839</v>
      </c>
      <c r="AZ491" s="300"/>
      <c r="BA491" s="235"/>
      <c r="BB491" s="235"/>
      <c r="BC491" s="235"/>
      <c r="BD491" s="235"/>
    </row>
    <row r="492" spans="1:56" x14ac:dyDescent="0.25">
      <c r="A492" s="283">
        <v>2020</v>
      </c>
      <c r="B492" s="283">
        <v>8</v>
      </c>
      <c r="C492" s="283">
        <v>31</v>
      </c>
      <c r="D492" s="283">
        <v>31</v>
      </c>
      <c r="E492" s="283">
        <f t="shared" si="98"/>
        <v>31</v>
      </c>
      <c r="F492" s="286">
        <v>0</v>
      </c>
      <c r="G492" s="290">
        <v>0.21361169146180073</v>
      </c>
      <c r="H492" s="290">
        <v>0.5226146247949689</v>
      </c>
      <c r="I492" s="291">
        <v>2.6146126788233161E-2</v>
      </c>
      <c r="J492" s="301">
        <f t="shared" si="103"/>
        <v>2.6370710158748537E-2</v>
      </c>
      <c r="Q492" s="305">
        <v>31728.1354385782</v>
      </c>
      <c r="S492" s="301">
        <f t="shared" si="108"/>
        <v>8.7032238661545816E-4</v>
      </c>
      <c r="T492" s="297">
        <v>0</v>
      </c>
      <c r="U492" s="298" t="e">
        <f>(Company_data!U492+Misc!T492)/(Company_data!J492-Company_data!I492)</f>
        <v>#DIV/0!</v>
      </c>
      <c r="V492" s="292" t="e">
        <f t="shared" si="100"/>
        <v>#DIV/0!</v>
      </c>
      <c r="W492" s="299">
        <v>1</v>
      </c>
      <c r="X492" s="290">
        <v>0.30900293333316819</v>
      </c>
      <c r="Y492" s="290">
        <v>0.5226146247949689</v>
      </c>
      <c r="Z492" s="296"/>
      <c r="AA492" s="296"/>
      <c r="AC492" s="290">
        <v>1.6858536283708675E-2</v>
      </c>
      <c r="AD492" s="292">
        <v>0</v>
      </c>
      <c r="AE492" s="301">
        <f t="shared" si="105"/>
        <v>2.6146126788233161E-2</v>
      </c>
      <c r="AF492" s="292">
        <v>0</v>
      </c>
      <c r="AG492" s="292">
        <v>0</v>
      </c>
      <c r="AH492" s="292">
        <v>0</v>
      </c>
      <c r="AI492" s="292">
        <v>0</v>
      </c>
      <c r="AJ492" s="301">
        <f t="shared" si="107"/>
        <v>2.6146126788233161E-2</v>
      </c>
      <c r="AK492" s="306">
        <f t="shared" si="106"/>
        <v>28860.733521600199</v>
      </c>
      <c r="AL492" s="290">
        <v>0.35840587877228375</v>
      </c>
      <c r="AM492" s="306">
        <f t="shared" si="110"/>
        <v>2867.4019169779995</v>
      </c>
      <c r="AN492" s="290">
        <v>0.38645913318547015</v>
      </c>
      <c r="AO492" s="290">
        <v>0.38181329432546446</v>
      </c>
      <c r="AP492" s="304">
        <v>0.20955556926163668</v>
      </c>
      <c r="AQ492" s="304">
        <v>0.17225772506382783</v>
      </c>
      <c r="AR492" s="304">
        <v>0.14479418731048305</v>
      </c>
      <c r="AS492" s="304">
        <v>0.3753980721570499</v>
      </c>
      <c r="AT492" s="304">
        <v>0.40970781040405091</v>
      </c>
      <c r="AU492" s="290">
        <v>0.17225772506382783</v>
      </c>
      <c r="AV492" s="292">
        <v>0.20955556926163668</v>
      </c>
      <c r="AW492" s="300">
        <f t="shared" si="101"/>
        <v>0.38181329432546451</v>
      </c>
      <c r="AX492" s="292">
        <v>0.17609091284775685</v>
      </c>
      <c r="AY492" s="300">
        <v>0.17284744172366939</v>
      </c>
      <c r="AZ492" s="300"/>
      <c r="BA492" s="235"/>
      <c r="BB492" s="235"/>
      <c r="BC492" s="235"/>
      <c r="BD492" s="235"/>
    </row>
    <row r="493" spans="1:56" x14ac:dyDescent="0.25">
      <c r="A493" s="283">
        <v>2020</v>
      </c>
      <c r="B493" s="283">
        <v>9</v>
      </c>
      <c r="C493" s="283">
        <v>30</v>
      </c>
      <c r="D493" s="283">
        <v>31</v>
      </c>
      <c r="E493" s="283">
        <f t="shared" si="98"/>
        <v>30</v>
      </c>
      <c r="F493" s="286">
        <v>0</v>
      </c>
      <c r="G493" s="290">
        <v>0.18165521610718205</v>
      </c>
      <c r="H493" s="290">
        <v>0.4444310700328914</v>
      </c>
      <c r="I493" s="291">
        <v>2.663742270556459E-2</v>
      </c>
      <c r="J493" s="301">
        <f t="shared" si="103"/>
        <v>2.6471335159537385E-2</v>
      </c>
      <c r="Q493" s="305">
        <v>31728.1354385782</v>
      </c>
      <c r="S493" s="301">
        <f t="shared" si="108"/>
        <v>9.273292980165812E-4</v>
      </c>
      <c r="T493" s="297">
        <v>0</v>
      </c>
      <c r="U493" s="298" t="e">
        <f>(Company_data!U493+Misc!T493)/(Company_data!J493-Company_data!I493)</f>
        <v>#DIV/0!</v>
      </c>
      <c r="V493" s="292" t="e">
        <f t="shared" si="100"/>
        <v>#DIV/0!</v>
      </c>
      <c r="W493" s="299">
        <v>1</v>
      </c>
      <c r="X493" s="290">
        <v>0.26277585392570935</v>
      </c>
      <c r="Y493" s="290">
        <v>0.4444310700328914</v>
      </c>
      <c r="Z493" s="296"/>
      <c r="AA493" s="296"/>
      <c r="AC493" s="290">
        <v>1.4814369001096377E-2</v>
      </c>
      <c r="AD493" s="292">
        <v>0</v>
      </c>
      <c r="AE493" s="301">
        <f t="shared" si="105"/>
        <v>2.663742270556459E-2</v>
      </c>
      <c r="AF493" s="292">
        <v>0</v>
      </c>
      <c r="AG493" s="292">
        <v>0</v>
      </c>
      <c r="AH493" s="292">
        <v>0</v>
      </c>
      <c r="AI493" s="292">
        <v>0</v>
      </c>
      <c r="AJ493" s="301">
        <f t="shared" si="107"/>
        <v>2.663742270556459E-2</v>
      </c>
      <c r="AK493" s="306">
        <f t="shared" si="106"/>
        <v>28860.733521600199</v>
      </c>
      <c r="AL493" s="290">
        <v>0.33484737559217503</v>
      </c>
      <c r="AM493" s="306">
        <f t="shared" si="110"/>
        <v>2867.4019169779995</v>
      </c>
      <c r="AN493" s="290">
        <v>0.34515425806278355</v>
      </c>
      <c r="AO493" s="290">
        <v>0.34120344031335148</v>
      </c>
      <c r="AP493" s="304">
        <v>0.17820589294614286</v>
      </c>
      <c r="AQ493" s="304">
        <v>0.16299754736720867</v>
      </c>
      <c r="AR493" s="304">
        <v>0.1531921594849929</v>
      </c>
      <c r="AS493" s="304">
        <v>0.34555565226210055</v>
      </c>
      <c r="AT493" s="304">
        <v>0.36489082097014564</v>
      </c>
      <c r="AU493" s="290">
        <v>0.16299754736720867</v>
      </c>
      <c r="AV493" s="292">
        <v>0.17820589294614286</v>
      </c>
      <c r="AW493" s="300">
        <f t="shared" si="101"/>
        <v>0.34120344031335154</v>
      </c>
      <c r="AX493" s="292">
        <v>0.16622319317568582</v>
      </c>
      <c r="AY493" s="300">
        <v>0.1634990419556015</v>
      </c>
      <c r="AZ493" s="300"/>
      <c r="BA493" s="235"/>
      <c r="BB493" s="235"/>
      <c r="BC493" s="235"/>
      <c r="BD493" s="235"/>
    </row>
    <row r="494" spans="1:56" x14ac:dyDescent="0.25">
      <c r="A494" s="283">
        <v>2020</v>
      </c>
      <c r="B494" s="283">
        <v>10</v>
      </c>
      <c r="C494" s="283">
        <v>31</v>
      </c>
      <c r="D494" s="283">
        <v>30</v>
      </c>
      <c r="E494" s="283">
        <f t="shared" si="98"/>
        <v>31</v>
      </c>
      <c r="F494" s="286">
        <v>0</v>
      </c>
      <c r="G494" s="290">
        <v>0.12989322302710002</v>
      </c>
      <c r="H494" s="290">
        <v>0.31779205319319564</v>
      </c>
      <c r="I494" s="291">
        <v>2.5778185797785728E-2</v>
      </c>
      <c r="J494" s="301">
        <f t="shared" si="103"/>
        <v>2.6575150729768127E-2</v>
      </c>
      <c r="Q494" s="305">
        <v>30704.647198624065</v>
      </c>
      <c r="S494" s="301">
        <f t="shared" si="108"/>
        <v>9.8461734947679139E-4</v>
      </c>
      <c r="T494" s="297">
        <v>0</v>
      </c>
      <c r="U494" s="298" t="e">
        <f>(Company_data!U494+Misc!T494)/(Company_data!J494-Company_data!I494)</f>
        <v>#DIV/0!</v>
      </c>
      <c r="V494" s="292" t="e">
        <f t="shared" si="100"/>
        <v>#DIV/0!</v>
      </c>
      <c r="W494" s="299">
        <v>1</v>
      </c>
      <c r="X494" s="290">
        <v>0.18789883016609568</v>
      </c>
      <c r="Y494" s="290">
        <v>0.31779205319319564</v>
      </c>
      <c r="Z494" s="296"/>
      <c r="AA494" s="296"/>
      <c r="AC494" s="290">
        <v>1.0251356554619217E-2</v>
      </c>
      <c r="AD494" s="292">
        <v>0</v>
      </c>
      <c r="AE494" s="301">
        <f t="shared" si="105"/>
        <v>2.5778185797785728E-2</v>
      </c>
      <c r="AF494" s="292">
        <v>0</v>
      </c>
      <c r="AG494" s="292">
        <v>0</v>
      </c>
      <c r="AH494" s="292">
        <v>0</v>
      </c>
      <c r="AI494" s="292">
        <v>0</v>
      </c>
      <c r="AJ494" s="301">
        <f t="shared" si="107"/>
        <v>2.5778185797785728E-2</v>
      </c>
      <c r="AK494" s="306">
        <f t="shared" si="106"/>
        <v>27929.742117677615</v>
      </c>
      <c r="AL494" s="290">
        <v>0.29184015763939475</v>
      </c>
      <c r="AM494" s="306">
        <f t="shared" si="110"/>
        <v>2774.9050809464507</v>
      </c>
      <c r="AN494" s="290">
        <v>0.29029822605142919</v>
      </c>
      <c r="AO494" s="290">
        <v>0.28747317944905909</v>
      </c>
      <c r="AP494" s="304">
        <v>0.12742677195428828</v>
      </c>
      <c r="AQ494" s="304">
        <v>0.16004640749477084</v>
      </c>
      <c r="AR494" s="304">
        <v>0.16194693461229479</v>
      </c>
      <c r="AS494" s="304">
        <v>0.29467218151856339</v>
      </c>
      <c r="AT494" s="304">
        <v>0.30432110710858945</v>
      </c>
      <c r="AU494" s="290">
        <v>0.16004640749477084</v>
      </c>
      <c r="AV494" s="292">
        <v>0.12742677195428828</v>
      </c>
      <c r="AW494" s="300">
        <f t="shared" si="101"/>
        <v>0.28747317944905915</v>
      </c>
      <c r="AX494" s="292">
        <v>0.16226309722383836</v>
      </c>
      <c r="AY494" s="300">
        <v>0.1604050030243292</v>
      </c>
      <c r="AZ494" s="300"/>
      <c r="BA494" s="235"/>
      <c r="BB494" s="235"/>
      <c r="BC494" s="235"/>
      <c r="BD494" s="235"/>
    </row>
    <row r="495" spans="1:56" x14ac:dyDescent="0.25">
      <c r="A495" s="283">
        <v>2020</v>
      </c>
      <c r="B495" s="283">
        <v>11</v>
      </c>
      <c r="C495" s="283">
        <v>30</v>
      </c>
      <c r="D495" s="283">
        <v>31</v>
      </c>
      <c r="E495" s="283">
        <f t="shared" si="98"/>
        <v>30</v>
      </c>
      <c r="F495" s="286">
        <v>0</v>
      </c>
      <c r="G495" s="290">
        <v>5.0967453309534796E-2</v>
      </c>
      <c r="H495" s="290">
        <v>0.12469512462467854</v>
      </c>
      <c r="I495" s="291">
        <v>2.6494454226497943E-2</v>
      </c>
      <c r="J495" s="301">
        <f t="shared" si="103"/>
        <v>2.6684794657510544E-2</v>
      </c>
      <c r="Q495" s="305">
        <v>31728.1354385782</v>
      </c>
      <c r="S495" s="301">
        <f t="shared" si="108"/>
        <v>1.0399821140760629E-3</v>
      </c>
      <c r="T495" s="297">
        <v>0</v>
      </c>
      <c r="U495" s="298" t="e">
        <f>(Company_data!U495+Misc!T495)/(Company_data!J495-Company_data!I495)</f>
        <v>#DIV/0!</v>
      </c>
      <c r="V495" s="292" t="e">
        <f t="shared" si="100"/>
        <v>#DIV/0!</v>
      </c>
      <c r="W495" s="299">
        <v>1</v>
      </c>
      <c r="X495" s="290">
        <v>7.3727671315143753E-2</v>
      </c>
      <c r="Y495" s="290">
        <v>0.12469512462467854</v>
      </c>
      <c r="Z495" s="296"/>
      <c r="AA495" s="296"/>
      <c r="AC495" s="290">
        <v>4.156504154155952E-3</v>
      </c>
      <c r="AD495" s="292">
        <v>0</v>
      </c>
      <c r="AE495" s="301">
        <f t="shared" si="105"/>
        <v>2.6494454226497943E-2</v>
      </c>
      <c r="AF495" s="292">
        <v>0</v>
      </c>
      <c r="AG495" s="292">
        <v>0</v>
      </c>
      <c r="AH495" s="292">
        <v>0</v>
      </c>
      <c r="AI495" s="292">
        <v>0</v>
      </c>
      <c r="AJ495" s="301">
        <f t="shared" si="107"/>
        <v>2.6494454226497943E-2</v>
      </c>
      <c r="AK495" s="306">
        <f t="shared" si="106"/>
        <v>28860.733521600199</v>
      </c>
      <c r="AL495" s="290">
        <v>0.22051500243635216</v>
      </c>
      <c r="AM495" s="306">
        <f t="shared" si="110"/>
        <v>2867.4019169779995</v>
      </c>
      <c r="AN495" s="290">
        <v>0.1951977946305988</v>
      </c>
      <c r="AO495" s="290">
        <v>0.19408930392224585</v>
      </c>
      <c r="AP495" s="304">
        <v>4.9999668178300066E-2</v>
      </c>
      <c r="AQ495" s="304">
        <v>0.14408963574394579</v>
      </c>
      <c r="AR495" s="304">
        <v>0.16954754912681735</v>
      </c>
      <c r="AS495" s="304">
        <v>0.21032765160902425</v>
      </c>
      <c r="AT495" s="304">
        <v>0.20053221448395644</v>
      </c>
      <c r="AU495" s="290">
        <v>0.14408963574394579</v>
      </c>
      <c r="AV495" s="292">
        <v>4.9999668178300066E-2</v>
      </c>
      <c r="AW495" s="300">
        <f t="shared" si="101"/>
        <v>0.19408930392224585</v>
      </c>
      <c r="AX495" s="292">
        <v>0.14479154674691896</v>
      </c>
      <c r="AY495" s="300">
        <v>0.14423034132106399</v>
      </c>
      <c r="AZ495" s="300"/>
      <c r="BA495" s="235"/>
      <c r="BB495" s="235"/>
      <c r="BC495" s="235"/>
      <c r="BD495" s="235"/>
    </row>
    <row r="496" spans="1:56" x14ac:dyDescent="0.25">
      <c r="A496" s="283">
        <v>2020</v>
      </c>
      <c r="B496" s="283">
        <v>12</v>
      </c>
      <c r="C496" s="283">
        <v>31</v>
      </c>
      <c r="D496" s="283">
        <v>30</v>
      </c>
      <c r="E496" s="283">
        <f t="shared" si="98"/>
        <v>31</v>
      </c>
      <c r="F496" s="286">
        <v>0</v>
      </c>
      <c r="G496" s="290">
        <v>2.7788852378127778E-2</v>
      </c>
      <c r="H496" s="290">
        <v>6.7987199388265168E-2</v>
      </c>
      <c r="I496" s="291">
        <v>2.7505757667353452E-2</v>
      </c>
      <c r="J496" s="301">
        <f t="shared" si="103"/>
        <v>2.6798250269647092E-2</v>
      </c>
      <c r="Q496" s="305">
        <v>30704.647198624065</v>
      </c>
      <c r="S496" s="301">
        <f t="shared" si="108"/>
        <v>1.0940966210344731E-3</v>
      </c>
      <c r="T496" s="297">
        <v>0</v>
      </c>
      <c r="U496" s="298" t="e">
        <f>(Company_data!U496+Misc!T496)/(Company_data!J496-Company_data!I496)</f>
        <v>#DIV/0!</v>
      </c>
      <c r="V496" s="292" t="e">
        <f t="shared" si="100"/>
        <v>#DIV/0!</v>
      </c>
      <c r="W496" s="299">
        <v>1</v>
      </c>
      <c r="X496" s="290">
        <v>4.0198347010137407E-2</v>
      </c>
      <c r="Y496" s="290">
        <v>6.7987199388265168E-2</v>
      </c>
      <c r="Z496" s="296"/>
      <c r="AA496" s="296"/>
      <c r="AC496" s="290">
        <v>2.1931354641375866E-3</v>
      </c>
      <c r="AD496" s="292">
        <v>0</v>
      </c>
      <c r="AE496" s="301">
        <f t="shared" si="105"/>
        <v>2.7505757667353452E-2</v>
      </c>
      <c r="AF496" s="292">
        <v>0</v>
      </c>
      <c r="AG496" s="292">
        <v>0</v>
      </c>
      <c r="AH496" s="292">
        <v>0</v>
      </c>
      <c r="AI496" s="292">
        <v>0</v>
      </c>
      <c r="AJ496" s="301">
        <f t="shared" si="107"/>
        <v>2.7505757667353452E-2</v>
      </c>
      <c r="AK496" s="306">
        <f t="shared" si="106"/>
        <v>27929.742117677615</v>
      </c>
      <c r="AL496" s="290">
        <v>0.20095036267546082</v>
      </c>
      <c r="AM496" s="306">
        <f t="shared" si="110"/>
        <v>2774.9050809464507</v>
      </c>
      <c r="AN496" s="290">
        <v>0.17307025526810799</v>
      </c>
      <c r="AO496" s="290">
        <v>0.17246587575418817</v>
      </c>
      <c r="AP496" s="304">
        <v>2.7261189401084397E-2</v>
      </c>
      <c r="AQ496" s="304">
        <v>0.1452046863531038</v>
      </c>
      <c r="AR496" s="304">
        <v>0.17316151029733301</v>
      </c>
      <c r="AS496" s="304">
        <v>0.18763555498249809</v>
      </c>
      <c r="AT496" s="304">
        <v>0.14094952554868748</v>
      </c>
      <c r="AU496" s="290">
        <v>0.1452046863531038</v>
      </c>
      <c r="AV496" s="292">
        <v>2.7261189401084397E-2</v>
      </c>
      <c r="AW496" s="300">
        <f t="shared" si="101"/>
        <v>0.1724658757541882</v>
      </c>
      <c r="AX496" s="292">
        <v>0.14094952554868748</v>
      </c>
      <c r="AY496" s="300">
        <v>0.1452814028899802</v>
      </c>
      <c r="AZ496" s="300"/>
      <c r="BA496" s="235">
        <f>AVERAGE(AU485:AU496)</f>
        <v>0.15532731653729909</v>
      </c>
      <c r="BB496" s="235">
        <f>AVERAGE(AV485:AV496)</f>
        <v>0.10731511290247332</v>
      </c>
      <c r="BC496" s="235">
        <f t="shared" ref="BC496" si="111">AVERAGE(AW485:AW496)</f>
        <v>0.2626424294397724</v>
      </c>
      <c r="BD496" s="235">
        <f>AVERAGE(AL485:AL496)</f>
        <v>0.26264079568472559</v>
      </c>
    </row>
    <row r="497" spans="1:56" x14ac:dyDescent="0.25">
      <c r="A497" s="283">
        <v>2021</v>
      </c>
      <c r="B497" s="283">
        <v>1</v>
      </c>
      <c r="C497" s="283">
        <v>31</v>
      </c>
      <c r="D497" s="283">
        <v>31</v>
      </c>
      <c r="E497" s="283">
        <f t="shared" si="98"/>
        <v>31</v>
      </c>
      <c r="F497" s="286">
        <v>0</v>
      </c>
      <c r="G497" s="290">
        <v>1.7882130422542164E-2</v>
      </c>
      <c r="H497" s="290">
        <v>4.4303152509940644E-2</v>
      </c>
      <c r="I497" s="291">
        <v>2.7605477010337477E-2</v>
      </c>
      <c r="J497" s="301">
        <f t="shared" si="103"/>
        <v>2.6916890418295609E-2</v>
      </c>
      <c r="Q497" s="305">
        <v>41247.479736321555</v>
      </c>
      <c r="S497" s="301">
        <f t="shared" si="108"/>
        <v>1.1464264244802555E-3</v>
      </c>
      <c r="T497" s="297">
        <v>0</v>
      </c>
      <c r="U497" s="298" t="e">
        <f>(Company_data!U497+Misc!T497)/(Company_data!J497-Company_data!I497)</f>
        <v>#DIV/0!</v>
      </c>
      <c r="V497" s="292" t="e">
        <f t="shared" si="100"/>
        <v>#DIV/0!</v>
      </c>
      <c r="W497" s="299">
        <v>1</v>
      </c>
      <c r="X497" s="290">
        <v>2.6421022087398476E-2</v>
      </c>
      <c r="Y497" s="290">
        <v>4.4303152509940644E-2</v>
      </c>
      <c r="Z497" s="296"/>
      <c r="AA497" s="296"/>
      <c r="AC497" s="290">
        <v>1.4291339519335693E-3</v>
      </c>
      <c r="AD497" s="292">
        <v>0</v>
      </c>
      <c r="AE497" s="301">
        <f t="shared" si="105"/>
        <v>2.7605477010337477E-2</v>
      </c>
      <c r="AF497" s="292">
        <v>0</v>
      </c>
      <c r="AG497" s="292">
        <v>0</v>
      </c>
      <c r="AH497" s="292">
        <v>0</v>
      </c>
      <c r="AI497" s="292">
        <v>0</v>
      </c>
      <c r="AJ497" s="301">
        <f t="shared" si="107"/>
        <v>2.7605477010337477E-2</v>
      </c>
      <c r="AK497" s="306">
        <f t="shared" si="106"/>
        <v>37240.13642525077</v>
      </c>
      <c r="AL497" s="290">
        <v>0.20141757252771278</v>
      </c>
      <c r="AM497" s="306">
        <f t="shared" si="110"/>
        <v>4007.3433110707842</v>
      </c>
      <c r="AN497" s="290">
        <v>0.17264172644239995</v>
      </c>
      <c r="AO497" s="290">
        <v>0.17703612541762076</v>
      </c>
      <c r="AP497" s="304">
        <v>2.1712571850577924E-2</v>
      </c>
      <c r="AQ497" s="304">
        <v>0.15532355356704283</v>
      </c>
      <c r="AR497" s="304">
        <v>0.18353544210517062</v>
      </c>
      <c r="AS497" s="304">
        <v>0.18591327767993396</v>
      </c>
      <c r="AT497" s="304">
        <v>0.15181666746510469</v>
      </c>
      <c r="AU497" s="290">
        <v>0.15532355356704283</v>
      </c>
      <c r="AV497" s="292">
        <v>2.1712571850577924E-2</v>
      </c>
      <c r="AW497" s="300">
        <f t="shared" si="101"/>
        <v>0.17703612541762076</v>
      </c>
      <c r="AX497" s="292">
        <v>0.15181666746510469</v>
      </c>
      <c r="AY497" s="300">
        <v>0.15475959601985778</v>
      </c>
      <c r="AZ497" s="300"/>
      <c r="BA497" s="235"/>
      <c r="BB497" s="235"/>
      <c r="BC497" s="235"/>
      <c r="BD497" s="235"/>
    </row>
    <row r="498" spans="1:56" x14ac:dyDescent="0.25">
      <c r="A498" s="283">
        <v>2021</v>
      </c>
      <c r="B498" s="283">
        <v>2</v>
      </c>
      <c r="C498" s="283">
        <v>28</v>
      </c>
      <c r="D498" s="283">
        <v>28</v>
      </c>
      <c r="E498" s="283">
        <f t="shared" si="98"/>
        <v>28</v>
      </c>
      <c r="F498" s="286">
        <v>0</v>
      </c>
      <c r="G498" s="290">
        <v>2.3973300361619942E-2</v>
      </c>
      <c r="H498" s="290">
        <v>5.9394085435625278E-2</v>
      </c>
      <c r="I498" s="291">
        <v>2.7592049730517529E-2</v>
      </c>
      <c r="J498" s="301">
        <f t="shared" si="103"/>
        <v>2.7040511352282918E-2</v>
      </c>
      <c r="Q498" s="305">
        <v>38586.35201139759</v>
      </c>
      <c r="S498" s="301">
        <f t="shared" si="108"/>
        <v>1.1967517258261312E-3</v>
      </c>
      <c r="T498" s="297">
        <v>0</v>
      </c>
      <c r="U498" s="298" t="e">
        <f>(Company_data!U498+Misc!T498)/(Company_data!J498-Company_data!I498)</f>
        <v>#DIV/0!</v>
      </c>
      <c r="V498" s="292" t="e">
        <f t="shared" si="100"/>
        <v>#DIV/0!</v>
      </c>
      <c r="W498" s="299">
        <v>1</v>
      </c>
      <c r="X498" s="290">
        <v>3.542078507400534E-2</v>
      </c>
      <c r="Y498" s="290">
        <v>5.9394085435625278E-2</v>
      </c>
      <c r="Z498" s="296"/>
      <c r="AA498" s="296"/>
      <c r="AC498" s="290">
        <v>2.1212173369866173E-3</v>
      </c>
      <c r="AD498" s="292">
        <v>0</v>
      </c>
      <c r="AE498" s="301">
        <f t="shared" si="105"/>
        <v>2.7592049730517529E-2</v>
      </c>
      <c r="AF498" s="292">
        <v>0</v>
      </c>
      <c r="AG498" s="292">
        <v>0</v>
      </c>
      <c r="AH498" s="292">
        <v>0</v>
      </c>
      <c r="AI498" s="292">
        <v>0</v>
      </c>
      <c r="AJ498" s="301">
        <f t="shared" si="107"/>
        <v>2.7592049730517529E-2</v>
      </c>
      <c r="AK498" s="306">
        <f t="shared" si="106"/>
        <v>34966.816117527203</v>
      </c>
      <c r="AL498" s="290">
        <v>0.20045649337486521</v>
      </c>
      <c r="AM498" s="306">
        <f t="shared" si="110"/>
        <v>3619.5358938703862</v>
      </c>
      <c r="AN498" s="290">
        <v>0.16477219712691563</v>
      </c>
      <c r="AO498" s="290">
        <v>0.15190625344579103</v>
      </c>
      <c r="AP498" s="304">
        <v>1.2758514456915388E-2</v>
      </c>
      <c r="AQ498" s="304">
        <v>0.13914773898887564</v>
      </c>
      <c r="AR498" s="304">
        <v>0.17648319301324525</v>
      </c>
      <c r="AS498" s="304">
        <v>0.18447882227191723</v>
      </c>
      <c r="AT498" s="304">
        <v>0.1369894520220554</v>
      </c>
      <c r="AU498" s="290">
        <v>0.13914773898887564</v>
      </c>
      <c r="AV498" s="292">
        <v>1.2758514456915388E-2</v>
      </c>
      <c r="AW498" s="300">
        <f t="shared" si="101"/>
        <v>0.15190625344579103</v>
      </c>
      <c r="AX498" s="292">
        <v>0.1369894520220554</v>
      </c>
      <c r="AY498" s="300">
        <v>0.14079889676529567</v>
      </c>
      <c r="AZ498" s="300"/>
      <c r="BA498" s="235"/>
      <c r="BB498" s="235"/>
      <c r="BC498" s="235"/>
      <c r="BD498" s="235"/>
    </row>
    <row r="499" spans="1:56" x14ac:dyDescent="0.25">
      <c r="A499" s="283">
        <v>2021</v>
      </c>
      <c r="B499" s="283">
        <v>3</v>
      </c>
      <c r="C499" s="283">
        <v>31</v>
      </c>
      <c r="D499" s="283">
        <v>31</v>
      </c>
      <c r="E499" s="283">
        <f t="shared" si="98"/>
        <v>31</v>
      </c>
      <c r="F499" s="286">
        <v>0</v>
      </c>
      <c r="G499" s="290">
        <v>4.4138060765279541E-2</v>
      </c>
      <c r="H499" s="290">
        <v>0.10935247598419065</v>
      </c>
      <c r="I499" s="291">
        <v>2.8336528681105637E-2</v>
      </c>
      <c r="J499" s="301">
        <f t="shared" si="103"/>
        <v>2.7168091954410251E-2</v>
      </c>
      <c r="Q499" s="305">
        <v>41247.479736321555</v>
      </c>
      <c r="S499" s="301">
        <f t="shared" si="108"/>
        <v>1.2447756727341948E-3</v>
      </c>
      <c r="T499" s="297">
        <v>0</v>
      </c>
      <c r="U499" s="298" t="e">
        <f>(Company_data!U499+Misc!T499)/(Company_data!J499-Company_data!I499)</f>
        <v>#DIV/0!</v>
      </c>
      <c r="V499" s="292" t="e">
        <f t="shared" si="100"/>
        <v>#DIV/0!</v>
      </c>
      <c r="W499" s="299">
        <v>1</v>
      </c>
      <c r="X499" s="290">
        <v>6.5214415218911095E-2</v>
      </c>
      <c r="Y499" s="290">
        <v>0.10935247598419065</v>
      </c>
      <c r="Z499" s="296"/>
      <c r="AA499" s="296"/>
      <c r="AC499" s="290">
        <v>3.5274992252964724E-3</v>
      </c>
      <c r="AD499" s="292">
        <v>0</v>
      </c>
      <c r="AE499" s="301">
        <f t="shared" si="105"/>
        <v>2.8336528681105637E-2</v>
      </c>
      <c r="AF499" s="292">
        <v>0</v>
      </c>
      <c r="AG499" s="292">
        <v>0</v>
      </c>
      <c r="AH499" s="292">
        <v>0</v>
      </c>
      <c r="AI499" s="292">
        <v>0</v>
      </c>
      <c r="AJ499" s="301">
        <f t="shared" si="107"/>
        <v>2.8336528681105637E-2</v>
      </c>
      <c r="AK499" s="306">
        <f t="shared" si="106"/>
        <v>37240.13642525077</v>
      </c>
      <c r="AL499" s="290">
        <v>0.21156069331642166</v>
      </c>
      <c r="AM499" s="306">
        <f t="shared" si="110"/>
        <v>4007.3433110707842</v>
      </c>
      <c r="AN499" s="290">
        <v>0.20246050080487982</v>
      </c>
      <c r="AO499" s="290">
        <v>0.23832875771600426</v>
      </c>
      <c r="AP499" s="304">
        <v>7.540314570602441E-2</v>
      </c>
      <c r="AQ499" s="304">
        <v>0.16292561200997985</v>
      </c>
      <c r="AR499" s="304">
        <v>0.16742263255114212</v>
      </c>
      <c r="AS499" s="304">
        <v>0.20176879912934037</v>
      </c>
      <c r="AT499" s="304">
        <v>0.15151445687428447</v>
      </c>
      <c r="AU499" s="290">
        <v>0.16292561200997985</v>
      </c>
      <c r="AV499" s="292">
        <v>7.540314570602441E-2</v>
      </c>
      <c r="AW499" s="300">
        <f t="shared" si="101"/>
        <v>0.23832875771600426</v>
      </c>
      <c r="AX499" s="292">
        <v>0.15151445687428447</v>
      </c>
      <c r="AY499" s="300">
        <v>0.15832244003960025</v>
      </c>
      <c r="AZ499" s="300"/>
      <c r="BA499" s="235"/>
      <c r="BB499" s="235"/>
      <c r="BC499" s="235"/>
      <c r="BD499" s="235"/>
    </row>
    <row r="500" spans="1:56" x14ac:dyDescent="0.25">
      <c r="A500" s="283">
        <v>2021</v>
      </c>
      <c r="B500" s="283">
        <v>4</v>
      </c>
      <c r="C500" s="283">
        <v>30</v>
      </c>
      <c r="D500" s="283">
        <v>31</v>
      </c>
      <c r="E500" s="283">
        <f t="shared" si="98"/>
        <v>30</v>
      </c>
      <c r="F500" s="286">
        <v>0</v>
      </c>
      <c r="G500" s="290">
        <v>7.7858948456022314E-2</v>
      </c>
      <c r="H500" s="290">
        <v>0.19289630408703787</v>
      </c>
      <c r="I500" s="291">
        <v>2.8917630947834758E-2</v>
      </c>
      <c r="J500" s="301">
        <f t="shared" si="103"/>
        <v>2.7297847811679984E-2</v>
      </c>
      <c r="Q500" s="305">
        <v>41247.479736321555</v>
      </c>
      <c r="S500" s="301">
        <f t="shared" si="108"/>
        <v>1.2910353502853765E-3</v>
      </c>
      <c r="T500" s="297">
        <v>0</v>
      </c>
      <c r="U500" s="298" t="e">
        <f>(Company_data!U500+Misc!T500)/(Company_data!J500-Company_data!I500)</f>
        <v>#DIV/0!</v>
      </c>
      <c r="V500" s="292" t="e">
        <f t="shared" si="100"/>
        <v>#DIV/0!</v>
      </c>
      <c r="W500" s="299">
        <v>1</v>
      </c>
      <c r="X500" s="290">
        <v>0.11503735563101554</v>
      </c>
      <c r="Y500" s="290">
        <v>0.19289630408703787</v>
      </c>
      <c r="Z500" s="296"/>
      <c r="AA500" s="296"/>
      <c r="AC500" s="290">
        <v>6.4298768029012621E-3</v>
      </c>
      <c r="AD500" s="292">
        <v>0</v>
      </c>
      <c r="AE500" s="301">
        <f t="shared" si="105"/>
        <v>2.8917630947834758E-2</v>
      </c>
      <c r="AF500" s="292">
        <v>0</v>
      </c>
      <c r="AG500" s="292">
        <v>0</v>
      </c>
      <c r="AH500" s="292">
        <v>0</v>
      </c>
      <c r="AI500" s="292">
        <v>0</v>
      </c>
      <c r="AJ500" s="301">
        <f t="shared" si="107"/>
        <v>2.8917630947834758E-2</v>
      </c>
      <c r="AK500" s="306">
        <f t="shared" si="106"/>
        <v>37240.13642525077</v>
      </c>
      <c r="AL500" s="290">
        <v>0.23543637828312244</v>
      </c>
      <c r="AM500" s="306">
        <f t="shared" si="110"/>
        <v>4007.3433110707842</v>
      </c>
      <c r="AN500" s="290">
        <v>0.23610470412632437</v>
      </c>
      <c r="AO500" s="290">
        <v>0.23440862853347189</v>
      </c>
      <c r="AP500" s="304">
        <v>7.6380539633205749E-2</v>
      </c>
      <c r="AQ500" s="304">
        <v>0.15802808890026612</v>
      </c>
      <c r="AR500" s="304">
        <v>0.15757742982710016</v>
      </c>
      <c r="AS500" s="304">
        <v>0.231013718109568</v>
      </c>
      <c r="AT500" s="304">
        <v>0.24440160865158644</v>
      </c>
      <c r="AU500" s="290">
        <v>0.15802808890026612</v>
      </c>
      <c r="AV500" s="292">
        <v>7.6380539633205749E-2</v>
      </c>
      <c r="AW500" s="300">
        <f t="shared" si="101"/>
        <v>0.23440862853347189</v>
      </c>
      <c r="AX500" s="292">
        <v>0.15925099792977565</v>
      </c>
      <c r="AY500" s="300">
        <v>0.15824575567030208</v>
      </c>
      <c r="AZ500" s="300"/>
      <c r="BA500" s="235"/>
      <c r="BB500" s="235"/>
      <c r="BC500" s="235"/>
      <c r="BD500" s="235"/>
    </row>
    <row r="501" spans="1:56" x14ac:dyDescent="0.25">
      <c r="A501" s="283">
        <v>2021</v>
      </c>
      <c r="B501" s="283">
        <v>5</v>
      </c>
      <c r="C501" s="283">
        <v>31</v>
      </c>
      <c r="D501" s="283">
        <v>30</v>
      </c>
      <c r="E501" s="283">
        <f t="shared" si="98"/>
        <v>31</v>
      </c>
      <c r="F501" s="286">
        <v>0</v>
      </c>
      <c r="G501" s="290">
        <v>0.14220521965565661</v>
      </c>
      <c r="H501" s="290">
        <v>0.35231481849456953</v>
      </c>
      <c r="I501" s="291">
        <v>2.8396446506365601E-2</v>
      </c>
      <c r="J501" s="301">
        <f t="shared" si="103"/>
        <v>2.7429408081452836E-2</v>
      </c>
      <c r="Q501" s="305">
        <v>39916.915873859572</v>
      </c>
      <c r="S501" s="301">
        <f t="shared" si="108"/>
        <v>1.3362779496025358E-3</v>
      </c>
      <c r="T501" s="297">
        <v>0</v>
      </c>
      <c r="U501" s="298" t="e">
        <f>(Company_data!U501+Misc!T501)/(Company_data!J501-Company_data!I501)</f>
        <v>#DIV/0!</v>
      </c>
      <c r="V501" s="292" t="e">
        <f t="shared" si="100"/>
        <v>#DIV/0!</v>
      </c>
      <c r="W501" s="299">
        <v>1</v>
      </c>
      <c r="X501" s="290">
        <v>0.21010959883891298</v>
      </c>
      <c r="Y501" s="290">
        <v>0.35231481849456953</v>
      </c>
      <c r="Z501" s="296"/>
      <c r="AA501" s="296"/>
      <c r="AC501" s="290">
        <v>1.1364994144986117E-2</v>
      </c>
      <c r="AD501" s="292">
        <v>0</v>
      </c>
      <c r="AE501" s="301">
        <f t="shared" si="105"/>
        <v>2.8396446506365601E-2</v>
      </c>
      <c r="AF501" s="292">
        <v>0</v>
      </c>
      <c r="AG501" s="292">
        <v>0</v>
      </c>
      <c r="AH501" s="292">
        <v>0</v>
      </c>
      <c r="AI501" s="292">
        <v>0</v>
      </c>
      <c r="AJ501" s="301">
        <f t="shared" si="107"/>
        <v>2.8396446506365601E-2</v>
      </c>
      <c r="AK501" s="306">
        <f t="shared" si="106"/>
        <v>36038.841701855585</v>
      </c>
      <c r="AL501" s="290">
        <v>0.29157017072275981</v>
      </c>
      <c r="AM501" s="306">
        <f t="shared" si="110"/>
        <v>3878.0741720039846</v>
      </c>
      <c r="AN501" s="290">
        <v>0.31467059241584672</v>
      </c>
      <c r="AO501" s="290">
        <v>0.31157280074235111</v>
      </c>
      <c r="AP501" s="304">
        <v>0.13950498473650347</v>
      </c>
      <c r="AQ501" s="304">
        <v>0.17206781600584761</v>
      </c>
      <c r="AR501" s="304">
        <v>0.14936495106710324</v>
      </c>
      <c r="AS501" s="304">
        <v>0.29828723665140533</v>
      </c>
      <c r="AT501" s="304">
        <v>0.3300620766980667</v>
      </c>
      <c r="AU501" s="290">
        <v>0.17206781600584761</v>
      </c>
      <c r="AV501" s="292">
        <v>0.13950498473650347</v>
      </c>
      <c r="AW501" s="300">
        <f t="shared" si="101"/>
        <v>0.31157280074235105</v>
      </c>
      <c r="AX501" s="292">
        <v>0.17453902454243742</v>
      </c>
      <c r="AY501" s="300">
        <v>0.17246537276019014</v>
      </c>
      <c r="AZ501" s="300"/>
      <c r="BA501" s="235"/>
      <c r="BB501" s="235"/>
      <c r="BC501" s="235"/>
      <c r="BD501" s="235"/>
    </row>
    <row r="502" spans="1:56" x14ac:dyDescent="0.25">
      <c r="A502" s="283">
        <v>2021</v>
      </c>
      <c r="B502" s="283">
        <v>6</v>
      </c>
      <c r="C502" s="283">
        <v>30</v>
      </c>
      <c r="D502" s="283">
        <v>31</v>
      </c>
      <c r="E502" s="283">
        <f t="shared" si="98"/>
        <v>30</v>
      </c>
      <c r="F502" s="286">
        <v>0</v>
      </c>
      <c r="G502" s="290">
        <v>0.1851245726395436</v>
      </c>
      <c r="H502" s="290">
        <v>0.45864793406541576</v>
      </c>
      <c r="I502" s="291">
        <v>2.9461921947871658E-2</v>
      </c>
      <c r="J502" s="301">
        <f t="shared" si="103"/>
        <v>2.7561376345476021E-2</v>
      </c>
      <c r="Q502" s="305">
        <v>41247.479736321555</v>
      </c>
      <c r="S502" s="301">
        <f t="shared" si="108"/>
        <v>1.3802019370835091E-3</v>
      </c>
      <c r="T502" s="297">
        <v>0</v>
      </c>
      <c r="U502" s="298" t="e">
        <f>(Company_data!U502+Misc!T502)/(Company_data!J502-Company_data!I502)</f>
        <v>#DIV/0!</v>
      </c>
      <c r="V502" s="292" t="e">
        <f t="shared" si="100"/>
        <v>#DIV/0!</v>
      </c>
      <c r="W502" s="299">
        <v>1</v>
      </c>
      <c r="X502" s="290">
        <v>0.27352336142587225</v>
      </c>
      <c r="Y502" s="290">
        <v>0.45864793406541576</v>
      </c>
      <c r="Z502" s="296"/>
      <c r="AA502" s="296"/>
      <c r="AC502" s="290">
        <v>1.5288264468847193E-2</v>
      </c>
      <c r="AD502" s="292">
        <v>0</v>
      </c>
      <c r="AE502" s="301">
        <f t="shared" si="105"/>
        <v>2.9461921947871658E-2</v>
      </c>
      <c r="AF502" s="292">
        <v>0</v>
      </c>
      <c r="AG502" s="292">
        <v>0</v>
      </c>
      <c r="AH502" s="292">
        <v>0</v>
      </c>
      <c r="AI502" s="292">
        <v>0</v>
      </c>
      <c r="AJ502" s="301">
        <f t="shared" si="107"/>
        <v>2.9461921947871658E-2</v>
      </c>
      <c r="AK502" s="306">
        <f t="shared" si="106"/>
        <v>37240.13642525077</v>
      </c>
      <c r="AL502" s="290">
        <v>0.33031890528031471</v>
      </c>
      <c r="AM502" s="306">
        <f t="shared" si="110"/>
        <v>4007.3433110707842</v>
      </c>
      <c r="AN502" s="290">
        <v>0.35887903426444157</v>
      </c>
      <c r="AO502" s="290">
        <v>0.3548462894673739</v>
      </c>
      <c r="AP502" s="304">
        <v>0.18160937230691851</v>
      </c>
      <c r="AQ502" s="304">
        <v>0.17323691716045539</v>
      </c>
      <c r="AR502" s="304">
        <v>0.14519433264077117</v>
      </c>
      <c r="AS502" s="304">
        <v>0.34310848360292245</v>
      </c>
      <c r="AT502" s="304">
        <v>0.37901935405261244</v>
      </c>
      <c r="AU502" s="290">
        <v>0.17323691716045539</v>
      </c>
      <c r="AV502" s="292">
        <v>0.18160937230691851</v>
      </c>
      <c r="AW502" s="300">
        <f t="shared" si="101"/>
        <v>0.3548462894673739</v>
      </c>
      <c r="AX502" s="292">
        <v>0.17655745683375679</v>
      </c>
      <c r="AY502" s="300">
        <v>0.17375446162489794</v>
      </c>
      <c r="AZ502" s="300"/>
      <c r="BA502" s="235"/>
      <c r="BB502" s="235"/>
      <c r="BC502" s="235"/>
      <c r="BD502" s="235"/>
    </row>
    <row r="503" spans="1:56" x14ac:dyDescent="0.25">
      <c r="A503" s="283">
        <v>2021</v>
      </c>
      <c r="B503" s="283">
        <v>7</v>
      </c>
      <c r="C503" s="283">
        <v>31</v>
      </c>
      <c r="D503" s="283">
        <v>30</v>
      </c>
      <c r="E503" s="283">
        <f t="shared" si="98"/>
        <v>31</v>
      </c>
      <c r="F503" s="286">
        <v>0</v>
      </c>
      <c r="G503" s="290">
        <v>0.21942196964060279</v>
      </c>
      <c r="H503" s="290">
        <v>0.54362006960674103</v>
      </c>
      <c r="I503" s="291">
        <v>2.9472091706406845E-2</v>
      </c>
      <c r="J503" s="301">
        <f t="shared" si="103"/>
        <v>2.7695341142989535E-2</v>
      </c>
      <c r="Q503" s="305">
        <v>39916.915873859572</v>
      </c>
      <c r="S503" s="301">
        <f t="shared" si="108"/>
        <v>1.4223929792252406E-3</v>
      </c>
      <c r="T503" s="297">
        <v>0</v>
      </c>
      <c r="U503" s="298" t="e">
        <f>(Company_data!U503+Misc!T503)/(Company_data!J503-Company_data!I503)</f>
        <v>#DIV/0!</v>
      </c>
      <c r="V503" s="292" t="e">
        <f t="shared" si="100"/>
        <v>#DIV/0!</v>
      </c>
      <c r="W503" s="299">
        <v>1</v>
      </c>
      <c r="X503" s="290">
        <v>0.32419809996613813</v>
      </c>
      <c r="Y503" s="290">
        <v>0.54362006960674103</v>
      </c>
      <c r="Z503" s="296"/>
      <c r="AA503" s="296"/>
      <c r="AC503" s="290">
        <v>1.7536131277636806E-2</v>
      </c>
      <c r="AD503" s="292">
        <v>0</v>
      </c>
      <c r="AE503" s="301">
        <f t="shared" si="105"/>
        <v>2.9472091706406845E-2</v>
      </c>
      <c r="AF503" s="292">
        <v>0</v>
      </c>
      <c r="AG503" s="292">
        <v>0</v>
      </c>
      <c r="AH503" s="292">
        <v>0</v>
      </c>
      <c r="AI503" s="292">
        <v>0</v>
      </c>
      <c r="AJ503" s="301">
        <f t="shared" si="107"/>
        <v>2.9472091706406845E-2</v>
      </c>
      <c r="AK503" s="306">
        <f t="shared" si="106"/>
        <v>36038.841701855585</v>
      </c>
      <c r="AL503" s="290">
        <v>0.36648053432046862</v>
      </c>
      <c r="AM503" s="306">
        <f t="shared" si="110"/>
        <v>3878.0741720039846</v>
      </c>
      <c r="AN503" s="290">
        <v>0.4029563228224935</v>
      </c>
      <c r="AO503" s="290">
        <v>0.39817644517678835</v>
      </c>
      <c r="AP503" s="304">
        <v>0.21525552015381463</v>
      </c>
      <c r="AQ503" s="304">
        <v>0.18292092502297372</v>
      </c>
      <c r="AR503" s="304">
        <v>0.14705856467986586</v>
      </c>
      <c r="AS503" s="304">
        <v>0.38482559940051969</v>
      </c>
      <c r="AT503" s="304">
        <v>0.42687365924590048</v>
      </c>
      <c r="AU503" s="290">
        <v>0.18292092502297372</v>
      </c>
      <c r="AV503" s="292">
        <v>0.21525552015381463</v>
      </c>
      <c r="AW503" s="300">
        <f t="shared" si="101"/>
        <v>0.39817644517678835</v>
      </c>
      <c r="AX503" s="292">
        <v>0.18690233814292725</v>
      </c>
      <c r="AY503" s="300">
        <v>0.18353435318189076</v>
      </c>
      <c r="AZ503" s="300"/>
      <c r="BA503" s="235"/>
      <c r="BB503" s="235"/>
      <c r="BC503" s="235"/>
      <c r="BD503" s="235"/>
    </row>
    <row r="504" spans="1:56" x14ac:dyDescent="0.25">
      <c r="A504" s="283">
        <v>2021</v>
      </c>
      <c r="B504" s="283">
        <v>8</v>
      </c>
      <c r="C504" s="283">
        <v>31</v>
      </c>
      <c r="D504" s="283">
        <v>31</v>
      </c>
      <c r="E504" s="283">
        <f t="shared" si="98"/>
        <v>31</v>
      </c>
      <c r="F504" s="286">
        <v>0</v>
      </c>
      <c r="G504" s="290">
        <v>0.22200766296198685</v>
      </c>
      <c r="H504" s="290">
        <v>0.55002615002637634</v>
      </c>
      <c r="I504" s="291">
        <v>2.7801191496306669E-2</v>
      </c>
      <c r="J504" s="301">
        <f t="shared" si="103"/>
        <v>2.7833263201995664E-2</v>
      </c>
      <c r="Q504" s="305">
        <v>41247.479736321555</v>
      </c>
      <c r="S504" s="301">
        <f t="shared" si="108"/>
        <v>1.4625530432471265E-3</v>
      </c>
      <c r="T504" s="297">
        <v>0</v>
      </c>
      <c r="U504" s="298" t="e">
        <f>(Company_data!U504+Misc!T504)/(Company_data!J504-Company_data!I504)</f>
        <v>#DIV/0!</v>
      </c>
      <c r="V504" s="292" t="e">
        <f t="shared" si="100"/>
        <v>#DIV/0!</v>
      </c>
      <c r="W504" s="299">
        <v>1</v>
      </c>
      <c r="X504" s="290">
        <v>0.32801848706438941</v>
      </c>
      <c r="Y504" s="290">
        <v>0.55002615002637634</v>
      </c>
      <c r="Z504" s="296"/>
      <c r="AA504" s="296"/>
      <c r="AC504" s="290">
        <v>1.7742779033108912E-2</v>
      </c>
      <c r="AD504" s="292">
        <v>0</v>
      </c>
      <c r="AE504" s="301">
        <f t="shared" si="105"/>
        <v>2.7801191496306669E-2</v>
      </c>
      <c r="AF504" s="292">
        <v>0</v>
      </c>
      <c r="AG504" s="292">
        <v>0</v>
      </c>
      <c r="AH504" s="292">
        <v>0</v>
      </c>
      <c r="AI504" s="292">
        <v>0</v>
      </c>
      <c r="AJ504" s="301">
        <f t="shared" si="107"/>
        <v>2.7801191496306669E-2</v>
      </c>
      <c r="AK504" s="306">
        <f t="shared" si="106"/>
        <v>38380.077819343554</v>
      </c>
      <c r="AL504" s="290">
        <v>0.37574474170253974</v>
      </c>
      <c r="AM504" s="306">
        <f t="shared" si="110"/>
        <v>2867.4019169779995</v>
      </c>
      <c r="AN504" s="290">
        <v>0.40576660995175939</v>
      </c>
      <c r="AO504" s="290">
        <v>0.40093040568695681</v>
      </c>
      <c r="AP504" s="304">
        <v>0.21779211556294528</v>
      </c>
      <c r="AQ504" s="304">
        <v>0.18313829012401156</v>
      </c>
      <c r="AR504" s="304">
        <v>0.15373707874055284</v>
      </c>
      <c r="AS504" s="304">
        <v>0.39369956871240408</v>
      </c>
      <c r="AT504" s="304">
        <v>0.42996974229560991</v>
      </c>
      <c r="AU504" s="290">
        <v>0.18313829012401156</v>
      </c>
      <c r="AV504" s="292">
        <v>0.21779211556294528</v>
      </c>
      <c r="AW504" s="300">
        <f t="shared" si="101"/>
        <v>0.40093040568695681</v>
      </c>
      <c r="AX504" s="292">
        <v>0.18717057198812934</v>
      </c>
      <c r="AY504" s="300">
        <v>0.18375894698977258</v>
      </c>
      <c r="AZ504" s="300"/>
      <c r="BA504" s="235"/>
      <c r="BB504" s="235"/>
      <c r="BC504" s="235"/>
      <c r="BD504" s="235"/>
    </row>
    <row r="505" spans="1:56" x14ac:dyDescent="0.25">
      <c r="A505" s="283">
        <v>2021</v>
      </c>
      <c r="B505" s="283">
        <v>9</v>
      </c>
      <c r="C505" s="283">
        <v>30</v>
      </c>
      <c r="D505" s="283">
        <v>31</v>
      </c>
      <c r="E505" s="283">
        <f t="shared" si="98"/>
        <v>30</v>
      </c>
      <c r="F505" s="286">
        <v>0</v>
      </c>
      <c r="G505" s="290">
        <v>0.18879237037883639</v>
      </c>
      <c r="H505" s="290">
        <v>0.46773493873319649</v>
      </c>
      <c r="I505" s="291">
        <v>2.8304640165410531E-2</v>
      </c>
      <c r="J505" s="301">
        <f t="shared" si="103"/>
        <v>2.7972197990316153E-2</v>
      </c>
      <c r="Q505" s="305">
        <v>41247.479736321555</v>
      </c>
      <c r="S505" s="301">
        <f t="shared" si="108"/>
        <v>1.5008628307787673E-3</v>
      </c>
      <c r="T505" s="297">
        <v>0</v>
      </c>
      <c r="U505" s="298" t="e">
        <f>(Company_data!U505+Misc!T505)/(Company_data!J505-Company_data!I505)</f>
        <v>#DIV/0!</v>
      </c>
      <c r="V505" s="292" t="e">
        <f t="shared" si="100"/>
        <v>#DIV/0!</v>
      </c>
      <c r="W505" s="299">
        <v>1</v>
      </c>
      <c r="X505" s="290">
        <v>0.27894256835436004</v>
      </c>
      <c r="Y505" s="290">
        <v>0.46773493873319649</v>
      </c>
      <c r="Z505" s="296"/>
      <c r="AA505" s="296"/>
      <c r="AC505" s="290">
        <v>1.5591164624439883E-2</v>
      </c>
      <c r="AD505" s="292">
        <v>0</v>
      </c>
      <c r="AE505" s="301">
        <f t="shared" si="105"/>
        <v>2.8304640165410531E-2</v>
      </c>
      <c r="AF505" s="292">
        <v>0</v>
      </c>
      <c r="AG505" s="292">
        <v>0</v>
      </c>
      <c r="AH505" s="292">
        <v>0</v>
      </c>
      <c r="AI505" s="292">
        <v>0</v>
      </c>
      <c r="AJ505" s="301">
        <f t="shared" si="107"/>
        <v>2.8304640165410531E-2</v>
      </c>
      <c r="AK505" s="306">
        <f t="shared" si="106"/>
        <v>38380.077819343554</v>
      </c>
      <c r="AL505" s="290">
        <v>0.35141487888379341</v>
      </c>
      <c r="AM505" s="306">
        <f t="shared" si="110"/>
        <v>2867.4019169779995</v>
      </c>
      <c r="AN505" s="290">
        <v>0.36264877299315645</v>
      </c>
      <c r="AO505" s="290">
        <v>0.35853612906633558</v>
      </c>
      <c r="AP505" s="304">
        <v>0.18520752481408814</v>
      </c>
      <c r="AQ505" s="304">
        <v>0.17332860425224744</v>
      </c>
      <c r="AR505" s="304">
        <v>0.16262250850495702</v>
      </c>
      <c r="AS505" s="304">
        <v>0.36273393528570219</v>
      </c>
      <c r="AT505" s="304">
        <v>0.38319493504864682</v>
      </c>
      <c r="AU505" s="290">
        <v>0.17332860425224744</v>
      </c>
      <c r="AV505" s="292">
        <v>0.18520752481408814</v>
      </c>
      <c r="AW505" s="300">
        <f t="shared" si="101"/>
        <v>0.35853612906633558</v>
      </c>
      <c r="AX505" s="292">
        <v>0.1767217427417094</v>
      </c>
      <c r="AY505" s="300">
        <v>0.17385640261432009</v>
      </c>
      <c r="AZ505" s="300"/>
      <c r="BA505" s="235"/>
      <c r="BB505" s="235"/>
      <c r="BC505" s="235"/>
      <c r="BD505" s="235"/>
    </row>
    <row r="506" spans="1:56" x14ac:dyDescent="0.25">
      <c r="A506" s="283">
        <v>2021</v>
      </c>
      <c r="B506" s="283">
        <v>10</v>
      </c>
      <c r="C506" s="283">
        <v>31</v>
      </c>
      <c r="D506" s="283">
        <v>30</v>
      </c>
      <c r="E506" s="283">
        <f t="shared" si="98"/>
        <v>31</v>
      </c>
      <c r="F506" s="286">
        <v>0</v>
      </c>
      <c r="G506" s="290">
        <v>0.13499643304473796</v>
      </c>
      <c r="H506" s="290">
        <v>0.33445497936530411</v>
      </c>
      <c r="I506" s="291">
        <v>2.7462958152629557E-2</v>
      </c>
      <c r="J506" s="301">
        <f t="shared" si="103"/>
        <v>2.8112595686553138E-2</v>
      </c>
      <c r="Q506" s="305">
        <v>39916.915873859572</v>
      </c>
      <c r="S506" s="301">
        <f t="shared" si="108"/>
        <v>1.5374449567850113E-3</v>
      </c>
      <c r="T506" s="297">
        <v>0</v>
      </c>
      <c r="U506" s="298" t="e">
        <f>(Company_data!U506+Misc!T506)/(Company_data!J506-Company_data!I506)</f>
        <v>#DIV/0!</v>
      </c>
      <c r="V506" s="292" t="e">
        <f t="shared" si="100"/>
        <v>#DIV/0!</v>
      </c>
      <c r="W506" s="299">
        <v>1</v>
      </c>
      <c r="X506" s="290">
        <v>0.19945854632056612</v>
      </c>
      <c r="Y506" s="290">
        <v>0.33445497936530411</v>
      </c>
      <c r="Z506" s="296"/>
      <c r="AA506" s="296"/>
      <c r="AC506" s="290">
        <v>1.0788870302106582E-2</v>
      </c>
      <c r="AD506" s="292">
        <v>0</v>
      </c>
      <c r="AE506" s="301">
        <f t="shared" si="105"/>
        <v>2.7462958152629557E-2</v>
      </c>
      <c r="AF506" s="292">
        <v>0</v>
      </c>
      <c r="AG506" s="292">
        <v>0</v>
      </c>
      <c r="AH506" s="292">
        <v>0</v>
      </c>
      <c r="AI506" s="292">
        <v>0</v>
      </c>
      <c r="AJ506" s="301">
        <f t="shared" si="107"/>
        <v>2.7462958152629557E-2</v>
      </c>
      <c r="AK506" s="306">
        <f t="shared" si="106"/>
        <v>37142.010792913119</v>
      </c>
      <c r="AL506" s="290">
        <v>0.30688393690293225</v>
      </c>
      <c r="AM506" s="306">
        <f t="shared" si="110"/>
        <v>2774.9050809464507</v>
      </c>
      <c r="AN506" s="290">
        <v>0.30565380769159645</v>
      </c>
      <c r="AO506" s="290">
        <v>0.30271305187932579</v>
      </c>
      <c r="AP506" s="304">
        <v>0.13243308070541324</v>
      </c>
      <c r="AQ506" s="304">
        <v>0.17027997117391264</v>
      </c>
      <c r="AR506" s="304">
        <v>0.17188750385819429</v>
      </c>
      <c r="AS506" s="304">
        <v>0.30993547782378683</v>
      </c>
      <c r="AT506" s="304">
        <v>0.3202509162877652</v>
      </c>
      <c r="AU506" s="290">
        <v>0.17027997117391264</v>
      </c>
      <c r="AV506" s="292">
        <v>0.13243308070541324</v>
      </c>
      <c r="AW506" s="300">
        <f t="shared" si="101"/>
        <v>0.30271305187932585</v>
      </c>
      <c r="AX506" s="292">
        <v>0.17261176951045801</v>
      </c>
      <c r="AY506" s="300">
        <v>0.17065737464685854</v>
      </c>
      <c r="AZ506" s="300"/>
      <c r="BA506" s="235"/>
      <c r="BB506" s="235"/>
      <c r="BC506" s="235"/>
      <c r="BD506" s="235"/>
    </row>
    <row r="507" spans="1:56" x14ac:dyDescent="0.25">
      <c r="A507" s="283">
        <v>2021</v>
      </c>
      <c r="B507" s="283">
        <v>11</v>
      </c>
      <c r="C507" s="283">
        <v>30</v>
      </c>
      <c r="D507" s="283">
        <v>31</v>
      </c>
      <c r="E507" s="283">
        <f t="shared" si="98"/>
        <v>30</v>
      </c>
      <c r="F507" s="286">
        <v>0</v>
      </c>
      <c r="G507" s="290">
        <v>5.2969912682880649E-2</v>
      </c>
      <c r="H507" s="290">
        <v>0.13123347523903603</v>
      </c>
      <c r="I507" s="291">
        <v>2.8209209063628764E-2</v>
      </c>
      <c r="J507" s="301">
        <f t="shared" si="103"/>
        <v>2.825549192298071E-2</v>
      </c>
      <c r="Q507" s="305">
        <v>41247.479736321555</v>
      </c>
      <c r="S507" s="301">
        <f t="shared" si="108"/>
        <v>1.5706972654701661E-3</v>
      </c>
      <c r="T507" s="297">
        <v>0</v>
      </c>
      <c r="U507" s="298" t="e">
        <f>(Company_data!U507+Misc!T507)/(Company_data!J507-Company_data!I507)</f>
        <v>#DIV/0!</v>
      </c>
      <c r="V507" s="292" t="e">
        <f t="shared" si="100"/>
        <v>#DIV/0!</v>
      </c>
      <c r="W507" s="299">
        <v>1</v>
      </c>
      <c r="X507" s="290">
        <v>7.8263562556155408E-2</v>
      </c>
      <c r="Y507" s="290">
        <v>0.13123347523903603</v>
      </c>
      <c r="Z507" s="296"/>
      <c r="AA507" s="296"/>
      <c r="AC507" s="290">
        <v>4.374449174634535E-3</v>
      </c>
      <c r="AD507" s="292">
        <v>0</v>
      </c>
      <c r="AE507" s="301">
        <f t="shared" si="105"/>
        <v>2.8209209063628764E-2</v>
      </c>
      <c r="AF507" s="292">
        <v>0</v>
      </c>
      <c r="AG507" s="292">
        <v>0</v>
      </c>
      <c r="AH507" s="292">
        <v>0</v>
      </c>
      <c r="AI507" s="292">
        <v>0</v>
      </c>
      <c r="AJ507" s="301">
        <f t="shared" si="107"/>
        <v>2.8209209063628764E-2</v>
      </c>
      <c r="AK507" s="306">
        <f t="shared" si="106"/>
        <v>38380.077819343554</v>
      </c>
      <c r="AL507" s="290">
        <v>0.23290138722115947</v>
      </c>
      <c r="AM507" s="306">
        <f t="shared" si="110"/>
        <v>2867.4019169779995</v>
      </c>
      <c r="AN507" s="290">
        <v>0.20654338617289542</v>
      </c>
      <c r="AO507" s="290">
        <v>0.20538949213966545</v>
      </c>
      <c r="AP507" s="304">
        <v>5.1964104258709225E-2</v>
      </c>
      <c r="AQ507" s="304">
        <v>0.15342538788095628</v>
      </c>
      <c r="AR507" s="304">
        <v>0.17993147453827879</v>
      </c>
      <c r="AS507" s="304">
        <v>0.22222873443212476</v>
      </c>
      <c r="AT507" s="304">
        <v>0.21209443079580087</v>
      </c>
      <c r="AU507" s="290">
        <v>0.15342538788095628</v>
      </c>
      <c r="AV507" s="292">
        <v>5.1964104258709225E-2</v>
      </c>
      <c r="AW507" s="300">
        <f t="shared" si="101"/>
        <v>0.20538949213966551</v>
      </c>
      <c r="AX507" s="292">
        <v>0.15416376894803732</v>
      </c>
      <c r="AY507" s="300">
        <v>0.15357347349001477</v>
      </c>
      <c r="AZ507" s="300"/>
      <c r="BA507" s="235"/>
      <c r="BB507" s="235"/>
      <c r="BC507" s="235"/>
      <c r="BD507" s="235"/>
    </row>
    <row r="508" spans="1:56" x14ac:dyDescent="0.25">
      <c r="A508" s="283">
        <v>2021</v>
      </c>
      <c r="B508" s="283">
        <v>12</v>
      </c>
      <c r="C508" s="283">
        <v>31</v>
      </c>
      <c r="D508" s="283">
        <v>30</v>
      </c>
      <c r="E508" s="283">
        <f t="shared" si="98"/>
        <v>31</v>
      </c>
      <c r="F508" s="286">
        <v>0</v>
      </c>
      <c r="G508" s="290">
        <v>2.8880748200399549E-2</v>
      </c>
      <c r="H508" s="290">
        <v>7.1552335314060245E-2</v>
      </c>
      <c r="I508" s="291">
        <v>2.9231240704186295E-2</v>
      </c>
      <c r="J508" s="301">
        <f t="shared" si="103"/>
        <v>2.8399282176050113E-2</v>
      </c>
      <c r="Q508" s="305">
        <v>39916.915873859572</v>
      </c>
      <c r="S508" s="301">
        <f t="shared" si="108"/>
        <v>1.6010319064030214E-3</v>
      </c>
      <c r="T508" s="297">
        <v>0</v>
      </c>
      <c r="U508" s="298" t="e">
        <f>(Company_data!U508+Misc!T508)/(Company_data!J508-Company_data!I508)</f>
        <v>#DIV/0!</v>
      </c>
      <c r="V508" s="292" t="e">
        <f t="shared" si="100"/>
        <v>#DIV/0!</v>
      </c>
      <c r="W508" s="299">
        <v>1</v>
      </c>
      <c r="X508" s="290">
        <v>4.2671587113660689E-2</v>
      </c>
      <c r="Y508" s="290">
        <v>7.1552335314060245E-2</v>
      </c>
      <c r="Z508" s="296"/>
      <c r="AA508" s="296"/>
      <c r="AC508" s="290">
        <v>2.308139848840653E-3</v>
      </c>
      <c r="AD508" s="292">
        <v>0</v>
      </c>
      <c r="AE508" s="301">
        <f t="shared" si="105"/>
        <v>2.9231240704186295E-2</v>
      </c>
      <c r="AF508" s="292">
        <v>0</v>
      </c>
      <c r="AG508" s="292">
        <v>0</v>
      </c>
      <c r="AH508" s="292">
        <v>0</v>
      </c>
      <c r="AI508" s="292">
        <v>0</v>
      </c>
      <c r="AJ508" s="301">
        <f t="shared" si="107"/>
        <v>2.9231240704186295E-2</v>
      </c>
      <c r="AK508" s="306">
        <f t="shared" si="106"/>
        <v>37142.010792913119</v>
      </c>
      <c r="AL508" s="290">
        <v>0.21263727664305271</v>
      </c>
      <c r="AM508" s="306">
        <f t="shared" si="110"/>
        <v>2774.9050809464507</v>
      </c>
      <c r="AN508" s="290">
        <v>0.18361840652899561</v>
      </c>
      <c r="AO508" s="290">
        <v>0.18298926969761797</v>
      </c>
      <c r="AP508" s="304">
        <v>2.8332351981394201E-2</v>
      </c>
      <c r="AQ508" s="304">
        <v>0.15465691771622378</v>
      </c>
      <c r="AR508" s="304">
        <v>0.18375652844265311</v>
      </c>
      <c r="AS508" s="304">
        <v>0.19869489743291965</v>
      </c>
      <c r="AT508" s="304">
        <v>0.15017874451283106</v>
      </c>
      <c r="AU508" s="290">
        <v>0.15465691771622378</v>
      </c>
      <c r="AV508" s="292">
        <v>2.8332351981394201E-2</v>
      </c>
      <c r="AW508" s="300">
        <f t="shared" si="101"/>
        <v>0.18298926969761797</v>
      </c>
      <c r="AX508" s="292">
        <v>0.15017874451283106</v>
      </c>
      <c r="AY508" s="300">
        <v>0.15473765832859607</v>
      </c>
      <c r="AZ508" s="300"/>
      <c r="BA508" s="235">
        <f>AVERAGE(AU497:AU508)</f>
        <v>0.16487331856689941</v>
      </c>
      <c r="BB508" s="235">
        <f>AVERAGE(AV497:AV508)</f>
        <v>0.11152948551387586</v>
      </c>
      <c r="BC508" s="235">
        <f t="shared" ref="BC508" si="112">AVERAGE(AW497:AW508)</f>
        <v>0.27640280408077528</v>
      </c>
      <c r="BD508" s="235">
        <f>AVERAGE(AL497:AL508)</f>
        <v>0.27640191409826192</v>
      </c>
    </row>
    <row r="509" spans="1:56" x14ac:dyDescent="0.25">
      <c r="A509" s="283">
        <v>2022</v>
      </c>
      <c r="B509" s="283">
        <v>1</v>
      </c>
      <c r="C509" s="283">
        <v>31</v>
      </c>
      <c r="D509" s="283">
        <v>31</v>
      </c>
      <c r="E509" s="283">
        <f t="shared" si="98"/>
        <v>31</v>
      </c>
      <c r="F509" s="286">
        <v>0</v>
      </c>
      <c r="G509" s="290">
        <v>1.8500731793210424E-2</v>
      </c>
      <c r="H509" s="290">
        <v>4.6992264618179132E-2</v>
      </c>
      <c r="I509" s="291">
        <v>2.9355332552652821E-2</v>
      </c>
      <c r="J509" s="301">
        <f t="shared" si="103"/>
        <v>2.8545103471243061E-2</v>
      </c>
      <c r="Q509" s="305">
        <v>51560.855780685109</v>
      </c>
      <c r="S509" s="301">
        <f t="shared" si="108"/>
        <v>1.6282130529474519E-3</v>
      </c>
      <c r="T509" s="297">
        <v>0</v>
      </c>
      <c r="U509" s="298" t="e">
        <f>(Company_data!U509+Misc!T509)/(Company_data!J509-Company_data!I509)</f>
        <v>#DIV/0!</v>
      </c>
      <c r="V509" s="292" t="e">
        <f t="shared" si="100"/>
        <v>#DIV/0!</v>
      </c>
      <c r="W509" s="299">
        <v>1</v>
      </c>
      <c r="X509" s="290">
        <v>2.8491532824968701E-2</v>
      </c>
      <c r="Y509" s="290">
        <v>4.6992264618179132E-2</v>
      </c>
      <c r="Z509" s="296"/>
      <c r="AA509" s="296"/>
      <c r="AC509" s="290">
        <v>1.5158795038122297E-3</v>
      </c>
      <c r="AD509" s="292">
        <v>0</v>
      </c>
      <c r="AE509" s="301">
        <f t="shared" si="105"/>
        <v>2.9355332552652821E-2</v>
      </c>
      <c r="AF509" s="292">
        <v>0</v>
      </c>
      <c r="AG509" s="292">
        <v>0</v>
      </c>
      <c r="AH509" s="292">
        <v>0</v>
      </c>
      <c r="AI509" s="292">
        <v>0</v>
      </c>
      <c r="AJ509" s="301">
        <f t="shared" si="107"/>
        <v>2.9355332552652821E-2</v>
      </c>
      <c r="AK509" s="306">
        <f t="shared" si="106"/>
        <v>47553.512469614325</v>
      </c>
      <c r="AL509" s="290">
        <v>0.21642687964995125</v>
      </c>
      <c r="AM509" s="306">
        <f t="shared" si="110"/>
        <v>4007.3433110707842</v>
      </c>
      <c r="AN509" s="290">
        <v>0.18529683014157877</v>
      </c>
      <c r="AO509" s="290">
        <v>0.18987156042092312</v>
      </c>
      <c r="AP509" s="304">
        <v>2.24636807168106E-2</v>
      </c>
      <c r="AQ509" s="304">
        <v>0.16740787970411253</v>
      </c>
      <c r="AR509" s="304">
        <v>0.19792614785674087</v>
      </c>
      <c r="AS509" s="304">
        <v>0.19960388238207785</v>
      </c>
      <c r="AT509" s="304">
        <v>0.16361581700714242</v>
      </c>
      <c r="AU509" s="290">
        <v>0.16740787970411253</v>
      </c>
      <c r="AV509" s="292">
        <v>2.24636807168106E-2</v>
      </c>
      <c r="AW509" s="300">
        <f t="shared" si="101"/>
        <v>0.18987156042092312</v>
      </c>
      <c r="AX509" s="292">
        <v>0.16361581700714242</v>
      </c>
      <c r="AY509" s="300">
        <v>0.16679609834836834</v>
      </c>
      <c r="AZ509" s="300"/>
      <c r="BA509" s="235"/>
      <c r="BB509" s="235"/>
      <c r="BC509" s="235"/>
      <c r="BD509" s="235"/>
    </row>
    <row r="510" spans="1:56" x14ac:dyDescent="0.25">
      <c r="A510" s="283">
        <v>2022</v>
      </c>
      <c r="B510" s="283">
        <v>2</v>
      </c>
      <c r="C510" s="283">
        <v>28</v>
      </c>
      <c r="D510" s="283">
        <v>28</v>
      </c>
      <c r="E510" s="283">
        <f t="shared" si="98"/>
        <v>28</v>
      </c>
      <c r="F510" s="286">
        <v>0</v>
      </c>
      <c r="G510" s="290">
        <v>2.4802706930104997E-2</v>
      </c>
      <c r="H510" s="290">
        <v>6.2999419716704322E-2</v>
      </c>
      <c r="I510" s="291">
        <v>2.9366453209889887E-2</v>
      </c>
      <c r="J510" s="301">
        <f t="shared" si="103"/>
        <v>2.8692970427857425E-2</v>
      </c>
      <c r="Q510" s="305">
        <v>48234.348956124784</v>
      </c>
      <c r="S510" s="301">
        <f t="shared" si="108"/>
        <v>1.6524590755745069E-3</v>
      </c>
      <c r="T510" s="297">
        <v>0</v>
      </c>
      <c r="U510" s="298" t="e">
        <f>(Company_data!U510+Misc!T510)/(Company_data!J510-Company_data!I510)</f>
        <v>#DIV/0!</v>
      </c>
      <c r="V510" s="292" t="e">
        <f t="shared" si="100"/>
        <v>#DIV/0!</v>
      </c>
      <c r="W510" s="299">
        <v>1</v>
      </c>
      <c r="X510" s="290">
        <v>3.8196712786599328E-2</v>
      </c>
      <c r="Y510" s="290">
        <v>6.2999419716704322E-2</v>
      </c>
      <c r="Z510" s="296"/>
      <c r="AA510" s="296"/>
      <c r="AC510" s="290">
        <v>2.2499792755965829E-3</v>
      </c>
      <c r="AD510" s="292">
        <v>0</v>
      </c>
      <c r="AE510" s="301">
        <f t="shared" si="105"/>
        <v>2.9366453209889887E-2</v>
      </c>
      <c r="AF510" s="292">
        <v>0</v>
      </c>
      <c r="AG510" s="292">
        <v>0</v>
      </c>
      <c r="AH510" s="292">
        <v>0</v>
      </c>
      <c r="AI510" s="292">
        <v>0</v>
      </c>
      <c r="AJ510" s="301">
        <f t="shared" si="107"/>
        <v>2.9366453209889887E-2</v>
      </c>
      <c r="AK510" s="306">
        <f t="shared" si="106"/>
        <v>44614.813062254398</v>
      </c>
      <c r="AL510" s="290">
        <v>0.21512164085310376</v>
      </c>
      <c r="AM510" s="306">
        <f t="shared" si="110"/>
        <v>3619.5358938703862</v>
      </c>
      <c r="AN510" s="290">
        <v>0.17656097331850712</v>
      </c>
      <c r="AO510" s="290">
        <v>0.16316700520232907</v>
      </c>
      <c r="AP510" s="304">
        <v>1.31999220034382E-2</v>
      </c>
      <c r="AQ510" s="304">
        <v>0.14996708319889088</v>
      </c>
      <c r="AR510" s="304">
        <v>0.19031893392299881</v>
      </c>
      <c r="AS510" s="304">
        <v>0.19780526894748868</v>
      </c>
      <c r="AT510" s="304">
        <v>0.14763678036554048</v>
      </c>
      <c r="AU510" s="290">
        <v>0.14996708319889088</v>
      </c>
      <c r="AV510" s="292">
        <v>1.31999220034382E-2</v>
      </c>
      <c r="AW510" s="300">
        <f t="shared" si="101"/>
        <v>0.16316700520232907</v>
      </c>
      <c r="AX510" s="292">
        <v>0.14763678036554048</v>
      </c>
      <c r="AY510" s="300">
        <v>0.15175826638840209</v>
      </c>
      <c r="AZ510" s="300"/>
      <c r="BA510" s="235"/>
      <c r="BB510" s="235"/>
      <c r="BC510" s="235"/>
      <c r="BD510" s="235"/>
    </row>
    <row r="511" spans="1:56" x14ac:dyDescent="0.25">
      <c r="A511" s="283">
        <v>2022</v>
      </c>
      <c r="B511" s="283">
        <v>3</v>
      </c>
      <c r="C511" s="283">
        <v>31</v>
      </c>
      <c r="D511" s="283">
        <v>31</v>
      </c>
      <c r="E511" s="283">
        <f t="shared" si="98"/>
        <v>31</v>
      </c>
      <c r="F511" s="286">
        <v>0</v>
      </c>
      <c r="G511" s="290">
        <v>4.5665560625098765E-2</v>
      </c>
      <c r="H511" s="290">
        <v>0.11599152578492467</v>
      </c>
      <c r="I511" s="291">
        <v>3.0128311105986866E-2</v>
      </c>
      <c r="J511" s="301">
        <f t="shared" si="103"/>
        <v>2.8842285629930853E-2</v>
      </c>
      <c r="Q511" s="305">
        <v>51560.855780685109</v>
      </c>
      <c r="S511" s="301">
        <f t="shared" si="108"/>
        <v>1.6741936755206022E-3</v>
      </c>
      <c r="T511" s="297">
        <v>0</v>
      </c>
      <c r="U511" s="298" t="e">
        <f>(Company_data!U511+Misc!T511)/(Company_data!J511-Company_data!I511)</f>
        <v>#DIV/0!</v>
      </c>
      <c r="V511" s="292" t="e">
        <f>U511/E511</f>
        <v>#DIV/0!</v>
      </c>
      <c r="W511" s="299">
        <v>1</v>
      </c>
      <c r="X511" s="290">
        <v>7.0325965159825893E-2</v>
      </c>
      <c r="Y511" s="290">
        <v>0.11599152578492467</v>
      </c>
      <c r="Z511" s="296"/>
      <c r="AA511" s="296"/>
      <c r="AC511" s="290">
        <v>3.7416621220943439E-3</v>
      </c>
      <c r="AD511" s="292">
        <v>0</v>
      </c>
      <c r="AE511" s="301">
        <f t="shared" si="105"/>
        <v>3.0128311105986866E-2</v>
      </c>
      <c r="AF511" s="292">
        <v>0</v>
      </c>
      <c r="AG511" s="292">
        <v>0</v>
      </c>
      <c r="AH511" s="292">
        <v>0</v>
      </c>
      <c r="AI511" s="292">
        <v>0</v>
      </c>
      <c r="AJ511" s="301">
        <f t="shared" si="107"/>
        <v>3.0128311105986866E-2</v>
      </c>
      <c r="AK511" s="306">
        <f t="shared" si="106"/>
        <v>47553.512469614325</v>
      </c>
      <c r="AL511" s="290">
        <v>0.22621175288783146</v>
      </c>
      <c r="AM511" s="306">
        <f t="shared" si="110"/>
        <v>4007.3433110707842</v>
      </c>
      <c r="AN511" s="290">
        <v>0.21633111473400654</v>
      </c>
      <c r="AO511" s="290">
        <v>0.25367179083274938</v>
      </c>
      <c r="AP511" s="304">
        <v>7.8012646270817748E-2</v>
      </c>
      <c r="AQ511" s="304">
        <v>0.1756591445619316</v>
      </c>
      <c r="AR511" s="304">
        <v>0.18054619226273272</v>
      </c>
      <c r="AS511" s="304">
        <v>0.21558543352531326</v>
      </c>
      <c r="AT511" s="304">
        <v>0.16329233568881485</v>
      </c>
      <c r="AU511" s="290">
        <v>0.1756591445619316</v>
      </c>
      <c r="AV511" s="292">
        <v>7.8012646270817748E-2</v>
      </c>
      <c r="AW511" s="300">
        <f t="shared" si="101"/>
        <v>0.25367179083274938</v>
      </c>
      <c r="AX511" s="292">
        <v>0.16329233568881485</v>
      </c>
      <c r="AY511" s="300">
        <v>0.17066555410890777</v>
      </c>
      <c r="AZ511" s="300"/>
      <c r="BA511" s="235"/>
      <c r="BB511" s="235"/>
      <c r="BC511" s="235"/>
      <c r="BD511" s="235"/>
    </row>
    <row r="512" spans="1:56" x14ac:dyDescent="0.25">
      <c r="A512" s="283">
        <v>2022</v>
      </c>
      <c r="B512" s="283">
        <v>4</v>
      </c>
      <c r="C512" s="283">
        <v>30</v>
      </c>
      <c r="D512" s="283">
        <v>31</v>
      </c>
      <c r="E512" s="283">
        <f t="shared" ref="E512:E575" si="113">C512</f>
        <v>30</v>
      </c>
      <c r="F512" s="286">
        <v>0</v>
      </c>
      <c r="G512" s="290">
        <v>8.055357442855865E-2</v>
      </c>
      <c r="H512" s="290">
        <v>0.20460784620834377</v>
      </c>
      <c r="I512" s="291">
        <v>3.0717999758802447E-2</v>
      </c>
      <c r="J512" s="301">
        <f t="shared" si="103"/>
        <v>2.899231636417816E-2</v>
      </c>
      <c r="Q512" s="305">
        <v>51560.855780685109</v>
      </c>
      <c r="S512" s="301">
        <f t="shared" si="108"/>
        <v>1.6944685524981767E-3</v>
      </c>
      <c r="T512" s="297">
        <v>0</v>
      </c>
      <c r="U512" s="298" t="e">
        <f>(Company_data!U512+Misc!T512)/(Company_data!J512-Company_data!I512)</f>
        <v>#DIV/0!</v>
      </c>
      <c r="V512" s="292" t="e">
        <f t="shared" si="100"/>
        <v>#DIV/0!</v>
      </c>
      <c r="W512" s="299">
        <v>1</v>
      </c>
      <c r="X512" s="290">
        <v>0.12405427177978512</v>
      </c>
      <c r="Y512" s="290">
        <v>0.20460784620834377</v>
      </c>
      <c r="Z512" s="296"/>
      <c r="AA512" s="296"/>
      <c r="AC512" s="290">
        <v>6.8202615402781254E-3</v>
      </c>
      <c r="AD512" s="292">
        <v>0</v>
      </c>
      <c r="AE512" s="301">
        <f t="shared" si="105"/>
        <v>3.0717999758802447E-2</v>
      </c>
      <c r="AF512" s="292">
        <v>0</v>
      </c>
      <c r="AG512" s="292">
        <v>0</v>
      </c>
      <c r="AH512" s="292">
        <v>0</v>
      </c>
      <c r="AI512" s="292">
        <v>0</v>
      </c>
      <c r="AJ512" s="301">
        <f t="shared" si="107"/>
        <v>3.0717999758802447E-2</v>
      </c>
      <c r="AK512" s="306">
        <f t="shared" si="106"/>
        <v>47553.512469614325</v>
      </c>
      <c r="AL512" s="290">
        <v>0.25047894503217238</v>
      </c>
      <c r="AM512" s="306">
        <f t="shared" si="110"/>
        <v>4007.3433110707842</v>
      </c>
      <c r="AN512" s="290">
        <v>0.25117225849059199</v>
      </c>
      <c r="AO512" s="290">
        <v>0.24940655471089551</v>
      </c>
      <c r="AP512" s="304">
        <v>7.9023999247976012E-2</v>
      </c>
      <c r="AQ512" s="304">
        <v>0.1703825554629195</v>
      </c>
      <c r="AR512" s="304">
        <v>0.16992537060361368</v>
      </c>
      <c r="AS512" s="304">
        <v>0.24568396898483749</v>
      </c>
      <c r="AT512" s="304">
        <v>0.25980947145042793</v>
      </c>
      <c r="AU512" s="290">
        <v>0.1703825554629195</v>
      </c>
      <c r="AV512" s="292">
        <v>7.9023999247976012E-2</v>
      </c>
      <c r="AW512" s="300">
        <f t="shared" si="101"/>
        <v>0.24940655471089551</v>
      </c>
      <c r="AX512" s="292">
        <v>0.17171187708989091</v>
      </c>
      <c r="AY512" s="300">
        <v>0.17061868406203334</v>
      </c>
      <c r="AZ512" s="300"/>
      <c r="BA512" s="235"/>
      <c r="BB512" s="235"/>
      <c r="BC512" s="235"/>
      <c r="BD512" s="235"/>
    </row>
    <row r="513" spans="1:56" x14ac:dyDescent="0.25">
      <c r="A513" s="283">
        <v>2022</v>
      </c>
      <c r="B513" s="283">
        <v>5</v>
      </c>
      <c r="C513" s="283">
        <v>31</v>
      </c>
      <c r="D513" s="283">
        <v>30</v>
      </c>
      <c r="E513" s="283">
        <f t="shared" si="113"/>
        <v>31</v>
      </c>
      <c r="F513" s="286">
        <v>0</v>
      </c>
      <c r="G513" s="290">
        <v>0.14712599833395579</v>
      </c>
      <c r="H513" s="290">
        <v>0.37370326337363141</v>
      </c>
      <c r="I513" s="291">
        <v>3.0207543469611724E-2</v>
      </c>
      <c r="J513" s="301">
        <f t="shared" si="103"/>
        <v>2.9143241111115339E-2</v>
      </c>
      <c r="Q513" s="305">
        <v>49897.602368404943</v>
      </c>
      <c r="S513" s="301">
        <f t="shared" si="108"/>
        <v>1.713833029662503E-3</v>
      </c>
      <c r="T513" s="297">
        <v>0</v>
      </c>
      <c r="U513" s="298" t="e">
        <f>(Company_data!U513+Misc!T513)/(Company_data!J513-Company_data!I513)</f>
        <v>#DIV/0!</v>
      </c>
      <c r="V513" s="292" t="e">
        <f t="shared" si="100"/>
        <v>#DIV/0!</v>
      </c>
      <c r="W513" s="299">
        <v>1</v>
      </c>
      <c r="X513" s="290">
        <v>0.2265772650396756</v>
      </c>
      <c r="Y513" s="290">
        <v>0.37370326337363141</v>
      </c>
      <c r="Z513" s="296"/>
      <c r="AA513" s="296"/>
      <c r="AC513" s="290">
        <v>1.205494397979456E-2</v>
      </c>
      <c r="AD513" s="292">
        <v>0</v>
      </c>
      <c r="AE513" s="301">
        <f t="shared" si="105"/>
        <v>3.0207543469611724E-2</v>
      </c>
      <c r="AF513" s="292">
        <v>0</v>
      </c>
      <c r="AG513" s="292">
        <v>0</v>
      </c>
      <c r="AH513" s="292">
        <v>0</v>
      </c>
      <c r="AI513" s="292">
        <v>0</v>
      </c>
      <c r="AJ513" s="301">
        <f t="shared" si="107"/>
        <v>3.0207543469611724E-2</v>
      </c>
      <c r="AK513" s="306">
        <f t="shared" si="106"/>
        <v>46019.528196400955</v>
      </c>
      <c r="AL513" s="290">
        <v>0.30819076593527189</v>
      </c>
      <c r="AM513" s="306">
        <f t="shared" si="110"/>
        <v>3878.0741720039846</v>
      </c>
      <c r="AN513" s="290">
        <v>0.33313542038871369</v>
      </c>
      <c r="AO513" s="290">
        <v>0.32991047434264742</v>
      </c>
      <c r="AP513" s="304">
        <v>0.14433232620870892</v>
      </c>
      <c r="AQ513" s="304">
        <v>0.18557814813393847</v>
      </c>
      <c r="AR513" s="304">
        <v>0.16106476760131611</v>
      </c>
      <c r="AS513" s="304">
        <v>0.31547359556056731</v>
      </c>
      <c r="AT513" s="304">
        <v>0.34915917192188373</v>
      </c>
      <c r="AU513" s="290">
        <v>0.18557814813393847</v>
      </c>
      <c r="AV513" s="292">
        <v>0.14433232620870892</v>
      </c>
      <c r="AW513" s="300">
        <f t="shared" si="101"/>
        <v>0.32991047434264742</v>
      </c>
      <c r="AX513" s="292">
        <v>0.18825449931037697</v>
      </c>
      <c r="AY513" s="300">
        <v>0.18600942205475793</v>
      </c>
      <c r="AZ513" s="300"/>
      <c r="BA513" s="235"/>
      <c r="BB513" s="235"/>
      <c r="BC513" s="235"/>
      <c r="BD513" s="235"/>
    </row>
    <row r="514" spans="1:56" x14ac:dyDescent="0.25">
      <c r="A514" s="283">
        <v>2022</v>
      </c>
      <c r="B514" s="283">
        <v>6</v>
      </c>
      <c r="C514" s="283">
        <v>30</v>
      </c>
      <c r="D514" s="283">
        <v>31</v>
      </c>
      <c r="E514" s="283">
        <f t="shared" si="113"/>
        <v>30</v>
      </c>
      <c r="F514" s="286">
        <v>0</v>
      </c>
      <c r="G514" s="290">
        <v>0.19152955013327974</v>
      </c>
      <c r="H514" s="290">
        <v>0.48648925905552243</v>
      </c>
      <c r="I514" s="291">
        <v>3.1268798178161625E-2</v>
      </c>
      <c r="J514" s="301">
        <f t="shared" si="103"/>
        <v>2.9293814130306173E-2</v>
      </c>
      <c r="Q514" s="305">
        <v>51560.855780685109</v>
      </c>
      <c r="S514" s="301">
        <f t="shared" si="108"/>
        <v>1.7324377848301521E-3</v>
      </c>
      <c r="T514" s="297">
        <v>0</v>
      </c>
      <c r="U514" s="298" t="e">
        <f>(Company_data!U514+Misc!T514)/(Company_data!J514-Company_data!I514)</f>
        <v>#DIV/0!</v>
      </c>
      <c r="V514" s="292" t="e">
        <f t="shared" si="100"/>
        <v>#DIV/0!</v>
      </c>
      <c r="W514" s="299">
        <v>1</v>
      </c>
      <c r="X514" s="290">
        <v>0.29495970892224266</v>
      </c>
      <c r="Y514" s="290">
        <v>0.48648925905552243</v>
      </c>
      <c r="Z514" s="296"/>
      <c r="AA514" s="296"/>
      <c r="AC514" s="290">
        <v>1.6216308635184078E-2</v>
      </c>
      <c r="AD514" s="292">
        <v>0</v>
      </c>
      <c r="AE514" s="301">
        <f t="shared" si="105"/>
        <v>3.1268798178161625E-2</v>
      </c>
      <c r="AF514" s="292">
        <v>0</v>
      </c>
      <c r="AG514" s="292">
        <v>0</v>
      </c>
      <c r="AH514" s="292">
        <v>0</v>
      </c>
      <c r="AI514" s="292">
        <v>0</v>
      </c>
      <c r="AJ514" s="301">
        <f t="shared" si="107"/>
        <v>3.1268798178161625E-2</v>
      </c>
      <c r="AK514" s="306">
        <f t="shared" si="106"/>
        <v>47553.512469614325</v>
      </c>
      <c r="AL514" s="290">
        <v>0.34809428633093326</v>
      </c>
      <c r="AM514" s="306">
        <f t="shared" si="110"/>
        <v>4007.3433110707842</v>
      </c>
      <c r="AN514" s="290">
        <v>0.37897240187297287</v>
      </c>
      <c r="AO514" s="290">
        <v>0.37477414682354826</v>
      </c>
      <c r="AP514" s="304">
        <v>0.18789273018692421</v>
      </c>
      <c r="AQ514" s="304">
        <v>0.18688141663662405</v>
      </c>
      <c r="AR514" s="304">
        <v>0.15656473619765349</v>
      </c>
      <c r="AS514" s="304">
        <v>0.36197128694401537</v>
      </c>
      <c r="AT514" s="304">
        <v>0.39994041373531253</v>
      </c>
      <c r="AU514" s="290">
        <v>0.18688141663662405</v>
      </c>
      <c r="AV514" s="292">
        <v>0.18789273018692421</v>
      </c>
      <c r="AW514" s="300">
        <f t="shared" si="101"/>
        <v>0.37477414682354826</v>
      </c>
      <c r="AX514" s="292">
        <v>0.19047369875220022</v>
      </c>
      <c r="AY514" s="300">
        <v>0.18744285173969308</v>
      </c>
      <c r="AZ514" s="300"/>
      <c r="BA514" s="235"/>
      <c r="BB514" s="235"/>
      <c r="BC514" s="235"/>
      <c r="BD514" s="235"/>
    </row>
    <row r="515" spans="1:56" x14ac:dyDescent="0.25">
      <c r="A515" s="283">
        <v>2022</v>
      </c>
      <c r="B515" s="283">
        <v>7</v>
      </c>
      <c r="C515" s="283">
        <v>31</v>
      </c>
      <c r="D515" s="283">
        <v>30</v>
      </c>
      <c r="E515" s="283">
        <f t="shared" si="113"/>
        <v>31</v>
      </c>
      <c r="F515" s="286">
        <v>0</v>
      </c>
      <c r="G515" s="290">
        <v>0.22701571990144054</v>
      </c>
      <c r="H515" s="290">
        <v>0.57662490875144545</v>
      </c>
      <c r="I515" s="291">
        <v>3.1292516677413881E-2</v>
      </c>
      <c r="J515" s="301">
        <f t="shared" si="103"/>
        <v>2.9445516211223429E-2</v>
      </c>
      <c r="Q515" s="305">
        <v>49897.602368404943</v>
      </c>
      <c r="S515" s="301">
        <f t="shared" si="108"/>
        <v>1.7501750682338939E-3</v>
      </c>
      <c r="T515" s="297">
        <v>0</v>
      </c>
      <c r="U515" s="298" t="e">
        <f>(Company_data!U515+Misc!T515)/(Company_data!J515-Company_data!I515)</f>
        <v>#DIV/0!</v>
      </c>
      <c r="V515" s="292" t="e">
        <f t="shared" si="100"/>
        <v>#DIV/0!</v>
      </c>
      <c r="W515" s="299">
        <v>1</v>
      </c>
      <c r="X515" s="290">
        <v>0.34960918885000491</v>
      </c>
      <c r="Y515" s="290">
        <v>0.57662490875144545</v>
      </c>
      <c r="Z515" s="296"/>
      <c r="AA515" s="296"/>
      <c r="AC515" s="290">
        <v>1.8600803508111143E-2</v>
      </c>
      <c r="AD515" s="292">
        <v>0</v>
      </c>
      <c r="AE515" s="301">
        <f t="shared" si="105"/>
        <v>3.1292516677413881E-2</v>
      </c>
      <c r="AF515" s="292">
        <v>0</v>
      </c>
      <c r="AG515" s="292">
        <v>0</v>
      </c>
      <c r="AH515" s="292">
        <v>0</v>
      </c>
      <c r="AI515" s="292">
        <v>0</v>
      </c>
      <c r="AJ515" s="301">
        <f t="shared" si="107"/>
        <v>3.1292516677413881E-2</v>
      </c>
      <c r="AK515" s="306">
        <f t="shared" si="106"/>
        <v>46019.528196400955</v>
      </c>
      <c r="AL515" s="290">
        <v>0.38559317613187655</v>
      </c>
      <c r="AM515" s="306">
        <f t="shared" si="110"/>
        <v>3878.0741720039846</v>
      </c>
      <c r="AN515" s="290">
        <v>0.42503591789902057</v>
      </c>
      <c r="AO515" s="290">
        <v>0.42005981947602639</v>
      </c>
      <c r="AP515" s="304">
        <v>0.22270507803077721</v>
      </c>
      <c r="AQ515" s="304">
        <v>0.1973547414452492</v>
      </c>
      <c r="AR515" s="304">
        <v>0.15857745623043593</v>
      </c>
      <c r="AS515" s="304">
        <v>0.40549028306002038</v>
      </c>
      <c r="AT515" s="304">
        <v>0.44993660136948899</v>
      </c>
      <c r="AU515" s="290">
        <v>0.1973547414452492</v>
      </c>
      <c r="AV515" s="292">
        <v>0.22270507803077721</v>
      </c>
      <c r="AW515" s="300">
        <f t="shared" si="101"/>
        <v>0.42005981947602644</v>
      </c>
      <c r="AX515" s="292">
        <v>0.20166035854329908</v>
      </c>
      <c r="AY515" s="300">
        <v>0.19802019799757997</v>
      </c>
      <c r="AZ515" s="300"/>
      <c r="BA515" s="235"/>
      <c r="BB515" s="235"/>
      <c r="BC515" s="235"/>
      <c r="BD515" s="235"/>
    </row>
    <row r="516" spans="1:56" x14ac:dyDescent="0.25">
      <c r="A516" s="283">
        <v>2022</v>
      </c>
      <c r="B516" s="283">
        <v>8</v>
      </c>
      <c r="C516" s="283">
        <v>31</v>
      </c>
      <c r="D516" s="283">
        <v>31</v>
      </c>
      <c r="E516" s="283">
        <f t="shared" si="113"/>
        <v>31</v>
      </c>
      <c r="F516" s="286">
        <v>0</v>
      </c>
      <c r="G516" s="290">
        <v>0.22969479578041768</v>
      </c>
      <c r="H516" s="290">
        <v>0.58342982025679868</v>
      </c>
      <c r="I516" s="291">
        <v>2.9658214549457568E-2</v>
      </c>
      <c r="J516" s="301">
        <f t="shared" si="103"/>
        <v>2.9600268132319335E-2</v>
      </c>
      <c r="Q516" s="305">
        <v>51560.855780685109</v>
      </c>
      <c r="S516" s="301">
        <f t="shared" si="108"/>
        <v>1.7670049303236714E-3</v>
      </c>
      <c r="T516" s="297">
        <v>0</v>
      </c>
      <c r="U516" s="298" t="e">
        <f>(Company_data!U516+Misc!T516)/(Company_data!J516-Company_data!I516)</f>
        <v>#DIV/0!</v>
      </c>
      <c r="V516" s="292" t="e">
        <f t="shared" si="100"/>
        <v>#DIV/0!</v>
      </c>
      <c r="W516" s="299">
        <v>1</v>
      </c>
      <c r="X516" s="290">
        <v>0.35373502447638105</v>
      </c>
      <c r="Y516" s="290">
        <v>0.58342982025679868</v>
      </c>
      <c r="Z516" s="296"/>
      <c r="AA516" s="296"/>
      <c r="AC516" s="290">
        <v>1.8820316782477378E-2</v>
      </c>
      <c r="AD516" s="292">
        <v>0</v>
      </c>
      <c r="AE516" s="301">
        <f t="shared" si="105"/>
        <v>2.9658214549457568E-2</v>
      </c>
      <c r="AF516" s="292">
        <v>0</v>
      </c>
      <c r="AG516" s="292">
        <v>0</v>
      </c>
      <c r="AH516" s="292">
        <v>0</v>
      </c>
      <c r="AI516" s="292">
        <v>0</v>
      </c>
      <c r="AJ516" s="301">
        <f t="shared" si="107"/>
        <v>2.9658214549457568E-2</v>
      </c>
      <c r="AK516" s="306">
        <f t="shared" si="106"/>
        <v>48693.453863707109</v>
      </c>
      <c r="AL516" s="290">
        <v>0.39548004406330711</v>
      </c>
      <c r="AM516" s="306">
        <f t="shared" si="110"/>
        <v>2867.4019169779995</v>
      </c>
      <c r="AN516" s="290">
        <v>0.42796311602950921</v>
      </c>
      <c r="AO516" s="290">
        <v>0.42292829328001347</v>
      </c>
      <c r="AP516" s="304">
        <v>0.22533328282178017</v>
      </c>
      <c r="AQ516" s="304">
        <v>0.1975950104582333</v>
      </c>
      <c r="AR516" s="304">
        <v>0.16578524828288946</v>
      </c>
      <c r="AS516" s="304">
        <v>0.41495414899944133</v>
      </c>
      <c r="AT516" s="304">
        <v>0.45316179039385518</v>
      </c>
      <c r="AU516" s="290">
        <v>0.1975950104582333</v>
      </c>
      <c r="AV516" s="292">
        <v>0.22533328282178017</v>
      </c>
      <c r="AW516" s="300">
        <f t="shared" si="101"/>
        <v>0.42292829328001347</v>
      </c>
      <c r="AX516" s="292">
        <v>0.20195557032306088</v>
      </c>
      <c r="AY516" s="300">
        <v>0.19826832024909152</v>
      </c>
      <c r="AZ516" s="300"/>
      <c r="BA516" s="235"/>
      <c r="BB516" s="235"/>
      <c r="BC516" s="235"/>
      <c r="BD516" s="235"/>
    </row>
    <row r="517" spans="1:56" x14ac:dyDescent="0.25">
      <c r="A517" s="283">
        <v>2022</v>
      </c>
      <c r="B517" s="283">
        <v>9</v>
      </c>
      <c r="C517" s="283">
        <v>30</v>
      </c>
      <c r="D517" s="283">
        <v>31</v>
      </c>
      <c r="E517" s="283">
        <f t="shared" si="113"/>
        <v>30</v>
      </c>
      <c r="F517" s="286">
        <v>0</v>
      </c>
      <c r="G517" s="290">
        <v>0.19532744664120114</v>
      </c>
      <c r="H517" s="290">
        <v>0.49613599950274073</v>
      </c>
      <c r="I517" s="291">
        <v>3.0168265274542774E-2</v>
      </c>
      <c r="J517" s="301">
        <f t="shared" si="103"/>
        <v>2.9755570224747018E-2</v>
      </c>
      <c r="Q517" s="305">
        <v>51560.855780685109</v>
      </c>
      <c r="S517" s="301">
        <f t="shared" si="108"/>
        <v>1.7833722344308654E-3</v>
      </c>
      <c r="T517" s="297">
        <v>0</v>
      </c>
      <c r="U517" s="298" t="e">
        <f>(Company_data!U517+Misc!T517)/(Company_data!J517-Company_data!I517)</f>
        <v>#DIV/0!</v>
      </c>
      <c r="V517" s="292" t="e">
        <f t="shared" ref="V517:V580" si="114">U517/E517</f>
        <v>#DIV/0!</v>
      </c>
      <c r="W517" s="299">
        <v>1</v>
      </c>
      <c r="X517" s="290">
        <v>0.30080855286153962</v>
      </c>
      <c r="Y517" s="290">
        <v>0.49613599950274073</v>
      </c>
      <c r="Z517" s="296"/>
      <c r="AA517" s="296"/>
      <c r="AC517" s="290">
        <v>1.6537866650091358E-2</v>
      </c>
      <c r="AD517" s="292">
        <v>0</v>
      </c>
      <c r="AE517" s="301">
        <f t="shared" si="105"/>
        <v>3.0168265274542774E-2</v>
      </c>
      <c r="AF517" s="292">
        <v>0</v>
      </c>
      <c r="AG517" s="292">
        <v>0</v>
      </c>
      <c r="AH517" s="292">
        <v>0</v>
      </c>
      <c r="AI517" s="292">
        <v>0</v>
      </c>
      <c r="AJ517" s="301">
        <f t="shared" si="107"/>
        <v>3.0168265274542774E-2</v>
      </c>
      <c r="AK517" s="306">
        <f t="shared" si="106"/>
        <v>48693.453863707109</v>
      </c>
      <c r="AL517" s="290">
        <v>0.37069693335480536</v>
      </c>
      <c r="AM517" s="306">
        <f t="shared" si="110"/>
        <v>2867.4019169779995</v>
      </c>
      <c r="AN517" s="290">
        <v>0.38288708751905337</v>
      </c>
      <c r="AO517" s="290">
        <v>0.37860558401955674</v>
      </c>
      <c r="AP517" s="304">
        <v>0.19161851110868877</v>
      </c>
      <c r="AQ517" s="304">
        <v>0.18698707291086794</v>
      </c>
      <c r="AR517" s="304">
        <v>0.17536948671360422</v>
      </c>
      <c r="AS517" s="304">
        <v>0.38297889646543709</v>
      </c>
      <c r="AT517" s="304">
        <v>0.40427800022722066</v>
      </c>
      <c r="AU517" s="290">
        <v>0.18698707291086794</v>
      </c>
      <c r="AV517" s="292">
        <v>0.19161851110868877</v>
      </c>
      <c r="AW517" s="300">
        <f t="shared" si="101"/>
        <v>0.37860558401955668</v>
      </c>
      <c r="AX517" s="292">
        <v>0.19065770735074142</v>
      </c>
      <c r="AY517" s="300">
        <v>0.18755964087785215</v>
      </c>
      <c r="AZ517" s="300"/>
      <c r="BA517" s="235"/>
      <c r="BB517" s="235"/>
      <c r="BC517" s="235"/>
      <c r="BD517" s="235"/>
    </row>
    <row r="518" spans="1:56" x14ac:dyDescent="0.25">
      <c r="A518" s="283">
        <v>2022</v>
      </c>
      <c r="B518" s="283">
        <v>10</v>
      </c>
      <c r="C518" s="283">
        <v>31</v>
      </c>
      <c r="D518" s="283">
        <v>30</v>
      </c>
      <c r="E518" s="283">
        <f t="shared" si="113"/>
        <v>31</v>
      </c>
      <c r="F518" s="286">
        <v>0</v>
      </c>
      <c r="G518" s="290">
        <v>0.13966916764567114</v>
      </c>
      <c r="H518" s="290">
        <v>0.35476274983970574</v>
      </c>
      <c r="I518" s="291">
        <v>2.9343692729021927E-2</v>
      </c>
      <c r="J518" s="301">
        <f t="shared" si="103"/>
        <v>2.9912298106113042E-2</v>
      </c>
      <c r="Q518" s="305">
        <v>49897.602368404943</v>
      </c>
      <c r="S518" s="301">
        <f t="shared" si="108"/>
        <v>1.7997024195599044E-3</v>
      </c>
      <c r="T518" s="297">
        <v>0</v>
      </c>
      <c r="U518" s="298" t="e">
        <f>(Company_data!U518+Misc!T518)/(Company_data!J518-Company_data!I518)</f>
        <v>#DIV/0!</v>
      </c>
      <c r="V518" s="292" t="e">
        <f t="shared" si="114"/>
        <v>#DIV/0!</v>
      </c>
      <c r="W518" s="299">
        <v>1</v>
      </c>
      <c r="X518" s="290">
        <v>0.2150935821940346</v>
      </c>
      <c r="Y518" s="290">
        <v>0.35476274983970574</v>
      </c>
      <c r="Z518" s="296"/>
      <c r="AA518" s="296"/>
      <c r="AC518" s="290">
        <v>1.1443959672248573E-2</v>
      </c>
      <c r="AD518" s="292">
        <v>0</v>
      </c>
      <c r="AE518" s="301">
        <f t="shared" si="105"/>
        <v>2.9343692729021927E-2</v>
      </c>
      <c r="AF518" s="292">
        <v>0</v>
      </c>
      <c r="AG518" s="292">
        <v>0</v>
      </c>
      <c r="AH518" s="292">
        <v>0</v>
      </c>
      <c r="AI518" s="292">
        <v>0</v>
      </c>
      <c r="AJ518" s="301">
        <f t="shared" si="107"/>
        <v>2.9343692729021927E-2</v>
      </c>
      <c r="AK518" s="306">
        <f t="shared" si="106"/>
        <v>47122.69728745849</v>
      </c>
      <c r="AL518" s="290">
        <v>0.32503379446025016</v>
      </c>
      <c r="AM518" s="306">
        <f t="shared" si="110"/>
        <v>2774.9050809464507</v>
      </c>
      <c r="AN518" s="290">
        <v>0.3237244398867522</v>
      </c>
      <c r="AO518" s="290">
        <v>0.32066294473934881</v>
      </c>
      <c r="AP518" s="304">
        <v>0.13701708803481633</v>
      </c>
      <c r="AQ518" s="304">
        <v>0.18364585670453248</v>
      </c>
      <c r="AR518" s="304">
        <v>0.18536462681457905</v>
      </c>
      <c r="AS518" s="304">
        <v>0.32834027495828216</v>
      </c>
      <c r="AT518" s="304">
        <v>0.33892127460958416</v>
      </c>
      <c r="AU518" s="290">
        <v>0.18364585670453248</v>
      </c>
      <c r="AV518" s="292">
        <v>0.13701708803481633</v>
      </c>
      <c r="AW518" s="300">
        <f t="shared" ref="AW518:AW581" si="115">AU518+AV518</f>
        <v>0.32066294473934881</v>
      </c>
      <c r="AX518" s="292">
        <v>0.18617178132875151</v>
      </c>
      <c r="AY518" s="300">
        <v>0.18405527224108104</v>
      </c>
      <c r="AZ518" s="300"/>
      <c r="BA518" s="235"/>
      <c r="BB518" s="235"/>
      <c r="BC518" s="235"/>
      <c r="BD518" s="235"/>
    </row>
    <row r="519" spans="1:56" x14ac:dyDescent="0.25">
      <c r="A519" s="283">
        <v>2022</v>
      </c>
      <c r="B519" s="283">
        <v>11</v>
      </c>
      <c r="C519" s="283">
        <v>30</v>
      </c>
      <c r="D519" s="283">
        <v>31</v>
      </c>
      <c r="E519" s="283">
        <f t="shared" si="113"/>
        <v>30</v>
      </c>
      <c r="F519" s="286">
        <v>0</v>
      </c>
      <c r="G519" s="290">
        <v>5.4803429766690288E-2</v>
      </c>
      <c r="H519" s="290">
        <v>0.13920191386835987</v>
      </c>
      <c r="I519" s="291">
        <v>3.0111469380752588E-2</v>
      </c>
      <c r="J519" s="301">
        <f t="shared" si="103"/>
        <v>3.0070819799206699E-2</v>
      </c>
      <c r="Q519" s="305">
        <v>51560.855780685109</v>
      </c>
      <c r="S519" s="301">
        <f t="shared" si="108"/>
        <v>1.8153278762259896E-3</v>
      </c>
      <c r="T519" s="297">
        <v>0</v>
      </c>
      <c r="U519" s="298" t="e">
        <f>(Company_data!U519+Misc!T519)/(Company_data!J519-Company_data!I519)</f>
        <v>#DIV/0!</v>
      </c>
      <c r="V519" s="292" t="e">
        <f t="shared" si="114"/>
        <v>#DIV/0!</v>
      </c>
      <c r="W519" s="299">
        <v>1</v>
      </c>
      <c r="X519" s="290">
        <v>8.4398484101669585E-2</v>
      </c>
      <c r="Y519" s="290">
        <v>0.13920191386835987</v>
      </c>
      <c r="Z519" s="296"/>
      <c r="AA519" s="296"/>
      <c r="AC519" s="290">
        <v>4.6400637956119963E-3</v>
      </c>
      <c r="AD519" s="292">
        <v>0</v>
      </c>
      <c r="AE519" s="301">
        <f t="shared" si="105"/>
        <v>3.0111469380752588E-2</v>
      </c>
      <c r="AF519" s="292">
        <v>0</v>
      </c>
      <c r="AG519" s="292">
        <v>0</v>
      </c>
      <c r="AH519" s="292">
        <v>0</v>
      </c>
      <c r="AI519" s="292">
        <v>0</v>
      </c>
      <c r="AJ519" s="301">
        <f t="shared" si="107"/>
        <v>3.0111469380752588E-2</v>
      </c>
      <c r="AK519" s="306">
        <f t="shared" si="106"/>
        <v>48693.453863707109</v>
      </c>
      <c r="AL519" s="290">
        <v>0.24884626346015964</v>
      </c>
      <c r="AM519" s="306">
        <f t="shared" si="110"/>
        <v>2867.4019169779995</v>
      </c>
      <c r="AN519" s="290">
        <v>0.22036158417194049</v>
      </c>
      <c r="AO519" s="290">
        <v>0.2191603137905101</v>
      </c>
      <c r="AP519" s="304">
        <v>5.3762805975920119E-2</v>
      </c>
      <c r="AQ519" s="304">
        <v>0.16539750781458995</v>
      </c>
      <c r="AR519" s="304">
        <v>0.19404283369346936</v>
      </c>
      <c r="AS519" s="304">
        <v>0.23727111170551057</v>
      </c>
      <c r="AT519" s="304">
        <v>0.22613992637015262</v>
      </c>
      <c r="AU519" s="290">
        <v>0.16539750781458995</v>
      </c>
      <c r="AV519" s="292">
        <v>5.3762805975920119E-2</v>
      </c>
      <c r="AW519" s="300">
        <f t="shared" si="115"/>
        <v>0.21916031379051007</v>
      </c>
      <c r="AX519" s="292">
        <v>0.16620403451927071</v>
      </c>
      <c r="AY519" s="300">
        <v>0.16555815440525021</v>
      </c>
      <c r="AZ519" s="300"/>
      <c r="BA519" s="235"/>
      <c r="BB519" s="235"/>
      <c r="BC519" s="235"/>
      <c r="BD519" s="235"/>
    </row>
    <row r="520" spans="1:56" x14ac:dyDescent="0.25">
      <c r="A520" s="283">
        <v>2022</v>
      </c>
      <c r="B520" s="283">
        <v>12</v>
      </c>
      <c r="C520" s="283">
        <v>31</v>
      </c>
      <c r="D520" s="283">
        <v>30</v>
      </c>
      <c r="E520" s="283">
        <f t="shared" si="113"/>
        <v>31</v>
      </c>
      <c r="F520" s="286">
        <v>0</v>
      </c>
      <c r="G520" s="290">
        <v>2.9880505477272896E-2</v>
      </c>
      <c r="H520" s="290">
        <v>7.5897139421710239E-2</v>
      </c>
      <c r="I520" s="291">
        <v>3.1143275981883288E-2</v>
      </c>
      <c r="J520" s="301">
        <f t="shared" si="103"/>
        <v>3.0230156072348118E-2</v>
      </c>
      <c r="Q520" s="305">
        <v>49897.602368404943</v>
      </c>
      <c r="S520" s="301">
        <f t="shared" si="108"/>
        <v>1.8308738962980048E-3</v>
      </c>
      <c r="T520" s="297">
        <v>0</v>
      </c>
      <c r="U520" s="298" t="e">
        <f>(Company_data!U520+Misc!T520)/(Company_data!J520-Company_data!I520)</f>
        <v>#DIV/0!</v>
      </c>
      <c r="V520" s="292" t="e">
        <f t="shared" si="114"/>
        <v>#DIV/0!</v>
      </c>
      <c r="W520" s="299">
        <v>1</v>
      </c>
      <c r="X520" s="290">
        <v>4.6016633944437335E-2</v>
      </c>
      <c r="Y520" s="290">
        <v>7.5897139421710239E-2</v>
      </c>
      <c r="Z520" s="296"/>
      <c r="AA520" s="296"/>
      <c r="AC520" s="290">
        <v>2.4482948200551689E-3</v>
      </c>
      <c r="AD520" s="292">
        <v>0</v>
      </c>
      <c r="AE520" s="301">
        <f t="shared" si="105"/>
        <v>3.1143275981883288E-2</v>
      </c>
      <c r="AF520" s="292">
        <v>0</v>
      </c>
      <c r="AG520" s="292">
        <v>0</v>
      </c>
      <c r="AH520" s="292">
        <v>0</v>
      </c>
      <c r="AI520" s="292">
        <v>0</v>
      </c>
      <c r="AJ520" s="301">
        <f t="shared" si="107"/>
        <v>3.1143275981883288E-2</v>
      </c>
      <c r="AK520" s="306">
        <f t="shared" si="106"/>
        <v>47122.69728745849</v>
      </c>
      <c r="AL520" s="290">
        <v>0.22805043886558402</v>
      </c>
      <c r="AM520" s="306">
        <f t="shared" si="110"/>
        <v>2774.9050809464507</v>
      </c>
      <c r="AN520" s="290">
        <v>0.19666831815550873</v>
      </c>
      <c r="AO520" s="290">
        <v>0.19601334881572785</v>
      </c>
      <c r="AP520" s="304">
        <v>2.9313125570353503E-2</v>
      </c>
      <c r="AQ520" s="304">
        <v>0.16670022324537437</v>
      </c>
      <c r="AR520" s="304">
        <v>0.19816993338831113</v>
      </c>
      <c r="AS520" s="304">
        <v>0.21292150753187861</v>
      </c>
      <c r="AT520" s="304">
        <v>0.16185426630880936</v>
      </c>
      <c r="AU520" s="290">
        <v>0.16670022324537437</v>
      </c>
      <c r="AV520" s="292">
        <v>2.9313125570353503E-2</v>
      </c>
      <c r="AW520" s="300">
        <f t="shared" si="115"/>
        <v>0.19601334881572788</v>
      </c>
      <c r="AX520" s="292">
        <v>0.16185426630880936</v>
      </c>
      <c r="AY520" s="300">
        <v>0.16678781267823584</v>
      </c>
      <c r="AZ520" s="300"/>
      <c r="BA520" s="235">
        <f>AVERAGE(AU509:AU520)</f>
        <v>0.17779638668977205</v>
      </c>
      <c r="BB520" s="235">
        <f>AVERAGE(AV509:AV520)</f>
        <v>0.11538959968141765</v>
      </c>
      <c r="BC520" s="235">
        <f t="shared" ref="BC520" si="116">AVERAGE(AW509:AW520)</f>
        <v>0.2931859863711897</v>
      </c>
      <c r="BD520" s="235">
        <f>AVERAGE(AL509:AL520)</f>
        <v>0.29318541008543725</v>
      </c>
    </row>
    <row r="521" spans="1:56" x14ac:dyDescent="0.25">
      <c r="A521" s="283">
        <v>2023</v>
      </c>
      <c r="B521" s="283">
        <v>1</v>
      </c>
      <c r="C521" s="283">
        <v>31</v>
      </c>
      <c r="D521" s="283">
        <v>31</v>
      </c>
      <c r="E521" s="283">
        <f t="shared" si="113"/>
        <v>31</v>
      </c>
      <c r="F521" s="286">
        <v>0</v>
      </c>
      <c r="G521" s="290">
        <v>1.8535724832825454E-2</v>
      </c>
      <c r="H521" s="290">
        <v>4.8791720630192076E-2</v>
      </c>
      <c r="I521" s="291">
        <v>3.1291374430605791E-2</v>
      </c>
      <c r="J521" s="301">
        <f t="shared" si="103"/>
        <v>3.0391492895510866E-2</v>
      </c>
      <c r="Q521" s="305">
        <v>63936.304589808096</v>
      </c>
      <c r="S521" s="301">
        <f t="shared" si="108"/>
        <v>1.8463894242678053E-3</v>
      </c>
      <c r="T521" s="297">
        <v>0</v>
      </c>
      <c r="U521" s="298" t="e">
        <f>(Company_data!U521+Misc!T521)/(Company_data!J521-Company_data!I521)</f>
        <v>#DIV/0!</v>
      </c>
      <c r="V521" s="292" t="e">
        <f t="shared" si="114"/>
        <v>#DIV/0!</v>
      </c>
      <c r="W521" s="299">
        <v>1</v>
      </c>
      <c r="X521" s="290">
        <v>3.0255995797366615E-2</v>
      </c>
      <c r="Y521" s="290">
        <v>4.8791720630192076E-2</v>
      </c>
      <c r="Z521" s="296"/>
      <c r="AA521" s="296"/>
      <c r="AC521" s="290">
        <v>1.5739264719416795E-3</v>
      </c>
      <c r="AD521" s="292">
        <v>0</v>
      </c>
      <c r="AE521" s="301">
        <f t="shared" si="105"/>
        <v>3.1291374430605791E-2</v>
      </c>
      <c r="AF521" s="292">
        <v>0</v>
      </c>
      <c r="AG521" s="292">
        <v>0</v>
      </c>
      <c r="AH521" s="292">
        <v>0</v>
      </c>
      <c r="AI521" s="292">
        <v>0</v>
      </c>
      <c r="AJ521" s="301">
        <f t="shared" si="107"/>
        <v>3.1291374430605791E-2</v>
      </c>
      <c r="AK521" s="306">
        <f t="shared" si="106"/>
        <v>59928.961278737312</v>
      </c>
      <c r="AL521" s="290">
        <v>0.22869219017125492</v>
      </c>
      <c r="AM521" s="306">
        <f t="shared" si="110"/>
        <v>4007.3433110707842</v>
      </c>
      <c r="AN521" s="290">
        <v>0.1956752257058301</v>
      </c>
      <c r="AO521" s="290">
        <v>0.20029479005984882</v>
      </c>
      <c r="AP521" s="304">
        <v>2.2506169439851884E-2</v>
      </c>
      <c r="AQ521" s="304">
        <v>0.17778862061999692</v>
      </c>
      <c r="AR521" s="304">
        <v>0.21015646533842949</v>
      </c>
      <c r="AS521" s="304">
        <v>0.21084706736135209</v>
      </c>
      <c r="AT521" s="304">
        <v>0.17377118182149731</v>
      </c>
      <c r="AU521" s="290">
        <v>0.17778862061999692</v>
      </c>
      <c r="AV521" s="292">
        <v>2.2506169439851884E-2</v>
      </c>
      <c r="AW521" s="300">
        <f t="shared" si="115"/>
        <v>0.20029479005984879</v>
      </c>
      <c r="AX521" s="292">
        <v>0.17377118182149731</v>
      </c>
      <c r="AY521" s="300">
        <v>0.17713950087300462</v>
      </c>
      <c r="AZ521" s="300"/>
      <c r="BA521" s="235"/>
      <c r="BB521" s="235"/>
      <c r="BC521" s="235"/>
      <c r="BD521" s="235"/>
    </row>
    <row r="522" spans="1:56" x14ac:dyDescent="0.25">
      <c r="A522" s="283">
        <v>2023</v>
      </c>
      <c r="B522" s="283">
        <v>2</v>
      </c>
      <c r="C522" s="283">
        <v>28</v>
      </c>
      <c r="D522" s="283">
        <v>28</v>
      </c>
      <c r="E522" s="283">
        <f t="shared" si="113"/>
        <v>28</v>
      </c>
      <c r="F522" s="286">
        <v>0</v>
      </c>
      <c r="G522" s="290">
        <v>2.4849685083188678E-2</v>
      </c>
      <c r="H522" s="290">
        <v>6.5412003213384709E-2</v>
      </c>
      <c r="I522" s="291">
        <v>3.1327824545639323E-2</v>
      </c>
      <c r="J522" s="301">
        <f t="shared" si="103"/>
        <v>3.0554940506823319E-2</v>
      </c>
      <c r="Q522" s="305">
        <v>59811.381713046285</v>
      </c>
      <c r="S522" s="301">
        <f t="shared" si="108"/>
        <v>1.8619700789658938E-3</v>
      </c>
      <c r="T522" s="297">
        <v>0</v>
      </c>
      <c r="U522" s="298" t="e">
        <f>(Company_data!U522+Misc!T522)/(Company_data!J522-Company_data!I522)</f>
        <v>#DIV/0!</v>
      </c>
      <c r="V522" s="292" t="e">
        <f t="shared" si="114"/>
        <v>#DIV/0!</v>
      </c>
      <c r="W522" s="299">
        <v>1</v>
      </c>
      <c r="X522" s="290">
        <v>4.0562318130196028E-2</v>
      </c>
      <c r="Y522" s="290">
        <v>6.5412003213384709E-2</v>
      </c>
      <c r="Z522" s="296"/>
      <c r="AA522" s="296"/>
      <c r="AC522" s="290">
        <v>2.3361429719065967E-3</v>
      </c>
      <c r="AD522" s="292">
        <v>0</v>
      </c>
      <c r="AE522" s="301">
        <f t="shared" si="105"/>
        <v>3.1327824545639323E-2</v>
      </c>
      <c r="AF522" s="292">
        <v>0</v>
      </c>
      <c r="AG522" s="292">
        <v>0</v>
      </c>
      <c r="AH522" s="292">
        <v>0</v>
      </c>
      <c r="AI522" s="292">
        <v>0</v>
      </c>
      <c r="AJ522" s="301">
        <f t="shared" si="107"/>
        <v>3.1327824545639323E-2</v>
      </c>
      <c r="AK522" s="306">
        <f t="shared" si="106"/>
        <v>56191.845819175898</v>
      </c>
      <c r="AL522" s="290">
        <v>0.22693888426516248</v>
      </c>
      <c r="AM522" s="306">
        <f t="shared" si="110"/>
        <v>3619.5358938703862</v>
      </c>
      <c r="AN522" s="290">
        <v>0.18601802084288474</v>
      </c>
      <c r="AO522" s="290">
        <v>0.17249275126747546</v>
      </c>
      <c r="AP522" s="304">
        <v>1.3224923627588245E-2</v>
      </c>
      <c r="AQ522" s="304">
        <v>0.15926782763988723</v>
      </c>
      <c r="AR522" s="304">
        <v>0.20208919918197377</v>
      </c>
      <c r="AS522" s="304">
        <v>0.20854648659069891</v>
      </c>
      <c r="AT522" s="304">
        <v>0.15680076468467513</v>
      </c>
      <c r="AU522" s="290">
        <v>0.15926782763988723</v>
      </c>
      <c r="AV522" s="292">
        <v>1.3224923627588245E-2</v>
      </c>
      <c r="AW522" s="300">
        <f t="shared" si="115"/>
        <v>0.17249275126747549</v>
      </c>
      <c r="AX522" s="292">
        <v>0.15680076468467513</v>
      </c>
      <c r="AY522" s="300">
        <v>0.16116833575969608</v>
      </c>
      <c r="AZ522" s="300"/>
      <c r="BA522" s="235"/>
      <c r="BB522" s="235"/>
      <c r="BC522" s="235"/>
      <c r="BD522" s="235"/>
    </row>
    <row r="523" spans="1:56" x14ac:dyDescent="0.25">
      <c r="A523" s="283">
        <v>2023</v>
      </c>
      <c r="B523" s="283">
        <v>3</v>
      </c>
      <c r="C523" s="283">
        <v>31</v>
      </c>
      <c r="D523" s="283">
        <v>31</v>
      </c>
      <c r="E523" s="283">
        <f t="shared" si="113"/>
        <v>31</v>
      </c>
      <c r="F523" s="286">
        <v>0</v>
      </c>
      <c r="G523" s="290">
        <v>4.5752354730794552E-2</v>
      </c>
      <c r="H523" s="290">
        <v>0.12043424955494941</v>
      </c>
      <c r="I523" s="291">
        <v>3.2106926531423899E-2</v>
      </c>
      <c r="J523" s="301">
        <f t="shared" si="103"/>
        <v>3.0719825125609737E-2</v>
      </c>
      <c r="Q523" s="305">
        <v>63936.304589808096</v>
      </c>
      <c r="S523" s="301">
        <f t="shared" si="108"/>
        <v>1.8775394956788843E-3</v>
      </c>
      <c r="T523" s="297">
        <v>0</v>
      </c>
      <c r="U523" s="298" t="e">
        <f>(Company_data!U523+Misc!T523)/(Company_data!J523-Company_data!I523)</f>
        <v>#DIV/0!</v>
      </c>
      <c r="V523" s="292" t="e">
        <f t="shared" si="114"/>
        <v>#DIV/0!</v>
      </c>
      <c r="W523" s="299">
        <v>1</v>
      </c>
      <c r="X523" s="290">
        <v>7.4681894824154882E-2</v>
      </c>
      <c r="Y523" s="290">
        <v>0.12043424955494941</v>
      </c>
      <c r="Z523" s="296"/>
      <c r="AA523" s="296"/>
      <c r="AC523" s="290">
        <v>3.8849757920951431E-3</v>
      </c>
      <c r="AD523" s="292">
        <v>0</v>
      </c>
      <c r="AE523" s="301">
        <f t="shared" si="105"/>
        <v>3.2106926531423899E-2</v>
      </c>
      <c r="AF523" s="292">
        <v>0</v>
      </c>
      <c r="AG523" s="292">
        <v>0</v>
      </c>
      <c r="AH523" s="292">
        <v>0</v>
      </c>
      <c r="AI523" s="292">
        <v>0</v>
      </c>
      <c r="AJ523" s="301">
        <f t="shared" si="107"/>
        <v>3.2106926531423899E-2</v>
      </c>
      <c r="AK523" s="306">
        <f t="shared" si="106"/>
        <v>59928.961278737312</v>
      </c>
      <c r="AL523" s="290">
        <v>0.23747841442845521</v>
      </c>
      <c r="AM523" s="306">
        <f t="shared" si="110"/>
        <v>4007.3433110707842</v>
      </c>
      <c r="AN523" s="290">
        <v>0.22699881516910625</v>
      </c>
      <c r="AO523" s="290">
        <v>0.26470579038990877</v>
      </c>
      <c r="AP523" s="304">
        <v>7.8160920764185432E-2</v>
      </c>
      <c r="AQ523" s="304">
        <v>0.18654486962572331</v>
      </c>
      <c r="AR523" s="304">
        <v>0.19172605969766068</v>
      </c>
      <c r="AS523" s="304">
        <v>0.22620805401241631</v>
      </c>
      <c r="AT523" s="304">
        <v>0.17342921611900738</v>
      </c>
      <c r="AU523" s="290">
        <v>0.18654486962572331</v>
      </c>
      <c r="AV523" s="292">
        <v>7.8160920764185432E-2</v>
      </c>
      <c r="AW523" s="300">
        <f t="shared" si="115"/>
        <v>0.26470579038990871</v>
      </c>
      <c r="AX523" s="292">
        <v>0.17342921611900738</v>
      </c>
      <c r="AY523" s="300">
        <v>0.18124646043831172</v>
      </c>
      <c r="AZ523" s="300"/>
      <c r="BA523" s="235"/>
      <c r="BB523" s="235"/>
      <c r="BC523" s="235"/>
      <c r="BD523" s="235"/>
    </row>
    <row r="524" spans="1:56" x14ac:dyDescent="0.25">
      <c r="A524" s="283">
        <v>2023</v>
      </c>
      <c r="B524" s="283">
        <v>4</v>
      </c>
      <c r="C524" s="283">
        <v>30</v>
      </c>
      <c r="D524" s="283">
        <v>31</v>
      </c>
      <c r="E524" s="283">
        <f t="shared" si="113"/>
        <v>30</v>
      </c>
      <c r="F524" s="286">
        <v>0</v>
      </c>
      <c r="G524" s="290">
        <v>8.0706759760907229E-2</v>
      </c>
      <c r="H524" s="290">
        <v>0.2124449791274744</v>
      </c>
      <c r="I524" s="291">
        <v>3.2707454333999561E-2</v>
      </c>
      <c r="J524" s="301">
        <f t="shared" si="103"/>
        <v>3.0885613006876162E-2</v>
      </c>
      <c r="Q524" s="305">
        <v>63936.304589808096</v>
      </c>
      <c r="S524" s="301">
        <f t="shared" si="108"/>
        <v>1.8932966426980016E-3</v>
      </c>
      <c r="T524" s="297">
        <v>0</v>
      </c>
      <c r="U524" s="298" t="e">
        <f>(Company_data!U524+Misc!T524)/(Company_data!J524-Company_data!I524)</f>
        <v>#DIV/0!</v>
      </c>
      <c r="V524" s="292" t="e">
        <f t="shared" si="114"/>
        <v>#DIV/0!</v>
      </c>
      <c r="W524" s="299">
        <v>1</v>
      </c>
      <c r="X524" s="290">
        <v>0.13173821936656716</v>
      </c>
      <c r="Y524" s="290">
        <v>0.2124449791274744</v>
      </c>
      <c r="Z524" s="296"/>
      <c r="AA524" s="296"/>
      <c r="AC524" s="290">
        <v>7.0814993042491474E-3</v>
      </c>
      <c r="AD524" s="292">
        <v>0</v>
      </c>
      <c r="AE524" s="301">
        <f t="shared" si="105"/>
        <v>3.2707454333999561E-2</v>
      </c>
      <c r="AF524" s="292">
        <v>0</v>
      </c>
      <c r="AG524" s="292">
        <v>0</v>
      </c>
      <c r="AH524" s="292">
        <v>0</v>
      </c>
      <c r="AI524" s="292">
        <v>0</v>
      </c>
      <c r="AJ524" s="301">
        <f t="shared" si="107"/>
        <v>3.2707454333999561E-2</v>
      </c>
      <c r="AK524" s="306">
        <f t="shared" si="106"/>
        <v>59928.961278737312</v>
      </c>
      <c r="AL524" s="290">
        <v>0.26116913287386911</v>
      </c>
      <c r="AM524" s="306">
        <f t="shared" si="110"/>
        <v>4007.3433110707842</v>
      </c>
      <c r="AN524" s="290">
        <v>0.26189825501395136</v>
      </c>
      <c r="AO524" s="290">
        <v>0.26011522849162055</v>
      </c>
      <c r="AP524" s="304">
        <v>7.9174275851766576E-2</v>
      </c>
      <c r="AQ524" s="304">
        <v>0.18094095263985396</v>
      </c>
      <c r="AR524" s="304">
        <v>0.18046237311296182</v>
      </c>
      <c r="AS524" s="304">
        <v>0.25607816663550964</v>
      </c>
      <c r="AT524" s="304">
        <v>0.27061788126607245</v>
      </c>
      <c r="AU524" s="290">
        <v>0.18094095263985396</v>
      </c>
      <c r="AV524" s="292">
        <v>7.9174275851766576E-2</v>
      </c>
      <c r="AW524" s="300">
        <f t="shared" si="115"/>
        <v>0.26011522849162055</v>
      </c>
      <c r="AX524" s="292">
        <v>0.18235275542891302</v>
      </c>
      <c r="AY524" s="300">
        <v>0.18119149525304412</v>
      </c>
      <c r="AZ524" s="300"/>
      <c r="BA524" s="235"/>
      <c r="BB524" s="235"/>
      <c r="BC524" s="235"/>
      <c r="BD524" s="235"/>
    </row>
    <row r="525" spans="1:56" x14ac:dyDescent="0.25">
      <c r="A525" s="283">
        <v>2023</v>
      </c>
      <c r="B525" s="283">
        <v>5</v>
      </c>
      <c r="C525" s="283">
        <v>31</v>
      </c>
      <c r="D525" s="283">
        <v>30</v>
      </c>
      <c r="E525" s="283">
        <f t="shared" si="113"/>
        <v>31</v>
      </c>
      <c r="F525" s="286">
        <v>0</v>
      </c>
      <c r="G525" s="290">
        <v>0.14740520825272174</v>
      </c>
      <c r="H525" s="290">
        <v>0.388015780627326</v>
      </c>
      <c r="I525" s="291">
        <v>3.2211093719053466E-2</v>
      </c>
      <c r="J525" s="301">
        <f t="shared" si="103"/>
        <v>3.1052575527662971E-2</v>
      </c>
      <c r="Q525" s="305">
        <v>61873.843151427187</v>
      </c>
      <c r="S525" s="301">
        <f t="shared" si="108"/>
        <v>1.9093344165476318E-3</v>
      </c>
      <c r="T525" s="297">
        <v>0</v>
      </c>
      <c r="U525" s="298" t="e">
        <f>(Company_data!U525+Misc!T525)/(Company_data!J525-Company_data!I525)</f>
        <v>#DIV/0!</v>
      </c>
      <c r="V525" s="292" t="e">
        <f t="shared" si="114"/>
        <v>#DIV/0!</v>
      </c>
      <c r="W525" s="299">
        <v>1</v>
      </c>
      <c r="X525" s="290">
        <v>0.24061057237460431</v>
      </c>
      <c r="Y525" s="290">
        <v>0.388015780627326</v>
      </c>
      <c r="Z525" s="296"/>
      <c r="AA525" s="296"/>
      <c r="AC525" s="290">
        <v>1.2516638084752453E-2</v>
      </c>
      <c r="AD525" s="292">
        <v>0</v>
      </c>
      <c r="AE525" s="301">
        <f t="shared" si="105"/>
        <v>3.2211093719053466E-2</v>
      </c>
      <c r="AF525" s="292">
        <v>0</v>
      </c>
      <c r="AG525" s="292">
        <v>0</v>
      </c>
      <c r="AH525" s="292">
        <v>0</v>
      </c>
      <c r="AI525" s="292">
        <v>0</v>
      </c>
      <c r="AJ525" s="301">
        <f t="shared" si="107"/>
        <v>3.2211093719053466E-2</v>
      </c>
      <c r="AK525" s="306">
        <f t="shared" si="106"/>
        <v>57995.768979423199</v>
      </c>
      <c r="AL525" s="290">
        <v>0.31846979069426268</v>
      </c>
      <c r="AM525" s="306">
        <f t="shared" si="110"/>
        <v>3878.0741720039846</v>
      </c>
      <c r="AN525" s="290">
        <v>0.34493126975058075</v>
      </c>
      <c r="AO525" s="290">
        <v>0.34167469748051416</v>
      </c>
      <c r="AP525" s="304">
        <v>0.14460623440666423</v>
      </c>
      <c r="AQ525" s="304">
        <v>0.1970684630738499</v>
      </c>
      <c r="AR525" s="304">
        <v>0.17106458244154094</v>
      </c>
      <c r="AS525" s="304">
        <v>0.32620175822085501</v>
      </c>
      <c r="AT525" s="304">
        <v>0.36111600097674335</v>
      </c>
      <c r="AU525" s="290">
        <v>0.1970684630738499</v>
      </c>
      <c r="AV525" s="292">
        <v>0.14460623440666423</v>
      </c>
      <c r="AW525" s="300">
        <f t="shared" si="115"/>
        <v>0.34167469748051416</v>
      </c>
      <c r="AX525" s="292">
        <v>0.19990596982169115</v>
      </c>
      <c r="AY525" s="300">
        <v>0.19752606149785901</v>
      </c>
      <c r="AZ525" s="300"/>
      <c r="BA525" s="235"/>
      <c r="BB525" s="235"/>
      <c r="BC525" s="235"/>
      <c r="BD525" s="235"/>
    </row>
    <row r="526" spans="1:56" x14ac:dyDescent="0.25">
      <c r="A526" s="283">
        <v>2023</v>
      </c>
      <c r="B526" s="283">
        <v>6</v>
      </c>
      <c r="C526" s="283">
        <v>30</v>
      </c>
      <c r="D526" s="283">
        <v>31</v>
      </c>
      <c r="E526" s="283">
        <f t="shared" si="113"/>
        <v>30</v>
      </c>
      <c r="F526" s="286">
        <v>0</v>
      </c>
      <c r="G526" s="290">
        <v>0.19189237565402842</v>
      </c>
      <c r="H526" s="290">
        <v>0.50511966855455481</v>
      </c>
      <c r="I526" s="291">
        <v>3.32701466606663E-2</v>
      </c>
      <c r="J526" s="301">
        <f t="shared" si="103"/>
        <v>3.1219354567871699E-2</v>
      </c>
      <c r="Q526" s="305">
        <v>63936.304589808096</v>
      </c>
      <c r="S526" s="301">
        <f t="shared" si="108"/>
        <v>1.9255404375655254E-3</v>
      </c>
      <c r="T526" s="297">
        <v>0</v>
      </c>
      <c r="U526" s="298" t="e">
        <f>(Company_data!U526+Misc!T526)/(Company_data!J526-Company_data!I526)</f>
        <v>#DIV/0!</v>
      </c>
      <c r="V526" s="292" t="e">
        <f t="shared" si="114"/>
        <v>#DIV/0!</v>
      </c>
      <c r="W526" s="299">
        <v>1</v>
      </c>
      <c r="X526" s="290">
        <v>0.31322729290052642</v>
      </c>
      <c r="Y526" s="290">
        <v>0.50511966855455481</v>
      </c>
      <c r="Z526" s="296"/>
      <c r="AA526" s="296"/>
      <c r="AC526" s="290">
        <v>1.6837322285151828E-2</v>
      </c>
      <c r="AD526" s="292">
        <v>0</v>
      </c>
      <c r="AE526" s="301">
        <f t="shared" si="105"/>
        <v>3.32701466606663E-2</v>
      </c>
      <c r="AF526" s="292">
        <v>0</v>
      </c>
      <c r="AG526" s="292">
        <v>0</v>
      </c>
      <c r="AH526" s="292">
        <v>0</v>
      </c>
      <c r="AI526" s="292">
        <v>0</v>
      </c>
      <c r="AJ526" s="301">
        <f t="shared" si="107"/>
        <v>3.32701466606663E-2</v>
      </c>
      <c r="AK526" s="306">
        <f t="shared" si="106"/>
        <v>59928.961278737312</v>
      </c>
      <c r="AL526" s="290">
        <v>0.35818377659013229</v>
      </c>
      <c r="AM526" s="306">
        <f t="shared" si="110"/>
        <v>4007.3433110707842</v>
      </c>
      <c r="AN526" s="290">
        <v>0.39093328028237034</v>
      </c>
      <c r="AO526" s="290">
        <v>0.38669386841355285</v>
      </c>
      <c r="AP526" s="304">
        <v>0.18824866626899361</v>
      </c>
      <c r="AQ526" s="304">
        <v>0.19844520214455927</v>
      </c>
      <c r="AR526" s="304">
        <v>0.16629140093610389</v>
      </c>
      <c r="AS526" s="304">
        <v>0.3729044808944047</v>
      </c>
      <c r="AT526" s="304">
        <v>0.41211536561334894</v>
      </c>
      <c r="AU526" s="290">
        <v>0.19844520214455927</v>
      </c>
      <c r="AV526" s="292">
        <v>0.18824866626899361</v>
      </c>
      <c r="AW526" s="300">
        <f t="shared" si="115"/>
        <v>0.38669386841355291</v>
      </c>
      <c r="AX526" s="292">
        <v>0.20225184569914187</v>
      </c>
      <c r="AY526" s="300">
        <v>0.19904090462834195</v>
      </c>
      <c r="AZ526" s="300"/>
      <c r="BA526" s="235"/>
      <c r="BB526" s="235"/>
      <c r="BC526" s="235"/>
      <c r="BD526" s="235"/>
    </row>
    <row r="527" spans="1:56" x14ac:dyDescent="0.25">
      <c r="A527" s="283">
        <v>2023</v>
      </c>
      <c r="B527" s="283">
        <v>7</v>
      </c>
      <c r="C527" s="283">
        <v>31</v>
      </c>
      <c r="D527" s="283">
        <v>30</v>
      </c>
      <c r="E527" s="283">
        <f t="shared" si="113"/>
        <v>31</v>
      </c>
      <c r="F527" s="286">
        <v>0</v>
      </c>
      <c r="G527" s="290">
        <v>0.22744721213744193</v>
      </c>
      <c r="H527" s="290">
        <v>0.59871091812245414</v>
      </c>
      <c r="I527" s="291">
        <v>3.3307233503051287E-2</v>
      </c>
      <c r="J527" s="301">
        <f t="shared" si="103"/>
        <v>3.138724763667481E-2</v>
      </c>
      <c r="Q527" s="305">
        <v>61873.843151427187</v>
      </c>
      <c r="S527" s="301">
        <f t="shared" si="108"/>
        <v>1.9417314254513811E-3</v>
      </c>
      <c r="T527" s="297">
        <v>0</v>
      </c>
      <c r="U527" s="298" t="e">
        <f>(Company_data!U527+Misc!T527)/(Company_data!J527-Company_data!I527)</f>
        <v>#DIV/0!</v>
      </c>
      <c r="V527" s="292" t="e">
        <f t="shared" si="114"/>
        <v>#DIV/0!</v>
      </c>
      <c r="W527" s="299">
        <v>1</v>
      </c>
      <c r="X527" s="290">
        <v>0.37126370598501213</v>
      </c>
      <c r="Y527" s="290">
        <v>0.59871091812245414</v>
      </c>
      <c r="Z527" s="296"/>
      <c r="AA527" s="296"/>
      <c r="AC527" s="290">
        <v>1.9313255423304969E-2</v>
      </c>
      <c r="AD527" s="292">
        <v>0</v>
      </c>
      <c r="AE527" s="301">
        <f t="shared" si="105"/>
        <v>3.3307233503051287E-2</v>
      </c>
      <c r="AF527" s="292">
        <v>0</v>
      </c>
      <c r="AG527" s="292">
        <v>0</v>
      </c>
      <c r="AH527" s="292">
        <v>0</v>
      </c>
      <c r="AI527" s="292">
        <v>0</v>
      </c>
      <c r="AJ527" s="301">
        <f t="shared" si="107"/>
        <v>3.3307233503051287E-2</v>
      </c>
      <c r="AK527" s="306">
        <f t="shared" si="106"/>
        <v>57995.768979423199</v>
      </c>
      <c r="AL527" s="290">
        <v>0.39587395116963048</v>
      </c>
      <c r="AM527" s="306">
        <f t="shared" si="110"/>
        <v>3878.0741720039846</v>
      </c>
      <c r="AN527" s="290">
        <v>0.43771747342977768</v>
      </c>
      <c r="AO527" s="290">
        <v>0.43269256085897601</v>
      </c>
      <c r="AP527" s="304">
        <v>0.22312837696412899</v>
      </c>
      <c r="AQ527" s="304">
        <v>0.20956418389484704</v>
      </c>
      <c r="AR527" s="304">
        <v>0.16842673903218855</v>
      </c>
      <c r="AS527" s="304">
        <v>0.41699021131346614</v>
      </c>
      <c r="AT527" s="304">
        <v>0.46287407534140163</v>
      </c>
      <c r="AU527" s="290">
        <v>0.20956418389484704</v>
      </c>
      <c r="AV527" s="292">
        <v>0.22312837696412899</v>
      </c>
      <c r="AW527" s="300">
        <f t="shared" si="115"/>
        <v>0.43269256085897601</v>
      </c>
      <c r="AX527" s="292">
        <v>0.2141259300795143</v>
      </c>
      <c r="AY527" s="300">
        <v>0.21027026129233575</v>
      </c>
      <c r="AZ527" s="300"/>
      <c r="BA527" s="235"/>
      <c r="BB527" s="235"/>
      <c r="BC527" s="235"/>
      <c r="BD527" s="235"/>
    </row>
    <row r="528" spans="1:56" x14ac:dyDescent="0.25">
      <c r="A528" s="283">
        <v>2023</v>
      </c>
      <c r="B528" s="283">
        <v>8</v>
      </c>
      <c r="C528" s="283">
        <v>31</v>
      </c>
      <c r="D528" s="283">
        <v>31</v>
      </c>
      <c r="E528" s="283">
        <f t="shared" si="113"/>
        <v>31</v>
      </c>
      <c r="F528" s="286">
        <v>0</v>
      </c>
      <c r="G528" s="290">
        <v>0.23013400861448621</v>
      </c>
      <c r="H528" s="290">
        <v>0.60578339164482575</v>
      </c>
      <c r="I528" s="291">
        <v>3.1707928155365571E-2</v>
      </c>
      <c r="J528" s="301">
        <f t="shared" si="103"/>
        <v>3.155805710383381E-2</v>
      </c>
      <c r="Q528" s="305">
        <v>63936.304589808096</v>
      </c>
      <c r="S528" s="301">
        <f t="shared" si="108"/>
        <v>1.957788971514475E-3</v>
      </c>
      <c r="T528" s="297">
        <v>0</v>
      </c>
      <c r="U528" s="298" t="e">
        <f>(Company_data!U528+Misc!T528)/(Company_data!J528-Company_data!I528)</f>
        <v>#DIV/0!</v>
      </c>
      <c r="V528" s="292" t="e">
        <f t="shared" si="114"/>
        <v>#DIV/0!</v>
      </c>
      <c r="W528" s="299">
        <v>1</v>
      </c>
      <c r="X528" s="290">
        <v>0.37564938303033957</v>
      </c>
      <c r="Y528" s="290">
        <v>0.60578339164482575</v>
      </c>
      <c r="Z528" s="296"/>
      <c r="AA528" s="296"/>
      <c r="AC528" s="290">
        <v>1.9541399730478252E-2</v>
      </c>
      <c r="AD528" s="292">
        <v>0</v>
      </c>
      <c r="AE528" s="301">
        <f t="shared" si="105"/>
        <v>3.1707928155365571E-2</v>
      </c>
      <c r="AF528" s="292">
        <v>0</v>
      </c>
      <c r="AG528" s="292">
        <v>0</v>
      </c>
      <c r="AH528" s="292">
        <v>0</v>
      </c>
      <c r="AI528" s="292">
        <v>0</v>
      </c>
      <c r="AJ528" s="301">
        <f t="shared" si="107"/>
        <v>3.1707928155365571E-2</v>
      </c>
      <c r="AK528" s="306">
        <f t="shared" si="106"/>
        <v>61068.902672830096</v>
      </c>
      <c r="AL528" s="290">
        <v>0.40620653006726781</v>
      </c>
      <c r="AM528" s="306">
        <f t="shared" si="110"/>
        <v>2867.4019169779995</v>
      </c>
      <c r="AN528" s="290">
        <v>0.44066977767412169</v>
      </c>
      <c r="AO528" s="290">
        <v>0.4355855066382685</v>
      </c>
      <c r="AP528" s="304">
        <v>0.22576415575219144</v>
      </c>
      <c r="AQ528" s="304">
        <v>0.20982135088607712</v>
      </c>
      <c r="AR528" s="304">
        <v>0.17607252145278157</v>
      </c>
      <c r="AS528" s="304">
        <v>0.42687419869175852</v>
      </c>
      <c r="AT528" s="304">
        <v>0.46612785633615561</v>
      </c>
      <c r="AU528" s="290">
        <v>0.20982135088607712</v>
      </c>
      <c r="AV528" s="292">
        <v>0.22576415575219144</v>
      </c>
      <c r="AW528" s="300">
        <f t="shared" si="115"/>
        <v>0.43558550663826856</v>
      </c>
      <c r="AX528" s="292">
        <v>0.21444129018055746</v>
      </c>
      <c r="AY528" s="300">
        <v>0.21053576905963547</v>
      </c>
      <c r="AZ528" s="300"/>
      <c r="BA528" s="235"/>
      <c r="BB528" s="235"/>
      <c r="BC528" s="235"/>
      <c r="BD528" s="235"/>
    </row>
    <row r="529" spans="1:56" x14ac:dyDescent="0.25">
      <c r="A529" s="283">
        <v>2023</v>
      </c>
      <c r="B529" s="283">
        <v>9</v>
      </c>
      <c r="C529" s="283">
        <v>30</v>
      </c>
      <c r="D529" s="283">
        <v>31</v>
      </c>
      <c r="E529" s="283">
        <f t="shared" si="113"/>
        <v>30</v>
      </c>
      <c r="F529" s="286">
        <v>0</v>
      </c>
      <c r="G529" s="290">
        <v>0.19569961495461063</v>
      </c>
      <c r="H529" s="290">
        <v>0.5151414917096615</v>
      </c>
      <c r="I529" s="291">
        <v>3.222580735008565E-2</v>
      </c>
      <c r="J529" s="301">
        <f t="shared" ref="J529:J592" si="117">AVERAGE(I518:I529)</f>
        <v>3.1729518943462383E-2</v>
      </c>
      <c r="Q529" s="305">
        <v>63936.304589808096</v>
      </c>
      <c r="S529" s="301">
        <f t="shared" si="108"/>
        <v>1.9739487187153647E-3</v>
      </c>
      <c r="T529" s="297">
        <v>0</v>
      </c>
      <c r="U529" s="298" t="e">
        <f>(Company_data!U529+Misc!T529)/(Company_data!J529-Company_data!I529)</f>
        <v>#DIV/0!</v>
      </c>
      <c r="V529" s="292" t="e">
        <f t="shared" si="114"/>
        <v>#DIV/0!</v>
      </c>
      <c r="W529" s="299">
        <v>1</v>
      </c>
      <c r="X529" s="290">
        <v>0.31944187675505087</v>
      </c>
      <c r="Y529" s="290">
        <v>0.5151414917096615</v>
      </c>
      <c r="Z529" s="296"/>
      <c r="AA529" s="296"/>
      <c r="AC529" s="290">
        <v>1.7171383056988718E-2</v>
      </c>
      <c r="AD529" s="292">
        <v>0</v>
      </c>
      <c r="AE529" s="301">
        <f t="shared" si="105"/>
        <v>3.222580735008565E-2</v>
      </c>
      <c r="AF529" s="292">
        <v>0</v>
      </c>
      <c r="AG529" s="292">
        <v>0</v>
      </c>
      <c r="AH529" s="292">
        <v>0</v>
      </c>
      <c r="AI529" s="292">
        <v>0</v>
      </c>
      <c r="AJ529" s="301">
        <f t="shared" si="107"/>
        <v>3.222580735008565E-2</v>
      </c>
      <c r="AK529" s="306">
        <f t="shared" si="106"/>
        <v>61068.902672830096</v>
      </c>
      <c r="AL529" s="290">
        <v>0.38193504887308999</v>
      </c>
      <c r="AM529" s="306">
        <f t="shared" si="110"/>
        <v>2867.4019169779995</v>
      </c>
      <c r="AN529" s="290">
        <v>0.39486615511595186</v>
      </c>
      <c r="AO529" s="290">
        <v>0.39054263122640753</v>
      </c>
      <c r="AP529" s="304">
        <v>0.19198361257969893</v>
      </c>
      <c r="AQ529" s="304">
        <v>0.19855901864670855</v>
      </c>
      <c r="AR529" s="304">
        <v>0.18623543391847935</v>
      </c>
      <c r="AS529" s="304">
        <v>0.39496351480399977</v>
      </c>
      <c r="AT529" s="304">
        <v>0.41647592487714097</v>
      </c>
      <c r="AU529" s="290">
        <v>0.19855901864670855</v>
      </c>
      <c r="AV529" s="292">
        <v>0.19198361257969893</v>
      </c>
      <c r="AW529" s="300">
        <f t="shared" si="115"/>
        <v>0.39054263122640748</v>
      </c>
      <c r="AX529" s="292">
        <v>0.2024486093037649</v>
      </c>
      <c r="AY529" s="300">
        <v>0.19916654016134119</v>
      </c>
      <c r="AZ529" s="300"/>
      <c r="BA529" s="235"/>
      <c r="BB529" s="235"/>
      <c r="BC529" s="235"/>
      <c r="BD529" s="235"/>
    </row>
    <row r="530" spans="1:56" x14ac:dyDescent="0.25">
      <c r="A530" s="283">
        <v>2023</v>
      </c>
      <c r="B530" s="283">
        <v>10</v>
      </c>
      <c r="C530" s="283">
        <v>31</v>
      </c>
      <c r="D530" s="283">
        <v>30</v>
      </c>
      <c r="E530" s="283">
        <f t="shared" si="113"/>
        <v>31</v>
      </c>
      <c r="F530" s="286">
        <v>0</v>
      </c>
      <c r="G530" s="290">
        <v>0.13993514960657763</v>
      </c>
      <c r="H530" s="290">
        <v>0.36835229199437275</v>
      </c>
      <c r="I530" s="291">
        <v>3.1422201488634983E-2</v>
      </c>
      <c r="J530" s="301">
        <f t="shared" si="117"/>
        <v>3.1902728006763477E-2</v>
      </c>
      <c r="Q530" s="305">
        <v>61873.843151427187</v>
      </c>
      <c r="S530" s="301">
        <f t="shared" si="108"/>
        <v>1.9904299006504346E-3</v>
      </c>
      <c r="T530" s="297">
        <v>0</v>
      </c>
      <c r="U530" s="298" t="e">
        <f>(Company_data!U530+Misc!T530)/(Company_data!J530-Company_data!I530)</f>
        <v>#DIV/0!</v>
      </c>
      <c r="V530" s="292" t="e">
        <f t="shared" si="114"/>
        <v>#DIV/0!</v>
      </c>
      <c r="W530" s="299">
        <v>1</v>
      </c>
      <c r="X530" s="290">
        <v>0.22841714238779509</v>
      </c>
      <c r="Y530" s="290">
        <v>0.36835229199437275</v>
      </c>
      <c r="Z530" s="296"/>
      <c r="AA530" s="296"/>
      <c r="AC530" s="290">
        <v>1.1882331999818474E-2</v>
      </c>
      <c r="AD530" s="292">
        <v>0</v>
      </c>
      <c r="AE530" s="301">
        <f t="shared" si="105"/>
        <v>3.1422201488634983E-2</v>
      </c>
      <c r="AF530" s="292">
        <v>0</v>
      </c>
      <c r="AG530" s="292">
        <v>0</v>
      </c>
      <c r="AH530" s="292">
        <v>0</v>
      </c>
      <c r="AI530" s="292">
        <v>0</v>
      </c>
      <c r="AJ530" s="301">
        <f t="shared" si="107"/>
        <v>3.1422201488634983E-2</v>
      </c>
      <c r="AK530" s="306">
        <f t="shared" si="106"/>
        <v>59098.938070480734</v>
      </c>
      <c r="AL530" s="290">
        <v>0.33677026650382719</v>
      </c>
      <c r="AM530" s="306">
        <f t="shared" si="110"/>
        <v>2774.9050809464507</v>
      </c>
      <c r="AN530" s="290">
        <v>0.33538827103547436</v>
      </c>
      <c r="AO530" s="290">
        <v>0.33229673218675815</v>
      </c>
      <c r="AP530" s="304">
        <v>0.13727801945130227</v>
      </c>
      <c r="AQ530" s="304">
        <v>0.19501871273545585</v>
      </c>
      <c r="AR530" s="304">
        <v>0.19683511689724956</v>
      </c>
      <c r="AS530" s="304">
        <v>0.34028317331579466</v>
      </c>
      <c r="AT530" s="304">
        <v>0.35073740192195746</v>
      </c>
      <c r="AU530" s="290">
        <v>0.19501871273545585</v>
      </c>
      <c r="AV530" s="292">
        <v>0.13727801945130227</v>
      </c>
      <c r="AW530" s="300">
        <f t="shared" si="115"/>
        <v>0.33229673218675815</v>
      </c>
      <c r="AX530" s="292">
        <v>0.19769701688287089</v>
      </c>
      <c r="AY530" s="300">
        <v>0.19545312142889676</v>
      </c>
      <c r="AZ530" s="300"/>
      <c r="BA530" s="235"/>
      <c r="BB530" s="235"/>
      <c r="BC530" s="235"/>
      <c r="BD530" s="235"/>
    </row>
    <row r="531" spans="1:56" x14ac:dyDescent="0.25">
      <c r="A531" s="283">
        <v>2023</v>
      </c>
      <c r="B531" s="283">
        <v>11</v>
      </c>
      <c r="C531" s="283">
        <v>30</v>
      </c>
      <c r="D531" s="283">
        <v>31</v>
      </c>
      <c r="E531" s="283">
        <f t="shared" si="113"/>
        <v>30</v>
      </c>
      <c r="F531" s="286">
        <v>0</v>
      </c>
      <c r="G531" s="290">
        <v>5.4907812201265338E-2</v>
      </c>
      <c r="H531" s="290">
        <v>0.14453422552943751</v>
      </c>
      <c r="I531" s="291">
        <v>3.2209690339273976E-2</v>
      </c>
      <c r="J531" s="301">
        <f t="shared" si="117"/>
        <v>3.2077579753306919E-2</v>
      </c>
      <c r="Q531" s="305">
        <v>63936.304589808096</v>
      </c>
      <c r="S531" s="301">
        <f t="shared" si="108"/>
        <v>2.0067599541002193E-3</v>
      </c>
      <c r="T531" s="297">
        <v>0</v>
      </c>
      <c r="U531" s="298" t="e">
        <f>(Company_data!U531+Misc!T531)/(Company_data!J531-Company_data!I531)</f>
        <v>#DIV/0!</v>
      </c>
      <c r="V531" s="292" t="e">
        <f t="shared" si="114"/>
        <v>#DIV/0!</v>
      </c>
      <c r="W531" s="299">
        <v>1</v>
      </c>
      <c r="X531" s="290">
        <v>8.9626413328172172E-2</v>
      </c>
      <c r="Y531" s="290">
        <v>0.14453422552943751</v>
      </c>
      <c r="Z531" s="296"/>
      <c r="AA531" s="296"/>
      <c r="AC531" s="290">
        <v>4.8178075176479171E-3</v>
      </c>
      <c r="AD531" s="292">
        <v>0</v>
      </c>
      <c r="AE531" s="301">
        <f t="shared" si="105"/>
        <v>3.2209690339273976E-2</v>
      </c>
      <c r="AF531" s="292">
        <v>0</v>
      </c>
      <c r="AG531" s="292">
        <v>0</v>
      </c>
      <c r="AH531" s="292">
        <v>0</v>
      </c>
      <c r="AI531" s="292">
        <v>0</v>
      </c>
      <c r="AJ531" s="301">
        <f t="shared" si="107"/>
        <v>3.2209690339273976E-2</v>
      </c>
      <c r="AK531" s="306">
        <f t="shared" si="106"/>
        <v>61068.902672830096</v>
      </c>
      <c r="AL531" s="290">
        <v>0.26094621321244355</v>
      </c>
      <c r="AM531" s="306">
        <f t="shared" si="110"/>
        <v>2867.4019169779995</v>
      </c>
      <c r="AN531" s="290">
        <v>0.23072931391409054</v>
      </c>
      <c r="AO531" s="290">
        <v>0.22951625461486888</v>
      </c>
      <c r="AP531" s="304">
        <v>5.3865206365845408E-2</v>
      </c>
      <c r="AQ531" s="304">
        <v>0.1756510482490235</v>
      </c>
      <c r="AR531" s="304">
        <v>0.20603840101117821</v>
      </c>
      <c r="AS531" s="304">
        <v>0.24866117418468511</v>
      </c>
      <c r="AT531" s="304">
        <v>0.23655959842515337</v>
      </c>
      <c r="AU531" s="290">
        <v>0.1756510482490235</v>
      </c>
      <c r="AV531" s="292">
        <v>5.3865206365845408E-2</v>
      </c>
      <c r="AW531" s="300">
        <f t="shared" si="115"/>
        <v>0.22951625461486891</v>
      </c>
      <c r="AX531" s="292">
        <v>0.1765095484944495</v>
      </c>
      <c r="AY531" s="300">
        <v>0.17582150171282521</v>
      </c>
      <c r="AZ531" s="300"/>
      <c r="BA531" s="235"/>
      <c r="BB531" s="235"/>
      <c r="BC531" s="235"/>
      <c r="BD531" s="235"/>
    </row>
    <row r="532" spans="1:56" x14ac:dyDescent="0.25">
      <c r="A532" s="283">
        <v>2023</v>
      </c>
      <c r="B532" s="283">
        <v>12</v>
      </c>
      <c r="C532" s="283">
        <v>31</v>
      </c>
      <c r="D532" s="283">
        <v>30</v>
      </c>
      <c r="E532" s="283">
        <f t="shared" si="113"/>
        <v>31</v>
      </c>
      <c r="F532" s="286">
        <v>0</v>
      </c>
      <c r="G532" s="290">
        <v>2.9937462025008261E-2</v>
      </c>
      <c r="H532" s="290">
        <v>7.880459473127216E-2</v>
      </c>
      <c r="I532" s="291">
        <v>3.3253782316229219E-2</v>
      </c>
      <c r="J532" s="301">
        <f t="shared" si="117"/>
        <v>3.2253455281169081E-2</v>
      </c>
      <c r="Q532" s="305">
        <v>61873.843151427187</v>
      </c>
      <c r="S532" s="301">
        <f t="shared" si="108"/>
        <v>2.0232992088209632E-3</v>
      </c>
      <c r="T532" s="297">
        <v>0</v>
      </c>
      <c r="U532" s="298" t="e">
        <f>(Company_data!U532+Misc!T532)/(Company_data!J532-Company_data!I532)</f>
        <v>#DIV/0!</v>
      </c>
      <c r="V532" s="292" t="e">
        <f t="shared" si="114"/>
        <v>#DIV/0!</v>
      </c>
      <c r="W532" s="299">
        <v>1</v>
      </c>
      <c r="X532" s="290">
        <v>4.8867132706263895E-2</v>
      </c>
      <c r="Y532" s="290">
        <v>7.880459473127216E-2</v>
      </c>
      <c r="Z532" s="296"/>
      <c r="AA532" s="296"/>
      <c r="AC532" s="290">
        <v>2.5420837010087793E-3</v>
      </c>
      <c r="AD532" s="292">
        <v>0</v>
      </c>
      <c r="AE532" s="301">
        <f t="shared" si="105"/>
        <v>3.3253782316229219E-2</v>
      </c>
      <c r="AF532" s="292">
        <v>0</v>
      </c>
      <c r="AG532" s="292">
        <v>0</v>
      </c>
      <c r="AH532" s="292">
        <v>0</v>
      </c>
      <c r="AI532" s="292">
        <v>0</v>
      </c>
      <c r="AJ532" s="301">
        <f t="shared" si="107"/>
        <v>3.3253782316229219E-2</v>
      </c>
      <c r="AK532" s="306">
        <f t="shared" si="106"/>
        <v>59098.938070480734</v>
      </c>
      <c r="AL532" s="290">
        <v>0.24035282650359821</v>
      </c>
      <c r="AM532" s="306">
        <f t="shared" si="110"/>
        <v>2774.9050809464507</v>
      </c>
      <c r="AN532" s="290">
        <v>0.20706901109118531</v>
      </c>
      <c r="AO532" s="290">
        <v>0.20640761309974082</v>
      </c>
      <c r="AP532" s="304">
        <v>2.9369000610255037E-2</v>
      </c>
      <c r="AQ532" s="304">
        <v>0.17703861248948582</v>
      </c>
      <c r="AR532" s="304">
        <v>0.21041536447858997</v>
      </c>
      <c r="AS532" s="304">
        <v>0.22430487703358987</v>
      </c>
      <c r="AT532" s="304">
        <v>0.17190281728215961</v>
      </c>
      <c r="AU532" s="290">
        <v>0.17703861248948582</v>
      </c>
      <c r="AV532" s="292">
        <v>2.9369000610255037E-2</v>
      </c>
      <c r="AW532" s="300">
        <f t="shared" si="115"/>
        <v>0.20640761309974087</v>
      </c>
      <c r="AX532" s="292">
        <v>0.17190281728215961</v>
      </c>
      <c r="AY532" s="300">
        <v>0.17713154906617706</v>
      </c>
      <c r="AZ532" s="300"/>
      <c r="BA532" s="235">
        <f>AVERAGE(AU521:AU532)</f>
        <v>0.18880907188712237</v>
      </c>
      <c r="BB532" s="235">
        <f>AVERAGE(AV521:AV532)</f>
        <v>0.11560913017353934</v>
      </c>
      <c r="BC532" s="235">
        <f t="shared" ref="BC532" si="118">AVERAGE(AW521:AW532)</f>
        <v>0.30441820206066172</v>
      </c>
      <c r="BD532" s="235">
        <f>AVERAGE(AL521:AL532)</f>
        <v>0.30441808544608279</v>
      </c>
    </row>
    <row r="533" spans="1:56" x14ac:dyDescent="0.25">
      <c r="A533" s="283">
        <v>2024</v>
      </c>
      <c r="B533" s="283">
        <v>1</v>
      </c>
      <c r="C533" s="283">
        <v>31</v>
      </c>
      <c r="D533" s="283">
        <v>31</v>
      </c>
      <c r="E533" s="283">
        <f t="shared" si="113"/>
        <v>31</v>
      </c>
      <c r="F533" s="286">
        <v>0</v>
      </c>
      <c r="G533" s="290">
        <v>1.8418957566574364E-2</v>
      </c>
      <c r="H533" s="290">
        <v>5.0190882108681709E-2</v>
      </c>
      <c r="I533" s="291">
        <f>I521</f>
        <v>3.1291374430605791E-2</v>
      </c>
      <c r="J533" s="301">
        <f t="shared" si="117"/>
        <v>3.2253455281169088E-2</v>
      </c>
      <c r="Q533" s="305">
        <v>79917.368516693794</v>
      </c>
      <c r="S533" s="301">
        <f t="shared" si="108"/>
        <v>1.8619623856582224E-3</v>
      </c>
      <c r="T533" s="297">
        <v>0</v>
      </c>
      <c r="U533" s="298" t="e">
        <f>(Company_data!U533+Misc!T533)/(Company_data!J533-Company_data!I533)</f>
        <v>#DIV/0!</v>
      </c>
      <c r="V533" s="292" t="e">
        <f t="shared" si="114"/>
        <v>#DIV/0!</v>
      </c>
      <c r="W533" s="299">
        <v>1</v>
      </c>
      <c r="X533" s="290">
        <v>3.1771924542107345E-2</v>
      </c>
      <c r="Y533" s="290">
        <v>5.0190882108681709E-2</v>
      </c>
      <c r="Z533" s="296"/>
      <c r="AA533" s="296"/>
      <c r="AC533" s="290">
        <v>1.619060713183281E-3</v>
      </c>
      <c r="AD533" s="292">
        <v>0</v>
      </c>
      <c r="AE533" s="301">
        <f t="shared" si="105"/>
        <v>3.1291374430605791E-2</v>
      </c>
      <c r="AF533" s="292">
        <v>0</v>
      </c>
      <c r="AG533" s="292">
        <v>0</v>
      </c>
      <c r="AH533" s="292">
        <v>0</v>
      </c>
      <c r="AI533" s="292">
        <v>0</v>
      </c>
      <c r="AJ533" s="301">
        <f t="shared" si="107"/>
        <v>3.1291374430605791E-2</v>
      </c>
      <c r="AK533" s="306">
        <f t="shared" si="106"/>
        <v>75910.025205623009</v>
      </c>
      <c r="AL533" s="290">
        <v>0.2390570387838096</v>
      </c>
      <c r="AM533" s="306">
        <f t="shared" si="110"/>
        <v>4007.3433110707842</v>
      </c>
      <c r="AN533" s="290">
        <v>0.20402013506717293</v>
      </c>
      <c r="AO533" s="290">
        <v>0.20864378774986866</v>
      </c>
      <c r="AP533" s="304">
        <v>2.2364390043417309E-2</v>
      </c>
      <c r="AQ533" s="304">
        <v>0.18627939770645136</v>
      </c>
      <c r="AR533" s="304">
        <v>0.22063808121723524</v>
      </c>
      <c r="AS533" s="304">
        <v>0.22034637472416599</v>
      </c>
      <c r="AT533" s="304">
        <v>0.18208459911848693</v>
      </c>
      <c r="AU533" s="290">
        <v>0.18627939770645136</v>
      </c>
      <c r="AV533" s="292">
        <v>2.2364390043417309E-2</v>
      </c>
      <c r="AW533" s="300">
        <f t="shared" si="115"/>
        <v>0.20864378774986866</v>
      </c>
      <c r="AX533" s="292">
        <v>0.18208459911848693</v>
      </c>
      <c r="AY533" s="300">
        <v>0.18560117750059857</v>
      </c>
      <c r="AZ533" s="300"/>
      <c r="BA533" s="235"/>
      <c r="BB533" s="235"/>
      <c r="BC533" s="235"/>
      <c r="BD533" s="235"/>
    </row>
    <row r="534" spans="1:56" x14ac:dyDescent="0.25">
      <c r="A534" s="283">
        <v>2024</v>
      </c>
      <c r="B534" s="283">
        <v>2</v>
      </c>
      <c r="C534" s="283">
        <v>29</v>
      </c>
      <c r="D534" s="283">
        <v>29</v>
      </c>
      <c r="E534" s="283">
        <f t="shared" si="113"/>
        <v>29</v>
      </c>
      <c r="F534" s="286">
        <v>0</v>
      </c>
      <c r="G534" s="290">
        <v>2.4693183270840427E-2</v>
      </c>
      <c r="H534" s="290">
        <v>6.7287882387218473E-2</v>
      </c>
      <c r="I534" s="291">
        <f t="shared" ref="I534:I597" si="119">I522</f>
        <v>3.1327824545639323E-2</v>
      </c>
      <c r="J534" s="301">
        <f t="shared" si="117"/>
        <v>3.2253455281169081E-2</v>
      </c>
      <c r="Q534" s="305">
        <v>74761.409257552266</v>
      </c>
      <c r="S534" s="301">
        <f t="shared" si="108"/>
        <v>1.6985147743457628E-3</v>
      </c>
      <c r="T534" s="297">
        <v>0</v>
      </c>
      <c r="U534" s="298" t="e">
        <f>(Company_data!U534+Misc!T534)/(Company_data!J534-Company_data!I534)</f>
        <v>#DIV/0!</v>
      </c>
      <c r="V534" s="292" t="e">
        <f t="shared" si="114"/>
        <v>#DIV/0!</v>
      </c>
      <c r="W534" s="299">
        <v>1</v>
      </c>
      <c r="X534" s="290">
        <v>4.2594699116378046E-2</v>
      </c>
      <c r="Y534" s="290">
        <v>6.7287882387218473E-2</v>
      </c>
      <c r="Z534" s="296"/>
      <c r="AA534" s="296"/>
      <c r="AC534" s="290">
        <v>2.3202718064558093E-3</v>
      </c>
      <c r="AD534" s="292">
        <v>0</v>
      </c>
      <c r="AE534" s="301">
        <f t="shared" si="105"/>
        <v>3.1327824545639323E-2</v>
      </c>
      <c r="AF534" s="292">
        <v>0</v>
      </c>
      <c r="AG534" s="292">
        <v>0</v>
      </c>
      <c r="AH534" s="292">
        <v>0</v>
      </c>
      <c r="AI534" s="292">
        <v>0</v>
      </c>
      <c r="AJ534" s="301">
        <f t="shared" si="107"/>
        <v>3.1327824545639323E-2</v>
      </c>
      <c r="AK534" s="306">
        <f t="shared" si="106"/>
        <v>71141.87336368188</v>
      </c>
      <c r="AL534" s="290">
        <v>0.23687875505830003</v>
      </c>
      <c r="AM534" s="306">
        <f t="shared" si="110"/>
        <v>3619.5358938703862</v>
      </c>
      <c r="AN534" s="290">
        <v>0.19943589445822266</v>
      </c>
      <c r="AO534" s="290">
        <v>0.18589863263963796</v>
      </c>
      <c r="AP534" s="304">
        <v>1.3141633859168406E-2</v>
      </c>
      <c r="AQ534" s="304">
        <v>0.17275699878046952</v>
      </c>
      <c r="AR534" s="304">
        <v>0.21218557178745961</v>
      </c>
      <c r="AS534" s="304">
        <v>0.21844082036187332</v>
      </c>
      <c r="AT534" s="304">
        <v>0.17017051729676413</v>
      </c>
      <c r="AU534" s="290">
        <v>0.17275699878046952</v>
      </c>
      <c r="AV534" s="292">
        <v>1.3141633859168406E-2</v>
      </c>
      <c r="AW534" s="300">
        <f t="shared" si="115"/>
        <v>0.18589863263963793</v>
      </c>
      <c r="AX534" s="292">
        <v>0.17017051729676413</v>
      </c>
      <c r="AY534" s="300">
        <v>0.17474271118738222</v>
      </c>
      <c r="AZ534" s="300"/>
      <c r="BA534" s="235"/>
      <c r="BB534" s="235"/>
      <c r="BC534" s="235"/>
      <c r="BD534" s="235"/>
    </row>
    <row r="535" spans="1:56" x14ac:dyDescent="0.25">
      <c r="A535" s="283">
        <v>2024</v>
      </c>
      <c r="B535" s="283">
        <v>3</v>
      </c>
      <c r="C535" s="283">
        <v>31</v>
      </c>
      <c r="D535" s="283">
        <v>31</v>
      </c>
      <c r="E535" s="283">
        <f t="shared" si="113"/>
        <v>31</v>
      </c>
      <c r="F535" s="286">
        <v>0</v>
      </c>
      <c r="G535" s="290">
        <v>4.5464406884770006E-2</v>
      </c>
      <c r="H535" s="290">
        <v>0.12388859021184148</v>
      </c>
      <c r="I535" s="291">
        <f t="shared" si="119"/>
        <v>3.2106926531423899E-2</v>
      </c>
      <c r="J535" s="301">
        <f t="shared" si="117"/>
        <v>3.2253455281169081E-2</v>
      </c>
      <c r="Q535" s="305">
        <v>79917.368516693794</v>
      </c>
      <c r="S535" s="301">
        <f t="shared" si="108"/>
        <v>1.5336301555593443E-3</v>
      </c>
      <c r="T535" s="297">
        <v>0</v>
      </c>
      <c r="U535" s="298" t="e">
        <f>(Company_data!U535+Misc!T535)/(Company_data!J535-Company_data!I535)</f>
        <v>#DIV/0!</v>
      </c>
      <c r="V535" s="292" t="e">
        <f t="shared" si="114"/>
        <v>#DIV/0!</v>
      </c>
      <c r="W535" s="299">
        <v>1</v>
      </c>
      <c r="X535" s="290">
        <v>7.8424183327071476E-2</v>
      </c>
      <c r="Y535" s="290">
        <v>0.12388859021184148</v>
      </c>
      <c r="Z535" s="296"/>
      <c r="AA535" s="296"/>
      <c r="AC535" s="290">
        <v>3.9964061358658542E-3</v>
      </c>
      <c r="AD535" s="292">
        <v>0</v>
      </c>
      <c r="AE535" s="301">
        <f t="shared" si="105"/>
        <v>3.2106926531423899E-2</v>
      </c>
      <c r="AF535" s="292">
        <v>0</v>
      </c>
      <c r="AG535" s="292">
        <v>0</v>
      </c>
      <c r="AH535" s="292">
        <v>0</v>
      </c>
      <c r="AI535" s="292">
        <v>0</v>
      </c>
      <c r="AJ535" s="301">
        <f t="shared" si="107"/>
        <v>3.2106926531423899E-2</v>
      </c>
      <c r="AK535" s="306">
        <f t="shared" si="106"/>
        <v>75910.025205623009</v>
      </c>
      <c r="AL535" s="290">
        <v>0.24679248856870101</v>
      </c>
      <c r="AM535" s="306">
        <f t="shared" si="110"/>
        <v>4007.3433110707842</v>
      </c>
      <c r="AN535" s="290">
        <v>0.23535677665427054</v>
      </c>
      <c r="AO535" s="290">
        <v>0.27309734906521999</v>
      </c>
      <c r="AP535" s="304">
        <v>7.7669005781672101E-2</v>
      </c>
      <c r="AQ535" s="304">
        <v>0.19542834328354788</v>
      </c>
      <c r="AR535" s="304">
        <v>0.20132808168393102</v>
      </c>
      <c r="AS535" s="304">
        <v>0.23495139569056203</v>
      </c>
      <c r="AT535" s="304">
        <v>0.18172736353515384</v>
      </c>
      <c r="AU535" s="290">
        <v>0.19542834328354788</v>
      </c>
      <c r="AV535" s="292">
        <v>7.7669005781672101E-2</v>
      </c>
      <c r="AW535" s="300">
        <f t="shared" si="115"/>
        <v>0.27309734906521999</v>
      </c>
      <c r="AX535" s="292">
        <v>0.18172736353515384</v>
      </c>
      <c r="AY535" s="300">
        <v>0.18989236976950052</v>
      </c>
      <c r="AZ535" s="300"/>
      <c r="BA535" s="235"/>
      <c r="BB535" s="235"/>
      <c r="BC535" s="235"/>
      <c r="BD535" s="235"/>
    </row>
    <row r="536" spans="1:56" x14ac:dyDescent="0.25">
      <c r="A536" s="283">
        <v>2024</v>
      </c>
      <c r="B536" s="283">
        <v>4</v>
      </c>
      <c r="C536" s="283">
        <v>30</v>
      </c>
      <c r="D536" s="283">
        <v>31</v>
      </c>
      <c r="E536" s="283">
        <f t="shared" si="113"/>
        <v>30</v>
      </c>
      <c r="F536" s="286">
        <v>0</v>
      </c>
      <c r="G536" s="290">
        <v>8.0198870665118369E-2</v>
      </c>
      <c r="H536" s="290">
        <v>0.21853853825621256</v>
      </c>
      <c r="I536" s="291">
        <f t="shared" si="119"/>
        <v>3.2707454333999561E-2</v>
      </c>
      <c r="J536" s="301">
        <f t="shared" si="117"/>
        <v>3.2253455281169081E-2</v>
      </c>
      <c r="Q536" s="305">
        <v>79917.368516693794</v>
      </c>
      <c r="S536" s="301">
        <f t="shared" si="108"/>
        <v>1.3678422742929193E-3</v>
      </c>
      <c r="T536" s="297">
        <v>0</v>
      </c>
      <c r="U536" s="298" t="e">
        <f>(Company_data!U536+Misc!T536)/(Company_data!J536-Company_data!I536)</f>
        <v>#DIV/0!</v>
      </c>
      <c r="V536" s="292" t="e">
        <f t="shared" si="114"/>
        <v>#DIV/0!</v>
      </c>
      <c r="W536" s="299">
        <v>1</v>
      </c>
      <c r="X536" s="290">
        <v>0.1383396675910942</v>
      </c>
      <c r="Y536" s="290">
        <v>0.21853853825621256</v>
      </c>
      <c r="Z536" s="296"/>
      <c r="AA536" s="296"/>
      <c r="AC536" s="290">
        <v>7.2846179418737528E-3</v>
      </c>
      <c r="AD536" s="292">
        <v>0</v>
      </c>
      <c r="AE536" s="301">
        <f t="shared" si="105"/>
        <v>3.2707454333999561E-2</v>
      </c>
      <c r="AF536" s="292">
        <v>0</v>
      </c>
      <c r="AG536" s="292">
        <v>0</v>
      </c>
      <c r="AH536" s="292">
        <v>0</v>
      </c>
      <c r="AI536" s="292">
        <v>0</v>
      </c>
      <c r="AJ536" s="301">
        <f t="shared" si="107"/>
        <v>3.2707454333999561E-2</v>
      </c>
      <c r="AK536" s="306">
        <f t="shared" si="106"/>
        <v>75910.025205623009</v>
      </c>
      <c r="AL536" s="290">
        <v>0.26972511235649066</v>
      </c>
      <c r="AM536" s="306">
        <f t="shared" si="110"/>
        <v>4007.3433110707842</v>
      </c>
      <c r="AN536" s="290">
        <v>0.27001668046104588</v>
      </c>
      <c r="AO536" s="290">
        <v>0.26823206417149725</v>
      </c>
      <c r="AP536" s="304">
        <v>7.8676030704876554E-2</v>
      </c>
      <c r="AQ536" s="304">
        <v>0.1895560334666207</v>
      </c>
      <c r="AR536" s="304">
        <v>0.18952624169137236</v>
      </c>
      <c r="AS536" s="304">
        <v>0.26432584757613875</v>
      </c>
      <c r="AT536" s="304">
        <v>0.27874212915440066</v>
      </c>
      <c r="AU536" s="290">
        <v>0.1895560334666207</v>
      </c>
      <c r="AV536" s="292">
        <v>7.8676030704876554E-2</v>
      </c>
      <c r="AW536" s="300">
        <f t="shared" si="115"/>
        <v>0.26823206417149725</v>
      </c>
      <c r="AX536" s="292">
        <v>0.19103245734716306</v>
      </c>
      <c r="AY536" s="300">
        <v>0.18981780979592755</v>
      </c>
      <c r="AZ536" s="300"/>
      <c r="BA536" s="235"/>
      <c r="BB536" s="235"/>
      <c r="BC536" s="235"/>
      <c r="BD536" s="235"/>
    </row>
    <row r="537" spans="1:56" x14ac:dyDescent="0.25">
      <c r="A537" s="283">
        <v>2024</v>
      </c>
      <c r="B537" s="283">
        <v>5</v>
      </c>
      <c r="C537" s="283">
        <v>31</v>
      </c>
      <c r="D537" s="283">
        <v>30</v>
      </c>
      <c r="E537" s="283">
        <f t="shared" si="113"/>
        <v>31</v>
      </c>
      <c r="F537" s="286">
        <v>0</v>
      </c>
      <c r="G537" s="290">
        <v>0.14647720429081285</v>
      </c>
      <c r="H537" s="290">
        <v>0.39914420051171196</v>
      </c>
      <c r="I537" s="291">
        <f t="shared" si="119"/>
        <v>3.2211093719053466E-2</v>
      </c>
      <c r="J537" s="301">
        <f t="shared" si="117"/>
        <v>3.2253455281169081E-2</v>
      </c>
      <c r="Q537" s="305">
        <v>77339.38888712303</v>
      </c>
      <c r="S537" s="301">
        <f t="shared" si="108"/>
        <v>1.2008797535061101E-3</v>
      </c>
      <c r="T537" s="297">
        <v>0</v>
      </c>
      <c r="U537" s="298" t="e">
        <f>(Company_data!U537+Misc!T537)/(Company_data!J537-Company_data!I537)</f>
        <v>#DIV/0!</v>
      </c>
      <c r="V537" s="292" t="e">
        <f t="shared" si="114"/>
        <v>#DIV/0!</v>
      </c>
      <c r="W537" s="299">
        <v>1</v>
      </c>
      <c r="X537" s="290">
        <v>0.25266699622089916</v>
      </c>
      <c r="Y537" s="290">
        <v>0.39914420051171196</v>
      </c>
      <c r="Z537" s="296"/>
      <c r="AA537" s="296"/>
      <c r="AC537" s="290">
        <v>1.2875619371345548E-2</v>
      </c>
      <c r="AD537" s="292">
        <v>0</v>
      </c>
      <c r="AE537" s="301">
        <f t="shared" si="105"/>
        <v>3.2211093719053466E-2</v>
      </c>
      <c r="AF537" s="292">
        <v>0</v>
      </c>
      <c r="AG537" s="292">
        <v>0</v>
      </c>
      <c r="AH537" s="292">
        <v>0</v>
      </c>
      <c r="AI537" s="292">
        <v>0</v>
      </c>
      <c r="AJ537" s="301">
        <f t="shared" si="107"/>
        <v>3.2211093719053466E-2</v>
      </c>
      <c r="AK537" s="306">
        <f t="shared" si="106"/>
        <v>73461.31471511905</v>
      </c>
      <c r="AL537" s="290">
        <v>0.32615600978481307</v>
      </c>
      <c r="AM537" s="306">
        <f t="shared" si="110"/>
        <v>3878.0741720039846</v>
      </c>
      <c r="AN537" s="290">
        <v>0.35337767545325383</v>
      </c>
      <c r="AO537" s="290">
        <v>0.3501182080485758</v>
      </c>
      <c r="AP537" s="304">
        <v>0.14369585165942753</v>
      </c>
      <c r="AQ537" s="304">
        <v>0.2064223563891483</v>
      </c>
      <c r="AR537" s="304">
        <v>0.17967880549400028</v>
      </c>
      <c r="AS537" s="304">
        <v>0.33416936241158013</v>
      </c>
      <c r="AT537" s="304">
        <v>0.36958250649443247</v>
      </c>
      <c r="AU537" s="290">
        <v>0.2064223563891483</v>
      </c>
      <c r="AV537" s="292">
        <v>0.14369585165942753</v>
      </c>
      <c r="AW537" s="300">
        <f t="shared" si="115"/>
        <v>0.35011820804857585</v>
      </c>
      <c r="AX537" s="292">
        <v>0.20938738891933237</v>
      </c>
      <c r="AY537" s="300">
        <v>0.20690047116244101</v>
      </c>
      <c r="AZ537" s="300"/>
      <c r="BA537" s="235"/>
      <c r="BB537" s="235"/>
      <c r="BC537" s="235"/>
      <c r="BD537" s="235"/>
    </row>
    <row r="538" spans="1:56" x14ac:dyDescent="0.25">
      <c r="A538" s="283">
        <v>2024</v>
      </c>
      <c r="B538" s="283">
        <v>6</v>
      </c>
      <c r="C538" s="283">
        <v>30</v>
      </c>
      <c r="D538" s="283">
        <v>31</v>
      </c>
      <c r="E538" s="283">
        <f t="shared" si="113"/>
        <v>30</v>
      </c>
      <c r="F538" s="286">
        <v>0</v>
      </c>
      <c r="G538" s="290">
        <v>0.19068382393623839</v>
      </c>
      <c r="H538" s="290">
        <v>0.51960537357361092</v>
      </c>
      <c r="I538" s="291">
        <f t="shared" si="119"/>
        <v>3.32701466606663E-2</v>
      </c>
      <c r="J538" s="301">
        <f t="shared" si="117"/>
        <v>3.2253455281169081E-2</v>
      </c>
      <c r="Q538" s="305">
        <v>79917.368516693794</v>
      </c>
      <c r="S538" s="301">
        <f t="shared" si="108"/>
        <v>1.0341007132973826E-3</v>
      </c>
      <c r="T538" s="297">
        <v>0</v>
      </c>
      <c r="U538" s="298" t="e">
        <f>(Company_data!U538+Misc!T538)/(Company_data!J538-Company_data!I538)</f>
        <v>#DIV/0!</v>
      </c>
      <c r="V538" s="292" t="e">
        <f t="shared" si="114"/>
        <v>#DIV/0!</v>
      </c>
      <c r="W538" s="299">
        <v>1</v>
      </c>
      <c r="X538" s="290">
        <v>0.32892154963737247</v>
      </c>
      <c r="Y538" s="290">
        <v>0.51960537357361092</v>
      </c>
      <c r="Z538" s="296"/>
      <c r="AA538" s="296"/>
      <c r="AC538" s="290">
        <v>1.7320179119120364E-2</v>
      </c>
      <c r="AD538" s="292">
        <v>0</v>
      </c>
      <c r="AE538" s="301">
        <f t="shared" ref="AE538:AE601" si="120">I538</f>
        <v>3.32701466606663E-2</v>
      </c>
      <c r="AF538" s="292">
        <v>0</v>
      </c>
      <c r="AG538" s="292">
        <v>0</v>
      </c>
      <c r="AH538" s="292">
        <v>0</v>
      </c>
      <c r="AI538" s="292">
        <v>0</v>
      </c>
      <c r="AJ538" s="301">
        <f t="shared" si="107"/>
        <v>3.32701466606663E-2</v>
      </c>
      <c r="AK538" s="306">
        <f t="shared" ref="AK538:AK601" si="121">Q538-AM538</f>
        <v>75910.025205623009</v>
      </c>
      <c r="AL538" s="290">
        <v>0.36536067229619912</v>
      </c>
      <c r="AM538" s="306">
        <f t="shared" si="110"/>
        <v>4007.3433110707842</v>
      </c>
      <c r="AN538" s="290">
        <v>0.39914932622883942</v>
      </c>
      <c r="AO538" s="290">
        <v>0.39490615602547086</v>
      </c>
      <c r="AP538" s="304">
        <v>0.18706306288993463</v>
      </c>
      <c r="AQ538" s="304">
        <v>0.20784309313553623</v>
      </c>
      <c r="AR538" s="304">
        <v>0.17467684835996075</v>
      </c>
      <c r="AS538" s="304">
        <v>0.3806614632662037</v>
      </c>
      <c r="AT538" s="304">
        <v>0.42036166501806543</v>
      </c>
      <c r="AU538" s="290">
        <v>0.20784309313553623</v>
      </c>
      <c r="AV538" s="292">
        <v>0.18706306288993463</v>
      </c>
      <c r="AW538" s="300">
        <f t="shared" si="115"/>
        <v>0.39490615602547086</v>
      </c>
      <c r="AX538" s="292">
        <v>0.21181988035586791</v>
      </c>
      <c r="AY538" s="300">
        <v>0.20846550229260108</v>
      </c>
      <c r="AZ538" s="300"/>
      <c r="BA538" s="235"/>
      <c r="BB538" s="235"/>
      <c r="BC538" s="235"/>
      <c r="BD538" s="235"/>
    </row>
    <row r="539" spans="1:56" x14ac:dyDescent="0.25">
      <c r="A539" s="283">
        <v>2024</v>
      </c>
      <c r="B539" s="283">
        <v>7</v>
      </c>
      <c r="C539" s="283">
        <v>31</v>
      </c>
      <c r="D539" s="283">
        <v>30</v>
      </c>
      <c r="E539" s="283">
        <f t="shared" si="113"/>
        <v>31</v>
      </c>
      <c r="F539" s="286">
        <v>0</v>
      </c>
      <c r="G539" s="290">
        <v>0.22601564601521087</v>
      </c>
      <c r="H539" s="290">
        <v>0.61588309777385408</v>
      </c>
      <c r="I539" s="291">
        <f t="shared" si="119"/>
        <v>3.3307233503051287E-2</v>
      </c>
      <c r="J539" s="301">
        <f t="shared" si="117"/>
        <v>3.2253455281169081E-2</v>
      </c>
      <c r="Q539" s="305">
        <v>77339.38888712303</v>
      </c>
      <c r="S539" s="301">
        <f t="shared" si="108"/>
        <v>8.6620764449427123E-4</v>
      </c>
      <c r="T539" s="297">
        <v>0</v>
      </c>
      <c r="U539" s="298" t="e">
        <f>(Company_data!U539+Misc!T539)/(Company_data!J539-Company_data!I539)</f>
        <v>#DIV/0!</v>
      </c>
      <c r="V539" s="292" t="e">
        <f t="shared" si="114"/>
        <v>#DIV/0!</v>
      </c>
      <c r="W539" s="299">
        <v>1</v>
      </c>
      <c r="X539" s="290">
        <v>0.38986745175864307</v>
      </c>
      <c r="Y539" s="290">
        <v>0.61588309777385408</v>
      </c>
      <c r="Z539" s="296"/>
      <c r="AA539" s="296"/>
      <c r="AC539" s="290">
        <v>1.9867196702382385E-2</v>
      </c>
      <c r="AD539" s="292">
        <v>0</v>
      </c>
      <c r="AE539" s="301">
        <f t="shared" si="120"/>
        <v>3.3307233503051287E-2</v>
      </c>
      <c r="AF539" s="292">
        <v>0</v>
      </c>
      <c r="AG539" s="292">
        <v>0</v>
      </c>
      <c r="AH539" s="292">
        <v>0</v>
      </c>
      <c r="AI539" s="292">
        <v>0</v>
      </c>
      <c r="AJ539" s="301">
        <f t="shared" ref="AJ539:AJ602" si="122">I539</f>
        <v>3.3307233503051287E-2</v>
      </c>
      <c r="AK539" s="306">
        <f t="shared" si="121"/>
        <v>73461.31471511905</v>
      </c>
      <c r="AL539" s="290">
        <v>0.40293005345593064</v>
      </c>
      <c r="AM539" s="306">
        <f t="shared" si="110"/>
        <v>3878.0741720039846</v>
      </c>
      <c r="AN539" s="290">
        <v>0.44623102087906619</v>
      </c>
      <c r="AO539" s="290">
        <v>0.44120163330507051</v>
      </c>
      <c r="AP539" s="304">
        <v>0.221723993844334</v>
      </c>
      <c r="AQ539" s="304">
        <v>0.21947763946073665</v>
      </c>
      <c r="AR539" s="304">
        <v>0.17691440744071979</v>
      </c>
      <c r="AS539" s="304">
        <v>0.42492794392633593</v>
      </c>
      <c r="AT539" s="304">
        <v>0.47142541123240811</v>
      </c>
      <c r="AU539" s="290">
        <v>0.21947763946073665</v>
      </c>
      <c r="AV539" s="292">
        <v>0.221723993844334</v>
      </c>
      <c r="AW539" s="300">
        <f t="shared" si="115"/>
        <v>0.44120163330507067</v>
      </c>
      <c r="AX539" s="292">
        <v>0.22424290141787689</v>
      </c>
      <c r="AY539" s="300">
        <v>0.2202153748638552</v>
      </c>
      <c r="AZ539" s="300"/>
      <c r="BA539" s="235"/>
      <c r="BB539" s="235"/>
      <c r="BC539" s="235"/>
      <c r="BD539" s="235"/>
    </row>
    <row r="540" spans="1:56" x14ac:dyDescent="0.25">
      <c r="A540" s="283">
        <v>2024</v>
      </c>
      <c r="B540" s="283">
        <v>8</v>
      </c>
      <c r="C540" s="283">
        <v>31</v>
      </c>
      <c r="D540" s="283">
        <v>31</v>
      </c>
      <c r="E540" s="283">
        <f t="shared" si="113"/>
        <v>31</v>
      </c>
      <c r="F540" s="286">
        <v>0</v>
      </c>
      <c r="G540" s="290">
        <v>0.22868721041395046</v>
      </c>
      <c r="H540" s="290">
        <v>0.62316299802327002</v>
      </c>
      <c r="I540" s="291">
        <f t="shared" si="119"/>
        <v>3.1707928155365571E-2</v>
      </c>
      <c r="J540" s="301">
        <f t="shared" si="117"/>
        <v>3.2253455281169081E-2</v>
      </c>
      <c r="Q540" s="305">
        <v>79917.368516693794</v>
      </c>
      <c r="S540" s="301">
        <f t="shared" si="108"/>
        <v>6.9539817733527132E-4</v>
      </c>
      <c r="T540" s="297">
        <v>0</v>
      </c>
      <c r="U540" s="298" t="e">
        <f>(Company_data!U540+Misc!T540)/(Company_data!J540-Company_data!I540)</f>
        <v>#DIV/0!</v>
      </c>
      <c r="V540" s="292" t="e">
        <f t="shared" si="114"/>
        <v>#DIV/0!</v>
      </c>
      <c r="W540" s="299">
        <v>1</v>
      </c>
      <c r="X540" s="290">
        <v>0.39447578760931962</v>
      </c>
      <c r="Y540" s="290">
        <v>0.62316299802327002</v>
      </c>
      <c r="Z540" s="296"/>
      <c r="AA540" s="296"/>
      <c r="AC540" s="290">
        <v>2.0102032194299034E-2</v>
      </c>
      <c r="AD540" s="292">
        <v>0</v>
      </c>
      <c r="AE540" s="301">
        <f t="shared" si="120"/>
        <v>3.1707928155365571E-2</v>
      </c>
      <c r="AF540" s="292">
        <v>0</v>
      </c>
      <c r="AG540" s="292">
        <v>0</v>
      </c>
      <c r="AH540" s="292">
        <v>0</v>
      </c>
      <c r="AI540" s="292">
        <v>0</v>
      </c>
      <c r="AJ540" s="301">
        <f t="shared" si="122"/>
        <v>3.1707928155365571E-2</v>
      </c>
      <c r="AK540" s="306">
        <f t="shared" si="121"/>
        <v>77049.966599715801</v>
      </c>
      <c r="AL540" s="290">
        <v>0.41361338636243555</v>
      </c>
      <c r="AM540" s="306">
        <f t="shared" si="110"/>
        <v>2867.4019169779995</v>
      </c>
      <c r="AN540" s="290">
        <v>0.44918109677100221</v>
      </c>
      <c r="AO540" s="290">
        <v>0.44409226051269202</v>
      </c>
      <c r="AP540" s="304">
        <v>0.22434482978531572</v>
      </c>
      <c r="AQ540" s="304">
        <v>0.21974743072737626</v>
      </c>
      <c r="AR540" s="304">
        <v>0.18492617594848515</v>
      </c>
      <c r="AS540" s="304">
        <v>0.43514279550545953</v>
      </c>
      <c r="AT540" s="304">
        <v>0.47467775552626623</v>
      </c>
      <c r="AU540" s="290">
        <v>0.21974743072737626</v>
      </c>
      <c r="AV540" s="292">
        <v>0.22434482978531572</v>
      </c>
      <c r="AW540" s="300">
        <f t="shared" si="115"/>
        <v>0.44409226051269202</v>
      </c>
      <c r="AX540" s="292">
        <v>0.2245734834140615</v>
      </c>
      <c r="AY540" s="300">
        <v>0.22049388635705175</v>
      </c>
      <c r="AZ540" s="300"/>
      <c r="BA540" s="235"/>
      <c r="BB540" s="235"/>
      <c r="BC540" s="235"/>
      <c r="BD540" s="235"/>
    </row>
    <row r="541" spans="1:56" x14ac:dyDescent="0.25">
      <c r="A541" s="283">
        <v>2024</v>
      </c>
      <c r="B541" s="283">
        <v>9</v>
      </c>
      <c r="C541" s="283">
        <v>30</v>
      </c>
      <c r="D541" s="283">
        <v>31</v>
      </c>
      <c r="E541" s="283">
        <f t="shared" si="113"/>
        <v>30</v>
      </c>
      <c r="F541" s="286">
        <v>0</v>
      </c>
      <c r="G541" s="290">
        <v>0.19446839582534819</v>
      </c>
      <c r="H541" s="290">
        <v>0.52991817226656501</v>
      </c>
      <c r="I541" s="291">
        <f t="shared" si="119"/>
        <v>3.222580735008565E-2</v>
      </c>
      <c r="J541" s="301">
        <f t="shared" si="117"/>
        <v>3.2253455281169081E-2</v>
      </c>
      <c r="Q541" s="305">
        <v>79917.368516693794</v>
      </c>
      <c r="S541" s="301">
        <f t="shared" si="108"/>
        <v>5.2393633770669856E-4</v>
      </c>
      <c r="T541" s="297">
        <v>0</v>
      </c>
      <c r="U541" s="298" t="e">
        <f>(Company_data!U541+Misc!T541)/(Company_data!J541-Company_data!I541)</f>
        <v>#DIV/0!</v>
      </c>
      <c r="V541" s="292" t="e">
        <f t="shared" si="114"/>
        <v>#DIV/0!</v>
      </c>
      <c r="W541" s="299">
        <v>1</v>
      </c>
      <c r="X541" s="290">
        <v>0.33544977644121665</v>
      </c>
      <c r="Y541" s="290">
        <v>0.52991817226656501</v>
      </c>
      <c r="Z541" s="296"/>
      <c r="AA541" s="296"/>
      <c r="AC541" s="290">
        <v>1.7663939075552162E-2</v>
      </c>
      <c r="AD541" s="292">
        <v>0</v>
      </c>
      <c r="AE541" s="301">
        <f t="shared" si="120"/>
        <v>3.222580735008565E-2</v>
      </c>
      <c r="AF541" s="292">
        <v>0</v>
      </c>
      <c r="AG541" s="292">
        <v>0</v>
      </c>
      <c r="AH541" s="292">
        <v>0</v>
      </c>
      <c r="AI541" s="292">
        <v>0</v>
      </c>
      <c r="AJ541" s="301">
        <f t="shared" si="122"/>
        <v>3.222580735008565E-2</v>
      </c>
      <c r="AK541" s="306">
        <f t="shared" si="121"/>
        <v>77049.966599715801</v>
      </c>
      <c r="AL541" s="290">
        <v>0.39004149037391084</v>
      </c>
      <c r="AM541" s="306">
        <f t="shared" si="110"/>
        <v>2867.4019169779995</v>
      </c>
      <c r="AN541" s="290">
        <v>0.40306508735385194</v>
      </c>
      <c r="AO541" s="290">
        <v>0.39873770139300119</v>
      </c>
      <c r="AP541" s="304">
        <v>0.19077577220470457</v>
      </c>
      <c r="AQ541" s="304">
        <v>0.2079619291882967</v>
      </c>
      <c r="AR541" s="304">
        <v>0.1955730945485627</v>
      </c>
      <c r="AS541" s="304">
        <v>0.40357450403573519</v>
      </c>
      <c r="AT541" s="304">
        <v>0.42470612913966388</v>
      </c>
      <c r="AU541" s="290">
        <v>0.2079619291882967</v>
      </c>
      <c r="AV541" s="292">
        <v>0.19077577220470457</v>
      </c>
      <c r="AW541" s="300">
        <f t="shared" si="115"/>
        <v>0.39873770139300124</v>
      </c>
      <c r="AX541" s="292">
        <v>0.21202533908285426</v>
      </c>
      <c r="AY541" s="300">
        <v>0.20859669152850374</v>
      </c>
      <c r="AZ541" s="300"/>
      <c r="BA541" s="235"/>
      <c r="BB541" s="235"/>
      <c r="BC541" s="235"/>
      <c r="BD541" s="235"/>
    </row>
    <row r="542" spans="1:56" x14ac:dyDescent="0.25">
      <c r="A542" s="283">
        <v>2024</v>
      </c>
      <c r="B542" s="283">
        <v>10</v>
      </c>
      <c r="C542" s="283">
        <v>31</v>
      </c>
      <c r="D542" s="283">
        <v>30</v>
      </c>
      <c r="E542" s="283">
        <f t="shared" si="113"/>
        <v>31</v>
      </c>
      <c r="F542" s="286">
        <v>0</v>
      </c>
      <c r="G542" s="290">
        <v>0.13905467215541148</v>
      </c>
      <c r="H542" s="290">
        <v>0.37891811366563011</v>
      </c>
      <c r="I542" s="291">
        <f t="shared" si="119"/>
        <v>3.1422201488634983E-2</v>
      </c>
      <c r="J542" s="301">
        <f t="shared" si="117"/>
        <v>3.2253455281169088E-2</v>
      </c>
      <c r="Q542" s="305">
        <v>77339.38888712303</v>
      </c>
      <c r="S542" s="301">
        <f t="shared" ref="S542:S605" si="123">J542-J530</f>
        <v>3.5072727440561141E-4</v>
      </c>
      <c r="T542" s="297">
        <v>0</v>
      </c>
      <c r="U542" s="298" t="e">
        <f>(Company_data!U542+Misc!T542)/(Company_data!J542-Company_data!I542)</f>
        <v>#DIV/0!</v>
      </c>
      <c r="V542" s="292" t="e">
        <f t="shared" si="114"/>
        <v>#DIV/0!</v>
      </c>
      <c r="W542" s="299">
        <v>1</v>
      </c>
      <c r="X542" s="290">
        <v>0.23986344151021866</v>
      </c>
      <c r="Y542" s="290">
        <v>0.37891811366563011</v>
      </c>
      <c r="Z542" s="296"/>
      <c r="AA542" s="296"/>
      <c r="AC542" s="290">
        <v>1.2223164956955811E-2</v>
      </c>
      <c r="AD542" s="292">
        <v>0</v>
      </c>
      <c r="AE542" s="301">
        <f t="shared" si="120"/>
        <v>3.1422201488634983E-2</v>
      </c>
      <c r="AF542" s="292">
        <v>0</v>
      </c>
      <c r="AG542" s="292">
        <v>0</v>
      </c>
      <c r="AH542" s="292">
        <v>0</v>
      </c>
      <c r="AI542" s="292">
        <v>0</v>
      </c>
      <c r="AJ542" s="301">
        <f t="shared" si="122"/>
        <v>3.1422201488634983E-2</v>
      </c>
      <c r="AK542" s="306">
        <f t="shared" si="121"/>
        <v>74564.483806176577</v>
      </c>
      <c r="AL542" s="290">
        <v>0.34573302652925741</v>
      </c>
      <c r="AM542" s="306">
        <f t="shared" si="110"/>
        <v>2774.9050809464507</v>
      </c>
      <c r="AN542" s="290">
        <v>0.34378745097458008</v>
      </c>
      <c r="AO542" s="290">
        <v>0.34069315262588357</v>
      </c>
      <c r="AP542" s="304">
        <v>0.13641426076731591</v>
      </c>
      <c r="AQ542" s="304">
        <v>0.20427889185856765</v>
      </c>
      <c r="AR542" s="304">
        <v>0.20667835437384596</v>
      </c>
      <c r="AS542" s="304">
        <v>0.34933849103142312</v>
      </c>
      <c r="AT542" s="304">
        <v>0.35915515250107238</v>
      </c>
      <c r="AU542" s="290">
        <v>0.20427889185856765</v>
      </c>
      <c r="AV542" s="292">
        <v>0.13641426076731591</v>
      </c>
      <c r="AW542" s="300">
        <f t="shared" si="115"/>
        <v>0.34069315262588357</v>
      </c>
      <c r="AX542" s="292">
        <v>0.20707770356862909</v>
      </c>
      <c r="AY542" s="300">
        <v>0.20473277881916854</v>
      </c>
      <c r="AZ542" s="300"/>
      <c r="BA542" s="235"/>
      <c r="BB542" s="235"/>
      <c r="BC542" s="235"/>
      <c r="BD542" s="235"/>
    </row>
    <row r="543" spans="1:56" x14ac:dyDescent="0.25">
      <c r="A543" s="283">
        <v>2024</v>
      </c>
      <c r="B543" s="283">
        <v>11</v>
      </c>
      <c r="C543" s="283">
        <v>30</v>
      </c>
      <c r="D543" s="283">
        <v>31</v>
      </c>
      <c r="E543" s="283">
        <f t="shared" si="113"/>
        <v>30</v>
      </c>
      <c r="F543" s="286">
        <v>0</v>
      </c>
      <c r="G543" s="290">
        <v>5.4562340820183901E-2</v>
      </c>
      <c r="H543" s="290">
        <v>0.14868007626280047</v>
      </c>
      <c r="I543" s="291">
        <f t="shared" si="119"/>
        <v>3.2209690339273976E-2</v>
      </c>
      <c r="J543" s="301">
        <f t="shared" si="117"/>
        <v>3.2253455281169081E-2</v>
      </c>
      <c r="Q543" s="305">
        <v>79917.368516693794</v>
      </c>
      <c r="S543" s="301">
        <f t="shared" si="123"/>
        <v>1.7587552786216265E-4</v>
      </c>
      <c r="T543" s="297">
        <v>0</v>
      </c>
      <c r="U543" s="298" t="e">
        <f>(Company_data!U543+Misc!T543)/(Company_data!J543-Company_data!I543)</f>
        <v>#DIV/0!</v>
      </c>
      <c r="V543" s="292" t="e">
        <f t="shared" si="114"/>
        <v>#DIV/0!</v>
      </c>
      <c r="W543" s="299">
        <v>1</v>
      </c>
      <c r="X543" s="290">
        <v>9.4117735442616549E-2</v>
      </c>
      <c r="Y543" s="290">
        <v>0.14868007626280047</v>
      </c>
      <c r="Z543" s="296"/>
      <c r="AA543" s="296"/>
      <c r="AC543" s="290">
        <v>4.9560025420933487E-3</v>
      </c>
      <c r="AD543" s="292">
        <v>0</v>
      </c>
      <c r="AE543" s="301">
        <f t="shared" si="120"/>
        <v>3.2209690339273976E-2</v>
      </c>
      <c r="AF543" s="292">
        <v>0</v>
      </c>
      <c r="AG543" s="292">
        <v>0</v>
      </c>
      <c r="AH543" s="292">
        <v>0</v>
      </c>
      <c r="AI543" s="292">
        <v>0</v>
      </c>
      <c r="AJ543" s="301">
        <f t="shared" si="122"/>
        <v>3.2209690339273976E-2</v>
      </c>
      <c r="AK543" s="306">
        <f t="shared" si="121"/>
        <v>77049.966599715801</v>
      </c>
      <c r="AL543" s="290">
        <v>0.27088305034667737</v>
      </c>
      <c r="AM543" s="306">
        <f t="shared" si="110"/>
        <v>2867.4019169779995</v>
      </c>
      <c r="AN543" s="290">
        <v>0.23876615361272979</v>
      </c>
      <c r="AO543" s="290">
        <v>0.23755201130104817</v>
      </c>
      <c r="AP543" s="304">
        <v>5.3526294897888307E-2</v>
      </c>
      <c r="AQ543" s="304">
        <v>0.18402571640315987</v>
      </c>
      <c r="AR543" s="304">
        <v>0.21632070952649343</v>
      </c>
      <c r="AS543" s="304">
        <v>0.25796768182730656</v>
      </c>
      <c r="AT543" s="304">
        <v>0.24459666111730144</v>
      </c>
      <c r="AU543" s="290">
        <v>0.18402571640315987</v>
      </c>
      <c r="AV543" s="292">
        <v>5.3526294897888307E-2</v>
      </c>
      <c r="AW543" s="300">
        <f t="shared" si="115"/>
        <v>0.23755201130104819</v>
      </c>
      <c r="AX543" s="292">
        <v>0.18492443672456521</v>
      </c>
      <c r="AY543" s="300">
        <v>0.18420381279254594</v>
      </c>
      <c r="AZ543" s="300"/>
      <c r="BA543" s="235"/>
      <c r="BB543" s="235"/>
      <c r="BC543" s="235"/>
      <c r="BD543" s="235"/>
    </row>
    <row r="544" spans="1:56" x14ac:dyDescent="0.25">
      <c r="A544" s="283">
        <v>2024</v>
      </c>
      <c r="B544" s="283">
        <v>12</v>
      </c>
      <c r="C544" s="283">
        <v>31</v>
      </c>
      <c r="D544" s="283">
        <v>30</v>
      </c>
      <c r="E544" s="283">
        <f t="shared" si="113"/>
        <v>31</v>
      </c>
      <c r="F544" s="286">
        <v>0</v>
      </c>
      <c r="G544" s="290">
        <v>2.9749128165761675E-2</v>
      </c>
      <c r="H544" s="290">
        <v>8.1065118870432704E-2</v>
      </c>
      <c r="I544" s="291">
        <f t="shared" si="119"/>
        <v>3.3253782316229219E-2</v>
      </c>
      <c r="J544" s="301">
        <f t="shared" si="117"/>
        <v>3.2253455281169081E-2</v>
      </c>
      <c r="Q544" s="305">
        <v>77339.38888712303</v>
      </c>
      <c r="S544" s="301">
        <f t="shared" si="123"/>
        <v>0</v>
      </c>
      <c r="T544" s="297">
        <v>0</v>
      </c>
      <c r="U544" s="298" t="e">
        <f>(Company_data!U544+Misc!T544)/(Company_data!J544-Company_data!I544)</f>
        <v>#DIV/0!</v>
      </c>
      <c r="V544" s="292" t="e">
        <f t="shared" si="114"/>
        <v>#DIV/0!</v>
      </c>
      <c r="W544" s="299">
        <v>1</v>
      </c>
      <c r="X544" s="290">
        <v>5.1315990704671029E-2</v>
      </c>
      <c r="Y544" s="290">
        <v>8.1065118870432704E-2</v>
      </c>
      <c r="Z544" s="296"/>
      <c r="AA544" s="296"/>
      <c r="AC544" s="290">
        <v>2.6150038345300873E-3</v>
      </c>
      <c r="AD544" s="292">
        <v>0</v>
      </c>
      <c r="AE544" s="301">
        <f t="shared" si="120"/>
        <v>3.3253782316229219E-2</v>
      </c>
      <c r="AF544" s="292">
        <v>0</v>
      </c>
      <c r="AG544" s="292">
        <v>0</v>
      </c>
      <c r="AH544" s="292">
        <v>0</v>
      </c>
      <c r="AI544" s="292">
        <v>0</v>
      </c>
      <c r="AJ544" s="301">
        <f t="shared" si="122"/>
        <v>3.3253782316229219E-2</v>
      </c>
      <c r="AK544" s="306">
        <f t="shared" si="121"/>
        <v>74564.483806176577</v>
      </c>
      <c r="AL544" s="290">
        <v>0.2506555779846642</v>
      </c>
      <c r="AM544" s="306">
        <f t="shared" si="110"/>
        <v>2774.9050809464507</v>
      </c>
      <c r="AN544" s="290">
        <v>0.21533802133861885</v>
      </c>
      <c r="AO544" s="290">
        <v>0.21467603223223633</v>
      </c>
      <c r="AP544" s="304">
        <v>2.9184242890227731E-2</v>
      </c>
      <c r="AQ544" s="304">
        <v>0.18549178934200855</v>
      </c>
      <c r="AR544" s="304">
        <v>0.22090644981890253</v>
      </c>
      <c r="AS544" s="304">
        <v>0.23382321345257723</v>
      </c>
      <c r="AT544" s="304">
        <v>0.18012842139928131</v>
      </c>
      <c r="AU544" s="290">
        <v>0.18549178934200855</v>
      </c>
      <c r="AV544" s="292">
        <v>2.9184242890227731E-2</v>
      </c>
      <c r="AW544" s="300">
        <f t="shared" si="115"/>
        <v>0.21467603223223627</v>
      </c>
      <c r="AX544" s="292">
        <v>0.18012842139928131</v>
      </c>
      <c r="AY544" s="300">
        <v>0.18558889317285718</v>
      </c>
      <c r="AZ544" s="300"/>
      <c r="BA544" s="235">
        <f>AVERAGE(AU533:AU544)</f>
        <v>0.19827246831182666</v>
      </c>
      <c r="BB544" s="235">
        <f>AVERAGE(AV533:AV544)</f>
        <v>0.11488161411069024</v>
      </c>
      <c r="BC544" s="235">
        <f t="shared" ref="BC544" si="124">AVERAGE(AW533:AW544)</f>
        <v>0.3131540824225168</v>
      </c>
      <c r="BD544" s="235">
        <f>AVERAGE(AL533:AL544)</f>
        <v>0.31315222182509916</v>
      </c>
    </row>
    <row r="545" spans="1:56" x14ac:dyDescent="0.25">
      <c r="A545" s="283">
        <v>2025</v>
      </c>
      <c r="B545" s="283">
        <v>1</v>
      </c>
      <c r="C545" s="283">
        <v>31</v>
      </c>
      <c r="D545" s="283">
        <v>31</v>
      </c>
      <c r="E545" s="283">
        <f t="shared" si="113"/>
        <v>31</v>
      </c>
      <c r="F545" s="286">
        <v>0</v>
      </c>
      <c r="G545" s="290">
        <v>1.8473167838509216E-2</v>
      </c>
      <c r="H545" s="290">
        <v>5.157532649571079E-2</v>
      </c>
      <c r="I545" s="291">
        <f t="shared" si="119"/>
        <v>3.1291374430605791E-2</v>
      </c>
      <c r="J545" s="301">
        <f t="shared" si="117"/>
        <v>3.2253455281169088E-2</v>
      </c>
      <c r="Q545" s="305">
        <v>95901.444664145805</v>
      </c>
      <c r="S545" s="301">
        <f t="shared" si="123"/>
        <v>0</v>
      </c>
      <c r="T545" s="297">
        <v>0</v>
      </c>
      <c r="U545" s="298" t="e">
        <f>(Company_data!U545+Misc!T545)/(Company_data!J545-Company_data!I545)</f>
        <v>#DIV/0!</v>
      </c>
      <c r="V545" s="292" t="e">
        <f t="shared" si="114"/>
        <v>#DIV/0!</v>
      </c>
      <c r="W545" s="299">
        <v>1</v>
      </c>
      <c r="X545" s="290">
        <v>3.3102158657201571E-2</v>
      </c>
      <c r="Y545" s="290">
        <v>5.157532649571079E-2</v>
      </c>
      <c r="Z545" s="296"/>
      <c r="AA545" s="296"/>
      <c r="AC545" s="290">
        <v>1.6637202095390578E-3</v>
      </c>
      <c r="AD545" s="292">
        <v>0</v>
      </c>
      <c r="AE545" s="301">
        <f t="shared" si="120"/>
        <v>3.1291374430605791E-2</v>
      </c>
      <c r="AF545" s="292">
        <v>0</v>
      </c>
      <c r="AG545" s="292">
        <v>0</v>
      </c>
      <c r="AH545" s="292">
        <v>0</v>
      </c>
      <c r="AI545" s="292">
        <v>0</v>
      </c>
      <c r="AJ545" s="301">
        <f t="shared" si="122"/>
        <v>3.1291374430605791E-2</v>
      </c>
      <c r="AK545" s="306">
        <f t="shared" si="121"/>
        <v>91894.101353075021</v>
      </c>
      <c r="AL545" s="290">
        <v>0.2482827808071611</v>
      </c>
      <c r="AM545" s="306">
        <f t="shared" si="110"/>
        <v>4007.3433110707842</v>
      </c>
      <c r="AN545" s="290">
        <v>0.21251130215485539</v>
      </c>
      <c r="AO545" s="290">
        <v>0.2171691892121301</v>
      </c>
      <c r="AP545" s="304">
        <v>2.2430212425684524E-2</v>
      </c>
      <c r="AQ545" s="304">
        <v>0.19473897678644556</v>
      </c>
      <c r="AR545" s="304">
        <v>0.22980961296865188</v>
      </c>
      <c r="AS545" s="304">
        <v>0.22904079051190671</v>
      </c>
      <c r="AT545" s="304">
        <v>0.19040197541801973</v>
      </c>
      <c r="AU545" s="290">
        <v>0.19473897678644556</v>
      </c>
      <c r="AV545" s="292">
        <v>2.2430212425684524E-2</v>
      </c>
      <c r="AW545" s="300">
        <f t="shared" si="115"/>
        <v>0.21716918921213008</v>
      </c>
      <c r="AX545" s="292">
        <v>0.19040197541801973</v>
      </c>
      <c r="AY545" s="300">
        <v>0.19403813431634614</v>
      </c>
      <c r="AZ545" s="300"/>
      <c r="BA545" s="235"/>
      <c r="BB545" s="235"/>
      <c r="BC545" s="235"/>
      <c r="BD545" s="235"/>
    </row>
    <row r="546" spans="1:56" x14ac:dyDescent="0.25">
      <c r="A546" s="283">
        <v>2025</v>
      </c>
      <c r="B546" s="283">
        <v>2</v>
      </c>
      <c r="C546" s="283">
        <v>28</v>
      </c>
      <c r="D546" s="283">
        <v>28</v>
      </c>
      <c r="E546" s="283">
        <f t="shared" si="113"/>
        <v>28</v>
      </c>
      <c r="F546" s="286">
        <v>0</v>
      </c>
      <c r="G546" s="290">
        <v>2.476588477122256E-2</v>
      </c>
      <c r="H546" s="290">
        <v>6.9143993287836339E-2</v>
      </c>
      <c r="I546" s="291">
        <f t="shared" si="119"/>
        <v>3.1327824545639323E-2</v>
      </c>
      <c r="J546" s="301">
        <f t="shared" si="117"/>
        <v>3.2253455281169081E-2</v>
      </c>
      <c r="Q546" s="305">
        <v>89714.254685813823</v>
      </c>
      <c r="S546" s="301">
        <f t="shared" si="123"/>
        <v>0</v>
      </c>
      <c r="T546" s="297">
        <v>0</v>
      </c>
      <c r="U546" s="298" t="e">
        <f>(Company_data!U546+Misc!T546)/(Company_data!J546-Company_data!I546)</f>
        <v>#DIV/0!</v>
      </c>
      <c r="V546" s="292" t="e">
        <f t="shared" si="114"/>
        <v>#DIV/0!</v>
      </c>
      <c r="W546" s="299">
        <v>1</v>
      </c>
      <c r="X546" s="290">
        <v>4.4378108516613786E-2</v>
      </c>
      <c r="Y546" s="290">
        <v>6.9143993287836339E-2</v>
      </c>
      <c r="Z546" s="296"/>
      <c r="AA546" s="296"/>
      <c r="AC546" s="290">
        <v>2.4694283317084407E-3</v>
      </c>
      <c r="AD546" s="292">
        <v>0</v>
      </c>
      <c r="AE546" s="301">
        <f t="shared" si="120"/>
        <v>3.1327824545639323E-2</v>
      </c>
      <c r="AF546" s="292">
        <v>0</v>
      </c>
      <c r="AG546" s="292">
        <v>0</v>
      </c>
      <c r="AH546" s="292">
        <v>0</v>
      </c>
      <c r="AI546" s="292">
        <v>0</v>
      </c>
      <c r="AJ546" s="301">
        <f t="shared" si="122"/>
        <v>3.1327824545639323E-2</v>
      </c>
      <c r="AK546" s="306">
        <f t="shared" si="121"/>
        <v>86094.718791943436</v>
      </c>
      <c r="AL546" s="290">
        <v>0.24579500765083431</v>
      </c>
      <c r="AM546" s="306">
        <f t="shared" si="110"/>
        <v>3619.5358938703862</v>
      </c>
      <c r="AN546" s="290">
        <v>0.20128884359138322</v>
      </c>
      <c r="AO546" s="290">
        <v>0.18765133559510086</v>
      </c>
      <c r="AP546" s="304">
        <v>1.3180325367207481E-2</v>
      </c>
      <c r="AQ546" s="304">
        <v>0.17447101022789338</v>
      </c>
      <c r="AR546" s="304">
        <v>0.22102912287961177</v>
      </c>
      <c r="AS546" s="304">
        <v>0.22583332619889934</v>
      </c>
      <c r="AT546" s="304">
        <v>0.17180785968213091</v>
      </c>
      <c r="AU546" s="290">
        <v>0.17447101022789338</v>
      </c>
      <c r="AV546" s="292">
        <v>1.3180325367207481E-2</v>
      </c>
      <c r="AW546" s="300">
        <f t="shared" si="115"/>
        <v>0.18765133559510086</v>
      </c>
      <c r="AX546" s="292">
        <v>0.17180785968213091</v>
      </c>
      <c r="AY546" s="300">
        <v>0.17652295882016067</v>
      </c>
      <c r="AZ546" s="300"/>
      <c r="BA546" s="235"/>
      <c r="BB546" s="235"/>
      <c r="BC546" s="235"/>
      <c r="BD546" s="235"/>
    </row>
    <row r="547" spans="1:56" x14ac:dyDescent="0.25">
      <c r="A547" s="283">
        <v>2025</v>
      </c>
      <c r="B547" s="283">
        <v>3</v>
      </c>
      <c r="C547" s="283">
        <v>31</v>
      </c>
      <c r="D547" s="283">
        <v>31</v>
      </c>
      <c r="E547" s="283">
        <f t="shared" si="113"/>
        <v>31</v>
      </c>
      <c r="F547" s="286">
        <v>0</v>
      </c>
      <c r="G547" s="290">
        <v>4.5598394468082587E-2</v>
      </c>
      <c r="H547" s="290">
        <v>0.12730637771119599</v>
      </c>
      <c r="I547" s="291">
        <f t="shared" si="119"/>
        <v>3.2106926531423899E-2</v>
      </c>
      <c r="J547" s="301">
        <f t="shared" si="117"/>
        <v>3.2253455281169081E-2</v>
      </c>
      <c r="Q547" s="305">
        <v>95901.444664145805</v>
      </c>
      <c r="S547" s="301">
        <f t="shared" si="123"/>
        <v>0</v>
      </c>
      <c r="T547" s="297">
        <v>0</v>
      </c>
      <c r="U547" s="298" t="e">
        <f>(Company_data!U547+Misc!T547)/(Company_data!J547-Company_data!I547)</f>
        <v>#DIV/0!</v>
      </c>
      <c r="V547" s="292" t="e">
        <f t="shared" si="114"/>
        <v>#DIV/0!</v>
      </c>
      <c r="W547" s="299">
        <v>1</v>
      </c>
      <c r="X547" s="290">
        <v>8.1707983243113388E-2</v>
      </c>
      <c r="Y547" s="290">
        <v>0.12730637771119599</v>
      </c>
      <c r="Z547" s="296"/>
      <c r="AA547" s="296"/>
      <c r="AC547" s="290">
        <v>4.1066573455224506E-3</v>
      </c>
      <c r="AD547" s="292">
        <v>0</v>
      </c>
      <c r="AE547" s="301">
        <f t="shared" si="120"/>
        <v>3.2106926531423899E-2</v>
      </c>
      <c r="AF547" s="292">
        <v>0</v>
      </c>
      <c r="AG547" s="292">
        <v>0</v>
      </c>
      <c r="AH547" s="292">
        <v>0</v>
      </c>
      <c r="AI547" s="292">
        <v>0</v>
      </c>
      <c r="AJ547" s="301">
        <f t="shared" si="122"/>
        <v>3.2106926531423899E-2</v>
      </c>
      <c r="AK547" s="306">
        <f t="shared" si="121"/>
        <v>91894.101353075021</v>
      </c>
      <c r="AL547" s="290">
        <v>0.25534920297154368</v>
      </c>
      <c r="AM547" s="306">
        <f t="shared" si="110"/>
        <v>4007.3433110707842</v>
      </c>
      <c r="AN547" s="290">
        <v>0.24406722203278042</v>
      </c>
      <c r="AO547" s="290">
        <v>0.28208738077982837</v>
      </c>
      <c r="AP547" s="304">
        <v>7.7897903134481597E-2</v>
      </c>
      <c r="AQ547" s="304">
        <v>0.20418947764534678</v>
      </c>
      <c r="AR547" s="304">
        <v>0.20975080850346112</v>
      </c>
      <c r="AS547" s="304">
        <v>0.24320569137684295</v>
      </c>
      <c r="AT547" s="304">
        <v>0.19002916251541688</v>
      </c>
      <c r="AU547" s="290">
        <v>0.20418947764534678</v>
      </c>
      <c r="AV547" s="292">
        <v>7.7897903134481597E-2</v>
      </c>
      <c r="AW547" s="300">
        <f t="shared" si="115"/>
        <v>0.28208738077982837</v>
      </c>
      <c r="AX547" s="292">
        <v>0.19002916251541688</v>
      </c>
      <c r="AY547" s="300">
        <v>0.19846882756469783</v>
      </c>
      <c r="AZ547" s="300"/>
      <c r="BA547" s="235"/>
      <c r="BB547" s="235"/>
      <c r="BC547" s="235"/>
      <c r="BD547" s="235"/>
    </row>
    <row r="548" spans="1:56" x14ac:dyDescent="0.25">
      <c r="A548" s="283">
        <v>2025</v>
      </c>
      <c r="B548" s="283">
        <v>4</v>
      </c>
      <c r="C548" s="283">
        <v>30</v>
      </c>
      <c r="D548" s="283">
        <v>31</v>
      </c>
      <c r="E548" s="283">
        <f t="shared" si="113"/>
        <v>30</v>
      </c>
      <c r="F548" s="286">
        <v>0</v>
      </c>
      <c r="G548" s="290">
        <v>8.0435255708740008E-2</v>
      </c>
      <c r="H548" s="290">
        <v>0.22456757883703787</v>
      </c>
      <c r="I548" s="291">
        <f t="shared" si="119"/>
        <v>3.2707454333999561E-2</v>
      </c>
      <c r="J548" s="301">
        <f t="shared" si="117"/>
        <v>3.2253455281169081E-2</v>
      </c>
      <c r="Q548" s="305">
        <v>95901.444664145805</v>
      </c>
      <c r="S548" s="301">
        <f t="shared" si="123"/>
        <v>0</v>
      </c>
      <c r="T548" s="297">
        <v>0</v>
      </c>
      <c r="U548" s="298" t="e">
        <f>(Company_data!U548+Misc!T548)/(Company_data!J548-Company_data!I548)</f>
        <v>#DIV/0!</v>
      </c>
      <c r="V548" s="292" t="e">
        <f t="shared" si="114"/>
        <v>#DIV/0!</v>
      </c>
      <c r="W548" s="299">
        <v>1</v>
      </c>
      <c r="X548" s="290">
        <v>0.14413232312829788</v>
      </c>
      <c r="Y548" s="290">
        <v>0.22456757883703787</v>
      </c>
      <c r="Z548" s="296"/>
      <c r="AA548" s="296"/>
      <c r="AC548" s="290">
        <v>7.4855859612345966E-3</v>
      </c>
      <c r="AD548" s="292">
        <v>0</v>
      </c>
      <c r="AE548" s="301">
        <f t="shared" si="120"/>
        <v>3.2707454333999561E-2</v>
      </c>
      <c r="AF548" s="292">
        <v>0</v>
      </c>
      <c r="AG548" s="292">
        <v>0</v>
      </c>
      <c r="AH548" s="292">
        <v>0</v>
      </c>
      <c r="AI548" s="292">
        <v>0</v>
      </c>
      <c r="AJ548" s="301">
        <f t="shared" si="122"/>
        <v>3.2707454333999561E-2</v>
      </c>
      <c r="AK548" s="306">
        <f t="shared" si="121"/>
        <v>91894.101353075021</v>
      </c>
      <c r="AL548" s="290">
        <v>0.27792624194311238</v>
      </c>
      <c r="AM548" s="306">
        <f t="shared" si="110"/>
        <v>4007.3433110707842</v>
      </c>
      <c r="AN548" s="290">
        <v>0.27875268243487372</v>
      </c>
      <c r="AO548" s="290">
        <v>0.27695484479610011</v>
      </c>
      <c r="AP548" s="304">
        <v>7.89079271991278E-2</v>
      </c>
      <c r="AQ548" s="304">
        <v>0.19804691759697229</v>
      </c>
      <c r="AR548" s="304">
        <v>0.19749098623437233</v>
      </c>
      <c r="AS548" s="304">
        <v>0.27241171647355228</v>
      </c>
      <c r="AT548" s="304">
        <v>0.28753954780440777</v>
      </c>
      <c r="AU548" s="290">
        <v>0.19804691759697229</v>
      </c>
      <c r="AV548" s="292">
        <v>7.89079271991278E-2</v>
      </c>
      <c r="AW548" s="300">
        <f t="shared" si="115"/>
        <v>0.27695484479610011</v>
      </c>
      <c r="AX548" s="292">
        <v>0.19957135297279033</v>
      </c>
      <c r="AY548" s="300">
        <v>0.19831742672613376</v>
      </c>
      <c r="AZ548" s="300"/>
      <c r="BA548" s="235"/>
      <c r="BB548" s="235"/>
      <c r="BC548" s="235"/>
      <c r="BD548" s="235"/>
    </row>
    <row r="549" spans="1:56" x14ac:dyDescent="0.25">
      <c r="A549" s="283">
        <v>2025</v>
      </c>
      <c r="B549" s="283">
        <v>5</v>
      </c>
      <c r="C549" s="283">
        <v>31</v>
      </c>
      <c r="D549" s="283">
        <v>30</v>
      </c>
      <c r="E549" s="283">
        <f t="shared" si="113"/>
        <v>31</v>
      </c>
      <c r="F549" s="286">
        <v>0</v>
      </c>
      <c r="G549" s="290">
        <v>0.14692988536578963</v>
      </c>
      <c r="H549" s="290">
        <v>0.41021425648073917</v>
      </c>
      <c r="I549" s="291">
        <f t="shared" si="119"/>
        <v>3.2211093719053466E-2</v>
      </c>
      <c r="J549" s="301">
        <f t="shared" si="117"/>
        <v>3.2253455281169081E-2</v>
      </c>
      <c r="Q549" s="305">
        <v>92807.849674979807</v>
      </c>
      <c r="S549" s="301">
        <f t="shared" si="123"/>
        <v>0</v>
      </c>
      <c r="T549" s="297">
        <v>0</v>
      </c>
      <c r="U549" s="298" t="e">
        <f>(Company_data!U549+Misc!T549)/(Company_data!J549-Company_data!I549)</f>
        <v>#DIV/0!</v>
      </c>
      <c r="V549" s="292" t="e">
        <f t="shared" si="114"/>
        <v>#DIV/0!</v>
      </c>
      <c r="W549" s="299">
        <v>1</v>
      </c>
      <c r="X549" s="290">
        <v>0.26328437111494946</v>
      </c>
      <c r="Y549" s="290">
        <v>0.41021425648073917</v>
      </c>
      <c r="Z549" s="296"/>
      <c r="AA549" s="296"/>
      <c r="AC549" s="290">
        <v>1.3232717950991586E-2</v>
      </c>
      <c r="AD549" s="292">
        <v>0</v>
      </c>
      <c r="AE549" s="301">
        <f t="shared" si="120"/>
        <v>3.2211093719053466E-2</v>
      </c>
      <c r="AF549" s="292">
        <v>0</v>
      </c>
      <c r="AG549" s="292">
        <v>0</v>
      </c>
      <c r="AH549" s="292">
        <v>0</v>
      </c>
      <c r="AI549" s="292">
        <v>0</v>
      </c>
      <c r="AJ549" s="301">
        <f t="shared" si="122"/>
        <v>3.2211093719053466E-2</v>
      </c>
      <c r="AK549" s="306">
        <f t="shared" si="121"/>
        <v>88929.775502975826</v>
      </c>
      <c r="AL549" s="290">
        <v>0.33421781778915355</v>
      </c>
      <c r="AM549" s="306">
        <f t="shared" si="110"/>
        <v>3878.0741720039846</v>
      </c>
      <c r="AN549" s="290">
        <v>0.36300069246861749</v>
      </c>
      <c r="AO549" s="290">
        <v>0.35971660919140586</v>
      </c>
      <c r="AP549" s="304">
        <v>0.14413993709179118</v>
      </c>
      <c r="AQ549" s="304">
        <v>0.21557667209961467</v>
      </c>
      <c r="AR549" s="304">
        <v>0.18728793242336389</v>
      </c>
      <c r="AS549" s="304">
        <v>0.34259209926460177</v>
      </c>
      <c r="AT549" s="304">
        <v>0.37933072951271579</v>
      </c>
      <c r="AU549" s="290">
        <v>0.21557667209961467</v>
      </c>
      <c r="AV549" s="292">
        <v>0.14413993709179118</v>
      </c>
      <c r="AW549" s="300">
        <f t="shared" si="115"/>
        <v>0.35971660919140586</v>
      </c>
      <c r="AX549" s="292">
        <v>0.21864053628143393</v>
      </c>
      <c r="AY549" s="300">
        <v>0.21607080710282789</v>
      </c>
      <c r="AZ549" s="300"/>
      <c r="BA549" s="235"/>
      <c r="BB549" s="235"/>
      <c r="BC549" s="235"/>
      <c r="BD549" s="235"/>
    </row>
    <row r="550" spans="1:56" x14ac:dyDescent="0.25">
      <c r="A550" s="283">
        <v>2025</v>
      </c>
      <c r="B550" s="283">
        <v>6</v>
      </c>
      <c r="C550" s="283">
        <v>30</v>
      </c>
      <c r="D550" s="283">
        <v>31</v>
      </c>
      <c r="E550" s="283">
        <f t="shared" si="113"/>
        <v>30</v>
      </c>
      <c r="F550" s="286">
        <v>0</v>
      </c>
      <c r="G550" s="290">
        <v>0.19130036494836133</v>
      </c>
      <c r="H550" s="290">
        <v>0.53409241269344643</v>
      </c>
      <c r="I550" s="291">
        <f t="shared" si="119"/>
        <v>3.32701466606663E-2</v>
      </c>
      <c r="J550" s="301">
        <f t="shared" si="117"/>
        <v>3.2253455281169081E-2</v>
      </c>
      <c r="Q550" s="305">
        <v>95901.444664145805</v>
      </c>
      <c r="S550" s="301">
        <f t="shared" si="123"/>
        <v>0</v>
      </c>
      <c r="T550" s="297">
        <v>0</v>
      </c>
      <c r="U550" s="298" t="e">
        <f>(Company_data!U550+Misc!T550)/(Company_data!J550-Company_data!I550)</f>
        <v>#DIV/0!</v>
      </c>
      <c r="V550" s="292" t="e">
        <f t="shared" si="114"/>
        <v>#DIV/0!</v>
      </c>
      <c r="W550" s="299">
        <v>1</v>
      </c>
      <c r="X550" s="290">
        <v>0.34279204774508504</v>
      </c>
      <c r="Y550" s="290">
        <v>0.53409241269344643</v>
      </c>
      <c r="Z550" s="296"/>
      <c r="AA550" s="296"/>
      <c r="AC550" s="290">
        <v>1.7803080423114879E-2</v>
      </c>
      <c r="AD550" s="292">
        <v>0</v>
      </c>
      <c r="AE550" s="301">
        <f t="shared" si="120"/>
        <v>3.32701466606663E-2</v>
      </c>
      <c r="AF550" s="292">
        <v>0</v>
      </c>
      <c r="AG550" s="292">
        <v>0</v>
      </c>
      <c r="AH550" s="292">
        <v>0</v>
      </c>
      <c r="AI550" s="292">
        <v>0</v>
      </c>
      <c r="AJ550" s="301">
        <f t="shared" si="122"/>
        <v>3.32701466606663E-2</v>
      </c>
      <c r="AK550" s="306">
        <f t="shared" si="121"/>
        <v>91894.101353075021</v>
      </c>
      <c r="AL550" s="290">
        <v>0.37341704323684122</v>
      </c>
      <c r="AM550" s="306">
        <f t="shared" ref="AM550:AM613" si="125">AM538</f>
        <v>4007.3433110707842</v>
      </c>
      <c r="AN550" s="290">
        <v>0.40894533216809775</v>
      </c>
      <c r="AO550" s="290">
        <v>0.40466950817294972</v>
      </c>
      <c r="AP550" s="304">
        <v>0.18766789683832211</v>
      </c>
      <c r="AQ550" s="304">
        <v>0.21700161133462759</v>
      </c>
      <c r="AR550" s="304">
        <v>0.18211667828847986</v>
      </c>
      <c r="AS550" s="304">
        <v>0.38929752024171671</v>
      </c>
      <c r="AT550" s="304">
        <v>0.43032838852986233</v>
      </c>
      <c r="AU550" s="290">
        <v>0.21700161133462759</v>
      </c>
      <c r="AV550" s="292">
        <v>0.18766789683832211</v>
      </c>
      <c r="AW550" s="300">
        <f t="shared" si="115"/>
        <v>0.40466950817294967</v>
      </c>
      <c r="AX550" s="292">
        <v>0.22111232242977741</v>
      </c>
      <c r="AY550" s="300">
        <v>0.21764496721973645</v>
      </c>
      <c r="AZ550" s="300"/>
      <c r="BA550" s="235"/>
      <c r="BB550" s="235"/>
      <c r="BC550" s="235"/>
      <c r="BD550" s="235"/>
    </row>
    <row r="551" spans="1:56" x14ac:dyDescent="0.25">
      <c r="A551" s="283">
        <v>2025</v>
      </c>
      <c r="B551" s="283">
        <v>7</v>
      </c>
      <c r="C551" s="283">
        <v>31</v>
      </c>
      <c r="D551" s="283">
        <v>30</v>
      </c>
      <c r="E551" s="283">
        <f t="shared" si="113"/>
        <v>31</v>
      </c>
      <c r="F551" s="286">
        <v>0</v>
      </c>
      <c r="G551" s="290">
        <v>0.22677965478939294</v>
      </c>
      <c r="H551" s="290">
        <v>0.63314721333097623</v>
      </c>
      <c r="I551" s="291">
        <f t="shared" si="119"/>
        <v>3.3307233503051287E-2</v>
      </c>
      <c r="J551" s="301">
        <f t="shared" si="117"/>
        <v>3.2253455281169081E-2</v>
      </c>
      <c r="Q551" s="305">
        <v>92807.849674979807</v>
      </c>
      <c r="S551" s="301">
        <f t="shared" si="123"/>
        <v>0</v>
      </c>
      <c r="T551" s="297">
        <v>0</v>
      </c>
      <c r="U551" s="298" t="e">
        <f>(Company_data!U551+Misc!T551)/(Company_data!J551-Company_data!I551)</f>
        <v>#DIV/0!</v>
      </c>
      <c r="V551" s="292" t="e">
        <f t="shared" si="114"/>
        <v>#DIV/0!</v>
      </c>
      <c r="W551" s="299">
        <v>1</v>
      </c>
      <c r="X551" s="290">
        <v>0.4063675585415833</v>
      </c>
      <c r="Y551" s="290">
        <v>0.63314721333097623</v>
      </c>
      <c r="Z551" s="296"/>
      <c r="AA551" s="296"/>
      <c r="AC551" s="290">
        <v>2.0424103655837942E-2</v>
      </c>
      <c r="AD551" s="292">
        <v>0</v>
      </c>
      <c r="AE551" s="301">
        <f t="shared" si="120"/>
        <v>3.3307233503051287E-2</v>
      </c>
      <c r="AF551" s="292">
        <v>0</v>
      </c>
      <c r="AG551" s="292">
        <v>0</v>
      </c>
      <c r="AH551" s="292">
        <v>0</v>
      </c>
      <c r="AI551" s="292">
        <v>0</v>
      </c>
      <c r="AJ551" s="301">
        <f t="shared" si="122"/>
        <v>3.3307233503051287E-2</v>
      </c>
      <c r="AK551" s="306">
        <f t="shared" si="121"/>
        <v>88929.775502975826</v>
      </c>
      <c r="AL551" s="290">
        <v>0.4112477039562995</v>
      </c>
      <c r="AM551" s="306">
        <f t="shared" si="125"/>
        <v>3878.0741720039846</v>
      </c>
      <c r="AN551" s="290">
        <v>0.4566735211807943</v>
      </c>
      <c r="AO551" s="290">
        <v>0.45160468668159387</v>
      </c>
      <c r="AP551" s="304">
        <v>0.22247349539314429</v>
      </c>
      <c r="AQ551" s="304">
        <v>0.22913119128844961</v>
      </c>
      <c r="AR551" s="304">
        <v>0.18446804916690657</v>
      </c>
      <c r="AS551" s="304">
        <v>0.43408151914747417</v>
      </c>
      <c r="AT551" s="304">
        <v>0.48207605712156759</v>
      </c>
      <c r="AU551" s="290">
        <v>0.22913119128844961</v>
      </c>
      <c r="AV551" s="292">
        <v>0.22247349539314429</v>
      </c>
      <c r="AW551" s="300">
        <f t="shared" si="115"/>
        <v>0.45160468668159393</v>
      </c>
      <c r="AX551" s="292">
        <v>0.23405798742588588</v>
      </c>
      <c r="AY551" s="300">
        <v>0.2298938663914013</v>
      </c>
      <c r="AZ551" s="300"/>
      <c r="BA551" s="235"/>
      <c r="BB551" s="235"/>
      <c r="BC551" s="235"/>
      <c r="BD551" s="235"/>
    </row>
    <row r="552" spans="1:56" x14ac:dyDescent="0.25">
      <c r="A552" s="283">
        <v>2025</v>
      </c>
      <c r="B552" s="283">
        <v>8</v>
      </c>
      <c r="C552" s="283">
        <v>31</v>
      </c>
      <c r="D552" s="283">
        <v>31</v>
      </c>
      <c r="E552" s="283">
        <f t="shared" si="113"/>
        <v>31</v>
      </c>
      <c r="F552" s="286">
        <v>0</v>
      </c>
      <c r="G552" s="290">
        <v>0.22949432955338012</v>
      </c>
      <c r="H552" s="290">
        <v>0.64072632691378262</v>
      </c>
      <c r="I552" s="291">
        <f t="shared" si="119"/>
        <v>3.1707928155365571E-2</v>
      </c>
      <c r="J552" s="301">
        <f t="shared" si="117"/>
        <v>3.2253455281169081E-2</v>
      </c>
      <c r="Q552" s="305">
        <v>95901.444664145805</v>
      </c>
      <c r="S552" s="301">
        <f t="shared" si="123"/>
        <v>0</v>
      </c>
      <c r="T552" s="297">
        <v>0</v>
      </c>
      <c r="U552" s="298" t="e">
        <f>(Company_data!U552+Misc!T552)/(Company_data!J552-Company_data!I552)</f>
        <v>#DIV/0!</v>
      </c>
      <c r="V552" s="292" t="e">
        <f t="shared" si="114"/>
        <v>#DIV/0!</v>
      </c>
      <c r="W552" s="299">
        <v>1</v>
      </c>
      <c r="X552" s="290">
        <v>0.4112319973604025</v>
      </c>
      <c r="Y552" s="290">
        <v>0.64072632691378262</v>
      </c>
      <c r="Z552" s="296"/>
      <c r="AA552" s="296"/>
      <c r="AC552" s="290">
        <v>2.066859119076718E-2</v>
      </c>
      <c r="AD552" s="292">
        <v>0</v>
      </c>
      <c r="AE552" s="301">
        <f t="shared" si="120"/>
        <v>3.1707928155365571E-2</v>
      </c>
      <c r="AF552" s="292">
        <v>0</v>
      </c>
      <c r="AG552" s="292">
        <v>0</v>
      </c>
      <c r="AH552" s="292">
        <v>0</v>
      </c>
      <c r="AI552" s="292">
        <v>0</v>
      </c>
      <c r="AJ552" s="301">
        <f t="shared" si="122"/>
        <v>3.1707928155365571E-2</v>
      </c>
      <c r="AK552" s="306">
        <f t="shared" si="121"/>
        <v>93034.042747167812</v>
      </c>
      <c r="AL552" s="290">
        <v>0.42231630934057052</v>
      </c>
      <c r="AM552" s="306">
        <f t="shared" si="125"/>
        <v>2867.4019169779995</v>
      </c>
      <c r="AN552" s="290">
        <v>0.45970808298901367</v>
      </c>
      <c r="AO552" s="290">
        <v>0.45457857180737193</v>
      </c>
      <c r="AP552" s="304">
        <v>0.22513662310696261</v>
      </c>
      <c r="AQ552" s="304">
        <v>0.22944194870040932</v>
      </c>
      <c r="AR552" s="304">
        <v>0.1928219797871904</v>
      </c>
      <c r="AS552" s="304">
        <v>0.44466903324089613</v>
      </c>
      <c r="AT552" s="304">
        <v>0.48541934577711326</v>
      </c>
      <c r="AU552" s="290">
        <v>0.22944194870040932</v>
      </c>
      <c r="AV552" s="292">
        <v>0.22513662310696261</v>
      </c>
      <c r="AW552" s="300">
        <f t="shared" si="115"/>
        <v>0.45457857180737193</v>
      </c>
      <c r="AX552" s="292">
        <v>0.23443236603771103</v>
      </c>
      <c r="AY552" s="300">
        <v>0.23021375343563355</v>
      </c>
      <c r="AZ552" s="300"/>
      <c r="BA552" s="235"/>
      <c r="BB552" s="235"/>
      <c r="BC552" s="235"/>
      <c r="BD552" s="235"/>
    </row>
    <row r="553" spans="1:56" x14ac:dyDescent="0.25">
      <c r="A553" s="283">
        <v>2025</v>
      </c>
      <c r="B553" s="283">
        <v>9</v>
      </c>
      <c r="C553" s="283">
        <v>30</v>
      </c>
      <c r="D553" s="283">
        <v>31</v>
      </c>
      <c r="E553" s="283">
        <f t="shared" si="113"/>
        <v>30</v>
      </c>
      <c r="F553" s="286">
        <v>0</v>
      </c>
      <c r="G553" s="290">
        <v>0.19518210145553561</v>
      </c>
      <c r="H553" s="290">
        <v>0.54492985159282636</v>
      </c>
      <c r="I553" s="291">
        <f t="shared" si="119"/>
        <v>3.222580735008565E-2</v>
      </c>
      <c r="J553" s="301">
        <f t="shared" si="117"/>
        <v>3.2253455281169081E-2</v>
      </c>
      <c r="Q553" s="305">
        <v>95901.444664145805</v>
      </c>
      <c r="S553" s="301">
        <f t="shared" si="123"/>
        <v>0</v>
      </c>
      <c r="T553" s="297">
        <v>0</v>
      </c>
      <c r="U553" s="298" t="e">
        <f>(Company_data!U553+Misc!T553)/(Company_data!J553-Company_data!I553)</f>
        <v>#DIV/0!</v>
      </c>
      <c r="V553" s="292" t="e">
        <f t="shared" si="114"/>
        <v>#DIV/0!</v>
      </c>
      <c r="W553" s="299">
        <v>1</v>
      </c>
      <c r="X553" s="290">
        <v>0.3497477501372907</v>
      </c>
      <c r="Y553" s="290">
        <v>0.54492985159282636</v>
      </c>
      <c r="Z553" s="296"/>
      <c r="AA553" s="296"/>
      <c r="AC553" s="290">
        <v>1.8164328386427543E-2</v>
      </c>
      <c r="AD553" s="292">
        <v>0</v>
      </c>
      <c r="AE553" s="301">
        <f t="shared" si="120"/>
        <v>3.222580735008565E-2</v>
      </c>
      <c r="AF553" s="292">
        <v>0</v>
      </c>
      <c r="AG553" s="292">
        <v>0</v>
      </c>
      <c r="AH553" s="292">
        <v>0</v>
      </c>
      <c r="AI553" s="292">
        <v>0</v>
      </c>
      <c r="AJ553" s="301">
        <f t="shared" si="122"/>
        <v>3.222580735008565E-2</v>
      </c>
      <c r="AK553" s="306">
        <f t="shared" si="121"/>
        <v>93034.042747167812</v>
      </c>
      <c r="AL553" s="290">
        <v>0.3990980930969783</v>
      </c>
      <c r="AM553" s="306">
        <f t="shared" si="125"/>
        <v>2867.4019169779995</v>
      </c>
      <c r="AN553" s="290">
        <v>0.41305107591190088</v>
      </c>
      <c r="AO553" s="290">
        <v>0.40868848981305944</v>
      </c>
      <c r="AP553" s="304">
        <v>0.19147592578054898</v>
      </c>
      <c r="AQ553" s="304">
        <v>0.21721256403251044</v>
      </c>
      <c r="AR553" s="304">
        <v>0.20391599164144267</v>
      </c>
      <c r="AS553" s="304">
        <v>0.41315722554543305</v>
      </c>
      <c r="AT553" s="304">
        <v>0.43487602916960499</v>
      </c>
      <c r="AU553" s="290">
        <v>0.21721256403251044</v>
      </c>
      <c r="AV553" s="292">
        <v>0.19147592578054898</v>
      </c>
      <c r="AW553" s="300">
        <f t="shared" si="115"/>
        <v>0.40868848981305939</v>
      </c>
      <c r="AX553" s="292">
        <v>0.22141469337603417</v>
      </c>
      <c r="AY553" s="300">
        <v>0.21786897445636527</v>
      </c>
      <c r="AZ553" s="300"/>
      <c r="BA553" s="235"/>
      <c r="BB553" s="235"/>
      <c r="BC553" s="235"/>
      <c r="BD553" s="235"/>
    </row>
    <row r="554" spans="1:56" x14ac:dyDescent="0.25">
      <c r="A554" s="283">
        <v>2025</v>
      </c>
      <c r="B554" s="283">
        <v>10</v>
      </c>
      <c r="C554" s="283">
        <v>31</v>
      </c>
      <c r="D554" s="283">
        <v>30</v>
      </c>
      <c r="E554" s="283">
        <f t="shared" si="113"/>
        <v>31</v>
      </c>
      <c r="F554" s="286">
        <v>0</v>
      </c>
      <c r="G554" s="290">
        <v>0.13958490313232794</v>
      </c>
      <c r="H554" s="290">
        <v>0.38970776511403943</v>
      </c>
      <c r="I554" s="291">
        <f t="shared" si="119"/>
        <v>3.1422201488634983E-2</v>
      </c>
      <c r="J554" s="301">
        <f t="shared" si="117"/>
        <v>3.2253455281169088E-2</v>
      </c>
      <c r="Q554" s="305">
        <v>92807.849674979807</v>
      </c>
      <c r="S554" s="301">
        <f t="shared" si="123"/>
        <v>0</v>
      </c>
      <c r="T554" s="297">
        <v>0</v>
      </c>
      <c r="U554" s="298" t="e">
        <f>(Company_data!U554+Misc!T554)/(Company_data!J554-Company_data!I554)</f>
        <v>#DIV/0!</v>
      </c>
      <c r="V554" s="292" t="e">
        <f t="shared" si="114"/>
        <v>#DIV/0!</v>
      </c>
      <c r="W554" s="299">
        <v>1</v>
      </c>
      <c r="X554" s="290">
        <v>0.25012286198171152</v>
      </c>
      <c r="Y554" s="290">
        <v>0.38970776511403943</v>
      </c>
      <c r="Z554" s="296"/>
      <c r="AA554" s="296"/>
      <c r="AC554" s="290">
        <v>1.2571218229485141E-2</v>
      </c>
      <c r="AD554" s="292">
        <v>0</v>
      </c>
      <c r="AE554" s="301">
        <f t="shared" si="120"/>
        <v>3.1422201488634983E-2</v>
      </c>
      <c r="AF554" s="292">
        <v>0</v>
      </c>
      <c r="AG554" s="292">
        <v>0</v>
      </c>
      <c r="AH554" s="292">
        <v>0</v>
      </c>
      <c r="AI554" s="292">
        <v>0</v>
      </c>
      <c r="AJ554" s="301">
        <f t="shared" si="122"/>
        <v>3.1422201488634983E-2</v>
      </c>
      <c r="AK554" s="306">
        <f t="shared" si="121"/>
        <v>90032.944594033353</v>
      </c>
      <c r="AL554" s="290">
        <v>0.35507503784819394</v>
      </c>
      <c r="AM554" s="306">
        <f t="shared" si="125"/>
        <v>2774.9050809464507</v>
      </c>
      <c r="AN554" s="290">
        <v>0.35355844597257613</v>
      </c>
      <c r="AO554" s="290">
        <v>0.35043853306318501</v>
      </c>
      <c r="AP554" s="304">
        <v>0.13693442356106331</v>
      </c>
      <c r="AQ554" s="304">
        <v>0.21350410950212173</v>
      </c>
      <c r="AR554" s="304">
        <v>0.21549013471586603</v>
      </c>
      <c r="AS554" s="304">
        <v>0.35889603296535133</v>
      </c>
      <c r="AT554" s="304">
        <v>0.36905552609842579</v>
      </c>
      <c r="AU554" s="290">
        <v>0.21350410950212173</v>
      </c>
      <c r="AV554" s="292">
        <v>0.13693442356106331</v>
      </c>
      <c r="AW554" s="300">
        <f t="shared" si="115"/>
        <v>0.35043853306318506</v>
      </c>
      <c r="AX554" s="292">
        <v>0.21639818888848331</v>
      </c>
      <c r="AY554" s="300">
        <v>0.21397354284024819</v>
      </c>
      <c r="AZ554" s="300"/>
      <c r="BA554" s="235"/>
      <c r="BB554" s="235"/>
      <c r="BC554" s="235"/>
      <c r="BD554" s="235"/>
    </row>
    <row r="555" spans="1:56" x14ac:dyDescent="0.25">
      <c r="A555" s="283">
        <v>2025</v>
      </c>
      <c r="B555" s="283">
        <v>11</v>
      </c>
      <c r="C555" s="283">
        <v>30</v>
      </c>
      <c r="D555" s="283">
        <v>31</v>
      </c>
      <c r="E555" s="283">
        <f t="shared" si="113"/>
        <v>30</v>
      </c>
      <c r="F555" s="286">
        <v>0</v>
      </c>
      <c r="G555" s="290">
        <v>5.477822278658101E-2</v>
      </c>
      <c r="H555" s="290">
        <v>0.15293558472322605</v>
      </c>
      <c r="I555" s="291">
        <f t="shared" si="119"/>
        <v>3.2209690339273976E-2</v>
      </c>
      <c r="J555" s="301">
        <f t="shared" si="117"/>
        <v>3.2253455281169081E-2</v>
      </c>
      <c r="Q555" s="305">
        <v>95901.444664145805</v>
      </c>
      <c r="S555" s="301">
        <f t="shared" si="123"/>
        <v>0</v>
      </c>
      <c r="T555" s="297">
        <v>0</v>
      </c>
      <c r="U555" s="298" t="e">
        <f>(Company_data!U555+Misc!T555)/(Company_data!J555-Company_data!I555)</f>
        <v>#DIV/0!</v>
      </c>
      <c r="V555" s="292" t="e">
        <f t="shared" si="114"/>
        <v>#DIV/0!</v>
      </c>
      <c r="W555" s="299">
        <v>1</v>
      </c>
      <c r="X555" s="290">
        <v>9.815736193664501E-2</v>
      </c>
      <c r="Y555" s="290">
        <v>0.15293558472322605</v>
      </c>
      <c r="Z555" s="296"/>
      <c r="AA555" s="296"/>
      <c r="AC555" s="290">
        <v>5.0978528241075339E-3</v>
      </c>
      <c r="AD555" s="292">
        <v>0</v>
      </c>
      <c r="AE555" s="301">
        <f t="shared" si="120"/>
        <v>3.2209690339273976E-2</v>
      </c>
      <c r="AF555" s="292">
        <v>0</v>
      </c>
      <c r="AG555" s="292">
        <v>0</v>
      </c>
      <c r="AH555" s="292">
        <v>0</v>
      </c>
      <c r="AI555" s="292">
        <v>0</v>
      </c>
      <c r="AJ555" s="301">
        <f t="shared" si="122"/>
        <v>3.2209690339273976E-2</v>
      </c>
      <c r="AK555" s="306">
        <f t="shared" si="121"/>
        <v>93034.042747167812</v>
      </c>
      <c r="AL555" s="290">
        <v>0.2803247484701285</v>
      </c>
      <c r="AM555" s="306">
        <f t="shared" si="125"/>
        <v>2867.4019169779995</v>
      </c>
      <c r="AN555" s="290">
        <v>0.24747319608034118</v>
      </c>
      <c r="AO555" s="290">
        <v>0.24624882811080989</v>
      </c>
      <c r="AP555" s="304">
        <v>5.3738077633430921E-2</v>
      </c>
      <c r="AQ555" s="304">
        <v>0.19251075047737892</v>
      </c>
      <c r="AR555" s="304">
        <v>0.22554652568354749</v>
      </c>
      <c r="AS555" s="304">
        <v>0.2670295753622835</v>
      </c>
      <c r="AT555" s="304">
        <v>0.25334717487963709</v>
      </c>
      <c r="AU555" s="290">
        <v>0.19251075047737892</v>
      </c>
      <c r="AV555" s="292">
        <v>5.3738077633430921E-2</v>
      </c>
      <c r="AW555" s="300">
        <f t="shared" si="115"/>
        <v>0.24624882811080984</v>
      </c>
      <c r="AX555" s="292">
        <v>0.19343885069815375</v>
      </c>
      <c r="AY555" s="300">
        <v>0.19269497329376017</v>
      </c>
      <c r="AZ555" s="300"/>
      <c r="BA555" s="235"/>
      <c r="BB555" s="235"/>
      <c r="BC555" s="235"/>
      <c r="BD555" s="235"/>
    </row>
    <row r="556" spans="1:56" x14ac:dyDescent="0.25">
      <c r="A556" s="283">
        <v>2025</v>
      </c>
      <c r="B556" s="283">
        <v>12</v>
      </c>
      <c r="C556" s="283">
        <v>31</v>
      </c>
      <c r="D556" s="283">
        <v>30</v>
      </c>
      <c r="E556" s="283">
        <f t="shared" si="113"/>
        <v>31</v>
      </c>
      <c r="F556" s="286">
        <v>0</v>
      </c>
      <c r="G556" s="290">
        <v>2.9871105317830788E-2</v>
      </c>
      <c r="H556" s="290">
        <v>8.3397283185146096E-2</v>
      </c>
      <c r="I556" s="291">
        <f t="shared" si="119"/>
        <v>3.3253782316229219E-2</v>
      </c>
      <c r="J556" s="301">
        <f t="shared" si="117"/>
        <v>3.2253455281169081E-2</v>
      </c>
      <c r="Q556" s="305">
        <v>92807.849674979807</v>
      </c>
      <c r="S556" s="301">
        <f t="shared" si="123"/>
        <v>0</v>
      </c>
      <c r="T556" s="297">
        <v>0</v>
      </c>
      <c r="U556" s="298" t="e">
        <f>(Company_data!U556+Misc!T556)/(Company_data!J556-Company_data!I556)</f>
        <v>#DIV/0!</v>
      </c>
      <c r="V556" s="292" t="e">
        <f t="shared" si="114"/>
        <v>#DIV/0!</v>
      </c>
      <c r="W556" s="299">
        <v>1</v>
      </c>
      <c r="X556" s="290">
        <v>5.3526177867315297E-2</v>
      </c>
      <c r="Y556" s="290">
        <v>8.3397283185146096E-2</v>
      </c>
      <c r="Z556" s="296"/>
      <c r="AA556" s="296"/>
      <c r="AC556" s="290">
        <v>2.6902349414563253E-3</v>
      </c>
      <c r="AD556" s="292">
        <v>0</v>
      </c>
      <c r="AE556" s="301">
        <f t="shared" si="120"/>
        <v>3.3253782316229219E-2</v>
      </c>
      <c r="AF556" s="292">
        <v>0</v>
      </c>
      <c r="AG556" s="292">
        <v>0</v>
      </c>
      <c r="AH556" s="292">
        <v>0</v>
      </c>
      <c r="AI556" s="292">
        <v>0</v>
      </c>
      <c r="AJ556" s="301">
        <f t="shared" si="122"/>
        <v>3.3253782316229219E-2</v>
      </c>
      <c r="AK556" s="306">
        <f t="shared" si="121"/>
        <v>90032.944594033353</v>
      </c>
      <c r="AL556" s="290">
        <v>0.26021825221858669</v>
      </c>
      <c r="AM556" s="306">
        <f t="shared" si="125"/>
        <v>2774.9050809464507</v>
      </c>
      <c r="AN556" s="290">
        <v>0.22409621807973981</v>
      </c>
      <c r="AO556" s="290">
        <v>0.22342855814655538</v>
      </c>
      <c r="AP556" s="304">
        <v>2.9303903903928973E-2</v>
      </c>
      <c r="AQ556" s="304">
        <v>0.19412465424262643</v>
      </c>
      <c r="AR556" s="304">
        <v>0.23034714690075592</v>
      </c>
      <c r="AS556" s="304">
        <v>0.24289625611082513</v>
      </c>
      <c r="AT556" s="304">
        <v>0.18857373376040273</v>
      </c>
      <c r="AU556" s="290">
        <v>0.19412465424262643</v>
      </c>
      <c r="AV556" s="292">
        <v>2.9303903903928973E-2</v>
      </c>
      <c r="AW556" s="300">
        <f t="shared" si="115"/>
        <v>0.22342855814655541</v>
      </c>
      <c r="AX556" s="292">
        <v>0.18857373376040273</v>
      </c>
      <c r="AY556" s="300">
        <v>0.19422511276190899</v>
      </c>
      <c r="AZ556" s="300"/>
      <c r="BA556" s="235">
        <f>AVERAGE(AU545:AU556)</f>
        <v>0.20666249032786635</v>
      </c>
      <c r="BB556" s="235">
        <f>AVERAGE(AV545:AV556)</f>
        <v>0.11527388761964114</v>
      </c>
      <c r="BC556" s="235">
        <f t="shared" ref="BC556" si="126">AVERAGE(AW545:AW556)</f>
        <v>0.32193637794750757</v>
      </c>
      <c r="BD556" s="235">
        <f>AVERAGE(AL545:AL556)</f>
        <v>0.32193901994411694</v>
      </c>
    </row>
    <row r="557" spans="1:56" x14ac:dyDescent="0.25">
      <c r="A557" s="283">
        <v>2026</v>
      </c>
      <c r="B557" s="283">
        <v>1</v>
      </c>
      <c r="C557" s="283">
        <v>31</v>
      </c>
      <c r="D557" s="283">
        <v>31</v>
      </c>
      <c r="E557" s="283">
        <f t="shared" si="113"/>
        <v>31</v>
      </c>
      <c r="F557" s="286">
        <v>0</v>
      </c>
      <c r="G557" s="290">
        <v>1.8543038718509181E-2</v>
      </c>
      <c r="H557" s="290">
        <v>5.288092655820039E-2</v>
      </c>
      <c r="I557" s="291">
        <f t="shared" si="119"/>
        <v>3.1291374430605791E-2</v>
      </c>
      <c r="J557" s="301">
        <f t="shared" si="117"/>
        <v>3.2253455281169088E-2</v>
      </c>
      <c r="Q557" s="305">
        <v>115081.73359697495</v>
      </c>
      <c r="S557" s="301">
        <f t="shared" si="123"/>
        <v>0</v>
      </c>
      <c r="T557" s="297">
        <v>0</v>
      </c>
      <c r="U557" s="298" t="e">
        <f>(Company_data!U557+Misc!T557)/(Company_data!J557-Company_data!I557)</f>
        <v>#DIV/0!</v>
      </c>
      <c r="V557" s="292" t="e">
        <f t="shared" si="114"/>
        <v>#DIV/0!</v>
      </c>
      <c r="W557" s="299">
        <v>1</v>
      </c>
      <c r="X557" s="290">
        <v>3.433788783969121E-2</v>
      </c>
      <c r="Y557" s="290">
        <v>5.288092655820039E-2</v>
      </c>
      <c r="Z557" s="296"/>
      <c r="AA557" s="296"/>
      <c r="AC557" s="290">
        <v>1.7058363405871094E-3</v>
      </c>
      <c r="AD557" s="292">
        <v>0</v>
      </c>
      <c r="AE557" s="301">
        <f t="shared" si="120"/>
        <v>3.1291374430605791E-2</v>
      </c>
      <c r="AF557" s="292">
        <v>0</v>
      </c>
      <c r="AG557" s="292">
        <v>0</v>
      </c>
      <c r="AH557" s="292">
        <v>0</v>
      </c>
      <c r="AI557" s="292">
        <v>0</v>
      </c>
      <c r="AJ557" s="301">
        <f t="shared" si="122"/>
        <v>3.1291374430605791E-2</v>
      </c>
      <c r="AK557" s="306">
        <f t="shared" si="121"/>
        <v>111074.39028590417</v>
      </c>
      <c r="AL557" s="290">
        <v>0.25685198180849134</v>
      </c>
      <c r="AM557" s="306">
        <f t="shared" si="125"/>
        <v>4007.3433110707842</v>
      </c>
      <c r="AN557" s="290">
        <v>0.22001501192073977</v>
      </c>
      <c r="AO557" s="290">
        <v>0.22470647515841483</v>
      </c>
      <c r="AP557" s="304">
        <v>2.2515049996287968E-2</v>
      </c>
      <c r="AQ557" s="304">
        <v>0.2021914251621269</v>
      </c>
      <c r="AR557" s="304">
        <v>0.23830894308998221</v>
      </c>
      <c r="AS557" s="304">
        <v>0.23711737421114179</v>
      </c>
      <c r="AT557" s="304">
        <v>0.19773579072842445</v>
      </c>
      <c r="AU557" s="290">
        <v>0.2021914251621269</v>
      </c>
      <c r="AV557" s="292">
        <v>2.2515049996287968E-2</v>
      </c>
      <c r="AW557" s="300">
        <f t="shared" si="115"/>
        <v>0.22470647515841488</v>
      </c>
      <c r="AX557" s="292">
        <v>0.19773579072842445</v>
      </c>
      <c r="AY557" s="300">
        <v>0.20147197320223059</v>
      </c>
      <c r="AZ557" s="300"/>
      <c r="BA557" s="235"/>
      <c r="BB557" s="235"/>
      <c r="BC557" s="235"/>
      <c r="BD557" s="235"/>
    </row>
    <row r="558" spans="1:56" x14ac:dyDescent="0.25">
      <c r="A558" s="283">
        <v>2026</v>
      </c>
      <c r="B558" s="283">
        <v>2</v>
      </c>
      <c r="C558" s="283">
        <v>28</v>
      </c>
      <c r="D558" s="283">
        <v>28</v>
      </c>
      <c r="E558" s="283">
        <f t="shared" si="113"/>
        <v>28</v>
      </c>
      <c r="F558" s="286">
        <v>0</v>
      </c>
      <c r="G558" s="290">
        <v>2.4863098176499582E-2</v>
      </c>
      <c r="H558" s="290">
        <v>7.0904434199795849E-2</v>
      </c>
      <c r="I558" s="291">
        <f t="shared" si="119"/>
        <v>3.1327824545639323E-2</v>
      </c>
      <c r="J558" s="301">
        <f t="shared" si="117"/>
        <v>3.2253455281169081E-2</v>
      </c>
      <c r="Q558" s="305">
        <v>107657.10562297658</v>
      </c>
      <c r="S558" s="301">
        <f t="shared" si="123"/>
        <v>0</v>
      </c>
      <c r="T558" s="297">
        <v>0</v>
      </c>
      <c r="U558" s="298" t="e">
        <f>(Company_data!U558+Misc!T558)/(Company_data!J558-Company_data!I558)</f>
        <v>#DIV/0!</v>
      </c>
      <c r="V558" s="292" t="e">
        <f t="shared" si="114"/>
        <v>#DIV/0!</v>
      </c>
      <c r="W558" s="299">
        <v>1</v>
      </c>
      <c r="X558" s="290">
        <v>4.6041336023296249E-2</v>
      </c>
      <c r="Y558" s="290">
        <v>7.0904434199795849E-2</v>
      </c>
      <c r="Z558" s="296"/>
      <c r="AA558" s="296"/>
      <c r="AC558" s="290">
        <v>2.5323012214212796E-3</v>
      </c>
      <c r="AD558" s="292">
        <v>0</v>
      </c>
      <c r="AE558" s="301">
        <f t="shared" si="120"/>
        <v>3.1327824545639323E-2</v>
      </c>
      <c r="AF558" s="292">
        <v>0</v>
      </c>
      <c r="AG558" s="292">
        <v>0</v>
      </c>
      <c r="AH558" s="292">
        <v>0</v>
      </c>
      <c r="AI558" s="292">
        <v>0</v>
      </c>
      <c r="AJ558" s="301">
        <f t="shared" si="122"/>
        <v>3.1327824545639323E-2</v>
      </c>
      <c r="AK558" s="306">
        <f t="shared" si="121"/>
        <v>104037.5697291062</v>
      </c>
      <c r="AL558" s="290">
        <v>0.25412733195114739</v>
      </c>
      <c r="AM558" s="306">
        <f t="shared" si="125"/>
        <v>3619.5358938703862</v>
      </c>
      <c r="AN558" s="290">
        <v>0.20815811594393818</v>
      </c>
      <c r="AO558" s="290">
        <v>0.19442034566442604</v>
      </c>
      <c r="AP558" s="304">
        <v>1.3232062033328705E-2</v>
      </c>
      <c r="AQ558" s="304">
        <v>0.18118828363109737</v>
      </c>
      <c r="AR558" s="304">
        <v>0.22926423377464777</v>
      </c>
      <c r="AS558" s="304">
        <v>0.23355687164157501</v>
      </c>
      <c r="AT558" s="304">
        <v>0.17845089501740749</v>
      </c>
      <c r="AU558" s="290">
        <v>0.18118828363109737</v>
      </c>
      <c r="AV558" s="292">
        <v>1.3232062033328705E-2</v>
      </c>
      <c r="AW558" s="300">
        <f t="shared" si="115"/>
        <v>0.19442034566442609</v>
      </c>
      <c r="AX558" s="292">
        <v>0.17845089501740749</v>
      </c>
      <c r="AY558" s="300">
        <v>0.18329501776743859</v>
      </c>
      <c r="AZ558" s="300"/>
      <c r="BA558" s="235"/>
      <c r="BB558" s="235"/>
      <c r="BC558" s="235"/>
      <c r="BD558" s="235"/>
    </row>
    <row r="559" spans="1:56" x14ac:dyDescent="0.25">
      <c r="A559" s="283">
        <v>2026</v>
      </c>
      <c r="B559" s="283">
        <v>3</v>
      </c>
      <c r="C559" s="283">
        <v>31</v>
      </c>
      <c r="D559" s="283">
        <v>31</v>
      </c>
      <c r="E559" s="283">
        <f t="shared" si="113"/>
        <v>31</v>
      </c>
      <c r="F559" s="286">
        <v>0</v>
      </c>
      <c r="G559" s="290">
        <v>4.5783957213476299E-2</v>
      </c>
      <c r="H559" s="290">
        <v>0.13056641447515024</v>
      </c>
      <c r="I559" s="291">
        <f t="shared" si="119"/>
        <v>3.2106926531423899E-2</v>
      </c>
      <c r="J559" s="301">
        <f t="shared" si="117"/>
        <v>3.2253455281169081E-2</v>
      </c>
      <c r="Q559" s="305">
        <v>115081.73359697495</v>
      </c>
      <c r="S559" s="301">
        <f t="shared" si="123"/>
        <v>0</v>
      </c>
      <c r="T559" s="297">
        <v>0</v>
      </c>
      <c r="U559" s="298" t="e">
        <f>(Company_data!U559+Misc!T559)/(Company_data!J559-Company_data!I559)</f>
        <v>#DIV/0!</v>
      </c>
      <c r="V559" s="292" t="e">
        <f t="shared" si="114"/>
        <v>#DIV/0!</v>
      </c>
      <c r="W559" s="299">
        <v>1</v>
      </c>
      <c r="X559" s="290">
        <v>8.4782457261673966E-2</v>
      </c>
      <c r="Y559" s="290">
        <v>0.13056641447515024</v>
      </c>
      <c r="Z559" s="296"/>
      <c r="AA559" s="296"/>
      <c r="AC559" s="290">
        <v>4.211819821779041E-3</v>
      </c>
      <c r="AD559" s="292">
        <v>0</v>
      </c>
      <c r="AE559" s="301">
        <f t="shared" si="120"/>
        <v>3.2106926531423899E-2</v>
      </c>
      <c r="AF559" s="292">
        <v>0</v>
      </c>
      <c r="AG559" s="292">
        <v>0</v>
      </c>
      <c r="AH559" s="292">
        <v>0</v>
      </c>
      <c r="AI559" s="292">
        <v>0</v>
      </c>
      <c r="AJ559" s="301">
        <f t="shared" si="122"/>
        <v>3.2106926531423899E-2</v>
      </c>
      <c r="AK559" s="306">
        <f t="shared" si="121"/>
        <v>111074.39028590417</v>
      </c>
      <c r="AL559" s="290">
        <v>0.26341834778300993</v>
      </c>
      <c r="AM559" s="306">
        <f t="shared" si="125"/>
        <v>4007.3433110707842</v>
      </c>
      <c r="AN559" s="290">
        <v>0.25185875185444695</v>
      </c>
      <c r="AO559" s="290">
        <v>0.29016393439975086</v>
      </c>
      <c r="AP559" s="304">
        <v>7.8214908786427645E-2</v>
      </c>
      <c r="AQ559" s="304">
        <v>0.21194902561332321</v>
      </c>
      <c r="AR559" s="304">
        <v>0.21763439056953368</v>
      </c>
      <c r="AS559" s="304">
        <v>0.25096710748081102</v>
      </c>
      <c r="AT559" s="304">
        <v>0.19740508523261727</v>
      </c>
      <c r="AU559" s="290">
        <v>0.21194902561332321</v>
      </c>
      <c r="AV559" s="292">
        <v>7.8214908786427645E-2</v>
      </c>
      <c r="AW559" s="300">
        <f t="shared" si="115"/>
        <v>0.29016393439975086</v>
      </c>
      <c r="AX559" s="292">
        <v>0.19740508523261727</v>
      </c>
      <c r="AY559" s="300">
        <v>0.20607479464097067</v>
      </c>
      <c r="AZ559" s="300"/>
      <c r="BA559" s="235"/>
      <c r="BB559" s="235"/>
      <c r="BC559" s="235"/>
      <c r="BD559" s="235"/>
    </row>
    <row r="560" spans="1:56" x14ac:dyDescent="0.25">
      <c r="A560" s="283">
        <v>2026</v>
      </c>
      <c r="B560" s="283">
        <v>4</v>
      </c>
      <c r="C560" s="283">
        <v>30</v>
      </c>
      <c r="D560" s="283">
        <v>31</v>
      </c>
      <c r="E560" s="283">
        <f t="shared" si="113"/>
        <v>30</v>
      </c>
      <c r="F560" s="286">
        <v>0</v>
      </c>
      <c r="G560" s="290">
        <v>8.0774034073035877E-2</v>
      </c>
      <c r="H560" s="290">
        <v>0.23035090572087194</v>
      </c>
      <c r="I560" s="291">
        <f t="shared" si="119"/>
        <v>3.2707454333999561E-2</v>
      </c>
      <c r="J560" s="301">
        <f t="shared" si="117"/>
        <v>3.2253455281169081E-2</v>
      </c>
      <c r="Q560" s="305">
        <v>115081.73359697495</v>
      </c>
      <c r="S560" s="301">
        <f t="shared" si="123"/>
        <v>0</v>
      </c>
      <c r="T560" s="297">
        <v>0</v>
      </c>
      <c r="U560" s="298" t="e">
        <f>(Company_data!U560+Misc!T560)/(Company_data!J560-Company_data!I560)</f>
        <v>#DIV/0!</v>
      </c>
      <c r="V560" s="292" t="e">
        <f t="shared" si="114"/>
        <v>#DIV/0!</v>
      </c>
      <c r="W560" s="299">
        <v>1</v>
      </c>
      <c r="X560" s="290">
        <v>0.14957687164783606</v>
      </c>
      <c r="Y560" s="290">
        <v>0.23035090572087194</v>
      </c>
      <c r="Z560" s="296"/>
      <c r="AA560" s="296"/>
      <c r="AC560" s="290">
        <v>7.6783635240290646E-3</v>
      </c>
      <c r="AD560" s="292">
        <v>0</v>
      </c>
      <c r="AE560" s="301">
        <f t="shared" si="120"/>
        <v>3.2707454333999561E-2</v>
      </c>
      <c r="AF560" s="292">
        <v>0</v>
      </c>
      <c r="AG560" s="292">
        <v>0</v>
      </c>
      <c r="AH560" s="292">
        <v>0</v>
      </c>
      <c r="AI560" s="292">
        <v>0</v>
      </c>
      <c r="AJ560" s="301">
        <f t="shared" si="122"/>
        <v>3.2707454333999561E-2</v>
      </c>
      <c r="AK560" s="306">
        <f t="shared" si="121"/>
        <v>111074.39028590417</v>
      </c>
      <c r="AL560" s="290">
        <v>0.28575980192912315</v>
      </c>
      <c r="AM560" s="306">
        <f t="shared" si="125"/>
        <v>4007.3433110707842</v>
      </c>
      <c r="AN560" s="290">
        <v>0.28664691339576726</v>
      </c>
      <c r="AO560" s="290">
        <v>0.28483534127035615</v>
      </c>
      <c r="AP560" s="304">
        <v>7.9240272739288672E-2</v>
      </c>
      <c r="AQ560" s="304">
        <v>0.20559506853106746</v>
      </c>
      <c r="AR560" s="304">
        <v>0.20498576785608733</v>
      </c>
      <c r="AS560" s="304">
        <v>0.28008337680873507</v>
      </c>
      <c r="AT560" s="304">
        <v>0.29549858721386341</v>
      </c>
      <c r="AU560" s="290">
        <v>0.20559506853106746</v>
      </c>
      <c r="AV560" s="292">
        <v>7.9240272739288672E-2</v>
      </c>
      <c r="AW560" s="300">
        <f t="shared" si="115"/>
        <v>0.28483534127035615</v>
      </c>
      <c r="AX560" s="292">
        <v>0.20715988667684943</v>
      </c>
      <c r="AY560" s="300">
        <v>0.20587287932273135</v>
      </c>
      <c r="AZ560" s="300"/>
      <c r="BA560" s="235"/>
      <c r="BB560" s="235"/>
      <c r="BC560" s="235"/>
      <c r="BD560" s="235"/>
    </row>
    <row r="561" spans="1:56" x14ac:dyDescent="0.25">
      <c r="A561" s="283">
        <v>2026</v>
      </c>
      <c r="B561" s="283">
        <v>5</v>
      </c>
      <c r="C561" s="283">
        <v>31</v>
      </c>
      <c r="D561" s="283">
        <v>30</v>
      </c>
      <c r="E561" s="283">
        <f t="shared" si="113"/>
        <v>31</v>
      </c>
      <c r="F561" s="286">
        <v>0</v>
      </c>
      <c r="G561" s="290">
        <v>0.14754856930858176</v>
      </c>
      <c r="H561" s="290">
        <v>0.42077812465474679</v>
      </c>
      <c r="I561" s="291">
        <f t="shared" si="119"/>
        <v>3.2211093719053466E-2</v>
      </c>
      <c r="J561" s="301">
        <f t="shared" si="117"/>
        <v>3.2253455281169081E-2</v>
      </c>
      <c r="Q561" s="305">
        <v>111369.41960997575</v>
      </c>
      <c r="S561" s="301">
        <f t="shared" si="123"/>
        <v>0</v>
      </c>
      <c r="T561" s="297">
        <v>0</v>
      </c>
      <c r="U561" s="298" t="e">
        <f>(Company_data!U561+Misc!T561)/(Company_data!J561-Company_data!I561)</f>
        <v>#DIV/0!</v>
      </c>
      <c r="V561" s="292" t="e">
        <f t="shared" si="114"/>
        <v>#DIV/0!</v>
      </c>
      <c r="W561" s="299">
        <v>1</v>
      </c>
      <c r="X561" s="290">
        <v>0.273229555346165</v>
      </c>
      <c r="Y561" s="290">
        <v>0.42077812465474679</v>
      </c>
      <c r="Z561" s="296"/>
      <c r="AA561" s="296"/>
      <c r="AC561" s="290">
        <v>1.3573487892088607E-2</v>
      </c>
      <c r="AD561" s="292">
        <v>0</v>
      </c>
      <c r="AE561" s="301">
        <f t="shared" si="120"/>
        <v>3.2211093719053466E-2</v>
      </c>
      <c r="AF561" s="292">
        <v>0</v>
      </c>
      <c r="AG561" s="292">
        <v>0</v>
      </c>
      <c r="AH561" s="292">
        <v>0</v>
      </c>
      <c r="AI561" s="292">
        <v>0</v>
      </c>
      <c r="AJ561" s="301">
        <f t="shared" si="122"/>
        <v>3.2211093719053466E-2</v>
      </c>
      <c r="AK561" s="306">
        <f t="shared" si="121"/>
        <v>107491.34543797177</v>
      </c>
      <c r="AL561" s="290">
        <v>0.34198181209096601</v>
      </c>
      <c r="AM561" s="306">
        <f t="shared" si="125"/>
        <v>3878.0741720039846</v>
      </c>
      <c r="AN561" s="290">
        <v>0.37172530110952146</v>
      </c>
      <c r="AO561" s="290">
        <v>0.36841613278121893</v>
      </c>
      <c r="AP561" s="304">
        <v>0.14474687328024421</v>
      </c>
      <c r="AQ561" s="304">
        <v>0.22366925950097472</v>
      </c>
      <c r="AR561" s="304">
        <v>0.19443324278238425</v>
      </c>
      <c r="AS561" s="304">
        <v>0.35060038007166283</v>
      </c>
      <c r="AT561" s="304">
        <v>0.38818390379325174</v>
      </c>
      <c r="AU561" s="290">
        <v>0.22366925950097472</v>
      </c>
      <c r="AV561" s="292">
        <v>0.14474687328024421</v>
      </c>
      <c r="AW561" s="300">
        <f t="shared" si="115"/>
        <v>0.36841613278121893</v>
      </c>
      <c r="AX561" s="292">
        <v>0.2268170855032294</v>
      </c>
      <c r="AY561" s="300">
        <v>0.22417673180093969</v>
      </c>
      <c r="AZ561" s="300"/>
      <c r="BA561" s="235"/>
      <c r="BB561" s="235"/>
      <c r="BC561" s="235"/>
      <c r="BD561" s="235"/>
    </row>
    <row r="562" spans="1:56" x14ac:dyDescent="0.25">
      <c r="A562" s="283">
        <v>2026</v>
      </c>
      <c r="B562" s="283">
        <v>6</v>
      </c>
      <c r="C562" s="283">
        <v>30</v>
      </c>
      <c r="D562" s="283">
        <v>31</v>
      </c>
      <c r="E562" s="283">
        <f t="shared" si="113"/>
        <v>30</v>
      </c>
      <c r="F562" s="286">
        <v>0</v>
      </c>
      <c r="G562" s="290">
        <v>0.19210564291069007</v>
      </c>
      <c r="H562" s="290">
        <v>0.54784571980836638</v>
      </c>
      <c r="I562" s="291">
        <f t="shared" si="119"/>
        <v>3.32701466606663E-2</v>
      </c>
      <c r="J562" s="301">
        <f t="shared" si="117"/>
        <v>3.2253455281169081E-2</v>
      </c>
      <c r="Q562" s="305">
        <v>115081.73359697495</v>
      </c>
      <c r="S562" s="301">
        <f t="shared" si="123"/>
        <v>0</v>
      </c>
      <c r="T562" s="297">
        <v>0</v>
      </c>
      <c r="U562" s="298" t="e">
        <f>(Company_data!U562+Misc!T562)/(Company_data!J562-Company_data!I562)</f>
        <v>#DIV/0!</v>
      </c>
      <c r="V562" s="292" t="e">
        <f t="shared" si="114"/>
        <v>#DIV/0!</v>
      </c>
      <c r="W562" s="299">
        <v>1</v>
      </c>
      <c r="X562" s="290">
        <v>0.35574007689767639</v>
      </c>
      <c r="Y562" s="290">
        <v>0.54784571980836638</v>
      </c>
      <c r="Z562" s="296"/>
      <c r="AA562" s="296"/>
      <c r="AC562" s="290">
        <v>1.8261523993612215E-2</v>
      </c>
      <c r="AD562" s="292">
        <v>0</v>
      </c>
      <c r="AE562" s="301">
        <f t="shared" si="120"/>
        <v>3.32701466606663E-2</v>
      </c>
      <c r="AF562" s="292">
        <v>0</v>
      </c>
      <c r="AG562" s="292">
        <v>0</v>
      </c>
      <c r="AH562" s="292">
        <v>0</v>
      </c>
      <c r="AI562" s="292">
        <v>0</v>
      </c>
      <c r="AJ562" s="301">
        <f t="shared" si="122"/>
        <v>3.32701466606663E-2</v>
      </c>
      <c r="AK562" s="306">
        <f t="shared" si="121"/>
        <v>111074.39028590417</v>
      </c>
      <c r="AL562" s="290">
        <v>0.38119007672532701</v>
      </c>
      <c r="AM562" s="306">
        <f t="shared" si="125"/>
        <v>4007.3433110707842</v>
      </c>
      <c r="AN562" s="290">
        <v>0.41782355011228406</v>
      </c>
      <c r="AO562" s="290">
        <v>0.41351507113355057</v>
      </c>
      <c r="AP562" s="304">
        <v>0.18845788394368534</v>
      </c>
      <c r="AQ562" s="304">
        <v>0.22505718718986523</v>
      </c>
      <c r="AR562" s="304">
        <v>0.18908443381463697</v>
      </c>
      <c r="AS562" s="304">
        <v>0.39748613852618775</v>
      </c>
      <c r="AT562" s="304">
        <v>0.43937841206915679</v>
      </c>
      <c r="AU562" s="290">
        <v>0.22505718718986523</v>
      </c>
      <c r="AV562" s="292">
        <v>0.18845788394368534</v>
      </c>
      <c r="AW562" s="300">
        <f t="shared" si="115"/>
        <v>0.41351507113355057</v>
      </c>
      <c r="AX562" s="292">
        <v>0.22928165194927241</v>
      </c>
      <c r="AY562" s="300">
        <v>0.22571790720159401</v>
      </c>
      <c r="AZ562" s="300"/>
      <c r="BA562" s="235"/>
      <c r="BB562" s="235"/>
      <c r="BC562" s="235"/>
      <c r="BD562" s="235"/>
    </row>
    <row r="563" spans="1:56" x14ac:dyDescent="0.25">
      <c r="A563" s="283">
        <v>2026</v>
      </c>
      <c r="B563" s="283">
        <v>7</v>
      </c>
      <c r="C563" s="283">
        <v>31</v>
      </c>
      <c r="D563" s="283">
        <v>30</v>
      </c>
      <c r="E563" s="283">
        <f t="shared" si="113"/>
        <v>31</v>
      </c>
      <c r="F563" s="286">
        <v>0</v>
      </c>
      <c r="G563" s="290">
        <v>0.22773466057523425</v>
      </c>
      <c r="H563" s="290">
        <v>0.64945233860806351</v>
      </c>
      <c r="I563" s="291">
        <f t="shared" si="119"/>
        <v>3.3307233503051287E-2</v>
      </c>
      <c r="J563" s="301">
        <f t="shared" si="117"/>
        <v>3.2253455281169081E-2</v>
      </c>
      <c r="Q563" s="305">
        <v>111369.41960997575</v>
      </c>
      <c r="S563" s="301">
        <f t="shared" si="123"/>
        <v>0</v>
      </c>
      <c r="T563" s="297">
        <v>0</v>
      </c>
      <c r="U563" s="298" t="e">
        <f>(Company_data!U563+Misc!T563)/(Company_data!J563-Company_data!I563)</f>
        <v>#DIV/0!</v>
      </c>
      <c r="V563" s="292" t="e">
        <f t="shared" si="114"/>
        <v>#DIV/0!</v>
      </c>
      <c r="W563" s="299">
        <v>1</v>
      </c>
      <c r="X563" s="290">
        <v>0.42171767803282922</v>
      </c>
      <c r="Y563" s="290">
        <v>0.64945233860806351</v>
      </c>
      <c r="Z563" s="296"/>
      <c r="AA563" s="296"/>
      <c r="AC563" s="290">
        <v>2.095007543896979E-2</v>
      </c>
      <c r="AD563" s="292">
        <v>0</v>
      </c>
      <c r="AE563" s="301">
        <f t="shared" si="120"/>
        <v>3.3307233503051287E-2</v>
      </c>
      <c r="AF563" s="292">
        <v>0</v>
      </c>
      <c r="AG563" s="292">
        <v>0</v>
      </c>
      <c r="AH563" s="292">
        <v>0</v>
      </c>
      <c r="AI563" s="292">
        <v>0</v>
      </c>
      <c r="AJ563" s="301">
        <f t="shared" si="122"/>
        <v>3.3307233503051287E-2</v>
      </c>
      <c r="AK563" s="306">
        <f t="shared" si="121"/>
        <v>107491.34543797177</v>
      </c>
      <c r="AL563" s="290">
        <v>0.4192504943819011</v>
      </c>
      <c r="AM563" s="306">
        <f t="shared" si="125"/>
        <v>3878.0741720039846</v>
      </c>
      <c r="AN563" s="290">
        <v>0.46610383116153631</v>
      </c>
      <c r="AO563" s="290">
        <v>0.4609962768859257</v>
      </c>
      <c r="AP563" s="304">
        <v>0.22341036724566607</v>
      </c>
      <c r="AQ563" s="304">
        <v>0.23758590964025958</v>
      </c>
      <c r="AR563" s="304">
        <v>0.19151583380666684</v>
      </c>
      <c r="AS563" s="304">
        <v>0.44271885536350936</v>
      </c>
      <c r="AT563" s="304">
        <v>0.49171204021204523</v>
      </c>
      <c r="AU563" s="290">
        <v>0.23758590964025958</v>
      </c>
      <c r="AV563" s="292">
        <v>0.22341036724566607</v>
      </c>
      <c r="AW563" s="300">
        <f t="shared" si="115"/>
        <v>0.46099627688592565</v>
      </c>
      <c r="AX563" s="292">
        <v>0.24264952633210657</v>
      </c>
      <c r="AY563" s="300">
        <v>0.23836917058630203</v>
      </c>
      <c r="AZ563" s="300"/>
      <c r="BA563" s="235"/>
      <c r="BB563" s="235"/>
      <c r="BC563" s="235"/>
      <c r="BD563" s="235"/>
    </row>
    <row r="564" spans="1:56" x14ac:dyDescent="0.25">
      <c r="A564" s="283">
        <v>2026</v>
      </c>
      <c r="B564" s="283">
        <v>8</v>
      </c>
      <c r="C564" s="283">
        <v>31</v>
      </c>
      <c r="D564" s="283">
        <v>31</v>
      </c>
      <c r="E564" s="283">
        <f t="shared" si="113"/>
        <v>31</v>
      </c>
      <c r="F564" s="286">
        <v>0</v>
      </c>
      <c r="G564" s="290">
        <v>0.23046146829740827</v>
      </c>
      <c r="H564" s="290">
        <v>0.65722863250916419</v>
      </c>
      <c r="I564" s="291">
        <f t="shared" si="119"/>
        <v>3.1707928155365571E-2</v>
      </c>
      <c r="J564" s="301">
        <f t="shared" si="117"/>
        <v>3.2253455281169081E-2</v>
      </c>
      <c r="Q564" s="305">
        <v>115081.73359697495</v>
      </c>
      <c r="S564" s="301">
        <f t="shared" si="123"/>
        <v>0</v>
      </c>
      <c r="T564" s="297">
        <v>0</v>
      </c>
      <c r="U564" s="298" t="e">
        <f>(Company_data!U564+Misc!T564)/(Company_data!J564-Company_data!I564)</f>
        <v>#DIV/0!</v>
      </c>
      <c r="V564" s="292" t="e">
        <f t="shared" si="114"/>
        <v>#DIV/0!</v>
      </c>
      <c r="W564" s="299">
        <v>1</v>
      </c>
      <c r="X564" s="290">
        <v>0.42676716421175581</v>
      </c>
      <c r="Y564" s="290">
        <v>0.65722863250916419</v>
      </c>
      <c r="Z564" s="296"/>
      <c r="AA564" s="296"/>
      <c r="AC564" s="290">
        <v>2.1200923629327871E-2</v>
      </c>
      <c r="AD564" s="292">
        <v>0</v>
      </c>
      <c r="AE564" s="301">
        <f t="shared" si="120"/>
        <v>3.1707928155365571E-2</v>
      </c>
      <c r="AF564" s="292">
        <v>0</v>
      </c>
      <c r="AG564" s="292">
        <v>0</v>
      </c>
      <c r="AH564" s="292">
        <v>0</v>
      </c>
      <c r="AI564" s="292">
        <v>0</v>
      </c>
      <c r="AJ564" s="301">
        <f t="shared" si="122"/>
        <v>3.1707928155365571E-2</v>
      </c>
      <c r="AK564" s="306">
        <f t="shared" si="121"/>
        <v>112214.33167999696</v>
      </c>
      <c r="AL564" s="290">
        <v>0.43061665815574907</v>
      </c>
      <c r="AM564" s="306">
        <f t="shared" si="125"/>
        <v>2867.4019169779995</v>
      </c>
      <c r="AN564" s="290">
        <v>0.46915796091722339</v>
      </c>
      <c r="AO564" s="290">
        <v>0.46398925074024511</v>
      </c>
      <c r="AP564" s="304">
        <v>0.22608539753345999</v>
      </c>
      <c r="AQ564" s="304">
        <v>0.237903853206785</v>
      </c>
      <c r="AR564" s="304">
        <v>0.20015518985834077</v>
      </c>
      <c r="AS564" s="304">
        <v>0.45359099683661164</v>
      </c>
      <c r="AT564" s="304">
        <v>0.49507760733687717</v>
      </c>
      <c r="AU564" s="290">
        <v>0.237903853206785</v>
      </c>
      <c r="AV564" s="292">
        <v>0.22608539753345999</v>
      </c>
      <c r="AW564" s="300">
        <f t="shared" si="115"/>
        <v>0.463989250740245</v>
      </c>
      <c r="AX564" s="292">
        <v>0.24303291417673395</v>
      </c>
      <c r="AY564" s="300">
        <v>0.23869649261981515</v>
      </c>
      <c r="AZ564" s="300"/>
      <c r="BA564" s="235"/>
      <c r="BB564" s="235"/>
      <c r="BC564" s="235"/>
      <c r="BD564" s="235"/>
    </row>
    <row r="565" spans="1:56" x14ac:dyDescent="0.25">
      <c r="A565" s="283">
        <v>2026</v>
      </c>
      <c r="B565" s="283">
        <v>9</v>
      </c>
      <c r="C565" s="283">
        <v>30</v>
      </c>
      <c r="D565" s="283">
        <v>31</v>
      </c>
      <c r="E565" s="283">
        <f t="shared" si="113"/>
        <v>30</v>
      </c>
      <c r="F565" s="286">
        <v>0</v>
      </c>
      <c r="G565" s="290">
        <v>0.19600423226971972</v>
      </c>
      <c r="H565" s="290">
        <v>0.55896369355069819</v>
      </c>
      <c r="I565" s="291">
        <f t="shared" si="119"/>
        <v>3.222580735008565E-2</v>
      </c>
      <c r="J565" s="301">
        <f t="shared" si="117"/>
        <v>3.2253455281169081E-2</v>
      </c>
      <c r="Q565" s="305">
        <v>115081.73359697495</v>
      </c>
      <c r="S565" s="301">
        <f t="shared" si="123"/>
        <v>0</v>
      </c>
      <c r="T565" s="297">
        <v>0</v>
      </c>
      <c r="U565" s="298" t="e">
        <f>(Company_data!U565+Misc!T565)/(Company_data!J565-Company_data!I565)</f>
        <v>#DIV/0!</v>
      </c>
      <c r="V565" s="292" t="e">
        <f t="shared" si="114"/>
        <v>#DIV/0!</v>
      </c>
      <c r="W565" s="299">
        <v>1</v>
      </c>
      <c r="X565" s="290">
        <v>0.36295946128097856</v>
      </c>
      <c r="Y565" s="290">
        <v>0.55896369355069819</v>
      </c>
      <c r="Z565" s="296"/>
      <c r="AA565" s="296"/>
      <c r="AC565" s="290">
        <v>1.863212311835661E-2</v>
      </c>
      <c r="AD565" s="292">
        <v>0</v>
      </c>
      <c r="AE565" s="301">
        <f t="shared" si="120"/>
        <v>3.222580735008565E-2</v>
      </c>
      <c r="AF565" s="292">
        <v>0</v>
      </c>
      <c r="AG565" s="292">
        <v>0</v>
      </c>
      <c r="AH565" s="292">
        <v>0</v>
      </c>
      <c r="AI565" s="292">
        <v>0</v>
      </c>
      <c r="AJ565" s="301">
        <f t="shared" si="122"/>
        <v>3.222580735008565E-2</v>
      </c>
      <c r="AK565" s="306">
        <f t="shared" si="121"/>
        <v>112214.33167999696</v>
      </c>
      <c r="AL565" s="290">
        <v>0.40763148361526186</v>
      </c>
      <c r="AM565" s="306">
        <f t="shared" si="125"/>
        <v>2867.4019169779995</v>
      </c>
      <c r="AN565" s="290">
        <v>0.42194723793731004</v>
      </c>
      <c r="AO565" s="290">
        <v>0.41755132274355644</v>
      </c>
      <c r="AP565" s="304">
        <v>0.19228244573081438</v>
      </c>
      <c r="AQ565" s="304">
        <v>0.22526887701274206</v>
      </c>
      <c r="AR565" s="304">
        <v>0.21162725134554208</v>
      </c>
      <c r="AS565" s="304">
        <v>0.42205711350217673</v>
      </c>
      <c r="AT565" s="304">
        <v>0.44394783294076573</v>
      </c>
      <c r="AU565" s="290">
        <v>0.22526887701274206</v>
      </c>
      <c r="AV565" s="292">
        <v>0.19228244573081438</v>
      </c>
      <c r="AW565" s="300">
        <f t="shared" si="115"/>
        <v>0.41755132274355644</v>
      </c>
      <c r="AX565" s="292">
        <v>0.22958737196878942</v>
      </c>
      <c r="AY565" s="300">
        <v>0.22594300566759029</v>
      </c>
      <c r="AZ565" s="300"/>
      <c r="BA565" s="235"/>
      <c r="BB565" s="235"/>
      <c r="BC565" s="235"/>
      <c r="BD565" s="235"/>
    </row>
    <row r="566" spans="1:56" x14ac:dyDescent="0.25">
      <c r="A566" s="283">
        <v>2026</v>
      </c>
      <c r="B566" s="283">
        <v>10</v>
      </c>
      <c r="C566" s="283">
        <v>31</v>
      </c>
      <c r="D566" s="283">
        <v>30</v>
      </c>
      <c r="E566" s="283">
        <f t="shared" si="113"/>
        <v>31</v>
      </c>
      <c r="F566" s="286">
        <v>0</v>
      </c>
      <c r="G566" s="290">
        <v>0.14017281838261053</v>
      </c>
      <c r="H566" s="290">
        <v>0.39974400241897001</v>
      </c>
      <c r="I566" s="291">
        <f t="shared" si="119"/>
        <v>3.1422201488634983E-2</v>
      </c>
      <c r="J566" s="301">
        <f t="shared" si="117"/>
        <v>3.2253455281169088E-2</v>
      </c>
      <c r="Q566" s="305">
        <v>111369.41960997575</v>
      </c>
      <c r="S566" s="301">
        <f t="shared" si="123"/>
        <v>0</v>
      </c>
      <c r="T566" s="297">
        <v>0</v>
      </c>
      <c r="U566" s="298" t="e">
        <f>(Company_data!U566+Misc!T566)/(Company_data!J566-Company_data!I566)</f>
        <v>#DIV/0!</v>
      </c>
      <c r="V566" s="292" t="e">
        <f t="shared" si="114"/>
        <v>#DIV/0!</v>
      </c>
      <c r="W566" s="299">
        <v>1</v>
      </c>
      <c r="X566" s="290">
        <v>0.25957118403635948</v>
      </c>
      <c r="Y566" s="290">
        <v>0.39974400241897001</v>
      </c>
      <c r="Z566" s="296"/>
      <c r="AA566" s="296"/>
      <c r="AC566" s="290">
        <v>1.2894967819966775E-2</v>
      </c>
      <c r="AD566" s="292">
        <v>0</v>
      </c>
      <c r="AE566" s="301">
        <f t="shared" si="120"/>
        <v>3.1422201488634983E-2</v>
      </c>
      <c r="AF566" s="292">
        <v>0</v>
      </c>
      <c r="AG566" s="292">
        <v>0</v>
      </c>
      <c r="AH566" s="292">
        <v>0</v>
      </c>
      <c r="AI566" s="292">
        <v>0</v>
      </c>
      <c r="AJ566" s="301">
        <f t="shared" si="122"/>
        <v>3.1422201488634983E-2</v>
      </c>
      <c r="AK566" s="306">
        <f t="shared" si="121"/>
        <v>108594.5145290293</v>
      </c>
      <c r="AL566" s="290">
        <v>0.36376902970957392</v>
      </c>
      <c r="AM566" s="306">
        <f t="shared" si="125"/>
        <v>2774.9050809464507</v>
      </c>
      <c r="AN566" s="290">
        <v>0.36218640168769745</v>
      </c>
      <c r="AO566" s="290">
        <v>0.35904265415253489</v>
      </c>
      <c r="AP566" s="304">
        <v>0.13751117530207277</v>
      </c>
      <c r="AQ566" s="304">
        <v>0.22153147885046212</v>
      </c>
      <c r="AR566" s="304">
        <v>0.22359621132696336</v>
      </c>
      <c r="AS566" s="304">
        <v>0.36771134065040612</v>
      </c>
      <c r="AT566" s="304">
        <v>0.37780503103945068</v>
      </c>
      <c r="AU566" s="290">
        <v>0.22153147885046212</v>
      </c>
      <c r="AV566" s="292">
        <v>0.13751117530207277</v>
      </c>
      <c r="AW566" s="300">
        <f t="shared" si="115"/>
        <v>0.35904265415253489</v>
      </c>
      <c r="AX566" s="292">
        <v>0.22450471901920108</v>
      </c>
      <c r="AY566" s="300">
        <v>0.22201358330508694</v>
      </c>
      <c r="AZ566" s="300"/>
      <c r="BA566" s="235"/>
      <c r="BB566" s="235"/>
      <c r="BC566" s="235"/>
      <c r="BD566" s="235"/>
    </row>
    <row r="567" spans="1:56" x14ac:dyDescent="0.25">
      <c r="A567" s="283">
        <v>2026</v>
      </c>
      <c r="B567" s="283">
        <v>11</v>
      </c>
      <c r="C567" s="283">
        <v>30</v>
      </c>
      <c r="D567" s="283">
        <v>31</v>
      </c>
      <c r="E567" s="283">
        <f t="shared" si="113"/>
        <v>30</v>
      </c>
      <c r="F567" s="286">
        <v>0</v>
      </c>
      <c r="G567" s="290">
        <v>5.500895297353698E-2</v>
      </c>
      <c r="H567" s="290">
        <v>0.15687420203321334</v>
      </c>
      <c r="I567" s="291">
        <f t="shared" si="119"/>
        <v>3.2209690339273976E-2</v>
      </c>
      <c r="J567" s="301">
        <f t="shared" si="117"/>
        <v>3.2253455281169081E-2</v>
      </c>
      <c r="Q567" s="305">
        <v>115081.73359697495</v>
      </c>
      <c r="S567" s="301">
        <f t="shared" si="123"/>
        <v>0</v>
      </c>
      <c r="T567" s="297">
        <v>0</v>
      </c>
      <c r="U567" s="298" t="e">
        <f>(Company_data!U567+Misc!T567)/(Company_data!J567-Company_data!I567)</f>
        <v>#DIV/0!</v>
      </c>
      <c r="V567" s="292" t="e">
        <f t="shared" si="114"/>
        <v>#DIV/0!</v>
      </c>
      <c r="W567" s="299">
        <v>1</v>
      </c>
      <c r="X567" s="290">
        <v>0.10186524905967639</v>
      </c>
      <c r="Y567" s="290">
        <v>0.15687420203321334</v>
      </c>
      <c r="Z567" s="296"/>
      <c r="AA567" s="296"/>
      <c r="AC567" s="290">
        <v>5.229140067773779E-3</v>
      </c>
      <c r="AD567" s="292">
        <v>0</v>
      </c>
      <c r="AE567" s="301">
        <f t="shared" si="120"/>
        <v>3.2209690339273976E-2</v>
      </c>
      <c r="AF567" s="292">
        <v>0</v>
      </c>
      <c r="AG567" s="292">
        <v>0</v>
      </c>
      <c r="AH567" s="292">
        <v>0</v>
      </c>
      <c r="AI567" s="292">
        <v>0</v>
      </c>
      <c r="AJ567" s="301">
        <f t="shared" si="122"/>
        <v>3.2209690339273976E-2</v>
      </c>
      <c r="AK567" s="306">
        <f t="shared" si="121"/>
        <v>112214.33167999696</v>
      </c>
      <c r="AL567" s="290">
        <v>0.2890046065090045</v>
      </c>
      <c r="AM567" s="306">
        <f t="shared" si="125"/>
        <v>2867.4019169779995</v>
      </c>
      <c r="AN567" s="290">
        <v>0.25509476713844248</v>
      </c>
      <c r="AO567" s="290">
        <v>0.25386104534902676</v>
      </c>
      <c r="AP567" s="304">
        <v>5.3964426647113282E-2</v>
      </c>
      <c r="AQ567" s="304">
        <v>0.1998966187019135</v>
      </c>
      <c r="AR567" s="304">
        <v>0.2339956535354675</v>
      </c>
      <c r="AS567" s="304">
        <v>0.2753375890527604</v>
      </c>
      <c r="AT567" s="304">
        <v>0.2610088627308329</v>
      </c>
      <c r="AU567" s="290">
        <v>0.1998966187019135</v>
      </c>
      <c r="AV567" s="292">
        <v>5.3964426647113282E-2</v>
      </c>
      <c r="AW567" s="300">
        <f t="shared" si="115"/>
        <v>0.25386104534902676</v>
      </c>
      <c r="AX567" s="292">
        <v>0.20084819997143574</v>
      </c>
      <c r="AY567" s="300">
        <v>0.20008581416490553</v>
      </c>
      <c r="AZ567" s="300"/>
      <c r="BA567" s="235"/>
      <c r="BB567" s="235"/>
      <c r="BC567" s="235"/>
      <c r="BD567" s="235"/>
    </row>
    <row r="568" spans="1:56" x14ac:dyDescent="0.25">
      <c r="A568" s="283">
        <v>2026</v>
      </c>
      <c r="B568" s="283">
        <v>12</v>
      </c>
      <c r="C568" s="283">
        <v>31</v>
      </c>
      <c r="D568" s="283">
        <v>30</v>
      </c>
      <c r="E568" s="283">
        <f t="shared" si="113"/>
        <v>31</v>
      </c>
      <c r="F568" s="286">
        <v>0</v>
      </c>
      <c r="G568" s="290">
        <v>2.9996936844413711E-2</v>
      </c>
      <c r="H568" s="290">
        <v>8.5545084509641198E-2</v>
      </c>
      <c r="I568" s="291">
        <f t="shared" si="119"/>
        <v>3.3253782316229219E-2</v>
      </c>
      <c r="J568" s="301">
        <f t="shared" si="117"/>
        <v>3.2253455281169081E-2</v>
      </c>
      <c r="Q568" s="305">
        <v>111369.41960997575</v>
      </c>
      <c r="S568" s="301">
        <f t="shared" si="123"/>
        <v>0</v>
      </c>
      <c r="T568" s="297">
        <v>0</v>
      </c>
      <c r="U568" s="298" t="e">
        <f>(Company_data!U568+Misc!T568)/(Company_data!J568-Company_data!I568)</f>
        <v>#DIV/0!</v>
      </c>
      <c r="V568" s="292" t="e">
        <f t="shared" si="114"/>
        <v>#DIV/0!</v>
      </c>
      <c r="W568" s="299">
        <v>1</v>
      </c>
      <c r="X568" s="290">
        <v>5.554814766522749E-2</v>
      </c>
      <c r="Y568" s="290">
        <v>8.5545084509641198E-2</v>
      </c>
      <c r="Z568" s="296"/>
      <c r="AA568" s="296"/>
      <c r="AC568" s="290">
        <v>2.7595188551497161E-3</v>
      </c>
      <c r="AD568" s="292">
        <v>0</v>
      </c>
      <c r="AE568" s="301">
        <f t="shared" si="120"/>
        <v>3.3253782316229219E-2</v>
      </c>
      <c r="AF568" s="292">
        <v>0</v>
      </c>
      <c r="AG568" s="292">
        <v>0</v>
      </c>
      <c r="AH568" s="292">
        <v>0</v>
      </c>
      <c r="AI568" s="292">
        <v>0</v>
      </c>
      <c r="AJ568" s="301">
        <f t="shared" si="122"/>
        <v>3.3253782316229219E-2</v>
      </c>
      <c r="AK568" s="306">
        <f t="shared" si="121"/>
        <v>108594.5145290293</v>
      </c>
      <c r="AL568" s="290">
        <v>0.26895672518051211</v>
      </c>
      <c r="AM568" s="306">
        <f t="shared" si="125"/>
        <v>2774.9050809464507</v>
      </c>
      <c r="AN568" s="290">
        <v>0.23172536409969521</v>
      </c>
      <c r="AO568" s="290">
        <v>0.23105260316533452</v>
      </c>
      <c r="AP568" s="304">
        <v>2.9427346104136727E-2</v>
      </c>
      <c r="AQ568" s="304">
        <v>0.2016252570611978</v>
      </c>
      <c r="AR568" s="304">
        <v>0.23895978833609846</v>
      </c>
      <c r="AS568" s="304">
        <v>0.25118530449085791</v>
      </c>
      <c r="AT568" s="304">
        <v>0.19592106001682782</v>
      </c>
      <c r="AU568" s="290">
        <v>0.2016252570611978</v>
      </c>
      <c r="AV568" s="292">
        <v>2.9427346104136727E-2</v>
      </c>
      <c r="AW568" s="300">
        <f t="shared" si="115"/>
        <v>0.23105260316533452</v>
      </c>
      <c r="AX568" s="292">
        <v>0.19592106001682782</v>
      </c>
      <c r="AY568" s="300">
        <v>0.20172842725528151</v>
      </c>
      <c r="AZ568" s="300"/>
      <c r="BA568" s="235">
        <f>AVERAGE(AU557:AU568)</f>
        <v>0.21445518700848457</v>
      </c>
      <c r="BB568" s="235">
        <f>AVERAGE(AV557:AV568)</f>
        <v>0.11575735077854382</v>
      </c>
      <c r="BC568" s="235">
        <f t="shared" ref="BC568" si="127">AVERAGE(AW557:AW568)</f>
        <v>0.33021253778702836</v>
      </c>
      <c r="BD568" s="235">
        <f>AVERAGE(AL557:AL568)</f>
        <v>0.33021319582000569</v>
      </c>
    </row>
    <row r="569" spans="1:56" x14ac:dyDescent="0.25">
      <c r="A569" s="283">
        <v>2027</v>
      </c>
      <c r="B569" s="283">
        <v>1</v>
      </c>
      <c r="C569" s="283">
        <v>31</v>
      </c>
      <c r="D569" s="283">
        <v>31</v>
      </c>
      <c r="E569" s="283">
        <f t="shared" si="113"/>
        <v>31</v>
      </c>
      <c r="F569" s="286">
        <v>0</v>
      </c>
      <c r="G569" s="290">
        <f>+G557</f>
        <v>1.8543038718509181E-2</v>
      </c>
      <c r="H569" s="290">
        <f>+H557</f>
        <v>5.288092655820039E-2</v>
      </c>
      <c r="I569" s="291">
        <f t="shared" si="119"/>
        <v>3.1291374430605791E-2</v>
      </c>
      <c r="J569" s="301">
        <f t="shared" si="117"/>
        <v>3.2253455281169088E-2</v>
      </c>
      <c r="Q569" s="305">
        <v>138099.88764870979</v>
      </c>
      <c r="S569" s="301">
        <f t="shared" si="123"/>
        <v>0</v>
      </c>
      <c r="T569" s="297">
        <v>0</v>
      </c>
      <c r="U569" s="298" t="e">
        <f>(Company_data!U569+Misc!T569)/(Company_data!J569-Company_data!I569)</f>
        <v>#DIV/0!</v>
      </c>
      <c r="V569" s="292" t="e">
        <f t="shared" si="114"/>
        <v>#DIV/0!</v>
      </c>
      <c r="W569" s="299">
        <v>1</v>
      </c>
      <c r="X569" s="290">
        <f>+X557</f>
        <v>3.433788783969121E-2</v>
      </c>
      <c r="Y569" s="300">
        <f>+Y557</f>
        <v>5.288092655820039E-2</v>
      </c>
      <c r="Z569" s="296"/>
      <c r="AA569" s="296"/>
      <c r="AC569" s="300">
        <f>AC557</f>
        <v>1.7058363405871094E-3</v>
      </c>
      <c r="AD569" s="292">
        <v>0</v>
      </c>
      <c r="AE569" s="301">
        <f t="shared" si="120"/>
        <v>3.1291374430605791E-2</v>
      </c>
      <c r="AF569" s="292">
        <v>0</v>
      </c>
      <c r="AG569" s="292">
        <v>0</v>
      </c>
      <c r="AH569" s="292">
        <v>0</v>
      </c>
      <c r="AI569" s="292">
        <v>0</v>
      </c>
      <c r="AJ569" s="301">
        <f t="shared" si="122"/>
        <v>3.1291374430605791E-2</v>
      </c>
      <c r="AK569" s="306">
        <f t="shared" si="121"/>
        <v>134092.544337639</v>
      </c>
      <c r="AL569" s="300">
        <f>+AL557</f>
        <v>0.25685198180849134</v>
      </c>
      <c r="AM569" s="306">
        <f t="shared" si="125"/>
        <v>4007.3433110707842</v>
      </c>
      <c r="AN569" s="300">
        <f t="shared" ref="AN569:AS569" si="128">+AN557</f>
        <v>0.22001501192073977</v>
      </c>
      <c r="AO569" s="300">
        <f t="shared" si="128"/>
        <v>0.22470647515841483</v>
      </c>
      <c r="AP569" s="300">
        <f t="shared" si="128"/>
        <v>2.2515049996287968E-2</v>
      </c>
      <c r="AQ569" s="300">
        <f t="shared" si="128"/>
        <v>0.2021914251621269</v>
      </c>
      <c r="AR569" s="300">
        <f t="shared" si="128"/>
        <v>0.23830894308998221</v>
      </c>
      <c r="AS569" s="300">
        <f t="shared" si="128"/>
        <v>0.23711737421114179</v>
      </c>
      <c r="AT569" s="300">
        <f>+AT557</f>
        <v>0.19773579072842445</v>
      </c>
      <c r="AU569" s="300">
        <f>+AU557</f>
        <v>0.2021914251621269</v>
      </c>
      <c r="AV569" s="300">
        <f>+AV557</f>
        <v>2.2515049996287968E-2</v>
      </c>
      <c r="AW569" s="300">
        <f t="shared" si="115"/>
        <v>0.22470647515841488</v>
      </c>
      <c r="AX569" s="300">
        <f>+AX557</f>
        <v>0.19773579072842445</v>
      </c>
      <c r="AY569" s="300" t="e">
        <v>#DIV/0!</v>
      </c>
      <c r="AZ569" s="300"/>
      <c r="BA569" s="235"/>
      <c r="BB569" s="235"/>
      <c r="BC569" s="235"/>
      <c r="BD569" s="235"/>
    </row>
    <row r="570" spans="1:56" x14ac:dyDescent="0.25">
      <c r="A570" s="283">
        <v>2027</v>
      </c>
      <c r="B570" s="283">
        <v>2</v>
      </c>
      <c r="C570" s="283">
        <v>28</v>
      </c>
      <c r="D570" s="283">
        <v>28</v>
      </c>
      <c r="E570" s="283">
        <f t="shared" si="113"/>
        <v>28</v>
      </c>
      <c r="F570" s="286">
        <v>0</v>
      </c>
      <c r="G570" s="290">
        <f t="shared" ref="G570:H585" si="129">+G558</f>
        <v>2.4863098176499582E-2</v>
      </c>
      <c r="H570" s="290">
        <f t="shared" si="129"/>
        <v>7.0904434199795849E-2</v>
      </c>
      <c r="I570" s="291">
        <f t="shared" si="119"/>
        <v>3.1327824545639323E-2</v>
      </c>
      <c r="J570" s="301">
        <f t="shared" si="117"/>
        <v>3.2253455281169081E-2</v>
      </c>
      <c r="Q570" s="305">
        <v>129190.2174778253</v>
      </c>
      <c r="S570" s="301">
        <f t="shared" si="123"/>
        <v>0</v>
      </c>
      <c r="T570" s="297">
        <v>0</v>
      </c>
      <c r="U570" s="298" t="e">
        <f>(Company_data!U570+Misc!T570)/(Company_data!J570-Company_data!I570)</f>
        <v>#DIV/0!</v>
      </c>
      <c r="V570" s="292" t="e">
        <f t="shared" si="114"/>
        <v>#DIV/0!</v>
      </c>
      <c r="W570" s="299">
        <v>1</v>
      </c>
      <c r="X570" s="290">
        <f t="shared" ref="X570:Y585" si="130">+X558</f>
        <v>4.6041336023296249E-2</v>
      </c>
      <c r="Y570" s="300">
        <f t="shared" si="130"/>
        <v>7.0904434199795849E-2</v>
      </c>
      <c r="Z570" s="296"/>
      <c r="AA570" s="296"/>
      <c r="AC570" s="300">
        <f t="shared" ref="AC570:AC585" si="131">AC558</f>
        <v>2.5323012214212796E-3</v>
      </c>
      <c r="AD570" s="292">
        <v>0</v>
      </c>
      <c r="AE570" s="301">
        <f t="shared" si="120"/>
        <v>3.1327824545639323E-2</v>
      </c>
      <c r="AF570" s="292">
        <v>0</v>
      </c>
      <c r="AG570" s="292">
        <v>0</v>
      </c>
      <c r="AH570" s="292">
        <v>0</v>
      </c>
      <c r="AI570" s="292">
        <v>0</v>
      </c>
      <c r="AJ570" s="301">
        <f t="shared" si="122"/>
        <v>3.1327824545639323E-2</v>
      </c>
      <c r="AK570" s="306">
        <f t="shared" si="121"/>
        <v>125570.68158395491</v>
      </c>
      <c r="AL570" s="300">
        <f t="shared" ref="AL570:AO570" si="132">+AL558</f>
        <v>0.25412733195114739</v>
      </c>
      <c r="AM570" s="306">
        <f t="shared" si="125"/>
        <v>3619.5358938703862</v>
      </c>
      <c r="AN570" s="300">
        <f t="shared" si="132"/>
        <v>0.20815811594393818</v>
      </c>
      <c r="AO570" s="300">
        <f t="shared" si="132"/>
        <v>0.19442034566442604</v>
      </c>
      <c r="AP570" s="300">
        <f t="shared" ref="AP570:AV573" si="133">+AP558</f>
        <v>1.3232062033328705E-2</v>
      </c>
      <c r="AQ570" s="300">
        <f t="shared" si="133"/>
        <v>0.18118828363109737</v>
      </c>
      <c r="AR570" s="300">
        <f t="shared" si="133"/>
        <v>0.22926423377464777</v>
      </c>
      <c r="AS570" s="300">
        <f t="shared" si="133"/>
        <v>0.23355687164157501</v>
      </c>
      <c r="AT570" s="300">
        <f t="shared" si="133"/>
        <v>0.17845089501740749</v>
      </c>
      <c r="AU570" s="300">
        <f t="shared" si="133"/>
        <v>0.18118828363109737</v>
      </c>
      <c r="AV570" s="300">
        <f t="shared" si="133"/>
        <v>1.3232062033328705E-2</v>
      </c>
      <c r="AW570" s="300">
        <f t="shared" si="115"/>
        <v>0.19442034566442609</v>
      </c>
      <c r="AX570" s="300">
        <f t="shared" ref="AX570:AX633" si="134">+AX558</f>
        <v>0.17845089501740749</v>
      </c>
      <c r="AY570" s="300" t="e">
        <v>#DIV/0!</v>
      </c>
      <c r="AZ570" s="300"/>
      <c r="BA570" s="235"/>
      <c r="BB570" s="235"/>
      <c r="BC570" s="235"/>
      <c r="BD570" s="235"/>
    </row>
    <row r="571" spans="1:56" x14ac:dyDescent="0.25">
      <c r="A571" s="283">
        <v>2027</v>
      </c>
      <c r="B571" s="283">
        <v>3</v>
      </c>
      <c r="C571" s="283">
        <v>31</v>
      </c>
      <c r="D571" s="283">
        <v>31</v>
      </c>
      <c r="E571" s="283">
        <f t="shared" si="113"/>
        <v>31</v>
      </c>
      <c r="F571" s="286">
        <v>0</v>
      </c>
      <c r="G571" s="290">
        <f t="shared" si="129"/>
        <v>4.5783957213476299E-2</v>
      </c>
      <c r="H571" s="290">
        <f t="shared" si="129"/>
        <v>0.13056641447515024</v>
      </c>
      <c r="I571" s="291">
        <f t="shared" si="119"/>
        <v>3.2106926531423899E-2</v>
      </c>
      <c r="J571" s="301">
        <f t="shared" si="117"/>
        <v>3.2253455281169081E-2</v>
      </c>
      <c r="Q571" s="305">
        <v>138099.88764870979</v>
      </c>
      <c r="S571" s="301">
        <f t="shared" si="123"/>
        <v>0</v>
      </c>
      <c r="T571" s="297">
        <v>0</v>
      </c>
      <c r="U571" s="298" t="e">
        <f>(Company_data!U571+Misc!T571)/(Company_data!J571-Company_data!I571)</f>
        <v>#DIV/0!</v>
      </c>
      <c r="V571" s="292" t="e">
        <f t="shared" si="114"/>
        <v>#DIV/0!</v>
      </c>
      <c r="W571" s="299">
        <v>1</v>
      </c>
      <c r="X571" s="290">
        <f t="shared" si="130"/>
        <v>8.4782457261673966E-2</v>
      </c>
      <c r="Y571" s="300">
        <f t="shared" si="130"/>
        <v>0.13056641447515024</v>
      </c>
      <c r="Z571" s="296"/>
      <c r="AA571" s="296"/>
      <c r="AC571" s="300">
        <f t="shared" si="131"/>
        <v>4.211819821779041E-3</v>
      </c>
      <c r="AD571" s="292">
        <v>0</v>
      </c>
      <c r="AE571" s="301">
        <f t="shared" si="120"/>
        <v>3.2106926531423899E-2</v>
      </c>
      <c r="AF571" s="292">
        <v>0</v>
      </c>
      <c r="AG571" s="292">
        <v>0</v>
      </c>
      <c r="AH571" s="292">
        <v>0</v>
      </c>
      <c r="AI571" s="292">
        <v>0</v>
      </c>
      <c r="AJ571" s="301">
        <f t="shared" si="122"/>
        <v>3.2106926531423899E-2</v>
      </c>
      <c r="AK571" s="306">
        <f t="shared" si="121"/>
        <v>134092.544337639</v>
      </c>
      <c r="AL571" s="300">
        <f t="shared" ref="AL571:AO571" si="135">+AL559</f>
        <v>0.26341834778300993</v>
      </c>
      <c r="AM571" s="306">
        <f t="shared" si="125"/>
        <v>4007.3433110707842</v>
      </c>
      <c r="AN571" s="300">
        <f t="shared" si="135"/>
        <v>0.25185875185444695</v>
      </c>
      <c r="AO571" s="300">
        <f t="shared" si="135"/>
        <v>0.29016393439975086</v>
      </c>
      <c r="AP571" s="300">
        <f t="shared" si="133"/>
        <v>7.8214908786427645E-2</v>
      </c>
      <c r="AQ571" s="300">
        <f t="shared" si="133"/>
        <v>0.21194902561332321</v>
      </c>
      <c r="AR571" s="300">
        <f t="shared" si="133"/>
        <v>0.21763439056953368</v>
      </c>
      <c r="AS571" s="300">
        <f t="shared" si="133"/>
        <v>0.25096710748081102</v>
      </c>
      <c r="AT571" s="300">
        <f t="shared" si="133"/>
        <v>0.19740508523261727</v>
      </c>
      <c r="AU571" s="300">
        <f t="shared" si="133"/>
        <v>0.21194902561332321</v>
      </c>
      <c r="AV571" s="300">
        <f t="shared" si="133"/>
        <v>7.8214908786427645E-2</v>
      </c>
      <c r="AW571" s="300">
        <f t="shared" si="115"/>
        <v>0.29016393439975086</v>
      </c>
      <c r="AX571" s="300">
        <f t="shared" si="134"/>
        <v>0.19740508523261727</v>
      </c>
      <c r="AY571" s="300" t="e">
        <v>#DIV/0!</v>
      </c>
      <c r="AZ571" s="300"/>
      <c r="BA571" s="235"/>
      <c r="BB571" s="235"/>
      <c r="BC571" s="235"/>
      <c r="BD571" s="235"/>
    </row>
    <row r="572" spans="1:56" x14ac:dyDescent="0.25">
      <c r="A572" s="283">
        <v>2027</v>
      </c>
      <c r="B572" s="283">
        <v>4</v>
      </c>
      <c r="C572" s="283">
        <v>30</v>
      </c>
      <c r="D572" s="283">
        <v>31</v>
      </c>
      <c r="E572" s="283">
        <f t="shared" si="113"/>
        <v>30</v>
      </c>
      <c r="F572" s="286">
        <v>0</v>
      </c>
      <c r="G572" s="290">
        <f t="shared" si="129"/>
        <v>8.0774034073035877E-2</v>
      </c>
      <c r="H572" s="290">
        <f t="shared" si="129"/>
        <v>0.23035090572087194</v>
      </c>
      <c r="I572" s="291">
        <f t="shared" si="119"/>
        <v>3.2707454333999561E-2</v>
      </c>
      <c r="J572" s="301">
        <f t="shared" si="117"/>
        <v>3.2253455281169081E-2</v>
      </c>
      <c r="Q572" s="305">
        <v>138099.88764870979</v>
      </c>
      <c r="S572" s="301">
        <f t="shared" si="123"/>
        <v>0</v>
      </c>
      <c r="T572" s="297">
        <v>0</v>
      </c>
      <c r="U572" s="298" t="e">
        <f>(Company_data!U572+Misc!T572)/(Company_data!J572-Company_data!I572)</f>
        <v>#DIV/0!</v>
      </c>
      <c r="V572" s="292" t="e">
        <f t="shared" si="114"/>
        <v>#DIV/0!</v>
      </c>
      <c r="W572" s="299">
        <v>1</v>
      </c>
      <c r="X572" s="290">
        <f t="shared" si="130"/>
        <v>0.14957687164783606</v>
      </c>
      <c r="Y572" s="300">
        <f t="shared" si="130"/>
        <v>0.23035090572087194</v>
      </c>
      <c r="Z572" s="296"/>
      <c r="AA572" s="296"/>
      <c r="AC572" s="300">
        <f t="shared" si="131"/>
        <v>7.6783635240290646E-3</v>
      </c>
      <c r="AD572" s="292">
        <v>0</v>
      </c>
      <c r="AE572" s="301">
        <f t="shared" si="120"/>
        <v>3.2707454333999561E-2</v>
      </c>
      <c r="AF572" s="292">
        <v>0</v>
      </c>
      <c r="AG572" s="292">
        <v>0</v>
      </c>
      <c r="AH572" s="292">
        <v>0</v>
      </c>
      <c r="AI572" s="292">
        <v>0</v>
      </c>
      <c r="AJ572" s="301">
        <f t="shared" si="122"/>
        <v>3.2707454333999561E-2</v>
      </c>
      <c r="AK572" s="306">
        <f t="shared" si="121"/>
        <v>134092.544337639</v>
      </c>
      <c r="AL572" s="300">
        <f t="shared" ref="AL572:AO572" si="136">+AL560</f>
        <v>0.28575980192912315</v>
      </c>
      <c r="AM572" s="306">
        <f t="shared" si="125"/>
        <v>4007.3433110707842</v>
      </c>
      <c r="AN572" s="300">
        <f t="shared" si="136"/>
        <v>0.28664691339576726</v>
      </c>
      <c r="AO572" s="300">
        <f t="shared" si="136"/>
        <v>0.28483534127035615</v>
      </c>
      <c r="AP572" s="300">
        <f t="shared" si="133"/>
        <v>7.9240272739288672E-2</v>
      </c>
      <c r="AQ572" s="300">
        <f t="shared" si="133"/>
        <v>0.20559506853106746</v>
      </c>
      <c r="AR572" s="300">
        <f t="shared" si="133"/>
        <v>0.20498576785608733</v>
      </c>
      <c r="AS572" s="300">
        <f t="shared" si="133"/>
        <v>0.28008337680873507</v>
      </c>
      <c r="AT572" s="300">
        <f t="shared" si="133"/>
        <v>0.29549858721386341</v>
      </c>
      <c r="AU572" s="300">
        <f t="shared" si="133"/>
        <v>0.20559506853106746</v>
      </c>
      <c r="AV572" s="300">
        <f t="shared" si="133"/>
        <v>7.9240272739288672E-2</v>
      </c>
      <c r="AW572" s="300">
        <f t="shared" si="115"/>
        <v>0.28483534127035615</v>
      </c>
      <c r="AX572" s="300">
        <f t="shared" si="134"/>
        <v>0.20715988667684943</v>
      </c>
      <c r="AY572" s="300" t="e">
        <v>#DIV/0!</v>
      </c>
      <c r="AZ572" s="300"/>
      <c r="BA572" s="235"/>
      <c r="BB572" s="235"/>
      <c r="BC572" s="235"/>
      <c r="BD572" s="235"/>
    </row>
    <row r="573" spans="1:56" x14ac:dyDescent="0.25">
      <c r="A573" s="283">
        <v>2027</v>
      </c>
      <c r="B573" s="283">
        <v>5</v>
      </c>
      <c r="C573" s="283">
        <v>31</v>
      </c>
      <c r="D573" s="283">
        <v>30</v>
      </c>
      <c r="E573" s="283">
        <f t="shared" si="113"/>
        <v>31</v>
      </c>
      <c r="F573" s="286">
        <v>0</v>
      </c>
      <c r="G573" s="290">
        <f t="shared" si="129"/>
        <v>0.14754856930858176</v>
      </c>
      <c r="H573" s="290">
        <f t="shared" si="129"/>
        <v>0.42077812465474679</v>
      </c>
      <c r="I573" s="291">
        <f t="shared" si="119"/>
        <v>3.2211093719053466E-2</v>
      </c>
      <c r="J573" s="301">
        <f t="shared" si="117"/>
        <v>3.2253455281169081E-2</v>
      </c>
      <c r="Q573" s="305">
        <v>133645.05256326753</v>
      </c>
      <c r="S573" s="301">
        <f t="shared" si="123"/>
        <v>0</v>
      </c>
      <c r="T573" s="297">
        <v>0</v>
      </c>
      <c r="U573" s="298" t="e">
        <f>(Company_data!U573+Misc!T573)/(Company_data!J573-Company_data!I573)</f>
        <v>#DIV/0!</v>
      </c>
      <c r="V573" s="292" t="e">
        <f t="shared" si="114"/>
        <v>#DIV/0!</v>
      </c>
      <c r="W573" s="299">
        <v>1</v>
      </c>
      <c r="X573" s="290">
        <f t="shared" si="130"/>
        <v>0.273229555346165</v>
      </c>
      <c r="Y573" s="300">
        <f t="shared" si="130"/>
        <v>0.42077812465474679</v>
      </c>
      <c r="Z573" s="296"/>
      <c r="AA573" s="296"/>
      <c r="AC573" s="300">
        <f t="shared" si="131"/>
        <v>1.3573487892088607E-2</v>
      </c>
      <c r="AD573" s="292">
        <v>0</v>
      </c>
      <c r="AE573" s="301">
        <f t="shared" si="120"/>
        <v>3.2211093719053466E-2</v>
      </c>
      <c r="AF573" s="292">
        <v>0</v>
      </c>
      <c r="AG573" s="292">
        <v>0</v>
      </c>
      <c r="AH573" s="292">
        <v>0</v>
      </c>
      <c r="AI573" s="292">
        <v>0</v>
      </c>
      <c r="AJ573" s="301">
        <f t="shared" si="122"/>
        <v>3.2211093719053466E-2</v>
      </c>
      <c r="AK573" s="306">
        <f t="shared" si="121"/>
        <v>129766.97839126355</v>
      </c>
      <c r="AL573" s="300">
        <f t="shared" ref="AL573:AO573" si="137">+AL561</f>
        <v>0.34198181209096601</v>
      </c>
      <c r="AM573" s="306">
        <f t="shared" si="125"/>
        <v>3878.0741720039846</v>
      </c>
      <c r="AN573" s="300">
        <f t="shared" si="137"/>
        <v>0.37172530110952146</v>
      </c>
      <c r="AO573" s="300">
        <f t="shared" si="137"/>
        <v>0.36841613278121893</v>
      </c>
      <c r="AP573" s="300">
        <f t="shared" si="133"/>
        <v>0.14474687328024421</v>
      </c>
      <c r="AQ573" s="300">
        <f t="shared" si="133"/>
        <v>0.22366925950097472</v>
      </c>
      <c r="AR573" s="300">
        <f t="shared" si="133"/>
        <v>0.19443324278238425</v>
      </c>
      <c r="AS573" s="300">
        <f t="shared" si="133"/>
        <v>0.35060038007166283</v>
      </c>
      <c r="AT573" s="300">
        <f t="shared" si="133"/>
        <v>0.38818390379325174</v>
      </c>
      <c r="AU573" s="300">
        <f t="shared" si="133"/>
        <v>0.22366925950097472</v>
      </c>
      <c r="AV573" s="300">
        <f t="shared" si="133"/>
        <v>0.14474687328024421</v>
      </c>
      <c r="AW573" s="300">
        <f t="shared" si="115"/>
        <v>0.36841613278121893</v>
      </c>
      <c r="AX573" s="300">
        <f t="shared" si="134"/>
        <v>0.2268170855032294</v>
      </c>
      <c r="AY573" s="300" t="e">
        <v>#DIV/0!</v>
      </c>
      <c r="AZ573" s="300"/>
      <c r="BA573" s="235"/>
      <c r="BB573" s="235"/>
      <c r="BC573" s="235"/>
      <c r="BD573" s="235"/>
    </row>
    <row r="574" spans="1:56" x14ac:dyDescent="0.25">
      <c r="A574" s="283">
        <v>2027</v>
      </c>
      <c r="B574" s="283">
        <v>6</v>
      </c>
      <c r="C574" s="283">
        <v>30</v>
      </c>
      <c r="D574" s="283">
        <v>31</v>
      </c>
      <c r="E574" s="283">
        <f t="shared" si="113"/>
        <v>30</v>
      </c>
      <c r="F574" s="286">
        <v>0</v>
      </c>
      <c r="G574" s="290">
        <f t="shared" si="129"/>
        <v>0.19210564291069007</v>
      </c>
      <c r="H574" s="290">
        <f t="shared" si="129"/>
        <v>0.54784571980836638</v>
      </c>
      <c r="I574" s="291">
        <f t="shared" si="119"/>
        <v>3.32701466606663E-2</v>
      </c>
      <c r="J574" s="301">
        <f t="shared" si="117"/>
        <v>3.2253455281169081E-2</v>
      </c>
      <c r="Q574" s="305">
        <v>138099.88764870979</v>
      </c>
      <c r="S574" s="301">
        <f t="shared" si="123"/>
        <v>0</v>
      </c>
      <c r="T574" s="297">
        <v>0</v>
      </c>
      <c r="U574" s="298" t="e">
        <f>(Company_data!U574+Misc!T574)/(Company_data!J574-Company_data!I574)</f>
        <v>#DIV/0!</v>
      </c>
      <c r="V574" s="292" t="e">
        <f t="shared" si="114"/>
        <v>#DIV/0!</v>
      </c>
      <c r="W574" s="299">
        <v>1</v>
      </c>
      <c r="X574" s="290">
        <f t="shared" si="130"/>
        <v>0.35574007689767639</v>
      </c>
      <c r="Y574" s="300">
        <f t="shared" si="130"/>
        <v>0.54784571980836638</v>
      </c>
      <c r="Z574" s="296"/>
      <c r="AA574" s="296"/>
      <c r="AC574" s="300">
        <f t="shared" si="131"/>
        <v>1.8261523993612215E-2</v>
      </c>
      <c r="AD574" s="292">
        <v>0</v>
      </c>
      <c r="AE574" s="301">
        <f t="shared" si="120"/>
        <v>3.32701466606663E-2</v>
      </c>
      <c r="AF574" s="292">
        <v>0</v>
      </c>
      <c r="AG574" s="292">
        <v>0</v>
      </c>
      <c r="AH574" s="292">
        <v>0</v>
      </c>
      <c r="AI574" s="292">
        <v>0</v>
      </c>
      <c r="AJ574" s="301">
        <f t="shared" si="122"/>
        <v>3.32701466606663E-2</v>
      </c>
      <c r="AK574" s="306">
        <f t="shared" si="121"/>
        <v>134092.544337639</v>
      </c>
      <c r="AL574" s="300">
        <f t="shared" ref="AL574:AP574" si="138">+AL562</f>
        <v>0.38119007672532701</v>
      </c>
      <c r="AM574" s="306">
        <f t="shared" si="125"/>
        <v>4007.3433110707842</v>
      </c>
      <c r="AN574" s="300">
        <f t="shared" si="138"/>
        <v>0.41782355011228406</v>
      </c>
      <c r="AO574" s="300">
        <f t="shared" si="138"/>
        <v>0.41351507113355057</v>
      </c>
      <c r="AP574" s="300">
        <f t="shared" si="138"/>
        <v>0.18845788394368534</v>
      </c>
      <c r="AQ574" s="300">
        <f t="shared" ref="AQ574:AR574" si="139">+AQ562</f>
        <v>0.22505718718986523</v>
      </c>
      <c r="AR574" s="300">
        <f t="shared" si="139"/>
        <v>0.18908443381463697</v>
      </c>
      <c r="AS574" s="300">
        <f t="shared" ref="AS574:AV574" si="140">+AS562</f>
        <v>0.39748613852618775</v>
      </c>
      <c r="AT574" s="300">
        <f t="shared" si="140"/>
        <v>0.43937841206915679</v>
      </c>
      <c r="AU574" s="300">
        <f t="shared" si="140"/>
        <v>0.22505718718986523</v>
      </c>
      <c r="AV574" s="300">
        <f t="shared" si="140"/>
        <v>0.18845788394368534</v>
      </c>
      <c r="AW574" s="300">
        <f t="shared" si="115"/>
        <v>0.41351507113355057</v>
      </c>
      <c r="AX574" s="300">
        <f t="shared" si="134"/>
        <v>0.22928165194927241</v>
      </c>
      <c r="AY574" s="300" t="e">
        <v>#DIV/0!</v>
      </c>
      <c r="AZ574" s="300"/>
      <c r="BA574" s="235"/>
      <c r="BB574" s="235"/>
      <c r="BC574" s="235"/>
      <c r="BD574" s="235"/>
    </row>
    <row r="575" spans="1:56" x14ac:dyDescent="0.25">
      <c r="A575" s="283">
        <v>2027</v>
      </c>
      <c r="B575" s="283">
        <v>7</v>
      </c>
      <c r="C575" s="283">
        <v>31</v>
      </c>
      <c r="D575" s="283">
        <v>30</v>
      </c>
      <c r="E575" s="283">
        <f t="shared" si="113"/>
        <v>31</v>
      </c>
      <c r="F575" s="286">
        <v>0</v>
      </c>
      <c r="G575" s="290">
        <f t="shared" si="129"/>
        <v>0.22773466057523425</v>
      </c>
      <c r="H575" s="290">
        <f t="shared" si="129"/>
        <v>0.64945233860806351</v>
      </c>
      <c r="I575" s="291">
        <f t="shared" si="119"/>
        <v>3.3307233503051287E-2</v>
      </c>
      <c r="J575" s="301">
        <f t="shared" si="117"/>
        <v>3.2253455281169081E-2</v>
      </c>
      <c r="Q575" s="305">
        <v>133645.05256326753</v>
      </c>
      <c r="S575" s="301">
        <f t="shared" si="123"/>
        <v>0</v>
      </c>
      <c r="T575" s="297">
        <v>0</v>
      </c>
      <c r="U575" s="298" t="e">
        <f>(Company_data!U575+Misc!T575)/(Company_data!J575-Company_data!I575)</f>
        <v>#DIV/0!</v>
      </c>
      <c r="V575" s="292" t="e">
        <f t="shared" si="114"/>
        <v>#DIV/0!</v>
      </c>
      <c r="W575" s="299">
        <v>1</v>
      </c>
      <c r="X575" s="290">
        <f t="shared" si="130"/>
        <v>0.42171767803282922</v>
      </c>
      <c r="Y575" s="300">
        <f t="shared" si="130"/>
        <v>0.64945233860806351</v>
      </c>
      <c r="Z575" s="296"/>
      <c r="AA575" s="296"/>
      <c r="AC575" s="300">
        <f t="shared" si="131"/>
        <v>2.095007543896979E-2</v>
      </c>
      <c r="AD575" s="292">
        <v>0</v>
      </c>
      <c r="AE575" s="301">
        <f t="shared" si="120"/>
        <v>3.3307233503051287E-2</v>
      </c>
      <c r="AF575" s="292">
        <v>0</v>
      </c>
      <c r="AG575" s="292">
        <v>0</v>
      </c>
      <c r="AH575" s="292">
        <v>0</v>
      </c>
      <c r="AI575" s="292">
        <v>0</v>
      </c>
      <c r="AJ575" s="301">
        <f t="shared" si="122"/>
        <v>3.3307233503051287E-2</v>
      </c>
      <c r="AK575" s="306">
        <f t="shared" si="121"/>
        <v>129766.97839126355</v>
      </c>
      <c r="AL575" s="300">
        <f t="shared" ref="AL575:AP575" si="141">+AL563</f>
        <v>0.4192504943819011</v>
      </c>
      <c r="AM575" s="306">
        <f t="shared" si="125"/>
        <v>3878.0741720039846</v>
      </c>
      <c r="AN575" s="300">
        <f t="shared" si="141"/>
        <v>0.46610383116153631</v>
      </c>
      <c r="AO575" s="300">
        <f t="shared" si="141"/>
        <v>0.4609962768859257</v>
      </c>
      <c r="AP575" s="300">
        <f t="shared" si="141"/>
        <v>0.22341036724566607</v>
      </c>
      <c r="AQ575" s="300">
        <f t="shared" ref="AQ575" si="142">+AQ563</f>
        <v>0.23758590964025958</v>
      </c>
      <c r="AR575" s="300">
        <f>+AR563</f>
        <v>0.19151583380666684</v>
      </c>
      <c r="AS575" s="300">
        <f>+AS563</f>
        <v>0.44271885536350936</v>
      </c>
      <c r="AT575" s="300">
        <f t="shared" ref="AT575:AV638" si="143">+AT563</f>
        <v>0.49171204021204523</v>
      </c>
      <c r="AU575" s="300">
        <f t="shared" si="143"/>
        <v>0.23758590964025958</v>
      </c>
      <c r="AV575" s="300">
        <f t="shared" si="143"/>
        <v>0.22341036724566607</v>
      </c>
      <c r="AW575" s="300">
        <f t="shared" si="115"/>
        <v>0.46099627688592565</v>
      </c>
      <c r="AX575" s="300">
        <f t="shared" si="134"/>
        <v>0.24264952633210657</v>
      </c>
      <c r="AY575" s="300">
        <v>0</v>
      </c>
      <c r="AZ575" s="300"/>
      <c r="BA575" s="235"/>
      <c r="BB575" s="235"/>
      <c r="BC575" s="235"/>
      <c r="BD575" s="235"/>
    </row>
    <row r="576" spans="1:56" x14ac:dyDescent="0.25">
      <c r="A576" s="283">
        <v>2027</v>
      </c>
      <c r="B576" s="283">
        <v>8</v>
      </c>
      <c r="C576" s="283">
        <v>31</v>
      </c>
      <c r="D576" s="283">
        <v>31</v>
      </c>
      <c r="E576" s="283">
        <f t="shared" ref="E576:E616" si="144">C576</f>
        <v>31</v>
      </c>
      <c r="F576" s="286">
        <v>0</v>
      </c>
      <c r="G576" s="290">
        <f t="shared" si="129"/>
        <v>0.23046146829740827</v>
      </c>
      <c r="H576" s="290">
        <f t="shared" si="129"/>
        <v>0.65722863250916419</v>
      </c>
      <c r="I576" s="291">
        <f t="shared" si="119"/>
        <v>3.1707928155365571E-2</v>
      </c>
      <c r="J576" s="301">
        <f t="shared" si="117"/>
        <v>3.2253455281169081E-2</v>
      </c>
      <c r="Q576" s="305">
        <v>138099.88764870979</v>
      </c>
      <c r="S576" s="301">
        <f t="shared" si="123"/>
        <v>0</v>
      </c>
      <c r="T576" s="297">
        <v>0</v>
      </c>
      <c r="U576" s="298" t="e">
        <f>(Company_data!U576+Misc!T576)/(Company_data!J576-Company_data!I576)</f>
        <v>#DIV/0!</v>
      </c>
      <c r="V576" s="292" t="e">
        <f t="shared" si="114"/>
        <v>#DIV/0!</v>
      </c>
      <c r="W576" s="299">
        <v>1</v>
      </c>
      <c r="X576" s="290">
        <f t="shared" si="130"/>
        <v>0.42676716421175581</v>
      </c>
      <c r="Y576" s="300">
        <f t="shared" si="130"/>
        <v>0.65722863250916419</v>
      </c>
      <c r="Z576" s="296"/>
      <c r="AA576" s="296"/>
      <c r="AC576" s="300">
        <f t="shared" si="131"/>
        <v>2.1200923629327871E-2</v>
      </c>
      <c r="AD576" s="292">
        <v>0</v>
      </c>
      <c r="AE576" s="301">
        <f t="shared" si="120"/>
        <v>3.1707928155365571E-2</v>
      </c>
      <c r="AF576" s="292">
        <v>0</v>
      </c>
      <c r="AG576" s="292">
        <v>0</v>
      </c>
      <c r="AH576" s="292">
        <v>0</v>
      </c>
      <c r="AI576" s="292">
        <v>0</v>
      </c>
      <c r="AJ576" s="301">
        <f t="shared" si="122"/>
        <v>3.1707928155365571E-2</v>
      </c>
      <c r="AK576" s="306">
        <f t="shared" si="121"/>
        <v>135232.48573173178</v>
      </c>
      <c r="AL576" s="300">
        <f t="shared" ref="AL576:AP576" si="145">+AL564</f>
        <v>0.43061665815574907</v>
      </c>
      <c r="AM576" s="306">
        <f t="shared" si="125"/>
        <v>2867.4019169779995</v>
      </c>
      <c r="AN576" s="300">
        <f t="shared" si="145"/>
        <v>0.46915796091722339</v>
      </c>
      <c r="AO576" s="300">
        <f t="shared" si="145"/>
        <v>0.46398925074024511</v>
      </c>
      <c r="AP576" s="300">
        <f t="shared" si="145"/>
        <v>0.22608539753345999</v>
      </c>
      <c r="AQ576" s="300">
        <f t="shared" ref="AQ576:AR576" si="146">+AQ564</f>
        <v>0.237903853206785</v>
      </c>
      <c r="AR576" s="300">
        <f t="shared" si="146"/>
        <v>0.20015518985834077</v>
      </c>
      <c r="AS576" s="300">
        <f t="shared" ref="AS576" si="147">+AS564</f>
        <v>0.45359099683661164</v>
      </c>
      <c r="AT576" s="300">
        <f t="shared" si="143"/>
        <v>0.49507760733687717</v>
      </c>
      <c r="AU576" s="300">
        <f t="shared" si="143"/>
        <v>0.237903853206785</v>
      </c>
      <c r="AV576" s="300">
        <f t="shared" si="143"/>
        <v>0.22608539753345999</v>
      </c>
      <c r="AW576" s="300">
        <f t="shared" si="115"/>
        <v>0.463989250740245</v>
      </c>
      <c r="AX576" s="300">
        <f t="shared" si="134"/>
        <v>0.24303291417673395</v>
      </c>
      <c r="AY576" s="300">
        <v>3.1019425210027145E-4</v>
      </c>
      <c r="AZ576" s="300"/>
      <c r="BA576" s="235"/>
      <c r="BB576" s="235"/>
      <c r="BC576" s="235"/>
      <c r="BD576" s="235"/>
    </row>
    <row r="577" spans="1:56" x14ac:dyDescent="0.25">
      <c r="A577" s="283">
        <v>2027</v>
      </c>
      <c r="B577" s="283">
        <v>9</v>
      </c>
      <c r="C577" s="283">
        <v>30</v>
      </c>
      <c r="D577" s="283">
        <v>31</v>
      </c>
      <c r="E577" s="283">
        <f t="shared" si="144"/>
        <v>30</v>
      </c>
      <c r="F577" s="286">
        <v>0</v>
      </c>
      <c r="G577" s="290">
        <f t="shared" si="129"/>
        <v>0.19600423226971972</v>
      </c>
      <c r="H577" s="290">
        <f t="shared" si="129"/>
        <v>0.55896369355069819</v>
      </c>
      <c r="I577" s="291">
        <f t="shared" si="119"/>
        <v>3.222580735008565E-2</v>
      </c>
      <c r="J577" s="301">
        <f t="shared" si="117"/>
        <v>3.2253455281169081E-2</v>
      </c>
      <c r="Q577" s="305">
        <v>138099.88764870979</v>
      </c>
      <c r="S577" s="301">
        <f t="shared" si="123"/>
        <v>0</v>
      </c>
      <c r="T577" s="297">
        <v>0</v>
      </c>
      <c r="U577" s="298" t="e">
        <f>(Company_data!U577+Misc!T577)/(Company_data!J577-Company_data!I577)</f>
        <v>#DIV/0!</v>
      </c>
      <c r="V577" s="292" t="e">
        <f t="shared" si="114"/>
        <v>#DIV/0!</v>
      </c>
      <c r="W577" s="299">
        <v>1</v>
      </c>
      <c r="X577" s="290">
        <f t="shared" si="130"/>
        <v>0.36295946128097856</v>
      </c>
      <c r="Y577" s="300">
        <f t="shared" si="130"/>
        <v>0.55896369355069819</v>
      </c>
      <c r="Z577" s="296"/>
      <c r="AA577" s="296"/>
      <c r="AC577" s="300">
        <f t="shared" si="131"/>
        <v>1.863212311835661E-2</v>
      </c>
      <c r="AD577" s="292">
        <v>0</v>
      </c>
      <c r="AE577" s="301">
        <f t="shared" si="120"/>
        <v>3.222580735008565E-2</v>
      </c>
      <c r="AF577" s="292">
        <v>0</v>
      </c>
      <c r="AG577" s="292">
        <v>0</v>
      </c>
      <c r="AH577" s="292">
        <v>0</v>
      </c>
      <c r="AI577" s="292">
        <v>0</v>
      </c>
      <c r="AJ577" s="301">
        <f t="shared" si="122"/>
        <v>3.222580735008565E-2</v>
      </c>
      <c r="AK577" s="306">
        <f t="shared" si="121"/>
        <v>135232.48573173178</v>
      </c>
      <c r="AL577" s="300">
        <f t="shared" ref="AL577:AP577" si="148">+AL565</f>
        <v>0.40763148361526186</v>
      </c>
      <c r="AM577" s="306">
        <f t="shared" si="125"/>
        <v>2867.4019169779995</v>
      </c>
      <c r="AN577" s="300">
        <f t="shared" si="148"/>
        <v>0.42194723793731004</v>
      </c>
      <c r="AO577" s="300">
        <f t="shared" si="148"/>
        <v>0.41755132274355644</v>
      </c>
      <c r="AP577" s="300">
        <f t="shared" si="148"/>
        <v>0.19228244573081438</v>
      </c>
      <c r="AQ577" s="300">
        <f t="shared" ref="AQ577:AR577" si="149">+AQ565</f>
        <v>0.22526887701274206</v>
      </c>
      <c r="AR577" s="300">
        <f t="shared" si="149"/>
        <v>0.21162725134554208</v>
      </c>
      <c r="AS577" s="300">
        <f t="shared" ref="AS577" si="150">+AS565</f>
        <v>0.42205711350217673</v>
      </c>
      <c r="AT577" s="300">
        <f t="shared" si="143"/>
        <v>0.44394783294076573</v>
      </c>
      <c r="AU577" s="300">
        <f t="shared" si="143"/>
        <v>0.22526887701274206</v>
      </c>
      <c r="AV577" s="300">
        <f t="shared" si="143"/>
        <v>0.19228244573081438</v>
      </c>
      <c r="AW577" s="300">
        <f t="shared" si="115"/>
        <v>0.41755132274355644</v>
      </c>
      <c r="AX577" s="300">
        <f t="shared" si="134"/>
        <v>0.22958737196878942</v>
      </c>
      <c r="AY577" s="300">
        <v>3.0257748662542196E-2</v>
      </c>
      <c r="AZ577" s="300"/>
      <c r="BA577" s="235"/>
      <c r="BB577" s="235"/>
      <c r="BC577" s="235"/>
      <c r="BD577" s="235"/>
    </row>
    <row r="578" spans="1:56" x14ac:dyDescent="0.25">
      <c r="A578" s="283">
        <v>2027</v>
      </c>
      <c r="B578" s="283">
        <v>10</v>
      </c>
      <c r="C578" s="283">
        <v>31</v>
      </c>
      <c r="D578" s="283">
        <v>30</v>
      </c>
      <c r="E578" s="283">
        <f t="shared" si="144"/>
        <v>31</v>
      </c>
      <c r="F578" s="286">
        <v>0</v>
      </c>
      <c r="G578" s="290">
        <f t="shared" si="129"/>
        <v>0.14017281838261053</v>
      </c>
      <c r="H578" s="290">
        <f t="shared" si="129"/>
        <v>0.39974400241897001</v>
      </c>
      <c r="I578" s="291">
        <f t="shared" si="119"/>
        <v>3.1422201488634983E-2</v>
      </c>
      <c r="J578" s="301">
        <f t="shared" si="117"/>
        <v>3.2253455281169088E-2</v>
      </c>
      <c r="Q578" s="305">
        <v>133645.05256326753</v>
      </c>
      <c r="S578" s="301">
        <f t="shared" si="123"/>
        <v>0</v>
      </c>
      <c r="T578" s="297">
        <v>0</v>
      </c>
      <c r="U578" s="298" t="e">
        <f>(Company_data!U578+Misc!T578)/(Company_data!J578-Company_data!I578)</f>
        <v>#DIV/0!</v>
      </c>
      <c r="V578" s="292" t="e">
        <f t="shared" si="114"/>
        <v>#DIV/0!</v>
      </c>
      <c r="W578" s="299">
        <v>1</v>
      </c>
      <c r="X578" s="290">
        <f t="shared" si="130"/>
        <v>0.25957118403635948</v>
      </c>
      <c r="Y578" s="300">
        <f t="shared" si="130"/>
        <v>0.39974400241897001</v>
      </c>
      <c r="Z578" s="296"/>
      <c r="AA578" s="296"/>
      <c r="AC578" s="300">
        <f t="shared" si="131"/>
        <v>1.2894967819966775E-2</v>
      </c>
      <c r="AD578" s="292">
        <v>0</v>
      </c>
      <c r="AE578" s="301">
        <f t="shared" si="120"/>
        <v>3.1422201488634983E-2</v>
      </c>
      <c r="AF578" s="292">
        <v>0</v>
      </c>
      <c r="AG578" s="292">
        <v>0</v>
      </c>
      <c r="AH578" s="292">
        <v>0</v>
      </c>
      <c r="AI578" s="292">
        <v>0</v>
      </c>
      <c r="AJ578" s="301">
        <f t="shared" si="122"/>
        <v>3.1422201488634983E-2</v>
      </c>
      <c r="AK578" s="306">
        <f t="shared" si="121"/>
        <v>130870.14748232107</v>
      </c>
      <c r="AL578" s="300">
        <f t="shared" ref="AL578:AP578" si="151">+AL566</f>
        <v>0.36376902970957392</v>
      </c>
      <c r="AM578" s="306">
        <f t="shared" si="125"/>
        <v>2774.9050809464507</v>
      </c>
      <c r="AN578" s="300">
        <f t="shared" si="151"/>
        <v>0.36218640168769745</v>
      </c>
      <c r="AO578" s="300">
        <f t="shared" si="151"/>
        <v>0.35904265415253489</v>
      </c>
      <c r="AP578" s="300">
        <f t="shared" si="151"/>
        <v>0.13751117530207277</v>
      </c>
      <c r="AQ578" s="300">
        <f t="shared" ref="AQ578:AR578" si="152">+AQ566</f>
        <v>0.22153147885046212</v>
      </c>
      <c r="AR578" s="300">
        <f t="shared" si="152"/>
        <v>0.22359621132696336</v>
      </c>
      <c r="AS578" s="300">
        <f t="shared" ref="AS578" si="153">+AS566</f>
        <v>0.36771134065040612</v>
      </c>
      <c r="AT578" s="300">
        <f t="shared" si="143"/>
        <v>0.37780503103945068</v>
      </c>
      <c r="AU578" s="300">
        <f t="shared" si="143"/>
        <v>0.22153147885046212</v>
      </c>
      <c r="AV578" s="300">
        <f t="shared" si="143"/>
        <v>0.13751117530207277</v>
      </c>
      <c r="AW578" s="300">
        <f t="shared" si="115"/>
        <v>0.35904265415253489</v>
      </c>
      <c r="AX578" s="300">
        <f t="shared" si="134"/>
        <v>0.22450471901920108</v>
      </c>
      <c r="AY578" s="300">
        <v>0.38913699858128925</v>
      </c>
      <c r="AZ578" s="300"/>
      <c r="BA578" s="235"/>
      <c r="BB578" s="235"/>
      <c r="BC578" s="235"/>
      <c r="BD578" s="235"/>
    </row>
    <row r="579" spans="1:56" x14ac:dyDescent="0.25">
      <c r="A579" s="283">
        <v>2027</v>
      </c>
      <c r="B579" s="283">
        <v>11</v>
      </c>
      <c r="C579" s="283">
        <v>30</v>
      </c>
      <c r="D579" s="283">
        <v>31</v>
      </c>
      <c r="E579" s="283">
        <f t="shared" si="144"/>
        <v>30</v>
      </c>
      <c r="F579" s="286">
        <v>0</v>
      </c>
      <c r="G579" s="290">
        <f t="shared" si="129"/>
        <v>5.500895297353698E-2</v>
      </c>
      <c r="H579" s="290">
        <f t="shared" si="129"/>
        <v>0.15687420203321334</v>
      </c>
      <c r="I579" s="291">
        <f t="shared" si="119"/>
        <v>3.2209690339273976E-2</v>
      </c>
      <c r="J579" s="301">
        <f t="shared" si="117"/>
        <v>3.2253455281169081E-2</v>
      </c>
      <c r="Q579" s="305">
        <v>138099.88764870979</v>
      </c>
      <c r="S579" s="301">
        <f t="shared" si="123"/>
        <v>0</v>
      </c>
      <c r="T579" s="297">
        <v>0</v>
      </c>
      <c r="U579" s="298" t="e">
        <f>(Company_data!U579+Misc!T579)/(Company_data!J579-Company_data!I579)</f>
        <v>#DIV/0!</v>
      </c>
      <c r="V579" s="292" t="e">
        <f t="shared" si="114"/>
        <v>#DIV/0!</v>
      </c>
      <c r="W579" s="299">
        <v>1</v>
      </c>
      <c r="X579" s="290">
        <f t="shared" si="130"/>
        <v>0.10186524905967639</v>
      </c>
      <c r="Y579" s="300">
        <f t="shared" si="130"/>
        <v>0.15687420203321334</v>
      </c>
      <c r="Z579" s="296"/>
      <c r="AA579" s="296"/>
      <c r="AC579" s="300">
        <f t="shared" si="131"/>
        <v>5.229140067773779E-3</v>
      </c>
      <c r="AD579" s="292">
        <v>0</v>
      </c>
      <c r="AE579" s="301">
        <f t="shared" si="120"/>
        <v>3.2209690339273976E-2</v>
      </c>
      <c r="AF579" s="292">
        <v>0</v>
      </c>
      <c r="AG579" s="292">
        <v>0</v>
      </c>
      <c r="AH579" s="292">
        <v>0</v>
      </c>
      <c r="AI579" s="292">
        <v>0</v>
      </c>
      <c r="AJ579" s="301">
        <f t="shared" si="122"/>
        <v>3.2209690339273976E-2</v>
      </c>
      <c r="AK579" s="306">
        <f t="shared" si="121"/>
        <v>135232.48573173178</v>
      </c>
      <c r="AL579" s="300">
        <f t="shared" ref="AL579:AP579" si="154">+AL567</f>
        <v>0.2890046065090045</v>
      </c>
      <c r="AM579" s="306">
        <f t="shared" si="125"/>
        <v>2867.4019169779995</v>
      </c>
      <c r="AN579" s="300">
        <f t="shared" si="154"/>
        <v>0.25509476713844248</v>
      </c>
      <c r="AO579" s="300">
        <f t="shared" si="154"/>
        <v>0.25386104534902676</v>
      </c>
      <c r="AP579" s="300">
        <f t="shared" si="154"/>
        <v>5.3964426647113282E-2</v>
      </c>
      <c r="AQ579" s="300">
        <f t="shared" ref="AQ579:AR579" si="155">+AQ567</f>
        <v>0.1998966187019135</v>
      </c>
      <c r="AR579" s="300">
        <f t="shared" si="155"/>
        <v>0.2339956535354675</v>
      </c>
      <c r="AS579" s="300">
        <f t="shared" ref="AS579" si="156">+AS567</f>
        <v>0.2753375890527604</v>
      </c>
      <c r="AT579" s="300">
        <f t="shared" si="143"/>
        <v>0.2610088627308329</v>
      </c>
      <c r="AU579" s="300">
        <f t="shared" si="143"/>
        <v>0.1998966187019135</v>
      </c>
      <c r="AV579" s="300">
        <f t="shared" si="143"/>
        <v>5.3964426647113282E-2</v>
      </c>
      <c r="AW579" s="300">
        <f t="shared" si="115"/>
        <v>0.25386104534902676</v>
      </c>
      <c r="AX579" s="300">
        <f t="shared" si="134"/>
        <v>0.20084819997143574</v>
      </c>
      <c r="AY579" s="300">
        <v>0.4841493042719488</v>
      </c>
      <c r="AZ579" s="300"/>
      <c r="BA579" s="235"/>
      <c r="BB579" s="235"/>
      <c r="BC579" s="235"/>
      <c r="BD579" s="235"/>
    </row>
    <row r="580" spans="1:56" x14ac:dyDescent="0.25">
      <c r="A580" s="283">
        <v>2027</v>
      </c>
      <c r="B580" s="283">
        <v>12</v>
      </c>
      <c r="C580" s="283">
        <v>31</v>
      </c>
      <c r="D580" s="283">
        <v>30</v>
      </c>
      <c r="E580" s="283">
        <f t="shared" si="144"/>
        <v>31</v>
      </c>
      <c r="F580" s="286">
        <v>0</v>
      </c>
      <c r="G580" s="290">
        <f t="shared" si="129"/>
        <v>2.9996936844413711E-2</v>
      </c>
      <c r="H580" s="290">
        <f t="shared" si="129"/>
        <v>8.5545084509641198E-2</v>
      </c>
      <c r="I580" s="291">
        <f t="shared" si="119"/>
        <v>3.3253782316229219E-2</v>
      </c>
      <c r="J580" s="301">
        <f t="shared" si="117"/>
        <v>3.2253455281169081E-2</v>
      </c>
      <c r="Q580" s="305">
        <v>133645.05256326753</v>
      </c>
      <c r="S580" s="301">
        <f t="shared" si="123"/>
        <v>0</v>
      </c>
      <c r="T580" s="297">
        <v>0</v>
      </c>
      <c r="U580" s="298" t="e">
        <f>(Company_data!U580+Misc!T580)/(Company_data!J580-Company_data!I580)</f>
        <v>#DIV/0!</v>
      </c>
      <c r="V580" s="292" t="e">
        <f t="shared" si="114"/>
        <v>#DIV/0!</v>
      </c>
      <c r="W580" s="299">
        <v>1</v>
      </c>
      <c r="X580" s="290">
        <f t="shared" si="130"/>
        <v>5.554814766522749E-2</v>
      </c>
      <c r="Y580" s="300">
        <f t="shared" si="130"/>
        <v>8.5545084509641198E-2</v>
      </c>
      <c r="Z580" s="296"/>
      <c r="AA580" s="296"/>
      <c r="AC580" s="300">
        <f t="shared" si="131"/>
        <v>2.7595188551497161E-3</v>
      </c>
      <c r="AD580" s="292">
        <v>0</v>
      </c>
      <c r="AE580" s="301">
        <f t="shared" si="120"/>
        <v>3.3253782316229219E-2</v>
      </c>
      <c r="AF580" s="292">
        <v>0</v>
      </c>
      <c r="AG580" s="292">
        <v>0</v>
      </c>
      <c r="AH580" s="292">
        <v>0</v>
      </c>
      <c r="AI580" s="292">
        <v>0</v>
      </c>
      <c r="AJ580" s="301">
        <f t="shared" si="122"/>
        <v>3.3253782316229219E-2</v>
      </c>
      <c r="AK580" s="306">
        <f t="shared" si="121"/>
        <v>130870.14748232107</v>
      </c>
      <c r="AL580" s="300">
        <f t="shared" ref="AL580:AP580" si="157">+AL568</f>
        <v>0.26895672518051211</v>
      </c>
      <c r="AM580" s="306">
        <f t="shared" si="125"/>
        <v>2774.9050809464507</v>
      </c>
      <c r="AN580" s="300">
        <f t="shared" si="157"/>
        <v>0.23172536409969521</v>
      </c>
      <c r="AO580" s="300">
        <f t="shared" si="157"/>
        <v>0.23105260316533452</v>
      </c>
      <c r="AP580" s="300">
        <f t="shared" si="157"/>
        <v>2.9427346104136727E-2</v>
      </c>
      <c r="AQ580" s="300">
        <f t="shared" ref="AQ580:AR580" si="158">+AQ568</f>
        <v>0.2016252570611978</v>
      </c>
      <c r="AR580" s="300">
        <f t="shared" si="158"/>
        <v>0.23895978833609846</v>
      </c>
      <c r="AS580" s="300">
        <f t="shared" ref="AS580" si="159">+AS568</f>
        <v>0.25118530449085791</v>
      </c>
      <c r="AT580" s="300">
        <f t="shared" si="143"/>
        <v>0.19592106001682782</v>
      </c>
      <c r="AU580" s="300">
        <f t="shared" si="143"/>
        <v>0.2016252570611978</v>
      </c>
      <c r="AV580" s="300">
        <f t="shared" si="143"/>
        <v>2.9427346104136727E-2</v>
      </c>
      <c r="AW580" s="300">
        <f t="shared" si="115"/>
        <v>0.23105260316533452</v>
      </c>
      <c r="AX580" s="300">
        <f t="shared" si="134"/>
        <v>0.19592106001682782</v>
      </c>
      <c r="AY580" s="300">
        <v>0.5776414611574574</v>
      </c>
      <c r="AZ580" s="300"/>
      <c r="BA580" s="235">
        <f>AVERAGE(AU569:AU580)</f>
        <v>0.21445518700848457</v>
      </c>
      <c r="BB580" s="235">
        <f>AVERAGE(AV569:AV580)</f>
        <v>0.11575735077854382</v>
      </c>
      <c r="BC580" s="235">
        <f t="shared" ref="BC580" si="160">AVERAGE(AW569:AW580)</f>
        <v>0.33021253778702836</v>
      </c>
      <c r="BD580" s="235">
        <f>AVERAGE(AL569:AL580)</f>
        <v>0.33021319582000569</v>
      </c>
    </row>
    <row r="581" spans="1:56" x14ac:dyDescent="0.25">
      <c r="A581" s="283">
        <v>2028</v>
      </c>
      <c r="B581" s="283">
        <v>1</v>
      </c>
      <c r="C581" s="283">
        <v>31</v>
      </c>
      <c r="D581" s="283">
        <v>31</v>
      </c>
      <c r="E581" s="283">
        <f t="shared" si="144"/>
        <v>31</v>
      </c>
      <c r="F581" s="286">
        <v>0</v>
      </c>
      <c r="G581" s="290">
        <f t="shared" si="129"/>
        <v>1.8543038718509181E-2</v>
      </c>
      <c r="H581" s="290">
        <f t="shared" si="129"/>
        <v>5.288092655820039E-2</v>
      </c>
      <c r="I581" s="291">
        <f t="shared" si="119"/>
        <v>3.1291374430605791E-2</v>
      </c>
      <c r="J581" s="301">
        <f t="shared" si="117"/>
        <v>3.2253455281169088E-2</v>
      </c>
      <c r="Q581" s="305">
        <v>165718.66029022523</v>
      </c>
      <c r="S581" s="301">
        <f t="shared" si="123"/>
        <v>0</v>
      </c>
      <c r="T581" s="297">
        <v>0</v>
      </c>
      <c r="U581" s="298" t="e">
        <f>(Company_data!U581+Misc!T581)/(Company_data!J581-Company_data!I581)</f>
        <v>#DIV/0!</v>
      </c>
      <c r="V581" s="292" t="e">
        <f t="shared" ref="V581:V644" si="161">U581/E581</f>
        <v>#DIV/0!</v>
      </c>
      <c r="W581" s="299">
        <v>1</v>
      </c>
      <c r="X581" s="290">
        <f t="shared" si="130"/>
        <v>3.433788783969121E-2</v>
      </c>
      <c r="Y581" s="300">
        <f t="shared" si="130"/>
        <v>5.288092655820039E-2</v>
      </c>
      <c r="Z581" s="296"/>
      <c r="AA581" s="296"/>
      <c r="AC581" s="300">
        <f t="shared" si="131"/>
        <v>1.7058363405871094E-3</v>
      </c>
      <c r="AD581" s="292">
        <v>0</v>
      </c>
      <c r="AE581" s="301">
        <f t="shared" si="120"/>
        <v>3.1291374430605791E-2</v>
      </c>
      <c r="AF581" s="292">
        <v>0</v>
      </c>
      <c r="AG581" s="292">
        <v>0</v>
      </c>
      <c r="AH581" s="292">
        <v>0</v>
      </c>
      <c r="AI581" s="292">
        <v>0</v>
      </c>
      <c r="AJ581" s="301">
        <f t="shared" si="122"/>
        <v>3.1291374430605791E-2</v>
      </c>
      <c r="AK581" s="306">
        <f t="shared" si="121"/>
        <v>161711.31697915445</v>
      </c>
      <c r="AL581" s="300">
        <f t="shared" ref="AL581:AP581" si="162">+AL569</f>
        <v>0.25685198180849134</v>
      </c>
      <c r="AM581" s="306">
        <f t="shared" si="125"/>
        <v>4007.3433110707842</v>
      </c>
      <c r="AN581" s="300">
        <f t="shared" si="162"/>
        <v>0.22001501192073977</v>
      </c>
      <c r="AO581" s="300">
        <f t="shared" si="162"/>
        <v>0.22470647515841483</v>
      </c>
      <c r="AP581" s="300">
        <f t="shared" si="162"/>
        <v>2.2515049996287968E-2</v>
      </c>
      <c r="AQ581" s="300">
        <f t="shared" ref="AQ581:AR581" si="163">+AQ569</f>
        <v>0.2021914251621269</v>
      </c>
      <c r="AR581" s="300">
        <f t="shared" si="163"/>
        <v>0.23830894308998221</v>
      </c>
      <c r="AS581" s="300">
        <f t="shared" ref="AS581" si="164">+AS569</f>
        <v>0.23711737421114179</v>
      </c>
      <c r="AT581" s="300">
        <f t="shared" si="143"/>
        <v>0.19773579072842445</v>
      </c>
      <c r="AU581" s="300">
        <f t="shared" si="143"/>
        <v>0.2021914251621269</v>
      </c>
      <c r="AV581" s="300">
        <f t="shared" si="143"/>
        <v>2.2515049996287968E-2</v>
      </c>
      <c r="AW581" s="300">
        <f t="shared" si="115"/>
        <v>0.22470647515841488</v>
      </c>
      <c r="AX581" s="300">
        <f t="shared" si="134"/>
        <v>0.19773579072842445</v>
      </c>
      <c r="AY581" s="300">
        <v>0.66757271107756522</v>
      </c>
      <c r="AZ581" s="300"/>
      <c r="BA581" s="235"/>
      <c r="BB581" s="235"/>
      <c r="BC581" s="235"/>
      <c r="BD581" s="235"/>
    </row>
    <row r="582" spans="1:56" x14ac:dyDescent="0.25">
      <c r="A582" s="283">
        <v>2028</v>
      </c>
      <c r="B582" s="283">
        <v>2</v>
      </c>
      <c r="C582" s="283">
        <v>29</v>
      </c>
      <c r="D582" s="283">
        <v>29</v>
      </c>
      <c r="E582" s="283">
        <f t="shared" si="144"/>
        <v>29</v>
      </c>
      <c r="F582" s="286">
        <v>0</v>
      </c>
      <c r="G582" s="290">
        <f t="shared" si="129"/>
        <v>2.4863098176499582E-2</v>
      </c>
      <c r="H582" s="290">
        <f t="shared" si="129"/>
        <v>7.0904434199795849E-2</v>
      </c>
      <c r="I582" s="291">
        <f t="shared" si="119"/>
        <v>3.1327824545639323E-2</v>
      </c>
      <c r="J582" s="301">
        <f t="shared" si="117"/>
        <v>3.2253455281169081E-2</v>
      </c>
      <c r="Q582" s="305">
        <v>155027.13381988811</v>
      </c>
      <c r="S582" s="301">
        <f t="shared" si="123"/>
        <v>0</v>
      </c>
      <c r="T582" s="297">
        <v>0</v>
      </c>
      <c r="U582" s="298" t="e">
        <f>(Company_data!U582+Misc!T582)/(Company_data!J582-Company_data!I582)</f>
        <v>#DIV/0!</v>
      </c>
      <c r="V582" s="292" t="e">
        <f t="shared" si="161"/>
        <v>#DIV/0!</v>
      </c>
      <c r="W582" s="299">
        <v>1</v>
      </c>
      <c r="X582" s="290">
        <f t="shared" si="130"/>
        <v>4.6041336023296249E-2</v>
      </c>
      <c r="Y582" s="300">
        <f t="shared" si="130"/>
        <v>7.0904434199795849E-2</v>
      </c>
      <c r="Z582" s="296"/>
      <c r="AA582" s="296"/>
      <c r="AC582" s="300">
        <f t="shared" si="131"/>
        <v>2.5323012214212796E-3</v>
      </c>
      <c r="AD582" s="292">
        <v>0</v>
      </c>
      <c r="AE582" s="301">
        <f t="shared" si="120"/>
        <v>3.1327824545639323E-2</v>
      </c>
      <c r="AF582" s="292">
        <v>0</v>
      </c>
      <c r="AG582" s="292">
        <v>0</v>
      </c>
      <c r="AH582" s="292">
        <v>0</v>
      </c>
      <c r="AI582" s="292">
        <v>0</v>
      </c>
      <c r="AJ582" s="301">
        <f t="shared" si="122"/>
        <v>3.1327824545639323E-2</v>
      </c>
      <c r="AK582" s="306">
        <f t="shared" si="121"/>
        <v>151407.59792601774</v>
      </c>
      <c r="AL582" s="300">
        <f t="shared" ref="AL582:AP582" si="165">+AL570</f>
        <v>0.25412733195114739</v>
      </c>
      <c r="AM582" s="306">
        <f t="shared" si="125"/>
        <v>3619.5358938703862</v>
      </c>
      <c r="AN582" s="300">
        <f t="shared" si="165"/>
        <v>0.20815811594393818</v>
      </c>
      <c r="AO582" s="300">
        <f t="shared" si="165"/>
        <v>0.19442034566442604</v>
      </c>
      <c r="AP582" s="300">
        <f t="shared" si="165"/>
        <v>1.3232062033328705E-2</v>
      </c>
      <c r="AQ582" s="300">
        <f t="shared" ref="AQ582:AR582" si="166">+AQ570</f>
        <v>0.18118828363109737</v>
      </c>
      <c r="AR582" s="300">
        <f t="shared" si="166"/>
        <v>0.22926423377464777</v>
      </c>
      <c r="AS582" s="300">
        <f t="shared" ref="AS582" si="167">+AS570</f>
        <v>0.23355687164157501</v>
      </c>
      <c r="AT582" s="300">
        <f t="shared" si="143"/>
        <v>0.17845089501740749</v>
      </c>
      <c r="AU582" s="300">
        <f t="shared" si="143"/>
        <v>0.18118828363109737</v>
      </c>
      <c r="AV582" s="300">
        <f t="shared" si="143"/>
        <v>1.3232062033328705E-2</v>
      </c>
      <c r="AW582" s="300">
        <f t="shared" ref="AW582:AW645" si="168">AU582+AV582</f>
        <v>0.19442034566442609</v>
      </c>
      <c r="AX582" s="300">
        <f t="shared" si="134"/>
        <v>0.17845089501740749</v>
      </c>
      <c r="AY582" s="300">
        <v>0.75047862142765231</v>
      </c>
      <c r="AZ582" s="300"/>
      <c r="BA582" s="235"/>
      <c r="BB582" s="235"/>
      <c r="BC582" s="235"/>
      <c r="BD582" s="235"/>
    </row>
    <row r="583" spans="1:56" x14ac:dyDescent="0.25">
      <c r="A583" s="283">
        <v>2028</v>
      </c>
      <c r="B583" s="283">
        <v>3</v>
      </c>
      <c r="C583" s="283">
        <v>31</v>
      </c>
      <c r="D583" s="283">
        <v>31</v>
      </c>
      <c r="E583" s="283">
        <f t="shared" si="144"/>
        <v>31</v>
      </c>
      <c r="F583" s="286">
        <v>0</v>
      </c>
      <c r="G583" s="290">
        <f t="shared" si="129"/>
        <v>4.5783957213476299E-2</v>
      </c>
      <c r="H583" s="290">
        <f t="shared" si="129"/>
        <v>0.13056641447515024</v>
      </c>
      <c r="I583" s="291">
        <f t="shared" si="119"/>
        <v>3.2106926531423899E-2</v>
      </c>
      <c r="J583" s="301">
        <f t="shared" si="117"/>
        <v>3.2253455281169081E-2</v>
      </c>
      <c r="Q583" s="305">
        <v>165718.66029022523</v>
      </c>
      <c r="S583" s="301">
        <f t="shared" si="123"/>
        <v>0</v>
      </c>
      <c r="T583" s="297">
        <v>0</v>
      </c>
      <c r="U583" s="298" t="e">
        <f>(Company_data!U583+Misc!T583)/(Company_data!J583-Company_data!I583)</f>
        <v>#DIV/0!</v>
      </c>
      <c r="V583" s="292" t="e">
        <f t="shared" si="161"/>
        <v>#DIV/0!</v>
      </c>
      <c r="W583" s="299">
        <v>1</v>
      </c>
      <c r="X583" s="290">
        <f t="shared" si="130"/>
        <v>8.4782457261673966E-2</v>
      </c>
      <c r="Y583" s="300">
        <f t="shared" si="130"/>
        <v>0.13056641447515024</v>
      </c>
      <c r="Z583" s="296"/>
      <c r="AA583" s="296"/>
      <c r="AC583" s="300">
        <f t="shared" si="131"/>
        <v>4.211819821779041E-3</v>
      </c>
      <c r="AD583" s="292">
        <v>0</v>
      </c>
      <c r="AE583" s="301">
        <f t="shared" si="120"/>
        <v>3.2106926531423899E-2</v>
      </c>
      <c r="AF583" s="292">
        <v>0</v>
      </c>
      <c r="AG583" s="292">
        <v>0</v>
      </c>
      <c r="AH583" s="292">
        <v>0</v>
      </c>
      <c r="AI583" s="292">
        <v>0</v>
      </c>
      <c r="AJ583" s="301">
        <f t="shared" si="122"/>
        <v>3.2106926531423899E-2</v>
      </c>
      <c r="AK583" s="306">
        <f t="shared" si="121"/>
        <v>161711.31697915445</v>
      </c>
      <c r="AL583" s="300">
        <f t="shared" ref="AL583:AP583" si="169">+AL571</f>
        <v>0.26341834778300993</v>
      </c>
      <c r="AM583" s="306">
        <f t="shared" si="125"/>
        <v>4007.3433110707842</v>
      </c>
      <c r="AN583" s="300">
        <f t="shared" si="169"/>
        <v>0.25185875185444695</v>
      </c>
      <c r="AO583" s="300">
        <f t="shared" si="169"/>
        <v>0.29016393439975086</v>
      </c>
      <c r="AP583" s="300">
        <f t="shared" si="169"/>
        <v>7.8214908786427645E-2</v>
      </c>
      <c r="AQ583" s="300">
        <f t="shared" ref="AQ583:AR583" si="170">+AQ571</f>
        <v>0.21194902561332321</v>
      </c>
      <c r="AR583" s="300">
        <f t="shared" si="170"/>
        <v>0.21763439056953368</v>
      </c>
      <c r="AS583" s="300">
        <f t="shared" ref="AS583" si="171">+AS571</f>
        <v>0.25096710748081102</v>
      </c>
      <c r="AT583" s="300">
        <f t="shared" si="143"/>
        <v>0.19740508523261727</v>
      </c>
      <c r="AU583" s="300">
        <f t="shared" si="143"/>
        <v>0.21194902561332321</v>
      </c>
      <c r="AV583" s="300">
        <f t="shared" si="143"/>
        <v>7.8214908786427645E-2</v>
      </c>
      <c r="AW583" s="300">
        <f t="shared" si="168"/>
        <v>0.29016393439975086</v>
      </c>
      <c r="AX583" s="300">
        <f t="shared" si="134"/>
        <v>0.19740508523261727</v>
      </c>
      <c r="AY583" s="300">
        <v>0.89816367633556948</v>
      </c>
      <c r="AZ583" s="300"/>
      <c r="BA583" s="235"/>
      <c r="BB583" s="235"/>
      <c r="BC583" s="235"/>
      <c r="BD583" s="235"/>
    </row>
    <row r="584" spans="1:56" x14ac:dyDescent="0.25">
      <c r="A584" s="283">
        <v>2028</v>
      </c>
      <c r="B584" s="283">
        <v>4</v>
      </c>
      <c r="C584" s="283">
        <v>30</v>
      </c>
      <c r="D584" s="283">
        <v>31</v>
      </c>
      <c r="E584" s="283">
        <f t="shared" si="144"/>
        <v>30</v>
      </c>
      <c r="F584" s="286">
        <v>0</v>
      </c>
      <c r="G584" s="290">
        <f t="shared" si="129"/>
        <v>8.0774034073035877E-2</v>
      </c>
      <c r="H584" s="290">
        <f t="shared" si="129"/>
        <v>0.23035090572087194</v>
      </c>
      <c r="I584" s="291">
        <f t="shared" si="119"/>
        <v>3.2707454333999561E-2</v>
      </c>
      <c r="J584" s="301">
        <f t="shared" si="117"/>
        <v>3.2253455281169081E-2</v>
      </c>
      <c r="Q584" s="305">
        <v>165718.66029022523</v>
      </c>
      <c r="S584" s="301">
        <f t="shared" si="123"/>
        <v>0</v>
      </c>
      <c r="T584" s="297">
        <v>0</v>
      </c>
      <c r="U584" s="298" t="e">
        <f>(Company_data!U584+Misc!T584)/(Company_data!J584-Company_data!I584)</f>
        <v>#DIV/0!</v>
      </c>
      <c r="V584" s="292" t="e">
        <f t="shared" si="161"/>
        <v>#DIV/0!</v>
      </c>
      <c r="W584" s="299">
        <v>1</v>
      </c>
      <c r="X584" s="290">
        <f t="shared" si="130"/>
        <v>0.14957687164783606</v>
      </c>
      <c r="Y584" s="300">
        <f t="shared" si="130"/>
        <v>0.23035090572087194</v>
      </c>
      <c r="Z584" s="296"/>
      <c r="AA584" s="296"/>
      <c r="AC584" s="300">
        <f t="shared" si="131"/>
        <v>7.6783635240290646E-3</v>
      </c>
      <c r="AD584" s="292">
        <v>0</v>
      </c>
      <c r="AE584" s="301">
        <f t="shared" si="120"/>
        <v>3.2707454333999561E-2</v>
      </c>
      <c r="AF584" s="292">
        <v>0</v>
      </c>
      <c r="AG584" s="292">
        <v>0</v>
      </c>
      <c r="AH584" s="292">
        <v>0</v>
      </c>
      <c r="AI584" s="292">
        <v>0</v>
      </c>
      <c r="AJ584" s="301">
        <f t="shared" si="122"/>
        <v>3.2707454333999561E-2</v>
      </c>
      <c r="AK584" s="306">
        <f t="shared" si="121"/>
        <v>161711.31697915445</v>
      </c>
      <c r="AL584" s="300">
        <f t="shared" ref="AL584:AP584" si="172">+AL572</f>
        <v>0.28575980192912315</v>
      </c>
      <c r="AM584" s="306">
        <f t="shared" si="125"/>
        <v>4007.3433110707842</v>
      </c>
      <c r="AN584" s="300">
        <f t="shared" si="172"/>
        <v>0.28664691339576726</v>
      </c>
      <c r="AO584" s="300">
        <f t="shared" si="172"/>
        <v>0.28483534127035615</v>
      </c>
      <c r="AP584" s="300">
        <f t="shared" si="172"/>
        <v>7.9240272739288672E-2</v>
      </c>
      <c r="AQ584" s="300">
        <f t="shared" ref="AQ584:AR584" si="173">+AQ572</f>
        <v>0.20559506853106746</v>
      </c>
      <c r="AR584" s="300">
        <f t="shared" si="173"/>
        <v>0.20498576785608733</v>
      </c>
      <c r="AS584" s="300">
        <f t="shared" ref="AS584" si="174">+AS572</f>
        <v>0.28008337680873507</v>
      </c>
      <c r="AT584" s="300">
        <f t="shared" si="143"/>
        <v>0.29549858721386341</v>
      </c>
      <c r="AU584" s="300">
        <f t="shared" si="143"/>
        <v>0.20559506853106746</v>
      </c>
      <c r="AV584" s="300">
        <f t="shared" si="143"/>
        <v>7.9240272739288672E-2</v>
      </c>
      <c r="AW584" s="300">
        <f t="shared" si="168"/>
        <v>0.28483534127035615</v>
      </c>
      <c r="AX584" s="300">
        <f t="shared" si="134"/>
        <v>0.20715988667684943</v>
      </c>
      <c r="AY584" s="300">
        <v>1.0429056534726668</v>
      </c>
      <c r="AZ584" s="300"/>
      <c r="BA584" s="235"/>
      <c r="BB584" s="235"/>
      <c r="BC584" s="235"/>
      <c r="BD584" s="235"/>
    </row>
    <row r="585" spans="1:56" x14ac:dyDescent="0.25">
      <c r="A585" s="283">
        <v>2028</v>
      </c>
      <c r="B585" s="283">
        <v>5</v>
      </c>
      <c r="C585" s="283">
        <v>31</v>
      </c>
      <c r="D585" s="283">
        <v>30</v>
      </c>
      <c r="E585" s="283">
        <f t="shared" si="144"/>
        <v>31</v>
      </c>
      <c r="F585" s="286">
        <v>0</v>
      </c>
      <c r="G585" s="290">
        <f t="shared" si="129"/>
        <v>0.14754856930858176</v>
      </c>
      <c r="H585" s="290">
        <f t="shared" si="129"/>
        <v>0.42077812465474679</v>
      </c>
      <c r="I585" s="291">
        <f t="shared" si="119"/>
        <v>3.2211093719053466E-2</v>
      </c>
      <c r="J585" s="301">
        <f t="shared" si="117"/>
        <v>3.2253455281169081E-2</v>
      </c>
      <c r="Q585" s="305">
        <v>160372.89705505667</v>
      </c>
      <c r="S585" s="301">
        <f t="shared" si="123"/>
        <v>0</v>
      </c>
      <c r="T585" s="297">
        <v>0</v>
      </c>
      <c r="U585" s="298" t="e">
        <f>(Company_data!U585+Misc!T585)/(Company_data!J585-Company_data!I585)</f>
        <v>#DIV/0!</v>
      </c>
      <c r="V585" s="292" t="e">
        <f t="shared" si="161"/>
        <v>#DIV/0!</v>
      </c>
      <c r="W585" s="299">
        <v>1</v>
      </c>
      <c r="X585" s="290">
        <f t="shared" si="130"/>
        <v>0.273229555346165</v>
      </c>
      <c r="Y585" s="300">
        <f t="shared" si="130"/>
        <v>0.42077812465474679</v>
      </c>
      <c r="Z585" s="296"/>
      <c r="AA585" s="296"/>
      <c r="AC585" s="300">
        <f t="shared" si="131"/>
        <v>1.3573487892088607E-2</v>
      </c>
      <c r="AD585" s="292">
        <v>0</v>
      </c>
      <c r="AE585" s="301">
        <f t="shared" si="120"/>
        <v>3.2211093719053466E-2</v>
      </c>
      <c r="AF585" s="292">
        <v>0</v>
      </c>
      <c r="AG585" s="292">
        <v>0</v>
      </c>
      <c r="AH585" s="292">
        <v>0</v>
      </c>
      <c r="AI585" s="292">
        <v>0</v>
      </c>
      <c r="AJ585" s="301">
        <f t="shared" si="122"/>
        <v>3.2211093719053466E-2</v>
      </c>
      <c r="AK585" s="306">
        <f t="shared" si="121"/>
        <v>156494.82288305269</v>
      </c>
      <c r="AL585" s="300">
        <f t="shared" ref="AL585:AP585" si="175">+AL573</f>
        <v>0.34198181209096601</v>
      </c>
      <c r="AM585" s="306">
        <f t="shared" si="125"/>
        <v>3878.0741720039846</v>
      </c>
      <c r="AN585" s="300">
        <f t="shared" si="175"/>
        <v>0.37172530110952146</v>
      </c>
      <c r="AO585" s="300">
        <f t="shared" si="175"/>
        <v>0.36841613278121893</v>
      </c>
      <c r="AP585" s="300">
        <f t="shared" si="175"/>
        <v>0.14474687328024421</v>
      </c>
      <c r="AQ585" s="300">
        <f t="shared" ref="AQ585:AR585" si="176">+AQ573</f>
        <v>0.22366925950097472</v>
      </c>
      <c r="AR585" s="300">
        <f t="shared" si="176"/>
        <v>0.19443324278238425</v>
      </c>
      <c r="AS585" s="300">
        <f t="shared" ref="AS585" si="177">+AS573</f>
        <v>0.35060038007166283</v>
      </c>
      <c r="AT585" s="300">
        <f t="shared" si="143"/>
        <v>0.38818390379325174</v>
      </c>
      <c r="AU585" s="300">
        <f t="shared" si="143"/>
        <v>0.22366925950097472</v>
      </c>
      <c r="AV585" s="300">
        <f t="shared" si="143"/>
        <v>0.14474687328024421</v>
      </c>
      <c r="AW585" s="300">
        <f t="shared" si="168"/>
        <v>0.36841613278121893</v>
      </c>
      <c r="AX585" s="300">
        <f t="shared" si="134"/>
        <v>0.2268170855032294</v>
      </c>
      <c r="AY585" s="300">
        <v>1.2133256231172045</v>
      </c>
      <c r="AZ585" s="300"/>
      <c r="BA585" s="235"/>
      <c r="BB585" s="235"/>
      <c r="BC585" s="235"/>
      <c r="BD585" s="235"/>
    </row>
    <row r="586" spans="1:56" x14ac:dyDescent="0.25">
      <c r="A586" s="283">
        <v>2028</v>
      </c>
      <c r="B586" s="283">
        <v>6</v>
      </c>
      <c r="C586" s="283">
        <v>30</v>
      </c>
      <c r="D586" s="283">
        <v>31</v>
      </c>
      <c r="E586" s="283">
        <f t="shared" si="144"/>
        <v>30</v>
      </c>
      <c r="F586" s="286">
        <v>0</v>
      </c>
      <c r="G586" s="290">
        <f t="shared" ref="G586:H601" si="178">+G574</f>
        <v>0.19210564291069007</v>
      </c>
      <c r="H586" s="290">
        <f t="shared" si="178"/>
        <v>0.54784571980836638</v>
      </c>
      <c r="I586" s="291">
        <f t="shared" si="119"/>
        <v>3.32701466606663E-2</v>
      </c>
      <c r="J586" s="301">
        <f t="shared" si="117"/>
        <v>3.2253455281169081E-2</v>
      </c>
      <c r="Q586" s="305">
        <v>165718.66029022523</v>
      </c>
      <c r="S586" s="301">
        <f t="shared" si="123"/>
        <v>0</v>
      </c>
      <c r="T586" s="297">
        <v>0</v>
      </c>
      <c r="U586" s="298" t="e">
        <f>(Company_data!U586+Misc!T586)/(Company_data!J586-Company_data!I586)</f>
        <v>#DIV/0!</v>
      </c>
      <c r="V586" s="292" t="e">
        <f t="shared" si="161"/>
        <v>#DIV/0!</v>
      </c>
      <c r="W586" s="299">
        <v>1</v>
      </c>
      <c r="X586" s="290">
        <f t="shared" ref="X586:Y601" si="179">+X574</f>
        <v>0.35574007689767639</v>
      </c>
      <c r="Y586" s="300">
        <f t="shared" si="179"/>
        <v>0.54784571980836638</v>
      </c>
      <c r="Z586" s="296"/>
      <c r="AA586" s="296"/>
      <c r="AC586" s="300">
        <f t="shared" ref="AC586:AC649" si="180">AC574</f>
        <v>1.8261523993612215E-2</v>
      </c>
      <c r="AD586" s="292">
        <v>0</v>
      </c>
      <c r="AE586" s="301">
        <f t="shared" si="120"/>
        <v>3.32701466606663E-2</v>
      </c>
      <c r="AF586" s="292">
        <v>0</v>
      </c>
      <c r="AG586" s="292">
        <v>0</v>
      </c>
      <c r="AH586" s="292">
        <v>0</v>
      </c>
      <c r="AI586" s="292">
        <v>0</v>
      </c>
      <c r="AJ586" s="301">
        <f t="shared" si="122"/>
        <v>3.32701466606663E-2</v>
      </c>
      <c r="AK586" s="306">
        <f t="shared" si="121"/>
        <v>161711.31697915445</v>
      </c>
      <c r="AL586" s="300">
        <f t="shared" ref="AL586:AP586" si="181">+AL574</f>
        <v>0.38119007672532701</v>
      </c>
      <c r="AM586" s="306">
        <f t="shared" si="125"/>
        <v>4007.3433110707842</v>
      </c>
      <c r="AN586" s="300">
        <f t="shared" si="181"/>
        <v>0.41782355011228406</v>
      </c>
      <c r="AO586" s="300">
        <f t="shared" si="181"/>
        <v>0.41351507113355057</v>
      </c>
      <c r="AP586" s="300">
        <f t="shared" si="181"/>
        <v>0.18845788394368534</v>
      </c>
      <c r="AQ586" s="300">
        <f t="shared" ref="AQ586:AR586" si="182">+AQ574</f>
        <v>0.22505718718986523</v>
      </c>
      <c r="AR586" s="300">
        <f t="shared" si="182"/>
        <v>0.18908443381463697</v>
      </c>
      <c r="AS586" s="300">
        <f t="shared" ref="AS586" si="183">+AS574</f>
        <v>0.39748613852618775</v>
      </c>
      <c r="AT586" s="300">
        <f t="shared" si="143"/>
        <v>0.43937841206915679</v>
      </c>
      <c r="AU586" s="300">
        <f t="shared" si="143"/>
        <v>0.22505718718986523</v>
      </c>
      <c r="AV586" s="300">
        <f t="shared" si="143"/>
        <v>0.18845788394368534</v>
      </c>
      <c r="AW586" s="300">
        <f t="shared" si="168"/>
        <v>0.41351507113355057</v>
      </c>
      <c r="AX586" s="300">
        <f t="shared" si="134"/>
        <v>0.22928165194927241</v>
      </c>
      <c r="AY586" s="300">
        <v>1.3641182344043148</v>
      </c>
      <c r="AZ586" s="300"/>
      <c r="BA586" s="235"/>
      <c r="BB586" s="235"/>
      <c r="BC586" s="235"/>
      <c r="BD586" s="235"/>
    </row>
    <row r="587" spans="1:56" x14ac:dyDescent="0.25">
      <c r="A587" s="283">
        <v>2028</v>
      </c>
      <c r="B587" s="283">
        <v>7</v>
      </c>
      <c r="C587" s="283">
        <v>31</v>
      </c>
      <c r="D587" s="283">
        <v>30</v>
      </c>
      <c r="E587" s="283">
        <f t="shared" si="144"/>
        <v>31</v>
      </c>
      <c r="F587" s="286">
        <v>0</v>
      </c>
      <c r="G587" s="290">
        <f t="shared" si="178"/>
        <v>0.22773466057523425</v>
      </c>
      <c r="H587" s="290">
        <f t="shared" si="178"/>
        <v>0.64945233860806351</v>
      </c>
      <c r="I587" s="291">
        <f t="shared" si="119"/>
        <v>3.3307233503051287E-2</v>
      </c>
      <c r="J587" s="301">
        <f t="shared" si="117"/>
        <v>3.2253455281169081E-2</v>
      </c>
      <c r="Q587" s="305">
        <v>160372.89705505667</v>
      </c>
      <c r="S587" s="301">
        <f t="shared" si="123"/>
        <v>0</v>
      </c>
      <c r="T587" s="297">
        <v>0</v>
      </c>
      <c r="U587" s="298" t="e">
        <f>(Company_data!U587+Misc!T587)/(Company_data!J587-Company_data!I587)</f>
        <v>#DIV/0!</v>
      </c>
      <c r="V587" s="292" t="e">
        <f t="shared" si="161"/>
        <v>#DIV/0!</v>
      </c>
      <c r="W587" s="299">
        <v>1</v>
      </c>
      <c r="X587" s="290">
        <f t="shared" si="179"/>
        <v>0.42171767803282922</v>
      </c>
      <c r="Y587" s="300">
        <f t="shared" si="179"/>
        <v>0.64945233860806351</v>
      </c>
      <c r="Z587" s="296"/>
      <c r="AA587" s="296"/>
      <c r="AC587" s="300">
        <f t="shared" si="180"/>
        <v>2.095007543896979E-2</v>
      </c>
      <c r="AD587" s="292">
        <v>0</v>
      </c>
      <c r="AE587" s="301">
        <f t="shared" si="120"/>
        <v>3.3307233503051287E-2</v>
      </c>
      <c r="AF587" s="292">
        <v>0</v>
      </c>
      <c r="AG587" s="292">
        <v>0</v>
      </c>
      <c r="AH587" s="292">
        <v>0</v>
      </c>
      <c r="AI587" s="292">
        <v>0</v>
      </c>
      <c r="AJ587" s="301">
        <f t="shared" si="122"/>
        <v>3.3307233503051287E-2</v>
      </c>
      <c r="AK587" s="306">
        <f t="shared" si="121"/>
        <v>156494.82288305269</v>
      </c>
      <c r="AL587" s="300">
        <f t="shared" ref="AL587:AP587" si="184">+AL575</f>
        <v>0.4192504943819011</v>
      </c>
      <c r="AM587" s="306">
        <f t="shared" si="125"/>
        <v>3878.0741720039846</v>
      </c>
      <c r="AN587" s="300">
        <f t="shared" si="184"/>
        <v>0.46610383116153631</v>
      </c>
      <c r="AO587" s="300">
        <f t="shared" si="184"/>
        <v>0.4609962768859257</v>
      </c>
      <c r="AP587" s="300">
        <f t="shared" si="184"/>
        <v>0.22341036724566607</v>
      </c>
      <c r="AQ587" s="300">
        <f t="shared" ref="AQ587:AR587" si="185">+AQ575</f>
        <v>0.23758590964025958</v>
      </c>
      <c r="AR587" s="300">
        <f t="shared" si="185"/>
        <v>0.19151583380666684</v>
      </c>
      <c r="AS587" s="300">
        <f t="shared" ref="AS587" si="186">+AS575</f>
        <v>0.44271885536350936</v>
      </c>
      <c r="AT587" s="300">
        <f t="shared" si="143"/>
        <v>0.49171204021204523</v>
      </c>
      <c r="AU587" s="300">
        <f t="shared" si="143"/>
        <v>0.23758590964025958</v>
      </c>
      <c r="AV587" s="300">
        <f t="shared" si="143"/>
        <v>0.22341036724566607</v>
      </c>
      <c r="AW587" s="300">
        <f t="shared" si="168"/>
        <v>0.46099627688592565</v>
      </c>
      <c r="AX587" s="300">
        <f t="shared" si="134"/>
        <v>0.24264952633210657</v>
      </c>
      <c r="AY587" s="300">
        <v>1.5186294357515255</v>
      </c>
      <c r="AZ587" s="300"/>
      <c r="BA587" s="235"/>
      <c r="BB587" s="235"/>
      <c r="BC587" s="235"/>
      <c r="BD587" s="235"/>
    </row>
    <row r="588" spans="1:56" x14ac:dyDescent="0.25">
      <c r="A588" s="283">
        <v>2028</v>
      </c>
      <c r="B588" s="283">
        <v>8</v>
      </c>
      <c r="C588" s="283">
        <v>31</v>
      </c>
      <c r="D588" s="283">
        <v>31</v>
      </c>
      <c r="E588" s="283">
        <f t="shared" si="144"/>
        <v>31</v>
      </c>
      <c r="F588" s="286">
        <v>0</v>
      </c>
      <c r="G588" s="290">
        <f t="shared" si="178"/>
        <v>0.23046146829740827</v>
      </c>
      <c r="H588" s="290">
        <f t="shared" si="178"/>
        <v>0.65722863250916419</v>
      </c>
      <c r="I588" s="291">
        <f t="shared" si="119"/>
        <v>3.1707928155365571E-2</v>
      </c>
      <c r="J588" s="301">
        <f t="shared" si="117"/>
        <v>3.2253455281169081E-2</v>
      </c>
      <c r="Q588" s="305">
        <v>165718.66029022523</v>
      </c>
      <c r="S588" s="301">
        <f t="shared" si="123"/>
        <v>0</v>
      </c>
      <c r="T588" s="297">
        <v>0</v>
      </c>
      <c r="U588" s="298" t="e">
        <f>(Company_data!U588+Misc!T588)/(Company_data!J588-Company_data!I588)</f>
        <v>#DIV/0!</v>
      </c>
      <c r="V588" s="292" t="e">
        <f t="shared" si="161"/>
        <v>#DIV/0!</v>
      </c>
      <c r="W588" s="299">
        <v>1</v>
      </c>
      <c r="X588" s="290">
        <f t="shared" si="179"/>
        <v>0.42676716421175581</v>
      </c>
      <c r="Y588" s="300">
        <f t="shared" si="179"/>
        <v>0.65722863250916419</v>
      </c>
      <c r="Z588" s="296"/>
      <c r="AA588" s="296"/>
      <c r="AC588" s="300">
        <f t="shared" si="180"/>
        <v>2.1200923629327871E-2</v>
      </c>
      <c r="AD588" s="292">
        <v>0</v>
      </c>
      <c r="AE588" s="301">
        <f t="shared" si="120"/>
        <v>3.1707928155365571E-2</v>
      </c>
      <c r="AF588" s="292">
        <v>0</v>
      </c>
      <c r="AG588" s="292">
        <v>0</v>
      </c>
      <c r="AH588" s="292">
        <v>0</v>
      </c>
      <c r="AI588" s="292">
        <v>0</v>
      </c>
      <c r="AJ588" s="301">
        <f t="shared" si="122"/>
        <v>3.1707928155365571E-2</v>
      </c>
      <c r="AK588" s="306">
        <f t="shared" si="121"/>
        <v>162851.25837324723</v>
      </c>
      <c r="AL588" s="300">
        <f t="shared" ref="AL588:AP588" si="187">+AL576</f>
        <v>0.43061665815574907</v>
      </c>
      <c r="AM588" s="306">
        <f t="shared" si="125"/>
        <v>2867.4019169779995</v>
      </c>
      <c r="AN588" s="300">
        <f t="shared" si="187"/>
        <v>0.46915796091722339</v>
      </c>
      <c r="AO588" s="300">
        <f t="shared" si="187"/>
        <v>0.46398925074024511</v>
      </c>
      <c r="AP588" s="300">
        <f t="shared" si="187"/>
        <v>0.22608539753345999</v>
      </c>
      <c r="AQ588" s="300">
        <f t="shared" ref="AQ588:AR588" si="188">+AQ576</f>
        <v>0.237903853206785</v>
      </c>
      <c r="AR588" s="300">
        <f t="shared" si="188"/>
        <v>0.20015518985834077</v>
      </c>
      <c r="AS588" s="300">
        <f t="shared" ref="AS588" si="189">+AS576</f>
        <v>0.45359099683661164</v>
      </c>
      <c r="AT588" s="300">
        <f t="shared" si="143"/>
        <v>0.49507760733687717</v>
      </c>
      <c r="AU588" s="300">
        <f t="shared" si="143"/>
        <v>0.237903853206785</v>
      </c>
      <c r="AV588" s="300">
        <f t="shared" si="143"/>
        <v>0.22608539753345999</v>
      </c>
      <c r="AW588" s="300">
        <f t="shared" si="168"/>
        <v>0.463989250740245</v>
      </c>
      <c r="AX588" s="300">
        <f t="shared" si="134"/>
        <v>0.24303291417673395</v>
      </c>
      <c r="AY588" s="300">
        <v>1.6269506242846496</v>
      </c>
      <c r="AZ588" s="300"/>
      <c r="BA588" s="235"/>
      <c r="BB588" s="235"/>
      <c r="BC588" s="235"/>
      <c r="BD588" s="235"/>
    </row>
    <row r="589" spans="1:56" x14ac:dyDescent="0.25">
      <c r="A589" s="283">
        <v>2028</v>
      </c>
      <c r="B589" s="283">
        <v>9</v>
      </c>
      <c r="C589" s="283">
        <v>30</v>
      </c>
      <c r="D589" s="283">
        <v>31</v>
      </c>
      <c r="E589" s="283">
        <f t="shared" si="144"/>
        <v>30</v>
      </c>
      <c r="F589" s="286">
        <v>0</v>
      </c>
      <c r="G589" s="290">
        <f t="shared" si="178"/>
        <v>0.19600423226971972</v>
      </c>
      <c r="H589" s="290">
        <f t="shared" si="178"/>
        <v>0.55896369355069819</v>
      </c>
      <c r="I589" s="291">
        <f t="shared" si="119"/>
        <v>3.222580735008565E-2</v>
      </c>
      <c r="J589" s="301">
        <f t="shared" si="117"/>
        <v>3.2253455281169081E-2</v>
      </c>
      <c r="Q589" s="305">
        <v>165718.66029022523</v>
      </c>
      <c r="S589" s="301">
        <f t="shared" si="123"/>
        <v>0</v>
      </c>
      <c r="T589" s="297">
        <v>0</v>
      </c>
      <c r="U589" s="298" t="e">
        <f>(Company_data!U589+Misc!T589)/(Company_data!J589-Company_data!I589)</f>
        <v>#DIV/0!</v>
      </c>
      <c r="V589" s="292" t="e">
        <f t="shared" si="161"/>
        <v>#DIV/0!</v>
      </c>
      <c r="W589" s="299">
        <v>1</v>
      </c>
      <c r="X589" s="290">
        <f t="shared" si="179"/>
        <v>0.36295946128097856</v>
      </c>
      <c r="Y589" s="300">
        <f t="shared" si="179"/>
        <v>0.55896369355069819</v>
      </c>
      <c r="Z589" s="296"/>
      <c r="AA589" s="296"/>
      <c r="AC589" s="300">
        <f t="shared" si="180"/>
        <v>1.863212311835661E-2</v>
      </c>
      <c r="AD589" s="292">
        <v>0</v>
      </c>
      <c r="AE589" s="301">
        <f t="shared" si="120"/>
        <v>3.222580735008565E-2</v>
      </c>
      <c r="AF589" s="292">
        <v>0</v>
      </c>
      <c r="AG589" s="292">
        <v>0</v>
      </c>
      <c r="AH589" s="292">
        <v>0</v>
      </c>
      <c r="AI589" s="292">
        <v>0</v>
      </c>
      <c r="AJ589" s="301">
        <f t="shared" si="122"/>
        <v>3.222580735008565E-2</v>
      </c>
      <c r="AK589" s="306">
        <f t="shared" si="121"/>
        <v>162851.25837324723</v>
      </c>
      <c r="AL589" s="300">
        <f t="shared" ref="AL589:AP589" si="190">+AL577</f>
        <v>0.40763148361526186</v>
      </c>
      <c r="AM589" s="306">
        <f t="shared" si="125"/>
        <v>2867.4019169779995</v>
      </c>
      <c r="AN589" s="300">
        <f t="shared" si="190"/>
        <v>0.42194723793731004</v>
      </c>
      <c r="AO589" s="300">
        <f t="shared" si="190"/>
        <v>0.41755132274355644</v>
      </c>
      <c r="AP589" s="300">
        <f t="shared" si="190"/>
        <v>0.19228244573081438</v>
      </c>
      <c r="AQ589" s="300">
        <f t="shared" ref="AQ589:AR589" si="191">+AQ577</f>
        <v>0.22526887701274206</v>
      </c>
      <c r="AR589" s="300">
        <f t="shared" si="191"/>
        <v>0.21162725134554208</v>
      </c>
      <c r="AS589" s="300">
        <f t="shared" ref="AS589" si="192">+AS577</f>
        <v>0.42205711350217673</v>
      </c>
      <c r="AT589" s="300">
        <f t="shared" si="143"/>
        <v>0.44394783294076573</v>
      </c>
      <c r="AU589" s="300">
        <f t="shared" si="143"/>
        <v>0.22526887701274206</v>
      </c>
      <c r="AV589" s="300">
        <f t="shared" si="143"/>
        <v>0.19228244573081438</v>
      </c>
      <c r="AW589" s="300">
        <f t="shared" si="168"/>
        <v>0.41755132274355644</v>
      </c>
      <c r="AX589" s="300">
        <f t="shared" si="134"/>
        <v>0.22958737196878942</v>
      </c>
      <c r="AY589" s="300">
        <v>1.7445041795037135</v>
      </c>
      <c r="AZ589" s="300"/>
      <c r="BA589" s="235"/>
      <c r="BB589" s="235"/>
      <c r="BC589" s="235"/>
      <c r="BD589" s="235"/>
    </row>
    <row r="590" spans="1:56" x14ac:dyDescent="0.25">
      <c r="A590" s="283">
        <v>2028</v>
      </c>
      <c r="B590" s="283">
        <v>10</v>
      </c>
      <c r="C590" s="283">
        <v>31</v>
      </c>
      <c r="D590" s="283">
        <v>30</v>
      </c>
      <c r="E590" s="283">
        <f t="shared" si="144"/>
        <v>31</v>
      </c>
      <c r="F590" s="286">
        <v>0</v>
      </c>
      <c r="G590" s="290">
        <f t="shared" si="178"/>
        <v>0.14017281838261053</v>
      </c>
      <c r="H590" s="290">
        <f t="shared" si="178"/>
        <v>0.39974400241897001</v>
      </c>
      <c r="I590" s="291">
        <f t="shared" si="119"/>
        <v>3.1422201488634983E-2</v>
      </c>
      <c r="J590" s="301">
        <f t="shared" si="117"/>
        <v>3.2253455281169088E-2</v>
      </c>
      <c r="Q590" s="305">
        <v>160372.89705505667</v>
      </c>
      <c r="S590" s="301">
        <f t="shared" si="123"/>
        <v>0</v>
      </c>
      <c r="T590" s="297">
        <v>0</v>
      </c>
      <c r="U590" s="298" t="e">
        <f>(Company_data!U590+Misc!T590)/(Company_data!J590-Company_data!I590)</f>
        <v>#DIV/0!</v>
      </c>
      <c r="V590" s="292" t="e">
        <f t="shared" si="161"/>
        <v>#DIV/0!</v>
      </c>
      <c r="W590" s="299">
        <v>1</v>
      </c>
      <c r="X590" s="290">
        <f t="shared" si="179"/>
        <v>0.25957118403635948</v>
      </c>
      <c r="Y590" s="300">
        <f t="shared" si="179"/>
        <v>0.39974400241897001</v>
      </c>
      <c r="Z590" s="296"/>
      <c r="AA590" s="296"/>
      <c r="AC590" s="300">
        <f t="shared" si="180"/>
        <v>1.2894967819966775E-2</v>
      </c>
      <c r="AD590" s="292">
        <v>0</v>
      </c>
      <c r="AE590" s="301">
        <f t="shared" si="120"/>
        <v>3.1422201488634983E-2</v>
      </c>
      <c r="AF590" s="292">
        <v>0</v>
      </c>
      <c r="AG590" s="292">
        <v>0</v>
      </c>
      <c r="AH590" s="292">
        <v>0</v>
      </c>
      <c r="AI590" s="292">
        <v>0</v>
      </c>
      <c r="AJ590" s="301">
        <f t="shared" si="122"/>
        <v>3.1422201488634983E-2</v>
      </c>
      <c r="AK590" s="306">
        <f t="shared" si="121"/>
        <v>157597.99197411022</v>
      </c>
      <c r="AL590" s="300">
        <f t="shared" ref="AL590:AP590" si="193">+AL578</f>
        <v>0.36376902970957392</v>
      </c>
      <c r="AM590" s="306">
        <f t="shared" si="125"/>
        <v>2774.9050809464507</v>
      </c>
      <c r="AN590" s="300">
        <f t="shared" si="193"/>
        <v>0.36218640168769745</v>
      </c>
      <c r="AO590" s="300">
        <f t="shared" si="193"/>
        <v>0.35904265415253489</v>
      </c>
      <c r="AP590" s="300">
        <f t="shared" si="193"/>
        <v>0.13751117530207277</v>
      </c>
      <c r="AQ590" s="300">
        <f t="shared" ref="AQ590:AR590" si="194">+AQ578</f>
        <v>0.22153147885046212</v>
      </c>
      <c r="AR590" s="300">
        <f t="shared" si="194"/>
        <v>0.22359621132696336</v>
      </c>
      <c r="AS590" s="300">
        <f t="shared" ref="AS590" si="195">+AS578</f>
        <v>0.36771134065040612</v>
      </c>
      <c r="AT590" s="300">
        <f t="shared" si="143"/>
        <v>0.37780503103945068</v>
      </c>
      <c r="AU590" s="300">
        <f t="shared" si="143"/>
        <v>0.22153147885046212</v>
      </c>
      <c r="AV590" s="300">
        <f t="shared" si="143"/>
        <v>0.13751117530207277</v>
      </c>
      <c r="AW590" s="300">
        <f t="shared" si="168"/>
        <v>0.35904265415253489</v>
      </c>
      <c r="AX590" s="300">
        <f t="shared" si="134"/>
        <v>0.22450471901920108</v>
      </c>
      <c r="AY590" s="300">
        <v>1.8640506762450468</v>
      </c>
      <c r="AZ590" s="300"/>
      <c r="BA590" s="235"/>
      <c r="BB590" s="235"/>
      <c r="BC590" s="235"/>
      <c r="BD590" s="235"/>
    </row>
    <row r="591" spans="1:56" x14ac:dyDescent="0.25">
      <c r="A591" s="283">
        <v>2028</v>
      </c>
      <c r="B591" s="283">
        <v>11</v>
      </c>
      <c r="C591" s="283">
        <v>30</v>
      </c>
      <c r="D591" s="283">
        <v>31</v>
      </c>
      <c r="E591" s="283">
        <f t="shared" si="144"/>
        <v>30</v>
      </c>
      <c r="F591" s="286">
        <v>0</v>
      </c>
      <c r="G591" s="290">
        <f t="shared" si="178"/>
        <v>5.500895297353698E-2</v>
      </c>
      <c r="H591" s="290">
        <f t="shared" si="178"/>
        <v>0.15687420203321334</v>
      </c>
      <c r="I591" s="291">
        <f t="shared" si="119"/>
        <v>3.2209690339273976E-2</v>
      </c>
      <c r="J591" s="301">
        <f t="shared" si="117"/>
        <v>3.2253455281169081E-2</v>
      </c>
      <c r="Q591" s="305">
        <v>165718.66029022523</v>
      </c>
      <c r="S591" s="301">
        <f t="shared" si="123"/>
        <v>0</v>
      </c>
      <c r="T591" s="297">
        <v>0</v>
      </c>
      <c r="U591" s="298" t="e">
        <f>(Company_data!U591+Misc!T591)/(Company_data!J591-Company_data!I591)</f>
        <v>#DIV/0!</v>
      </c>
      <c r="V591" s="292" t="e">
        <f t="shared" si="161"/>
        <v>#DIV/0!</v>
      </c>
      <c r="W591" s="299">
        <v>1</v>
      </c>
      <c r="X591" s="290">
        <f t="shared" si="179"/>
        <v>0.10186524905967639</v>
      </c>
      <c r="Y591" s="300">
        <f t="shared" si="179"/>
        <v>0.15687420203321334</v>
      </c>
      <c r="Z591" s="296"/>
      <c r="AA591" s="296"/>
      <c r="AC591" s="300">
        <f t="shared" si="180"/>
        <v>5.229140067773779E-3</v>
      </c>
      <c r="AD591" s="292">
        <v>0</v>
      </c>
      <c r="AE591" s="301">
        <f t="shared" si="120"/>
        <v>3.2209690339273976E-2</v>
      </c>
      <c r="AF591" s="292">
        <v>0</v>
      </c>
      <c r="AG591" s="292">
        <v>0</v>
      </c>
      <c r="AH591" s="292">
        <v>0</v>
      </c>
      <c r="AI591" s="292">
        <v>0</v>
      </c>
      <c r="AJ591" s="301">
        <f t="shared" si="122"/>
        <v>3.2209690339273976E-2</v>
      </c>
      <c r="AK591" s="306">
        <f t="shared" si="121"/>
        <v>162851.25837324723</v>
      </c>
      <c r="AL591" s="300">
        <f t="shared" ref="AL591:AP591" si="196">+AL579</f>
        <v>0.2890046065090045</v>
      </c>
      <c r="AM591" s="306">
        <f t="shared" si="125"/>
        <v>2867.4019169779995</v>
      </c>
      <c r="AN591" s="300">
        <f t="shared" si="196"/>
        <v>0.25509476713844248</v>
      </c>
      <c r="AO591" s="300">
        <f t="shared" si="196"/>
        <v>0.25386104534902676</v>
      </c>
      <c r="AP591" s="300">
        <f t="shared" si="196"/>
        <v>5.3964426647113282E-2</v>
      </c>
      <c r="AQ591" s="300">
        <f t="shared" ref="AQ591:AR591" si="197">+AQ579</f>
        <v>0.1998966187019135</v>
      </c>
      <c r="AR591" s="300">
        <f t="shared" si="197"/>
        <v>0.2339956535354675</v>
      </c>
      <c r="AS591" s="300">
        <f t="shared" ref="AS591" si="198">+AS579</f>
        <v>0.2753375890527604</v>
      </c>
      <c r="AT591" s="300">
        <f t="shared" si="143"/>
        <v>0.2610088627308329</v>
      </c>
      <c r="AU591" s="300">
        <f t="shared" si="143"/>
        <v>0.1998966187019135</v>
      </c>
      <c r="AV591" s="300">
        <f t="shared" si="143"/>
        <v>5.3964426647113282E-2</v>
      </c>
      <c r="AW591" s="300">
        <f t="shared" si="168"/>
        <v>0.25386104534902676</v>
      </c>
      <c r="AX591" s="300">
        <f t="shared" si="134"/>
        <v>0.20084819997143574</v>
      </c>
      <c r="AY591" s="300">
        <v>1.9786240003604474</v>
      </c>
      <c r="AZ591" s="300"/>
      <c r="BA591" s="235"/>
      <c r="BB591" s="235"/>
      <c r="BC591" s="235"/>
      <c r="BD591" s="235"/>
    </row>
    <row r="592" spans="1:56" x14ac:dyDescent="0.25">
      <c r="A592" s="283">
        <v>2028</v>
      </c>
      <c r="B592" s="283">
        <v>12</v>
      </c>
      <c r="C592" s="283">
        <v>31</v>
      </c>
      <c r="D592" s="283">
        <v>30</v>
      </c>
      <c r="E592" s="283">
        <f t="shared" si="144"/>
        <v>31</v>
      </c>
      <c r="F592" s="286">
        <v>0</v>
      </c>
      <c r="G592" s="290">
        <f t="shared" si="178"/>
        <v>2.9996936844413711E-2</v>
      </c>
      <c r="H592" s="290">
        <f t="shared" si="178"/>
        <v>8.5545084509641198E-2</v>
      </c>
      <c r="I592" s="291">
        <f t="shared" si="119"/>
        <v>3.3253782316229219E-2</v>
      </c>
      <c r="J592" s="301">
        <f t="shared" si="117"/>
        <v>3.2253455281169081E-2</v>
      </c>
      <c r="Q592" s="305">
        <v>160372.89705505667</v>
      </c>
      <c r="S592" s="301">
        <f t="shared" si="123"/>
        <v>0</v>
      </c>
      <c r="T592" s="297">
        <v>0</v>
      </c>
      <c r="U592" s="298" t="e">
        <f>(Company_data!U592+Misc!T592)/(Company_data!J592-Company_data!I592)</f>
        <v>#DIV/0!</v>
      </c>
      <c r="V592" s="292" t="e">
        <f t="shared" si="161"/>
        <v>#DIV/0!</v>
      </c>
      <c r="W592" s="299">
        <v>1</v>
      </c>
      <c r="X592" s="290">
        <f t="shared" si="179"/>
        <v>5.554814766522749E-2</v>
      </c>
      <c r="Y592" s="300">
        <f t="shared" si="179"/>
        <v>8.5545084509641198E-2</v>
      </c>
      <c r="Z592" s="296"/>
      <c r="AA592" s="296"/>
      <c r="AC592" s="300">
        <f t="shared" si="180"/>
        <v>2.7595188551497161E-3</v>
      </c>
      <c r="AD592" s="292">
        <v>0</v>
      </c>
      <c r="AE592" s="301">
        <f t="shared" si="120"/>
        <v>3.3253782316229219E-2</v>
      </c>
      <c r="AF592" s="292">
        <v>0</v>
      </c>
      <c r="AG592" s="292">
        <v>0</v>
      </c>
      <c r="AH592" s="292">
        <v>0</v>
      </c>
      <c r="AI592" s="292">
        <v>0</v>
      </c>
      <c r="AJ592" s="301">
        <f t="shared" si="122"/>
        <v>3.3253782316229219E-2</v>
      </c>
      <c r="AK592" s="306">
        <f t="shared" si="121"/>
        <v>157597.99197411022</v>
      </c>
      <c r="AL592" s="300">
        <f t="shared" ref="AL592:AP592" si="199">+AL580</f>
        <v>0.26895672518051211</v>
      </c>
      <c r="AM592" s="306">
        <f t="shared" si="125"/>
        <v>2774.9050809464507</v>
      </c>
      <c r="AN592" s="300">
        <f t="shared" si="199"/>
        <v>0.23172536409969521</v>
      </c>
      <c r="AO592" s="300">
        <f t="shared" si="199"/>
        <v>0.23105260316533452</v>
      </c>
      <c r="AP592" s="300">
        <f t="shared" si="199"/>
        <v>2.9427346104136727E-2</v>
      </c>
      <c r="AQ592" s="300">
        <f t="shared" ref="AQ592:AR592" si="200">+AQ580</f>
        <v>0.2016252570611978</v>
      </c>
      <c r="AR592" s="300">
        <f t="shared" si="200"/>
        <v>0.23895978833609846</v>
      </c>
      <c r="AS592" s="300">
        <f t="shared" ref="AS592" si="201">+AS580</f>
        <v>0.25118530449085791</v>
      </c>
      <c r="AT592" s="300">
        <f t="shared" si="143"/>
        <v>0.19592106001682782</v>
      </c>
      <c r="AU592" s="300">
        <f t="shared" si="143"/>
        <v>0.2016252570611978</v>
      </c>
      <c r="AV592" s="300">
        <f t="shared" si="143"/>
        <v>2.9427346104136727E-2</v>
      </c>
      <c r="AW592" s="300">
        <f t="shared" si="168"/>
        <v>0.23105260316533452</v>
      </c>
      <c r="AX592" s="300">
        <f t="shared" si="134"/>
        <v>0.19592106001682782</v>
      </c>
      <c r="AY592" s="300">
        <v>2.133712338070505</v>
      </c>
      <c r="AZ592" s="300"/>
      <c r="BA592" s="235">
        <f>AVERAGE(AU581:AU592)</f>
        <v>0.21445518700848457</v>
      </c>
      <c r="BB592" s="235">
        <f>AVERAGE(AV581:AV592)</f>
        <v>0.11575735077854382</v>
      </c>
      <c r="BC592" s="235">
        <f t="shared" ref="BC592" si="202">AVERAGE(AW581:AW592)</f>
        <v>0.33021253778702836</v>
      </c>
      <c r="BD592" s="235">
        <f>AVERAGE(AL581:AL592)</f>
        <v>0.33021319582000569</v>
      </c>
    </row>
    <row r="593" spans="1:56" x14ac:dyDescent="0.25">
      <c r="A593" s="283">
        <v>2029</v>
      </c>
      <c r="B593" s="283">
        <v>1</v>
      </c>
      <c r="C593" s="283">
        <v>31</v>
      </c>
      <c r="D593" s="283">
        <v>31</v>
      </c>
      <c r="E593" s="283">
        <f t="shared" si="144"/>
        <v>31</v>
      </c>
      <c r="F593" s="286">
        <v>0</v>
      </c>
      <c r="G593" s="290">
        <f t="shared" si="178"/>
        <v>1.8543038718509181E-2</v>
      </c>
      <c r="H593" s="290">
        <f t="shared" si="178"/>
        <v>5.288092655820039E-2</v>
      </c>
      <c r="I593" s="291">
        <f t="shared" si="119"/>
        <v>3.1291374430605791E-2</v>
      </c>
      <c r="J593" s="301">
        <f t="shared" ref="J593:J656" si="203">AVERAGE(I582:I593)</f>
        <v>3.2253455281169088E-2</v>
      </c>
      <c r="Q593" s="305">
        <v>198861.78990415702</v>
      </c>
      <c r="S593" s="301">
        <f t="shared" si="123"/>
        <v>0</v>
      </c>
      <c r="T593" s="297">
        <v>0</v>
      </c>
      <c r="U593" s="298" t="e">
        <f>(Company_data!U593+Misc!T593)/(Company_data!J593-Company_data!I593)</f>
        <v>#DIV/0!</v>
      </c>
      <c r="V593" s="292" t="e">
        <f t="shared" si="161"/>
        <v>#DIV/0!</v>
      </c>
      <c r="W593" s="299">
        <v>1</v>
      </c>
      <c r="X593" s="290">
        <f t="shared" si="179"/>
        <v>3.433788783969121E-2</v>
      </c>
      <c r="Y593" s="300">
        <f t="shared" si="179"/>
        <v>5.288092655820039E-2</v>
      </c>
      <c r="Z593" s="296"/>
      <c r="AA593" s="296"/>
      <c r="AC593" s="300">
        <f t="shared" si="180"/>
        <v>1.7058363405871094E-3</v>
      </c>
      <c r="AD593" s="292">
        <v>0</v>
      </c>
      <c r="AE593" s="301">
        <f t="shared" si="120"/>
        <v>3.1291374430605791E-2</v>
      </c>
      <c r="AF593" s="292">
        <v>0</v>
      </c>
      <c r="AG593" s="292">
        <v>0</v>
      </c>
      <c r="AH593" s="292">
        <v>0</v>
      </c>
      <c r="AI593" s="292">
        <v>0</v>
      </c>
      <c r="AJ593" s="301">
        <f t="shared" si="122"/>
        <v>3.1291374430605791E-2</v>
      </c>
      <c r="AK593" s="306">
        <f t="shared" si="121"/>
        <v>194854.44659308624</v>
      </c>
      <c r="AL593" s="300">
        <f t="shared" ref="AL593:AP593" si="204">+AL581</f>
        <v>0.25685198180849134</v>
      </c>
      <c r="AM593" s="306">
        <f t="shared" si="125"/>
        <v>4007.3433110707842</v>
      </c>
      <c r="AN593" s="300">
        <f t="shared" si="204"/>
        <v>0.22001501192073977</v>
      </c>
      <c r="AO593" s="300">
        <f t="shared" si="204"/>
        <v>0.22470647515841483</v>
      </c>
      <c r="AP593" s="300">
        <f t="shared" si="204"/>
        <v>2.2515049996287968E-2</v>
      </c>
      <c r="AQ593" s="300">
        <f t="shared" ref="AQ593:AR593" si="205">+AQ581</f>
        <v>0.2021914251621269</v>
      </c>
      <c r="AR593" s="300">
        <f t="shared" si="205"/>
        <v>0.23830894308998221</v>
      </c>
      <c r="AS593" s="300">
        <f t="shared" ref="AS593" si="206">+AS581</f>
        <v>0.23711737421114179</v>
      </c>
      <c r="AT593" s="300">
        <f t="shared" si="143"/>
        <v>0.19773579072842445</v>
      </c>
      <c r="AU593" s="300">
        <f t="shared" si="143"/>
        <v>0.2021914251621269</v>
      </c>
      <c r="AV593" s="300">
        <f t="shared" si="143"/>
        <v>2.2515049996287968E-2</v>
      </c>
      <c r="AW593" s="300">
        <f t="shared" si="168"/>
        <v>0.22470647515841488</v>
      </c>
      <c r="AX593" s="300">
        <f t="shared" si="134"/>
        <v>0.19773579072842445</v>
      </c>
      <c r="AY593" s="300">
        <v>2.2658737271814839</v>
      </c>
      <c r="AZ593" s="300"/>
      <c r="BA593" s="235"/>
      <c r="BB593" s="235"/>
      <c r="BC593" s="235"/>
      <c r="BD593" s="235"/>
    </row>
    <row r="594" spans="1:56" x14ac:dyDescent="0.25">
      <c r="A594" s="283">
        <v>2029</v>
      </c>
      <c r="B594" s="283">
        <v>2</v>
      </c>
      <c r="C594" s="283">
        <v>28</v>
      </c>
      <c r="D594" s="283">
        <v>28</v>
      </c>
      <c r="E594" s="283">
        <f t="shared" si="144"/>
        <v>28</v>
      </c>
      <c r="F594" s="286">
        <v>0</v>
      </c>
      <c r="G594" s="290">
        <f t="shared" si="178"/>
        <v>2.4863098176499582E-2</v>
      </c>
      <c r="H594" s="290">
        <f t="shared" si="178"/>
        <v>7.0904434199795849E-2</v>
      </c>
      <c r="I594" s="291">
        <f t="shared" si="119"/>
        <v>3.1327824545639323E-2</v>
      </c>
      <c r="J594" s="301">
        <f t="shared" si="203"/>
        <v>3.2253455281169081E-2</v>
      </c>
      <c r="Q594" s="305">
        <v>186031.99700711464</v>
      </c>
      <c r="S594" s="301">
        <f t="shared" si="123"/>
        <v>0</v>
      </c>
      <c r="T594" s="297">
        <v>0</v>
      </c>
      <c r="U594" s="298" t="e">
        <f>(Company_data!U594+Misc!T594)/(Company_data!J594-Company_data!I594)</f>
        <v>#DIV/0!</v>
      </c>
      <c r="V594" s="292" t="e">
        <f t="shared" si="161"/>
        <v>#DIV/0!</v>
      </c>
      <c r="W594" s="299">
        <v>1</v>
      </c>
      <c r="X594" s="290">
        <f t="shared" si="179"/>
        <v>4.6041336023296249E-2</v>
      </c>
      <c r="Y594" s="300">
        <f t="shared" si="179"/>
        <v>7.0904434199795849E-2</v>
      </c>
      <c r="Z594" s="296"/>
      <c r="AA594" s="296"/>
      <c r="AC594" s="300">
        <f t="shared" si="180"/>
        <v>2.5323012214212796E-3</v>
      </c>
      <c r="AD594" s="292">
        <v>0</v>
      </c>
      <c r="AE594" s="301">
        <f t="shared" si="120"/>
        <v>3.1327824545639323E-2</v>
      </c>
      <c r="AF594" s="292">
        <v>0</v>
      </c>
      <c r="AG594" s="292">
        <v>0</v>
      </c>
      <c r="AH594" s="292">
        <v>0</v>
      </c>
      <c r="AI594" s="292">
        <v>0</v>
      </c>
      <c r="AJ594" s="301">
        <f t="shared" si="122"/>
        <v>3.1327824545639323E-2</v>
      </c>
      <c r="AK594" s="306">
        <f t="shared" si="121"/>
        <v>182412.46111324427</v>
      </c>
      <c r="AL594" s="300">
        <f t="shared" ref="AL594:AP594" si="207">+AL582</f>
        <v>0.25412733195114739</v>
      </c>
      <c r="AM594" s="306">
        <f t="shared" si="125"/>
        <v>3619.5358938703862</v>
      </c>
      <c r="AN594" s="300">
        <f t="shared" si="207"/>
        <v>0.20815811594393818</v>
      </c>
      <c r="AO594" s="300">
        <f t="shared" si="207"/>
        <v>0.19442034566442604</v>
      </c>
      <c r="AP594" s="300">
        <f t="shared" si="207"/>
        <v>1.3232062033328705E-2</v>
      </c>
      <c r="AQ594" s="300">
        <f t="shared" ref="AQ594:AR594" si="208">+AQ582</f>
        <v>0.18118828363109737</v>
      </c>
      <c r="AR594" s="300">
        <f t="shared" si="208"/>
        <v>0.22926423377464777</v>
      </c>
      <c r="AS594" s="300">
        <f t="shared" ref="AS594" si="209">+AS582</f>
        <v>0.23355687164157501</v>
      </c>
      <c r="AT594" s="300">
        <f t="shared" si="143"/>
        <v>0.17845089501740749</v>
      </c>
      <c r="AU594" s="300">
        <f t="shared" si="143"/>
        <v>0.18118828363109737</v>
      </c>
      <c r="AV594" s="300">
        <f t="shared" si="143"/>
        <v>1.3232062033328705E-2</v>
      </c>
      <c r="AW594" s="300">
        <f t="shared" si="168"/>
        <v>0.19442034566442609</v>
      </c>
      <c r="AX594" s="300">
        <f t="shared" si="134"/>
        <v>0.17845089501740749</v>
      </c>
      <c r="AY594" s="300">
        <v>2.3794157564390233</v>
      </c>
      <c r="AZ594" s="300"/>
      <c r="BA594" s="235"/>
      <c r="BB594" s="235"/>
      <c r="BC594" s="235"/>
      <c r="BD594" s="235"/>
    </row>
    <row r="595" spans="1:56" x14ac:dyDescent="0.25">
      <c r="A595" s="283">
        <v>2029</v>
      </c>
      <c r="B595" s="283">
        <v>3</v>
      </c>
      <c r="C595" s="283">
        <v>31</v>
      </c>
      <c r="D595" s="283">
        <v>31</v>
      </c>
      <c r="E595" s="283">
        <f t="shared" si="144"/>
        <v>31</v>
      </c>
      <c r="F595" s="286">
        <v>0</v>
      </c>
      <c r="G595" s="290">
        <f t="shared" si="178"/>
        <v>4.5783957213476299E-2</v>
      </c>
      <c r="H595" s="290">
        <f t="shared" si="178"/>
        <v>0.13056641447515024</v>
      </c>
      <c r="I595" s="291">
        <f t="shared" si="119"/>
        <v>3.2106926531423899E-2</v>
      </c>
      <c r="J595" s="301">
        <f t="shared" si="203"/>
        <v>3.2253455281169081E-2</v>
      </c>
      <c r="Q595" s="305">
        <v>198861.78990415702</v>
      </c>
      <c r="S595" s="301">
        <f t="shared" si="123"/>
        <v>0</v>
      </c>
      <c r="T595" s="297">
        <v>0</v>
      </c>
      <c r="U595" s="298" t="e">
        <f>(Company_data!U595+Misc!T595)/(Company_data!J595-Company_data!I595)</f>
        <v>#DIV/0!</v>
      </c>
      <c r="V595" s="292" t="e">
        <f t="shared" si="161"/>
        <v>#DIV/0!</v>
      </c>
      <c r="W595" s="299">
        <v>1</v>
      </c>
      <c r="X595" s="290">
        <f t="shared" si="179"/>
        <v>8.4782457261673966E-2</v>
      </c>
      <c r="Y595" s="300">
        <f t="shared" si="179"/>
        <v>0.13056641447515024</v>
      </c>
      <c r="Z595" s="296"/>
      <c r="AA595" s="296"/>
      <c r="AC595" s="300">
        <f t="shared" si="180"/>
        <v>4.211819821779041E-3</v>
      </c>
      <c r="AD595" s="292">
        <v>0</v>
      </c>
      <c r="AE595" s="301">
        <f t="shared" si="120"/>
        <v>3.2106926531423899E-2</v>
      </c>
      <c r="AF595" s="292">
        <v>0</v>
      </c>
      <c r="AG595" s="292">
        <v>0</v>
      </c>
      <c r="AH595" s="292">
        <v>0</v>
      </c>
      <c r="AI595" s="292">
        <v>0</v>
      </c>
      <c r="AJ595" s="301">
        <f t="shared" si="122"/>
        <v>3.2106926531423899E-2</v>
      </c>
      <c r="AK595" s="306">
        <f t="shared" si="121"/>
        <v>194854.44659308624</v>
      </c>
      <c r="AL595" s="300">
        <f t="shared" ref="AL595:AP595" si="210">+AL583</f>
        <v>0.26341834778300993</v>
      </c>
      <c r="AM595" s="306">
        <f t="shared" si="125"/>
        <v>4007.3433110707842</v>
      </c>
      <c r="AN595" s="300">
        <f t="shared" si="210"/>
        <v>0.25185875185444695</v>
      </c>
      <c r="AO595" s="300">
        <f t="shared" si="210"/>
        <v>0.29016393439975086</v>
      </c>
      <c r="AP595" s="300">
        <f t="shared" si="210"/>
        <v>7.8214908786427645E-2</v>
      </c>
      <c r="AQ595" s="300">
        <f t="shared" ref="AQ595:AR595" si="211">+AQ583</f>
        <v>0.21194902561332321</v>
      </c>
      <c r="AR595" s="300">
        <f t="shared" si="211"/>
        <v>0.21763439056953368</v>
      </c>
      <c r="AS595" s="300">
        <f t="shared" ref="AS595" si="212">+AS583</f>
        <v>0.25096710748081102</v>
      </c>
      <c r="AT595" s="300">
        <f t="shared" si="143"/>
        <v>0.19740508523261727</v>
      </c>
      <c r="AU595" s="300">
        <f t="shared" si="143"/>
        <v>0.21194902561332321</v>
      </c>
      <c r="AV595" s="300">
        <f t="shared" si="143"/>
        <v>7.8214908786427645E-2</v>
      </c>
      <c r="AW595" s="300">
        <f t="shared" si="168"/>
        <v>0.29016393439975086</v>
      </c>
      <c r="AX595" s="300">
        <f t="shared" si="134"/>
        <v>0.19740508523261727</v>
      </c>
      <c r="AY595" s="300">
        <v>2.480119363574655</v>
      </c>
      <c r="AZ595" s="300"/>
      <c r="BA595" s="235"/>
      <c r="BB595" s="235"/>
      <c r="BC595" s="235"/>
      <c r="BD595" s="235"/>
    </row>
    <row r="596" spans="1:56" x14ac:dyDescent="0.25">
      <c r="A596" s="283">
        <v>2029</v>
      </c>
      <c r="B596" s="283">
        <v>4</v>
      </c>
      <c r="C596" s="283">
        <v>30</v>
      </c>
      <c r="D596" s="283">
        <v>31</v>
      </c>
      <c r="E596" s="283">
        <f t="shared" si="144"/>
        <v>30</v>
      </c>
      <c r="F596" s="286">
        <v>0</v>
      </c>
      <c r="G596" s="290">
        <f t="shared" si="178"/>
        <v>8.0774034073035877E-2</v>
      </c>
      <c r="H596" s="290">
        <f t="shared" si="178"/>
        <v>0.23035090572087194</v>
      </c>
      <c r="I596" s="291">
        <f t="shared" si="119"/>
        <v>3.2707454333999561E-2</v>
      </c>
      <c r="J596" s="301">
        <f t="shared" si="203"/>
        <v>3.2253455281169081E-2</v>
      </c>
      <c r="Q596" s="305">
        <v>198861.78990415702</v>
      </c>
      <c r="S596" s="301">
        <f t="shared" si="123"/>
        <v>0</v>
      </c>
      <c r="T596" s="297">
        <v>0</v>
      </c>
      <c r="U596" s="298" t="e">
        <f>(Company_data!U596+Misc!T596)/(Company_data!J596-Company_data!I596)</f>
        <v>#DIV/0!</v>
      </c>
      <c r="V596" s="292" t="e">
        <f t="shared" si="161"/>
        <v>#DIV/0!</v>
      </c>
      <c r="W596" s="299">
        <v>1</v>
      </c>
      <c r="X596" s="290">
        <f t="shared" si="179"/>
        <v>0.14957687164783606</v>
      </c>
      <c r="Y596" s="300">
        <f t="shared" si="179"/>
        <v>0.23035090572087194</v>
      </c>
      <c r="Z596" s="296"/>
      <c r="AA596" s="296"/>
      <c r="AC596" s="300">
        <f t="shared" si="180"/>
        <v>7.6783635240290646E-3</v>
      </c>
      <c r="AD596" s="292">
        <v>0</v>
      </c>
      <c r="AE596" s="301">
        <f t="shared" si="120"/>
        <v>3.2707454333999561E-2</v>
      </c>
      <c r="AF596" s="292">
        <v>0</v>
      </c>
      <c r="AG596" s="292">
        <v>0</v>
      </c>
      <c r="AH596" s="292">
        <v>0</v>
      </c>
      <c r="AI596" s="292">
        <v>0</v>
      </c>
      <c r="AJ596" s="301">
        <f t="shared" si="122"/>
        <v>3.2707454333999561E-2</v>
      </c>
      <c r="AK596" s="306">
        <f t="shared" si="121"/>
        <v>194854.44659308624</v>
      </c>
      <c r="AL596" s="300">
        <f t="shared" ref="AL596:AP596" si="213">+AL584</f>
        <v>0.28575980192912315</v>
      </c>
      <c r="AM596" s="306">
        <f t="shared" si="125"/>
        <v>4007.3433110707842</v>
      </c>
      <c r="AN596" s="300">
        <f t="shared" si="213"/>
        <v>0.28664691339576726</v>
      </c>
      <c r="AO596" s="300">
        <f t="shared" si="213"/>
        <v>0.28483534127035615</v>
      </c>
      <c r="AP596" s="300">
        <f t="shared" si="213"/>
        <v>7.9240272739288672E-2</v>
      </c>
      <c r="AQ596" s="300">
        <f t="shared" ref="AQ596:AR596" si="214">+AQ584</f>
        <v>0.20559506853106746</v>
      </c>
      <c r="AR596" s="300">
        <f t="shared" si="214"/>
        <v>0.20498576785608733</v>
      </c>
      <c r="AS596" s="300">
        <f t="shared" ref="AS596" si="215">+AS584</f>
        <v>0.28008337680873507</v>
      </c>
      <c r="AT596" s="300">
        <f t="shared" si="143"/>
        <v>0.29549858721386341</v>
      </c>
      <c r="AU596" s="300">
        <f t="shared" si="143"/>
        <v>0.20559506853106746</v>
      </c>
      <c r="AV596" s="300">
        <f t="shared" si="143"/>
        <v>7.9240272739288672E-2</v>
      </c>
      <c r="AW596" s="300">
        <f t="shared" si="168"/>
        <v>0.28483534127035615</v>
      </c>
      <c r="AX596" s="300">
        <f t="shared" si="134"/>
        <v>0.20715988667684943</v>
      </c>
      <c r="AY596" s="300">
        <v>2.5736223544832146</v>
      </c>
      <c r="AZ596" s="300"/>
      <c r="BA596" s="235"/>
      <c r="BB596" s="235"/>
      <c r="BC596" s="235"/>
      <c r="BD596" s="235"/>
    </row>
    <row r="597" spans="1:56" x14ac:dyDescent="0.25">
      <c r="A597" s="283">
        <v>2029</v>
      </c>
      <c r="B597" s="283">
        <v>5</v>
      </c>
      <c r="C597" s="283">
        <v>31</v>
      </c>
      <c r="D597" s="283">
        <v>30</v>
      </c>
      <c r="E597" s="283">
        <f t="shared" si="144"/>
        <v>31</v>
      </c>
      <c r="F597" s="286">
        <v>0</v>
      </c>
      <c r="G597" s="290">
        <f t="shared" si="178"/>
        <v>0.14754856930858176</v>
      </c>
      <c r="H597" s="290">
        <f t="shared" si="178"/>
        <v>0.42077812465474679</v>
      </c>
      <c r="I597" s="291">
        <f t="shared" si="119"/>
        <v>3.2211093719053466E-2</v>
      </c>
      <c r="J597" s="301">
        <f t="shared" si="203"/>
        <v>3.2253455281169081E-2</v>
      </c>
      <c r="Q597" s="305">
        <v>192446.89345563581</v>
      </c>
      <c r="S597" s="301">
        <f t="shared" si="123"/>
        <v>0</v>
      </c>
      <c r="T597" s="297">
        <v>0</v>
      </c>
      <c r="U597" s="298" t="e">
        <f>(Company_data!U597+Misc!T597)/(Company_data!J597-Company_data!I597)</f>
        <v>#DIV/0!</v>
      </c>
      <c r="V597" s="292" t="e">
        <f t="shared" si="161"/>
        <v>#DIV/0!</v>
      </c>
      <c r="W597" s="299">
        <v>1</v>
      </c>
      <c r="X597" s="290">
        <f t="shared" si="179"/>
        <v>0.273229555346165</v>
      </c>
      <c r="Y597" s="300">
        <f t="shared" si="179"/>
        <v>0.42077812465474679</v>
      </c>
      <c r="Z597" s="296"/>
      <c r="AA597" s="296"/>
      <c r="AC597" s="300">
        <f t="shared" si="180"/>
        <v>1.3573487892088607E-2</v>
      </c>
      <c r="AD597" s="292">
        <v>0</v>
      </c>
      <c r="AE597" s="301">
        <f t="shared" si="120"/>
        <v>3.2211093719053466E-2</v>
      </c>
      <c r="AF597" s="292">
        <v>0</v>
      </c>
      <c r="AG597" s="292">
        <v>0</v>
      </c>
      <c r="AH597" s="292">
        <v>0</v>
      </c>
      <c r="AI597" s="292">
        <v>0</v>
      </c>
      <c r="AJ597" s="301">
        <f t="shared" si="122"/>
        <v>3.2211093719053466E-2</v>
      </c>
      <c r="AK597" s="306">
        <f t="shared" si="121"/>
        <v>188568.81928363183</v>
      </c>
      <c r="AL597" s="300">
        <f t="shared" ref="AL597:AP597" si="216">+AL585</f>
        <v>0.34198181209096601</v>
      </c>
      <c r="AM597" s="306">
        <f t="shared" si="125"/>
        <v>3878.0741720039846</v>
      </c>
      <c r="AN597" s="300">
        <f t="shared" si="216"/>
        <v>0.37172530110952146</v>
      </c>
      <c r="AO597" s="300">
        <f t="shared" si="216"/>
        <v>0.36841613278121893</v>
      </c>
      <c r="AP597" s="300">
        <f t="shared" si="216"/>
        <v>0.14474687328024421</v>
      </c>
      <c r="AQ597" s="300">
        <f t="shared" ref="AQ597:AR597" si="217">+AQ585</f>
        <v>0.22366925950097472</v>
      </c>
      <c r="AR597" s="300">
        <f t="shared" si="217"/>
        <v>0.19443324278238425</v>
      </c>
      <c r="AS597" s="300">
        <f t="shared" ref="AS597" si="218">+AS585</f>
        <v>0.35060038007166283</v>
      </c>
      <c r="AT597" s="300">
        <f t="shared" si="143"/>
        <v>0.38818390379325174</v>
      </c>
      <c r="AU597" s="300">
        <f t="shared" si="143"/>
        <v>0.22366925950097472</v>
      </c>
      <c r="AV597" s="300">
        <f t="shared" si="143"/>
        <v>0.14474687328024421</v>
      </c>
      <c r="AW597" s="300">
        <f t="shared" si="168"/>
        <v>0.36841613278121893</v>
      </c>
      <c r="AX597" s="300">
        <f t="shared" si="134"/>
        <v>0.2268170855032294</v>
      </c>
      <c r="AY597" s="300" t="e">
        <v>#DIV/0!</v>
      </c>
      <c r="AZ597" s="300"/>
      <c r="BA597" s="235"/>
      <c r="BB597" s="235"/>
      <c r="BC597" s="235"/>
      <c r="BD597" s="235"/>
    </row>
    <row r="598" spans="1:56" x14ac:dyDescent="0.25">
      <c r="A598" s="283">
        <v>2029</v>
      </c>
      <c r="B598" s="283">
        <v>6</v>
      </c>
      <c r="C598" s="283">
        <v>30</v>
      </c>
      <c r="D598" s="283">
        <v>31</v>
      </c>
      <c r="E598" s="283">
        <f t="shared" si="144"/>
        <v>30</v>
      </c>
      <c r="F598" s="286">
        <v>0</v>
      </c>
      <c r="G598" s="290">
        <f t="shared" si="178"/>
        <v>0.19210564291069007</v>
      </c>
      <c r="H598" s="290">
        <f t="shared" si="178"/>
        <v>0.54784571980836638</v>
      </c>
      <c r="I598" s="291">
        <f t="shared" ref="I598:I661" si="219">I586</f>
        <v>3.32701466606663E-2</v>
      </c>
      <c r="J598" s="301">
        <f t="shared" si="203"/>
        <v>3.2253455281169081E-2</v>
      </c>
      <c r="Q598" s="305">
        <v>198861.78990415702</v>
      </c>
      <c r="S598" s="301">
        <f t="shared" si="123"/>
        <v>0</v>
      </c>
      <c r="T598" s="297">
        <v>0</v>
      </c>
      <c r="U598" s="298" t="e">
        <f>(Company_data!U598+Misc!T598)/(Company_data!J598-Company_data!I598)</f>
        <v>#DIV/0!</v>
      </c>
      <c r="V598" s="292" t="e">
        <f t="shared" si="161"/>
        <v>#DIV/0!</v>
      </c>
      <c r="W598" s="299">
        <v>1</v>
      </c>
      <c r="X598" s="290">
        <f t="shared" si="179"/>
        <v>0.35574007689767639</v>
      </c>
      <c r="Y598" s="300">
        <f t="shared" si="179"/>
        <v>0.54784571980836638</v>
      </c>
      <c r="Z598" s="296"/>
      <c r="AA598" s="296"/>
      <c r="AC598" s="300">
        <f t="shared" si="180"/>
        <v>1.8261523993612215E-2</v>
      </c>
      <c r="AD598" s="292">
        <v>0</v>
      </c>
      <c r="AE598" s="301">
        <f t="shared" si="120"/>
        <v>3.32701466606663E-2</v>
      </c>
      <c r="AF598" s="292">
        <v>0</v>
      </c>
      <c r="AG598" s="292">
        <v>0</v>
      </c>
      <c r="AH598" s="292">
        <v>0</v>
      </c>
      <c r="AI598" s="292">
        <v>0</v>
      </c>
      <c r="AJ598" s="301">
        <f t="shared" si="122"/>
        <v>3.32701466606663E-2</v>
      </c>
      <c r="AK598" s="306">
        <f t="shared" si="121"/>
        <v>194854.44659308624</v>
      </c>
      <c r="AL598" s="300">
        <f t="shared" ref="AL598:AP598" si="220">+AL586</f>
        <v>0.38119007672532701</v>
      </c>
      <c r="AM598" s="306">
        <f t="shared" si="125"/>
        <v>4007.3433110707842</v>
      </c>
      <c r="AN598" s="300">
        <f t="shared" si="220"/>
        <v>0.41782355011228406</v>
      </c>
      <c r="AO598" s="300">
        <f t="shared" si="220"/>
        <v>0.41351507113355057</v>
      </c>
      <c r="AP598" s="300">
        <f t="shared" si="220"/>
        <v>0.18845788394368534</v>
      </c>
      <c r="AQ598" s="300">
        <f t="shared" ref="AQ598:AR598" si="221">+AQ586</f>
        <v>0.22505718718986523</v>
      </c>
      <c r="AR598" s="300">
        <f t="shared" si="221"/>
        <v>0.18908443381463697</v>
      </c>
      <c r="AS598" s="300">
        <f t="shared" ref="AS598" si="222">+AS586</f>
        <v>0.39748613852618775</v>
      </c>
      <c r="AT598" s="300">
        <f t="shared" si="143"/>
        <v>0.43937841206915679</v>
      </c>
      <c r="AU598" s="300">
        <f t="shared" si="143"/>
        <v>0.22505718718986523</v>
      </c>
      <c r="AV598" s="300">
        <f t="shared" si="143"/>
        <v>0.18845788394368534</v>
      </c>
      <c r="AW598" s="300">
        <f t="shared" si="168"/>
        <v>0.41351507113355057</v>
      </c>
      <c r="AX598" s="300">
        <f t="shared" si="134"/>
        <v>0.22928165194927241</v>
      </c>
      <c r="AY598" s="300" t="e">
        <v>#DIV/0!</v>
      </c>
      <c r="AZ598" s="300"/>
      <c r="BA598" s="235"/>
      <c r="BB598" s="235"/>
      <c r="BC598" s="235"/>
      <c r="BD598" s="235"/>
    </row>
    <row r="599" spans="1:56" x14ac:dyDescent="0.25">
      <c r="A599" s="283">
        <v>2029</v>
      </c>
      <c r="B599" s="283">
        <v>7</v>
      </c>
      <c r="C599" s="283">
        <v>31</v>
      </c>
      <c r="D599" s="283">
        <v>30</v>
      </c>
      <c r="E599" s="283">
        <f t="shared" si="144"/>
        <v>31</v>
      </c>
      <c r="F599" s="286">
        <v>0</v>
      </c>
      <c r="G599" s="290">
        <f t="shared" si="178"/>
        <v>0.22773466057523425</v>
      </c>
      <c r="H599" s="290">
        <f t="shared" si="178"/>
        <v>0.64945233860806351</v>
      </c>
      <c r="I599" s="291">
        <f t="shared" si="219"/>
        <v>3.3307233503051287E-2</v>
      </c>
      <c r="J599" s="301">
        <f t="shared" si="203"/>
        <v>3.2253455281169081E-2</v>
      </c>
      <c r="Q599" s="305">
        <v>192446.89345563581</v>
      </c>
      <c r="S599" s="301">
        <f t="shared" si="123"/>
        <v>0</v>
      </c>
      <c r="T599" s="297">
        <v>0</v>
      </c>
      <c r="U599" s="298" t="e">
        <f>(Company_data!U599+Misc!T599)/(Company_data!J599-Company_data!I599)</f>
        <v>#DIV/0!</v>
      </c>
      <c r="V599" s="292" t="e">
        <f t="shared" si="161"/>
        <v>#DIV/0!</v>
      </c>
      <c r="W599" s="299">
        <v>1</v>
      </c>
      <c r="X599" s="290">
        <f t="shared" si="179"/>
        <v>0.42171767803282922</v>
      </c>
      <c r="Y599" s="300">
        <f t="shared" si="179"/>
        <v>0.64945233860806351</v>
      </c>
      <c r="Z599" s="296"/>
      <c r="AA599" s="296"/>
      <c r="AC599" s="300">
        <f t="shared" si="180"/>
        <v>2.095007543896979E-2</v>
      </c>
      <c r="AD599" s="292">
        <v>0</v>
      </c>
      <c r="AE599" s="301">
        <f t="shared" si="120"/>
        <v>3.3307233503051287E-2</v>
      </c>
      <c r="AF599" s="292">
        <v>0</v>
      </c>
      <c r="AG599" s="292">
        <v>0</v>
      </c>
      <c r="AH599" s="292">
        <v>0</v>
      </c>
      <c r="AI599" s="292">
        <v>0</v>
      </c>
      <c r="AJ599" s="301">
        <f t="shared" si="122"/>
        <v>3.3307233503051287E-2</v>
      </c>
      <c r="AK599" s="306">
        <f t="shared" si="121"/>
        <v>188568.81928363183</v>
      </c>
      <c r="AL599" s="300">
        <f t="shared" ref="AL599:AP599" si="223">+AL587</f>
        <v>0.4192504943819011</v>
      </c>
      <c r="AM599" s="306">
        <f t="shared" si="125"/>
        <v>3878.0741720039846</v>
      </c>
      <c r="AN599" s="300">
        <f t="shared" si="223"/>
        <v>0.46610383116153631</v>
      </c>
      <c r="AO599" s="300">
        <f t="shared" si="223"/>
        <v>0.4609962768859257</v>
      </c>
      <c r="AP599" s="300">
        <f t="shared" si="223"/>
        <v>0.22341036724566607</v>
      </c>
      <c r="AQ599" s="300">
        <f t="shared" ref="AQ599:AR599" si="224">+AQ587</f>
        <v>0.23758590964025958</v>
      </c>
      <c r="AR599" s="300">
        <f t="shared" si="224"/>
        <v>0.19151583380666684</v>
      </c>
      <c r="AS599" s="300">
        <f t="shared" ref="AS599" si="225">+AS587</f>
        <v>0.44271885536350936</v>
      </c>
      <c r="AT599" s="300">
        <f t="shared" si="143"/>
        <v>0.49171204021204523</v>
      </c>
      <c r="AU599" s="300">
        <f t="shared" si="143"/>
        <v>0.23758590964025958</v>
      </c>
      <c r="AV599" s="300">
        <f t="shared" si="143"/>
        <v>0.22341036724566607</v>
      </c>
      <c r="AW599" s="300">
        <f t="shared" si="168"/>
        <v>0.46099627688592565</v>
      </c>
      <c r="AX599" s="300">
        <f t="shared" si="134"/>
        <v>0.24264952633210657</v>
      </c>
      <c r="AY599" s="300" t="e">
        <v>#DIV/0!</v>
      </c>
      <c r="AZ599" s="300"/>
      <c r="BA599" s="235"/>
      <c r="BB599" s="235"/>
      <c r="BC599" s="235"/>
      <c r="BD599" s="235"/>
    </row>
    <row r="600" spans="1:56" x14ac:dyDescent="0.25">
      <c r="A600" s="283">
        <v>2029</v>
      </c>
      <c r="B600" s="283">
        <v>8</v>
      </c>
      <c r="C600" s="283">
        <v>31</v>
      </c>
      <c r="D600" s="283">
        <v>31</v>
      </c>
      <c r="E600" s="283">
        <f t="shared" si="144"/>
        <v>31</v>
      </c>
      <c r="F600" s="286">
        <v>0</v>
      </c>
      <c r="G600" s="290">
        <f t="shared" si="178"/>
        <v>0.23046146829740827</v>
      </c>
      <c r="H600" s="290">
        <f t="shared" si="178"/>
        <v>0.65722863250916419</v>
      </c>
      <c r="I600" s="291">
        <f t="shared" si="219"/>
        <v>3.1707928155365571E-2</v>
      </c>
      <c r="J600" s="301">
        <f t="shared" si="203"/>
        <v>3.2253455281169081E-2</v>
      </c>
      <c r="Q600" s="305">
        <v>198861.78990415702</v>
      </c>
      <c r="S600" s="301">
        <f t="shared" si="123"/>
        <v>0</v>
      </c>
      <c r="T600" s="297">
        <v>0</v>
      </c>
      <c r="U600" s="298" t="e">
        <f>(Company_data!U600+Misc!T600)/(Company_data!J600-Company_data!I600)</f>
        <v>#DIV/0!</v>
      </c>
      <c r="V600" s="292" t="e">
        <f t="shared" si="161"/>
        <v>#DIV/0!</v>
      </c>
      <c r="W600" s="299">
        <v>1</v>
      </c>
      <c r="X600" s="290">
        <f t="shared" si="179"/>
        <v>0.42676716421175581</v>
      </c>
      <c r="Y600" s="300">
        <f t="shared" si="179"/>
        <v>0.65722863250916419</v>
      </c>
      <c r="Z600" s="296"/>
      <c r="AA600" s="296"/>
      <c r="AC600" s="300">
        <f t="shared" si="180"/>
        <v>2.1200923629327871E-2</v>
      </c>
      <c r="AD600" s="292">
        <v>0</v>
      </c>
      <c r="AE600" s="301">
        <f t="shared" si="120"/>
        <v>3.1707928155365571E-2</v>
      </c>
      <c r="AF600" s="292">
        <v>0</v>
      </c>
      <c r="AG600" s="292">
        <v>0</v>
      </c>
      <c r="AH600" s="292">
        <v>0</v>
      </c>
      <c r="AI600" s="292">
        <v>0</v>
      </c>
      <c r="AJ600" s="301">
        <f t="shared" si="122"/>
        <v>3.1707928155365571E-2</v>
      </c>
      <c r="AK600" s="306">
        <f t="shared" si="121"/>
        <v>195994.38798717901</v>
      </c>
      <c r="AL600" s="300">
        <f t="shared" ref="AL600:AP600" si="226">+AL588</f>
        <v>0.43061665815574907</v>
      </c>
      <c r="AM600" s="306">
        <f t="shared" si="125"/>
        <v>2867.4019169779995</v>
      </c>
      <c r="AN600" s="300">
        <f t="shared" si="226"/>
        <v>0.46915796091722339</v>
      </c>
      <c r="AO600" s="300">
        <f t="shared" si="226"/>
        <v>0.46398925074024511</v>
      </c>
      <c r="AP600" s="300">
        <f t="shared" si="226"/>
        <v>0.22608539753345999</v>
      </c>
      <c r="AQ600" s="300">
        <f t="shared" ref="AQ600:AR600" si="227">+AQ588</f>
        <v>0.237903853206785</v>
      </c>
      <c r="AR600" s="300">
        <f t="shared" si="227"/>
        <v>0.20015518985834077</v>
      </c>
      <c r="AS600" s="300">
        <f t="shared" ref="AS600" si="228">+AS588</f>
        <v>0.45359099683661164</v>
      </c>
      <c r="AT600" s="300">
        <f t="shared" si="143"/>
        <v>0.49507760733687717</v>
      </c>
      <c r="AU600" s="300">
        <f t="shared" si="143"/>
        <v>0.237903853206785</v>
      </c>
      <c r="AV600" s="300">
        <f t="shared" si="143"/>
        <v>0.22608539753345999</v>
      </c>
      <c r="AW600" s="300">
        <f t="shared" si="168"/>
        <v>0.463989250740245</v>
      </c>
      <c r="AX600" s="300">
        <f t="shared" si="134"/>
        <v>0.24303291417673395</v>
      </c>
      <c r="AY600" s="300" t="e">
        <v>#DIV/0!</v>
      </c>
      <c r="AZ600" s="300"/>
      <c r="BA600" s="235"/>
      <c r="BB600" s="235"/>
      <c r="BC600" s="235"/>
      <c r="BD600" s="235"/>
    </row>
    <row r="601" spans="1:56" x14ac:dyDescent="0.25">
      <c r="A601" s="283">
        <v>2029</v>
      </c>
      <c r="B601" s="283">
        <v>9</v>
      </c>
      <c r="C601" s="283">
        <v>30</v>
      </c>
      <c r="D601" s="283">
        <v>31</v>
      </c>
      <c r="E601" s="283">
        <f t="shared" si="144"/>
        <v>30</v>
      </c>
      <c r="F601" s="286">
        <v>0</v>
      </c>
      <c r="G601" s="290">
        <f t="shared" si="178"/>
        <v>0.19600423226971972</v>
      </c>
      <c r="H601" s="290">
        <f t="shared" si="178"/>
        <v>0.55896369355069819</v>
      </c>
      <c r="I601" s="291">
        <f t="shared" si="219"/>
        <v>3.222580735008565E-2</v>
      </c>
      <c r="J601" s="301">
        <f t="shared" si="203"/>
        <v>3.2253455281169081E-2</v>
      </c>
      <c r="Q601" s="305">
        <v>198861.78990415702</v>
      </c>
      <c r="S601" s="301">
        <f t="shared" si="123"/>
        <v>0</v>
      </c>
      <c r="T601" s="297">
        <v>0</v>
      </c>
      <c r="U601" s="298" t="e">
        <f>(Company_data!U601+Misc!T601)/(Company_data!J601-Company_data!I601)</f>
        <v>#DIV/0!</v>
      </c>
      <c r="V601" s="292" t="e">
        <f t="shared" si="161"/>
        <v>#DIV/0!</v>
      </c>
      <c r="W601" s="299">
        <v>1</v>
      </c>
      <c r="X601" s="290">
        <f t="shared" si="179"/>
        <v>0.36295946128097856</v>
      </c>
      <c r="Y601" s="300">
        <f t="shared" si="179"/>
        <v>0.55896369355069819</v>
      </c>
      <c r="Z601" s="296"/>
      <c r="AA601" s="296"/>
      <c r="AC601" s="300">
        <f t="shared" si="180"/>
        <v>1.863212311835661E-2</v>
      </c>
      <c r="AD601" s="292">
        <v>0</v>
      </c>
      <c r="AE601" s="301">
        <f t="shared" si="120"/>
        <v>3.222580735008565E-2</v>
      </c>
      <c r="AF601" s="292">
        <v>0</v>
      </c>
      <c r="AG601" s="292">
        <v>0</v>
      </c>
      <c r="AH601" s="292">
        <v>0</v>
      </c>
      <c r="AI601" s="292">
        <v>0</v>
      </c>
      <c r="AJ601" s="301">
        <f t="shared" si="122"/>
        <v>3.222580735008565E-2</v>
      </c>
      <c r="AK601" s="306">
        <f t="shared" si="121"/>
        <v>195994.38798717901</v>
      </c>
      <c r="AL601" s="300">
        <f t="shared" ref="AL601:AP601" si="229">+AL589</f>
        <v>0.40763148361526186</v>
      </c>
      <c r="AM601" s="306">
        <f t="shared" si="125"/>
        <v>2867.4019169779995</v>
      </c>
      <c r="AN601" s="300">
        <f t="shared" si="229"/>
        <v>0.42194723793731004</v>
      </c>
      <c r="AO601" s="300">
        <f t="shared" si="229"/>
        <v>0.41755132274355644</v>
      </c>
      <c r="AP601" s="300">
        <f t="shared" si="229"/>
        <v>0.19228244573081438</v>
      </c>
      <c r="AQ601" s="300">
        <f t="shared" ref="AQ601:AR601" si="230">+AQ589</f>
        <v>0.22526887701274206</v>
      </c>
      <c r="AR601" s="300">
        <f t="shared" si="230"/>
        <v>0.21162725134554208</v>
      </c>
      <c r="AS601" s="300">
        <f t="shared" ref="AS601" si="231">+AS589</f>
        <v>0.42205711350217673</v>
      </c>
      <c r="AT601" s="300">
        <f t="shared" si="143"/>
        <v>0.44394783294076573</v>
      </c>
      <c r="AU601" s="300">
        <f t="shared" si="143"/>
        <v>0.22526887701274206</v>
      </c>
      <c r="AV601" s="300">
        <f t="shared" si="143"/>
        <v>0.19228244573081438</v>
      </c>
      <c r="AW601" s="300">
        <f t="shared" si="168"/>
        <v>0.41755132274355644</v>
      </c>
      <c r="AX601" s="300">
        <f t="shared" si="134"/>
        <v>0.22958737196878942</v>
      </c>
      <c r="AY601" s="300" t="e">
        <v>#DIV/0!</v>
      </c>
      <c r="AZ601" s="300"/>
      <c r="BA601" s="235"/>
      <c r="BB601" s="235"/>
      <c r="BC601" s="235"/>
      <c r="BD601" s="235"/>
    </row>
    <row r="602" spans="1:56" x14ac:dyDescent="0.25">
      <c r="A602" s="283">
        <v>2029</v>
      </c>
      <c r="B602" s="283">
        <v>10</v>
      </c>
      <c r="C602" s="283">
        <v>31</v>
      </c>
      <c r="D602" s="283">
        <v>30</v>
      </c>
      <c r="E602" s="283">
        <f t="shared" si="144"/>
        <v>31</v>
      </c>
      <c r="F602" s="286">
        <v>0</v>
      </c>
      <c r="G602" s="290">
        <f t="shared" ref="G602:H617" si="232">+G590</f>
        <v>0.14017281838261053</v>
      </c>
      <c r="H602" s="290">
        <f t="shared" si="232"/>
        <v>0.39974400241897001</v>
      </c>
      <c r="I602" s="291">
        <f t="shared" si="219"/>
        <v>3.1422201488634983E-2</v>
      </c>
      <c r="J602" s="301">
        <f t="shared" si="203"/>
        <v>3.2253455281169088E-2</v>
      </c>
      <c r="Q602" s="305">
        <v>192446.89345563581</v>
      </c>
      <c r="S602" s="301">
        <f t="shared" si="123"/>
        <v>0</v>
      </c>
      <c r="T602" s="297">
        <v>0</v>
      </c>
      <c r="U602" s="298" t="e">
        <f>(Company_data!U602+Misc!T602)/(Company_data!J602-Company_data!I602)</f>
        <v>#DIV/0!</v>
      </c>
      <c r="V602" s="292" t="e">
        <f t="shared" si="161"/>
        <v>#DIV/0!</v>
      </c>
      <c r="W602" s="299">
        <v>1</v>
      </c>
      <c r="X602" s="290">
        <f t="shared" ref="X602:Y617" si="233">+X590</f>
        <v>0.25957118403635948</v>
      </c>
      <c r="Y602" s="300">
        <f t="shared" si="233"/>
        <v>0.39974400241897001</v>
      </c>
      <c r="Z602" s="296"/>
      <c r="AA602" s="296"/>
      <c r="AC602" s="300">
        <f t="shared" si="180"/>
        <v>1.2894967819966775E-2</v>
      </c>
      <c r="AD602" s="292">
        <v>0</v>
      </c>
      <c r="AE602" s="301">
        <f t="shared" ref="AE602:AE665" si="234">I602</f>
        <v>3.1422201488634983E-2</v>
      </c>
      <c r="AF602" s="292">
        <v>0</v>
      </c>
      <c r="AG602" s="292">
        <v>0</v>
      </c>
      <c r="AH602" s="292">
        <v>0</v>
      </c>
      <c r="AI602" s="292">
        <v>0</v>
      </c>
      <c r="AJ602" s="301">
        <f t="shared" si="122"/>
        <v>3.1422201488634983E-2</v>
      </c>
      <c r="AK602" s="306">
        <f t="shared" ref="AK602:AK616" si="235">Q602-AM602</f>
        <v>189671.98837468936</v>
      </c>
      <c r="AL602" s="300">
        <f t="shared" ref="AL602:AP602" si="236">+AL590</f>
        <v>0.36376902970957392</v>
      </c>
      <c r="AM602" s="306">
        <f t="shared" si="125"/>
        <v>2774.9050809464507</v>
      </c>
      <c r="AN602" s="300">
        <f t="shared" si="236"/>
        <v>0.36218640168769745</v>
      </c>
      <c r="AO602" s="300">
        <f t="shared" si="236"/>
        <v>0.35904265415253489</v>
      </c>
      <c r="AP602" s="300">
        <f t="shared" si="236"/>
        <v>0.13751117530207277</v>
      </c>
      <c r="AQ602" s="300">
        <f t="shared" ref="AQ602:AR602" si="237">+AQ590</f>
        <v>0.22153147885046212</v>
      </c>
      <c r="AR602" s="300">
        <f t="shared" si="237"/>
        <v>0.22359621132696336</v>
      </c>
      <c r="AS602" s="300">
        <f t="shared" ref="AS602" si="238">+AS590</f>
        <v>0.36771134065040612</v>
      </c>
      <c r="AT602" s="300">
        <f t="shared" si="143"/>
        <v>0.37780503103945068</v>
      </c>
      <c r="AU602" s="300">
        <f t="shared" si="143"/>
        <v>0.22153147885046212</v>
      </c>
      <c r="AV602" s="300">
        <f t="shared" si="143"/>
        <v>0.13751117530207277</v>
      </c>
      <c r="AW602" s="300">
        <f t="shared" si="168"/>
        <v>0.35904265415253489</v>
      </c>
      <c r="AX602" s="300">
        <f t="shared" si="134"/>
        <v>0.22450471901920108</v>
      </c>
      <c r="AY602" s="300" t="e">
        <v>#DIV/0!</v>
      </c>
      <c r="AZ602" s="300"/>
      <c r="BA602" s="235"/>
      <c r="BB602" s="235"/>
      <c r="BC602" s="235"/>
      <c r="BD602" s="235"/>
    </row>
    <row r="603" spans="1:56" x14ac:dyDescent="0.25">
      <c r="A603" s="283">
        <v>2029</v>
      </c>
      <c r="B603" s="283">
        <v>11</v>
      </c>
      <c r="C603" s="283">
        <v>30</v>
      </c>
      <c r="D603" s="283">
        <v>31</v>
      </c>
      <c r="E603" s="283">
        <f t="shared" si="144"/>
        <v>30</v>
      </c>
      <c r="F603" s="286">
        <v>0</v>
      </c>
      <c r="G603" s="290">
        <f t="shared" si="232"/>
        <v>5.500895297353698E-2</v>
      </c>
      <c r="H603" s="290">
        <f t="shared" si="232"/>
        <v>0.15687420203321334</v>
      </c>
      <c r="I603" s="291">
        <f t="shared" si="219"/>
        <v>3.2209690339273976E-2</v>
      </c>
      <c r="J603" s="301">
        <f t="shared" si="203"/>
        <v>3.2253455281169081E-2</v>
      </c>
      <c r="Q603" s="305">
        <v>198861.78990415702</v>
      </c>
      <c r="S603" s="301">
        <f t="shared" si="123"/>
        <v>0</v>
      </c>
      <c r="T603" s="297">
        <v>0</v>
      </c>
      <c r="U603" s="298" t="e">
        <f>(Company_data!U603+Misc!T603)/(Company_data!J603-Company_data!I603)</f>
        <v>#DIV/0!</v>
      </c>
      <c r="V603" s="292" t="e">
        <f t="shared" si="161"/>
        <v>#DIV/0!</v>
      </c>
      <c r="W603" s="299">
        <v>1</v>
      </c>
      <c r="X603" s="290">
        <f t="shared" si="233"/>
        <v>0.10186524905967639</v>
      </c>
      <c r="Y603" s="300">
        <f t="shared" si="233"/>
        <v>0.15687420203321334</v>
      </c>
      <c r="Z603" s="296"/>
      <c r="AA603" s="296"/>
      <c r="AC603" s="300">
        <f t="shared" si="180"/>
        <v>5.229140067773779E-3</v>
      </c>
      <c r="AD603" s="292">
        <v>0</v>
      </c>
      <c r="AE603" s="301">
        <f t="shared" si="234"/>
        <v>3.2209690339273976E-2</v>
      </c>
      <c r="AF603" s="292">
        <v>0</v>
      </c>
      <c r="AG603" s="292">
        <v>0</v>
      </c>
      <c r="AH603" s="292">
        <v>0</v>
      </c>
      <c r="AI603" s="292">
        <v>0</v>
      </c>
      <c r="AJ603" s="301">
        <f t="shared" ref="AJ603:AJ666" si="239">I603</f>
        <v>3.2209690339273976E-2</v>
      </c>
      <c r="AK603" s="306">
        <f t="shared" si="235"/>
        <v>195994.38798717901</v>
      </c>
      <c r="AL603" s="300">
        <f t="shared" ref="AL603:AP603" si="240">+AL591</f>
        <v>0.2890046065090045</v>
      </c>
      <c r="AM603" s="306">
        <f t="shared" si="125"/>
        <v>2867.4019169779995</v>
      </c>
      <c r="AN603" s="300">
        <f t="shared" si="240"/>
        <v>0.25509476713844248</v>
      </c>
      <c r="AO603" s="300">
        <f t="shared" si="240"/>
        <v>0.25386104534902676</v>
      </c>
      <c r="AP603" s="300">
        <f t="shared" si="240"/>
        <v>5.3964426647113282E-2</v>
      </c>
      <c r="AQ603" s="300">
        <f t="shared" ref="AQ603:AR603" si="241">+AQ591</f>
        <v>0.1998966187019135</v>
      </c>
      <c r="AR603" s="300">
        <f t="shared" si="241"/>
        <v>0.2339956535354675</v>
      </c>
      <c r="AS603" s="300">
        <f t="shared" ref="AS603" si="242">+AS591</f>
        <v>0.2753375890527604</v>
      </c>
      <c r="AT603" s="300">
        <f t="shared" si="143"/>
        <v>0.2610088627308329</v>
      </c>
      <c r="AU603" s="300">
        <f t="shared" si="143"/>
        <v>0.1998966187019135</v>
      </c>
      <c r="AV603" s="300">
        <f t="shared" si="143"/>
        <v>5.3964426647113282E-2</v>
      </c>
      <c r="AW603" s="300">
        <f t="shared" si="168"/>
        <v>0.25386104534902676</v>
      </c>
      <c r="AX603" s="300">
        <f t="shared" si="134"/>
        <v>0.20084819997143574</v>
      </c>
      <c r="AY603" s="300" t="e">
        <v>#DIV/0!</v>
      </c>
      <c r="AZ603" s="300"/>
      <c r="BA603" s="235"/>
      <c r="BB603" s="235"/>
      <c r="BC603" s="235"/>
      <c r="BD603" s="235"/>
    </row>
    <row r="604" spans="1:56" x14ac:dyDescent="0.25">
      <c r="A604" s="283">
        <v>2029</v>
      </c>
      <c r="B604" s="283">
        <v>12</v>
      </c>
      <c r="C604" s="283">
        <v>31</v>
      </c>
      <c r="D604" s="283">
        <v>30</v>
      </c>
      <c r="E604" s="283">
        <f t="shared" si="144"/>
        <v>31</v>
      </c>
      <c r="F604" s="286">
        <v>0</v>
      </c>
      <c r="G604" s="290">
        <f t="shared" si="232"/>
        <v>2.9996936844413711E-2</v>
      </c>
      <c r="H604" s="290">
        <f t="shared" si="232"/>
        <v>8.5545084509641198E-2</v>
      </c>
      <c r="I604" s="291">
        <f t="shared" si="219"/>
        <v>3.3253782316229219E-2</v>
      </c>
      <c r="J604" s="301">
        <f t="shared" si="203"/>
        <v>3.2253455281169081E-2</v>
      </c>
      <c r="Q604" s="305">
        <v>192446.89345563581</v>
      </c>
      <c r="S604" s="301">
        <f t="shared" si="123"/>
        <v>0</v>
      </c>
      <c r="T604" s="297">
        <v>0</v>
      </c>
      <c r="U604" s="298" t="e">
        <f>(Company_data!U604+Misc!T604)/(Company_data!J604-Company_data!I604)</f>
        <v>#DIV/0!</v>
      </c>
      <c r="V604" s="292" t="e">
        <f t="shared" si="161"/>
        <v>#DIV/0!</v>
      </c>
      <c r="W604" s="299">
        <v>1</v>
      </c>
      <c r="X604" s="290">
        <f t="shared" si="233"/>
        <v>5.554814766522749E-2</v>
      </c>
      <c r="Y604" s="300">
        <f t="shared" si="233"/>
        <v>8.5545084509641198E-2</v>
      </c>
      <c r="Z604" s="296"/>
      <c r="AA604" s="296"/>
      <c r="AC604" s="300">
        <f t="shared" si="180"/>
        <v>2.7595188551497161E-3</v>
      </c>
      <c r="AD604" s="292">
        <v>0</v>
      </c>
      <c r="AE604" s="301">
        <f t="shared" si="234"/>
        <v>3.3253782316229219E-2</v>
      </c>
      <c r="AF604" s="292">
        <v>0</v>
      </c>
      <c r="AG604" s="292">
        <v>0</v>
      </c>
      <c r="AH604" s="292">
        <v>0</v>
      </c>
      <c r="AI604" s="292">
        <v>0</v>
      </c>
      <c r="AJ604" s="301">
        <f t="shared" si="239"/>
        <v>3.3253782316229219E-2</v>
      </c>
      <c r="AK604" s="306">
        <f t="shared" si="235"/>
        <v>189671.98837468936</v>
      </c>
      <c r="AL604" s="300">
        <f t="shared" ref="AL604:AP604" si="243">+AL592</f>
        <v>0.26895672518051211</v>
      </c>
      <c r="AM604" s="306">
        <f t="shared" si="125"/>
        <v>2774.9050809464507</v>
      </c>
      <c r="AN604" s="300">
        <f t="shared" si="243"/>
        <v>0.23172536409969521</v>
      </c>
      <c r="AO604" s="300">
        <f t="shared" si="243"/>
        <v>0.23105260316533452</v>
      </c>
      <c r="AP604" s="300">
        <f t="shared" si="243"/>
        <v>2.9427346104136727E-2</v>
      </c>
      <c r="AQ604" s="300">
        <f t="shared" ref="AQ604:AR604" si="244">+AQ592</f>
        <v>0.2016252570611978</v>
      </c>
      <c r="AR604" s="300">
        <f t="shared" si="244"/>
        <v>0.23895978833609846</v>
      </c>
      <c r="AS604" s="300">
        <f t="shared" ref="AS604" si="245">+AS592</f>
        <v>0.25118530449085791</v>
      </c>
      <c r="AT604" s="300">
        <f t="shared" si="143"/>
        <v>0.19592106001682782</v>
      </c>
      <c r="AU604" s="300">
        <f t="shared" si="143"/>
        <v>0.2016252570611978</v>
      </c>
      <c r="AV604" s="300">
        <f t="shared" si="143"/>
        <v>2.9427346104136727E-2</v>
      </c>
      <c r="AW604" s="300">
        <f t="shared" si="168"/>
        <v>0.23105260316533452</v>
      </c>
      <c r="AX604" s="300">
        <f t="shared" si="134"/>
        <v>0.19592106001682782</v>
      </c>
      <c r="AY604" s="300" t="e">
        <v>#DIV/0!</v>
      </c>
      <c r="AZ604" s="300"/>
      <c r="BA604" s="235">
        <f>AVERAGE(AU593:AU604)</f>
        <v>0.21445518700848457</v>
      </c>
      <c r="BB604" s="235">
        <f>AVERAGE(AV593:AV604)</f>
        <v>0.11575735077854382</v>
      </c>
      <c r="BC604" s="235">
        <f t="shared" ref="BC604" si="246">AVERAGE(AW593:AW604)</f>
        <v>0.33021253778702836</v>
      </c>
      <c r="BD604" s="235">
        <f>AVERAGE(AL593:AL604)</f>
        <v>0.33021319582000569</v>
      </c>
    </row>
    <row r="605" spans="1:56" x14ac:dyDescent="0.25">
      <c r="A605" s="283">
        <v>2030</v>
      </c>
      <c r="B605" s="283">
        <v>1</v>
      </c>
      <c r="C605" s="283">
        <v>31</v>
      </c>
      <c r="D605" s="283">
        <v>31</v>
      </c>
      <c r="E605" s="283">
        <f t="shared" si="144"/>
        <v>31</v>
      </c>
      <c r="F605" s="286">
        <v>0</v>
      </c>
      <c r="G605" s="290">
        <f t="shared" si="232"/>
        <v>1.8543038718509181E-2</v>
      </c>
      <c r="H605" s="290">
        <f t="shared" si="232"/>
        <v>5.288092655820039E-2</v>
      </c>
      <c r="I605" s="291">
        <f t="shared" si="219"/>
        <v>3.1291374430605791E-2</v>
      </c>
      <c r="J605" s="301">
        <f t="shared" si="203"/>
        <v>3.2253455281169088E-2</v>
      </c>
      <c r="Q605" s="305">
        <v>238634.75032910169</v>
      </c>
      <c r="S605" s="301">
        <f t="shared" si="123"/>
        <v>0</v>
      </c>
      <c r="T605" s="297">
        <v>0</v>
      </c>
      <c r="U605" s="298" t="e">
        <f>(Company_data!U605+Misc!T605)/(Company_data!J605-Company_data!I605)</f>
        <v>#DIV/0!</v>
      </c>
      <c r="V605" s="292" t="e">
        <f t="shared" si="161"/>
        <v>#DIV/0!</v>
      </c>
      <c r="W605" s="299">
        <v>1</v>
      </c>
      <c r="X605" s="290">
        <f t="shared" si="233"/>
        <v>3.433788783969121E-2</v>
      </c>
      <c r="Y605" s="300">
        <f t="shared" si="233"/>
        <v>5.288092655820039E-2</v>
      </c>
      <c r="Z605" s="296"/>
      <c r="AA605" s="296"/>
      <c r="AC605" s="300">
        <f t="shared" si="180"/>
        <v>1.7058363405871094E-3</v>
      </c>
      <c r="AD605" s="292">
        <v>0</v>
      </c>
      <c r="AE605" s="301">
        <f t="shared" si="234"/>
        <v>3.1291374430605791E-2</v>
      </c>
      <c r="AF605" s="292">
        <v>0</v>
      </c>
      <c r="AG605" s="292">
        <v>0</v>
      </c>
      <c r="AH605" s="292">
        <v>0</v>
      </c>
      <c r="AI605" s="292">
        <v>0</v>
      </c>
      <c r="AJ605" s="301">
        <f t="shared" si="239"/>
        <v>3.1291374430605791E-2</v>
      </c>
      <c r="AK605" s="306">
        <f t="shared" si="235"/>
        <v>234627.40701803091</v>
      </c>
      <c r="AL605" s="300">
        <f t="shared" ref="AL605:AP605" si="247">+AL593</f>
        <v>0.25685198180849134</v>
      </c>
      <c r="AM605" s="306">
        <f t="shared" si="125"/>
        <v>4007.3433110707842</v>
      </c>
      <c r="AN605" s="300">
        <f t="shared" si="247"/>
        <v>0.22001501192073977</v>
      </c>
      <c r="AO605" s="300">
        <f t="shared" si="247"/>
        <v>0.22470647515841483</v>
      </c>
      <c r="AP605" s="300">
        <f t="shared" si="247"/>
        <v>2.2515049996287968E-2</v>
      </c>
      <c r="AQ605" s="300">
        <f t="shared" ref="AQ605:AR605" si="248">+AQ593</f>
        <v>0.2021914251621269</v>
      </c>
      <c r="AR605" s="300">
        <f t="shared" si="248"/>
        <v>0.23830894308998221</v>
      </c>
      <c r="AS605" s="300">
        <f t="shared" ref="AS605" si="249">+AS593</f>
        <v>0.23711737421114179</v>
      </c>
      <c r="AT605" s="300">
        <f t="shared" si="143"/>
        <v>0.19773579072842445</v>
      </c>
      <c r="AU605" s="300">
        <f t="shared" si="143"/>
        <v>0.2021914251621269</v>
      </c>
      <c r="AV605" s="300">
        <f t="shared" si="143"/>
        <v>2.2515049996287968E-2</v>
      </c>
      <c r="AW605" s="300">
        <f t="shared" si="168"/>
        <v>0.22470647515841488</v>
      </c>
      <c r="AX605" s="300">
        <f t="shared" si="134"/>
        <v>0.19773579072842445</v>
      </c>
      <c r="AY605" s="300" t="e">
        <v>#DIV/0!</v>
      </c>
      <c r="AZ605" s="300"/>
      <c r="BA605" s="235"/>
      <c r="BB605" s="235"/>
      <c r="BC605" s="235"/>
      <c r="BD605" s="235"/>
    </row>
    <row r="606" spans="1:56" x14ac:dyDescent="0.25">
      <c r="A606" s="283">
        <v>2030</v>
      </c>
      <c r="B606" s="283">
        <v>2</v>
      </c>
      <c r="C606" s="283">
        <v>28</v>
      </c>
      <c r="D606" s="283">
        <v>28</v>
      </c>
      <c r="E606" s="283">
        <f t="shared" si="144"/>
        <v>28</v>
      </c>
      <c r="F606" s="286">
        <v>0</v>
      </c>
      <c r="G606" s="290">
        <f t="shared" si="232"/>
        <v>2.4863098176499582E-2</v>
      </c>
      <c r="H606" s="290">
        <f t="shared" si="232"/>
        <v>7.0904434199795849E-2</v>
      </c>
      <c r="I606" s="291">
        <f t="shared" si="219"/>
        <v>3.1327824545639323E-2</v>
      </c>
      <c r="J606" s="301">
        <f t="shared" si="203"/>
        <v>3.2253455281169081E-2</v>
      </c>
      <c r="Q606" s="305">
        <v>223238.9599852887</v>
      </c>
      <c r="S606" s="301">
        <f t="shared" ref="S606:S616" si="250">J606-J594</f>
        <v>0</v>
      </c>
      <c r="T606" s="297">
        <v>0</v>
      </c>
      <c r="U606" s="298" t="e">
        <f>(Company_data!U606+Misc!T606)/(Company_data!J606-Company_data!I606)</f>
        <v>#DIV/0!</v>
      </c>
      <c r="V606" s="292" t="e">
        <f t="shared" si="161"/>
        <v>#DIV/0!</v>
      </c>
      <c r="W606" s="299">
        <v>1</v>
      </c>
      <c r="X606" s="290">
        <f t="shared" si="233"/>
        <v>4.6041336023296249E-2</v>
      </c>
      <c r="Y606" s="300">
        <f t="shared" si="233"/>
        <v>7.0904434199795849E-2</v>
      </c>
      <c r="Z606" s="296"/>
      <c r="AA606" s="296"/>
      <c r="AC606" s="300">
        <f t="shared" si="180"/>
        <v>2.5323012214212796E-3</v>
      </c>
      <c r="AD606" s="292">
        <v>0</v>
      </c>
      <c r="AE606" s="301">
        <f t="shared" si="234"/>
        <v>3.1327824545639323E-2</v>
      </c>
      <c r="AF606" s="292">
        <v>0</v>
      </c>
      <c r="AG606" s="292">
        <v>0</v>
      </c>
      <c r="AH606" s="292">
        <v>0</v>
      </c>
      <c r="AI606" s="292">
        <v>0</v>
      </c>
      <c r="AJ606" s="301">
        <f t="shared" si="239"/>
        <v>3.1327824545639323E-2</v>
      </c>
      <c r="AK606" s="306">
        <f t="shared" si="235"/>
        <v>219619.42409141833</v>
      </c>
      <c r="AL606" s="300">
        <f t="shared" ref="AL606:AP606" si="251">+AL594</f>
        <v>0.25412733195114739</v>
      </c>
      <c r="AM606" s="306">
        <f t="shared" si="125"/>
        <v>3619.5358938703862</v>
      </c>
      <c r="AN606" s="300">
        <f t="shared" si="251"/>
        <v>0.20815811594393818</v>
      </c>
      <c r="AO606" s="300">
        <f t="shared" si="251"/>
        <v>0.19442034566442604</v>
      </c>
      <c r="AP606" s="300">
        <f t="shared" si="251"/>
        <v>1.3232062033328705E-2</v>
      </c>
      <c r="AQ606" s="300">
        <f t="shared" ref="AQ606:AR606" si="252">+AQ594</f>
        <v>0.18118828363109737</v>
      </c>
      <c r="AR606" s="300">
        <f t="shared" si="252"/>
        <v>0.22926423377464777</v>
      </c>
      <c r="AS606" s="300">
        <f t="shared" ref="AS606" si="253">+AS594</f>
        <v>0.23355687164157501</v>
      </c>
      <c r="AT606" s="300">
        <f t="shared" si="143"/>
        <v>0.17845089501740749</v>
      </c>
      <c r="AU606" s="300">
        <f t="shared" si="143"/>
        <v>0.18118828363109737</v>
      </c>
      <c r="AV606" s="300">
        <f t="shared" si="143"/>
        <v>1.3232062033328705E-2</v>
      </c>
      <c r="AW606" s="300">
        <f t="shared" si="168"/>
        <v>0.19442034566442609</v>
      </c>
      <c r="AX606" s="300">
        <f t="shared" si="134"/>
        <v>0.17845089501740749</v>
      </c>
      <c r="AY606" s="300" t="e">
        <v>#DIV/0!</v>
      </c>
      <c r="AZ606" s="300"/>
      <c r="BA606" s="235"/>
      <c r="BB606" s="235"/>
      <c r="BC606" s="235"/>
      <c r="BD606" s="235"/>
    </row>
    <row r="607" spans="1:56" x14ac:dyDescent="0.25">
      <c r="A607" s="283">
        <v>2030</v>
      </c>
      <c r="B607" s="283">
        <v>3</v>
      </c>
      <c r="C607" s="283">
        <v>31</v>
      </c>
      <c r="D607" s="283">
        <v>31</v>
      </c>
      <c r="E607" s="283">
        <f t="shared" si="144"/>
        <v>31</v>
      </c>
      <c r="F607" s="286">
        <v>0</v>
      </c>
      <c r="G607" s="290">
        <f t="shared" si="232"/>
        <v>4.5783957213476299E-2</v>
      </c>
      <c r="H607" s="290">
        <f t="shared" si="232"/>
        <v>0.13056641447515024</v>
      </c>
      <c r="I607" s="291">
        <f t="shared" si="219"/>
        <v>3.2106926531423899E-2</v>
      </c>
      <c r="J607" s="301">
        <f t="shared" si="203"/>
        <v>3.2253455281169081E-2</v>
      </c>
      <c r="Q607" s="305">
        <v>238634.75032910169</v>
      </c>
      <c r="S607" s="301">
        <f t="shared" si="250"/>
        <v>0</v>
      </c>
      <c r="T607" s="297">
        <v>0</v>
      </c>
      <c r="U607" s="298" t="e">
        <f>(Company_data!U607+Misc!T607)/(Company_data!J607-Company_data!I607)</f>
        <v>#DIV/0!</v>
      </c>
      <c r="V607" s="292" t="e">
        <f t="shared" si="161"/>
        <v>#DIV/0!</v>
      </c>
      <c r="W607" s="299">
        <v>1</v>
      </c>
      <c r="X607" s="290">
        <f t="shared" si="233"/>
        <v>8.4782457261673966E-2</v>
      </c>
      <c r="Y607" s="300">
        <f t="shared" si="233"/>
        <v>0.13056641447515024</v>
      </c>
      <c r="Z607" s="296"/>
      <c r="AA607" s="296"/>
      <c r="AC607" s="300">
        <f t="shared" si="180"/>
        <v>4.211819821779041E-3</v>
      </c>
      <c r="AD607" s="292">
        <v>0</v>
      </c>
      <c r="AE607" s="301">
        <f t="shared" si="234"/>
        <v>3.2106926531423899E-2</v>
      </c>
      <c r="AF607" s="292">
        <v>0</v>
      </c>
      <c r="AG607" s="292">
        <v>0</v>
      </c>
      <c r="AH607" s="292">
        <v>0</v>
      </c>
      <c r="AI607" s="292">
        <v>0</v>
      </c>
      <c r="AJ607" s="301">
        <f t="shared" si="239"/>
        <v>3.2106926531423899E-2</v>
      </c>
      <c r="AK607" s="306">
        <f t="shared" si="235"/>
        <v>234627.40701803091</v>
      </c>
      <c r="AL607" s="300">
        <f t="shared" ref="AL607:AP607" si="254">+AL595</f>
        <v>0.26341834778300993</v>
      </c>
      <c r="AM607" s="306">
        <f t="shared" si="125"/>
        <v>4007.3433110707842</v>
      </c>
      <c r="AN607" s="300">
        <f t="shared" si="254"/>
        <v>0.25185875185444695</v>
      </c>
      <c r="AO607" s="300">
        <f t="shared" si="254"/>
        <v>0.29016393439975086</v>
      </c>
      <c r="AP607" s="300">
        <f t="shared" si="254"/>
        <v>7.8214908786427645E-2</v>
      </c>
      <c r="AQ607" s="300">
        <f t="shared" ref="AQ607:AR607" si="255">+AQ595</f>
        <v>0.21194902561332321</v>
      </c>
      <c r="AR607" s="300">
        <f t="shared" si="255"/>
        <v>0.21763439056953368</v>
      </c>
      <c r="AS607" s="300">
        <f t="shared" ref="AS607" si="256">+AS595</f>
        <v>0.25096710748081102</v>
      </c>
      <c r="AT607" s="300">
        <f t="shared" si="143"/>
        <v>0.19740508523261727</v>
      </c>
      <c r="AU607" s="300">
        <f t="shared" si="143"/>
        <v>0.21194902561332321</v>
      </c>
      <c r="AV607" s="300">
        <f t="shared" si="143"/>
        <v>7.8214908786427645E-2</v>
      </c>
      <c r="AW607" s="300">
        <f t="shared" si="168"/>
        <v>0.29016393439975086</v>
      </c>
      <c r="AX607" s="300">
        <f t="shared" si="134"/>
        <v>0.19740508523261727</v>
      </c>
      <c r="AY607" s="300" t="e">
        <v>#DIV/0!</v>
      </c>
      <c r="AZ607" s="300"/>
      <c r="BA607" s="235"/>
      <c r="BB607" s="235"/>
      <c r="BC607" s="235"/>
      <c r="BD607" s="235"/>
    </row>
    <row r="608" spans="1:56" x14ac:dyDescent="0.25">
      <c r="A608" s="283">
        <v>2030</v>
      </c>
      <c r="B608" s="283">
        <v>4</v>
      </c>
      <c r="C608" s="283">
        <v>30</v>
      </c>
      <c r="D608" s="283">
        <v>31</v>
      </c>
      <c r="E608" s="283">
        <f t="shared" si="144"/>
        <v>30</v>
      </c>
      <c r="F608" s="286">
        <v>0</v>
      </c>
      <c r="G608" s="290">
        <f t="shared" si="232"/>
        <v>8.0774034073035877E-2</v>
      </c>
      <c r="H608" s="290">
        <f t="shared" si="232"/>
        <v>0.23035090572087194</v>
      </c>
      <c r="I608" s="291">
        <f t="shared" si="219"/>
        <v>3.2707454333999561E-2</v>
      </c>
      <c r="J608" s="301">
        <f t="shared" si="203"/>
        <v>3.2253455281169081E-2</v>
      </c>
      <c r="Q608" s="305">
        <v>238634.75032910169</v>
      </c>
      <c r="S608" s="301">
        <f t="shared" si="250"/>
        <v>0</v>
      </c>
      <c r="T608" s="297">
        <v>0</v>
      </c>
      <c r="U608" s="298" t="e">
        <f>(Company_data!U608+Misc!T608)/(Company_data!J608-Company_data!I608)</f>
        <v>#DIV/0!</v>
      </c>
      <c r="V608" s="292" t="e">
        <f t="shared" si="161"/>
        <v>#DIV/0!</v>
      </c>
      <c r="W608" s="299">
        <v>1</v>
      </c>
      <c r="X608" s="290">
        <f t="shared" si="233"/>
        <v>0.14957687164783606</v>
      </c>
      <c r="Y608" s="300">
        <f t="shared" si="233"/>
        <v>0.23035090572087194</v>
      </c>
      <c r="Z608" s="296"/>
      <c r="AA608" s="296"/>
      <c r="AC608" s="300">
        <f t="shared" si="180"/>
        <v>7.6783635240290646E-3</v>
      </c>
      <c r="AD608" s="292">
        <v>0</v>
      </c>
      <c r="AE608" s="301">
        <f t="shared" si="234"/>
        <v>3.2707454333999561E-2</v>
      </c>
      <c r="AF608" s="292">
        <v>0</v>
      </c>
      <c r="AG608" s="292">
        <v>0</v>
      </c>
      <c r="AH608" s="292">
        <v>0</v>
      </c>
      <c r="AI608" s="292">
        <v>0</v>
      </c>
      <c r="AJ608" s="301">
        <f t="shared" si="239"/>
        <v>3.2707454333999561E-2</v>
      </c>
      <c r="AK608" s="306">
        <f t="shared" si="235"/>
        <v>234627.40701803091</v>
      </c>
      <c r="AL608" s="300">
        <f t="shared" ref="AL608:AP608" si="257">+AL596</f>
        <v>0.28575980192912315</v>
      </c>
      <c r="AM608" s="306">
        <f t="shared" si="125"/>
        <v>4007.3433110707842</v>
      </c>
      <c r="AN608" s="300">
        <f t="shared" si="257"/>
        <v>0.28664691339576726</v>
      </c>
      <c r="AO608" s="300">
        <f t="shared" si="257"/>
        <v>0.28483534127035615</v>
      </c>
      <c r="AP608" s="300">
        <f t="shared" si="257"/>
        <v>7.9240272739288672E-2</v>
      </c>
      <c r="AQ608" s="300">
        <f t="shared" ref="AQ608:AR608" si="258">+AQ596</f>
        <v>0.20559506853106746</v>
      </c>
      <c r="AR608" s="300">
        <f t="shared" si="258"/>
        <v>0.20498576785608733</v>
      </c>
      <c r="AS608" s="300">
        <f t="shared" ref="AS608" si="259">+AS596</f>
        <v>0.28008337680873507</v>
      </c>
      <c r="AT608" s="300">
        <f t="shared" si="143"/>
        <v>0.29549858721386341</v>
      </c>
      <c r="AU608" s="300">
        <f t="shared" si="143"/>
        <v>0.20559506853106746</v>
      </c>
      <c r="AV608" s="300">
        <f t="shared" si="143"/>
        <v>7.9240272739288672E-2</v>
      </c>
      <c r="AW608" s="300">
        <f t="shared" si="168"/>
        <v>0.28483534127035615</v>
      </c>
      <c r="AX608" s="300">
        <f t="shared" si="134"/>
        <v>0.20715988667684943</v>
      </c>
      <c r="AY608" s="300" t="e">
        <v>#DIV/0!</v>
      </c>
      <c r="AZ608" s="300"/>
      <c r="BA608" s="235"/>
      <c r="BB608" s="235"/>
      <c r="BC608" s="235"/>
      <c r="BD608" s="235"/>
    </row>
    <row r="609" spans="1:56" x14ac:dyDescent="0.25">
      <c r="A609" s="283">
        <v>2030</v>
      </c>
      <c r="B609" s="283">
        <v>5</v>
      </c>
      <c r="C609" s="283">
        <v>31</v>
      </c>
      <c r="D609" s="283">
        <v>30</v>
      </c>
      <c r="E609" s="283">
        <f t="shared" si="144"/>
        <v>31</v>
      </c>
      <c r="F609" s="286">
        <v>0</v>
      </c>
      <c r="G609" s="290">
        <f t="shared" si="232"/>
        <v>0.14754856930858176</v>
      </c>
      <c r="H609" s="290">
        <f t="shared" si="232"/>
        <v>0.42077812465474679</v>
      </c>
      <c r="I609" s="291">
        <f t="shared" si="219"/>
        <v>3.2211093719053466E-2</v>
      </c>
      <c r="J609" s="301">
        <f t="shared" si="203"/>
        <v>3.2253455281169081E-2</v>
      </c>
      <c r="Q609" s="305">
        <v>230936.85515719518</v>
      </c>
      <c r="S609" s="301">
        <f t="shared" si="250"/>
        <v>0</v>
      </c>
      <c r="T609" s="297">
        <v>0</v>
      </c>
      <c r="U609" s="298" t="e">
        <f>(Company_data!U609+Misc!T609)/(Company_data!J609-Company_data!I609)</f>
        <v>#DIV/0!</v>
      </c>
      <c r="V609" s="292" t="e">
        <f t="shared" si="161"/>
        <v>#DIV/0!</v>
      </c>
      <c r="W609" s="299">
        <v>1</v>
      </c>
      <c r="X609" s="290">
        <f t="shared" si="233"/>
        <v>0.273229555346165</v>
      </c>
      <c r="Y609" s="300">
        <f t="shared" si="233"/>
        <v>0.42077812465474679</v>
      </c>
      <c r="Z609" s="296"/>
      <c r="AA609" s="296"/>
      <c r="AC609" s="300">
        <f t="shared" si="180"/>
        <v>1.3573487892088607E-2</v>
      </c>
      <c r="AD609" s="292">
        <v>0</v>
      </c>
      <c r="AE609" s="301">
        <f t="shared" si="234"/>
        <v>3.2211093719053466E-2</v>
      </c>
      <c r="AF609" s="292">
        <v>0</v>
      </c>
      <c r="AG609" s="292">
        <v>0</v>
      </c>
      <c r="AH609" s="292">
        <v>0</v>
      </c>
      <c r="AI609" s="292">
        <v>0</v>
      </c>
      <c r="AJ609" s="301">
        <f t="shared" si="239"/>
        <v>3.2211093719053466E-2</v>
      </c>
      <c r="AK609" s="306">
        <f t="shared" si="235"/>
        <v>227058.7809851912</v>
      </c>
      <c r="AL609" s="300">
        <f t="shared" ref="AL609:AP609" si="260">+AL597</f>
        <v>0.34198181209096601</v>
      </c>
      <c r="AM609" s="306">
        <f t="shared" si="125"/>
        <v>3878.0741720039846</v>
      </c>
      <c r="AN609" s="300">
        <f t="shared" si="260"/>
        <v>0.37172530110952146</v>
      </c>
      <c r="AO609" s="300">
        <f t="shared" si="260"/>
        <v>0.36841613278121893</v>
      </c>
      <c r="AP609" s="300">
        <f t="shared" si="260"/>
        <v>0.14474687328024421</v>
      </c>
      <c r="AQ609" s="300">
        <f t="shared" ref="AQ609:AR609" si="261">+AQ597</f>
        <v>0.22366925950097472</v>
      </c>
      <c r="AR609" s="300">
        <f t="shared" si="261"/>
        <v>0.19443324278238425</v>
      </c>
      <c r="AS609" s="300">
        <f t="shared" ref="AS609" si="262">+AS597</f>
        <v>0.35060038007166283</v>
      </c>
      <c r="AT609" s="300">
        <f t="shared" si="143"/>
        <v>0.38818390379325174</v>
      </c>
      <c r="AU609" s="300">
        <f t="shared" si="143"/>
        <v>0.22366925950097472</v>
      </c>
      <c r="AV609" s="300">
        <f t="shared" si="143"/>
        <v>0.14474687328024421</v>
      </c>
      <c r="AW609" s="300">
        <f t="shared" si="168"/>
        <v>0.36841613278121893</v>
      </c>
      <c r="AX609" s="300">
        <f t="shared" si="134"/>
        <v>0.2268170855032294</v>
      </c>
      <c r="AY609" s="300" t="e">
        <v>#DIV/0!</v>
      </c>
      <c r="AZ609" s="300"/>
      <c r="BA609" s="235"/>
      <c r="BB609" s="235"/>
      <c r="BC609" s="235"/>
      <c r="BD609" s="235"/>
    </row>
    <row r="610" spans="1:56" x14ac:dyDescent="0.25">
      <c r="A610" s="283">
        <v>2030</v>
      </c>
      <c r="B610" s="283">
        <v>6</v>
      </c>
      <c r="C610" s="283">
        <v>30</v>
      </c>
      <c r="D610" s="283">
        <v>31</v>
      </c>
      <c r="E610" s="283">
        <f t="shared" si="144"/>
        <v>30</v>
      </c>
      <c r="F610" s="286">
        <v>0</v>
      </c>
      <c r="G610" s="290">
        <f t="shared" si="232"/>
        <v>0.19210564291069007</v>
      </c>
      <c r="H610" s="290">
        <f t="shared" si="232"/>
        <v>0.54784571980836638</v>
      </c>
      <c r="I610" s="291">
        <f t="shared" si="219"/>
        <v>3.32701466606663E-2</v>
      </c>
      <c r="J610" s="301">
        <f t="shared" si="203"/>
        <v>3.2253455281169081E-2</v>
      </c>
      <c r="Q610" s="305">
        <v>238634.75032910169</v>
      </c>
      <c r="S610" s="301">
        <f t="shared" si="250"/>
        <v>0</v>
      </c>
      <c r="T610" s="297">
        <v>0</v>
      </c>
      <c r="U610" s="298" t="e">
        <f>(Company_data!U610+Misc!T610)/(Company_data!J610-Company_data!I610)</f>
        <v>#DIV/0!</v>
      </c>
      <c r="V610" s="292" t="e">
        <f t="shared" si="161"/>
        <v>#DIV/0!</v>
      </c>
      <c r="W610" s="299">
        <v>1</v>
      </c>
      <c r="X610" s="290">
        <f t="shared" si="233"/>
        <v>0.35574007689767639</v>
      </c>
      <c r="Y610" s="300">
        <f t="shared" si="233"/>
        <v>0.54784571980836638</v>
      </c>
      <c r="Z610" s="296"/>
      <c r="AA610" s="296"/>
      <c r="AC610" s="300">
        <f t="shared" si="180"/>
        <v>1.8261523993612215E-2</v>
      </c>
      <c r="AD610" s="292">
        <v>0</v>
      </c>
      <c r="AE610" s="301">
        <f t="shared" si="234"/>
        <v>3.32701466606663E-2</v>
      </c>
      <c r="AF610" s="292">
        <v>0</v>
      </c>
      <c r="AG610" s="292">
        <v>0</v>
      </c>
      <c r="AH610" s="292">
        <v>0</v>
      </c>
      <c r="AI610" s="292">
        <v>0</v>
      </c>
      <c r="AJ610" s="301">
        <f t="shared" si="239"/>
        <v>3.32701466606663E-2</v>
      </c>
      <c r="AK610" s="306">
        <f t="shared" si="235"/>
        <v>234627.40701803091</v>
      </c>
      <c r="AL610" s="300">
        <f t="shared" ref="AL610:AP610" si="263">+AL598</f>
        <v>0.38119007672532701</v>
      </c>
      <c r="AM610" s="306">
        <f t="shared" si="125"/>
        <v>4007.3433110707842</v>
      </c>
      <c r="AN610" s="300">
        <f t="shared" si="263"/>
        <v>0.41782355011228406</v>
      </c>
      <c r="AO610" s="300">
        <f t="shared" si="263"/>
        <v>0.41351507113355057</v>
      </c>
      <c r="AP610" s="300">
        <f t="shared" si="263"/>
        <v>0.18845788394368534</v>
      </c>
      <c r="AQ610" s="300">
        <f t="shared" ref="AQ610:AR610" si="264">+AQ598</f>
        <v>0.22505718718986523</v>
      </c>
      <c r="AR610" s="300">
        <f t="shared" si="264"/>
        <v>0.18908443381463697</v>
      </c>
      <c r="AS610" s="300">
        <f t="shared" ref="AS610" si="265">+AS598</f>
        <v>0.39748613852618775</v>
      </c>
      <c r="AT610" s="300">
        <f t="shared" si="143"/>
        <v>0.43937841206915679</v>
      </c>
      <c r="AU610" s="300">
        <f t="shared" si="143"/>
        <v>0.22505718718986523</v>
      </c>
      <c r="AV610" s="300">
        <f t="shared" si="143"/>
        <v>0.18845788394368534</v>
      </c>
      <c r="AW610" s="300">
        <f t="shared" si="168"/>
        <v>0.41351507113355057</v>
      </c>
      <c r="AX610" s="300">
        <f t="shared" si="134"/>
        <v>0.22928165194927241</v>
      </c>
      <c r="AY610" s="300" t="e">
        <v>#DIV/0!</v>
      </c>
      <c r="AZ610" s="300"/>
      <c r="BA610" s="235"/>
      <c r="BB610" s="235"/>
      <c r="BC610" s="235"/>
      <c r="BD610" s="235"/>
    </row>
    <row r="611" spans="1:56" x14ac:dyDescent="0.25">
      <c r="A611" s="283">
        <v>2030</v>
      </c>
      <c r="B611" s="283">
        <v>7</v>
      </c>
      <c r="C611" s="283">
        <v>31</v>
      </c>
      <c r="D611" s="283">
        <v>30</v>
      </c>
      <c r="E611" s="283">
        <f t="shared" si="144"/>
        <v>31</v>
      </c>
      <c r="F611" s="286">
        <v>0</v>
      </c>
      <c r="G611" s="290">
        <f t="shared" si="232"/>
        <v>0.22773466057523425</v>
      </c>
      <c r="H611" s="290">
        <f t="shared" si="232"/>
        <v>0.64945233860806351</v>
      </c>
      <c r="I611" s="291">
        <f t="shared" si="219"/>
        <v>3.3307233503051287E-2</v>
      </c>
      <c r="J611" s="301">
        <f t="shared" si="203"/>
        <v>3.2253455281169081E-2</v>
      </c>
      <c r="Q611" s="305">
        <v>230936.85515719518</v>
      </c>
      <c r="S611" s="301">
        <f t="shared" si="250"/>
        <v>0</v>
      </c>
      <c r="T611" s="297">
        <v>0</v>
      </c>
      <c r="U611" s="298" t="e">
        <f>(Company_data!U611+Misc!T611)/(Company_data!J611-Company_data!I611)</f>
        <v>#DIV/0!</v>
      </c>
      <c r="V611" s="292" t="e">
        <f t="shared" si="161"/>
        <v>#DIV/0!</v>
      </c>
      <c r="W611" s="299">
        <v>1</v>
      </c>
      <c r="X611" s="290">
        <f t="shared" si="233"/>
        <v>0.42171767803282922</v>
      </c>
      <c r="Y611" s="300">
        <f t="shared" si="233"/>
        <v>0.64945233860806351</v>
      </c>
      <c r="Z611" s="296"/>
      <c r="AA611" s="296"/>
      <c r="AC611" s="300">
        <f t="shared" si="180"/>
        <v>2.095007543896979E-2</v>
      </c>
      <c r="AD611" s="292">
        <v>0</v>
      </c>
      <c r="AE611" s="301">
        <f t="shared" si="234"/>
        <v>3.3307233503051287E-2</v>
      </c>
      <c r="AF611" s="292">
        <v>0</v>
      </c>
      <c r="AG611" s="292">
        <v>0</v>
      </c>
      <c r="AH611" s="292">
        <v>0</v>
      </c>
      <c r="AI611" s="292">
        <v>0</v>
      </c>
      <c r="AJ611" s="301">
        <f t="shared" si="239"/>
        <v>3.3307233503051287E-2</v>
      </c>
      <c r="AK611" s="306">
        <f t="shared" si="235"/>
        <v>227058.7809851912</v>
      </c>
      <c r="AL611" s="300">
        <f t="shared" ref="AL611:AP611" si="266">+AL599</f>
        <v>0.4192504943819011</v>
      </c>
      <c r="AM611" s="306">
        <f t="shared" si="125"/>
        <v>3878.0741720039846</v>
      </c>
      <c r="AN611" s="300">
        <f t="shared" si="266"/>
        <v>0.46610383116153631</v>
      </c>
      <c r="AO611" s="300">
        <f t="shared" si="266"/>
        <v>0.4609962768859257</v>
      </c>
      <c r="AP611" s="300">
        <f t="shared" si="266"/>
        <v>0.22341036724566607</v>
      </c>
      <c r="AQ611" s="300">
        <f t="shared" ref="AQ611:AR611" si="267">+AQ599</f>
        <v>0.23758590964025958</v>
      </c>
      <c r="AR611" s="300">
        <f t="shared" si="267"/>
        <v>0.19151583380666684</v>
      </c>
      <c r="AS611" s="300">
        <f t="shared" ref="AS611" si="268">+AS599</f>
        <v>0.44271885536350936</v>
      </c>
      <c r="AT611" s="300">
        <f t="shared" si="143"/>
        <v>0.49171204021204523</v>
      </c>
      <c r="AU611" s="300">
        <f t="shared" si="143"/>
        <v>0.23758590964025958</v>
      </c>
      <c r="AV611" s="300">
        <f t="shared" si="143"/>
        <v>0.22341036724566607</v>
      </c>
      <c r="AW611" s="300">
        <f t="shared" si="168"/>
        <v>0.46099627688592565</v>
      </c>
      <c r="AX611" s="300">
        <f t="shared" si="134"/>
        <v>0.24264952633210657</v>
      </c>
      <c r="AY611" s="300" t="e">
        <v>#DIV/0!</v>
      </c>
      <c r="AZ611" s="300"/>
      <c r="BA611" s="235"/>
      <c r="BB611" s="235"/>
      <c r="BC611" s="235"/>
      <c r="BD611" s="235"/>
    </row>
    <row r="612" spans="1:56" x14ac:dyDescent="0.25">
      <c r="A612" s="283">
        <v>2030</v>
      </c>
      <c r="B612" s="283">
        <v>8</v>
      </c>
      <c r="C612" s="283">
        <v>31</v>
      </c>
      <c r="D612" s="283">
        <v>31</v>
      </c>
      <c r="E612" s="283">
        <f t="shared" si="144"/>
        <v>31</v>
      </c>
      <c r="F612" s="286">
        <v>0</v>
      </c>
      <c r="G612" s="290">
        <f t="shared" si="232"/>
        <v>0.23046146829740827</v>
      </c>
      <c r="H612" s="290">
        <f t="shared" si="232"/>
        <v>0.65722863250916419</v>
      </c>
      <c r="I612" s="291">
        <f t="shared" si="219"/>
        <v>3.1707928155365571E-2</v>
      </c>
      <c r="J612" s="301">
        <f t="shared" si="203"/>
        <v>3.2253455281169081E-2</v>
      </c>
      <c r="Q612" s="305">
        <v>238634.75032910169</v>
      </c>
      <c r="S612" s="301">
        <f t="shared" si="250"/>
        <v>0</v>
      </c>
      <c r="T612" s="297">
        <v>0</v>
      </c>
      <c r="U612" s="298" t="e">
        <f>(Company_data!U612+Misc!T612)/(Company_data!J612-Company_data!I612)</f>
        <v>#DIV/0!</v>
      </c>
      <c r="V612" s="292" t="e">
        <f t="shared" si="161"/>
        <v>#DIV/0!</v>
      </c>
      <c r="W612" s="299">
        <v>1</v>
      </c>
      <c r="X612" s="290">
        <f t="shared" si="233"/>
        <v>0.42676716421175581</v>
      </c>
      <c r="Y612" s="300">
        <f t="shared" si="233"/>
        <v>0.65722863250916419</v>
      </c>
      <c r="Z612" s="296"/>
      <c r="AA612" s="296"/>
      <c r="AC612" s="300">
        <f t="shared" si="180"/>
        <v>2.1200923629327871E-2</v>
      </c>
      <c r="AD612" s="292">
        <v>0</v>
      </c>
      <c r="AE612" s="301">
        <f t="shared" si="234"/>
        <v>3.1707928155365571E-2</v>
      </c>
      <c r="AF612" s="292">
        <v>0</v>
      </c>
      <c r="AG612" s="292">
        <v>0</v>
      </c>
      <c r="AH612" s="292">
        <v>0</v>
      </c>
      <c r="AI612" s="292">
        <v>0</v>
      </c>
      <c r="AJ612" s="301">
        <f t="shared" si="239"/>
        <v>3.1707928155365571E-2</v>
      </c>
      <c r="AK612" s="306">
        <f t="shared" si="235"/>
        <v>235767.34841212368</v>
      </c>
      <c r="AL612" s="300">
        <f t="shared" ref="AL612:AP612" si="269">+AL600</f>
        <v>0.43061665815574907</v>
      </c>
      <c r="AM612" s="306">
        <f t="shared" si="125"/>
        <v>2867.4019169779995</v>
      </c>
      <c r="AN612" s="300">
        <f t="shared" si="269"/>
        <v>0.46915796091722339</v>
      </c>
      <c r="AO612" s="300">
        <f t="shared" si="269"/>
        <v>0.46398925074024511</v>
      </c>
      <c r="AP612" s="300">
        <f t="shared" si="269"/>
        <v>0.22608539753345999</v>
      </c>
      <c r="AQ612" s="300">
        <f t="shared" ref="AQ612:AR612" si="270">+AQ600</f>
        <v>0.237903853206785</v>
      </c>
      <c r="AR612" s="300">
        <f t="shared" si="270"/>
        <v>0.20015518985834077</v>
      </c>
      <c r="AS612" s="300">
        <f t="shared" ref="AS612" si="271">+AS600</f>
        <v>0.45359099683661164</v>
      </c>
      <c r="AT612" s="300">
        <f t="shared" si="143"/>
        <v>0.49507760733687717</v>
      </c>
      <c r="AU612" s="300">
        <f t="shared" si="143"/>
        <v>0.237903853206785</v>
      </c>
      <c r="AV612" s="300">
        <f t="shared" si="143"/>
        <v>0.22608539753345999</v>
      </c>
      <c r="AW612" s="300">
        <f t="shared" si="168"/>
        <v>0.463989250740245</v>
      </c>
      <c r="AX612" s="300">
        <f t="shared" si="134"/>
        <v>0.24303291417673395</v>
      </c>
      <c r="AY612" s="300" t="e">
        <v>#DIV/0!</v>
      </c>
      <c r="AZ612" s="300"/>
      <c r="BA612" s="235"/>
      <c r="BB612" s="235"/>
      <c r="BC612" s="235"/>
      <c r="BD612" s="235"/>
    </row>
    <row r="613" spans="1:56" x14ac:dyDescent="0.25">
      <c r="A613" s="283">
        <v>2030</v>
      </c>
      <c r="B613" s="283">
        <v>9</v>
      </c>
      <c r="C613" s="283">
        <v>30</v>
      </c>
      <c r="D613" s="283">
        <v>31</v>
      </c>
      <c r="E613" s="283">
        <f t="shared" si="144"/>
        <v>30</v>
      </c>
      <c r="F613" s="286">
        <v>0</v>
      </c>
      <c r="G613" s="290">
        <f t="shared" si="232"/>
        <v>0.19600423226971972</v>
      </c>
      <c r="H613" s="290">
        <f t="shared" si="232"/>
        <v>0.55896369355069819</v>
      </c>
      <c r="I613" s="291">
        <f t="shared" si="219"/>
        <v>3.222580735008565E-2</v>
      </c>
      <c r="J613" s="301">
        <f t="shared" si="203"/>
        <v>3.2253455281169081E-2</v>
      </c>
      <c r="Q613" s="305">
        <v>238634.75032910169</v>
      </c>
      <c r="S613" s="301">
        <f t="shared" si="250"/>
        <v>0</v>
      </c>
      <c r="T613" s="297">
        <v>0</v>
      </c>
      <c r="U613" s="298" t="e">
        <f>(Company_data!U613+Misc!T613)/(Company_data!J613-Company_data!I613)</f>
        <v>#DIV/0!</v>
      </c>
      <c r="V613" s="292" t="e">
        <f t="shared" si="161"/>
        <v>#DIV/0!</v>
      </c>
      <c r="W613" s="299">
        <v>1</v>
      </c>
      <c r="X613" s="290">
        <f t="shared" si="233"/>
        <v>0.36295946128097856</v>
      </c>
      <c r="Y613" s="300">
        <f t="shared" si="233"/>
        <v>0.55896369355069819</v>
      </c>
      <c r="Z613" s="296"/>
      <c r="AA613" s="296"/>
      <c r="AC613" s="300">
        <f t="shared" si="180"/>
        <v>1.863212311835661E-2</v>
      </c>
      <c r="AD613" s="292">
        <v>0</v>
      </c>
      <c r="AE613" s="301">
        <f t="shared" si="234"/>
        <v>3.222580735008565E-2</v>
      </c>
      <c r="AF613" s="292">
        <v>0</v>
      </c>
      <c r="AG613" s="292">
        <v>0</v>
      </c>
      <c r="AH613" s="292">
        <v>0</v>
      </c>
      <c r="AI613" s="292">
        <v>0</v>
      </c>
      <c r="AJ613" s="301">
        <f t="shared" si="239"/>
        <v>3.222580735008565E-2</v>
      </c>
      <c r="AK613" s="306">
        <f t="shared" si="235"/>
        <v>235767.34841212368</v>
      </c>
      <c r="AL613" s="300">
        <f t="shared" ref="AL613:AP613" si="272">+AL601</f>
        <v>0.40763148361526186</v>
      </c>
      <c r="AM613" s="306">
        <f t="shared" si="125"/>
        <v>2867.4019169779995</v>
      </c>
      <c r="AN613" s="300">
        <f t="shared" si="272"/>
        <v>0.42194723793731004</v>
      </c>
      <c r="AO613" s="300">
        <f t="shared" si="272"/>
        <v>0.41755132274355644</v>
      </c>
      <c r="AP613" s="300">
        <f t="shared" si="272"/>
        <v>0.19228244573081438</v>
      </c>
      <c r="AQ613" s="300">
        <f t="shared" ref="AQ613:AR613" si="273">+AQ601</f>
        <v>0.22526887701274206</v>
      </c>
      <c r="AR613" s="300">
        <f t="shared" si="273"/>
        <v>0.21162725134554208</v>
      </c>
      <c r="AS613" s="300">
        <f t="shared" ref="AS613" si="274">+AS601</f>
        <v>0.42205711350217673</v>
      </c>
      <c r="AT613" s="300">
        <f t="shared" si="143"/>
        <v>0.44394783294076573</v>
      </c>
      <c r="AU613" s="300">
        <f t="shared" si="143"/>
        <v>0.22526887701274206</v>
      </c>
      <c r="AV613" s="300">
        <f t="shared" si="143"/>
        <v>0.19228244573081438</v>
      </c>
      <c r="AW613" s="300">
        <f t="shared" si="168"/>
        <v>0.41755132274355644</v>
      </c>
      <c r="AX613" s="300">
        <f t="shared" si="134"/>
        <v>0.22958737196878942</v>
      </c>
      <c r="AY613" s="300" t="e">
        <v>#DIV/0!</v>
      </c>
      <c r="AZ613" s="300"/>
      <c r="BA613" s="235"/>
      <c r="BB613" s="235"/>
      <c r="BC613" s="235"/>
      <c r="BD613" s="235"/>
    </row>
    <row r="614" spans="1:56" x14ac:dyDescent="0.25">
      <c r="A614" s="283">
        <v>2030</v>
      </c>
      <c r="B614" s="283">
        <v>10</v>
      </c>
      <c r="C614" s="283">
        <v>31</v>
      </c>
      <c r="D614" s="283">
        <v>30</v>
      </c>
      <c r="E614" s="283">
        <f t="shared" si="144"/>
        <v>31</v>
      </c>
      <c r="F614" s="286">
        <v>0</v>
      </c>
      <c r="G614" s="290">
        <f t="shared" si="232"/>
        <v>0.14017281838261053</v>
      </c>
      <c r="H614" s="290">
        <f t="shared" si="232"/>
        <v>0.39974400241897001</v>
      </c>
      <c r="I614" s="291">
        <f t="shared" si="219"/>
        <v>3.1422201488634983E-2</v>
      </c>
      <c r="J614" s="301">
        <f t="shared" si="203"/>
        <v>3.2253455281169088E-2</v>
      </c>
      <c r="Q614" s="305">
        <v>230936.85515719518</v>
      </c>
      <c r="S614" s="301">
        <f t="shared" si="250"/>
        <v>0</v>
      </c>
      <c r="T614" s="297">
        <v>0</v>
      </c>
      <c r="U614" s="298" t="e">
        <f>(Company_data!U614+Misc!T614)/(Company_data!J614-Company_data!I614)</f>
        <v>#DIV/0!</v>
      </c>
      <c r="V614" s="292" t="e">
        <f t="shared" si="161"/>
        <v>#DIV/0!</v>
      </c>
      <c r="W614" s="299">
        <v>1</v>
      </c>
      <c r="X614" s="290">
        <f t="shared" si="233"/>
        <v>0.25957118403635948</v>
      </c>
      <c r="Y614" s="300">
        <f t="shared" si="233"/>
        <v>0.39974400241897001</v>
      </c>
      <c r="Z614" s="296"/>
      <c r="AA614" s="296"/>
      <c r="AC614" s="300">
        <f t="shared" si="180"/>
        <v>1.2894967819966775E-2</v>
      </c>
      <c r="AD614" s="292">
        <v>0</v>
      </c>
      <c r="AE614" s="301">
        <f t="shared" si="234"/>
        <v>3.1422201488634983E-2</v>
      </c>
      <c r="AF614" s="292">
        <v>0</v>
      </c>
      <c r="AG614" s="292">
        <v>0</v>
      </c>
      <c r="AH614" s="292">
        <v>0</v>
      </c>
      <c r="AI614" s="292">
        <v>0</v>
      </c>
      <c r="AJ614" s="301">
        <f t="shared" si="239"/>
        <v>3.1422201488634983E-2</v>
      </c>
      <c r="AK614" s="306">
        <f t="shared" si="235"/>
        <v>228161.95007624873</v>
      </c>
      <c r="AL614" s="300">
        <f t="shared" ref="AL614:AP614" si="275">+AL602</f>
        <v>0.36376902970957392</v>
      </c>
      <c r="AM614" s="306">
        <f t="shared" ref="AM614:AM677" si="276">AM602</f>
        <v>2774.9050809464507</v>
      </c>
      <c r="AN614" s="300">
        <f t="shared" si="275"/>
        <v>0.36218640168769745</v>
      </c>
      <c r="AO614" s="300">
        <f t="shared" si="275"/>
        <v>0.35904265415253489</v>
      </c>
      <c r="AP614" s="300">
        <f t="shared" si="275"/>
        <v>0.13751117530207277</v>
      </c>
      <c r="AQ614" s="300">
        <f t="shared" ref="AQ614:AR614" si="277">+AQ602</f>
        <v>0.22153147885046212</v>
      </c>
      <c r="AR614" s="300">
        <f t="shared" si="277"/>
        <v>0.22359621132696336</v>
      </c>
      <c r="AS614" s="300">
        <f t="shared" ref="AS614" si="278">+AS602</f>
        <v>0.36771134065040612</v>
      </c>
      <c r="AT614" s="300">
        <f t="shared" si="143"/>
        <v>0.37780503103945068</v>
      </c>
      <c r="AU614" s="300">
        <f t="shared" si="143"/>
        <v>0.22153147885046212</v>
      </c>
      <c r="AV614" s="300">
        <f t="shared" si="143"/>
        <v>0.13751117530207277</v>
      </c>
      <c r="AW614" s="300">
        <f t="shared" si="168"/>
        <v>0.35904265415253489</v>
      </c>
      <c r="AX614" s="300">
        <f t="shared" si="134"/>
        <v>0.22450471901920108</v>
      </c>
      <c r="AY614" s="300" t="e">
        <v>#DIV/0!</v>
      </c>
      <c r="AZ614" s="300"/>
      <c r="BA614" s="235"/>
      <c r="BB614" s="235"/>
      <c r="BC614" s="235"/>
      <c r="BD614" s="235"/>
    </row>
    <row r="615" spans="1:56" x14ac:dyDescent="0.25">
      <c r="A615" s="283">
        <v>2030</v>
      </c>
      <c r="B615" s="283">
        <v>11</v>
      </c>
      <c r="C615" s="283">
        <v>30</v>
      </c>
      <c r="D615" s="283">
        <v>31</v>
      </c>
      <c r="E615" s="283">
        <f t="shared" si="144"/>
        <v>30</v>
      </c>
      <c r="F615" s="286">
        <v>0</v>
      </c>
      <c r="G615" s="290">
        <f t="shared" si="232"/>
        <v>5.500895297353698E-2</v>
      </c>
      <c r="H615" s="290">
        <f t="shared" si="232"/>
        <v>0.15687420203321334</v>
      </c>
      <c r="I615" s="291">
        <f t="shared" si="219"/>
        <v>3.2209690339273976E-2</v>
      </c>
      <c r="J615" s="301">
        <f t="shared" si="203"/>
        <v>3.2253455281169081E-2</v>
      </c>
      <c r="Q615" s="305">
        <v>238634.75032910169</v>
      </c>
      <c r="S615" s="301">
        <f t="shared" si="250"/>
        <v>0</v>
      </c>
      <c r="T615" s="297">
        <v>0</v>
      </c>
      <c r="U615" s="298" t="e">
        <f>(Company_data!U615+Misc!T615)/(Company_data!J615-Company_data!I615)</f>
        <v>#DIV/0!</v>
      </c>
      <c r="V615" s="292" t="e">
        <f t="shared" si="161"/>
        <v>#DIV/0!</v>
      </c>
      <c r="W615" s="299">
        <v>1</v>
      </c>
      <c r="X615" s="290">
        <f t="shared" si="233"/>
        <v>0.10186524905967639</v>
      </c>
      <c r="Y615" s="300">
        <f t="shared" si="233"/>
        <v>0.15687420203321334</v>
      </c>
      <c r="Z615" s="296"/>
      <c r="AA615" s="296"/>
      <c r="AC615" s="300">
        <f t="shared" si="180"/>
        <v>5.229140067773779E-3</v>
      </c>
      <c r="AD615" s="292">
        <v>0</v>
      </c>
      <c r="AE615" s="301">
        <f t="shared" si="234"/>
        <v>3.2209690339273976E-2</v>
      </c>
      <c r="AF615" s="292">
        <v>0</v>
      </c>
      <c r="AG615" s="292">
        <v>0</v>
      </c>
      <c r="AH615" s="292">
        <v>0</v>
      </c>
      <c r="AI615" s="292">
        <v>0</v>
      </c>
      <c r="AJ615" s="301">
        <f t="shared" si="239"/>
        <v>3.2209690339273976E-2</v>
      </c>
      <c r="AK615" s="306">
        <f t="shared" si="235"/>
        <v>235767.34841212368</v>
      </c>
      <c r="AL615" s="300">
        <f t="shared" ref="AL615:AP615" si="279">+AL603</f>
        <v>0.2890046065090045</v>
      </c>
      <c r="AM615" s="306">
        <f t="shared" si="276"/>
        <v>2867.4019169779995</v>
      </c>
      <c r="AN615" s="300">
        <f t="shared" si="279"/>
        <v>0.25509476713844248</v>
      </c>
      <c r="AO615" s="300">
        <f t="shared" si="279"/>
        <v>0.25386104534902676</v>
      </c>
      <c r="AP615" s="300">
        <f t="shared" si="279"/>
        <v>5.3964426647113282E-2</v>
      </c>
      <c r="AQ615" s="300">
        <f t="shared" ref="AQ615:AR615" si="280">+AQ603</f>
        <v>0.1998966187019135</v>
      </c>
      <c r="AR615" s="300">
        <f t="shared" si="280"/>
        <v>0.2339956535354675</v>
      </c>
      <c r="AS615" s="300">
        <f t="shared" ref="AS615" si="281">+AS603</f>
        <v>0.2753375890527604</v>
      </c>
      <c r="AT615" s="300">
        <f t="shared" si="143"/>
        <v>0.2610088627308329</v>
      </c>
      <c r="AU615" s="300">
        <f t="shared" si="143"/>
        <v>0.1998966187019135</v>
      </c>
      <c r="AV615" s="300">
        <f t="shared" si="143"/>
        <v>5.3964426647113282E-2</v>
      </c>
      <c r="AW615" s="300">
        <f t="shared" si="168"/>
        <v>0.25386104534902676</v>
      </c>
      <c r="AX615" s="300">
        <f t="shared" si="134"/>
        <v>0.20084819997143574</v>
      </c>
      <c r="AY615" s="300" t="e">
        <v>#DIV/0!</v>
      </c>
      <c r="AZ615" s="300"/>
      <c r="BA615" s="235"/>
      <c r="BB615" s="235"/>
      <c r="BC615" s="235"/>
      <c r="BD615" s="235"/>
    </row>
    <row r="616" spans="1:56" x14ac:dyDescent="0.25">
      <c r="A616" s="283">
        <v>2030</v>
      </c>
      <c r="B616" s="283">
        <v>12</v>
      </c>
      <c r="C616" s="283">
        <v>31</v>
      </c>
      <c r="D616" s="283">
        <v>30</v>
      </c>
      <c r="E616" s="283">
        <f t="shared" si="144"/>
        <v>31</v>
      </c>
      <c r="F616" s="286">
        <v>0</v>
      </c>
      <c r="G616" s="290">
        <f t="shared" si="232"/>
        <v>2.9996936844413711E-2</v>
      </c>
      <c r="H616" s="290">
        <f t="shared" si="232"/>
        <v>8.5545084509641198E-2</v>
      </c>
      <c r="I616" s="291">
        <f t="shared" si="219"/>
        <v>3.3253782316229219E-2</v>
      </c>
      <c r="J616" s="301">
        <f t="shared" si="203"/>
        <v>3.2253455281169081E-2</v>
      </c>
      <c r="Q616" s="305">
        <v>230936.85515719518</v>
      </c>
      <c r="S616" s="301">
        <f t="shared" si="250"/>
        <v>0</v>
      </c>
      <c r="T616" s="297">
        <v>0</v>
      </c>
      <c r="U616" s="298" t="e">
        <f>(Company_data!U616+Misc!T616)/(Company_data!J616-Company_data!I616)</f>
        <v>#DIV/0!</v>
      </c>
      <c r="V616" s="292" t="e">
        <f t="shared" si="161"/>
        <v>#DIV/0!</v>
      </c>
      <c r="W616" s="299">
        <v>1</v>
      </c>
      <c r="X616" s="290">
        <f t="shared" si="233"/>
        <v>5.554814766522749E-2</v>
      </c>
      <c r="Y616" s="300">
        <f t="shared" si="233"/>
        <v>8.5545084509641198E-2</v>
      </c>
      <c r="Z616" s="296"/>
      <c r="AA616" s="296"/>
      <c r="AC616" s="300">
        <f t="shared" si="180"/>
        <v>2.7595188551497161E-3</v>
      </c>
      <c r="AD616" s="292">
        <v>0</v>
      </c>
      <c r="AE616" s="301">
        <f t="shared" si="234"/>
        <v>3.3253782316229219E-2</v>
      </c>
      <c r="AF616" s="292">
        <v>0</v>
      </c>
      <c r="AG616" s="292">
        <v>0</v>
      </c>
      <c r="AH616" s="292">
        <v>0</v>
      </c>
      <c r="AI616" s="292">
        <v>0</v>
      </c>
      <c r="AJ616" s="301">
        <f t="shared" si="239"/>
        <v>3.3253782316229219E-2</v>
      </c>
      <c r="AK616" s="306">
        <f t="shared" si="235"/>
        <v>228161.95007624873</v>
      </c>
      <c r="AL616" s="300">
        <f t="shared" ref="AL616:AP616" si="282">+AL604</f>
        <v>0.26895672518051211</v>
      </c>
      <c r="AM616" s="306">
        <f t="shared" si="276"/>
        <v>2774.9050809464507</v>
      </c>
      <c r="AN616" s="300">
        <f t="shared" si="282"/>
        <v>0.23172536409969521</v>
      </c>
      <c r="AO616" s="300">
        <f t="shared" si="282"/>
        <v>0.23105260316533452</v>
      </c>
      <c r="AP616" s="300">
        <f t="shared" si="282"/>
        <v>2.9427346104136727E-2</v>
      </c>
      <c r="AQ616" s="300">
        <f t="shared" ref="AQ616:AR616" si="283">+AQ604</f>
        <v>0.2016252570611978</v>
      </c>
      <c r="AR616" s="300">
        <f t="shared" si="283"/>
        <v>0.23895978833609846</v>
      </c>
      <c r="AS616" s="300">
        <f t="shared" ref="AS616" si="284">+AS604</f>
        <v>0.25118530449085791</v>
      </c>
      <c r="AT616" s="300">
        <f t="shared" si="143"/>
        <v>0.19592106001682782</v>
      </c>
      <c r="AU616" s="300">
        <f t="shared" si="143"/>
        <v>0.2016252570611978</v>
      </c>
      <c r="AV616" s="300">
        <f t="shared" si="143"/>
        <v>2.9427346104136727E-2</v>
      </c>
      <c r="AW616" s="300">
        <f t="shared" si="168"/>
        <v>0.23105260316533452</v>
      </c>
      <c r="AX616" s="300">
        <f t="shared" si="134"/>
        <v>0.19592106001682782</v>
      </c>
      <c r="AY616" s="300" t="e">
        <v>#DIV/0!</v>
      </c>
      <c r="AZ616" s="300"/>
      <c r="BA616" s="235">
        <f>AVERAGE(AU605:AU616)</f>
        <v>0.21445518700848457</v>
      </c>
      <c r="BB616" s="235">
        <f>AVERAGE(AV605:AV616)</f>
        <v>0.11575735077854382</v>
      </c>
      <c r="BC616" s="235">
        <f t="shared" ref="BC616" si="285">AVERAGE(AW605:AW616)</f>
        <v>0.33021253778702836</v>
      </c>
      <c r="BD616" s="235">
        <f>AVERAGE(AL605:AL616)</f>
        <v>0.33021319582000569</v>
      </c>
    </row>
    <row r="617" spans="1:56" x14ac:dyDescent="0.25">
      <c r="A617" s="283">
        <v>2031</v>
      </c>
      <c r="B617" s="283">
        <v>1</v>
      </c>
      <c r="C617" s="283">
        <v>31</v>
      </c>
      <c r="D617" s="283">
        <v>31</v>
      </c>
      <c r="F617" s="286">
        <v>0</v>
      </c>
      <c r="G617" s="290">
        <f t="shared" si="232"/>
        <v>1.8543038718509181E-2</v>
      </c>
      <c r="H617" s="290">
        <f t="shared" si="232"/>
        <v>5.288092655820039E-2</v>
      </c>
      <c r="I617" s="291">
        <f t="shared" si="219"/>
        <v>3.1291374430605791E-2</v>
      </c>
      <c r="J617" s="301">
        <f t="shared" si="203"/>
        <v>3.2253455281169088E-2</v>
      </c>
      <c r="Q617" s="309"/>
      <c r="U617" s="298" t="e">
        <f>(Company_data!U617+Misc!T617)/(Company_data!J617-Company_data!I617)</f>
        <v>#DIV/0!</v>
      </c>
      <c r="V617" s="292" t="e">
        <f t="shared" si="161"/>
        <v>#DIV/0!</v>
      </c>
      <c r="W617" s="299">
        <v>1</v>
      </c>
      <c r="X617" s="290">
        <f t="shared" si="233"/>
        <v>3.433788783969121E-2</v>
      </c>
      <c r="Y617" s="300">
        <f t="shared" si="233"/>
        <v>5.288092655820039E-2</v>
      </c>
      <c r="Z617" s="296"/>
      <c r="AA617" s="296"/>
      <c r="AC617" s="300">
        <f t="shared" si="180"/>
        <v>1.7058363405871094E-3</v>
      </c>
      <c r="AD617" s="292">
        <v>0</v>
      </c>
      <c r="AE617" s="301">
        <f t="shared" si="234"/>
        <v>3.1291374430605791E-2</v>
      </c>
      <c r="AF617" s="292">
        <v>0</v>
      </c>
      <c r="AG617" s="292">
        <v>0</v>
      </c>
      <c r="AH617" s="292">
        <v>0</v>
      </c>
      <c r="AI617" s="292">
        <v>0</v>
      </c>
      <c r="AJ617" s="301">
        <f t="shared" si="239"/>
        <v>3.1291374430605791E-2</v>
      </c>
      <c r="AK617" s="306"/>
      <c r="AL617" s="300">
        <f t="shared" ref="AL617:AP617" si="286">+AL605</f>
        <v>0.25685198180849134</v>
      </c>
      <c r="AM617" s="306">
        <f t="shared" si="276"/>
        <v>4007.3433110707842</v>
      </c>
      <c r="AN617" s="300">
        <f t="shared" si="286"/>
        <v>0.22001501192073977</v>
      </c>
      <c r="AO617" s="300">
        <f t="shared" si="286"/>
        <v>0.22470647515841483</v>
      </c>
      <c r="AP617" s="300">
        <f t="shared" si="286"/>
        <v>2.2515049996287968E-2</v>
      </c>
      <c r="AQ617" s="300">
        <f t="shared" ref="AQ617:AR617" si="287">+AQ605</f>
        <v>0.2021914251621269</v>
      </c>
      <c r="AR617" s="300">
        <f t="shared" si="287"/>
        <v>0.23830894308998221</v>
      </c>
      <c r="AS617" s="300">
        <f t="shared" ref="AS617" si="288">+AS605</f>
        <v>0.23711737421114179</v>
      </c>
      <c r="AT617" s="300">
        <f t="shared" si="143"/>
        <v>0.19773579072842445</v>
      </c>
      <c r="AU617" s="300">
        <f t="shared" si="143"/>
        <v>0.2021914251621269</v>
      </c>
      <c r="AV617" s="300">
        <f t="shared" si="143"/>
        <v>2.2515049996287968E-2</v>
      </c>
      <c r="AW617" s="300">
        <f t="shared" si="168"/>
        <v>0.22470647515841488</v>
      </c>
      <c r="AX617" s="300">
        <f t="shared" si="134"/>
        <v>0.19773579072842445</v>
      </c>
      <c r="AY617" s="300" t="e">
        <v>#DIV/0!</v>
      </c>
      <c r="AZ617" s="300"/>
      <c r="BA617" s="235"/>
      <c r="BB617" s="235"/>
      <c r="BC617" s="235"/>
      <c r="BD617" s="235"/>
    </row>
    <row r="618" spans="1:56" x14ac:dyDescent="0.25">
      <c r="A618" s="283">
        <v>2031</v>
      </c>
      <c r="B618" s="283">
        <v>2</v>
      </c>
      <c r="C618" s="283">
        <v>28</v>
      </c>
      <c r="D618" s="283">
        <v>28</v>
      </c>
      <c r="F618" s="286">
        <v>0</v>
      </c>
      <c r="G618" s="290">
        <f t="shared" ref="G618:H633" si="289">+G606</f>
        <v>2.4863098176499582E-2</v>
      </c>
      <c r="H618" s="290">
        <f t="shared" si="289"/>
        <v>7.0904434199795849E-2</v>
      </c>
      <c r="I618" s="291">
        <f t="shared" si="219"/>
        <v>3.1327824545639323E-2</v>
      </c>
      <c r="J618" s="301">
        <f t="shared" si="203"/>
        <v>3.2253455281169081E-2</v>
      </c>
      <c r="Q618" s="309"/>
      <c r="U618" s="298" t="e">
        <f>(Company_data!U618+Misc!T618)/(Company_data!J618-Company_data!I618)</f>
        <v>#DIV/0!</v>
      </c>
      <c r="V618" s="292" t="e">
        <f t="shared" si="161"/>
        <v>#DIV/0!</v>
      </c>
      <c r="W618" s="299">
        <v>1</v>
      </c>
      <c r="X618" s="290">
        <f t="shared" ref="X618:Y633" si="290">+X606</f>
        <v>4.6041336023296249E-2</v>
      </c>
      <c r="Y618" s="300">
        <f t="shared" si="290"/>
        <v>7.0904434199795849E-2</v>
      </c>
      <c r="Z618" s="296"/>
      <c r="AA618" s="296"/>
      <c r="AC618" s="300">
        <f t="shared" si="180"/>
        <v>2.5323012214212796E-3</v>
      </c>
      <c r="AD618" s="292">
        <v>0</v>
      </c>
      <c r="AE618" s="301">
        <f t="shared" si="234"/>
        <v>3.1327824545639323E-2</v>
      </c>
      <c r="AF618" s="292">
        <v>0</v>
      </c>
      <c r="AG618" s="292">
        <v>0</v>
      </c>
      <c r="AH618" s="292">
        <v>0</v>
      </c>
      <c r="AI618" s="292">
        <v>0</v>
      </c>
      <c r="AJ618" s="301">
        <f t="shared" si="239"/>
        <v>3.1327824545639323E-2</v>
      </c>
      <c r="AK618" s="306"/>
      <c r="AL618" s="300">
        <f t="shared" ref="AL618:AP618" si="291">+AL606</f>
        <v>0.25412733195114739</v>
      </c>
      <c r="AM618" s="306">
        <f t="shared" si="276"/>
        <v>3619.5358938703862</v>
      </c>
      <c r="AN618" s="300">
        <f t="shared" si="291"/>
        <v>0.20815811594393818</v>
      </c>
      <c r="AO618" s="300">
        <f t="shared" si="291"/>
        <v>0.19442034566442604</v>
      </c>
      <c r="AP618" s="300">
        <f t="shared" si="291"/>
        <v>1.3232062033328705E-2</v>
      </c>
      <c r="AQ618" s="300">
        <f t="shared" ref="AQ618:AR618" si="292">+AQ606</f>
        <v>0.18118828363109737</v>
      </c>
      <c r="AR618" s="300">
        <f t="shared" si="292"/>
        <v>0.22926423377464777</v>
      </c>
      <c r="AS618" s="300">
        <f t="shared" ref="AS618" si="293">+AS606</f>
        <v>0.23355687164157501</v>
      </c>
      <c r="AT618" s="300">
        <f t="shared" si="143"/>
        <v>0.17845089501740749</v>
      </c>
      <c r="AU618" s="300">
        <f t="shared" si="143"/>
        <v>0.18118828363109737</v>
      </c>
      <c r="AV618" s="300">
        <f t="shared" si="143"/>
        <v>1.3232062033328705E-2</v>
      </c>
      <c r="AW618" s="300">
        <f t="shared" si="168"/>
        <v>0.19442034566442609</v>
      </c>
      <c r="AX618" s="300">
        <f t="shared" si="134"/>
        <v>0.17845089501740749</v>
      </c>
      <c r="AY618" s="300" t="e">
        <v>#DIV/0!</v>
      </c>
      <c r="AZ618" s="300"/>
      <c r="BA618" s="235"/>
      <c r="BB618" s="235"/>
      <c r="BC618" s="235"/>
      <c r="BD618" s="235"/>
    </row>
    <row r="619" spans="1:56" x14ac:dyDescent="0.25">
      <c r="A619" s="283">
        <v>2031</v>
      </c>
      <c r="B619" s="283">
        <v>3</v>
      </c>
      <c r="C619" s="283">
        <v>31</v>
      </c>
      <c r="D619" s="283">
        <v>31</v>
      </c>
      <c r="F619" s="286">
        <v>0</v>
      </c>
      <c r="G619" s="290">
        <f t="shared" si="289"/>
        <v>4.5783957213476299E-2</v>
      </c>
      <c r="H619" s="290">
        <f t="shared" si="289"/>
        <v>0.13056641447515024</v>
      </c>
      <c r="I619" s="291">
        <f t="shared" si="219"/>
        <v>3.2106926531423899E-2</v>
      </c>
      <c r="J619" s="301">
        <f t="shared" si="203"/>
        <v>3.2253455281169081E-2</v>
      </c>
      <c r="Q619" s="309"/>
      <c r="U619" s="298" t="e">
        <f>(Company_data!U619+Misc!T619)/(Company_data!J619-Company_data!I619)</f>
        <v>#DIV/0!</v>
      </c>
      <c r="V619" s="292" t="e">
        <f t="shared" si="161"/>
        <v>#DIV/0!</v>
      </c>
      <c r="W619" s="299">
        <v>1</v>
      </c>
      <c r="X619" s="290">
        <f t="shared" si="290"/>
        <v>8.4782457261673966E-2</v>
      </c>
      <c r="Y619" s="300">
        <f t="shared" si="290"/>
        <v>0.13056641447515024</v>
      </c>
      <c r="Z619" s="296"/>
      <c r="AA619" s="296"/>
      <c r="AC619" s="300">
        <f t="shared" si="180"/>
        <v>4.211819821779041E-3</v>
      </c>
      <c r="AD619" s="292">
        <v>0</v>
      </c>
      <c r="AE619" s="301">
        <f t="shared" si="234"/>
        <v>3.2106926531423899E-2</v>
      </c>
      <c r="AF619" s="292">
        <v>0</v>
      </c>
      <c r="AG619" s="292">
        <v>0</v>
      </c>
      <c r="AH619" s="292">
        <v>0</v>
      </c>
      <c r="AI619" s="292">
        <v>0</v>
      </c>
      <c r="AJ619" s="301">
        <f t="shared" si="239"/>
        <v>3.2106926531423899E-2</v>
      </c>
      <c r="AK619" s="306"/>
      <c r="AL619" s="300">
        <f t="shared" ref="AL619:AP619" si="294">+AL607</f>
        <v>0.26341834778300993</v>
      </c>
      <c r="AM619" s="306">
        <f t="shared" si="276"/>
        <v>4007.3433110707842</v>
      </c>
      <c r="AN619" s="300">
        <f t="shared" si="294"/>
        <v>0.25185875185444695</v>
      </c>
      <c r="AO619" s="300">
        <f t="shared" si="294"/>
        <v>0.29016393439975086</v>
      </c>
      <c r="AP619" s="300">
        <f t="shared" si="294"/>
        <v>7.8214908786427645E-2</v>
      </c>
      <c r="AQ619" s="300">
        <f t="shared" ref="AQ619:AR619" si="295">+AQ607</f>
        <v>0.21194902561332321</v>
      </c>
      <c r="AR619" s="300">
        <f t="shared" si="295"/>
        <v>0.21763439056953368</v>
      </c>
      <c r="AS619" s="300">
        <f t="shared" ref="AS619" si="296">+AS607</f>
        <v>0.25096710748081102</v>
      </c>
      <c r="AT619" s="300">
        <f t="shared" si="143"/>
        <v>0.19740508523261727</v>
      </c>
      <c r="AU619" s="300">
        <f t="shared" si="143"/>
        <v>0.21194902561332321</v>
      </c>
      <c r="AV619" s="300">
        <f t="shared" si="143"/>
        <v>7.8214908786427645E-2</v>
      </c>
      <c r="AW619" s="300">
        <f t="shared" si="168"/>
        <v>0.29016393439975086</v>
      </c>
      <c r="AX619" s="300">
        <f t="shared" si="134"/>
        <v>0.19740508523261727</v>
      </c>
      <c r="AY619" s="300" t="e">
        <v>#DIV/0!</v>
      </c>
      <c r="AZ619" s="300"/>
      <c r="BA619" s="235"/>
      <c r="BB619" s="235"/>
      <c r="BC619" s="235"/>
      <c r="BD619" s="235"/>
    </row>
    <row r="620" spans="1:56" x14ac:dyDescent="0.25">
      <c r="A620" s="283">
        <v>2031</v>
      </c>
      <c r="B620" s="283">
        <v>4</v>
      </c>
      <c r="C620" s="283">
        <v>30</v>
      </c>
      <c r="D620" s="283">
        <v>31</v>
      </c>
      <c r="F620" s="286">
        <v>0</v>
      </c>
      <c r="G620" s="290">
        <f t="shared" si="289"/>
        <v>8.0774034073035877E-2</v>
      </c>
      <c r="H620" s="290">
        <f t="shared" si="289"/>
        <v>0.23035090572087194</v>
      </c>
      <c r="I620" s="291">
        <f t="shared" si="219"/>
        <v>3.2707454333999561E-2</v>
      </c>
      <c r="J620" s="301">
        <f t="shared" si="203"/>
        <v>3.2253455281169081E-2</v>
      </c>
      <c r="Q620" s="309"/>
      <c r="U620" s="298" t="e">
        <f>(Company_data!U620+Misc!T620)/(Company_data!J620-Company_data!I620)</f>
        <v>#DIV/0!</v>
      </c>
      <c r="V620" s="292" t="e">
        <f t="shared" si="161"/>
        <v>#DIV/0!</v>
      </c>
      <c r="W620" s="299">
        <v>1</v>
      </c>
      <c r="X620" s="290">
        <f t="shared" si="290"/>
        <v>0.14957687164783606</v>
      </c>
      <c r="Y620" s="300">
        <f t="shared" si="290"/>
        <v>0.23035090572087194</v>
      </c>
      <c r="Z620" s="296"/>
      <c r="AA620" s="296"/>
      <c r="AC620" s="300">
        <f t="shared" si="180"/>
        <v>7.6783635240290646E-3</v>
      </c>
      <c r="AD620" s="292">
        <v>0</v>
      </c>
      <c r="AE620" s="301">
        <f t="shared" si="234"/>
        <v>3.2707454333999561E-2</v>
      </c>
      <c r="AF620" s="292">
        <v>0</v>
      </c>
      <c r="AG620" s="292">
        <v>0</v>
      </c>
      <c r="AH620" s="292">
        <v>0</v>
      </c>
      <c r="AI620" s="292">
        <v>0</v>
      </c>
      <c r="AJ620" s="301">
        <f t="shared" si="239"/>
        <v>3.2707454333999561E-2</v>
      </c>
      <c r="AK620" s="306"/>
      <c r="AL620" s="300">
        <f t="shared" ref="AL620:AP620" si="297">+AL608</f>
        <v>0.28575980192912315</v>
      </c>
      <c r="AM620" s="306">
        <f t="shared" si="276"/>
        <v>4007.3433110707842</v>
      </c>
      <c r="AN620" s="300">
        <f t="shared" si="297"/>
        <v>0.28664691339576726</v>
      </c>
      <c r="AO620" s="300">
        <f t="shared" si="297"/>
        <v>0.28483534127035615</v>
      </c>
      <c r="AP620" s="300">
        <f t="shared" si="297"/>
        <v>7.9240272739288672E-2</v>
      </c>
      <c r="AQ620" s="300">
        <f t="shared" ref="AQ620:AR620" si="298">+AQ608</f>
        <v>0.20559506853106746</v>
      </c>
      <c r="AR620" s="300">
        <f t="shared" si="298"/>
        <v>0.20498576785608733</v>
      </c>
      <c r="AS620" s="300">
        <f t="shared" ref="AS620" si="299">+AS608</f>
        <v>0.28008337680873507</v>
      </c>
      <c r="AT620" s="300">
        <f t="shared" si="143"/>
        <v>0.29549858721386341</v>
      </c>
      <c r="AU620" s="300">
        <f t="shared" si="143"/>
        <v>0.20559506853106746</v>
      </c>
      <c r="AV620" s="300">
        <f t="shared" si="143"/>
        <v>7.9240272739288672E-2</v>
      </c>
      <c r="AW620" s="300">
        <f t="shared" si="168"/>
        <v>0.28483534127035615</v>
      </c>
      <c r="AX620" s="300">
        <f t="shared" si="134"/>
        <v>0.20715988667684943</v>
      </c>
      <c r="AY620" s="300" t="e">
        <v>#DIV/0!</v>
      </c>
      <c r="AZ620" s="300"/>
      <c r="BA620" s="235"/>
      <c r="BB620" s="235"/>
      <c r="BC620" s="235"/>
      <c r="BD620" s="235"/>
    </row>
    <row r="621" spans="1:56" x14ac:dyDescent="0.25">
      <c r="A621" s="283">
        <v>2031</v>
      </c>
      <c r="B621" s="283">
        <v>5</v>
      </c>
      <c r="C621" s="283">
        <v>31</v>
      </c>
      <c r="D621" s="283">
        <v>30</v>
      </c>
      <c r="F621" s="286">
        <v>0</v>
      </c>
      <c r="G621" s="290">
        <f t="shared" si="289"/>
        <v>0.14754856930858176</v>
      </c>
      <c r="H621" s="290">
        <f t="shared" si="289"/>
        <v>0.42077812465474679</v>
      </c>
      <c r="I621" s="291">
        <f t="shared" si="219"/>
        <v>3.2211093719053466E-2</v>
      </c>
      <c r="J621" s="301">
        <f t="shared" si="203"/>
        <v>3.2253455281169081E-2</v>
      </c>
      <c r="Q621" s="309"/>
      <c r="U621" s="298" t="e">
        <f>(Company_data!U621+Misc!T621)/(Company_data!J621-Company_data!I621)</f>
        <v>#DIV/0!</v>
      </c>
      <c r="V621" s="292" t="e">
        <f t="shared" si="161"/>
        <v>#DIV/0!</v>
      </c>
      <c r="W621" s="299">
        <v>1</v>
      </c>
      <c r="X621" s="290">
        <f t="shared" si="290"/>
        <v>0.273229555346165</v>
      </c>
      <c r="Y621" s="300">
        <f t="shared" si="290"/>
        <v>0.42077812465474679</v>
      </c>
      <c r="Z621" s="296"/>
      <c r="AA621" s="296"/>
      <c r="AC621" s="300">
        <f t="shared" si="180"/>
        <v>1.3573487892088607E-2</v>
      </c>
      <c r="AD621" s="292">
        <v>0</v>
      </c>
      <c r="AE621" s="301">
        <f t="shared" si="234"/>
        <v>3.2211093719053466E-2</v>
      </c>
      <c r="AF621" s="292">
        <v>0</v>
      </c>
      <c r="AG621" s="292">
        <v>0</v>
      </c>
      <c r="AH621" s="292">
        <v>0</v>
      </c>
      <c r="AI621" s="292">
        <v>0</v>
      </c>
      <c r="AJ621" s="301">
        <f t="shared" si="239"/>
        <v>3.2211093719053466E-2</v>
      </c>
      <c r="AK621" s="306"/>
      <c r="AL621" s="300">
        <f t="shared" ref="AL621:AP621" si="300">+AL609</f>
        <v>0.34198181209096601</v>
      </c>
      <c r="AM621" s="306">
        <f t="shared" si="276"/>
        <v>3878.0741720039846</v>
      </c>
      <c r="AN621" s="300">
        <f t="shared" si="300"/>
        <v>0.37172530110952146</v>
      </c>
      <c r="AO621" s="300">
        <f t="shared" si="300"/>
        <v>0.36841613278121893</v>
      </c>
      <c r="AP621" s="300">
        <f t="shared" si="300"/>
        <v>0.14474687328024421</v>
      </c>
      <c r="AQ621" s="300">
        <f t="shared" ref="AQ621:AR621" si="301">+AQ609</f>
        <v>0.22366925950097472</v>
      </c>
      <c r="AR621" s="300">
        <f t="shared" si="301"/>
        <v>0.19443324278238425</v>
      </c>
      <c r="AS621" s="300">
        <f t="shared" ref="AS621" si="302">+AS609</f>
        <v>0.35060038007166283</v>
      </c>
      <c r="AT621" s="300">
        <f t="shared" si="143"/>
        <v>0.38818390379325174</v>
      </c>
      <c r="AU621" s="300">
        <f t="shared" si="143"/>
        <v>0.22366925950097472</v>
      </c>
      <c r="AV621" s="300">
        <f t="shared" si="143"/>
        <v>0.14474687328024421</v>
      </c>
      <c r="AW621" s="300">
        <f t="shared" si="168"/>
        <v>0.36841613278121893</v>
      </c>
      <c r="AX621" s="300">
        <f t="shared" si="134"/>
        <v>0.2268170855032294</v>
      </c>
      <c r="AY621" s="300" t="e">
        <v>#DIV/0!</v>
      </c>
      <c r="AZ621" s="300"/>
      <c r="BA621" s="235"/>
      <c r="BB621" s="235"/>
      <c r="BC621" s="235"/>
      <c r="BD621" s="235"/>
    </row>
    <row r="622" spans="1:56" x14ac:dyDescent="0.25">
      <c r="A622" s="283">
        <v>2031</v>
      </c>
      <c r="B622" s="283">
        <v>6</v>
      </c>
      <c r="C622" s="283">
        <v>30</v>
      </c>
      <c r="D622" s="283">
        <v>31</v>
      </c>
      <c r="F622" s="286">
        <v>0</v>
      </c>
      <c r="G622" s="290">
        <f t="shared" si="289"/>
        <v>0.19210564291069007</v>
      </c>
      <c r="H622" s="290">
        <f t="shared" si="289"/>
        <v>0.54784571980836638</v>
      </c>
      <c r="I622" s="291">
        <f t="shared" si="219"/>
        <v>3.32701466606663E-2</v>
      </c>
      <c r="J622" s="301">
        <f t="shared" si="203"/>
        <v>3.2253455281169081E-2</v>
      </c>
      <c r="Q622" s="309"/>
      <c r="U622" s="298" t="e">
        <f>(Company_data!U622+Misc!T622)/(Company_data!J622-Company_data!I622)</f>
        <v>#DIV/0!</v>
      </c>
      <c r="V622" s="292" t="e">
        <f t="shared" si="161"/>
        <v>#DIV/0!</v>
      </c>
      <c r="W622" s="299">
        <v>1</v>
      </c>
      <c r="X622" s="290">
        <f t="shared" si="290"/>
        <v>0.35574007689767639</v>
      </c>
      <c r="Y622" s="300">
        <f t="shared" si="290"/>
        <v>0.54784571980836638</v>
      </c>
      <c r="Z622" s="296"/>
      <c r="AA622" s="296"/>
      <c r="AC622" s="300">
        <f t="shared" si="180"/>
        <v>1.8261523993612215E-2</v>
      </c>
      <c r="AD622" s="292">
        <v>0</v>
      </c>
      <c r="AE622" s="301">
        <f t="shared" si="234"/>
        <v>3.32701466606663E-2</v>
      </c>
      <c r="AF622" s="292">
        <v>0</v>
      </c>
      <c r="AG622" s="292">
        <v>0</v>
      </c>
      <c r="AH622" s="292">
        <v>0</v>
      </c>
      <c r="AI622" s="292">
        <v>0</v>
      </c>
      <c r="AJ622" s="301">
        <f t="shared" si="239"/>
        <v>3.32701466606663E-2</v>
      </c>
      <c r="AK622" s="306"/>
      <c r="AL622" s="300">
        <f t="shared" ref="AL622:AP622" si="303">+AL610</f>
        <v>0.38119007672532701</v>
      </c>
      <c r="AM622" s="306">
        <f t="shared" si="276"/>
        <v>4007.3433110707842</v>
      </c>
      <c r="AN622" s="300">
        <f t="shared" si="303"/>
        <v>0.41782355011228406</v>
      </c>
      <c r="AO622" s="300">
        <f t="shared" si="303"/>
        <v>0.41351507113355057</v>
      </c>
      <c r="AP622" s="300">
        <f t="shared" si="303"/>
        <v>0.18845788394368534</v>
      </c>
      <c r="AQ622" s="300">
        <f t="shared" ref="AQ622:AR622" si="304">+AQ610</f>
        <v>0.22505718718986523</v>
      </c>
      <c r="AR622" s="300">
        <f t="shared" si="304"/>
        <v>0.18908443381463697</v>
      </c>
      <c r="AS622" s="300">
        <f t="shared" ref="AS622" si="305">+AS610</f>
        <v>0.39748613852618775</v>
      </c>
      <c r="AT622" s="300">
        <f t="shared" si="143"/>
        <v>0.43937841206915679</v>
      </c>
      <c r="AU622" s="300">
        <f t="shared" si="143"/>
        <v>0.22505718718986523</v>
      </c>
      <c r="AV622" s="300">
        <f t="shared" si="143"/>
        <v>0.18845788394368534</v>
      </c>
      <c r="AW622" s="300">
        <f t="shared" si="168"/>
        <v>0.41351507113355057</v>
      </c>
      <c r="AX622" s="300">
        <f t="shared" si="134"/>
        <v>0.22928165194927241</v>
      </c>
      <c r="AY622" s="300" t="e">
        <v>#DIV/0!</v>
      </c>
      <c r="AZ622" s="300"/>
      <c r="BA622" s="235"/>
      <c r="BB622" s="235"/>
      <c r="BC622" s="235"/>
      <c r="BD622" s="235"/>
    </row>
    <row r="623" spans="1:56" x14ac:dyDescent="0.25">
      <c r="A623" s="283">
        <v>2031</v>
      </c>
      <c r="B623" s="283">
        <v>7</v>
      </c>
      <c r="C623" s="283">
        <v>31</v>
      </c>
      <c r="D623" s="283">
        <v>30</v>
      </c>
      <c r="F623" s="286">
        <v>0</v>
      </c>
      <c r="G623" s="290">
        <f t="shared" si="289"/>
        <v>0.22773466057523425</v>
      </c>
      <c r="H623" s="290">
        <f t="shared" si="289"/>
        <v>0.64945233860806351</v>
      </c>
      <c r="I623" s="291">
        <f t="shared" si="219"/>
        <v>3.3307233503051287E-2</v>
      </c>
      <c r="J623" s="301">
        <f t="shared" si="203"/>
        <v>3.2253455281169081E-2</v>
      </c>
      <c r="Q623" s="309"/>
      <c r="U623" s="298" t="e">
        <f>(Company_data!U623+Misc!T623)/(Company_data!J623-Company_data!I623)</f>
        <v>#DIV/0!</v>
      </c>
      <c r="V623" s="292" t="e">
        <f t="shared" si="161"/>
        <v>#DIV/0!</v>
      </c>
      <c r="W623" s="299">
        <v>1</v>
      </c>
      <c r="X623" s="290">
        <f t="shared" si="290"/>
        <v>0.42171767803282922</v>
      </c>
      <c r="Y623" s="300">
        <f t="shared" si="290"/>
        <v>0.64945233860806351</v>
      </c>
      <c r="Z623" s="296"/>
      <c r="AA623" s="296"/>
      <c r="AC623" s="300">
        <f t="shared" si="180"/>
        <v>2.095007543896979E-2</v>
      </c>
      <c r="AD623" s="292">
        <v>0</v>
      </c>
      <c r="AE623" s="301">
        <f t="shared" si="234"/>
        <v>3.3307233503051287E-2</v>
      </c>
      <c r="AF623" s="292">
        <v>0</v>
      </c>
      <c r="AG623" s="292">
        <v>0</v>
      </c>
      <c r="AH623" s="292">
        <v>0</v>
      </c>
      <c r="AI623" s="292">
        <v>0</v>
      </c>
      <c r="AJ623" s="301">
        <f t="shared" si="239"/>
        <v>3.3307233503051287E-2</v>
      </c>
      <c r="AK623" s="306"/>
      <c r="AL623" s="300">
        <f t="shared" ref="AL623:AP623" si="306">+AL611</f>
        <v>0.4192504943819011</v>
      </c>
      <c r="AM623" s="306">
        <f t="shared" si="276"/>
        <v>3878.0741720039846</v>
      </c>
      <c r="AN623" s="300">
        <f t="shared" si="306"/>
        <v>0.46610383116153631</v>
      </c>
      <c r="AO623" s="300">
        <f t="shared" si="306"/>
        <v>0.4609962768859257</v>
      </c>
      <c r="AP623" s="300">
        <f t="shared" si="306"/>
        <v>0.22341036724566607</v>
      </c>
      <c r="AQ623" s="300">
        <f t="shared" ref="AQ623:AR623" si="307">+AQ611</f>
        <v>0.23758590964025958</v>
      </c>
      <c r="AR623" s="300">
        <f t="shared" si="307"/>
        <v>0.19151583380666684</v>
      </c>
      <c r="AS623" s="300">
        <f t="shared" ref="AS623" si="308">+AS611</f>
        <v>0.44271885536350936</v>
      </c>
      <c r="AT623" s="300">
        <f t="shared" si="143"/>
        <v>0.49171204021204523</v>
      </c>
      <c r="AU623" s="300">
        <f t="shared" si="143"/>
        <v>0.23758590964025958</v>
      </c>
      <c r="AV623" s="300">
        <f t="shared" si="143"/>
        <v>0.22341036724566607</v>
      </c>
      <c r="AW623" s="300">
        <f t="shared" si="168"/>
        <v>0.46099627688592565</v>
      </c>
      <c r="AX623" s="300">
        <f t="shared" si="134"/>
        <v>0.24264952633210657</v>
      </c>
      <c r="AY623" s="300" t="e">
        <v>#DIV/0!</v>
      </c>
      <c r="AZ623" s="300"/>
      <c r="BA623" s="235"/>
      <c r="BB623" s="235"/>
      <c r="BC623" s="235"/>
      <c r="BD623" s="235"/>
    </row>
    <row r="624" spans="1:56" x14ac:dyDescent="0.25">
      <c r="A624" s="283">
        <v>2031</v>
      </c>
      <c r="B624" s="283">
        <v>8</v>
      </c>
      <c r="C624" s="283">
        <v>31</v>
      </c>
      <c r="D624" s="283">
        <v>31</v>
      </c>
      <c r="F624" s="286">
        <v>0</v>
      </c>
      <c r="G624" s="290">
        <f t="shared" si="289"/>
        <v>0.23046146829740827</v>
      </c>
      <c r="H624" s="290">
        <f t="shared" si="289"/>
        <v>0.65722863250916419</v>
      </c>
      <c r="I624" s="291">
        <f t="shared" si="219"/>
        <v>3.1707928155365571E-2</v>
      </c>
      <c r="J624" s="301">
        <f t="shared" si="203"/>
        <v>3.2253455281169081E-2</v>
      </c>
      <c r="Q624" s="309"/>
      <c r="U624" s="298" t="e">
        <f>(Company_data!U624+Misc!T624)/(Company_data!J624-Company_data!I624)</f>
        <v>#DIV/0!</v>
      </c>
      <c r="V624" s="292" t="e">
        <f t="shared" si="161"/>
        <v>#DIV/0!</v>
      </c>
      <c r="W624" s="299">
        <v>1</v>
      </c>
      <c r="X624" s="290">
        <f t="shared" si="290"/>
        <v>0.42676716421175581</v>
      </c>
      <c r="Y624" s="300">
        <f t="shared" si="290"/>
        <v>0.65722863250916419</v>
      </c>
      <c r="Z624" s="296"/>
      <c r="AA624" s="296"/>
      <c r="AC624" s="300">
        <f t="shared" si="180"/>
        <v>2.1200923629327871E-2</v>
      </c>
      <c r="AD624" s="292">
        <v>0</v>
      </c>
      <c r="AE624" s="301">
        <f t="shared" si="234"/>
        <v>3.1707928155365571E-2</v>
      </c>
      <c r="AF624" s="292">
        <v>0</v>
      </c>
      <c r="AG624" s="292">
        <v>0</v>
      </c>
      <c r="AH624" s="292">
        <v>0</v>
      </c>
      <c r="AI624" s="292">
        <v>0</v>
      </c>
      <c r="AJ624" s="301">
        <f t="shared" si="239"/>
        <v>3.1707928155365571E-2</v>
      </c>
      <c r="AK624" s="306"/>
      <c r="AL624" s="300">
        <f t="shared" ref="AL624:AP624" si="309">+AL612</f>
        <v>0.43061665815574907</v>
      </c>
      <c r="AM624" s="306">
        <f t="shared" si="276"/>
        <v>2867.4019169779995</v>
      </c>
      <c r="AN624" s="300">
        <f t="shared" si="309"/>
        <v>0.46915796091722339</v>
      </c>
      <c r="AO624" s="300">
        <f t="shared" si="309"/>
        <v>0.46398925074024511</v>
      </c>
      <c r="AP624" s="300">
        <f t="shared" si="309"/>
        <v>0.22608539753345999</v>
      </c>
      <c r="AQ624" s="300">
        <f t="shared" ref="AQ624:AR624" si="310">+AQ612</f>
        <v>0.237903853206785</v>
      </c>
      <c r="AR624" s="300">
        <f t="shared" si="310"/>
        <v>0.20015518985834077</v>
      </c>
      <c r="AS624" s="300">
        <f t="shared" ref="AS624" si="311">+AS612</f>
        <v>0.45359099683661164</v>
      </c>
      <c r="AT624" s="300">
        <f t="shared" si="143"/>
        <v>0.49507760733687717</v>
      </c>
      <c r="AU624" s="300">
        <f t="shared" si="143"/>
        <v>0.237903853206785</v>
      </c>
      <c r="AV624" s="300">
        <f t="shared" si="143"/>
        <v>0.22608539753345999</v>
      </c>
      <c r="AW624" s="300">
        <f t="shared" si="168"/>
        <v>0.463989250740245</v>
      </c>
      <c r="AX624" s="300">
        <f t="shared" si="134"/>
        <v>0.24303291417673395</v>
      </c>
      <c r="AY624" s="300" t="e">
        <v>#DIV/0!</v>
      </c>
      <c r="AZ624" s="300"/>
      <c r="BA624" s="235"/>
      <c r="BB624" s="235"/>
      <c r="BC624" s="235"/>
      <c r="BD624" s="235"/>
    </row>
    <row r="625" spans="1:56" x14ac:dyDescent="0.25">
      <c r="A625" s="283">
        <v>2031</v>
      </c>
      <c r="B625" s="283">
        <v>9</v>
      </c>
      <c r="C625" s="283">
        <v>30</v>
      </c>
      <c r="D625" s="283">
        <v>31</v>
      </c>
      <c r="F625" s="286">
        <v>0</v>
      </c>
      <c r="G625" s="290">
        <f t="shared" si="289"/>
        <v>0.19600423226971972</v>
      </c>
      <c r="H625" s="290">
        <f t="shared" si="289"/>
        <v>0.55896369355069819</v>
      </c>
      <c r="I625" s="291">
        <f t="shared" si="219"/>
        <v>3.222580735008565E-2</v>
      </c>
      <c r="J625" s="301">
        <f t="shared" si="203"/>
        <v>3.2253455281169081E-2</v>
      </c>
      <c r="Q625" s="309"/>
      <c r="U625" s="298" t="e">
        <f>(Company_data!U625+Misc!T625)/(Company_data!J625-Company_data!I625)</f>
        <v>#DIV/0!</v>
      </c>
      <c r="V625" s="292" t="e">
        <f t="shared" si="161"/>
        <v>#DIV/0!</v>
      </c>
      <c r="W625" s="299">
        <v>1</v>
      </c>
      <c r="X625" s="290">
        <f t="shared" si="290"/>
        <v>0.36295946128097856</v>
      </c>
      <c r="Y625" s="300">
        <f t="shared" si="290"/>
        <v>0.55896369355069819</v>
      </c>
      <c r="Z625" s="296"/>
      <c r="AA625" s="296"/>
      <c r="AC625" s="300">
        <f t="shared" si="180"/>
        <v>1.863212311835661E-2</v>
      </c>
      <c r="AD625" s="292">
        <v>0</v>
      </c>
      <c r="AE625" s="301">
        <f t="shared" si="234"/>
        <v>3.222580735008565E-2</v>
      </c>
      <c r="AF625" s="292">
        <v>0</v>
      </c>
      <c r="AG625" s="292">
        <v>0</v>
      </c>
      <c r="AH625" s="292">
        <v>0</v>
      </c>
      <c r="AI625" s="292">
        <v>0</v>
      </c>
      <c r="AJ625" s="301">
        <f t="shared" si="239"/>
        <v>3.222580735008565E-2</v>
      </c>
      <c r="AK625" s="306"/>
      <c r="AL625" s="300">
        <f t="shared" ref="AL625:AP625" si="312">+AL613</f>
        <v>0.40763148361526186</v>
      </c>
      <c r="AM625" s="306">
        <f t="shared" si="276"/>
        <v>2867.4019169779995</v>
      </c>
      <c r="AN625" s="300">
        <f t="shared" si="312"/>
        <v>0.42194723793731004</v>
      </c>
      <c r="AO625" s="300">
        <f t="shared" si="312"/>
        <v>0.41755132274355644</v>
      </c>
      <c r="AP625" s="300">
        <f t="shared" si="312"/>
        <v>0.19228244573081438</v>
      </c>
      <c r="AQ625" s="300">
        <f t="shared" ref="AQ625:AR625" si="313">+AQ613</f>
        <v>0.22526887701274206</v>
      </c>
      <c r="AR625" s="300">
        <f t="shared" si="313"/>
        <v>0.21162725134554208</v>
      </c>
      <c r="AS625" s="300">
        <f t="shared" ref="AS625" si="314">+AS613</f>
        <v>0.42205711350217673</v>
      </c>
      <c r="AT625" s="300">
        <f t="shared" si="143"/>
        <v>0.44394783294076573</v>
      </c>
      <c r="AU625" s="300">
        <f t="shared" si="143"/>
        <v>0.22526887701274206</v>
      </c>
      <c r="AV625" s="300">
        <f t="shared" si="143"/>
        <v>0.19228244573081438</v>
      </c>
      <c r="AW625" s="300">
        <f t="shared" si="168"/>
        <v>0.41755132274355644</v>
      </c>
      <c r="AX625" s="300">
        <f t="shared" si="134"/>
        <v>0.22958737196878942</v>
      </c>
      <c r="AY625" s="300" t="e">
        <v>#DIV/0!</v>
      </c>
      <c r="AZ625" s="300"/>
      <c r="BA625" s="235"/>
      <c r="BB625" s="235"/>
      <c r="BC625" s="235"/>
      <c r="BD625" s="235"/>
    </row>
    <row r="626" spans="1:56" x14ac:dyDescent="0.25">
      <c r="A626" s="283">
        <v>2031</v>
      </c>
      <c r="B626" s="283">
        <v>10</v>
      </c>
      <c r="C626" s="283">
        <v>31</v>
      </c>
      <c r="D626" s="283">
        <v>30</v>
      </c>
      <c r="F626" s="286">
        <v>0</v>
      </c>
      <c r="G626" s="290">
        <f t="shared" si="289"/>
        <v>0.14017281838261053</v>
      </c>
      <c r="H626" s="290">
        <f t="shared" si="289"/>
        <v>0.39974400241897001</v>
      </c>
      <c r="I626" s="291">
        <f t="shared" si="219"/>
        <v>3.1422201488634983E-2</v>
      </c>
      <c r="J626" s="301">
        <f t="shared" si="203"/>
        <v>3.2253455281169088E-2</v>
      </c>
      <c r="Q626" s="309"/>
      <c r="U626" s="298" t="e">
        <f>(Company_data!U626+Misc!T626)/(Company_data!J626-Company_data!I626)</f>
        <v>#DIV/0!</v>
      </c>
      <c r="V626" s="292" t="e">
        <f t="shared" si="161"/>
        <v>#DIV/0!</v>
      </c>
      <c r="W626" s="299">
        <v>1</v>
      </c>
      <c r="X626" s="290">
        <f t="shared" si="290"/>
        <v>0.25957118403635948</v>
      </c>
      <c r="Y626" s="300">
        <f t="shared" si="290"/>
        <v>0.39974400241897001</v>
      </c>
      <c r="Z626" s="296"/>
      <c r="AA626" s="296"/>
      <c r="AC626" s="300">
        <f t="shared" si="180"/>
        <v>1.2894967819966775E-2</v>
      </c>
      <c r="AD626" s="292">
        <v>0</v>
      </c>
      <c r="AE626" s="301">
        <f t="shared" si="234"/>
        <v>3.1422201488634983E-2</v>
      </c>
      <c r="AF626" s="292">
        <v>0</v>
      </c>
      <c r="AG626" s="292">
        <v>0</v>
      </c>
      <c r="AH626" s="292">
        <v>0</v>
      </c>
      <c r="AI626" s="292">
        <v>0</v>
      </c>
      <c r="AJ626" s="301">
        <f t="shared" si="239"/>
        <v>3.1422201488634983E-2</v>
      </c>
      <c r="AK626" s="306"/>
      <c r="AL626" s="300">
        <f t="shared" ref="AL626:AP626" si="315">+AL614</f>
        <v>0.36376902970957392</v>
      </c>
      <c r="AM626" s="306">
        <f t="shared" si="276"/>
        <v>2774.9050809464507</v>
      </c>
      <c r="AN626" s="300">
        <f t="shared" si="315"/>
        <v>0.36218640168769745</v>
      </c>
      <c r="AO626" s="300">
        <f t="shared" si="315"/>
        <v>0.35904265415253489</v>
      </c>
      <c r="AP626" s="300">
        <f t="shared" si="315"/>
        <v>0.13751117530207277</v>
      </c>
      <c r="AQ626" s="300">
        <f t="shared" ref="AQ626:AR626" si="316">+AQ614</f>
        <v>0.22153147885046212</v>
      </c>
      <c r="AR626" s="300">
        <f t="shared" si="316"/>
        <v>0.22359621132696336</v>
      </c>
      <c r="AS626" s="300">
        <f t="shared" ref="AS626" si="317">+AS614</f>
        <v>0.36771134065040612</v>
      </c>
      <c r="AT626" s="300">
        <f t="shared" si="143"/>
        <v>0.37780503103945068</v>
      </c>
      <c r="AU626" s="300">
        <f t="shared" si="143"/>
        <v>0.22153147885046212</v>
      </c>
      <c r="AV626" s="300">
        <f t="shared" si="143"/>
        <v>0.13751117530207277</v>
      </c>
      <c r="AW626" s="300">
        <f t="shared" si="168"/>
        <v>0.35904265415253489</v>
      </c>
      <c r="AX626" s="300">
        <f t="shared" si="134"/>
        <v>0.22450471901920108</v>
      </c>
      <c r="AY626" s="300" t="e">
        <v>#DIV/0!</v>
      </c>
      <c r="AZ626" s="300"/>
      <c r="BA626" s="235"/>
      <c r="BB626" s="235"/>
      <c r="BC626" s="235"/>
      <c r="BD626" s="235"/>
    </row>
    <row r="627" spans="1:56" x14ac:dyDescent="0.25">
      <c r="A627" s="283">
        <v>2031</v>
      </c>
      <c r="B627" s="283">
        <v>11</v>
      </c>
      <c r="C627" s="283">
        <v>30</v>
      </c>
      <c r="D627" s="283">
        <v>31</v>
      </c>
      <c r="F627" s="286">
        <v>0</v>
      </c>
      <c r="G627" s="290">
        <f t="shared" si="289"/>
        <v>5.500895297353698E-2</v>
      </c>
      <c r="H627" s="290">
        <f t="shared" si="289"/>
        <v>0.15687420203321334</v>
      </c>
      <c r="I627" s="291">
        <f t="shared" si="219"/>
        <v>3.2209690339273976E-2</v>
      </c>
      <c r="J627" s="301">
        <f t="shared" si="203"/>
        <v>3.2253455281169081E-2</v>
      </c>
      <c r="Q627" s="309"/>
      <c r="U627" s="298" t="e">
        <f>(Company_data!U627+Misc!T627)/(Company_data!J627-Company_data!I627)</f>
        <v>#DIV/0!</v>
      </c>
      <c r="V627" s="292" t="e">
        <f t="shared" si="161"/>
        <v>#DIV/0!</v>
      </c>
      <c r="W627" s="299">
        <v>1</v>
      </c>
      <c r="X627" s="290">
        <f t="shared" si="290"/>
        <v>0.10186524905967639</v>
      </c>
      <c r="Y627" s="300">
        <f t="shared" si="290"/>
        <v>0.15687420203321334</v>
      </c>
      <c r="Z627" s="296"/>
      <c r="AA627" s="296"/>
      <c r="AC627" s="300">
        <f t="shared" si="180"/>
        <v>5.229140067773779E-3</v>
      </c>
      <c r="AD627" s="292">
        <v>0</v>
      </c>
      <c r="AE627" s="301">
        <f t="shared" si="234"/>
        <v>3.2209690339273976E-2</v>
      </c>
      <c r="AF627" s="292">
        <v>0</v>
      </c>
      <c r="AG627" s="292">
        <v>0</v>
      </c>
      <c r="AH627" s="292">
        <v>0</v>
      </c>
      <c r="AI627" s="292">
        <v>0</v>
      </c>
      <c r="AJ627" s="301">
        <f t="shared" si="239"/>
        <v>3.2209690339273976E-2</v>
      </c>
      <c r="AK627" s="306"/>
      <c r="AL627" s="300">
        <f t="shared" ref="AL627:AP627" si="318">+AL615</f>
        <v>0.2890046065090045</v>
      </c>
      <c r="AM627" s="306">
        <f t="shared" si="276"/>
        <v>2867.4019169779995</v>
      </c>
      <c r="AN627" s="300">
        <f t="shared" si="318"/>
        <v>0.25509476713844248</v>
      </c>
      <c r="AO627" s="300">
        <f t="shared" si="318"/>
        <v>0.25386104534902676</v>
      </c>
      <c r="AP627" s="300">
        <f t="shared" si="318"/>
        <v>5.3964426647113282E-2</v>
      </c>
      <c r="AQ627" s="300">
        <f t="shared" ref="AQ627:AR627" si="319">+AQ615</f>
        <v>0.1998966187019135</v>
      </c>
      <c r="AR627" s="300">
        <f t="shared" si="319"/>
        <v>0.2339956535354675</v>
      </c>
      <c r="AS627" s="300">
        <f t="shared" ref="AS627" si="320">+AS615</f>
        <v>0.2753375890527604</v>
      </c>
      <c r="AT627" s="300">
        <f t="shared" si="143"/>
        <v>0.2610088627308329</v>
      </c>
      <c r="AU627" s="300">
        <f t="shared" si="143"/>
        <v>0.1998966187019135</v>
      </c>
      <c r="AV627" s="300">
        <f t="shared" si="143"/>
        <v>5.3964426647113282E-2</v>
      </c>
      <c r="AW627" s="300">
        <f t="shared" si="168"/>
        <v>0.25386104534902676</v>
      </c>
      <c r="AX627" s="300">
        <f t="shared" si="134"/>
        <v>0.20084819997143574</v>
      </c>
      <c r="AY627" s="300" t="e">
        <v>#DIV/0!</v>
      </c>
      <c r="AZ627" s="300"/>
      <c r="BA627" s="235"/>
      <c r="BB627" s="235"/>
      <c r="BC627" s="235"/>
      <c r="BD627" s="235"/>
    </row>
    <row r="628" spans="1:56" x14ac:dyDescent="0.25">
      <c r="A628" s="283">
        <v>2031</v>
      </c>
      <c r="B628" s="283">
        <v>12</v>
      </c>
      <c r="C628" s="283">
        <v>31</v>
      </c>
      <c r="D628" s="283">
        <v>30</v>
      </c>
      <c r="F628" s="286">
        <v>0</v>
      </c>
      <c r="G628" s="290">
        <f t="shared" si="289"/>
        <v>2.9996936844413711E-2</v>
      </c>
      <c r="H628" s="290">
        <f t="shared" si="289"/>
        <v>8.5545084509641198E-2</v>
      </c>
      <c r="I628" s="291">
        <f t="shared" si="219"/>
        <v>3.3253782316229219E-2</v>
      </c>
      <c r="J628" s="301">
        <f t="shared" si="203"/>
        <v>3.2253455281169081E-2</v>
      </c>
      <c r="Q628" s="309"/>
      <c r="U628" s="298" t="e">
        <f>(Company_data!U628+Misc!T628)/(Company_data!J628-Company_data!I628)</f>
        <v>#DIV/0!</v>
      </c>
      <c r="V628" s="292" t="e">
        <f t="shared" si="161"/>
        <v>#DIV/0!</v>
      </c>
      <c r="W628" s="299">
        <v>1</v>
      </c>
      <c r="X628" s="290">
        <f t="shared" si="290"/>
        <v>5.554814766522749E-2</v>
      </c>
      <c r="Y628" s="300">
        <f t="shared" si="290"/>
        <v>8.5545084509641198E-2</v>
      </c>
      <c r="Z628" s="296"/>
      <c r="AA628" s="296"/>
      <c r="AC628" s="300">
        <f t="shared" si="180"/>
        <v>2.7595188551497161E-3</v>
      </c>
      <c r="AD628" s="292">
        <v>0</v>
      </c>
      <c r="AE628" s="301">
        <f t="shared" si="234"/>
        <v>3.3253782316229219E-2</v>
      </c>
      <c r="AF628" s="292">
        <v>0</v>
      </c>
      <c r="AG628" s="292">
        <v>0</v>
      </c>
      <c r="AH628" s="292">
        <v>0</v>
      </c>
      <c r="AI628" s="292">
        <v>0</v>
      </c>
      <c r="AJ628" s="301">
        <f t="shared" si="239"/>
        <v>3.3253782316229219E-2</v>
      </c>
      <c r="AK628" s="306"/>
      <c r="AL628" s="300">
        <f t="shared" ref="AL628:AP628" si="321">+AL616</f>
        <v>0.26895672518051211</v>
      </c>
      <c r="AM628" s="306">
        <f t="shared" si="276"/>
        <v>2774.9050809464507</v>
      </c>
      <c r="AN628" s="300">
        <f t="shared" si="321"/>
        <v>0.23172536409969521</v>
      </c>
      <c r="AO628" s="300">
        <f t="shared" si="321"/>
        <v>0.23105260316533452</v>
      </c>
      <c r="AP628" s="300">
        <f t="shared" si="321"/>
        <v>2.9427346104136727E-2</v>
      </c>
      <c r="AQ628" s="300">
        <f t="shared" ref="AQ628:AR628" si="322">+AQ616</f>
        <v>0.2016252570611978</v>
      </c>
      <c r="AR628" s="300">
        <f t="shared" si="322"/>
        <v>0.23895978833609846</v>
      </c>
      <c r="AS628" s="300">
        <f t="shared" ref="AS628" si="323">+AS616</f>
        <v>0.25118530449085791</v>
      </c>
      <c r="AT628" s="300">
        <f t="shared" si="143"/>
        <v>0.19592106001682782</v>
      </c>
      <c r="AU628" s="300">
        <f t="shared" si="143"/>
        <v>0.2016252570611978</v>
      </c>
      <c r="AV628" s="300">
        <f t="shared" si="143"/>
        <v>2.9427346104136727E-2</v>
      </c>
      <c r="AW628" s="300">
        <f t="shared" si="168"/>
        <v>0.23105260316533452</v>
      </c>
      <c r="AX628" s="300">
        <f t="shared" si="134"/>
        <v>0.19592106001682782</v>
      </c>
      <c r="AY628" s="300" t="e">
        <v>#DIV/0!</v>
      </c>
      <c r="AZ628" s="300"/>
      <c r="BA628" s="235">
        <f>AVERAGE(AU617:AU628)</f>
        <v>0.21445518700848457</v>
      </c>
      <c r="BB628" s="235">
        <f>AVERAGE(AV617:AV628)</f>
        <v>0.11575735077854382</v>
      </c>
      <c r="BC628" s="235">
        <f t="shared" ref="BC628" si="324">AVERAGE(AW617:AW628)</f>
        <v>0.33021253778702836</v>
      </c>
      <c r="BD628" s="235">
        <f>AVERAGE(AL617:AL628)</f>
        <v>0.33021319582000569</v>
      </c>
    </row>
    <row r="629" spans="1:56" x14ac:dyDescent="0.25">
      <c r="A629" s="283">
        <v>2032</v>
      </c>
      <c r="B629" s="283">
        <v>1</v>
      </c>
      <c r="C629" s="283">
        <v>31</v>
      </c>
      <c r="D629" s="283">
        <v>31</v>
      </c>
      <c r="F629" s="286">
        <v>0</v>
      </c>
      <c r="G629" s="290">
        <f t="shared" si="289"/>
        <v>1.8543038718509181E-2</v>
      </c>
      <c r="H629" s="290">
        <f t="shared" si="289"/>
        <v>5.288092655820039E-2</v>
      </c>
      <c r="I629" s="291">
        <f t="shared" si="219"/>
        <v>3.1291374430605791E-2</v>
      </c>
      <c r="J629" s="301">
        <f t="shared" si="203"/>
        <v>3.2253455281169088E-2</v>
      </c>
      <c r="Q629" s="309"/>
      <c r="U629" s="298" t="e">
        <f>(Company_data!U629+Misc!T629)/(Company_data!J629-Company_data!I629)</f>
        <v>#DIV/0!</v>
      </c>
      <c r="V629" s="292" t="e">
        <f t="shared" si="161"/>
        <v>#DIV/0!</v>
      </c>
      <c r="W629" s="299">
        <v>1</v>
      </c>
      <c r="X629" s="290">
        <f t="shared" si="290"/>
        <v>3.433788783969121E-2</v>
      </c>
      <c r="Y629" s="300">
        <f t="shared" si="290"/>
        <v>5.288092655820039E-2</v>
      </c>
      <c r="Z629" s="296"/>
      <c r="AA629" s="296"/>
      <c r="AC629" s="300">
        <f t="shared" si="180"/>
        <v>1.7058363405871094E-3</v>
      </c>
      <c r="AD629" s="292">
        <v>0</v>
      </c>
      <c r="AE629" s="301">
        <f t="shared" si="234"/>
        <v>3.1291374430605791E-2</v>
      </c>
      <c r="AF629" s="292">
        <v>0</v>
      </c>
      <c r="AG629" s="292">
        <v>0</v>
      </c>
      <c r="AH629" s="292">
        <v>0</v>
      </c>
      <c r="AI629" s="292">
        <v>0</v>
      </c>
      <c r="AJ629" s="301">
        <f t="shared" si="239"/>
        <v>3.1291374430605791E-2</v>
      </c>
      <c r="AK629" s="306"/>
      <c r="AL629" s="300">
        <f t="shared" ref="AL629:AP629" si="325">+AL617</f>
        <v>0.25685198180849134</v>
      </c>
      <c r="AM629" s="306">
        <f t="shared" si="276"/>
        <v>4007.3433110707842</v>
      </c>
      <c r="AN629" s="300">
        <f t="shared" si="325"/>
        <v>0.22001501192073977</v>
      </c>
      <c r="AO629" s="300">
        <f t="shared" si="325"/>
        <v>0.22470647515841483</v>
      </c>
      <c r="AP629" s="300">
        <f t="shared" si="325"/>
        <v>2.2515049996287968E-2</v>
      </c>
      <c r="AQ629" s="300">
        <f t="shared" ref="AQ629:AR629" si="326">+AQ617</f>
        <v>0.2021914251621269</v>
      </c>
      <c r="AR629" s="300">
        <f t="shared" si="326"/>
        <v>0.23830894308998221</v>
      </c>
      <c r="AS629" s="300">
        <f t="shared" ref="AS629" si="327">+AS617</f>
        <v>0.23711737421114179</v>
      </c>
      <c r="AT629" s="300">
        <f t="shared" si="143"/>
        <v>0.19773579072842445</v>
      </c>
      <c r="AU629" s="300">
        <f t="shared" si="143"/>
        <v>0.2021914251621269</v>
      </c>
      <c r="AV629" s="300">
        <f t="shared" si="143"/>
        <v>2.2515049996287968E-2</v>
      </c>
      <c r="AW629" s="300">
        <f t="shared" si="168"/>
        <v>0.22470647515841488</v>
      </c>
      <c r="AX629" s="300">
        <f t="shared" si="134"/>
        <v>0.19773579072842445</v>
      </c>
      <c r="AY629" s="300" t="e">
        <v>#DIV/0!</v>
      </c>
      <c r="AZ629" s="300"/>
      <c r="BA629" s="235"/>
      <c r="BB629" s="235"/>
      <c r="BC629" s="235"/>
      <c r="BD629" s="235"/>
    </row>
    <row r="630" spans="1:56" x14ac:dyDescent="0.25">
      <c r="A630" s="283">
        <v>2032</v>
      </c>
      <c r="B630" s="283">
        <v>2</v>
      </c>
      <c r="C630" s="283">
        <v>29</v>
      </c>
      <c r="D630" s="283">
        <v>29</v>
      </c>
      <c r="F630" s="286">
        <v>0</v>
      </c>
      <c r="G630" s="290">
        <f t="shared" si="289"/>
        <v>2.4863098176499582E-2</v>
      </c>
      <c r="H630" s="290">
        <f t="shared" si="289"/>
        <v>7.0904434199795849E-2</v>
      </c>
      <c r="I630" s="291">
        <f t="shared" si="219"/>
        <v>3.1327824545639323E-2</v>
      </c>
      <c r="J630" s="301">
        <f t="shared" si="203"/>
        <v>3.2253455281169081E-2</v>
      </c>
      <c r="Q630" s="309"/>
      <c r="U630" s="298" t="e">
        <f>(Company_data!U630+Misc!T630)/(Company_data!J630-Company_data!I630)</f>
        <v>#DIV/0!</v>
      </c>
      <c r="V630" s="292" t="e">
        <f t="shared" si="161"/>
        <v>#DIV/0!</v>
      </c>
      <c r="W630" s="299">
        <v>1</v>
      </c>
      <c r="X630" s="290">
        <f t="shared" si="290"/>
        <v>4.6041336023296249E-2</v>
      </c>
      <c r="Y630" s="300">
        <f t="shared" si="290"/>
        <v>7.0904434199795849E-2</v>
      </c>
      <c r="Z630" s="296"/>
      <c r="AA630" s="296"/>
      <c r="AC630" s="300">
        <f t="shared" si="180"/>
        <v>2.5323012214212796E-3</v>
      </c>
      <c r="AD630" s="292">
        <v>0</v>
      </c>
      <c r="AE630" s="301">
        <f t="shared" si="234"/>
        <v>3.1327824545639323E-2</v>
      </c>
      <c r="AF630" s="292">
        <v>0</v>
      </c>
      <c r="AG630" s="292">
        <v>0</v>
      </c>
      <c r="AH630" s="292">
        <v>0</v>
      </c>
      <c r="AI630" s="292">
        <v>0</v>
      </c>
      <c r="AJ630" s="301">
        <f t="shared" si="239"/>
        <v>3.1327824545639323E-2</v>
      </c>
      <c r="AK630" s="306"/>
      <c r="AL630" s="300">
        <f t="shared" ref="AL630:AP630" si="328">+AL618</f>
        <v>0.25412733195114739</v>
      </c>
      <c r="AM630" s="306">
        <f t="shared" si="276"/>
        <v>3619.5358938703862</v>
      </c>
      <c r="AN630" s="300">
        <f t="shared" si="328"/>
        <v>0.20815811594393818</v>
      </c>
      <c r="AO630" s="300">
        <f t="shared" si="328"/>
        <v>0.19442034566442604</v>
      </c>
      <c r="AP630" s="300">
        <f t="shared" si="328"/>
        <v>1.3232062033328705E-2</v>
      </c>
      <c r="AQ630" s="300">
        <f t="shared" ref="AQ630:AR630" si="329">+AQ618</f>
        <v>0.18118828363109737</v>
      </c>
      <c r="AR630" s="300">
        <f t="shared" si="329"/>
        <v>0.22926423377464777</v>
      </c>
      <c r="AS630" s="300">
        <f t="shared" ref="AS630" si="330">+AS618</f>
        <v>0.23355687164157501</v>
      </c>
      <c r="AT630" s="300">
        <f t="shared" si="143"/>
        <v>0.17845089501740749</v>
      </c>
      <c r="AU630" s="300">
        <f t="shared" si="143"/>
        <v>0.18118828363109737</v>
      </c>
      <c r="AV630" s="300">
        <f t="shared" si="143"/>
        <v>1.3232062033328705E-2</v>
      </c>
      <c r="AW630" s="300">
        <f t="shared" si="168"/>
        <v>0.19442034566442609</v>
      </c>
      <c r="AX630" s="300">
        <f t="shared" si="134"/>
        <v>0.17845089501740749</v>
      </c>
      <c r="AY630" s="300" t="e">
        <v>#DIV/0!</v>
      </c>
      <c r="AZ630" s="300"/>
      <c r="BA630" s="235"/>
      <c r="BB630" s="235"/>
      <c r="BC630" s="235"/>
      <c r="BD630" s="235"/>
    </row>
    <row r="631" spans="1:56" x14ac:dyDescent="0.25">
      <c r="A631" s="283">
        <v>2032</v>
      </c>
      <c r="B631" s="283">
        <v>3</v>
      </c>
      <c r="C631" s="283">
        <v>31</v>
      </c>
      <c r="D631" s="283">
        <v>31</v>
      </c>
      <c r="F631" s="286">
        <v>0</v>
      </c>
      <c r="G631" s="290">
        <f t="shared" si="289"/>
        <v>4.5783957213476299E-2</v>
      </c>
      <c r="H631" s="290">
        <f t="shared" si="289"/>
        <v>0.13056641447515024</v>
      </c>
      <c r="I631" s="291">
        <f t="shared" si="219"/>
        <v>3.2106926531423899E-2</v>
      </c>
      <c r="J631" s="301">
        <f t="shared" si="203"/>
        <v>3.2253455281169081E-2</v>
      </c>
      <c r="Q631" s="309"/>
      <c r="U631" s="298" t="e">
        <f>(Company_data!U631+Misc!T631)/(Company_data!J631-Company_data!I631)</f>
        <v>#DIV/0!</v>
      </c>
      <c r="V631" s="292" t="e">
        <f t="shared" si="161"/>
        <v>#DIV/0!</v>
      </c>
      <c r="W631" s="299">
        <v>1</v>
      </c>
      <c r="X631" s="290">
        <f t="shared" si="290"/>
        <v>8.4782457261673966E-2</v>
      </c>
      <c r="Y631" s="300">
        <f t="shared" si="290"/>
        <v>0.13056641447515024</v>
      </c>
      <c r="Z631" s="296"/>
      <c r="AA631" s="296"/>
      <c r="AC631" s="300">
        <f t="shared" si="180"/>
        <v>4.211819821779041E-3</v>
      </c>
      <c r="AD631" s="292">
        <v>0</v>
      </c>
      <c r="AE631" s="301">
        <f t="shared" si="234"/>
        <v>3.2106926531423899E-2</v>
      </c>
      <c r="AF631" s="292">
        <v>0</v>
      </c>
      <c r="AG631" s="292">
        <v>0</v>
      </c>
      <c r="AH631" s="292">
        <v>0</v>
      </c>
      <c r="AI631" s="292">
        <v>0</v>
      </c>
      <c r="AJ631" s="301">
        <f t="shared" si="239"/>
        <v>3.2106926531423899E-2</v>
      </c>
      <c r="AK631" s="306"/>
      <c r="AL631" s="300">
        <f t="shared" ref="AL631:AP631" si="331">+AL619</f>
        <v>0.26341834778300993</v>
      </c>
      <c r="AM631" s="306">
        <f t="shared" si="276"/>
        <v>4007.3433110707842</v>
      </c>
      <c r="AN631" s="300">
        <f t="shared" si="331"/>
        <v>0.25185875185444695</v>
      </c>
      <c r="AO631" s="300">
        <f t="shared" si="331"/>
        <v>0.29016393439975086</v>
      </c>
      <c r="AP631" s="300">
        <f t="shared" si="331"/>
        <v>7.8214908786427645E-2</v>
      </c>
      <c r="AQ631" s="300">
        <f t="shared" ref="AQ631:AR631" si="332">+AQ619</f>
        <v>0.21194902561332321</v>
      </c>
      <c r="AR631" s="300">
        <f t="shared" si="332"/>
        <v>0.21763439056953368</v>
      </c>
      <c r="AS631" s="300">
        <f t="shared" ref="AS631" si="333">+AS619</f>
        <v>0.25096710748081102</v>
      </c>
      <c r="AT631" s="300">
        <f t="shared" si="143"/>
        <v>0.19740508523261727</v>
      </c>
      <c r="AU631" s="300">
        <f t="shared" si="143"/>
        <v>0.21194902561332321</v>
      </c>
      <c r="AV631" s="300">
        <f t="shared" si="143"/>
        <v>7.8214908786427645E-2</v>
      </c>
      <c r="AW631" s="300">
        <f t="shared" si="168"/>
        <v>0.29016393439975086</v>
      </c>
      <c r="AX631" s="300">
        <f t="shared" si="134"/>
        <v>0.19740508523261727</v>
      </c>
      <c r="AY631" s="300" t="e">
        <v>#DIV/0!</v>
      </c>
      <c r="AZ631" s="300"/>
      <c r="BA631" s="235"/>
      <c r="BB631" s="235"/>
      <c r="BC631" s="235"/>
      <c r="BD631" s="235"/>
    </row>
    <row r="632" spans="1:56" x14ac:dyDescent="0.25">
      <c r="A632" s="283">
        <v>2032</v>
      </c>
      <c r="B632" s="283">
        <v>4</v>
      </c>
      <c r="C632" s="283">
        <v>30</v>
      </c>
      <c r="D632" s="283">
        <v>31</v>
      </c>
      <c r="F632" s="286">
        <v>0</v>
      </c>
      <c r="G632" s="290">
        <f t="shared" si="289"/>
        <v>8.0774034073035877E-2</v>
      </c>
      <c r="H632" s="290">
        <f t="shared" si="289"/>
        <v>0.23035090572087194</v>
      </c>
      <c r="I632" s="291">
        <f t="shared" si="219"/>
        <v>3.2707454333999561E-2</v>
      </c>
      <c r="J632" s="301">
        <f t="shared" si="203"/>
        <v>3.2253455281169081E-2</v>
      </c>
      <c r="Q632" s="309"/>
      <c r="U632" s="298" t="e">
        <f>(Company_data!U632+Misc!T632)/(Company_data!J632-Company_data!I632)</f>
        <v>#DIV/0!</v>
      </c>
      <c r="V632" s="292" t="e">
        <f t="shared" si="161"/>
        <v>#DIV/0!</v>
      </c>
      <c r="W632" s="299">
        <v>1</v>
      </c>
      <c r="X632" s="290">
        <f t="shared" si="290"/>
        <v>0.14957687164783606</v>
      </c>
      <c r="Y632" s="300">
        <f t="shared" si="290"/>
        <v>0.23035090572087194</v>
      </c>
      <c r="Z632" s="296"/>
      <c r="AA632" s="296"/>
      <c r="AC632" s="300">
        <f t="shared" si="180"/>
        <v>7.6783635240290646E-3</v>
      </c>
      <c r="AD632" s="292">
        <v>0</v>
      </c>
      <c r="AE632" s="301">
        <f t="shared" si="234"/>
        <v>3.2707454333999561E-2</v>
      </c>
      <c r="AF632" s="292">
        <v>0</v>
      </c>
      <c r="AG632" s="292">
        <v>0</v>
      </c>
      <c r="AH632" s="292">
        <v>0</v>
      </c>
      <c r="AI632" s="292">
        <v>0</v>
      </c>
      <c r="AJ632" s="301">
        <f t="shared" si="239"/>
        <v>3.2707454333999561E-2</v>
      </c>
      <c r="AK632" s="306"/>
      <c r="AL632" s="300">
        <f t="shared" ref="AL632:AP632" si="334">+AL620</f>
        <v>0.28575980192912315</v>
      </c>
      <c r="AM632" s="306">
        <f t="shared" si="276"/>
        <v>4007.3433110707842</v>
      </c>
      <c r="AN632" s="300">
        <f t="shared" si="334"/>
        <v>0.28664691339576726</v>
      </c>
      <c r="AO632" s="300">
        <f t="shared" si="334"/>
        <v>0.28483534127035615</v>
      </c>
      <c r="AP632" s="300">
        <f t="shared" si="334"/>
        <v>7.9240272739288672E-2</v>
      </c>
      <c r="AQ632" s="300">
        <f t="shared" ref="AQ632:AR632" si="335">+AQ620</f>
        <v>0.20559506853106746</v>
      </c>
      <c r="AR632" s="300">
        <f t="shared" si="335"/>
        <v>0.20498576785608733</v>
      </c>
      <c r="AS632" s="300">
        <f t="shared" ref="AS632" si="336">+AS620</f>
        <v>0.28008337680873507</v>
      </c>
      <c r="AT632" s="300">
        <f t="shared" si="143"/>
        <v>0.29549858721386341</v>
      </c>
      <c r="AU632" s="300">
        <f t="shared" si="143"/>
        <v>0.20559506853106746</v>
      </c>
      <c r="AV632" s="300">
        <f t="shared" si="143"/>
        <v>7.9240272739288672E-2</v>
      </c>
      <c r="AW632" s="300">
        <f t="shared" si="168"/>
        <v>0.28483534127035615</v>
      </c>
      <c r="AX632" s="300">
        <f t="shared" si="134"/>
        <v>0.20715988667684943</v>
      </c>
      <c r="AY632" s="300" t="e">
        <v>#DIV/0!</v>
      </c>
      <c r="AZ632" s="300"/>
      <c r="BA632" s="235"/>
      <c r="BB632" s="235"/>
      <c r="BC632" s="235"/>
      <c r="BD632" s="235"/>
    </row>
    <row r="633" spans="1:56" x14ac:dyDescent="0.25">
      <c r="A633" s="283">
        <v>2032</v>
      </c>
      <c r="B633" s="283">
        <v>5</v>
      </c>
      <c r="C633" s="283">
        <v>31</v>
      </c>
      <c r="D633" s="283">
        <v>30</v>
      </c>
      <c r="F633" s="286">
        <v>0</v>
      </c>
      <c r="G633" s="290">
        <f t="shared" si="289"/>
        <v>0.14754856930858176</v>
      </c>
      <c r="H633" s="290">
        <f t="shared" si="289"/>
        <v>0.42077812465474679</v>
      </c>
      <c r="I633" s="291">
        <f t="shared" si="219"/>
        <v>3.2211093719053466E-2</v>
      </c>
      <c r="J633" s="301">
        <f t="shared" si="203"/>
        <v>3.2253455281169081E-2</v>
      </c>
      <c r="Q633" s="309"/>
      <c r="U633" s="298" t="e">
        <f>(Company_data!U633+Misc!T633)/(Company_data!J633-Company_data!I633)</f>
        <v>#DIV/0!</v>
      </c>
      <c r="V633" s="292" t="e">
        <f t="shared" si="161"/>
        <v>#DIV/0!</v>
      </c>
      <c r="W633" s="299">
        <v>1</v>
      </c>
      <c r="X633" s="290">
        <f t="shared" si="290"/>
        <v>0.273229555346165</v>
      </c>
      <c r="Y633" s="300">
        <f t="shared" si="290"/>
        <v>0.42077812465474679</v>
      </c>
      <c r="Z633" s="296"/>
      <c r="AA633" s="296"/>
      <c r="AC633" s="300">
        <f t="shared" si="180"/>
        <v>1.3573487892088607E-2</v>
      </c>
      <c r="AD633" s="292">
        <v>0</v>
      </c>
      <c r="AE633" s="301">
        <f t="shared" si="234"/>
        <v>3.2211093719053466E-2</v>
      </c>
      <c r="AF633" s="292">
        <v>0</v>
      </c>
      <c r="AG633" s="292">
        <v>0</v>
      </c>
      <c r="AH633" s="292">
        <v>0</v>
      </c>
      <c r="AI633" s="292">
        <v>0</v>
      </c>
      <c r="AJ633" s="301">
        <f t="shared" si="239"/>
        <v>3.2211093719053466E-2</v>
      </c>
      <c r="AK633" s="306"/>
      <c r="AL633" s="300">
        <f t="shared" ref="AL633:AP633" si="337">+AL621</f>
        <v>0.34198181209096601</v>
      </c>
      <c r="AM633" s="306">
        <f t="shared" si="276"/>
        <v>3878.0741720039846</v>
      </c>
      <c r="AN633" s="300">
        <f t="shared" si="337"/>
        <v>0.37172530110952146</v>
      </c>
      <c r="AO633" s="300">
        <f t="shared" si="337"/>
        <v>0.36841613278121893</v>
      </c>
      <c r="AP633" s="300">
        <f t="shared" si="337"/>
        <v>0.14474687328024421</v>
      </c>
      <c r="AQ633" s="300">
        <f t="shared" ref="AQ633:AR633" si="338">+AQ621</f>
        <v>0.22366925950097472</v>
      </c>
      <c r="AR633" s="300">
        <f t="shared" si="338"/>
        <v>0.19443324278238425</v>
      </c>
      <c r="AS633" s="300">
        <f t="shared" ref="AS633" si="339">+AS621</f>
        <v>0.35060038007166283</v>
      </c>
      <c r="AT633" s="300">
        <f t="shared" si="143"/>
        <v>0.38818390379325174</v>
      </c>
      <c r="AU633" s="300">
        <f t="shared" si="143"/>
        <v>0.22366925950097472</v>
      </c>
      <c r="AV633" s="300">
        <f t="shared" si="143"/>
        <v>0.14474687328024421</v>
      </c>
      <c r="AW633" s="300">
        <f t="shared" si="168"/>
        <v>0.36841613278121893</v>
      </c>
      <c r="AX633" s="300">
        <f t="shared" si="134"/>
        <v>0.2268170855032294</v>
      </c>
      <c r="AY633" s="300" t="e">
        <v>#DIV/0!</v>
      </c>
      <c r="AZ633" s="300"/>
      <c r="BA633" s="235"/>
      <c r="BB633" s="235"/>
      <c r="BC633" s="235"/>
      <c r="BD633" s="235"/>
    </row>
    <row r="634" spans="1:56" x14ac:dyDescent="0.25">
      <c r="A634" s="283">
        <v>2032</v>
      </c>
      <c r="B634" s="283">
        <v>6</v>
      </c>
      <c r="C634" s="283">
        <v>30</v>
      </c>
      <c r="D634" s="283">
        <v>31</v>
      </c>
      <c r="F634" s="286">
        <v>0</v>
      </c>
      <c r="G634" s="290">
        <f t="shared" ref="G634:H649" si="340">+G622</f>
        <v>0.19210564291069007</v>
      </c>
      <c r="H634" s="290">
        <f t="shared" si="340"/>
        <v>0.54784571980836638</v>
      </c>
      <c r="I634" s="291">
        <f t="shared" si="219"/>
        <v>3.32701466606663E-2</v>
      </c>
      <c r="J634" s="301">
        <f t="shared" si="203"/>
        <v>3.2253455281169081E-2</v>
      </c>
      <c r="Q634" s="309"/>
      <c r="U634" s="298" t="e">
        <f>(Company_data!U634+Misc!T634)/(Company_data!J634-Company_data!I634)</f>
        <v>#DIV/0!</v>
      </c>
      <c r="V634" s="292" t="e">
        <f t="shared" si="161"/>
        <v>#DIV/0!</v>
      </c>
      <c r="W634" s="299">
        <v>1</v>
      </c>
      <c r="X634" s="290">
        <f t="shared" ref="X634:Y649" si="341">+X622</f>
        <v>0.35574007689767639</v>
      </c>
      <c r="Y634" s="300">
        <f t="shared" si="341"/>
        <v>0.54784571980836638</v>
      </c>
      <c r="Z634" s="296"/>
      <c r="AA634" s="296"/>
      <c r="AC634" s="300">
        <f t="shared" si="180"/>
        <v>1.8261523993612215E-2</v>
      </c>
      <c r="AD634" s="292">
        <v>0</v>
      </c>
      <c r="AE634" s="301">
        <f t="shared" si="234"/>
        <v>3.32701466606663E-2</v>
      </c>
      <c r="AF634" s="292">
        <v>0</v>
      </c>
      <c r="AG634" s="292">
        <v>0</v>
      </c>
      <c r="AH634" s="292">
        <v>0</v>
      </c>
      <c r="AI634" s="292">
        <v>0</v>
      </c>
      <c r="AJ634" s="301">
        <f t="shared" si="239"/>
        <v>3.32701466606663E-2</v>
      </c>
      <c r="AK634" s="306"/>
      <c r="AL634" s="300">
        <f t="shared" ref="AL634:AP634" si="342">+AL622</f>
        <v>0.38119007672532701</v>
      </c>
      <c r="AM634" s="306">
        <f t="shared" si="276"/>
        <v>4007.3433110707842</v>
      </c>
      <c r="AN634" s="300">
        <f t="shared" si="342"/>
        <v>0.41782355011228406</v>
      </c>
      <c r="AO634" s="300">
        <f t="shared" si="342"/>
        <v>0.41351507113355057</v>
      </c>
      <c r="AP634" s="300">
        <f t="shared" si="342"/>
        <v>0.18845788394368534</v>
      </c>
      <c r="AQ634" s="300">
        <f t="shared" ref="AQ634:AR634" si="343">+AQ622</f>
        <v>0.22505718718986523</v>
      </c>
      <c r="AR634" s="300">
        <f t="shared" si="343"/>
        <v>0.18908443381463697</v>
      </c>
      <c r="AS634" s="300">
        <f t="shared" ref="AS634" si="344">+AS622</f>
        <v>0.39748613852618775</v>
      </c>
      <c r="AT634" s="300">
        <f t="shared" si="143"/>
        <v>0.43937841206915679</v>
      </c>
      <c r="AU634" s="300">
        <f t="shared" si="143"/>
        <v>0.22505718718986523</v>
      </c>
      <c r="AV634" s="300">
        <f t="shared" si="143"/>
        <v>0.18845788394368534</v>
      </c>
      <c r="AW634" s="300">
        <f t="shared" si="168"/>
        <v>0.41351507113355057</v>
      </c>
      <c r="AX634" s="300">
        <f t="shared" ref="AX634:AX697" si="345">+AX622</f>
        <v>0.22928165194927241</v>
      </c>
      <c r="AY634" s="300" t="e">
        <v>#DIV/0!</v>
      </c>
      <c r="AZ634" s="300"/>
      <c r="BA634" s="235"/>
      <c r="BB634" s="235"/>
      <c r="BC634" s="235"/>
      <c r="BD634" s="235"/>
    </row>
    <row r="635" spans="1:56" x14ac:dyDescent="0.25">
      <c r="A635" s="283">
        <v>2032</v>
      </c>
      <c r="B635" s="283">
        <v>7</v>
      </c>
      <c r="C635" s="283">
        <v>31</v>
      </c>
      <c r="D635" s="283">
        <v>30</v>
      </c>
      <c r="F635" s="286">
        <v>0</v>
      </c>
      <c r="G635" s="290">
        <f t="shared" si="340"/>
        <v>0.22773466057523425</v>
      </c>
      <c r="H635" s="290">
        <f t="shared" si="340"/>
        <v>0.64945233860806351</v>
      </c>
      <c r="I635" s="291">
        <f t="shared" si="219"/>
        <v>3.3307233503051287E-2</v>
      </c>
      <c r="J635" s="301">
        <f t="shared" si="203"/>
        <v>3.2253455281169081E-2</v>
      </c>
      <c r="Q635" s="309"/>
      <c r="U635" s="298" t="e">
        <f>(Company_data!U635+Misc!T635)/(Company_data!J635-Company_data!I635)</f>
        <v>#DIV/0!</v>
      </c>
      <c r="V635" s="292" t="e">
        <f t="shared" si="161"/>
        <v>#DIV/0!</v>
      </c>
      <c r="W635" s="299">
        <v>1</v>
      </c>
      <c r="X635" s="290">
        <f t="shared" si="341"/>
        <v>0.42171767803282922</v>
      </c>
      <c r="Y635" s="300">
        <f t="shared" si="341"/>
        <v>0.64945233860806351</v>
      </c>
      <c r="Z635" s="296"/>
      <c r="AA635" s="296"/>
      <c r="AC635" s="300">
        <f t="shared" si="180"/>
        <v>2.095007543896979E-2</v>
      </c>
      <c r="AD635" s="292">
        <v>0</v>
      </c>
      <c r="AE635" s="301">
        <f t="shared" si="234"/>
        <v>3.3307233503051287E-2</v>
      </c>
      <c r="AF635" s="292">
        <v>0</v>
      </c>
      <c r="AG635" s="292">
        <v>0</v>
      </c>
      <c r="AH635" s="292">
        <v>0</v>
      </c>
      <c r="AI635" s="292">
        <v>0</v>
      </c>
      <c r="AJ635" s="301">
        <f t="shared" si="239"/>
        <v>3.3307233503051287E-2</v>
      </c>
      <c r="AK635" s="306"/>
      <c r="AL635" s="300">
        <f t="shared" ref="AL635:AP635" si="346">+AL623</f>
        <v>0.4192504943819011</v>
      </c>
      <c r="AM635" s="306">
        <f t="shared" si="276"/>
        <v>3878.0741720039846</v>
      </c>
      <c r="AN635" s="300">
        <f t="shared" si="346"/>
        <v>0.46610383116153631</v>
      </c>
      <c r="AO635" s="300">
        <f t="shared" si="346"/>
        <v>0.4609962768859257</v>
      </c>
      <c r="AP635" s="300">
        <f t="shared" si="346"/>
        <v>0.22341036724566607</v>
      </c>
      <c r="AQ635" s="300">
        <f t="shared" ref="AQ635:AR635" si="347">+AQ623</f>
        <v>0.23758590964025958</v>
      </c>
      <c r="AR635" s="300">
        <f t="shared" si="347"/>
        <v>0.19151583380666684</v>
      </c>
      <c r="AS635" s="300">
        <f t="shared" ref="AS635" si="348">+AS623</f>
        <v>0.44271885536350936</v>
      </c>
      <c r="AT635" s="300">
        <f t="shared" si="143"/>
        <v>0.49171204021204523</v>
      </c>
      <c r="AU635" s="300">
        <f t="shared" si="143"/>
        <v>0.23758590964025958</v>
      </c>
      <c r="AV635" s="300">
        <f t="shared" si="143"/>
        <v>0.22341036724566607</v>
      </c>
      <c r="AW635" s="300">
        <f t="shared" si="168"/>
        <v>0.46099627688592565</v>
      </c>
      <c r="AX635" s="300">
        <f t="shared" si="345"/>
        <v>0.24264952633210657</v>
      </c>
      <c r="AY635" s="300" t="e">
        <v>#DIV/0!</v>
      </c>
      <c r="AZ635" s="300"/>
      <c r="BA635" s="235"/>
      <c r="BB635" s="235"/>
      <c r="BC635" s="235"/>
      <c r="BD635" s="235"/>
    </row>
    <row r="636" spans="1:56" x14ac:dyDescent="0.25">
      <c r="A636" s="283">
        <v>2032</v>
      </c>
      <c r="B636" s="283">
        <v>8</v>
      </c>
      <c r="C636" s="283">
        <v>31</v>
      </c>
      <c r="D636" s="283">
        <v>31</v>
      </c>
      <c r="F636" s="286">
        <v>0</v>
      </c>
      <c r="G636" s="290">
        <f t="shared" si="340"/>
        <v>0.23046146829740827</v>
      </c>
      <c r="H636" s="290">
        <f t="shared" si="340"/>
        <v>0.65722863250916419</v>
      </c>
      <c r="I636" s="291">
        <f t="shared" si="219"/>
        <v>3.1707928155365571E-2</v>
      </c>
      <c r="J636" s="301">
        <f t="shared" si="203"/>
        <v>3.2253455281169081E-2</v>
      </c>
      <c r="Q636" s="309"/>
      <c r="U636" s="298" t="e">
        <f>(Company_data!U636+Misc!T636)/(Company_data!J636-Company_data!I636)</f>
        <v>#DIV/0!</v>
      </c>
      <c r="V636" s="292" t="e">
        <f t="shared" si="161"/>
        <v>#DIV/0!</v>
      </c>
      <c r="W636" s="299">
        <v>1</v>
      </c>
      <c r="X636" s="290">
        <f t="shared" si="341"/>
        <v>0.42676716421175581</v>
      </c>
      <c r="Y636" s="300">
        <f t="shared" si="341"/>
        <v>0.65722863250916419</v>
      </c>
      <c r="Z636" s="296"/>
      <c r="AA636" s="296"/>
      <c r="AC636" s="300">
        <f t="shared" si="180"/>
        <v>2.1200923629327871E-2</v>
      </c>
      <c r="AD636" s="292">
        <v>0</v>
      </c>
      <c r="AE636" s="301">
        <f t="shared" si="234"/>
        <v>3.1707928155365571E-2</v>
      </c>
      <c r="AF636" s="292">
        <v>0</v>
      </c>
      <c r="AG636" s="292">
        <v>0</v>
      </c>
      <c r="AH636" s="292">
        <v>0</v>
      </c>
      <c r="AI636" s="292">
        <v>0</v>
      </c>
      <c r="AJ636" s="301">
        <f t="shared" si="239"/>
        <v>3.1707928155365571E-2</v>
      </c>
      <c r="AK636" s="306"/>
      <c r="AL636" s="300">
        <f t="shared" ref="AL636:AP636" si="349">+AL624</f>
        <v>0.43061665815574907</v>
      </c>
      <c r="AM636" s="306">
        <f t="shared" si="276"/>
        <v>2867.4019169779995</v>
      </c>
      <c r="AN636" s="300">
        <f t="shared" si="349"/>
        <v>0.46915796091722339</v>
      </c>
      <c r="AO636" s="300">
        <f t="shared" si="349"/>
        <v>0.46398925074024511</v>
      </c>
      <c r="AP636" s="300">
        <f t="shared" si="349"/>
        <v>0.22608539753345999</v>
      </c>
      <c r="AQ636" s="300">
        <f t="shared" ref="AQ636:AR636" si="350">+AQ624</f>
        <v>0.237903853206785</v>
      </c>
      <c r="AR636" s="300">
        <f t="shared" si="350"/>
        <v>0.20015518985834077</v>
      </c>
      <c r="AS636" s="300">
        <f t="shared" ref="AS636" si="351">+AS624</f>
        <v>0.45359099683661164</v>
      </c>
      <c r="AT636" s="300">
        <f t="shared" si="143"/>
        <v>0.49507760733687717</v>
      </c>
      <c r="AU636" s="300">
        <f t="shared" si="143"/>
        <v>0.237903853206785</v>
      </c>
      <c r="AV636" s="300">
        <f t="shared" si="143"/>
        <v>0.22608539753345999</v>
      </c>
      <c r="AW636" s="300">
        <f t="shared" si="168"/>
        <v>0.463989250740245</v>
      </c>
      <c r="AX636" s="300">
        <f t="shared" si="345"/>
        <v>0.24303291417673395</v>
      </c>
      <c r="AY636" s="300" t="e">
        <v>#DIV/0!</v>
      </c>
      <c r="AZ636" s="300"/>
      <c r="BA636" s="235"/>
      <c r="BB636" s="235"/>
      <c r="BC636" s="235"/>
      <c r="BD636" s="235"/>
    </row>
    <row r="637" spans="1:56" x14ac:dyDescent="0.25">
      <c r="A637" s="283">
        <v>2032</v>
      </c>
      <c r="B637" s="283">
        <v>9</v>
      </c>
      <c r="C637" s="283">
        <v>30</v>
      </c>
      <c r="D637" s="283">
        <v>31</v>
      </c>
      <c r="F637" s="286">
        <v>0</v>
      </c>
      <c r="G637" s="290">
        <f t="shared" si="340"/>
        <v>0.19600423226971972</v>
      </c>
      <c r="H637" s="290">
        <f t="shared" si="340"/>
        <v>0.55896369355069819</v>
      </c>
      <c r="I637" s="291">
        <f t="shared" si="219"/>
        <v>3.222580735008565E-2</v>
      </c>
      <c r="J637" s="301">
        <f t="shared" si="203"/>
        <v>3.2253455281169081E-2</v>
      </c>
      <c r="Q637" s="309"/>
      <c r="U637" s="298" t="e">
        <f>(Company_data!U637+Misc!T637)/(Company_data!J637-Company_data!I637)</f>
        <v>#DIV/0!</v>
      </c>
      <c r="V637" s="292" t="e">
        <f t="shared" si="161"/>
        <v>#DIV/0!</v>
      </c>
      <c r="W637" s="299">
        <v>1</v>
      </c>
      <c r="X637" s="290">
        <f t="shared" si="341"/>
        <v>0.36295946128097856</v>
      </c>
      <c r="Y637" s="300">
        <f t="shared" si="341"/>
        <v>0.55896369355069819</v>
      </c>
      <c r="Z637" s="296"/>
      <c r="AA637" s="296"/>
      <c r="AC637" s="300">
        <f t="shared" si="180"/>
        <v>1.863212311835661E-2</v>
      </c>
      <c r="AD637" s="292">
        <v>0</v>
      </c>
      <c r="AE637" s="301">
        <f t="shared" si="234"/>
        <v>3.222580735008565E-2</v>
      </c>
      <c r="AF637" s="292">
        <v>0</v>
      </c>
      <c r="AG637" s="292">
        <v>0</v>
      </c>
      <c r="AH637" s="292">
        <v>0</v>
      </c>
      <c r="AI637" s="292">
        <v>0</v>
      </c>
      <c r="AJ637" s="301">
        <f t="shared" si="239"/>
        <v>3.222580735008565E-2</v>
      </c>
      <c r="AK637" s="306"/>
      <c r="AL637" s="300">
        <f t="shared" ref="AL637:AP637" si="352">+AL625</f>
        <v>0.40763148361526186</v>
      </c>
      <c r="AM637" s="306">
        <f t="shared" si="276"/>
        <v>2867.4019169779995</v>
      </c>
      <c r="AN637" s="300">
        <f t="shared" si="352"/>
        <v>0.42194723793731004</v>
      </c>
      <c r="AO637" s="300">
        <f t="shared" si="352"/>
        <v>0.41755132274355644</v>
      </c>
      <c r="AP637" s="300">
        <f t="shared" si="352"/>
        <v>0.19228244573081438</v>
      </c>
      <c r="AQ637" s="300">
        <f t="shared" ref="AQ637:AR637" si="353">+AQ625</f>
        <v>0.22526887701274206</v>
      </c>
      <c r="AR637" s="300">
        <f t="shared" si="353"/>
        <v>0.21162725134554208</v>
      </c>
      <c r="AS637" s="300">
        <f t="shared" ref="AS637" si="354">+AS625</f>
        <v>0.42205711350217673</v>
      </c>
      <c r="AT637" s="300">
        <f t="shared" si="143"/>
        <v>0.44394783294076573</v>
      </c>
      <c r="AU637" s="300">
        <f t="shared" si="143"/>
        <v>0.22526887701274206</v>
      </c>
      <c r="AV637" s="300">
        <f t="shared" si="143"/>
        <v>0.19228244573081438</v>
      </c>
      <c r="AW637" s="300">
        <f t="shared" si="168"/>
        <v>0.41755132274355644</v>
      </c>
      <c r="AX637" s="300">
        <f t="shared" si="345"/>
        <v>0.22958737196878942</v>
      </c>
      <c r="AY637" s="300" t="e">
        <v>#DIV/0!</v>
      </c>
      <c r="AZ637" s="300"/>
      <c r="BA637" s="235"/>
      <c r="BB637" s="235"/>
      <c r="BC637" s="235"/>
      <c r="BD637" s="235"/>
    </row>
    <row r="638" spans="1:56" x14ac:dyDescent="0.25">
      <c r="A638" s="283">
        <v>2032</v>
      </c>
      <c r="B638" s="283">
        <v>10</v>
      </c>
      <c r="C638" s="283">
        <v>31</v>
      </c>
      <c r="D638" s="283">
        <v>30</v>
      </c>
      <c r="F638" s="286">
        <v>0</v>
      </c>
      <c r="G638" s="290">
        <f t="shared" si="340"/>
        <v>0.14017281838261053</v>
      </c>
      <c r="H638" s="290">
        <f t="shared" si="340"/>
        <v>0.39974400241897001</v>
      </c>
      <c r="I638" s="291">
        <f t="shared" si="219"/>
        <v>3.1422201488634983E-2</v>
      </c>
      <c r="J638" s="301">
        <f t="shared" si="203"/>
        <v>3.2253455281169088E-2</v>
      </c>
      <c r="Q638" s="309"/>
      <c r="U638" s="298" t="e">
        <f>(Company_data!U638+Misc!T638)/(Company_data!J638-Company_data!I638)</f>
        <v>#DIV/0!</v>
      </c>
      <c r="V638" s="292" t="e">
        <f t="shared" si="161"/>
        <v>#DIV/0!</v>
      </c>
      <c r="W638" s="299">
        <v>1</v>
      </c>
      <c r="X638" s="290">
        <f t="shared" si="341"/>
        <v>0.25957118403635948</v>
      </c>
      <c r="Y638" s="300">
        <f t="shared" si="341"/>
        <v>0.39974400241897001</v>
      </c>
      <c r="Z638" s="296"/>
      <c r="AA638" s="296"/>
      <c r="AC638" s="300">
        <f t="shared" si="180"/>
        <v>1.2894967819966775E-2</v>
      </c>
      <c r="AD638" s="292">
        <v>0</v>
      </c>
      <c r="AE638" s="301">
        <f t="shared" si="234"/>
        <v>3.1422201488634983E-2</v>
      </c>
      <c r="AF638" s="292">
        <v>0</v>
      </c>
      <c r="AG638" s="292">
        <v>0</v>
      </c>
      <c r="AH638" s="292">
        <v>0</v>
      </c>
      <c r="AI638" s="292">
        <v>0</v>
      </c>
      <c r="AJ638" s="301">
        <f t="shared" si="239"/>
        <v>3.1422201488634983E-2</v>
      </c>
      <c r="AK638" s="306"/>
      <c r="AL638" s="300">
        <f t="shared" ref="AL638:AP638" si="355">+AL626</f>
        <v>0.36376902970957392</v>
      </c>
      <c r="AM638" s="306">
        <f t="shared" si="276"/>
        <v>2774.9050809464507</v>
      </c>
      <c r="AN638" s="300">
        <f t="shared" si="355"/>
        <v>0.36218640168769745</v>
      </c>
      <c r="AO638" s="300">
        <f t="shared" si="355"/>
        <v>0.35904265415253489</v>
      </c>
      <c r="AP638" s="300">
        <f t="shared" si="355"/>
        <v>0.13751117530207277</v>
      </c>
      <c r="AQ638" s="300">
        <f t="shared" ref="AQ638:AR638" si="356">+AQ626</f>
        <v>0.22153147885046212</v>
      </c>
      <c r="AR638" s="300">
        <f t="shared" si="356"/>
        <v>0.22359621132696336</v>
      </c>
      <c r="AS638" s="300">
        <f t="shared" ref="AS638" si="357">+AS626</f>
        <v>0.36771134065040612</v>
      </c>
      <c r="AT638" s="300">
        <f t="shared" si="143"/>
        <v>0.37780503103945068</v>
      </c>
      <c r="AU638" s="300">
        <f t="shared" si="143"/>
        <v>0.22153147885046212</v>
      </c>
      <c r="AV638" s="300">
        <f t="shared" ref="AV638:AV686" si="358">+AV626</f>
        <v>0.13751117530207277</v>
      </c>
      <c r="AW638" s="300">
        <f t="shared" si="168"/>
        <v>0.35904265415253489</v>
      </c>
      <c r="AX638" s="300">
        <f t="shared" si="345"/>
        <v>0.22450471901920108</v>
      </c>
      <c r="AY638" s="300" t="e">
        <v>#DIV/0!</v>
      </c>
      <c r="AZ638" s="300"/>
      <c r="BA638" s="235"/>
      <c r="BB638" s="235"/>
      <c r="BC638" s="235"/>
      <c r="BD638" s="235"/>
    </row>
    <row r="639" spans="1:56" x14ac:dyDescent="0.25">
      <c r="A639" s="283">
        <v>2032</v>
      </c>
      <c r="B639" s="283">
        <v>11</v>
      </c>
      <c r="C639" s="283">
        <v>30</v>
      </c>
      <c r="D639" s="283">
        <v>31</v>
      </c>
      <c r="F639" s="286">
        <v>0</v>
      </c>
      <c r="G639" s="290">
        <f t="shared" si="340"/>
        <v>5.500895297353698E-2</v>
      </c>
      <c r="H639" s="290">
        <f t="shared" si="340"/>
        <v>0.15687420203321334</v>
      </c>
      <c r="I639" s="291">
        <f t="shared" si="219"/>
        <v>3.2209690339273976E-2</v>
      </c>
      <c r="J639" s="301">
        <f t="shared" si="203"/>
        <v>3.2253455281169081E-2</v>
      </c>
      <c r="Q639" s="309"/>
      <c r="U639" s="298" t="e">
        <f>(Company_data!U639+Misc!T639)/(Company_data!J639-Company_data!I639)</f>
        <v>#DIV/0!</v>
      </c>
      <c r="V639" s="292" t="e">
        <f t="shared" si="161"/>
        <v>#DIV/0!</v>
      </c>
      <c r="W639" s="299">
        <v>1</v>
      </c>
      <c r="X639" s="290">
        <f t="shared" si="341"/>
        <v>0.10186524905967639</v>
      </c>
      <c r="Y639" s="300">
        <f t="shared" si="341"/>
        <v>0.15687420203321334</v>
      </c>
      <c r="Z639" s="296"/>
      <c r="AA639" s="296"/>
      <c r="AC639" s="300">
        <f t="shared" si="180"/>
        <v>5.229140067773779E-3</v>
      </c>
      <c r="AD639" s="292">
        <v>0</v>
      </c>
      <c r="AE639" s="301">
        <f t="shared" si="234"/>
        <v>3.2209690339273976E-2</v>
      </c>
      <c r="AF639" s="292">
        <v>0</v>
      </c>
      <c r="AG639" s="292">
        <v>0</v>
      </c>
      <c r="AH639" s="292">
        <v>0</v>
      </c>
      <c r="AI639" s="292">
        <v>0</v>
      </c>
      <c r="AJ639" s="301">
        <f t="shared" si="239"/>
        <v>3.2209690339273976E-2</v>
      </c>
      <c r="AK639" s="306"/>
      <c r="AL639" s="300">
        <f t="shared" ref="AL639:AP639" si="359">+AL627</f>
        <v>0.2890046065090045</v>
      </c>
      <c r="AM639" s="306">
        <f t="shared" si="276"/>
        <v>2867.4019169779995</v>
      </c>
      <c r="AN639" s="300">
        <f t="shared" si="359"/>
        <v>0.25509476713844248</v>
      </c>
      <c r="AO639" s="300">
        <f t="shared" si="359"/>
        <v>0.25386104534902676</v>
      </c>
      <c r="AP639" s="300">
        <f t="shared" si="359"/>
        <v>5.3964426647113282E-2</v>
      </c>
      <c r="AQ639" s="300">
        <f t="shared" ref="AQ639:AR639" si="360">+AQ627</f>
        <v>0.1998966187019135</v>
      </c>
      <c r="AR639" s="300">
        <f t="shared" si="360"/>
        <v>0.2339956535354675</v>
      </c>
      <c r="AS639" s="300">
        <f t="shared" ref="AS639:AU639" si="361">+AS627</f>
        <v>0.2753375890527604</v>
      </c>
      <c r="AT639" s="300">
        <f t="shared" si="361"/>
        <v>0.2610088627308329</v>
      </c>
      <c r="AU639" s="300">
        <f t="shared" si="361"/>
        <v>0.1998966187019135</v>
      </c>
      <c r="AV639" s="300">
        <f t="shared" si="358"/>
        <v>5.3964426647113282E-2</v>
      </c>
      <c r="AW639" s="300">
        <f t="shared" si="168"/>
        <v>0.25386104534902676</v>
      </c>
      <c r="AX639" s="300">
        <f t="shared" si="345"/>
        <v>0.20084819997143574</v>
      </c>
      <c r="AY639" s="300" t="e">
        <v>#DIV/0!</v>
      </c>
      <c r="AZ639" s="300"/>
      <c r="BA639" s="235"/>
      <c r="BB639" s="235"/>
      <c r="BC639" s="235"/>
      <c r="BD639" s="235"/>
    </row>
    <row r="640" spans="1:56" x14ac:dyDescent="0.25">
      <c r="A640" s="283">
        <v>2032</v>
      </c>
      <c r="B640" s="283">
        <v>12</v>
      </c>
      <c r="C640" s="283">
        <v>31</v>
      </c>
      <c r="D640" s="283">
        <v>30</v>
      </c>
      <c r="F640" s="286">
        <v>0</v>
      </c>
      <c r="G640" s="290">
        <f t="shared" si="340"/>
        <v>2.9996936844413711E-2</v>
      </c>
      <c r="H640" s="290">
        <f t="shared" si="340"/>
        <v>8.5545084509641198E-2</v>
      </c>
      <c r="I640" s="291">
        <f t="shared" si="219"/>
        <v>3.3253782316229219E-2</v>
      </c>
      <c r="J640" s="301">
        <f t="shared" si="203"/>
        <v>3.2253455281169081E-2</v>
      </c>
      <c r="Q640" s="309"/>
      <c r="U640" s="298" t="e">
        <f>(Company_data!U640+Misc!T640)/(Company_data!J640-Company_data!I640)</f>
        <v>#DIV/0!</v>
      </c>
      <c r="V640" s="292" t="e">
        <f t="shared" si="161"/>
        <v>#DIV/0!</v>
      </c>
      <c r="W640" s="299">
        <v>1</v>
      </c>
      <c r="X640" s="290">
        <f t="shared" si="341"/>
        <v>5.554814766522749E-2</v>
      </c>
      <c r="Y640" s="300">
        <f t="shared" si="341"/>
        <v>8.5545084509641198E-2</v>
      </c>
      <c r="Z640" s="296"/>
      <c r="AA640" s="296"/>
      <c r="AC640" s="300">
        <f t="shared" si="180"/>
        <v>2.7595188551497161E-3</v>
      </c>
      <c r="AD640" s="292">
        <v>0</v>
      </c>
      <c r="AE640" s="301">
        <f t="shared" si="234"/>
        <v>3.3253782316229219E-2</v>
      </c>
      <c r="AF640" s="292">
        <v>0</v>
      </c>
      <c r="AG640" s="292">
        <v>0</v>
      </c>
      <c r="AH640" s="292">
        <v>0</v>
      </c>
      <c r="AI640" s="292">
        <v>0</v>
      </c>
      <c r="AJ640" s="301">
        <f t="shared" si="239"/>
        <v>3.3253782316229219E-2</v>
      </c>
      <c r="AK640" s="306"/>
      <c r="AL640" s="300">
        <f t="shared" ref="AL640:AP640" si="362">+AL628</f>
        <v>0.26895672518051211</v>
      </c>
      <c r="AM640" s="306">
        <f t="shared" si="276"/>
        <v>2774.9050809464507</v>
      </c>
      <c r="AN640" s="300">
        <f t="shared" si="362"/>
        <v>0.23172536409969521</v>
      </c>
      <c r="AO640" s="300">
        <f t="shared" si="362"/>
        <v>0.23105260316533452</v>
      </c>
      <c r="AP640" s="300">
        <f t="shared" si="362"/>
        <v>2.9427346104136727E-2</v>
      </c>
      <c r="AQ640" s="300">
        <f t="shared" ref="AQ640:AR640" si="363">+AQ628</f>
        <v>0.2016252570611978</v>
      </c>
      <c r="AR640" s="300">
        <f t="shared" si="363"/>
        <v>0.23895978833609846</v>
      </c>
      <c r="AS640" s="300">
        <f t="shared" ref="AS640:AU640" si="364">+AS628</f>
        <v>0.25118530449085791</v>
      </c>
      <c r="AT640" s="300">
        <f t="shared" si="364"/>
        <v>0.19592106001682782</v>
      </c>
      <c r="AU640" s="300">
        <f t="shared" si="364"/>
        <v>0.2016252570611978</v>
      </c>
      <c r="AV640" s="300">
        <f t="shared" si="358"/>
        <v>2.9427346104136727E-2</v>
      </c>
      <c r="AW640" s="300">
        <f t="shared" si="168"/>
        <v>0.23105260316533452</v>
      </c>
      <c r="AX640" s="300">
        <f t="shared" si="345"/>
        <v>0.19592106001682782</v>
      </c>
      <c r="AY640" s="300" t="e">
        <v>#DIV/0!</v>
      </c>
      <c r="AZ640" s="300"/>
      <c r="BA640" s="235">
        <f>AVERAGE(AU629:AU640)</f>
        <v>0.21445518700848457</v>
      </c>
      <c r="BB640" s="235">
        <f>AVERAGE(AV629:AV640)</f>
        <v>0.11575735077854382</v>
      </c>
      <c r="BC640" s="235">
        <f t="shared" ref="BC640" si="365">AVERAGE(AW629:AW640)</f>
        <v>0.33021253778702836</v>
      </c>
      <c r="BD640" s="235">
        <f>AVERAGE(AL629:AL640)</f>
        <v>0.33021319582000569</v>
      </c>
    </row>
    <row r="641" spans="1:56" x14ac:dyDescent="0.25">
      <c r="A641" s="283">
        <v>2033</v>
      </c>
      <c r="B641" s="283">
        <v>1</v>
      </c>
      <c r="C641" s="283">
        <v>31</v>
      </c>
      <c r="D641" s="283">
        <v>31</v>
      </c>
      <c r="F641" s="286">
        <v>0</v>
      </c>
      <c r="G641" s="290">
        <f t="shared" si="340"/>
        <v>1.8543038718509181E-2</v>
      </c>
      <c r="H641" s="290">
        <f t="shared" si="340"/>
        <v>5.288092655820039E-2</v>
      </c>
      <c r="I641" s="291">
        <f t="shared" si="219"/>
        <v>3.1291374430605791E-2</v>
      </c>
      <c r="J641" s="301">
        <f t="shared" si="203"/>
        <v>3.2253455281169088E-2</v>
      </c>
      <c r="Q641" s="309"/>
      <c r="U641" s="298" t="e">
        <f>(Company_data!U641+Misc!T641)/(Company_data!J641-Company_data!I641)</f>
        <v>#DIV/0!</v>
      </c>
      <c r="V641" s="292" t="e">
        <f t="shared" si="161"/>
        <v>#DIV/0!</v>
      </c>
      <c r="W641" s="299">
        <v>1</v>
      </c>
      <c r="X641" s="290">
        <f t="shared" si="341"/>
        <v>3.433788783969121E-2</v>
      </c>
      <c r="Y641" s="300">
        <f t="shared" si="341"/>
        <v>5.288092655820039E-2</v>
      </c>
      <c r="Z641" s="296"/>
      <c r="AA641" s="296"/>
      <c r="AC641" s="300">
        <f t="shared" si="180"/>
        <v>1.7058363405871094E-3</v>
      </c>
      <c r="AD641" s="292">
        <v>0</v>
      </c>
      <c r="AE641" s="301">
        <f t="shared" si="234"/>
        <v>3.1291374430605791E-2</v>
      </c>
      <c r="AF641" s="292">
        <v>0</v>
      </c>
      <c r="AG641" s="292">
        <v>0</v>
      </c>
      <c r="AH641" s="292">
        <v>0</v>
      </c>
      <c r="AI641" s="292">
        <v>0</v>
      </c>
      <c r="AJ641" s="301">
        <f t="shared" si="239"/>
        <v>3.1291374430605791E-2</v>
      </c>
      <c r="AK641" s="306"/>
      <c r="AL641" s="300">
        <f t="shared" ref="AL641:AP641" si="366">+AL629</f>
        <v>0.25685198180849134</v>
      </c>
      <c r="AM641" s="306">
        <f t="shared" si="276"/>
        <v>4007.3433110707842</v>
      </c>
      <c r="AN641" s="300">
        <f t="shared" si="366"/>
        <v>0.22001501192073977</v>
      </c>
      <c r="AO641" s="300">
        <f t="shared" si="366"/>
        <v>0.22470647515841483</v>
      </c>
      <c r="AP641" s="300">
        <f t="shared" si="366"/>
        <v>2.2515049996287968E-2</v>
      </c>
      <c r="AQ641" s="300">
        <f t="shared" ref="AQ641:AR641" si="367">+AQ629</f>
        <v>0.2021914251621269</v>
      </c>
      <c r="AR641" s="300">
        <f t="shared" si="367"/>
        <v>0.23830894308998221</v>
      </c>
      <c r="AS641" s="300">
        <f t="shared" ref="AS641:AU641" si="368">+AS629</f>
        <v>0.23711737421114179</v>
      </c>
      <c r="AT641" s="300">
        <f t="shared" si="368"/>
        <v>0.19773579072842445</v>
      </c>
      <c r="AU641" s="300">
        <f t="shared" si="368"/>
        <v>0.2021914251621269</v>
      </c>
      <c r="AV641" s="300">
        <f t="shared" si="358"/>
        <v>2.2515049996287968E-2</v>
      </c>
      <c r="AW641" s="300">
        <f t="shared" si="168"/>
        <v>0.22470647515841488</v>
      </c>
      <c r="AX641" s="300">
        <f t="shared" si="345"/>
        <v>0.19773579072842445</v>
      </c>
      <c r="AY641" s="300" t="e">
        <v>#DIV/0!</v>
      </c>
      <c r="AZ641" s="300"/>
      <c r="BA641" s="235"/>
      <c r="BB641" s="235"/>
      <c r="BC641" s="235"/>
      <c r="BD641" s="235"/>
    </row>
    <row r="642" spans="1:56" x14ac:dyDescent="0.25">
      <c r="A642" s="283">
        <v>2033</v>
      </c>
      <c r="B642" s="283">
        <v>2</v>
      </c>
      <c r="C642" s="283">
        <v>28</v>
      </c>
      <c r="D642" s="283">
        <v>28</v>
      </c>
      <c r="F642" s="286">
        <v>0</v>
      </c>
      <c r="G642" s="290">
        <f t="shared" si="340"/>
        <v>2.4863098176499582E-2</v>
      </c>
      <c r="H642" s="290">
        <f t="shared" si="340"/>
        <v>7.0904434199795849E-2</v>
      </c>
      <c r="I642" s="291">
        <f t="shared" si="219"/>
        <v>3.1327824545639323E-2</v>
      </c>
      <c r="J642" s="301">
        <f t="shared" si="203"/>
        <v>3.2253455281169081E-2</v>
      </c>
      <c r="Q642" s="309"/>
      <c r="U642" s="298" t="e">
        <f>(Company_data!U642+Misc!T642)/(Company_data!J642-Company_data!I642)</f>
        <v>#DIV/0!</v>
      </c>
      <c r="V642" s="292" t="e">
        <f t="shared" si="161"/>
        <v>#DIV/0!</v>
      </c>
      <c r="W642" s="299">
        <v>1</v>
      </c>
      <c r="X642" s="290">
        <f t="shared" si="341"/>
        <v>4.6041336023296249E-2</v>
      </c>
      <c r="Y642" s="300">
        <f t="shared" si="341"/>
        <v>7.0904434199795849E-2</v>
      </c>
      <c r="Z642" s="296"/>
      <c r="AA642" s="296"/>
      <c r="AC642" s="300">
        <f t="shared" si="180"/>
        <v>2.5323012214212796E-3</v>
      </c>
      <c r="AD642" s="292">
        <v>0</v>
      </c>
      <c r="AE642" s="301">
        <f t="shared" si="234"/>
        <v>3.1327824545639323E-2</v>
      </c>
      <c r="AF642" s="292">
        <v>0</v>
      </c>
      <c r="AG642" s="292">
        <v>0</v>
      </c>
      <c r="AH642" s="292">
        <v>0</v>
      </c>
      <c r="AI642" s="292">
        <v>0</v>
      </c>
      <c r="AJ642" s="301">
        <f t="shared" si="239"/>
        <v>3.1327824545639323E-2</v>
      </c>
      <c r="AK642" s="306"/>
      <c r="AL642" s="300">
        <f t="shared" ref="AL642:AP642" si="369">+AL630</f>
        <v>0.25412733195114739</v>
      </c>
      <c r="AM642" s="306">
        <f t="shared" si="276"/>
        <v>3619.5358938703862</v>
      </c>
      <c r="AN642" s="300">
        <f t="shared" si="369"/>
        <v>0.20815811594393818</v>
      </c>
      <c r="AO642" s="300">
        <f t="shared" si="369"/>
        <v>0.19442034566442604</v>
      </c>
      <c r="AP642" s="300">
        <f t="shared" si="369"/>
        <v>1.3232062033328705E-2</v>
      </c>
      <c r="AQ642" s="300">
        <f t="shared" ref="AQ642:AR642" si="370">+AQ630</f>
        <v>0.18118828363109737</v>
      </c>
      <c r="AR642" s="300">
        <f t="shared" si="370"/>
        <v>0.22926423377464777</v>
      </c>
      <c r="AS642" s="300">
        <f t="shared" ref="AS642:AU642" si="371">+AS630</f>
        <v>0.23355687164157501</v>
      </c>
      <c r="AT642" s="300">
        <f t="shared" si="371"/>
        <v>0.17845089501740749</v>
      </c>
      <c r="AU642" s="300">
        <f t="shared" si="371"/>
        <v>0.18118828363109737</v>
      </c>
      <c r="AV642" s="300">
        <f t="shared" si="358"/>
        <v>1.3232062033328705E-2</v>
      </c>
      <c r="AW642" s="300">
        <f t="shared" si="168"/>
        <v>0.19442034566442609</v>
      </c>
      <c r="AX642" s="300">
        <f t="shared" si="345"/>
        <v>0.17845089501740749</v>
      </c>
      <c r="AY642" s="300" t="e">
        <v>#DIV/0!</v>
      </c>
      <c r="AZ642" s="300"/>
      <c r="BA642" s="235"/>
      <c r="BB642" s="235"/>
      <c r="BC642" s="235"/>
      <c r="BD642" s="235"/>
    </row>
    <row r="643" spans="1:56" x14ac:dyDescent="0.25">
      <c r="A643" s="283">
        <v>2033</v>
      </c>
      <c r="B643" s="283">
        <v>3</v>
      </c>
      <c r="C643" s="283">
        <v>31</v>
      </c>
      <c r="D643" s="283">
        <v>31</v>
      </c>
      <c r="F643" s="286">
        <v>0</v>
      </c>
      <c r="G643" s="290">
        <f t="shared" si="340"/>
        <v>4.5783957213476299E-2</v>
      </c>
      <c r="H643" s="290">
        <f t="shared" si="340"/>
        <v>0.13056641447515024</v>
      </c>
      <c r="I643" s="291">
        <f t="shared" si="219"/>
        <v>3.2106926531423899E-2</v>
      </c>
      <c r="J643" s="301">
        <f t="shared" si="203"/>
        <v>3.2253455281169081E-2</v>
      </c>
      <c r="Q643" s="309"/>
      <c r="U643" s="298" t="e">
        <f>(Company_data!U643+Misc!T643)/(Company_data!J643-Company_data!I643)</f>
        <v>#DIV/0!</v>
      </c>
      <c r="V643" s="292" t="e">
        <f t="shared" si="161"/>
        <v>#DIV/0!</v>
      </c>
      <c r="W643" s="299">
        <v>1</v>
      </c>
      <c r="X643" s="290">
        <f t="shared" si="341"/>
        <v>8.4782457261673966E-2</v>
      </c>
      <c r="Y643" s="300">
        <f t="shared" si="341"/>
        <v>0.13056641447515024</v>
      </c>
      <c r="Z643" s="296"/>
      <c r="AA643" s="296"/>
      <c r="AC643" s="300">
        <f t="shared" si="180"/>
        <v>4.211819821779041E-3</v>
      </c>
      <c r="AD643" s="292">
        <v>0</v>
      </c>
      <c r="AE643" s="301">
        <f t="shared" si="234"/>
        <v>3.2106926531423899E-2</v>
      </c>
      <c r="AF643" s="292">
        <v>0</v>
      </c>
      <c r="AG643" s="292">
        <v>0</v>
      </c>
      <c r="AH643" s="292">
        <v>0</v>
      </c>
      <c r="AI643" s="292">
        <v>0</v>
      </c>
      <c r="AJ643" s="301">
        <f t="shared" si="239"/>
        <v>3.2106926531423899E-2</v>
      </c>
      <c r="AK643" s="306"/>
      <c r="AL643" s="300">
        <f t="shared" ref="AL643:AP643" si="372">+AL631</f>
        <v>0.26341834778300993</v>
      </c>
      <c r="AM643" s="306">
        <f t="shared" si="276"/>
        <v>4007.3433110707842</v>
      </c>
      <c r="AN643" s="300">
        <f t="shared" si="372"/>
        <v>0.25185875185444695</v>
      </c>
      <c r="AO643" s="300">
        <f t="shared" si="372"/>
        <v>0.29016393439975086</v>
      </c>
      <c r="AP643" s="300">
        <f t="shared" si="372"/>
        <v>7.8214908786427645E-2</v>
      </c>
      <c r="AQ643" s="300">
        <f t="shared" ref="AQ643:AR643" si="373">+AQ631</f>
        <v>0.21194902561332321</v>
      </c>
      <c r="AR643" s="300">
        <f t="shared" si="373"/>
        <v>0.21763439056953368</v>
      </c>
      <c r="AS643" s="300">
        <f t="shared" ref="AS643:AU643" si="374">+AS631</f>
        <v>0.25096710748081102</v>
      </c>
      <c r="AT643" s="300">
        <f t="shared" si="374"/>
        <v>0.19740508523261727</v>
      </c>
      <c r="AU643" s="300">
        <f t="shared" si="374"/>
        <v>0.21194902561332321</v>
      </c>
      <c r="AV643" s="300">
        <f t="shared" si="358"/>
        <v>7.8214908786427645E-2</v>
      </c>
      <c r="AW643" s="300">
        <f t="shared" si="168"/>
        <v>0.29016393439975086</v>
      </c>
      <c r="AX643" s="300">
        <f t="shared" si="345"/>
        <v>0.19740508523261727</v>
      </c>
      <c r="AY643" s="300" t="e">
        <v>#DIV/0!</v>
      </c>
      <c r="AZ643" s="300"/>
      <c r="BA643" s="235"/>
      <c r="BB643" s="235"/>
      <c r="BC643" s="235"/>
      <c r="BD643" s="235"/>
    </row>
    <row r="644" spans="1:56" x14ac:dyDescent="0.25">
      <c r="A644" s="283">
        <v>2033</v>
      </c>
      <c r="B644" s="283">
        <v>4</v>
      </c>
      <c r="C644" s="283">
        <v>30</v>
      </c>
      <c r="D644" s="283">
        <v>31</v>
      </c>
      <c r="F644" s="286">
        <v>0</v>
      </c>
      <c r="G644" s="290">
        <f t="shared" si="340"/>
        <v>8.0774034073035877E-2</v>
      </c>
      <c r="H644" s="290">
        <f t="shared" si="340"/>
        <v>0.23035090572087194</v>
      </c>
      <c r="I644" s="291">
        <f t="shared" si="219"/>
        <v>3.2707454333999561E-2</v>
      </c>
      <c r="J644" s="301">
        <f t="shared" si="203"/>
        <v>3.2253455281169081E-2</v>
      </c>
      <c r="Q644" s="309"/>
      <c r="U644" s="298" t="e">
        <f>(Company_data!U644+Misc!T644)/(Company_data!J644-Company_data!I644)</f>
        <v>#DIV/0!</v>
      </c>
      <c r="V644" s="292" t="e">
        <f t="shared" si="161"/>
        <v>#DIV/0!</v>
      </c>
      <c r="W644" s="299">
        <v>1</v>
      </c>
      <c r="X644" s="290">
        <f t="shared" si="341"/>
        <v>0.14957687164783606</v>
      </c>
      <c r="Y644" s="300">
        <f t="shared" si="341"/>
        <v>0.23035090572087194</v>
      </c>
      <c r="Z644" s="296"/>
      <c r="AA644" s="296"/>
      <c r="AC644" s="300">
        <f t="shared" si="180"/>
        <v>7.6783635240290646E-3</v>
      </c>
      <c r="AD644" s="292">
        <v>0</v>
      </c>
      <c r="AE644" s="301">
        <f t="shared" si="234"/>
        <v>3.2707454333999561E-2</v>
      </c>
      <c r="AF644" s="292">
        <v>0</v>
      </c>
      <c r="AG644" s="292">
        <v>0</v>
      </c>
      <c r="AH644" s="292">
        <v>0</v>
      </c>
      <c r="AI644" s="292">
        <v>0</v>
      </c>
      <c r="AJ644" s="301">
        <f t="shared" si="239"/>
        <v>3.2707454333999561E-2</v>
      </c>
      <c r="AK644" s="306"/>
      <c r="AL644" s="300">
        <f t="shared" ref="AL644:AP644" si="375">+AL632</f>
        <v>0.28575980192912315</v>
      </c>
      <c r="AM644" s="306">
        <f t="shared" si="276"/>
        <v>4007.3433110707842</v>
      </c>
      <c r="AN644" s="300">
        <f t="shared" si="375"/>
        <v>0.28664691339576726</v>
      </c>
      <c r="AO644" s="300">
        <f t="shared" si="375"/>
        <v>0.28483534127035615</v>
      </c>
      <c r="AP644" s="300">
        <f t="shared" si="375"/>
        <v>7.9240272739288672E-2</v>
      </c>
      <c r="AQ644" s="300">
        <f t="shared" ref="AQ644:AR644" si="376">+AQ632</f>
        <v>0.20559506853106746</v>
      </c>
      <c r="AR644" s="300">
        <f t="shared" si="376"/>
        <v>0.20498576785608733</v>
      </c>
      <c r="AS644" s="300">
        <f t="shared" ref="AS644:AU644" si="377">+AS632</f>
        <v>0.28008337680873507</v>
      </c>
      <c r="AT644" s="300">
        <f t="shared" si="377"/>
        <v>0.29549858721386341</v>
      </c>
      <c r="AU644" s="300">
        <f t="shared" si="377"/>
        <v>0.20559506853106746</v>
      </c>
      <c r="AV644" s="300">
        <f t="shared" si="358"/>
        <v>7.9240272739288672E-2</v>
      </c>
      <c r="AW644" s="300">
        <f t="shared" si="168"/>
        <v>0.28483534127035615</v>
      </c>
      <c r="AX644" s="300">
        <f t="shared" si="345"/>
        <v>0.20715988667684943</v>
      </c>
      <c r="AY644" s="300" t="e">
        <v>#DIV/0!</v>
      </c>
      <c r="AZ644" s="300"/>
      <c r="BA644" s="235"/>
      <c r="BB644" s="235"/>
      <c r="BC644" s="235"/>
      <c r="BD644" s="235"/>
    </row>
    <row r="645" spans="1:56" x14ac:dyDescent="0.25">
      <c r="A645" s="283">
        <v>2033</v>
      </c>
      <c r="B645" s="283">
        <v>5</v>
      </c>
      <c r="C645" s="283">
        <v>31</v>
      </c>
      <c r="D645" s="283">
        <v>30</v>
      </c>
      <c r="F645" s="286">
        <v>0</v>
      </c>
      <c r="G645" s="290">
        <f t="shared" si="340"/>
        <v>0.14754856930858176</v>
      </c>
      <c r="H645" s="290">
        <f t="shared" si="340"/>
        <v>0.42077812465474679</v>
      </c>
      <c r="I645" s="291">
        <f t="shared" si="219"/>
        <v>3.2211093719053466E-2</v>
      </c>
      <c r="J645" s="301">
        <f t="shared" si="203"/>
        <v>3.2253455281169081E-2</v>
      </c>
      <c r="Q645" s="309"/>
      <c r="U645" s="298" t="e">
        <f>(Company_data!U645+Misc!T645)/(Company_data!J645-Company_data!I645)</f>
        <v>#DIV/0!</v>
      </c>
      <c r="V645" s="292" t="e">
        <f t="shared" ref="V645:V708" si="378">U645/E645</f>
        <v>#DIV/0!</v>
      </c>
      <c r="W645" s="299">
        <v>1</v>
      </c>
      <c r="X645" s="290">
        <f t="shared" si="341"/>
        <v>0.273229555346165</v>
      </c>
      <c r="Y645" s="300">
        <f t="shared" si="341"/>
        <v>0.42077812465474679</v>
      </c>
      <c r="Z645" s="296"/>
      <c r="AA645" s="296"/>
      <c r="AC645" s="300">
        <f t="shared" si="180"/>
        <v>1.3573487892088607E-2</v>
      </c>
      <c r="AD645" s="292">
        <v>0</v>
      </c>
      <c r="AE645" s="301">
        <f t="shared" si="234"/>
        <v>3.2211093719053466E-2</v>
      </c>
      <c r="AF645" s="292">
        <v>0</v>
      </c>
      <c r="AG645" s="292">
        <v>0</v>
      </c>
      <c r="AH645" s="292">
        <v>0</v>
      </c>
      <c r="AI645" s="292">
        <v>0</v>
      </c>
      <c r="AJ645" s="301">
        <f t="shared" si="239"/>
        <v>3.2211093719053466E-2</v>
      </c>
      <c r="AK645" s="306"/>
      <c r="AL645" s="300">
        <f t="shared" ref="AL645:AP645" si="379">+AL633</f>
        <v>0.34198181209096601</v>
      </c>
      <c r="AM645" s="306">
        <f t="shared" si="276"/>
        <v>3878.0741720039846</v>
      </c>
      <c r="AN645" s="300">
        <f t="shared" si="379"/>
        <v>0.37172530110952146</v>
      </c>
      <c r="AO645" s="300">
        <f t="shared" si="379"/>
        <v>0.36841613278121893</v>
      </c>
      <c r="AP645" s="300">
        <f t="shared" si="379"/>
        <v>0.14474687328024421</v>
      </c>
      <c r="AQ645" s="300">
        <f t="shared" ref="AQ645:AR645" si="380">+AQ633</f>
        <v>0.22366925950097472</v>
      </c>
      <c r="AR645" s="300">
        <f t="shared" si="380"/>
        <v>0.19443324278238425</v>
      </c>
      <c r="AS645" s="300">
        <f t="shared" ref="AS645:AU645" si="381">+AS633</f>
        <v>0.35060038007166283</v>
      </c>
      <c r="AT645" s="300">
        <f t="shared" si="381"/>
        <v>0.38818390379325174</v>
      </c>
      <c r="AU645" s="300">
        <f t="shared" si="381"/>
        <v>0.22366925950097472</v>
      </c>
      <c r="AV645" s="300">
        <f t="shared" si="358"/>
        <v>0.14474687328024421</v>
      </c>
      <c r="AW645" s="300">
        <f t="shared" si="168"/>
        <v>0.36841613278121893</v>
      </c>
      <c r="AX645" s="300">
        <f t="shared" si="345"/>
        <v>0.2268170855032294</v>
      </c>
      <c r="AY645" s="300" t="e">
        <v>#DIV/0!</v>
      </c>
      <c r="AZ645" s="300"/>
      <c r="BA645" s="235"/>
      <c r="BB645" s="235"/>
      <c r="BC645" s="235"/>
      <c r="BD645" s="235"/>
    </row>
    <row r="646" spans="1:56" x14ac:dyDescent="0.25">
      <c r="A646" s="283">
        <v>2033</v>
      </c>
      <c r="B646" s="283">
        <v>6</v>
      </c>
      <c r="C646" s="283">
        <v>30</v>
      </c>
      <c r="D646" s="283">
        <v>31</v>
      </c>
      <c r="F646" s="286">
        <v>0</v>
      </c>
      <c r="G646" s="290">
        <f t="shared" si="340"/>
        <v>0.19210564291069007</v>
      </c>
      <c r="H646" s="290">
        <f t="shared" si="340"/>
        <v>0.54784571980836638</v>
      </c>
      <c r="I646" s="291">
        <f t="shared" si="219"/>
        <v>3.32701466606663E-2</v>
      </c>
      <c r="J646" s="301">
        <f t="shared" si="203"/>
        <v>3.2253455281169081E-2</v>
      </c>
      <c r="Q646" s="309"/>
      <c r="U646" s="298" t="e">
        <f>(Company_data!U646+Misc!T646)/(Company_data!J646-Company_data!I646)</f>
        <v>#DIV/0!</v>
      </c>
      <c r="V646" s="292" t="e">
        <f t="shared" si="378"/>
        <v>#DIV/0!</v>
      </c>
      <c r="W646" s="299">
        <v>1</v>
      </c>
      <c r="X646" s="290">
        <f t="shared" si="341"/>
        <v>0.35574007689767639</v>
      </c>
      <c r="Y646" s="300">
        <f t="shared" si="341"/>
        <v>0.54784571980836638</v>
      </c>
      <c r="Z646" s="296"/>
      <c r="AA646" s="296"/>
      <c r="AC646" s="300">
        <f t="shared" si="180"/>
        <v>1.8261523993612215E-2</v>
      </c>
      <c r="AD646" s="292">
        <v>0</v>
      </c>
      <c r="AE646" s="301">
        <f t="shared" si="234"/>
        <v>3.32701466606663E-2</v>
      </c>
      <c r="AF646" s="292">
        <v>0</v>
      </c>
      <c r="AG646" s="292">
        <v>0</v>
      </c>
      <c r="AH646" s="292">
        <v>0</v>
      </c>
      <c r="AI646" s="292">
        <v>0</v>
      </c>
      <c r="AJ646" s="301">
        <f t="shared" si="239"/>
        <v>3.32701466606663E-2</v>
      </c>
      <c r="AK646" s="306"/>
      <c r="AL646" s="300">
        <f t="shared" ref="AL646:AP646" si="382">+AL634</f>
        <v>0.38119007672532701</v>
      </c>
      <c r="AM646" s="306">
        <f t="shared" si="276"/>
        <v>4007.3433110707842</v>
      </c>
      <c r="AN646" s="300">
        <f t="shared" si="382"/>
        <v>0.41782355011228406</v>
      </c>
      <c r="AO646" s="300">
        <f t="shared" si="382"/>
        <v>0.41351507113355057</v>
      </c>
      <c r="AP646" s="300">
        <f t="shared" si="382"/>
        <v>0.18845788394368534</v>
      </c>
      <c r="AQ646" s="300">
        <f t="shared" ref="AQ646:AR646" si="383">+AQ634</f>
        <v>0.22505718718986523</v>
      </c>
      <c r="AR646" s="300">
        <f t="shared" si="383"/>
        <v>0.18908443381463697</v>
      </c>
      <c r="AS646" s="300">
        <f t="shared" ref="AS646:AU646" si="384">+AS634</f>
        <v>0.39748613852618775</v>
      </c>
      <c r="AT646" s="300">
        <f t="shared" si="384"/>
        <v>0.43937841206915679</v>
      </c>
      <c r="AU646" s="300">
        <f t="shared" si="384"/>
        <v>0.22505718718986523</v>
      </c>
      <c r="AV646" s="300">
        <f t="shared" si="358"/>
        <v>0.18845788394368534</v>
      </c>
      <c r="AW646" s="300">
        <f t="shared" ref="AW646:AW709" si="385">AU646+AV646</f>
        <v>0.41351507113355057</v>
      </c>
      <c r="AX646" s="300">
        <f t="shared" si="345"/>
        <v>0.22928165194927241</v>
      </c>
      <c r="AY646" s="300" t="e">
        <v>#DIV/0!</v>
      </c>
      <c r="AZ646" s="300"/>
      <c r="BA646" s="235"/>
      <c r="BB646" s="235"/>
      <c r="BC646" s="235"/>
      <c r="BD646" s="235"/>
    </row>
    <row r="647" spans="1:56" x14ac:dyDescent="0.25">
      <c r="A647" s="283">
        <v>2033</v>
      </c>
      <c r="B647" s="283">
        <v>7</v>
      </c>
      <c r="C647" s="283">
        <v>31</v>
      </c>
      <c r="D647" s="283">
        <v>30</v>
      </c>
      <c r="F647" s="286">
        <v>0</v>
      </c>
      <c r="G647" s="290">
        <f t="shared" si="340"/>
        <v>0.22773466057523425</v>
      </c>
      <c r="H647" s="290">
        <f t="shared" si="340"/>
        <v>0.64945233860806351</v>
      </c>
      <c r="I647" s="291">
        <f t="shared" si="219"/>
        <v>3.3307233503051287E-2</v>
      </c>
      <c r="J647" s="301">
        <f t="shared" si="203"/>
        <v>3.2253455281169081E-2</v>
      </c>
      <c r="Q647" s="309"/>
      <c r="U647" s="298" t="e">
        <f>(Company_data!U647+Misc!T647)/(Company_data!J647-Company_data!I647)</f>
        <v>#DIV/0!</v>
      </c>
      <c r="V647" s="292" t="e">
        <f t="shared" si="378"/>
        <v>#DIV/0!</v>
      </c>
      <c r="W647" s="299">
        <v>1</v>
      </c>
      <c r="X647" s="290">
        <f t="shared" si="341"/>
        <v>0.42171767803282922</v>
      </c>
      <c r="Y647" s="300">
        <f t="shared" si="341"/>
        <v>0.64945233860806351</v>
      </c>
      <c r="Z647" s="296"/>
      <c r="AA647" s="296"/>
      <c r="AC647" s="300">
        <f t="shared" si="180"/>
        <v>2.095007543896979E-2</v>
      </c>
      <c r="AD647" s="292">
        <v>0</v>
      </c>
      <c r="AE647" s="301">
        <f t="shared" si="234"/>
        <v>3.3307233503051287E-2</v>
      </c>
      <c r="AF647" s="292">
        <v>0</v>
      </c>
      <c r="AG647" s="292">
        <v>0</v>
      </c>
      <c r="AH647" s="292">
        <v>0</v>
      </c>
      <c r="AI647" s="292">
        <v>0</v>
      </c>
      <c r="AJ647" s="301">
        <f t="shared" si="239"/>
        <v>3.3307233503051287E-2</v>
      </c>
      <c r="AK647" s="306"/>
      <c r="AL647" s="300">
        <f t="shared" ref="AL647:AP647" si="386">+AL635</f>
        <v>0.4192504943819011</v>
      </c>
      <c r="AM647" s="306">
        <f t="shared" si="276"/>
        <v>3878.0741720039846</v>
      </c>
      <c r="AN647" s="300">
        <f t="shared" si="386"/>
        <v>0.46610383116153631</v>
      </c>
      <c r="AO647" s="300">
        <f t="shared" si="386"/>
        <v>0.4609962768859257</v>
      </c>
      <c r="AP647" s="300">
        <f t="shared" si="386"/>
        <v>0.22341036724566607</v>
      </c>
      <c r="AQ647" s="300">
        <f t="shared" ref="AQ647:AR647" si="387">+AQ635</f>
        <v>0.23758590964025958</v>
      </c>
      <c r="AR647" s="300">
        <f t="shared" si="387"/>
        <v>0.19151583380666684</v>
      </c>
      <c r="AS647" s="300">
        <f t="shared" ref="AS647:AU647" si="388">+AS635</f>
        <v>0.44271885536350936</v>
      </c>
      <c r="AT647" s="300">
        <f t="shared" si="388"/>
        <v>0.49171204021204523</v>
      </c>
      <c r="AU647" s="300">
        <f t="shared" si="388"/>
        <v>0.23758590964025958</v>
      </c>
      <c r="AV647" s="300">
        <f t="shared" si="358"/>
        <v>0.22341036724566607</v>
      </c>
      <c r="AW647" s="300">
        <f t="shared" si="385"/>
        <v>0.46099627688592565</v>
      </c>
      <c r="AX647" s="300">
        <f t="shared" si="345"/>
        <v>0.24264952633210657</v>
      </c>
      <c r="AY647" s="300" t="e">
        <v>#DIV/0!</v>
      </c>
      <c r="AZ647" s="300"/>
      <c r="BA647" s="235"/>
      <c r="BB647" s="235"/>
      <c r="BC647" s="235"/>
      <c r="BD647" s="235"/>
    </row>
    <row r="648" spans="1:56" x14ac:dyDescent="0.25">
      <c r="A648" s="283">
        <v>2033</v>
      </c>
      <c r="B648" s="283">
        <v>8</v>
      </c>
      <c r="C648" s="283">
        <v>31</v>
      </c>
      <c r="D648" s="283">
        <v>31</v>
      </c>
      <c r="F648" s="286">
        <v>0</v>
      </c>
      <c r="G648" s="290">
        <f t="shared" si="340"/>
        <v>0.23046146829740827</v>
      </c>
      <c r="H648" s="290">
        <f t="shared" si="340"/>
        <v>0.65722863250916419</v>
      </c>
      <c r="I648" s="291">
        <f t="shared" si="219"/>
        <v>3.1707928155365571E-2</v>
      </c>
      <c r="J648" s="301">
        <f t="shared" si="203"/>
        <v>3.2253455281169081E-2</v>
      </c>
      <c r="Q648" s="309"/>
      <c r="U648" s="298" t="e">
        <f>(Company_data!U648+Misc!T648)/(Company_data!J648-Company_data!I648)</f>
        <v>#DIV/0!</v>
      </c>
      <c r="V648" s="292" t="e">
        <f t="shared" si="378"/>
        <v>#DIV/0!</v>
      </c>
      <c r="W648" s="299">
        <v>1</v>
      </c>
      <c r="X648" s="290">
        <f t="shared" si="341"/>
        <v>0.42676716421175581</v>
      </c>
      <c r="Y648" s="300">
        <f t="shared" si="341"/>
        <v>0.65722863250916419</v>
      </c>
      <c r="Z648" s="296"/>
      <c r="AA648" s="296"/>
      <c r="AC648" s="300">
        <f t="shared" si="180"/>
        <v>2.1200923629327871E-2</v>
      </c>
      <c r="AD648" s="292">
        <v>0</v>
      </c>
      <c r="AE648" s="301">
        <f t="shared" si="234"/>
        <v>3.1707928155365571E-2</v>
      </c>
      <c r="AF648" s="292">
        <v>0</v>
      </c>
      <c r="AG648" s="292">
        <v>0</v>
      </c>
      <c r="AH648" s="292">
        <v>0</v>
      </c>
      <c r="AI648" s="292">
        <v>0</v>
      </c>
      <c r="AJ648" s="301">
        <f t="shared" si="239"/>
        <v>3.1707928155365571E-2</v>
      </c>
      <c r="AK648" s="306"/>
      <c r="AL648" s="300">
        <f t="shared" ref="AL648:AP648" si="389">+AL636</f>
        <v>0.43061665815574907</v>
      </c>
      <c r="AM648" s="306">
        <f t="shared" si="276"/>
        <v>2867.4019169779995</v>
      </c>
      <c r="AN648" s="300">
        <f t="shared" si="389"/>
        <v>0.46915796091722339</v>
      </c>
      <c r="AO648" s="300">
        <f t="shared" si="389"/>
        <v>0.46398925074024511</v>
      </c>
      <c r="AP648" s="300">
        <f t="shared" si="389"/>
        <v>0.22608539753345999</v>
      </c>
      <c r="AQ648" s="300">
        <f t="shared" ref="AQ648:AR648" si="390">+AQ636</f>
        <v>0.237903853206785</v>
      </c>
      <c r="AR648" s="300">
        <f t="shared" si="390"/>
        <v>0.20015518985834077</v>
      </c>
      <c r="AS648" s="300">
        <f t="shared" ref="AS648:AU648" si="391">+AS636</f>
        <v>0.45359099683661164</v>
      </c>
      <c r="AT648" s="300">
        <f t="shared" si="391"/>
        <v>0.49507760733687717</v>
      </c>
      <c r="AU648" s="300">
        <f t="shared" si="391"/>
        <v>0.237903853206785</v>
      </c>
      <c r="AV648" s="300">
        <f t="shared" si="358"/>
        <v>0.22608539753345999</v>
      </c>
      <c r="AW648" s="300">
        <f t="shared" si="385"/>
        <v>0.463989250740245</v>
      </c>
      <c r="AX648" s="300">
        <f t="shared" si="345"/>
        <v>0.24303291417673395</v>
      </c>
      <c r="AY648" s="300" t="e">
        <v>#DIV/0!</v>
      </c>
      <c r="AZ648" s="300"/>
      <c r="BA648" s="235"/>
      <c r="BB648" s="235"/>
      <c r="BC648" s="235"/>
      <c r="BD648" s="235"/>
    </row>
    <row r="649" spans="1:56" x14ac:dyDescent="0.25">
      <c r="A649" s="283">
        <v>2033</v>
      </c>
      <c r="B649" s="283">
        <v>9</v>
      </c>
      <c r="C649" s="283">
        <v>30</v>
      </c>
      <c r="D649" s="283">
        <v>31</v>
      </c>
      <c r="F649" s="286">
        <v>0</v>
      </c>
      <c r="G649" s="290">
        <f t="shared" si="340"/>
        <v>0.19600423226971972</v>
      </c>
      <c r="H649" s="290">
        <f t="shared" si="340"/>
        <v>0.55896369355069819</v>
      </c>
      <c r="I649" s="291">
        <f t="shared" si="219"/>
        <v>3.222580735008565E-2</v>
      </c>
      <c r="J649" s="301">
        <f t="shared" si="203"/>
        <v>3.2253455281169081E-2</v>
      </c>
      <c r="Q649" s="309"/>
      <c r="U649" s="298" t="e">
        <f>(Company_data!U649+Misc!T649)/(Company_data!J649-Company_data!I649)</f>
        <v>#DIV/0!</v>
      </c>
      <c r="V649" s="292" t="e">
        <f t="shared" si="378"/>
        <v>#DIV/0!</v>
      </c>
      <c r="W649" s="299">
        <v>1</v>
      </c>
      <c r="X649" s="290">
        <f t="shared" si="341"/>
        <v>0.36295946128097856</v>
      </c>
      <c r="Y649" s="300">
        <f t="shared" si="341"/>
        <v>0.55896369355069819</v>
      </c>
      <c r="Z649" s="296"/>
      <c r="AA649" s="296"/>
      <c r="AC649" s="300">
        <f t="shared" si="180"/>
        <v>1.863212311835661E-2</v>
      </c>
      <c r="AD649" s="292">
        <v>0</v>
      </c>
      <c r="AE649" s="301">
        <f t="shared" si="234"/>
        <v>3.222580735008565E-2</v>
      </c>
      <c r="AF649" s="292">
        <v>0</v>
      </c>
      <c r="AG649" s="292">
        <v>0</v>
      </c>
      <c r="AH649" s="292">
        <v>0</v>
      </c>
      <c r="AI649" s="292">
        <v>0</v>
      </c>
      <c r="AJ649" s="301">
        <f t="shared" si="239"/>
        <v>3.222580735008565E-2</v>
      </c>
      <c r="AK649" s="306"/>
      <c r="AL649" s="300">
        <f t="shared" ref="AL649:AP649" si="392">+AL637</f>
        <v>0.40763148361526186</v>
      </c>
      <c r="AM649" s="306">
        <f t="shared" si="276"/>
        <v>2867.4019169779995</v>
      </c>
      <c r="AN649" s="300">
        <f t="shared" si="392"/>
        <v>0.42194723793731004</v>
      </c>
      <c r="AO649" s="300">
        <f t="shared" si="392"/>
        <v>0.41755132274355644</v>
      </c>
      <c r="AP649" s="300">
        <f t="shared" si="392"/>
        <v>0.19228244573081438</v>
      </c>
      <c r="AQ649" s="300">
        <f t="shared" ref="AQ649:AR649" si="393">+AQ637</f>
        <v>0.22526887701274206</v>
      </c>
      <c r="AR649" s="300">
        <f t="shared" si="393"/>
        <v>0.21162725134554208</v>
      </c>
      <c r="AS649" s="300">
        <f t="shared" ref="AS649:AU649" si="394">+AS637</f>
        <v>0.42205711350217673</v>
      </c>
      <c r="AT649" s="300">
        <f t="shared" si="394"/>
        <v>0.44394783294076573</v>
      </c>
      <c r="AU649" s="300">
        <f t="shared" si="394"/>
        <v>0.22526887701274206</v>
      </c>
      <c r="AV649" s="300">
        <f t="shared" si="358"/>
        <v>0.19228244573081438</v>
      </c>
      <c r="AW649" s="300">
        <f t="shared" si="385"/>
        <v>0.41755132274355644</v>
      </c>
      <c r="AX649" s="300">
        <f t="shared" si="345"/>
        <v>0.22958737196878942</v>
      </c>
      <c r="AY649" s="300" t="e">
        <v>#DIV/0!</v>
      </c>
      <c r="AZ649" s="300"/>
      <c r="BA649" s="235"/>
      <c r="BB649" s="235"/>
      <c r="BC649" s="235"/>
      <c r="BD649" s="235"/>
    </row>
    <row r="650" spans="1:56" x14ac:dyDescent="0.25">
      <c r="A650" s="283">
        <v>2033</v>
      </c>
      <c r="B650" s="283">
        <v>10</v>
      </c>
      <c r="C650" s="283">
        <v>31</v>
      </c>
      <c r="D650" s="283">
        <v>30</v>
      </c>
      <c r="F650" s="286">
        <v>0</v>
      </c>
      <c r="G650" s="290">
        <f t="shared" ref="G650:H665" si="395">+G638</f>
        <v>0.14017281838261053</v>
      </c>
      <c r="H650" s="290">
        <f t="shared" si="395"/>
        <v>0.39974400241897001</v>
      </c>
      <c r="I650" s="291">
        <f t="shared" si="219"/>
        <v>3.1422201488634983E-2</v>
      </c>
      <c r="J650" s="301">
        <f t="shared" si="203"/>
        <v>3.2253455281169088E-2</v>
      </c>
      <c r="Q650" s="309"/>
      <c r="U650" s="298" t="e">
        <f>(Company_data!U650+Misc!T650)/(Company_data!J650-Company_data!I650)</f>
        <v>#DIV/0!</v>
      </c>
      <c r="V650" s="292" t="e">
        <f t="shared" si="378"/>
        <v>#DIV/0!</v>
      </c>
      <c r="W650" s="299">
        <v>1</v>
      </c>
      <c r="X650" s="290">
        <f t="shared" ref="X650:Y665" si="396">+X638</f>
        <v>0.25957118403635948</v>
      </c>
      <c r="Y650" s="300">
        <f t="shared" si="396"/>
        <v>0.39974400241897001</v>
      </c>
      <c r="Z650" s="296"/>
      <c r="AA650" s="296"/>
      <c r="AC650" s="300">
        <f t="shared" ref="AC650:AC713" si="397">AC638</f>
        <v>1.2894967819966775E-2</v>
      </c>
      <c r="AD650" s="292">
        <v>0</v>
      </c>
      <c r="AE650" s="301">
        <f t="shared" si="234"/>
        <v>3.1422201488634983E-2</v>
      </c>
      <c r="AF650" s="292">
        <v>0</v>
      </c>
      <c r="AG650" s="292">
        <v>0</v>
      </c>
      <c r="AH650" s="292">
        <v>0</v>
      </c>
      <c r="AI650" s="292">
        <v>0</v>
      </c>
      <c r="AJ650" s="301">
        <f t="shared" si="239"/>
        <v>3.1422201488634983E-2</v>
      </c>
      <c r="AK650" s="306"/>
      <c r="AL650" s="300">
        <f t="shared" ref="AL650:AP650" si="398">+AL638</f>
        <v>0.36376902970957392</v>
      </c>
      <c r="AM650" s="306">
        <f t="shared" si="276"/>
        <v>2774.9050809464507</v>
      </c>
      <c r="AN650" s="300">
        <f t="shared" si="398"/>
        <v>0.36218640168769745</v>
      </c>
      <c r="AO650" s="300">
        <f t="shared" si="398"/>
        <v>0.35904265415253489</v>
      </c>
      <c r="AP650" s="300">
        <f t="shared" si="398"/>
        <v>0.13751117530207277</v>
      </c>
      <c r="AQ650" s="300">
        <f t="shared" ref="AQ650:AR650" si="399">+AQ638</f>
        <v>0.22153147885046212</v>
      </c>
      <c r="AR650" s="300">
        <f t="shared" si="399"/>
        <v>0.22359621132696336</v>
      </c>
      <c r="AS650" s="300">
        <f t="shared" ref="AS650:AU650" si="400">+AS638</f>
        <v>0.36771134065040612</v>
      </c>
      <c r="AT650" s="300">
        <f t="shared" si="400"/>
        <v>0.37780503103945068</v>
      </c>
      <c r="AU650" s="300">
        <f t="shared" si="400"/>
        <v>0.22153147885046212</v>
      </c>
      <c r="AV650" s="300">
        <f t="shared" si="358"/>
        <v>0.13751117530207277</v>
      </c>
      <c r="AW650" s="300">
        <f t="shared" si="385"/>
        <v>0.35904265415253489</v>
      </c>
      <c r="AX650" s="300">
        <f t="shared" si="345"/>
        <v>0.22450471901920108</v>
      </c>
      <c r="AY650" s="300" t="e">
        <v>#DIV/0!</v>
      </c>
      <c r="AZ650" s="300"/>
      <c r="BA650" s="235"/>
      <c r="BB650" s="235"/>
      <c r="BC650" s="235"/>
      <c r="BD650" s="235"/>
    </row>
    <row r="651" spans="1:56" x14ac:dyDescent="0.25">
      <c r="A651" s="283">
        <v>2033</v>
      </c>
      <c r="B651" s="283">
        <v>11</v>
      </c>
      <c r="C651" s="283">
        <v>30</v>
      </c>
      <c r="D651" s="283">
        <v>31</v>
      </c>
      <c r="F651" s="286">
        <v>0</v>
      </c>
      <c r="G651" s="290">
        <f t="shared" si="395"/>
        <v>5.500895297353698E-2</v>
      </c>
      <c r="H651" s="290">
        <f t="shared" si="395"/>
        <v>0.15687420203321334</v>
      </c>
      <c r="I651" s="291">
        <f t="shared" si="219"/>
        <v>3.2209690339273976E-2</v>
      </c>
      <c r="J651" s="301">
        <f t="shared" si="203"/>
        <v>3.2253455281169081E-2</v>
      </c>
      <c r="Q651" s="309"/>
      <c r="U651" s="298" t="e">
        <f>(Company_data!U651+Misc!T651)/(Company_data!J651-Company_data!I651)</f>
        <v>#DIV/0!</v>
      </c>
      <c r="V651" s="292" t="e">
        <f t="shared" si="378"/>
        <v>#DIV/0!</v>
      </c>
      <c r="W651" s="299">
        <v>1</v>
      </c>
      <c r="X651" s="290">
        <f t="shared" si="396"/>
        <v>0.10186524905967639</v>
      </c>
      <c r="Y651" s="300">
        <f t="shared" si="396"/>
        <v>0.15687420203321334</v>
      </c>
      <c r="Z651" s="296"/>
      <c r="AA651" s="296"/>
      <c r="AC651" s="300">
        <f t="shared" si="397"/>
        <v>5.229140067773779E-3</v>
      </c>
      <c r="AD651" s="292">
        <v>0</v>
      </c>
      <c r="AE651" s="301">
        <f t="shared" si="234"/>
        <v>3.2209690339273976E-2</v>
      </c>
      <c r="AF651" s="292">
        <v>0</v>
      </c>
      <c r="AG651" s="292">
        <v>0</v>
      </c>
      <c r="AH651" s="292">
        <v>0</v>
      </c>
      <c r="AI651" s="292">
        <v>0</v>
      </c>
      <c r="AJ651" s="301">
        <f t="shared" si="239"/>
        <v>3.2209690339273976E-2</v>
      </c>
      <c r="AK651" s="306"/>
      <c r="AL651" s="300">
        <f t="shared" ref="AL651:AP651" si="401">+AL639</f>
        <v>0.2890046065090045</v>
      </c>
      <c r="AM651" s="306">
        <f t="shared" si="276"/>
        <v>2867.4019169779995</v>
      </c>
      <c r="AN651" s="300">
        <f t="shared" si="401"/>
        <v>0.25509476713844248</v>
      </c>
      <c r="AO651" s="300">
        <f t="shared" si="401"/>
        <v>0.25386104534902676</v>
      </c>
      <c r="AP651" s="300">
        <f t="shared" si="401"/>
        <v>5.3964426647113282E-2</v>
      </c>
      <c r="AQ651" s="300">
        <f t="shared" ref="AQ651:AR651" si="402">+AQ639</f>
        <v>0.1998966187019135</v>
      </c>
      <c r="AR651" s="300">
        <f t="shared" si="402"/>
        <v>0.2339956535354675</v>
      </c>
      <c r="AS651" s="300">
        <f t="shared" ref="AS651:AU651" si="403">+AS639</f>
        <v>0.2753375890527604</v>
      </c>
      <c r="AT651" s="300">
        <f t="shared" si="403"/>
        <v>0.2610088627308329</v>
      </c>
      <c r="AU651" s="300">
        <f t="shared" si="403"/>
        <v>0.1998966187019135</v>
      </c>
      <c r="AV651" s="300">
        <f t="shared" si="358"/>
        <v>5.3964426647113282E-2</v>
      </c>
      <c r="AW651" s="300">
        <f t="shared" si="385"/>
        <v>0.25386104534902676</v>
      </c>
      <c r="AX651" s="300">
        <f t="shared" si="345"/>
        <v>0.20084819997143574</v>
      </c>
      <c r="AY651" s="300" t="e">
        <v>#DIV/0!</v>
      </c>
      <c r="AZ651" s="300"/>
      <c r="BA651" s="235"/>
      <c r="BB651" s="235"/>
      <c r="BC651" s="235"/>
      <c r="BD651" s="235"/>
    </row>
    <row r="652" spans="1:56" x14ac:dyDescent="0.25">
      <c r="A652" s="283">
        <v>2033</v>
      </c>
      <c r="B652" s="283">
        <v>12</v>
      </c>
      <c r="C652" s="283">
        <v>31</v>
      </c>
      <c r="D652" s="283">
        <v>30</v>
      </c>
      <c r="F652" s="286">
        <v>0</v>
      </c>
      <c r="G652" s="290">
        <f t="shared" si="395"/>
        <v>2.9996936844413711E-2</v>
      </c>
      <c r="H652" s="290">
        <f t="shared" si="395"/>
        <v>8.5545084509641198E-2</v>
      </c>
      <c r="I652" s="291">
        <f t="shared" si="219"/>
        <v>3.3253782316229219E-2</v>
      </c>
      <c r="J652" s="301">
        <f t="shared" si="203"/>
        <v>3.2253455281169081E-2</v>
      </c>
      <c r="Q652" s="309"/>
      <c r="U652" s="298" t="e">
        <f>(Company_data!U652+Misc!T652)/(Company_data!J652-Company_data!I652)</f>
        <v>#DIV/0!</v>
      </c>
      <c r="V652" s="292" t="e">
        <f t="shared" si="378"/>
        <v>#DIV/0!</v>
      </c>
      <c r="W652" s="299">
        <v>1</v>
      </c>
      <c r="X652" s="290">
        <f t="shared" si="396"/>
        <v>5.554814766522749E-2</v>
      </c>
      <c r="Y652" s="300">
        <f t="shared" si="396"/>
        <v>8.5545084509641198E-2</v>
      </c>
      <c r="Z652" s="296"/>
      <c r="AA652" s="296"/>
      <c r="AC652" s="300">
        <f t="shared" si="397"/>
        <v>2.7595188551497161E-3</v>
      </c>
      <c r="AD652" s="292">
        <v>0</v>
      </c>
      <c r="AE652" s="301">
        <f t="shared" si="234"/>
        <v>3.3253782316229219E-2</v>
      </c>
      <c r="AF652" s="292">
        <v>0</v>
      </c>
      <c r="AG652" s="292">
        <v>0</v>
      </c>
      <c r="AH652" s="292">
        <v>0</v>
      </c>
      <c r="AI652" s="292">
        <v>0</v>
      </c>
      <c r="AJ652" s="301">
        <f t="shared" si="239"/>
        <v>3.3253782316229219E-2</v>
      </c>
      <c r="AK652" s="306"/>
      <c r="AL652" s="300">
        <f t="shared" ref="AL652:AP652" si="404">+AL640</f>
        <v>0.26895672518051211</v>
      </c>
      <c r="AM652" s="306">
        <f t="shared" si="276"/>
        <v>2774.9050809464507</v>
      </c>
      <c r="AN652" s="300">
        <f t="shared" si="404"/>
        <v>0.23172536409969521</v>
      </c>
      <c r="AO652" s="300">
        <f t="shared" si="404"/>
        <v>0.23105260316533452</v>
      </c>
      <c r="AP652" s="300">
        <f t="shared" si="404"/>
        <v>2.9427346104136727E-2</v>
      </c>
      <c r="AQ652" s="300">
        <f t="shared" ref="AQ652:AR652" si="405">+AQ640</f>
        <v>0.2016252570611978</v>
      </c>
      <c r="AR652" s="300">
        <f t="shared" si="405"/>
        <v>0.23895978833609846</v>
      </c>
      <c r="AS652" s="300">
        <f t="shared" ref="AS652:AU652" si="406">+AS640</f>
        <v>0.25118530449085791</v>
      </c>
      <c r="AT652" s="300">
        <f t="shared" si="406"/>
        <v>0.19592106001682782</v>
      </c>
      <c r="AU652" s="300">
        <f t="shared" si="406"/>
        <v>0.2016252570611978</v>
      </c>
      <c r="AV652" s="300">
        <f t="shared" si="358"/>
        <v>2.9427346104136727E-2</v>
      </c>
      <c r="AW652" s="300">
        <f t="shared" si="385"/>
        <v>0.23105260316533452</v>
      </c>
      <c r="AX652" s="300">
        <f t="shared" si="345"/>
        <v>0.19592106001682782</v>
      </c>
      <c r="AY652" s="300" t="e">
        <v>#DIV/0!</v>
      </c>
      <c r="AZ652" s="300"/>
      <c r="BA652" s="235">
        <f>AVERAGE(AU641:AU652)</f>
        <v>0.21445518700848457</v>
      </c>
      <c r="BB652" s="235">
        <f>AVERAGE(AV641:AV652)</f>
        <v>0.11575735077854382</v>
      </c>
      <c r="BC652" s="235">
        <f t="shared" ref="BC652" si="407">AVERAGE(AW641:AW652)</f>
        <v>0.33021253778702836</v>
      </c>
      <c r="BD652" s="235">
        <f>AVERAGE(AL641:AL652)</f>
        <v>0.33021319582000569</v>
      </c>
    </row>
    <row r="653" spans="1:56" x14ac:dyDescent="0.25">
      <c r="A653" s="283">
        <v>2034</v>
      </c>
      <c r="B653" s="283">
        <v>1</v>
      </c>
      <c r="C653" s="283">
        <v>31</v>
      </c>
      <c r="D653" s="283">
        <v>31</v>
      </c>
      <c r="F653" s="286">
        <v>0</v>
      </c>
      <c r="G653" s="290">
        <f t="shared" si="395"/>
        <v>1.8543038718509181E-2</v>
      </c>
      <c r="H653" s="290">
        <f t="shared" si="395"/>
        <v>5.288092655820039E-2</v>
      </c>
      <c r="I653" s="291">
        <f t="shared" si="219"/>
        <v>3.1291374430605791E-2</v>
      </c>
      <c r="J653" s="301">
        <f t="shared" si="203"/>
        <v>3.2253455281169088E-2</v>
      </c>
      <c r="Q653" s="309"/>
      <c r="U653" s="298" t="e">
        <f>(Company_data!U653+Misc!T653)/(Company_data!J653-Company_data!I653)</f>
        <v>#DIV/0!</v>
      </c>
      <c r="V653" s="292" t="e">
        <f t="shared" si="378"/>
        <v>#DIV/0!</v>
      </c>
      <c r="W653" s="299">
        <v>1</v>
      </c>
      <c r="X653" s="290">
        <f t="shared" si="396"/>
        <v>3.433788783969121E-2</v>
      </c>
      <c r="Y653" s="300">
        <f t="shared" si="396"/>
        <v>5.288092655820039E-2</v>
      </c>
      <c r="Z653" s="296"/>
      <c r="AA653" s="296"/>
      <c r="AC653" s="300">
        <f t="shared" si="397"/>
        <v>1.7058363405871094E-3</v>
      </c>
      <c r="AD653" s="292">
        <v>0</v>
      </c>
      <c r="AE653" s="301">
        <f t="shared" si="234"/>
        <v>3.1291374430605791E-2</v>
      </c>
      <c r="AF653" s="292">
        <v>0</v>
      </c>
      <c r="AG653" s="292">
        <v>0</v>
      </c>
      <c r="AH653" s="292">
        <v>0</v>
      </c>
      <c r="AI653" s="292">
        <v>0</v>
      </c>
      <c r="AJ653" s="301">
        <f t="shared" si="239"/>
        <v>3.1291374430605791E-2</v>
      </c>
      <c r="AK653" s="306"/>
      <c r="AL653" s="300">
        <f t="shared" ref="AL653:AP653" si="408">+AL641</f>
        <v>0.25685198180849134</v>
      </c>
      <c r="AM653" s="306">
        <f t="shared" si="276"/>
        <v>4007.3433110707842</v>
      </c>
      <c r="AN653" s="300">
        <f t="shared" si="408"/>
        <v>0.22001501192073977</v>
      </c>
      <c r="AO653" s="300">
        <f t="shared" si="408"/>
        <v>0.22470647515841483</v>
      </c>
      <c r="AP653" s="300">
        <f t="shared" si="408"/>
        <v>2.2515049996287968E-2</v>
      </c>
      <c r="AQ653" s="300">
        <f t="shared" ref="AQ653:AR653" si="409">+AQ641</f>
        <v>0.2021914251621269</v>
      </c>
      <c r="AR653" s="300">
        <f t="shared" si="409"/>
        <v>0.23830894308998221</v>
      </c>
      <c r="AS653" s="300">
        <f t="shared" ref="AS653:AU653" si="410">+AS641</f>
        <v>0.23711737421114179</v>
      </c>
      <c r="AT653" s="300">
        <f t="shared" si="410"/>
        <v>0.19773579072842445</v>
      </c>
      <c r="AU653" s="300">
        <f t="shared" si="410"/>
        <v>0.2021914251621269</v>
      </c>
      <c r="AV653" s="300">
        <f t="shared" si="358"/>
        <v>2.2515049996287968E-2</v>
      </c>
      <c r="AW653" s="300">
        <f t="shared" si="385"/>
        <v>0.22470647515841488</v>
      </c>
      <c r="AX653" s="300">
        <f t="shared" si="345"/>
        <v>0.19773579072842445</v>
      </c>
      <c r="AY653" s="300" t="e">
        <v>#DIV/0!</v>
      </c>
      <c r="AZ653" s="300"/>
      <c r="BA653" s="235"/>
      <c r="BB653" s="235"/>
      <c r="BC653" s="235"/>
      <c r="BD653" s="235"/>
    </row>
    <row r="654" spans="1:56" x14ac:dyDescent="0.25">
      <c r="A654" s="283">
        <v>2034</v>
      </c>
      <c r="B654" s="283">
        <v>2</v>
      </c>
      <c r="C654" s="283">
        <v>28</v>
      </c>
      <c r="D654" s="283">
        <v>28</v>
      </c>
      <c r="F654" s="286">
        <v>0</v>
      </c>
      <c r="G654" s="290">
        <f t="shared" si="395"/>
        <v>2.4863098176499582E-2</v>
      </c>
      <c r="H654" s="290">
        <f t="shared" si="395"/>
        <v>7.0904434199795849E-2</v>
      </c>
      <c r="I654" s="291">
        <f t="shared" si="219"/>
        <v>3.1327824545639323E-2</v>
      </c>
      <c r="J654" s="301">
        <f t="shared" si="203"/>
        <v>3.2253455281169081E-2</v>
      </c>
      <c r="Q654" s="309"/>
      <c r="U654" s="298" t="e">
        <f>(Company_data!U654+Misc!T654)/(Company_data!J654-Company_data!I654)</f>
        <v>#DIV/0!</v>
      </c>
      <c r="V654" s="292" t="e">
        <f t="shared" si="378"/>
        <v>#DIV/0!</v>
      </c>
      <c r="W654" s="299">
        <v>1</v>
      </c>
      <c r="X654" s="290">
        <f t="shared" si="396"/>
        <v>4.6041336023296249E-2</v>
      </c>
      <c r="Y654" s="300">
        <f t="shared" si="396"/>
        <v>7.0904434199795849E-2</v>
      </c>
      <c r="Z654" s="296"/>
      <c r="AA654" s="296"/>
      <c r="AC654" s="300">
        <f t="shared" si="397"/>
        <v>2.5323012214212796E-3</v>
      </c>
      <c r="AD654" s="292">
        <v>0</v>
      </c>
      <c r="AE654" s="301">
        <f t="shared" si="234"/>
        <v>3.1327824545639323E-2</v>
      </c>
      <c r="AF654" s="292">
        <v>0</v>
      </c>
      <c r="AG654" s="292">
        <v>0</v>
      </c>
      <c r="AH654" s="292">
        <v>0</v>
      </c>
      <c r="AI654" s="292">
        <v>0</v>
      </c>
      <c r="AJ654" s="301">
        <f t="shared" si="239"/>
        <v>3.1327824545639323E-2</v>
      </c>
      <c r="AK654" s="306"/>
      <c r="AL654" s="300">
        <f t="shared" ref="AL654:AP654" si="411">+AL642</f>
        <v>0.25412733195114739</v>
      </c>
      <c r="AM654" s="306">
        <f t="shared" si="276"/>
        <v>3619.5358938703862</v>
      </c>
      <c r="AN654" s="300">
        <f t="shared" si="411"/>
        <v>0.20815811594393818</v>
      </c>
      <c r="AO654" s="300">
        <f t="shared" si="411"/>
        <v>0.19442034566442604</v>
      </c>
      <c r="AP654" s="300">
        <f t="shared" si="411"/>
        <v>1.3232062033328705E-2</v>
      </c>
      <c r="AQ654" s="300">
        <f t="shared" ref="AQ654:AR654" si="412">+AQ642</f>
        <v>0.18118828363109737</v>
      </c>
      <c r="AR654" s="300">
        <f t="shared" si="412"/>
        <v>0.22926423377464777</v>
      </c>
      <c r="AS654" s="300">
        <f t="shared" ref="AS654:AU654" si="413">+AS642</f>
        <v>0.23355687164157501</v>
      </c>
      <c r="AT654" s="300">
        <f t="shared" si="413"/>
        <v>0.17845089501740749</v>
      </c>
      <c r="AU654" s="300">
        <f t="shared" si="413"/>
        <v>0.18118828363109737</v>
      </c>
      <c r="AV654" s="300">
        <f t="shared" si="358"/>
        <v>1.3232062033328705E-2</v>
      </c>
      <c r="AW654" s="300">
        <f t="shared" si="385"/>
        <v>0.19442034566442609</v>
      </c>
      <c r="AX654" s="300">
        <f t="shared" si="345"/>
        <v>0.17845089501740749</v>
      </c>
      <c r="AY654" s="300" t="e">
        <v>#DIV/0!</v>
      </c>
      <c r="AZ654" s="300"/>
      <c r="BA654" s="235"/>
      <c r="BB654" s="235"/>
      <c r="BC654" s="235"/>
      <c r="BD654" s="235"/>
    </row>
    <row r="655" spans="1:56" x14ac:dyDescent="0.25">
      <c r="A655" s="283">
        <v>2034</v>
      </c>
      <c r="B655" s="283">
        <v>3</v>
      </c>
      <c r="C655" s="283">
        <v>31</v>
      </c>
      <c r="D655" s="283">
        <v>31</v>
      </c>
      <c r="F655" s="286">
        <v>0</v>
      </c>
      <c r="G655" s="290">
        <f t="shared" si="395"/>
        <v>4.5783957213476299E-2</v>
      </c>
      <c r="H655" s="290">
        <f t="shared" si="395"/>
        <v>0.13056641447515024</v>
      </c>
      <c r="I655" s="291">
        <f t="shared" si="219"/>
        <v>3.2106926531423899E-2</v>
      </c>
      <c r="J655" s="301">
        <f t="shared" si="203"/>
        <v>3.2253455281169081E-2</v>
      </c>
      <c r="Q655" s="309"/>
      <c r="U655" s="298" t="e">
        <f>(Company_data!U655+Misc!T655)/(Company_data!J655-Company_data!I655)</f>
        <v>#DIV/0!</v>
      </c>
      <c r="V655" s="292" t="e">
        <f t="shared" si="378"/>
        <v>#DIV/0!</v>
      </c>
      <c r="W655" s="299">
        <v>1</v>
      </c>
      <c r="X655" s="290">
        <f t="shared" si="396"/>
        <v>8.4782457261673966E-2</v>
      </c>
      <c r="Y655" s="300">
        <f t="shared" si="396"/>
        <v>0.13056641447515024</v>
      </c>
      <c r="Z655" s="296"/>
      <c r="AA655" s="296"/>
      <c r="AC655" s="300">
        <f t="shared" si="397"/>
        <v>4.211819821779041E-3</v>
      </c>
      <c r="AD655" s="292">
        <v>0</v>
      </c>
      <c r="AE655" s="301">
        <f t="shared" si="234"/>
        <v>3.2106926531423899E-2</v>
      </c>
      <c r="AF655" s="292">
        <v>0</v>
      </c>
      <c r="AG655" s="292">
        <v>0</v>
      </c>
      <c r="AH655" s="292">
        <v>0</v>
      </c>
      <c r="AI655" s="292">
        <v>0</v>
      </c>
      <c r="AJ655" s="301">
        <f t="shared" si="239"/>
        <v>3.2106926531423899E-2</v>
      </c>
      <c r="AK655" s="306"/>
      <c r="AL655" s="300">
        <f t="shared" ref="AL655:AP655" si="414">+AL643</f>
        <v>0.26341834778300993</v>
      </c>
      <c r="AM655" s="306">
        <f t="shared" si="276"/>
        <v>4007.3433110707842</v>
      </c>
      <c r="AN655" s="300">
        <f t="shared" si="414"/>
        <v>0.25185875185444695</v>
      </c>
      <c r="AO655" s="300">
        <f t="shared" si="414"/>
        <v>0.29016393439975086</v>
      </c>
      <c r="AP655" s="300">
        <f t="shared" si="414"/>
        <v>7.8214908786427645E-2</v>
      </c>
      <c r="AQ655" s="300">
        <f t="shared" ref="AQ655:AR655" si="415">+AQ643</f>
        <v>0.21194902561332321</v>
      </c>
      <c r="AR655" s="300">
        <f t="shared" si="415"/>
        <v>0.21763439056953368</v>
      </c>
      <c r="AS655" s="300">
        <f t="shared" ref="AS655:AU655" si="416">+AS643</f>
        <v>0.25096710748081102</v>
      </c>
      <c r="AT655" s="300">
        <f t="shared" si="416"/>
        <v>0.19740508523261727</v>
      </c>
      <c r="AU655" s="300">
        <f t="shared" si="416"/>
        <v>0.21194902561332321</v>
      </c>
      <c r="AV655" s="300">
        <f t="shared" si="358"/>
        <v>7.8214908786427645E-2</v>
      </c>
      <c r="AW655" s="300">
        <f t="shared" si="385"/>
        <v>0.29016393439975086</v>
      </c>
      <c r="AX655" s="300">
        <f t="shared" si="345"/>
        <v>0.19740508523261727</v>
      </c>
      <c r="AY655" s="300" t="e">
        <v>#DIV/0!</v>
      </c>
      <c r="AZ655" s="300"/>
      <c r="BA655" s="235"/>
      <c r="BB655" s="235"/>
      <c r="BC655" s="235"/>
      <c r="BD655" s="235"/>
    </row>
    <row r="656" spans="1:56" x14ac:dyDescent="0.25">
      <c r="A656" s="283">
        <v>2034</v>
      </c>
      <c r="B656" s="283">
        <v>4</v>
      </c>
      <c r="C656" s="283">
        <v>30</v>
      </c>
      <c r="D656" s="283">
        <v>31</v>
      </c>
      <c r="F656" s="286">
        <v>0</v>
      </c>
      <c r="G656" s="290">
        <f t="shared" si="395"/>
        <v>8.0774034073035877E-2</v>
      </c>
      <c r="H656" s="290">
        <f t="shared" si="395"/>
        <v>0.23035090572087194</v>
      </c>
      <c r="I656" s="291">
        <f t="shared" si="219"/>
        <v>3.2707454333999561E-2</v>
      </c>
      <c r="J656" s="301">
        <f t="shared" si="203"/>
        <v>3.2253455281169081E-2</v>
      </c>
      <c r="Q656" s="309"/>
      <c r="U656" s="298" t="e">
        <f>(Company_data!U656+Misc!T656)/(Company_data!J656-Company_data!I656)</f>
        <v>#DIV/0!</v>
      </c>
      <c r="V656" s="292" t="e">
        <f t="shared" si="378"/>
        <v>#DIV/0!</v>
      </c>
      <c r="W656" s="299">
        <v>1</v>
      </c>
      <c r="X656" s="290">
        <f t="shared" si="396"/>
        <v>0.14957687164783606</v>
      </c>
      <c r="Y656" s="300">
        <f t="shared" si="396"/>
        <v>0.23035090572087194</v>
      </c>
      <c r="Z656" s="296"/>
      <c r="AA656" s="296"/>
      <c r="AC656" s="300">
        <f t="shared" si="397"/>
        <v>7.6783635240290646E-3</v>
      </c>
      <c r="AD656" s="292">
        <v>0</v>
      </c>
      <c r="AE656" s="301">
        <f t="shared" si="234"/>
        <v>3.2707454333999561E-2</v>
      </c>
      <c r="AF656" s="292">
        <v>0</v>
      </c>
      <c r="AG656" s="292">
        <v>0</v>
      </c>
      <c r="AH656" s="292">
        <v>0</v>
      </c>
      <c r="AI656" s="292">
        <v>0</v>
      </c>
      <c r="AJ656" s="301">
        <f t="shared" si="239"/>
        <v>3.2707454333999561E-2</v>
      </c>
      <c r="AK656" s="306"/>
      <c r="AL656" s="300">
        <f t="shared" ref="AL656:AP656" si="417">+AL644</f>
        <v>0.28575980192912315</v>
      </c>
      <c r="AM656" s="306">
        <f t="shared" si="276"/>
        <v>4007.3433110707842</v>
      </c>
      <c r="AN656" s="300">
        <f t="shared" si="417"/>
        <v>0.28664691339576726</v>
      </c>
      <c r="AO656" s="300">
        <f t="shared" si="417"/>
        <v>0.28483534127035615</v>
      </c>
      <c r="AP656" s="300">
        <f t="shared" si="417"/>
        <v>7.9240272739288672E-2</v>
      </c>
      <c r="AQ656" s="300">
        <f t="shared" ref="AQ656:AR656" si="418">+AQ644</f>
        <v>0.20559506853106746</v>
      </c>
      <c r="AR656" s="300">
        <f t="shared" si="418"/>
        <v>0.20498576785608733</v>
      </c>
      <c r="AS656" s="300">
        <f t="shared" ref="AS656:AU656" si="419">+AS644</f>
        <v>0.28008337680873507</v>
      </c>
      <c r="AT656" s="300">
        <f t="shared" si="419"/>
        <v>0.29549858721386341</v>
      </c>
      <c r="AU656" s="300">
        <f t="shared" si="419"/>
        <v>0.20559506853106746</v>
      </c>
      <c r="AV656" s="300">
        <f t="shared" si="358"/>
        <v>7.9240272739288672E-2</v>
      </c>
      <c r="AW656" s="300">
        <f t="shared" si="385"/>
        <v>0.28483534127035615</v>
      </c>
      <c r="AX656" s="300">
        <f t="shared" si="345"/>
        <v>0.20715988667684943</v>
      </c>
      <c r="AY656" s="300" t="e">
        <v>#DIV/0!</v>
      </c>
      <c r="AZ656" s="300"/>
      <c r="BA656" s="235"/>
      <c r="BB656" s="235"/>
      <c r="BC656" s="235"/>
      <c r="BD656" s="235"/>
    </row>
    <row r="657" spans="1:56" x14ac:dyDescent="0.25">
      <c r="A657" s="283">
        <v>2034</v>
      </c>
      <c r="B657" s="283">
        <v>5</v>
      </c>
      <c r="C657" s="283">
        <v>31</v>
      </c>
      <c r="D657" s="283">
        <v>30</v>
      </c>
      <c r="F657" s="286">
        <v>0</v>
      </c>
      <c r="G657" s="290">
        <f t="shared" si="395"/>
        <v>0.14754856930858176</v>
      </c>
      <c r="H657" s="290">
        <f t="shared" si="395"/>
        <v>0.42077812465474679</v>
      </c>
      <c r="I657" s="291">
        <f t="shared" si="219"/>
        <v>3.2211093719053466E-2</v>
      </c>
      <c r="J657" s="301">
        <f t="shared" ref="J657:J720" si="420">AVERAGE(I646:I657)</f>
        <v>3.2253455281169081E-2</v>
      </c>
      <c r="Q657" s="309"/>
      <c r="U657" s="298" t="e">
        <f>(Company_data!U657+Misc!T657)/(Company_data!J657-Company_data!I657)</f>
        <v>#DIV/0!</v>
      </c>
      <c r="V657" s="292" t="e">
        <f t="shared" si="378"/>
        <v>#DIV/0!</v>
      </c>
      <c r="W657" s="299">
        <v>1</v>
      </c>
      <c r="X657" s="290">
        <f t="shared" si="396"/>
        <v>0.273229555346165</v>
      </c>
      <c r="Y657" s="300">
        <f t="shared" si="396"/>
        <v>0.42077812465474679</v>
      </c>
      <c r="Z657" s="296"/>
      <c r="AA657" s="296"/>
      <c r="AC657" s="300">
        <f t="shared" si="397"/>
        <v>1.3573487892088607E-2</v>
      </c>
      <c r="AD657" s="292">
        <v>0</v>
      </c>
      <c r="AE657" s="301">
        <f t="shared" si="234"/>
        <v>3.2211093719053466E-2</v>
      </c>
      <c r="AF657" s="292">
        <v>0</v>
      </c>
      <c r="AG657" s="292">
        <v>0</v>
      </c>
      <c r="AH657" s="292">
        <v>0</v>
      </c>
      <c r="AI657" s="292">
        <v>0</v>
      </c>
      <c r="AJ657" s="301">
        <f t="shared" si="239"/>
        <v>3.2211093719053466E-2</v>
      </c>
      <c r="AK657" s="306"/>
      <c r="AL657" s="300">
        <f t="shared" ref="AL657:AP657" si="421">+AL645</f>
        <v>0.34198181209096601</v>
      </c>
      <c r="AM657" s="306">
        <f t="shared" si="276"/>
        <v>3878.0741720039846</v>
      </c>
      <c r="AN657" s="300">
        <f t="shared" si="421"/>
        <v>0.37172530110952146</v>
      </c>
      <c r="AO657" s="300">
        <f t="shared" si="421"/>
        <v>0.36841613278121893</v>
      </c>
      <c r="AP657" s="300">
        <f t="shared" si="421"/>
        <v>0.14474687328024421</v>
      </c>
      <c r="AQ657" s="300">
        <f t="shared" ref="AQ657:AR657" si="422">+AQ645</f>
        <v>0.22366925950097472</v>
      </c>
      <c r="AR657" s="300">
        <f t="shared" si="422"/>
        <v>0.19443324278238425</v>
      </c>
      <c r="AS657" s="300">
        <f t="shared" ref="AS657:AU657" si="423">+AS645</f>
        <v>0.35060038007166283</v>
      </c>
      <c r="AT657" s="300">
        <f t="shared" si="423"/>
        <v>0.38818390379325174</v>
      </c>
      <c r="AU657" s="300">
        <f t="shared" si="423"/>
        <v>0.22366925950097472</v>
      </c>
      <c r="AV657" s="300">
        <f t="shared" si="358"/>
        <v>0.14474687328024421</v>
      </c>
      <c r="AW657" s="300">
        <f t="shared" si="385"/>
        <v>0.36841613278121893</v>
      </c>
      <c r="AX657" s="300">
        <f t="shared" si="345"/>
        <v>0.2268170855032294</v>
      </c>
      <c r="AY657" s="300" t="e">
        <v>#DIV/0!</v>
      </c>
      <c r="AZ657" s="300"/>
      <c r="BA657" s="235"/>
      <c r="BB657" s="235"/>
      <c r="BC657" s="235"/>
      <c r="BD657" s="235"/>
    </row>
    <row r="658" spans="1:56" x14ac:dyDescent="0.25">
      <c r="A658" s="283">
        <v>2034</v>
      </c>
      <c r="B658" s="283">
        <v>6</v>
      </c>
      <c r="C658" s="283">
        <v>30</v>
      </c>
      <c r="D658" s="283">
        <v>31</v>
      </c>
      <c r="F658" s="286">
        <v>0</v>
      </c>
      <c r="G658" s="290">
        <f t="shared" si="395"/>
        <v>0.19210564291069007</v>
      </c>
      <c r="H658" s="290">
        <f t="shared" si="395"/>
        <v>0.54784571980836638</v>
      </c>
      <c r="I658" s="291">
        <f t="shared" si="219"/>
        <v>3.32701466606663E-2</v>
      </c>
      <c r="J658" s="301">
        <f t="shared" si="420"/>
        <v>3.2253455281169081E-2</v>
      </c>
      <c r="Q658" s="309"/>
      <c r="U658" s="298" t="e">
        <f>(Company_data!U658+Misc!T658)/(Company_data!J658-Company_data!I658)</f>
        <v>#DIV/0!</v>
      </c>
      <c r="V658" s="292" t="e">
        <f t="shared" si="378"/>
        <v>#DIV/0!</v>
      </c>
      <c r="W658" s="299">
        <v>1</v>
      </c>
      <c r="X658" s="290">
        <f t="shared" si="396"/>
        <v>0.35574007689767639</v>
      </c>
      <c r="Y658" s="300">
        <f t="shared" si="396"/>
        <v>0.54784571980836638</v>
      </c>
      <c r="Z658" s="296"/>
      <c r="AA658" s="296"/>
      <c r="AC658" s="300">
        <f t="shared" si="397"/>
        <v>1.8261523993612215E-2</v>
      </c>
      <c r="AD658" s="292">
        <v>0</v>
      </c>
      <c r="AE658" s="301">
        <f t="shared" si="234"/>
        <v>3.32701466606663E-2</v>
      </c>
      <c r="AF658" s="292">
        <v>0</v>
      </c>
      <c r="AG658" s="292">
        <v>0</v>
      </c>
      <c r="AH658" s="292">
        <v>0</v>
      </c>
      <c r="AI658" s="292">
        <v>0</v>
      </c>
      <c r="AJ658" s="301">
        <f t="shared" si="239"/>
        <v>3.32701466606663E-2</v>
      </c>
      <c r="AK658" s="306"/>
      <c r="AL658" s="300">
        <f t="shared" ref="AL658:AP658" si="424">+AL646</f>
        <v>0.38119007672532701</v>
      </c>
      <c r="AM658" s="306">
        <f t="shared" si="276"/>
        <v>4007.3433110707842</v>
      </c>
      <c r="AN658" s="300">
        <f t="shared" si="424"/>
        <v>0.41782355011228406</v>
      </c>
      <c r="AO658" s="300">
        <f t="shared" si="424"/>
        <v>0.41351507113355057</v>
      </c>
      <c r="AP658" s="300">
        <f t="shared" si="424"/>
        <v>0.18845788394368534</v>
      </c>
      <c r="AQ658" s="300">
        <f t="shared" ref="AQ658:AR658" si="425">+AQ646</f>
        <v>0.22505718718986523</v>
      </c>
      <c r="AR658" s="300">
        <f t="shared" si="425"/>
        <v>0.18908443381463697</v>
      </c>
      <c r="AS658" s="300">
        <f t="shared" ref="AS658:AU658" si="426">+AS646</f>
        <v>0.39748613852618775</v>
      </c>
      <c r="AT658" s="300">
        <f t="shared" si="426"/>
        <v>0.43937841206915679</v>
      </c>
      <c r="AU658" s="300">
        <f t="shared" si="426"/>
        <v>0.22505718718986523</v>
      </c>
      <c r="AV658" s="300">
        <f t="shared" si="358"/>
        <v>0.18845788394368534</v>
      </c>
      <c r="AW658" s="300">
        <f t="shared" si="385"/>
        <v>0.41351507113355057</v>
      </c>
      <c r="AX658" s="300">
        <f t="shared" si="345"/>
        <v>0.22928165194927241</v>
      </c>
      <c r="AY658" s="300" t="e">
        <v>#DIV/0!</v>
      </c>
      <c r="AZ658" s="300"/>
      <c r="BA658" s="235"/>
      <c r="BB658" s="235"/>
      <c r="BC658" s="235"/>
      <c r="BD658" s="235"/>
    </row>
    <row r="659" spans="1:56" x14ac:dyDescent="0.25">
      <c r="A659" s="283">
        <v>2034</v>
      </c>
      <c r="B659" s="283">
        <v>7</v>
      </c>
      <c r="C659" s="283">
        <v>31</v>
      </c>
      <c r="D659" s="283">
        <v>30</v>
      </c>
      <c r="F659" s="286">
        <v>0</v>
      </c>
      <c r="G659" s="290">
        <f t="shared" si="395"/>
        <v>0.22773466057523425</v>
      </c>
      <c r="H659" s="290">
        <f t="shared" si="395"/>
        <v>0.64945233860806351</v>
      </c>
      <c r="I659" s="291">
        <f t="shared" si="219"/>
        <v>3.3307233503051287E-2</v>
      </c>
      <c r="J659" s="301">
        <f t="shared" si="420"/>
        <v>3.2253455281169081E-2</v>
      </c>
      <c r="Q659" s="309"/>
      <c r="U659" s="298" t="e">
        <f>(Company_data!U659+Misc!T659)/(Company_data!J659-Company_data!I659)</f>
        <v>#DIV/0!</v>
      </c>
      <c r="V659" s="292" t="e">
        <f t="shared" si="378"/>
        <v>#DIV/0!</v>
      </c>
      <c r="W659" s="299">
        <v>1</v>
      </c>
      <c r="X659" s="290">
        <f t="shared" si="396"/>
        <v>0.42171767803282922</v>
      </c>
      <c r="Y659" s="300">
        <f t="shared" si="396"/>
        <v>0.64945233860806351</v>
      </c>
      <c r="Z659" s="296"/>
      <c r="AA659" s="296"/>
      <c r="AC659" s="300">
        <f t="shared" si="397"/>
        <v>2.095007543896979E-2</v>
      </c>
      <c r="AD659" s="292">
        <v>0</v>
      </c>
      <c r="AE659" s="301">
        <f t="shared" si="234"/>
        <v>3.3307233503051287E-2</v>
      </c>
      <c r="AF659" s="292">
        <v>0</v>
      </c>
      <c r="AG659" s="292">
        <v>0</v>
      </c>
      <c r="AH659" s="292">
        <v>0</v>
      </c>
      <c r="AI659" s="292">
        <v>0</v>
      </c>
      <c r="AJ659" s="301">
        <f t="shared" si="239"/>
        <v>3.3307233503051287E-2</v>
      </c>
      <c r="AK659" s="306"/>
      <c r="AL659" s="300">
        <f t="shared" ref="AL659:AP659" si="427">+AL647</f>
        <v>0.4192504943819011</v>
      </c>
      <c r="AM659" s="306">
        <f t="shared" si="276"/>
        <v>3878.0741720039846</v>
      </c>
      <c r="AN659" s="300">
        <f t="shared" si="427"/>
        <v>0.46610383116153631</v>
      </c>
      <c r="AO659" s="300">
        <f t="shared" si="427"/>
        <v>0.4609962768859257</v>
      </c>
      <c r="AP659" s="300">
        <f t="shared" si="427"/>
        <v>0.22341036724566607</v>
      </c>
      <c r="AQ659" s="300">
        <f t="shared" ref="AQ659:AR659" si="428">+AQ647</f>
        <v>0.23758590964025958</v>
      </c>
      <c r="AR659" s="300">
        <f t="shared" si="428"/>
        <v>0.19151583380666684</v>
      </c>
      <c r="AS659" s="300">
        <f t="shared" ref="AS659:AU659" si="429">+AS647</f>
        <v>0.44271885536350936</v>
      </c>
      <c r="AT659" s="300">
        <f t="shared" si="429"/>
        <v>0.49171204021204523</v>
      </c>
      <c r="AU659" s="300">
        <f t="shared" si="429"/>
        <v>0.23758590964025958</v>
      </c>
      <c r="AV659" s="300">
        <f t="shared" si="358"/>
        <v>0.22341036724566607</v>
      </c>
      <c r="AW659" s="300">
        <f t="shared" si="385"/>
        <v>0.46099627688592565</v>
      </c>
      <c r="AX659" s="300">
        <f t="shared" si="345"/>
        <v>0.24264952633210657</v>
      </c>
      <c r="AY659" s="300" t="e">
        <v>#DIV/0!</v>
      </c>
      <c r="AZ659" s="300"/>
      <c r="BA659" s="235"/>
      <c r="BB659" s="235"/>
      <c r="BC659" s="235"/>
      <c r="BD659" s="235"/>
    </row>
    <row r="660" spans="1:56" x14ac:dyDescent="0.25">
      <c r="A660" s="283">
        <v>2034</v>
      </c>
      <c r="B660" s="283">
        <v>8</v>
      </c>
      <c r="C660" s="283">
        <v>31</v>
      </c>
      <c r="D660" s="283">
        <v>31</v>
      </c>
      <c r="F660" s="286">
        <v>0</v>
      </c>
      <c r="G660" s="290">
        <f t="shared" si="395"/>
        <v>0.23046146829740827</v>
      </c>
      <c r="H660" s="290">
        <f t="shared" si="395"/>
        <v>0.65722863250916419</v>
      </c>
      <c r="I660" s="291">
        <f t="shared" si="219"/>
        <v>3.1707928155365571E-2</v>
      </c>
      <c r="J660" s="301">
        <f t="shared" si="420"/>
        <v>3.2253455281169081E-2</v>
      </c>
      <c r="Q660" s="309"/>
      <c r="U660" s="298" t="e">
        <f>(Company_data!U660+Misc!T660)/(Company_data!J660-Company_data!I660)</f>
        <v>#DIV/0!</v>
      </c>
      <c r="V660" s="292" t="e">
        <f t="shared" si="378"/>
        <v>#DIV/0!</v>
      </c>
      <c r="W660" s="299">
        <v>1</v>
      </c>
      <c r="X660" s="290">
        <f t="shared" si="396"/>
        <v>0.42676716421175581</v>
      </c>
      <c r="Y660" s="300">
        <f t="shared" si="396"/>
        <v>0.65722863250916419</v>
      </c>
      <c r="Z660" s="296"/>
      <c r="AA660" s="296"/>
      <c r="AC660" s="300">
        <f t="shared" si="397"/>
        <v>2.1200923629327871E-2</v>
      </c>
      <c r="AD660" s="292">
        <v>0</v>
      </c>
      <c r="AE660" s="301">
        <f t="shared" si="234"/>
        <v>3.1707928155365571E-2</v>
      </c>
      <c r="AF660" s="292">
        <v>0</v>
      </c>
      <c r="AG660" s="292">
        <v>0</v>
      </c>
      <c r="AH660" s="292">
        <v>0</v>
      </c>
      <c r="AI660" s="292">
        <v>0</v>
      </c>
      <c r="AJ660" s="301">
        <f t="shared" si="239"/>
        <v>3.1707928155365571E-2</v>
      </c>
      <c r="AK660" s="306"/>
      <c r="AL660" s="300">
        <f t="shared" ref="AL660:AP660" si="430">+AL648</f>
        <v>0.43061665815574907</v>
      </c>
      <c r="AM660" s="306">
        <f t="shared" si="276"/>
        <v>2867.4019169779995</v>
      </c>
      <c r="AN660" s="300">
        <f t="shared" si="430"/>
        <v>0.46915796091722339</v>
      </c>
      <c r="AO660" s="300">
        <f t="shared" si="430"/>
        <v>0.46398925074024511</v>
      </c>
      <c r="AP660" s="300">
        <f t="shared" si="430"/>
        <v>0.22608539753345999</v>
      </c>
      <c r="AQ660" s="300">
        <f t="shared" ref="AQ660:AR660" si="431">+AQ648</f>
        <v>0.237903853206785</v>
      </c>
      <c r="AR660" s="300">
        <f t="shared" si="431"/>
        <v>0.20015518985834077</v>
      </c>
      <c r="AS660" s="300">
        <f t="shared" ref="AS660:AU660" si="432">+AS648</f>
        <v>0.45359099683661164</v>
      </c>
      <c r="AT660" s="300">
        <f t="shared" si="432"/>
        <v>0.49507760733687717</v>
      </c>
      <c r="AU660" s="300">
        <f t="shared" si="432"/>
        <v>0.237903853206785</v>
      </c>
      <c r="AV660" s="300">
        <f t="shared" si="358"/>
        <v>0.22608539753345999</v>
      </c>
      <c r="AW660" s="300">
        <f t="shared" si="385"/>
        <v>0.463989250740245</v>
      </c>
      <c r="AX660" s="300">
        <f t="shared" si="345"/>
        <v>0.24303291417673395</v>
      </c>
      <c r="AY660" s="300" t="e">
        <v>#DIV/0!</v>
      </c>
      <c r="AZ660" s="300"/>
      <c r="BA660" s="235"/>
      <c r="BB660" s="235"/>
      <c r="BC660" s="235"/>
      <c r="BD660" s="235"/>
    </row>
    <row r="661" spans="1:56" x14ac:dyDescent="0.25">
      <c r="A661" s="283">
        <v>2034</v>
      </c>
      <c r="B661" s="283">
        <v>9</v>
      </c>
      <c r="C661" s="283">
        <v>30</v>
      </c>
      <c r="D661" s="283">
        <v>31</v>
      </c>
      <c r="F661" s="286">
        <v>0</v>
      </c>
      <c r="G661" s="290">
        <f t="shared" si="395"/>
        <v>0.19600423226971972</v>
      </c>
      <c r="H661" s="290">
        <f t="shared" si="395"/>
        <v>0.55896369355069819</v>
      </c>
      <c r="I661" s="291">
        <f t="shared" si="219"/>
        <v>3.222580735008565E-2</v>
      </c>
      <c r="J661" s="301">
        <f t="shared" si="420"/>
        <v>3.2253455281169081E-2</v>
      </c>
      <c r="Q661" s="309"/>
      <c r="U661" s="298" t="e">
        <f>(Company_data!U661+Misc!T661)/(Company_data!J661-Company_data!I661)</f>
        <v>#DIV/0!</v>
      </c>
      <c r="V661" s="292" t="e">
        <f t="shared" si="378"/>
        <v>#DIV/0!</v>
      </c>
      <c r="W661" s="299">
        <v>1</v>
      </c>
      <c r="X661" s="290">
        <f t="shared" si="396"/>
        <v>0.36295946128097856</v>
      </c>
      <c r="Y661" s="300">
        <f t="shared" si="396"/>
        <v>0.55896369355069819</v>
      </c>
      <c r="Z661" s="296"/>
      <c r="AA661" s="296"/>
      <c r="AC661" s="300">
        <f t="shared" si="397"/>
        <v>1.863212311835661E-2</v>
      </c>
      <c r="AD661" s="292">
        <v>0</v>
      </c>
      <c r="AE661" s="301">
        <f t="shared" si="234"/>
        <v>3.222580735008565E-2</v>
      </c>
      <c r="AF661" s="292">
        <v>0</v>
      </c>
      <c r="AG661" s="292">
        <v>0</v>
      </c>
      <c r="AH661" s="292">
        <v>0</v>
      </c>
      <c r="AI661" s="292">
        <v>0</v>
      </c>
      <c r="AJ661" s="301">
        <f t="shared" si="239"/>
        <v>3.222580735008565E-2</v>
      </c>
      <c r="AK661" s="306"/>
      <c r="AL661" s="300">
        <f t="shared" ref="AL661:AP661" si="433">+AL649</f>
        <v>0.40763148361526186</v>
      </c>
      <c r="AM661" s="306">
        <f t="shared" si="276"/>
        <v>2867.4019169779995</v>
      </c>
      <c r="AN661" s="300">
        <f t="shared" si="433"/>
        <v>0.42194723793731004</v>
      </c>
      <c r="AO661" s="300">
        <f t="shared" si="433"/>
        <v>0.41755132274355644</v>
      </c>
      <c r="AP661" s="300">
        <f t="shared" si="433"/>
        <v>0.19228244573081438</v>
      </c>
      <c r="AQ661" s="300">
        <f t="shared" ref="AQ661:AR661" si="434">+AQ649</f>
        <v>0.22526887701274206</v>
      </c>
      <c r="AR661" s="300">
        <f t="shared" si="434"/>
        <v>0.21162725134554208</v>
      </c>
      <c r="AS661" s="300">
        <f t="shared" ref="AS661:AU661" si="435">+AS649</f>
        <v>0.42205711350217673</v>
      </c>
      <c r="AT661" s="300">
        <f t="shared" si="435"/>
        <v>0.44394783294076573</v>
      </c>
      <c r="AU661" s="300">
        <f t="shared" si="435"/>
        <v>0.22526887701274206</v>
      </c>
      <c r="AV661" s="300">
        <f t="shared" si="358"/>
        <v>0.19228244573081438</v>
      </c>
      <c r="AW661" s="300">
        <f t="shared" si="385"/>
        <v>0.41755132274355644</v>
      </c>
      <c r="AX661" s="300">
        <f t="shared" si="345"/>
        <v>0.22958737196878942</v>
      </c>
      <c r="AY661" s="300" t="e">
        <v>#DIV/0!</v>
      </c>
      <c r="AZ661" s="300"/>
      <c r="BA661" s="235"/>
      <c r="BB661" s="235"/>
      <c r="BC661" s="235"/>
      <c r="BD661" s="235"/>
    </row>
    <row r="662" spans="1:56" x14ac:dyDescent="0.25">
      <c r="A662" s="283">
        <v>2034</v>
      </c>
      <c r="B662" s="283">
        <v>10</v>
      </c>
      <c r="C662" s="283">
        <v>31</v>
      </c>
      <c r="D662" s="283">
        <v>30</v>
      </c>
      <c r="F662" s="286">
        <v>0</v>
      </c>
      <c r="G662" s="290">
        <f t="shared" si="395"/>
        <v>0.14017281838261053</v>
      </c>
      <c r="H662" s="290">
        <f t="shared" si="395"/>
        <v>0.39974400241897001</v>
      </c>
      <c r="I662" s="291">
        <f t="shared" ref="I662:I725" si="436">I650</f>
        <v>3.1422201488634983E-2</v>
      </c>
      <c r="J662" s="301">
        <f t="shared" si="420"/>
        <v>3.2253455281169088E-2</v>
      </c>
      <c r="Q662" s="309"/>
      <c r="U662" s="298" t="e">
        <f>(Company_data!U662+Misc!T662)/(Company_data!J662-Company_data!I662)</f>
        <v>#DIV/0!</v>
      </c>
      <c r="V662" s="292" t="e">
        <f t="shared" si="378"/>
        <v>#DIV/0!</v>
      </c>
      <c r="W662" s="299">
        <v>1</v>
      </c>
      <c r="X662" s="290">
        <f t="shared" si="396"/>
        <v>0.25957118403635948</v>
      </c>
      <c r="Y662" s="300">
        <f t="shared" si="396"/>
        <v>0.39974400241897001</v>
      </c>
      <c r="Z662" s="296"/>
      <c r="AA662" s="296"/>
      <c r="AC662" s="300">
        <f t="shared" si="397"/>
        <v>1.2894967819966775E-2</v>
      </c>
      <c r="AD662" s="292">
        <v>0</v>
      </c>
      <c r="AE662" s="301">
        <f t="shared" si="234"/>
        <v>3.1422201488634983E-2</v>
      </c>
      <c r="AF662" s="292">
        <v>0</v>
      </c>
      <c r="AG662" s="292">
        <v>0</v>
      </c>
      <c r="AH662" s="292">
        <v>0</v>
      </c>
      <c r="AI662" s="292">
        <v>0</v>
      </c>
      <c r="AJ662" s="301">
        <f t="shared" si="239"/>
        <v>3.1422201488634983E-2</v>
      </c>
      <c r="AK662" s="306"/>
      <c r="AL662" s="300">
        <f t="shared" ref="AL662:AP662" si="437">+AL650</f>
        <v>0.36376902970957392</v>
      </c>
      <c r="AM662" s="306">
        <f t="shared" si="276"/>
        <v>2774.9050809464507</v>
      </c>
      <c r="AN662" s="300">
        <f t="shared" si="437"/>
        <v>0.36218640168769745</v>
      </c>
      <c r="AO662" s="300">
        <f t="shared" si="437"/>
        <v>0.35904265415253489</v>
      </c>
      <c r="AP662" s="300">
        <f t="shared" si="437"/>
        <v>0.13751117530207277</v>
      </c>
      <c r="AQ662" s="300">
        <f t="shared" ref="AQ662:AR662" si="438">+AQ650</f>
        <v>0.22153147885046212</v>
      </c>
      <c r="AR662" s="300">
        <f t="shared" si="438"/>
        <v>0.22359621132696336</v>
      </c>
      <c r="AS662" s="300">
        <f t="shared" ref="AS662:AU662" si="439">+AS650</f>
        <v>0.36771134065040612</v>
      </c>
      <c r="AT662" s="300">
        <f t="shared" si="439"/>
        <v>0.37780503103945068</v>
      </c>
      <c r="AU662" s="300">
        <f t="shared" si="439"/>
        <v>0.22153147885046212</v>
      </c>
      <c r="AV662" s="300">
        <f t="shared" si="358"/>
        <v>0.13751117530207277</v>
      </c>
      <c r="AW662" s="300">
        <f t="shared" si="385"/>
        <v>0.35904265415253489</v>
      </c>
      <c r="AX662" s="300">
        <f t="shared" si="345"/>
        <v>0.22450471901920108</v>
      </c>
      <c r="AY662" s="300" t="e">
        <v>#DIV/0!</v>
      </c>
      <c r="AZ662" s="300"/>
      <c r="BA662" s="235"/>
      <c r="BB662" s="235"/>
      <c r="BC662" s="235"/>
      <c r="BD662" s="235"/>
    </row>
    <row r="663" spans="1:56" x14ac:dyDescent="0.25">
      <c r="A663" s="283">
        <v>2034</v>
      </c>
      <c r="B663" s="283">
        <v>11</v>
      </c>
      <c r="C663" s="283">
        <v>30</v>
      </c>
      <c r="D663" s="283">
        <v>31</v>
      </c>
      <c r="F663" s="286">
        <v>0</v>
      </c>
      <c r="G663" s="290">
        <f t="shared" si="395"/>
        <v>5.500895297353698E-2</v>
      </c>
      <c r="H663" s="290">
        <f t="shared" si="395"/>
        <v>0.15687420203321334</v>
      </c>
      <c r="I663" s="291">
        <f t="shared" si="436"/>
        <v>3.2209690339273976E-2</v>
      </c>
      <c r="J663" s="301">
        <f t="shared" si="420"/>
        <v>3.2253455281169081E-2</v>
      </c>
      <c r="Q663" s="309"/>
      <c r="U663" s="298" t="e">
        <f>(Company_data!U663+Misc!T663)/(Company_data!J663-Company_data!I663)</f>
        <v>#DIV/0!</v>
      </c>
      <c r="V663" s="292" t="e">
        <f t="shared" si="378"/>
        <v>#DIV/0!</v>
      </c>
      <c r="W663" s="299">
        <v>1</v>
      </c>
      <c r="X663" s="290">
        <f t="shared" si="396"/>
        <v>0.10186524905967639</v>
      </c>
      <c r="Y663" s="300">
        <f t="shared" si="396"/>
        <v>0.15687420203321334</v>
      </c>
      <c r="Z663" s="296"/>
      <c r="AA663" s="296"/>
      <c r="AC663" s="300">
        <f t="shared" si="397"/>
        <v>5.229140067773779E-3</v>
      </c>
      <c r="AD663" s="292">
        <v>0</v>
      </c>
      <c r="AE663" s="301">
        <f t="shared" si="234"/>
        <v>3.2209690339273976E-2</v>
      </c>
      <c r="AF663" s="292">
        <v>0</v>
      </c>
      <c r="AG663" s="292">
        <v>0</v>
      </c>
      <c r="AH663" s="292">
        <v>0</v>
      </c>
      <c r="AI663" s="292">
        <v>0</v>
      </c>
      <c r="AJ663" s="301">
        <f t="shared" si="239"/>
        <v>3.2209690339273976E-2</v>
      </c>
      <c r="AK663" s="306"/>
      <c r="AL663" s="300">
        <f t="shared" ref="AL663:AP663" si="440">+AL651</f>
        <v>0.2890046065090045</v>
      </c>
      <c r="AM663" s="306">
        <f t="shared" si="276"/>
        <v>2867.4019169779995</v>
      </c>
      <c r="AN663" s="300">
        <f t="shared" si="440"/>
        <v>0.25509476713844248</v>
      </c>
      <c r="AO663" s="300">
        <f t="shared" si="440"/>
        <v>0.25386104534902676</v>
      </c>
      <c r="AP663" s="300">
        <f t="shared" si="440"/>
        <v>5.3964426647113282E-2</v>
      </c>
      <c r="AQ663" s="300">
        <f t="shared" ref="AQ663:AR663" si="441">+AQ651</f>
        <v>0.1998966187019135</v>
      </c>
      <c r="AR663" s="300">
        <f t="shared" si="441"/>
        <v>0.2339956535354675</v>
      </c>
      <c r="AS663" s="300">
        <f t="shared" ref="AS663:AU663" si="442">+AS651</f>
        <v>0.2753375890527604</v>
      </c>
      <c r="AT663" s="300">
        <f t="shared" si="442"/>
        <v>0.2610088627308329</v>
      </c>
      <c r="AU663" s="300">
        <f t="shared" si="442"/>
        <v>0.1998966187019135</v>
      </c>
      <c r="AV663" s="300">
        <f t="shared" si="358"/>
        <v>5.3964426647113282E-2</v>
      </c>
      <c r="AW663" s="300">
        <f t="shared" si="385"/>
        <v>0.25386104534902676</v>
      </c>
      <c r="AX663" s="300">
        <f t="shared" si="345"/>
        <v>0.20084819997143574</v>
      </c>
      <c r="AY663" s="300" t="e">
        <v>#DIV/0!</v>
      </c>
      <c r="AZ663" s="300"/>
      <c r="BA663" s="235"/>
      <c r="BB663" s="235"/>
      <c r="BC663" s="235"/>
      <c r="BD663" s="235"/>
    </row>
    <row r="664" spans="1:56" x14ac:dyDescent="0.25">
      <c r="A664" s="283">
        <v>2034</v>
      </c>
      <c r="B664" s="283">
        <v>12</v>
      </c>
      <c r="C664" s="283">
        <v>31</v>
      </c>
      <c r="D664" s="283">
        <v>30</v>
      </c>
      <c r="F664" s="286">
        <v>0</v>
      </c>
      <c r="G664" s="290">
        <f t="shared" si="395"/>
        <v>2.9996936844413711E-2</v>
      </c>
      <c r="H664" s="290">
        <f t="shared" si="395"/>
        <v>8.5545084509641198E-2</v>
      </c>
      <c r="I664" s="291">
        <f t="shared" si="436"/>
        <v>3.3253782316229219E-2</v>
      </c>
      <c r="J664" s="301">
        <f t="shared" si="420"/>
        <v>3.2253455281169081E-2</v>
      </c>
      <c r="Q664" s="309"/>
      <c r="U664" s="298" t="e">
        <f>(Company_data!U664+Misc!T664)/(Company_data!J664-Company_data!I664)</f>
        <v>#DIV/0!</v>
      </c>
      <c r="V664" s="292" t="e">
        <f t="shared" si="378"/>
        <v>#DIV/0!</v>
      </c>
      <c r="W664" s="299">
        <v>1</v>
      </c>
      <c r="X664" s="290">
        <f t="shared" si="396"/>
        <v>5.554814766522749E-2</v>
      </c>
      <c r="Y664" s="300">
        <f t="shared" si="396"/>
        <v>8.5545084509641198E-2</v>
      </c>
      <c r="Z664" s="296"/>
      <c r="AA664" s="296"/>
      <c r="AC664" s="300">
        <f t="shared" si="397"/>
        <v>2.7595188551497161E-3</v>
      </c>
      <c r="AD664" s="292">
        <v>0</v>
      </c>
      <c r="AE664" s="301">
        <f t="shared" si="234"/>
        <v>3.3253782316229219E-2</v>
      </c>
      <c r="AF664" s="292">
        <v>0</v>
      </c>
      <c r="AG664" s="292">
        <v>0</v>
      </c>
      <c r="AH664" s="292">
        <v>0</v>
      </c>
      <c r="AI664" s="292">
        <v>0</v>
      </c>
      <c r="AJ664" s="301">
        <f t="shared" si="239"/>
        <v>3.3253782316229219E-2</v>
      </c>
      <c r="AK664" s="306"/>
      <c r="AL664" s="300">
        <f t="shared" ref="AL664:AP664" si="443">+AL652</f>
        <v>0.26895672518051211</v>
      </c>
      <c r="AM664" s="306">
        <f t="shared" si="276"/>
        <v>2774.9050809464507</v>
      </c>
      <c r="AN664" s="300">
        <f t="shared" si="443"/>
        <v>0.23172536409969521</v>
      </c>
      <c r="AO664" s="300">
        <f t="shared" si="443"/>
        <v>0.23105260316533452</v>
      </c>
      <c r="AP664" s="300">
        <f t="shared" si="443"/>
        <v>2.9427346104136727E-2</v>
      </c>
      <c r="AQ664" s="300">
        <f t="shared" ref="AQ664:AR664" si="444">+AQ652</f>
        <v>0.2016252570611978</v>
      </c>
      <c r="AR664" s="300">
        <f t="shared" si="444"/>
        <v>0.23895978833609846</v>
      </c>
      <c r="AS664" s="300">
        <f t="shared" ref="AS664:AU664" si="445">+AS652</f>
        <v>0.25118530449085791</v>
      </c>
      <c r="AT664" s="300">
        <f t="shared" si="445"/>
        <v>0.19592106001682782</v>
      </c>
      <c r="AU664" s="300">
        <f t="shared" si="445"/>
        <v>0.2016252570611978</v>
      </c>
      <c r="AV664" s="300">
        <f t="shared" si="358"/>
        <v>2.9427346104136727E-2</v>
      </c>
      <c r="AW664" s="300">
        <f t="shared" si="385"/>
        <v>0.23105260316533452</v>
      </c>
      <c r="AX664" s="300">
        <f t="shared" si="345"/>
        <v>0.19592106001682782</v>
      </c>
      <c r="AY664" s="300" t="e">
        <v>#DIV/0!</v>
      </c>
      <c r="AZ664" s="300"/>
      <c r="BA664" s="235">
        <f>AVERAGE(AU653:AU664)</f>
        <v>0.21445518700848457</v>
      </c>
      <c r="BB664" s="235">
        <f>AVERAGE(AV653:AV664)</f>
        <v>0.11575735077854382</v>
      </c>
      <c r="BC664" s="235">
        <f t="shared" ref="BC664" si="446">AVERAGE(AW653:AW664)</f>
        <v>0.33021253778702836</v>
      </c>
      <c r="BD664" s="235">
        <f>AVERAGE(AL653:AL664)</f>
        <v>0.33021319582000569</v>
      </c>
    </row>
    <row r="665" spans="1:56" x14ac:dyDescent="0.25">
      <c r="A665" s="283">
        <v>2035</v>
      </c>
      <c r="B665" s="283">
        <v>1</v>
      </c>
      <c r="C665" s="283">
        <v>31</v>
      </c>
      <c r="D665" s="283">
        <v>31</v>
      </c>
      <c r="F665" s="286">
        <v>0</v>
      </c>
      <c r="G665" s="290">
        <f t="shared" si="395"/>
        <v>1.8543038718509181E-2</v>
      </c>
      <c r="H665" s="290">
        <f t="shared" si="395"/>
        <v>5.288092655820039E-2</v>
      </c>
      <c r="I665" s="291">
        <f t="shared" si="436"/>
        <v>3.1291374430605791E-2</v>
      </c>
      <c r="J665" s="301">
        <f t="shared" si="420"/>
        <v>3.2253455281169088E-2</v>
      </c>
      <c r="Q665" s="309"/>
      <c r="U665" s="298" t="e">
        <f>(Company_data!U665+Misc!T665)/(Company_data!J665-Company_data!I665)</f>
        <v>#DIV/0!</v>
      </c>
      <c r="V665" s="292" t="e">
        <f t="shared" si="378"/>
        <v>#DIV/0!</v>
      </c>
      <c r="W665" s="299">
        <v>1</v>
      </c>
      <c r="X665" s="290">
        <f t="shared" si="396"/>
        <v>3.433788783969121E-2</v>
      </c>
      <c r="Y665" s="300">
        <f t="shared" si="396"/>
        <v>5.288092655820039E-2</v>
      </c>
      <c r="Z665" s="296"/>
      <c r="AA665" s="296"/>
      <c r="AC665" s="300">
        <f t="shared" si="397"/>
        <v>1.7058363405871094E-3</v>
      </c>
      <c r="AD665" s="292">
        <v>0</v>
      </c>
      <c r="AE665" s="301">
        <f t="shared" si="234"/>
        <v>3.1291374430605791E-2</v>
      </c>
      <c r="AF665" s="292">
        <v>0</v>
      </c>
      <c r="AG665" s="292">
        <v>0</v>
      </c>
      <c r="AH665" s="292">
        <v>0</v>
      </c>
      <c r="AI665" s="292">
        <v>0</v>
      </c>
      <c r="AJ665" s="301">
        <f t="shared" si="239"/>
        <v>3.1291374430605791E-2</v>
      </c>
      <c r="AK665" s="306"/>
      <c r="AL665" s="300">
        <f t="shared" ref="AL665:AP665" si="447">+AL653</f>
        <v>0.25685198180849134</v>
      </c>
      <c r="AM665" s="306">
        <f t="shared" si="276"/>
        <v>4007.3433110707842</v>
      </c>
      <c r="AN665" s="300">
        <f t="shared" si="447"/>
        <v>0.22001501192073977</v>
      </c>
      <c r="AO665" s="300">
        <f t="shared" si="447"/>
        <v>0.22470647515841483</v>
      </c>
      <c r="AP665" s="300">
        <f t="shared" si="447"/>
        <v>2.2515049996287968E-2</v>
      </c>
      <c r="AQ665" s="300">
        <f t="shared" ref="AQ665:AR665" si="448">+AQ653</f>
        <v>0.2021914251621269</v>
      </c>
      <c r="AR665" s="300">
        <f t="shared" si="448"/>
        <v>0.23830894308998221</v>
      </c>
      <c r="AS665" s="300">
        <f t="shared" ref="AS665:AU665" si="449">+AS653</f>
        <v>0.23711737421114179</v>
      </c>
      <c r="AT665" s="300">
        <f t="shared" si="449"/>
        <v>0.19773579072842445</v>
      </c>
      <c r="AU665" s="300">
        <f t="shared" si="449"/>
        <v>0.2021914251621269</v>
      </c>
      <c r="AV665" s="300">
        <f t="shared" si="358"/>
        <v>2.2515049996287968E-2</v>
      </c>
      <c r="AW665" s="300">
        <f t="shared" si="385"/>
        <v>0.22470647515841488</v>
      </c>
      <c r="AX665" s="300">
        <f t="shared" si="345"/>
        <v>0.19773579072842445</v>
      </c>
      <c r="AY665" s="300" t="e">
        <v>#DIV/0!</v>
      </c>
      <c r="AZ665" s="300"/>
      <c r="BA665" s="235"/>
      <c r="BB665" s="235"/>
      <c r="BC665" s="235"/>
      <c r="BD665" s="235"/>
    </row>
    <row r="666" spans="1:56" x14ac:dyDescent="0.25">
      <c r="A666" s="283">
        <v>2035</v>
      </c>
      <c r="B666" s="283">
        <v>2</v>
      </c>
      <c r="C666" s="283">
        <v>28</v>
      </c>
      <c r="D666" s="283">
        <v>28</v>
      </c>
      <c r="F666" s="286">
        <v>0</v>
      </c>
      <c r="G666" s="290">
        <f t="shared" ref="G666:H681" si="450">+G654</f>
        <v>2.4863098176499582E-2</v>
      </c>
      <c r="H666" s="290">
        <f t="shared" si="450"/>
        <v>7.0904434199795849E-2</v>
      </c>
      <c r="I666" s="291">
        <f t="shared" si="436"/>
        <v>3.1327824545639323E-2</v>
      </c>
      <c r="J666" s="301">
        <f t="shared" si="420"/>
        <v>3.2253455281169081E-2</v>
      </c>
      <c r="Q666" s="309"/>
      <c r="U666" s="298" t="e">
        <f>(Company_data!U666+Misc!T666)/(Company_data!J666-Company_data!I666)</f>
        <v>#DIV/0!</v>
      </c>
      <c r="V666" s="292" t="e">
        <f t="shared" si="378"/>
        <v>#DIV/0!</v>
      </c>
      <c r="W666" s="299">
        <v>1</v>
      </c>
      <c r="X666" s="290">
        <f t="shared" ref="X666:Y681" si="451">+X654</f>
        <v>4.6041336023296249E-2</v>
      </c>
      <c r="Y666" s="300">
        <f t="shared" si="451"/>
        <v>7.0904434199795849E-2</v>
      </c>
      <c r="Z666" s="296"/>
      <c r="AA666" s="296"/>
      <c r="AC666" s="300">
        <f t="shared" si="397"/>
        <v>2.5323012214212796E-3</v>
      </c>
      <c r="AD666" s="292">
        <v>0</v>
      </c>
      <c r="AE666" s="301">
        <f t="shared" ref="AE666:AE729" si="452">I666</f>
        <v>3.1327824545639323E-2</v>
      </c>
      <c r="AF666" s="292">
        <v>0</v>
      </c>
      <c r="AG666" s="292">
        <v>0</v>
      </c>
      <c r="AH666" s="292">
        <v>0</v>
      </c>
      <c r="AI666" s="292">
        <v>0</v>
      </c>
      <c r="AJ666" s="301">
        <f t="shared" si="239"/>
        <v>3.1327824545639323E-2</v>
      </c>
      <c r="AK666" s="306"/>
      <c r="AL666" s="300">
        <f t="shared" ref="AL666:AP666" si="453">+AL654</f>
        <v>0.25412733195114739</v>
      </c>
      <c r="AM666" s="306">
        <f t="shared" si="276"/>
        <v>3619.5358938703862</v>
      </c>
      <c r="AN666" s="300">
        <f t="shared" si="453"/>
        <v>0.20815811594393818</v>
      </c>
      <c r="AO666" s="300">
        <f t="shared" si="453"/>
        <v>0.19442034566442604</v>
      </c>
      <c r="AP666" s="300">
        <f t="shared" si="453"/>
        <v>1.3232062033328705E-2</v>
      </c>
      <c r="AQ666" s="300">
        <f t="shared" ref="AQ666:AR666" si="454">+AQ654</f>
        <v>0.18118828363109737</v>
      </c>
      <c r="AR666" s="300">
        <f t="shared" si="454"/>
        <v>0.22926423377464777</v>
      </c>
      <c r="AS666" s="300">
        <f t="shared" ref="AS666:AU666" si="455">+AS654</f>
        <v>0.23355687164157501</v>
      </c>
      <c r="AT666" s="300">
        <f t="shared" si="455"/>
        <v>0.17845089501740749</v>
      </c>
      <c r="AU666" s="300">
        <f t="shared" si="455"/>
        <v>0.18118828363109737</v>
      </c>
      <c r="AV666" s="300">
        <f t="shared" si="358"/>
        <v>1.3232062033328705E-2</v>
      </c>
      <c r="AW666" s="300">
        <f t="shared" si="385"/>
        <v>0.19442034566442609</v>
      </c>
      <c r="AX666" s="300">
        <f t="shared" si="345"/>
        <v>0.17845089501740749</v>
      </c>
      <c r="AY666" s="300" t="e">
        <v>#DIV/0!</v>
      </c>
      <c r="AZ666" s="300"/>
      <c r="BA666" s="235"/>
      <c r="BB666" s="235"/>
      <c r="BC666" s="235"/>
      <c r="BD666" s="235"/>
    </row>
    <row r="667" spans="1:56" x14ac:dyDescent="0.25">
      <c r="A667" s="283">
        <v>2035</v>
      </c>
      <c r="B667" s="283">
        <v>3</v>
      </c>
      <c r="C667" s="283">
        <v>31</v>
      </c>
      <c r="D667" s="283">
        <v>31</v>
      </c>
      <c r="F667" s="286">
        <v>0</v>
      </c>
      <c r="G667" s="290">
        <f t="shared" si="450"/>
        <v>4.5783957213476299E-2</v>
      </c>
      <c r="H667" s="290">
        <f t="shared" si="450"/>
        <v>0.13056641447515024</v>
      </c>
      <c r="I667" s="291">
        <f t="shared" si="436"/>
        <v>3.2106926531423899E-2</v>
      </c>
      <c r="J667" s="301">
        <f t="shared" si="420"/>
        <v>3.2253455281169081E-2</v>
      </c>
      <c r="Q667" s="309"/>
      <c r="U667" s="298" t="e">
        <f>(Company_data!U667+Misc!T667)/(Company_data!J667-Company_data!I667)</f>
        <v>#DIV/0!</v>
      </c>
      <c r="V667" s="292" t="e">
        <f t="shared" si="378"/>
        <v>#DIV/0!</v>
      </c>
      <c r="W667" s="299">
        <v>1</v>
      </c>
      <c r="X667" s="290">
        <f t="shared" si="451"/>
        <v>8.4782457261673966E-2</v>
      </c>
      <c r="Y667" s="300">
        <f t="shared" si="451"/>
        <v>0.13056641447515024</v>
      </c>
      <c r="Z667" s="296"/>
      <c r="AA667" s="296"/>
      <c r="AC667" s="300">
        <f t="shared" si="397"/>
        <v>4.211819821779041E-3</v>
      </c>
      <c r="AD667" s="292">
        <v>0</v>
      </c>
      <c r="AE667" s="301">
        <f t="shared" si="452"/>
        <v>3.2106926531423899E-2</v>
      </c>
      <c r="AF667" s="292">
        <v>0</v>
      </c>
      <c r="AG667" s="292">
        <v>0</v>
      </c>
      <c r="AH667" s="292">
        <v>0</v>
      </c>
      <c r="AI667" s="292">
        <v>0</v>
      </c>
      <c r="AJ667" s="301">
        <f t="shared" ref="AJ667:AJ730" si="456">I667</f>
        <v>3.2106926531423899E-2</v>
      </c>
      <c r="AK667" s="306"/>
      <c r="AL667" s="300">
        <f t="shared" ref="AL667:AP667" si="457">+AL655</f>
        <v>0.26341834778300993</v>
      </c>
      <c r="AM667" s="306">
        <f t="shared" si="276"/>
        <v>4007.3433110707842</v>
      </c>
      <c r="AN667" s="300">
        <f t="shared" si="457"/>
        <v>0.25185875185444695</v>
      </c>
      <c r="AO667" s="300">
        <f t="shared" si="457"/>
        <v>0.29016393439975086</v>
      </c>
      <c r="AP667" s="300">
        <f t="shared" si="457"/>
        <v>7.8214908786427645E-2</v>
      </c>
      <c r="AQ667" s="300">
        <f t="shared" ref="AQ667:AR667" si="458">+AQ655</f>
        <v>0.21194902561332321</v>
      </c>
      <c r="AR667" s="300">
        <f t="shared" si="458"/>
        <v>0.21763439056953368</v>
      </c>
      <c r="AS667" s="300">
        <f t="shared" ref="AS667:AU667" si="459">+AS655</f>
        <v>0.25096710748081102</v>
      </c>
      <c r="AT667" s="300">
        <f t="shared" si="459"/>
        <v>0.19740508523261727</v>
      </c>
      <c r="AU667" s="300">
        <f t="shared" si="459"/>
        <v>0.21194902561332321</v>
      </c>
      <c r="AV667" s="300">
        <f t="shared" si="358"/>
        <v>7.8214908786427645E-2</v>
      </c>
      <c r="AW667" s="300">
        <f t="shared" si="385"/>
        <v>0.29016393439975086</v>
      </c>
      <c r="AX667" s="300">
        <f t="shared" si="345"/>
        <v>0.19740508523261727</v>
      </c>
      <c r="AY667" s="300" t="e">
        <v>#DIV/0!</v>
      </c>
      <c r="AZ667" s="300"/>
      <c r="BA667" s="235"/>
      <c r="BB667" s="235"/>
      <c r="BC667" s="235"/>
      <c r="BD667" s="235"/>
    </row>
    <row r="668" spans="1:56" x14ac:dyDescent="0.25">
      <c r="A668" s="283">
        <v>2035</v>
      </c>
      <c r="B668" s="283">
        <v>4</v>
      </c>
      <c r="C668" s="283">
        <v>30</v>
      </c>
      <c r="D668" s="283">
        <v>31</v>
      </c>
      <c r="F668" s="286">
        <v>0</v>
      </c>
      <c r="G668" s="290">
        <f t="shared" si="450"/>
        <v>8.0774034073035877E-2</v>
      </c>
      <c r="H668" s="290">
        <f t="shared" si="450"/>
        <v>0.23035090572087194</v>
      </c>
      <c r="I668" s="291">
        <f t="shared" si="436"/>
        <v>3.2707454333999561E-2</v>
      </c>
      <c r="J668" s="301">
        <f t="shared" si="420"/>
        <v>3.2253455281169081E-2</v>
      </c>
      <c r="Q668" s="309"/>
      <c r="U668" s="298" t="e">
        <f>(Company_data!U668+Misc!T668)/(Company_data!J668-Company_data!I668)</f>
        <v>#DIV/0!</v>
      </c>
      <c r="V668" s="292" t="e">
        <f t="shared" si="378"/>
        <v>#DIV/0!</v>
      </c>
      <c r="W668" s="299">
        <v>1</v>
      </c>
      <c r="X668" s="290">
        <f t="shared" si="451"/>
        <v>0.14957687164783606</v>
      </c>
      <c r="Y668" s="300">
        <f t="shared" si="451"/>
        <v>0.23035090572087194</v>
      </c>
      <c r="Z668" s="296"/>
      <c r="AA668" s="296"/>
      <c r="AC668" s="300">
        <f t="shared" si="397"/>
        <v>7.6783635240290646E-3</v>
      </c>
      <c r="AD668" s="292">
        <v>0</v>
      </c>
      <c r="AE668" s="301">
        <f t="shared" si="452"/>
        <v>3.2707454333999561E-2</v>
      </c>
      <c r="AF668" s="292">
        <v>0</v>
      </c>
      <c r="AG668" s="292">
        <v>0</v>
      </c>
      <c r="AH668" s="292">
        <v>0</v>
      </c>
      <c r="AI668" s="292">
        <v>0</v>
      </c>
      <c r="AJ668" s="301">
        <f t="shared" si="456"/>
        <v>3.2707454333999561E-2</v>
      </c>
      <c r="AK668" s="306"/>
      <c r="AL668" s="300">
        <f t="shared" ref="AL668:AP668" si="460">+AL656</f>
        <v>0.28575980192912315</v>
      </c>
      <c r="AM668" s="306">
        <f t="shared" si="276"/>
        <v>4007.3433110707842</v>
      </c>
      <c r="AN668" s="300">
        <f t="shared" si="460"/>
        <v>0.28664691339576726</v>
      </c>
      <c r="AO668" s="300">
        <f t="shared" si="460"/>
        <v>0.28483534127035615</v>
      </c>
      <c r="AP668" s="300">
        <f t="shared" si="460"/>
        <v>7.9240272739288672E-2</v>
      </c>
      <c r="AQ668" s="300">
        <f t="shared" ref="AQ668:AR668" si="461">+AQ656</f>
        <v>0.20559506853106746</v>
      </c>
      <c r="AR668" s="300">
        <f t="shared" si="461"/>
        <v>0.20498576785608733</v>
      </c>
      <c r="AS668" s="300">
        <f t="shared" ref="AS668:AU668" si="462">+AS656</f>
        <v>0.28008337680873507</v>
      </c>
      <c r="AT668" s="300">
        <f t="shared" si="462"/>
        <v>0.29549858721386341</v>
      </c>
      <c r="AU668" s="300">
        <f t="shared" si="462"/>
        <v>0.20559506853106746</v>
      </c>
      <c r="AV668" s="300">
        <f t="shared" si="358"/>
        <v>7.9240272739288672E-2</v>
      </c>
      <c r="AW668" s="300">
        <f t="shared" si="385"/>
        <v>0.28483534127035615</v>
      </c>
      <c r="AX668" s="300">
        <f t="shared" si="345"/>
        <v>0.20715988667684943</v>
      </c>
      <c r="AY668" s="300" t="e">
        <v>#DIV/0!</v>
      </c>
      <c r="AZ668" s="300"/>
      <c r="BA668" s="235"/>
      <c r="BB668" s="235"/>
      <c r="BC668" s="235"/>
      <c r="BD668" s="235"/>
    </row>
    <row r="669" spans="1:56" x14ac:dyDescent="0.25">
      <c r="A669" s="283">
        <v>2035</v>
      </c>
      <c r="B669" s="283">
        <v>5</v>
      </c>
      <c r="C669" s="283">
        <v>31</v>
      </c>
      <c r="D669" s="283">
        <v>30</v>
      </c>
      <c r="F669" s="286">
        <v>0</v>
      </c>
      <c r="G669" s="290">
        <f t="shared" si="450"/>
        <v>0.14754856930858176</v>
      </c>
      <c r="H669" s="290">
        <f t="shared" si="450"/>
        <v>0.42077812465474679</v>
      </c>
      <c r="I669" s="291">
        <f t="shared" si="436"/>
        <v>3.2211093719053466E-2</v>
      </c>
      <c r="J669" s="301">
        <f t="shared" si="420"/>
        <v>3.2253455281169081E-2</v>
      </c>
      <c r="Q669" s="309"/>
      <c r="U669" s="298" t="e">
        <f>(Company_data!U669+Misc!T669)/(Company_data!J669-Company_data!I669)</f>
        <v>#DIV/0!</v>
      </c>
      <c r="V669" s="292" t="e">
        <f t="shared" si="378"/>
        <v>#DIV/0!</v>
      </c>
      <c r="W669" s="299">
        <v>1</v>
      </c>
      <c r="X669" s="290">
        <f t="shared" si="451"/>
        <v>0.273229555346165</v>
      </c>
      <c r="Y669" s="300">
        <f t="shared" si="451"/>
        <v>0.42077812465474679</v>
      </c>
      <c r="Z669" s="296"/>
      <c r="AA669" s="296"/>
      <c r="AC669" s="300">
        <f t="shared" si="397"/>
        <v>1.3573487892088607E-2</v>
      </c>
      <c r="AD669" s="292">
        <v>0</v>
      </c>
      <c r="AE669" s="301">
        <f t="shared" si="452"/>
        <v>3.2211093719053466E-2</v>
      </c>
      <c r="AF669" s="292">
        <v>0</v>
      </c>
      <c r="AG669" s="292">
        <v>0</v>
      </c>
      <c r="AH669" s="292">
        <v>0</v>
      </c>
      <c r="AI669" s="292">
        <v>0</v>
      </c>
      <c r="AJ669" s="301">
        <f t="shared" si="456"/>
        <v>3.2211093719053466E-2</v>
      </c>
      <c r="AK669" s="306"/>
      <c r="AL669" s="300">
        <f t="shared" ref="AL669:AP669" si="463">+AL657</f>
        <v>0.34198181209096601</v>
      </c>
      <c r="AM669" s="306">
        <f t="shared" si="276"/>
        <v>3878.0741720039846</v>
      </c>
      <c r="AN669" s="300">
        <f t="shared" si="463"/>
        <v>0.37172530110952146</v>
      </c>
      <c r="AO669" s="300">
        <f t="shared" si="463"/>
        <v>0.36841613278121893</v>
      </c>
      <c r="AP669" s="300">
        <f t="shared" si="463"/>
        <v>0.14474687328024421</v>
      </c>
      <c r="AQ669" s="300">
        <f t="shared" ref="AQ669:AR669" si="464">+AQ657</f>
        <v>0.22366925950097472</v>
      </c>
      <c r="AR669" s="300">
        <f t="shared" si="464"/>
        <v>0.19443324278238425</v>
      </c>
      <c r="AS669" s="300">
        <f t="shared" ref="AS669:AU669" si="465">+AS657</f>
        <v>0.35060038007166283</v>
      </c>
      <c r="AT669" s="300">
        <f t="shared" si="465"/>
        <v>0.38818390379325174</v>
      </c>
      <c r="AU669" s="300">
        <f t="shared" si="465"/>
        <v>0.22366925950097472</v>
      </c>
      <c r="AV669" s="300">
        <f t="shared" si="358"/>
        <v>0.14474687328024421</v>
      </c>
      <c r="AW669" s="300">
        <f t="shared" si="385"/>
        <v>0.36841613278121893</v>
      </c>
      <c r="AX669" s="300">
        <f t="shared" si="345"/>
        <v>0.2268170855032294</v>
      </c>
      <c r="AY669" s="300" t="e">
        <v>#DIV/0!</v>
      </c>
      <c r="AZ669" s="300"/>
      <c r="BA669" s="235"/>
      <c r="BB669" s="235"/>
      <c r="BC669" s="235"/>
      <c r="BD669" s="235"/>
    </row>
    <row r="670" spans="1:56" x14ac:dyDescent="0.25">
      <c r="A670" s="283">
        <v>2035</v>
      </c>
      <c r="B670" s="283">
        <v>6</v>
      </c>
      <c r="C670" s="283">
        <v>30</v>
      </c>
      <c r="D670" s="283">
        <v>31</v>
      </c>
      <c r="F670" s="286">
        <v>0</v>
      </c>
      <c r="G670" s="290">
        <f t="shared" si="450"/>
        <v>0.19210564291069007</v>
      </c>
      <c r="H670" s="290">
        <f t="shared" si="450"/>
        <v>0.54784571980836638</v>
      </c>
      <c r="I670" s="291">
        <f t="shared" si="436"/>
        <v>3.32701466606663E-2</v>
      </c>
      <c r="J670" s="301">
        <f t="shared" si="420"/>
        <v>3.2253455281169081E-2</v>
      </c>
      <c r="Q670" s="309"/>
      <c r="U670" s="298" t="e">
        <f>(Company_data!U670+Misc!T670)/(Company_data!J670-Company_data!I670)</f>
        <v>#DIV/0!</v>
      </c>
      <c r="V670" s="292" t="e">
        <f t="shared" si="378"/>
        <v>#DIV/0!</v>
      </c>
      <c r="W670" s="299">
        <v>1</v>
      </c>
      <c r="X670" s="290">
        <f t="shared" si="451"/>
        <v>0.35574007689767639</v>
      </c>
      <c r="Y670" s="300">
        <f t="shared" si="451"/>
        <v>0.54784571980836638</v>
      </c>
      <c r="Z670" s="296"/>
      <c r="AA670" s="296"/>
      <c r="AC670" s="300">
        <f t="shared" si="397"/>
        <v>1.8261523993612215E-2</v>
      </c>
      <c r="AD670" s="292">
        <v>0</v>
      </c>
      <c r="AE670" s="301">
        <f t="shared" si="452"/>
        <v>3.32701466606663E-2</v>
      </c>
      <c r="AF670" s="292">
        <v>0</v>
      </c>
      <c r="AG670" s="292">
        <v>0</v>
      </c>
      <c r="AH670" s="292">
        <v>0</v>
      </c>
      <c r="AI670" s="292">
        <v>0</v>
      </c>
      <c r="AJ670" s="301">
        <f t="shared" si="456"/>
        <v>3.32701466606663E-2</v>
      </c>
      <c r="AK670" s="306"/>
      <c r="AL670" s="300">
        <f t="shared" ref="AL670:AP670" si="466">+AL658</f>
        <v>0.38119007672532701</v>
      </c>
      <c r="AM670" s="306">
        <f t="shared" si="276"/>
        <v>4007.3433110707842</v>
      </c>
      <c r="AN670" s="300">
        <f t="shared" si="466"/>
        <v>0.41782355011228406</v>
      </c>
      <c r="AO670" s="300">
        <f t="shared" si="466"/>
        <v>0.41351507113355057</v>
      </c>
      <c r="AP670" s="300">
        <f t="shared" si="466"/>
        <v>0.18845788394368534</v>
      </c>
      <c r="AQ670" s="300">
        <f t="shared" ref="AQ670:AR670" si="467">+AQ658</f>
        <v>0.22505718718986523</v>
      </c>
      <c r="AR670" s="300">
        <f t="shared" si="467"/>
        <v>0.18908443381463697</v>
      </c>
      <c r="AS670" s="300">
        <f t="shared" ref="AS670:AU670" si="468">+AS658</f>
        <v>0.39748613852618775</v>
      </c>
      <c r="AT670" s="300">
        <f t="shared" si="468"/>
        <v>0.43937841206915679</v>
      </c>
      <c r="AU670" s="300">
        <f t="shared" si="468"/>
        <v>0.22505718718986523</v>
      </c>
      <c r="AV670" s="300">
        <f t="shared" si="358"/>
        <v>0.18845788394368534</v>
      </c>
      <c r="AW670" s="300">
        <f t="shared" si="385"/>
        <v>0.41351507113355057</v>
      </c>
      <c r="AX670" s="300">
        <f t="shared" si="345"/>
        <v>0.22928165194927241</v>
      </c>
      <c r="AY670" s="300" t="e">
        <v>#DIV/0!</v>
      </c>
      <c r="AZ670" s="300"/>
      <c r="BA670" s="235"/>
      <c r="BB670" s="235"/>
      <c r="BC670" s="235"/>
      <c r="BD670" s="235"/>
    </row>
    <row r="671" spans="1:56" x14ac:dyDescent="0.25">
      <c r="A671" s="283">
        <v>2035</v>
      </c>
      <c r="B671" s="283">
        <v>7</v>
      </c>
      <c r="C671" s="283">
        <v>31</v>
      </c>
      <c r="D671" s="283">
        <v>30</v>
      </c>
      <c r="F671" s="286">
        <v>0</v>
      </c>
      <c r="G671" s="290">
        <f t="shared" si="450"/>
        <v>0.22773466057523425</v>
      </c>
      <c r="H671" s="290">
        <f t="shared" si="450"/>
        <v>0.64945233860806351</v>
      </c>
      <c r="I671" s="291">
        <f t="shared" si="436"/>
        <v>3.3307233503051287E-2</v>
      </c>
      <c r="J671" s="301">
        <f t="shared" si="420"/>
        <v>3.2253455281169081E-2</v>
      </c>
      <c r="Q671" s="309"/>
      <c r="U671" s="298" t="e">
        <f>(Company_data!U671+Misc!T671)/(Company_data!J671-Company_data!I671)</f>
        <v>#DIV/0!</v>
      </c>
      <c r="V671" s="292" t="e">
        <f t="shared" si="378"/>
        <v>#DIV/0!</v>
      </c>
      <c r="W671" s="299">
        <v>1</v>
      </c>
      <c r="X671" s="290">
        <f t="shared" si="451"/>
        <v>0.42171767803282922</v>
      </c>
      <c r="Y671" s="300">
        <f t="shared" si="451"/>
        <v>0.64945233860806351</v>
      </c>
      <c r="Z671" s="296"/>
      <c r="AA671" s="296"/>
      <c r="AC671" s="300">
        <f t="shared" si="397"/>
        <v>2.095007543896979E-2</v>
      </c>
      <c r="AD671" s="292">
        <v>0</v>
      </c>
      <c r="AE671" s="301">
        <f t="shared" si="452"/>
        <v>3.3307233503051287E-2</v>
      </c>
      <c r="AF671" s="292">
        <v>0</v>
      </c>
      <c r="AG671" s="292">
        <v>0</v>
      </c>
      <c r="AH671" s="292">
        <v>0</v>
      </c>
      <c r="AI671" s="292">
        <v>0</v>
      </c>
      <c r="AJ671" s="301">
        <f t="shared" si="456"/>
        <v>3.3307233503051287E-2</v>
      </c>
      <c r="AK671" s="306"/>
      <c r="AL671" s="300">
        <f t="shared" ref="AL671:AP671" si="469">+AL659</f>
        <v>0.4192504943819011</v>
      </c>
      <c r="AM671" s="306">
        <f t="shared" si="276"/>
        <v>3878.0741720039846</v>
      </c>
      <c r="AN671" s="300">
        <f t="shared" si="469"/>
        <v>0.46610383116153631</v>
      </c>
      <c r="AO671" s="300">
        <f t="shared" si="469"/>
        <v>0.4609962768859257</v>
      </c>
      <c r="AP671" s="300">
        <f t="shared" si="469"/>
        <v>0.22341036724566607</v>
      </c>
      <c r="AQ671" s="300">
        <f t="shared" ref="AQ671:AR671" si="470">+AQ659</f>
        <v>0.23758590964025958</v>
      </c>
      <c r="AR671" s="300">
        <f t="shared" si="470"/>
        <v>0.19151583380666684</v>
      </c>
      <c r="AS671" s="300">
        <f t="shared" ref="AS671:AU671" si="471">+AS659</f>
        <v>0.44271885536350936</v>
      </c>
      <c r="AT671" s="300">
        <f t="shared" si="471"/>
        <v>0.49171204021204523</v>
      </c>
      <c r="AU671" s="300">
        <f t="shared" si="471"/>
        <v>0.23758590964025958</v>
      </c>
      <c r="AV671" s="300">
        <f t="shared" si="358"/>
        <v>0.22341036724566607</v>
      </c>
      <c r="AW671" s="300">
        <f t="shared" si="385"/>
        <v>0.46099627688592565</v>
      </c>
      <c r="AX671" s="300">
        <f t="shared" si="345"/>
        <v>0.24264952633210657</v>
      </c>
      <c r="AY671" s="300" t="e">
        <v>#DIV/0!</v>
      </c>
      <c r="AZ671" s="300"/>
      <c r="BA671" s="235"/>
      <c r="BB671" s="235"/>
      <c r="BC671" s="235"/>
      <c r="BD671" s="235"/>
    </row>
    <row r="672" spans="1:56" x14ac:dyDescent="0.25">
      <c r="A672" s="283">
        <v>2035</v>
      </c>
      <c r="B672" s="283">
        <v>8</v>
      </c>
      <c r="C672" s="283">
        <v>31</v>
      </c>
      <c r="D672" s="283">
        <v>31</v>
      </c>
      <c r="F672" s="286">
        <v>0</v>
      </c>
      <c r="G672" s="290">
        <f t="shared" si="450"/>
        <v>0.23046146829740827</v>
      </c>
      <c r="H672" s="290">
        <f t="shared" si="450"/>
        <v>0.65722863250916419</v>
      </c>
      <c r="I672" s="291">
        <f t="shared" si="436"/>
        <v>3.1707928155365571E-2</v>
      </c>
      <c r="J672" s="301">
        <f t="shared" si="420"/>
        <v>3.2253455281169081E-2</v>
      </c>
      <c r="Q672" s="309"/>
      <c r="U672" s="298" t="e">
        <f>(Company_data!U672+Misc!T672)/(Company_data!J672-Company_data!I672)</f>
        <v>#DIV/0!</v>
      </c>
      <c r="V672" s="292" t="e">
        <f t="shared" si="378"/>
        <v>#DIV/0!</v>
      </c>
      <c r="W672" s="299">
        <v>1</v>
      </c>
      <c r="X672" s="290">
        <f t="shared" si="451"/>
        <v>0.42676716421175581</v>
      </c>
      <c r="Y672" s="300">
        <f t="shared" si="451"/>
        <v>0.65722863250916419</v>
      </c>
      <c r="Z672" s="296"/>
      <c r="AA672" s="296"/>
      <c r="AC672" s="300">
        <f t="shared" si="397"/>
        <v>2.1200923629327871E-2</v>
      </c>
      <c r="AD672" s="292">
        <v>0</v>
      </c>
      <c r="AE672" s="301">
        <f t="shared" si="452"/>
        <v>3.1707928155365571E-2</v>
      </c>
      <c r="AF672" s="292">
        <v>0</v>
      </c>
      <c r="AG672" s="292">
        <v>0</v>
      </c>
      <c r="AH672" s="292">
        <v>0</v>
      </c>
      <c r="AI672" s="292">
        <v>0</v>
      </c>
      <c r="AJ672" s="301">
        <f t="shared" si="456"/>
        <v>3.1707928155365571E-2</v>
      </c>
      <c r="AK672" s="306"/>
      <c r="AL672" s="300">
        <f t="shared" ref="AL672:AP672" si="472">+AL660</f>
        <v>0.43061665815574907</v>
      </c>
      <c r="AM672" s="306">
        <f t="shared" si="276"/>
        <v>2867.4019169779995</v>
      </c>
      <c r="AN672" s="300">
        <f t="shared" si="472"/>
        <v>0.46915796091722339</v>
      </c>
      <c r="AO672" s="300">
        <f t="shared" si="472"/>
        <v>0.46398925074024511</v>
      </c>
      <c r="AP672" s="300">
        <f t="shared" si="472"/>
        <v>0.22608539753345999</v>
      </c>
      <c r="AQ672" s="300">
        <f t="shared" ref="AQ672:AR672" si="473">+AQ660</f>
        <v>0.237903853206785</v>
      </c>
      <c r="AR672" s="300">
        <f t="shared" si="473"/>
        <v>0.20015518985834077</v>
      </c>
      <c r="AS672" s="300">
        <f t="shared" ref="AS672:AU672" si="474">+AS660</f>
        <v>0.45359099683661164</v>
      </c>
      <c r="AT672" s="300">
        <f t="shared" si="474"/>
        <v>0.49507760733687717</v>
      </c>
      <c r="AU672" s="300">
        <f t="shared" si="474"/>
        <v>0.237903853206785</v>
      </c>
      <c r="AV672" s="300">
        <f t="shared" si="358"/>
        <v>0.22608539753345999</v>
      </c>
      <c r="AW672" s="300">
        <f t="shared" si="385"/>
        <v>0.463989250740245</v>
      </c>
      <c r="AX672" s="300">
        <f t="shared" si="345"/>
        <v>0.24303291417673395</v>
      </c>
      <c r="AY672" s="300" t="e">
        <v>#DIV/0!</v>
      </c>
      <c r="AZ672" s="300"/>
      <c r="BA672" s="235"/>
      <c r="BB672" s="235"/>
      <c r="BC672" s="235"/>
      <c r="BD672" s="235"/>
    </row>
    <row r="673" spans="1:56" x14ac:dyDescent="0.25">
      <c r="A673" s="283">
        <v>2035</v>
      </c>
      <c r="B673" s="283">
        <v>9</v>
      </c>
      <c r="C673" s="283">
        <v>30</v>
      </c>
      <c r="D673" s="283">
        <v>31</v>
      </c>
      <c r="F673" s="286">
        <v>0</v>
      </c>
      <c r="G673" s="290">
        <f t="shared" si="450"/>
        <v>0.19600423226971972</v>
      </c>
      <c r="H673" s="290">
        <f t="shared" si="450"/>
        <v>0.55896369355069819</v>
      </c>
      <c r="I673" s="291">
        <f t="shared" si="436"/>
        <v>3.222580735008565E-2</v>
      </c>
      <c r="J673" s="301">
        <f t="shared" si="420"/>
        <v>3.2253455281169081E-2</v>
      </c>
      <c r="Q673" s="309"/>
      <c r="U673" s="298" t="e">
        <f>(Company_data!U673+Misc!T673)/(Company_data!J673-Company_data!I673)</f>
        <v>#DIV/0!</v>
      </c>
      <c r="V673" s="292" t="e">
        <f t="shared" si="378"/>
        <v>#DIV/0!</v>
      </c>
      <c r="W673" s="299">
        <v>1</v>
      </c>
      <c r="X673" s="290">
        <f t="shared" si="451"/>
        <v>0.36295946128097856</v>
      </c>
      <c r="Y673" s="300">
        <f t="shared" si="451"/>
        <v>0.55896369355069819</v>
      </c>
      <c r="Z673" s="296"/>
      <c r="AA673" s="296"/>
      <c r="AC673" s="300">
        <f t="shared" si="397"/>
        <v>1.863212311835661E-2</v>
      </c>
      <c r="AD673" s="292">
        <v>0</v>
      </c>
      <c r="AE673" s="301">
        <f t="shared" si="452"/>
        <v>3.222580735008565E-2</v>
      </c>
      <c r="AF673" s="292">
        <v>0</v>
      </c>
      <c r="AG673" s="292">
        <v>0</v>
      </c>
      <c r="AH673" s="292">
        <v>0</v>
      </c>
      <c r="AI673" s="292">
        <v>0</v>
      </c>
      <c r="AJ673" s="301">
        <f t="shared" si="456"/>
        <v>3.222580735008565E-2</v>
      </c>
      <c r="AK673" s="306"/>
      <c r="AL673" s="300">
        <f t="shared" ref="AL673:AP673" si="475">+AL661</f>
        <v>0.40763148361526186</v>
      </c>
      <c r="AM673" s="306">
        <f t="shared" si="276"/>
        <v>2867.4019169779995</v>
      </c>
      <c r="AN673" s="300">
        <f t="shared" si="475"/>
        <v>0.42194723793731004</v>
      </c>
      <c r="AO673" s="300">
        <f t="shared" si="475"/>
        <v>0.41755132274355644</v>
      </c>
      <c r="AP673" s="300">
        <f t="shared" si="475"/>
        <v>0.19228244573081438</v>
      </c>
      <c r="AQ673" s="300">
        <f t="shared" ref="AQ673:AR673" si="476">+AQ661</f>
        <v>0.22526887701274206</v>
      </c>
      <c r="AR673" s="300">
        <f t="shared" si="476"/>
        <v>0.21162725134554208</v>
      </c>
      <c r="AS673" s="300">
        <f t="shared" ref="AS673:AU673" si="477">+AS661</f>
        <v>0.42205711350217673</v>
      </c>
      <c r="AT673" s="300">
        <f t="shared" si="477"/>
        <v>0.44394783294076573</v>
      </c>
      <c r="AU673" s="300">
        <f t="shared" si="477"/>
        <v>0.22526887701274206</v>
      </c>
      <c r="AV673" s="300">
        <f t="shared" si="358"/>
        <v>0.19228244573081438</v>
      </c>
      <c r="AW673" s="300">
        <f t="shared" si="385"/>
        <v>0.41755132274355644</v>
      </c>
      <c r="AX673" s="300">
        <f t="shared" si="345"/>
        <v>0.22958737196878942</v>
      </c>
      <c r="AY673" s="300" t="e">
        <v>#DIV/0!</v>
      </c>
      <c r="AZ673" s="300"/>
      <c r="BA673" s="235"/>
      <c r="BB673" s="235"/>
      <c r="BC673" s="235"/>
      <c r="BD673" s="235"/>
    </row>
    <row r="674" spans="1:56" x14ac:dyDescent="0.25">
      <c r="A674" s="283">
        <v>2035</v>
      </c>
      <c r="B674" s="283">
        <v>10</v>
      </c>
      <c r="C674" s="283">
        <v>31</v>
      </c>
      <c r="D674" s="283">
        <v>30</v>
      </c>
      <c r="F674" s="286">
        <v>0</v>
      </c>
      <c r="G674" s="290">
        <f t="shared" si="450"/>
        <v>0.14017281838261053</v>
      </c>
      <c r="H674" s="290">
        <f t="shared" si="450"/>
        <v>0.39974400241897001</v>
      </c>
      <c r="I674" s="291">
        <f t="shared" si="436"/>
        <v>3.1422201488634983E-2</v>
      </c>
      <c r="J674" s="301">
        <f t="shared" si="420"/>
        <v>3.2253455281169088E-2</v>
      </c>
      <c r="Q674" s="309"/>
      <c r="U674" s="298" t="e">
        <f>(Company_data!U674+Misc!T674)/(Company_data!J674-Company_data!I674)</f>
        <v>#DIV/0!</v>
      </c>
      <c r="V674" s="292" t="e">
        <f t="shared" si="378"/>
        <v>#DIV/0!</v>
      </c>
      <c r="W674" s="299">
        <v>1</v>
      </c>
      <c r="X674" s="290">
        <f t="shared" si="451"/>
        <v>0.25957118403635948</v>
      </c>
      <c r="Y674" s="300">
        <f t="shared" si="451"/>
        <v>0.39974400241897001</v>
      </c>
      <c r="Z674" s="296"/>
      <c r="AA674" s="296"/>
      <c r="AC674" s="300">
        <f t="shared" si="397"/>
        <v>1.2894967819966775E-2</v>
      </c>
      <c r="AD674" s="292">
        <v>0</v>
      </c>
      <c r="AE674" s="301">
        <f t="shared" si="452"/>
        <v>3.1422201488634983E-2</v>
      </c>
      <c r="AF674" s="292">
        <v>0</v>
      </c>
      <c r="AG674" s="292">
        <v>0</v>
      </c>
      <c r="AH674" s="292">
        <v>0</v>
      </c>
      <c r="AI674" s="292">
        <v>0</v>
      </c>
      <c r="AJ674" s="301">
        <f t="shared" si="456"/>
        <v>3.1422201488634983E-2</v>
      </c>
      <c r="AK674" s="306"/>
      <c r="AL674" s="300">
        <f t="shared" ref="AL674:AP674" si="478">+AL662</f>
        <v>0.36376902970957392</v>
      </c>
      <c r="AM674" s="306">
        <f t="shared" si="276"/>
        <v>2774.9050809464507</v>
      </c>
      <c r="AN674" s="300">
        <f t="shared" si="478"/>
        <v>0.36218640168769745</v>
      </c>
      <c r="AO674" s="300">
        <f t="shared" si="478"/>
        <v>0.35904265415253489</v>
      </c>
      <c r="AP674" s="300">
        <f t="shared" si="478"/>
        <v>0.13751117530207277</v>
      </c>
      <c r="AQ674" s="300">
        <f t="shared" ref="AQ674:AR674" si="479">+AQ662</f>
        <v>0.22153147885046212</v>
      </c>
      <c r="AR674" s="300">
        <f t="shared" si="479"/>
        <v>0.22359621132696336</v>
      </c>
      <c r="AS674" s="300">
        <f t="shared" ref="AS674:AU674" si="480">+AS662</f>
        <v>0.36771134065040612</v>
      </c>
      <c r="AT674" s="300">
        <f t="shared" si="480"/>
        <v>0.37780503103945068</v>
      </c>
      <c r="AU674" s="300">
        <f t="shared" si="480"/>
        <v>0.22153147885046212</v>
      </c>
      <c r="AV674" s="300">
        <f t="shared" si="358"/>
        <v>0.13751117530207277</v>
      </c>
      <c r="AW674" s="300">
        <f t="shared" si="385"/>
        <v>0.35904265415253489</v>
      </c>
      <c r="AX674" s="300">
        <f t="shared" si="345"/>
        <v>0.22450471901920108</v>
      </c>
      <c r="AY674" s="300" t="e">
        <v>#DIV/0!</v>
      </c>
      <c r="AZ674" s="300"/>
      <c r="BA674" s="235"/>
      <c r="BB674" s="235"/>
      <c r="BC674" s="235"/>
      <c r="BD674" s="235"/>
    </row>
    <row r="675" spans="1:56" x14ac:dyDescent="0.25">
      <c r="A675" s="283">
        <v>2035</v>
      </c>
      <c r="B675" s="283">
        <v>11</v>
      </c>
      <c r="C675" s="283">
        <v>30</v>
      </c>
      <c r="D675" s="283">
        <v>31</v>
      </c>
      <c r="F675" s="286">
        <v>0</v>
      </c>
      <c r="G675" s="290">
        <f t="shared" si="450"/>
        <v>5.500895297353698E-2</v>
      </c>
      <c r="H675" s="290">
        <f t="shared" si="450"/>
        <v>0.15687420203321334</v>
      </c>
      <c r="I675" s="291">
        <f t="shared" si="436"/>
        <v>3.2209690339273976E-2</v>
      </c>
      <c r="J675" s="301">
        <f t="shared" si="420"/>
        <v>3.2253455281169081E-2</v>
      </c>
      <c r="Q675" s="309"/>
      <c r="U675" s="298" t="e">
        <f>(Company_data!U675+Misc!T675)/(Company_data!J675-Company_data!I675)</f>
        <v>#DIV/0!</v>
      </c>
      <c r="V675" s="292" t="e">
        <f t="shared" si="378"/>
        <v>#DIV/0!</v>
      </c>
      <c r="W675" s="299">
        <v>1</v>
      </c>
      <c r="X675" s="290">
        <f t="shared" si="451"/>
        <v>0.10186524905967639</v>
      </c>
      <c r="Y675" s="300">
        <f t="shared" si="451"/>
        <v>0.15687420203321334</v>
      </c>
      <c r="Z675" s="296"/>
      <c r="AA675" s="296"/>
      <c r="AC675" s="300">
        <f t="shared" si="397"/>
        <v>5.229140067773779E-3</v>
      </c>
      <c r="AD675" s="292">
        <v>0</v>
      </c>
      <c r="AE675" s="301">
        <f t="shared" si="452"/>
        <v>3.2209690339273976E-2</v>
      </c>
      <c r="AF675" s="292">
        <v>0</v>
      </c>
      <c r="AG675" s="292">
        <v>0</v>
      </c>
      <c r="AH675" s="292">
        <v>0</v>
      </c>
      <c r="AI675" s="292">
        <v>0</v>
      </c>
      <c r="AJ675" s="301">
        <f t="shared" si="456"/>
        <v>3.2209690339273976E-2</v>
      </c>
      <c r="AK675" s="306"/>
      <c r="AL675" s="300">
        <f t="shared" ref="AL675:AP675" si="481">+AL663</f>
        <v>0.2890046065090045</v>
      </c>
      <c r="AM675" s="306">
        <f t="shared" si="276"/>
        <v>2867.4019169779995</v>
      </c>
      <c r="AN675" s="300">
        <f t="shared" si="481"/>
        <v>0.25509476713844248</v>
      </c>
      <c r="AO675" s="300">
        <f t="shared" si="481"/>
        <v>0.25386104534902676</v>
      </c>
      <c r="AP675" s="300">
        <f t="shared" si="481"/>
        <v>5.3964426647113282E-2</v>
      </c>
      <c r="AQ675" s="300">
        <f t="shared" ref="AQ675:AR675" si="482">+AQ663</f>
        <v>0.1998966187019135</v>
      </c>
      <c r="AR675" s="300">
        <f t="shared" si="482"/>
        <v>0.2339956535354675</v>
      </c>
      <c r="AS675" s="300">
        <f t="shared" ref="AS675:AU675" si="483">+AS663</f>
        <v>0.2753375890527604</v>
      </c>
      <c r="AT675" s="300">
        <f t="shared" si="483"/>
        <v>0.2610088627308329</v>
      </c>
      <c r="AU675" s="300">
        <f t="shared" si="483"/>
        <v>0.1998966187019135</v>
      </c>
      <c r="AV675" s="300">
        <f t="shared" si="358"/>
        <v>5.3964426647113282E-2</v>
      </c>
      <c r="AW675" s="300">
        <f t="shared" si="385"/>
        <v>0.25386104534902676</v>
      </c>
      <c r="AX675" s="300">
        <f t="shared" si="345"/>
        <v>0.20084819997143574</v>
      </c>
      <c r="AY675" s="300" t="e">
        <v>#DIV/0!</v>
      </c>
      <c r="AZ675" s="300"/>
      <c r="BA675" s="235"/>
      <c r="BB675" s="235"/>
      <c r="BC675" s="235"/>
      <c r="BD675" s="235"/>
    </row>
    <row r="676" spans="1:56" x14ac:dyDescent="0.25">
      <c r="A676" s="283">
        <v>2035</v>
      </c>
      <c r="B676" s="283">
        <v>12</v>
      </c>
      <c r="C676" s="283">
        <v>31</v>
      </c>
      <c r="D676" s="283">
        <v>30</v>
      </c>
      <c r="F676" s="286">
        <v>0</v>
      </c>
      <c r="G676" s="290">
        <f t="shared" si="450"/>
        <v>2.9996936844413711E-2</v>
      </c>
      <c r="H676" s="290">
        <f t="shared" si="450"/>
        <v>8.5545084509641198E-2</v>
      </c>
      <c r="I676" s="291">
        <f t="shared" si="436"/>
        <v>3.3253782316229219E-2</v>
      </c>
      <c r="J676" s="301">
        <f t="shared" si="420"/>
        <v>3.2253455281169081E-2</v>
      </c>
      <c r="Q676" s="309"/>
      <c r="U676" s="298" t="e">
        <f>(Company_data!U676+Misc!T676)/(Company_data!J676-Company_data!I676)</f>
        <v>#DIV/0!</v>
      </c>
      <c r="V676" s="292" t="e">
        <f t="shared" si="378"/>
        <v>#DIV/0!</v>
      </c>
      <c r="W676" s="299">
        <v>1</v>
      </c>
      <c r="X676" s="290">
        <f t="shared" si="451"/>
        <v>5.554814766522749E-2</v>
      </c>
      <c r="Y676" s="300">
        <f t="shared" si="451"/>
        <v>8.5545084509641198E-2</v>
      </c>
      <c r="Z676" s="296"/>
      <c r="AA676" s="296"/>
      <c r="AC676" s="300">
        <f t="shared" si="397"/>
        <v>2.7595188551497161E-3</v>
      </c>
      <c r="AD676" s="292">
        <v>0</v>
      </c>
      <c r="AE676" s="301">
        <f t="shared" si="452"/>
        <v>3.3253782316229219E-2</v>
      </c>
      <c r="AF676" s="292">
        <v>0</v>
      </c>
      <c r="AG676" s="292">
        <v>0</v>
      </c>
      <c r="AH676" s="292">
        <v>0</v>
      </c>
      <c r="AI676" s="292">
        <v>0</v>
      </c>
      <c r="AJ676" s="301">
        <f t="shared" si="456"/>
        <v>3.3253782316229219E-2</v>
      </c>
      <c r="AK676" s="306"/>
      <c r="AL676" s="300">
        <f t="shared" ref="AL676:AP676" si="484">+AL664</f>
        <v>0.26895672518051211</v>
      </c>
      <c r="AM676" s="306">
        <f t="shared" si="276"/>
        <v>2774.9050809464507</v>
      </c>
      <c r="AN676" s="300">
        <f t="shared" si="484"/>
        <v>0.23172536409969521</v>
      </c>
      <c r="AO676" s="300">
        <f t="shared" si="484"/>
        <v>0.23105260316533452</v>
      </c>
      <c r="AP676" s="300">
        <f t="shared" si="484"/>
        <v>2.9427346104136727E-2</v>
      </c>
      <c r="AQ676" s="300">
        <f t="shared" ref="AQ676:AR676" si="485">+AQ664</f>
        <v>0.2016252570611978</v>
      </c>
      <c r="AR676" s="300">
        <f t="shared" si="485"/>
        <v>0.23895978833609846</v>
      </c>
      <c r="AS676" s="300">
        <f t="shared" ref="AS676:AU676" si="486">+AS664</f>
        <v>0.25118530449085791</v>
      </c>
      <c r="AT676" s="300">
        <f t="shared" si="486"/>
        <v>0.19592106001682782</v>
      </c>
      <c r="AU676" s="300">
        <f t="shared" si="486"/>
        <v>0.2016252570611978</v>
      </c>
      <c r="AV676" s="300">
        <f t="shared" si="358"/>
        <v>2.9427346104136727E-2</v>
      </c>
      <c r="AW676" s="300">
        <f t="shared" si="385"/>
        <v>0.23105260316533452</v>
      </c>
      <c r="AX676" s="300">
        <f t="shared" si="345"/>
        <v>0.19592106001682782</v>
      </c>
      <c r="AY676" s="300" t="e">
        <v>#DIV/0!</v>
      </c>
      <c r="AZ676" s="300"/>
      <c r="BA676" s="235">
        <f>AVERAGE(AU665:AU676)</f>
        <v>0.21445518700848457</v>
      </c>
      <c r="BB676" s="235">
        <f>AVERAGE(AV665:AV676)</f>
        <v>0.11575735077854382</v>
      </c>
      <c r="BC676" s="235">
        <f t="shared" ref="BC676" si="487">AVERAGE(AW665:AW676)</f>
        <v>0.33021253778702836</v>
      </c>
      <c r="BD676" s="235">
        <f>AVERAGE(AL665:AL676)</f>
        <v>0.33021319582000569</v>
      </c>
    </row>
    <row r="677" spans="1:56" x14ac:dyDescent="0.25">
      <c r="A677" s="283">
        <v>2036</v>
      </c>
      <c r="B677" s="283">
        <v>1</v>
      </c>
      <c r="C677" s="283">
        <v>31</v>
      </c>
      <c r="D677" s="283">
        <v>31</v>
      </c>
      <c r="F677" s="286">
        <v>0</v>
      </c>
      <c r="G677" s="290">
        <f t="shared" si="450"/>
        <v>1.8543038718509181E-2</v>
      </c>
      <c r="H677" s="290">
        <f t="shared" si="450"/>
        <v>5.288092655820039E-2</v>
      </c>
      <c r="I677" s="291">
        <f t="shared" si="436"/>
        <v>3.1291374430605791E-2</v>
      </c>
      <c r="J677" s="301">
        <f t="shared" si="420"/>
        <v>3.2253455281169088E-2</v>
      </c>
      <c r="Q677" s="309"/>
      <c r="U677" s="298" t="e">
        <f>(Company_data!U677+Misc!T677)/(Company_data!J677-Company_data!I677)</f>
        <v>#DIV/0!</v>
      </c>
      <c r="V677" s="292" t="e">
        <f t="shared" si="378"/>
        <v>#DIV/0!</v>
      </c>
      <c r="W677" s="299">
        <v>1</v>
      </c>
      <c r="X677" s="290">
        <f t="shared" si="451"/>
        <v>3.433788783969121E-2</v>
      </c>
      <c r="Y677" s="300">
        <f t="shared" si="451"/>
        <v>5.288092655820039E-2</v>
      </c>
      <c r="Z677" s="296"/>
      <c r="AA677" s="296"/>
      <c r="AC677" s="300">
        <f t="shared" si="397"/>
        <v>1.7058363405871094E-3</v>
      </c>
      <c r="AD677" s="292">
        <v>0</v>
      </c>
      <c r="AE677" s="301">
        <f t="shared" si="452"/>
        <v>3.1291374430605791E-2</v>
      </c>
      <c r="AF677" s="292">
        <v>0</v>
      </c>
      <c r="AG677" s="292">
        <v>0</v>
      </c>
      <c r="AH677" s="292">
        <v>0</v>
      </c>
      <c r="AI677" s="292">
        <v>0</v>
      </c>
      <c r="AJ677" s="301">
        <f t="shared" si="456"/>
        <v>3.1291374430605791E-2</v>
      </c>
      <c r="AK677" s="306"/>
      <c r="AL677" s="300">
        <f t="shared" ref="AL677:AP677" si="488">+AL665</f>
        <v>0.25685198180849134</v>
      </c>
      <c r="AM677" s="306">
        <f t="shared" si="276"/>
        <v>4007.3433110707842</v>
      </c>
      <c r="AN677" s="300">
        <f t="shared" si="488"/>
        <v>0.22001501192073977</v>
      </c>
      <c r="AO677" s="300">
        <f t="shared" si="488"/>
        <v>0.22470647515841483</v>
      </c>
      <c r="AP677" s="300">
        <f t="shared" si="488"/>
        <v>2.2515049996287968E-2</v>
      </c>
      <c r="AQ677" s="300">
        <f t="shared" ref="AQ677:AR677" si="489">+AQ665</f>
        <v>0.2021914251621269</v>
      </c>
      <c r="AR677" s="300">
        <f t="shared" si="489"/>
        <v>0.23830894308998221</v>
      </c>
      <c r="AS677" s="300">
        <f t="shared" ref="AS677:AU677" si="490">+AS665</f>
        <v>0.23711737421114179</v>
      </c>
      <c r="AT677" s="300">
        <f t="shared" si="490"/>
        <v>0.19773579072842445</v>
      </c>
      <c r="AU677" s="300">
        <f t="shared" si="490"/>
        <v>0.2021914251621269</v>
      </c>
      <c r="AV677" s="300">
        <f t="shared" si="358"/>
        <v>2.2515049996287968E-2</v>
      </c>
      <c r="AW677" s="300">
        <f t="shared" si="385"/>
        <v>0.22470647515841488</v>
      </c>
      <c r="AX677" s="300">
        <f t="shared" si="345"/>
        <v>0.19773579072842445</v>
      </c>
      <c r="AY677" s="300" t="e">
        <v>#DIV/0!</v>
      </c>
      <c r="AZ677" s="300"/>
      <c r="BA677" s="235"/>
      <c r="BB677" s="235"/>
      <c r="BC677" s="235"/>
      <c r="BD677" s="235"/>
    </row>
    <row r="678" spans="1:56" x14ac:dyDescent="0.25">
      <c r="A678" s="283">
        <v>2036</v>
      </c>
      <c r="B678" s="283">
        <v>2</v>
      </c>
      <c r="C678" s="283">
        <v>29</v>
      </c>
      <c r="D678" s="283">
        <v>29</v>
      </c>
      <c r="F678" s="286">
        <v>0</v>
      </c>
      <c r="G678" s="290">
        <f t="shared" si="450"/>
        <v>2.4863098176499582E-2</v>
      </c>
      <c r="H678" s="290">
        <f t="shared" si="450"/>
        <v>7.0904434199795849E-2</v>
      </c>
      <c r="I678" s="291">
        <f t="shared" si="436"/>
        <v>3.1327824545639323E-2</v>
      </c>
      <c r="J678" s="301">
        <f t="shared" si="420"/>
        <v>3.2253455281169081E-2</v>
      </c>
      <c r="Q678" s="309"/>
      <c r="U678" s="298" t="e">
        <f>(Company_data!U678+Misc!T678)/(Company_data!J678-Company_data!I678)</f>
        <v>#DIV/0!</v>
      </c>
      <c r="V678" s="292" t="e">
        <f t="shared" si="378"/>
        <v>#DIV/0!</v>
      </c>
      <c r="W678" s="299">
        <v>1</v>
      </c>
      <c r="X678" s="290">
        <f t="shared" si="451"/>
        <v>4.6041336023296249E-2</v>
      </c>
      <c r="Y678" s="300">
        <f t="shared" si="451"/>
        <v>7.0904434199795849E-2</v>
      </c>
      <c r="Z678" s="296"/>
      <c r="AA678" s="296"/>
      <c r="AC678" s="300">
        <f t="shared" si="397"/>
        <v>2.5323012214212796E-3</v>
      </c>
      <c r="AD678" s="292">
        <v>0</v>
      </c>
      <c r="AE678" s="301">
        <f t="shared" si="452"/>
        <v>3.1327824545639323E-2</v>
      </c>
      <c r="AF678" s="292">
        <v>0</v>
      </c>
      <c r="AG678" s="292">
        <v>0</v>
      </c>
      <c r="AH678" s="292">
        <v>0</v>
      </c>
      <c r="AI678" s="292">
        <v>0</v>
      </c>
      <c r="AJ678" s="301">
        <f t="shared" si="456"/>
        <v>3.1327824545639323E-2</v>
      </c>
      <c r="AK678" s="306"/>
      <c r="AL678" s="300">
        <f t="shared" ref="AL678:AP678" si="491">+AL666</f>
        <v>0.25412733195114739</v>
      </c>
      <c r="AM678" s="306">
        <f t="shared" ref="AM678:AM736" si="492">AM666</f>
        <v>3619.5358938703862</v>
      </c>
      <c r="AN678" s="300">
        <f t="shared" si="491"/>
        <v>0.20815811594393818</v>
      </c>
      <c r="AO678" s="300">
        <f t="shared" si="491"/>
        <v>0.19442034566442604</v>
      </c>
      <c r="AP678" s="300">
        <f t="shared" si="491"/>
        <v>1.3232062033328705E-2</v>
      </c>
      <c r="AQ678" s="300">
        <f t="shared" ref="AQ678:AR678" si="493">+AQ666</f>
        <v>0.18118828363109737</v>
      </c>
      <c r="AR678" s="300">
        <f t="shared" si="493"/>
        <v>0.22926423377464777</v>
      </c>
      <c r="AS678" s="300">
        <f t="shared" ref="AS678:AU678" si="494">+AS666</f>
        <v>0.23355687164157501</v>
      </c>
      <c r="AT678" s="300">
        <f t="shared" si="494"/>
        <v>0.17845089501740749</v>
      </c>
      <c r="AU678" s="300">
        <f t="shared" si="494"/>
        <v>0.18118828363109737</v>
      </c>
      <c r="AV678" s="300">
        <f t="shared" si="358"/>
        <v>1.3232062033328705E-2</v>
      </c>
      <c r="AW678" s="300">
        <f t="shared" si="385"/>
        <v>0.19442034566442609</v>
      </c>
      <c r="AX678" s="300">
        <f t="shared" si="345"/>
        <v>0.17845089501740749</v>
      </c>
      <c r="AY678" s="300" t="e">
        <v>#DIV/0!</v>
      </c>
      <c r="AZ678" s="300"/>
      <c r="BA678" s="235"/>
      <c r="BB678" s="235"/>
      <c r="BC678" s="235"/>
      <c r="BD678" s="235"/>
    </row>
    <row r="679" spans="1:56" x14ac:dyDescent="0.25">
      <c r="A679" s="283">
        <v>2036</v>
      </c>
      <c r="B679" s="283">
        <v>3</v>
      </c>
      <c r="C679" s="283">
        <v>31</v>
      </c>
      <c r="D679" s="283">
        <v>31</v>
      </c>
      <c r="F679" s="286">
        <v>0</v>
      </c>
      <c r="G679" s="290">
        <f t="shared" si="450"/>
        <v>4.5783957213476299E-2</v>
      </c>
      <c r="H679" s="290">
        <f t="shared" si="450"/>
        <v>0.13056641447515024</v>
      </c>
      <c r="I679" s="291">
        <f t="shared" si="436"/>
        <v>3.2106926531423899E-2</v>
      </c>
      <c r="J679" s="301">
        <f t="shared" si="420"/>
        <v>3.2253455281169081E-2</v>
      </c>
      <c r="Q679" s="309"/>
      <c r="U679" s="298" t="e">
        <f>(Company_data!U679+Misc!T679)/(Company_data!J679-Company_data!I679)</f>
        <v>#DIV/0!</v>
      </c>
      <c r="V679" s="292" t="e">
        <f t="shared" si="378"/>
        <v>#DIV/0!</v>
      </c>
      <c r="W679" s="299">
        <v>1</v>
      </c>
      <c r="X679" s="290">
        <f t="shared" si="451"/>
        <v>8.4782457261673966E-2</v>
      </c>
      <c r="Y679" s="300">
        <f t="shared" si="451"/>
        <v>0.13056641447515024</v>
      </c>
      <c r="Z679" s="296"/>
      <c r="AA679" s="296"/>
      <c r="AC679" s="300">
        <f t="shared" si="397"/>
        <v>4.211819821779041E-3</v>
      </c>
      <c r="AD679" s="292">
        <v>0</v>
      </c>
      <c r="AE679" s="301">
        <f t="shared" si="452"/>
        <v>3.2106926531423899E-2</v>
      </c>
      <c r="AF679" s="292">
        <v>0</v>
      </c>
      <c r="AG679" s="292">
        <v>0</v>
      </c>
      <c r="AH679" s="292">
        <v>0</v>
      </c>
      <c r="AI679" s="292">
        <v>0</v>
      </c>
      <c r="AJ679" s="301">
        <f t="shared" si="456"/>
        <v>3.2106926531423899E-2</v>
      </c>
      <c r="AK679" s="306"/>
      <c r="AL679" s="300">
        <f t="shared" ref="AL679:AP679" si="495">+AL667</f>
        <v>0.26341834778300993</v>
      </c>
      <c r="AM679" s="306">
        <f t="shared" si="492"/>
        <v>4007.3433110707842</v>
      </c>
      <c r="AN679" s="300">
        <f t="shared" si="495"/>
        <v>0.25185875185444695</v>
      </c>
      <c r="AO679" s="300">
        <f t="shared" si="495"/>
        <v>0.29016393439975086</v>
      </c>
      <c r="AP679" s="300">
        <f t="shared" si="495"/>
        <v>7.8214908786427645E-2</v>
      </c>
      <c r="AQ679" s="300">
        <f t="shared" ref="AQ679:AR679" si="496">+AQ667</f>
        <v>0.21194902561332321</v>
      </c>
      <c r="AR679" s="300">
        <f t="shared" si="496"/>
        <v>0.21763439056953368</v>
      </c>
      <c r="AS679" s="300">
        <f t="shared" ref="AS679:AU679" si="497">+AS667</f>
        <v>0.25096710748081102</v>
      </c>
      <c r="AT679" s="300">
        <f t="shared" si="497"/>
        <v>0.19740508523261727</v>
      </c>
      <c r="AU679" s="300">
        <f t="shared" si="497"/>
        <v>0.21194902561332321</v>
      </c>
      <c r="AV679" s="300">
        <f t="shared" si="358"/>
        <v>7.8214908786427645E-2</v>
      </c>
      <c r="AW679" s="300">
        <f t="shared" si="385"/>
        <v>0.29016393439975086</v>
      </c>
      <c r="AX679" s="300">
        <f t="shared" si="345"/>
        <v>0.19740508523261727</v>
      </c>
      <c r="AY679" s="300" t="e">
        <v>#DIV/0!</v>
      </c>
      <c r="AZ679" s="300"/>
      <c r="BA679" s="235"/>
      <c r="BB679" s="235"/>
      <c r="BC679" s="235"/>
      <c r="BD679" s="235"/>
    </row>
    <row r="680" spans="1:56" x14ac:dyDescent="0.25">
      <c r="A680" s="283">
        <v>2036</v>
      </c>
      <c r="B680" s="283">
        <v>4</v>
      </c>
      <c r="C680" s="283">
        <v>30</v>
      </c>
      <c r="D680" s="283">
        <v>31</v>
      </c>
      <c r="F680" s="286">
        <v>0</v>
      </c>
      <c r="G680" s="290">
        <f t="shared" si="450"/>
        <v>8.0774034073035877E-2</v>
      </c>
      <c r="H680" s="290">
        <f t="shared" si="450"/>
        <v>0.23035090572087194</v>
      </c>
      <c r="I680" s="291">
        <f t="shared" si="436"/>
        <v>3.2707454333999561E-2</v>
      </c>
      <c r="J680" s="301">
        <f t="shared" si="420"/>
        <v>3.2253455281169081E-2</v>
      </c>
      <c r="Q680" s="309"/>
      <c r="U680" s="298" t="e">
        <f>(Company_data!U680+Misc!T680)/(Company_data!J680-Company_data!I680)</f>
        <v>#DIV/0!</v>
      </c>
      <c r="V680" s="292" t="e">
        <f t="shared" si="378"/>
        <v>#DIV/0!</v>
      </c>
      <c r="W680" s="299">
        <v>1</v>
      </c>
      <c r="X680" s="290">
        <f t="shared" si="451"/>
        <v>0.14957687164783606</v>
      </c>
      <c r="Y680" s="300">
        <f t="shared" si="451"/>
        <v>0.23035090572087194</v>
      </c>
      <c r="Z680" s="296"/>
      <c r="AA680" s="296"/>
      <c r="AC680" s="300">
        <f t="shared" si="397"/>
        <v>7.6783635240290646E-3</v>
      </c>
      <c r="AD680" s="292">
        <v>0</v>
      </c>
      <c r="AE680" s="301">
        <f t="shared" si="452"/>
        <v>3.2707454333999561E-2</v>
      </c>
      <c r="AF680" s="292">
        <v>0</v>
      </c>
      <c r="AG680" s="292">
        <v>0</v>
      </c>
      <c r="AH680" s="292">
        <v>0</v>
      </c>
      <c r="AI680" s="292">
        <v>0</v>
      </c>
      <c r="AJ680" s="301">
        <f t="shared" si="456"/>
        <v>3.2707454333999561E-2</v>
      </c>
      <c r="AK680" s="306"/>
      <c r="AL680" s="300">
        <f t="shared" ref="AL680:AP680" si="498">+AL668</f>
        <v>0.28575980192912315</v>
      </c>
      <c r="AM680" s="306">
        <f t="shared" si="492"/>
        <v>4007.3433110707842</v>
      </c>
      <c r="AN680" s="300">
        <f t="shared" si="498"/>
        <v>0.28664691339576726</v>
      </c>
      <c r="AO680" s="300">
        <f t="shared" si="498"/>
        <v>0.28483534127035615</v>
      </c>
      <c r="AP680" s="300">
        <f t="shared" si="498"/>
        <v>7.9240272739288672E-2</v>
      </c>
      <c r="AQ680" s="300">
        <f t="shared" ref="AQ680:AR680" si="499">+AQ668</f>
        <v>0.20559506853106746</v>
      </c>
      <c r="AR680" s="300">
        <f t="shared" si="499"/>
        <v>0.20498576785608733</v>
      </c>
      <c r="AS680" s="300">
        <f t="shared" ref="AS680:AU680" si="500">+AS668</f>
        <v>0.28008337680873507</v>
      </c>
      <c r="AT680" s="300">
        <f t="shared" si="500"/>
        <v>0.29549858721386341</v>
      </c>
      <c r="AU680" s="300">
        <f t="shared" si="500"/>
        <v>0.20559506853106746</v>
      </c>
      <c r="AV680" s="300">
        <f t="shared" si="358"/>
        <v>7.9240272739288672E-2</v>
      </c>
      <c r="AW680" s="300">
        <f t="shared" si="385"/>
        <v>0.28483534127035615</v>
      </c>
      <c r="AX680" s="300">
        <f t="shared" si="345"/>
        <v>0.20715988667684943</v>
      </c>
      <c r="AY680" s="300" t="e">
        <v>#DIV/0!</v>
      </c>
      <c r="AZ680" s="300"/>
      <c r="BA680" s="235"/>
      <c r="BB680" s="235"/>
      <c r="BC680" s="235"/>
      <c r="BD680" s="235"/>
    </row>
    <row r="681" spans="1:56" x14ac:dyDescent="0.25">
      <c r="A681" s="283">
        <v>2036</v>
      </c>
      <c r="B681" s="283">
        <v>5</v>
      </c>
      <c r="C681" s="283">
        <v>31</v>
      </c>
      <c r="D681" s="283">
        <v>30</v>
      </c>
      <c r="F681" s="286">
        <v>0</v>
      </c>
      <c r="G681" s="290">
        <f t="shared" si="450"/>
        <v>0.14754856930858176</v>
      </c>
      <c r="H681" s="290">
        <f t="shared" si="450"/>
        <v>0.42077812465474679</v>
      </c>
      <c r="I681" s="291">
        <f t="shared" si="436"/>
        <v>3.2211093719053466E-2</v>
      </c>
      <c r="J681" s="301">
        <f t="shared" si="420"/>
        <v>3.2253455281169081E-2</v>
      </c>
      <c r="Q681" s="309"/>
      <c r="U681" s="298" t="e">
        <f>(Company_data!U681+Misc!T681)/(Company_data!J681-Company_data!I681)</f>
        <v>#DIV/0!</v>
      </c>
      <c r="V681" s="292" t="e">
        <f t="shared" si="378"/>
        <v>#DIV/0!</v>
      </c>
      <c r="W681" s="299">
        <v>1</v>
      </c>
      <c r="X681" s="290">
        <f t="shared" si="451"/>
        <v>0.273229555346165</v>
      </c>
      <c r="Y681" s="300">
        <f t="shared" si="451"/>
        <v>0.42077812465474679</v>
      </c>
      <c r="Z681" s="296"/>
      <c r="AA681" s="296"/>
      <c r="AC681" s="300">
        <f t="shared" si="397"/>
        <v>1.3573487892088607E-2</v>
      </c>
      <c r="AD681" s="292">
        <v>0</v>
      </c>
      <c r="AE681" s="301">
        <f t="shared" si="452"/>
        <v>3.2211093719053466E-2</v>
      </c>
      <c r="AF681" s="292">
        <v>0</v>
      </c>
      <c r="AG681" s="292">
        <v>0</v>
      </c>
      <c r="AH681" s="292">
        <v>0</v>
      </c>
      <c r="AI681" s="292">
        <v>0</v>
      </c>
      <c r="AJ681" s="301">
        <f t="shared" si="456"/>
        <v>3.2211093719053466E-2</v>
      </c>
      <c r="AK681" s="306"/>
      <c r="AL681" s="300">
        <f t="shared" ref="AL681:AP681" si="501">+AL669</f>
        <v>0.34198181209096601</v>
      </c>
      <c r="AM681" s="306">
        <f t="shared" si="492"/>
        <v>3878.0741720039846</v>
      </c>
      <c r="AN681" s="300">
        <f t="shared" si="501"/>
        <v>0.37172530110952146</v>
      </c>
      <c r="AO681" s="300">
        <f t="shared" si="501"/>
        <v>0.36841613278121893</v>
      </c>
      <c r="AP681" s="300">
        <f t="shared" si="501"/>
        <v>0.14474687328024421</v>
      </c>
      <c r="AQ681" s="300">
        <f t="shared" ref="AQ681:AR681" si="502">+AQ669</f>
        <v>0.22366925950097472</v>
      </c>
      <c r="AR681" s="300">
        <f t="shared" si="502"/>
        <v>0.19443324278238425</v>
      </c>
      <c r="AS681" s="300">
        <f t="shared" ref="AS681:AU681" si="503">+AS669</f>
        <v>0.35060038007166283</v>
      </c>
      <c r="AT681" s="300">
        <f t="shared" si="503"/>
        <v>0.38818390379325174</v>
      </c>
      <c r="AU681" s="300">
        <f t="shared" si="503"/>
        <v>0.22366925950097472</v>
      </c>
      <c r="AV681" s="300">
        <f t="shared" si="358"/>
        <v>0.14474687328024421</v>
      </c>
      <c r="AW681" s="300">
        <f t="shared" si="385"/>
        <v>0.36841613278121893</v>
      </c>
      <c r="AX681" s="300">
        <f t="shared" si="345"/>
        <v>0.2268170855032294</v>
      </c>
      <c r="AY681" s="300" t="e">
        <v>#DIV/0!</v>
      </c>
      <c r="AZ681" s="300"/>
      <c r="BA681" s="235"/>
      <c r="BB681" s="235"/>
      <c r="BC681" s="235"/>
      <c r="BD681" s="235"/>
    </row>
    <row r="682" spans="1:56" x14ac:dyDescent="0.25">
      <c r="A682" s="283">
        <v>2036</v>
      </c>
      <c r="B682" s="283">
        <v>6</v>
      </c>
      <c r="C682" s="283">
        <v>30</v>
      </c>
      <c r="D682" s="283">
        <v>31</v>
      </c>
      <c r="F682" s="286">
        <v>0</v>
      </c>
      <c r="G682" s="290">
        <f t="shared" ref="G682:H697" si="504">+G670</f>
        <v>0.19210564291069007</v>
      </c>
      <c r="H682" s="290">
        <f t="shared" si="504"/>
        <v>0.54784571980836638</v>
      </c>
      <c r="I682" s="291">
        <f t="shared" si="436"/>
        <v>3.32701466606663E-2</v>
      </c>
      <c r="J682" s="301">
        <f t="shared" si="420"/>
        <v>3.2253455281169081E-2</v>
      </c>
      <c r="Q682" s="309"/>
      <c r="U682" s="298" t="e">
        <f>(Company_data!U682+Misc!T682)/(Company_data!J682-Company_data!I682)</f>
        <v>#DIV/0!</v>
      </c>
      <c r="V682" s="292" t="e">
        <f t="shared" si="378"/>
        <v>#DIV/0!</v>
      </c>
      <c r="W682" s="299">
        <v>1</v>
      </c>
      <c r="X682" s="290">
        <f t="shared" ref="X682:Y697" si="505">+X670</f>
        <v>0.35574007689767639</v>
      </c>
      <c r="Y682" s="300">
        <f t="shared" si="505"/>
        <v>0.54784571980836638</v>
      </c>
      <c r="Z682" s="296"/>
      <c r="AA682" s="296"/>
      <c r="AC682" s="300">
        <f t="shared" si="397"/>
        <v>1.8261523993612215E-2</v>
      </c>
      <c r="AD682" s="292">
        <v>0</v>
      </c>
      <c r="AE682" s="301">
        <f t="shared" si="452"/>
        <v>3.32701466606663E-2</v>
      </c>
      <c r="AF682" s="292">
        <v>0</v>
      </c>
      <c r="AG682" s="292">
        <v>0</v>
      </c>
      <c r="AH682" s="292">
        <v>0</v>
      </c>
      <c r="AI682" s="292">
        <v>0</v>
      </c>
      <c r="AJ682" s="301">
        <f t="shared" si="456"/>
        <v>3.32701466606663E-2</v>
      </c>
      <c r="AK682" s="306"/>
      <c r="AL682" s="300">
        <f t="shared" ref="AL682:AP682" si="506">+AL670</f>
        <v>0.38119007672532701</v>
      </c>
      <c r="AM682" s="306">
        <f t="shared" si="492"/>
        <v>4007.3433110707842</v>
      </c>
      <c r="AN682" s="300">
        <f t="shared" si="506"/>
        <v>0.41782355011228406</v>
      </c>
      <c r="AO682" s="300">
        <f t="shared" si="506"/>
        <v>0.41351507113355057</v>
      </c>
      <c r="AP682" s="300">
        <f t="shared" si="506"/>
        <v>0.18845788394368534</v>
      </c>
      <c r="AQ682" s="300">
        <f t="shared" ref="AQ682:AR682" si="507">+AQ670</f>
        <v>0.22505718718986523</v>
      </c>
      <c r="AR682" s="300">
        <f t="shared" si="507"/>
        <v>0.18908443381463697</v>
      </c>
      <c r="AS682" s="300">
        <f t="shared" ref="AS682:AU682" si="508">+AS670</f>
        <v>0.39748613852618775</v>
      </c>
      <c r="AT682" s="300">
        <f t="shared" si="508"/>
        <v>0.43937841206915679</v>
      </c>
      <c r="AU682" s="300">
        <f t="shared" si="508"/>
        <v>0.22505718718986523</v>
      </c>
      <c r="AV682" s="300">
        <f t="shared" si="358"/>
        <v>0.18845788394368534</v>
      </c>
      <c r="AW682" s="300">
        <f t="shared" si="385"/>
        <v>0.41351507113355057</v>
      </c>
      <c r="AX682" s="300">
        <f t="shared" si="345"/>
        <v>0.22928165194927241</v>
      </c>
      <c r="AY682" s="300" t="e">
        <v>#DIV/0!</v>
      </c>
      <c r="AZ682" s="300"/>
      <c r="BA682" s="235"/>
      <c r="BB682" s="235"/>
      <c r="BC682" s="235"/>
      <c r="BD682" s="235"/>
    </row>
    <row r="683" spans="1:56" x14ac:dyDescent="0.25">
      <c r="A683" s="283">
        <v>2036</v>
      </c>
      <c r="B683" s="283">
        <v>7</v>
      </c>
      <c r="C683" s="283">
        <v>31</v>
      </c>
      <c r="D683" s="283">
        <v>30</v>
      </c>
      <c r="F683" s="286">
        <v>0</v>
      </c>
      <c r="G683" s="290">
        <f t="shared" si="504"/>
        <v>0.22773466057523425</v>
      </c>
      <c r="H683" s="290">
        <f t="shared" si="504"/>
        <v>0.64945233860806351</v>
      </c>
      <c r="I683" s="291">
        <f t="shared" si="436"/>
        <v>3.3307233503051287E-2</v>
      </c>
      <c r="J683" s="301">
        <f t="shared" si="420"/>
        <v>3.2253455281169081E-2</v>
      </c>
      <c r="Q683" s="309"/>
      <c r="U683" s="298" t="e">
        <f>(Company_data!U683+Misc!T683)/(Company_data!J683-Company_data!I683)</f>
        <v>#DIV/0!</v>
      </c>
      <c r="V683" s="292" t="e">
        <f t="shared" si="378"/>
        <v>#DIV/0!</v>
      </c>
      <c r="W683" s="299">
        <v>1</v>
      </c>
      <c r="X683" s="290">
        <f t="shared" si="505"/>
        <v>0.42171767803282922</v>
      </c>
      <c r="Y683" s="300">
        <f t="shared" si="505"/>
        <v>0.64945233860806351</v>
      </c>
      <c r="Z683" s="296"/>
      <c r="AA683" s="296"/>
      <c r="AC683" s="300">
        <f t="shared" si="397"/>
        <v>2.095007543896979E-2</v>
      </c>
      <c r="AD683" s="292">
        <v>0</v>
      </c>
      <c r="AE683" s="301">
        <f t="shared" si="452"/>
        <v>3.3307233503051287E-2</v>
      </c>
      <c r="AF683" s="292">
        <v>0</v>
      </c>
      <c r="AG683" s="292">
        <v>0</v>
      </c>
      <c r="AH683" s="292">
        <v>0</v>
      </c>
      <c r="AI683" s="292">
        <v>0</v>
      </c>
      <c r="AJ683" s="301">
        <f t="shared" si="456"/>
        <v>3.3307233503051287E-2</v>
      </c>
      <c r="AK683" s="306"/>
      <c r="AL683" s="300">
        <f t="shared" ref="AL683:AP683" si="509">+AL671</f>
        <v>0.4192504943819011</v>
      </c>
      <c r="AM683" s="306">
        <f t="shared" si="492"/>
        <v>3878.0741720039846</v>
      </c>
      <c r="AN683" s="300">
        <f t="shared" si="509"/>
        <v>0.46610383116153631</v>
      </c>
      <c r="AO683" s="300">
        <f t="shared" si="509"/>
        <v>0.4609962768859257</v>
      </c>
      <c r="AP683" s="300">
        <f t="shared" si="509"/>
        <v>0.22341036724566607</v>
      </c>
      <c r="AQ683" s="300">
        <f t="shared" ref="AQ683:AR683" si="510">+AQ671</f>
        <v>0.23758590964025958</v>
      </c>
      <c r="AR683" s="300">
        <f t="shared" si="510"/>
        <v>0.19151583380666684</v>
      </c>
      <c r="AS683" s="300">
        <f t="shared" ref="AS683:AU683" si="511">+AS671</f>
        <v>0.44271885536350936</v>
      </c>
      <c r="AT683" s="300">
        <f t="shared" si="511"/>
        <v>0.49171204021204523</v>
      </c>
      <c r="AU683" s="300">
        <f t="shared" si="511"/>
        <v>0.23758590964025958</v>
      </c>
      <c r="AV683" s="300">
        <f t="shared" si="358"/>
        <v>0.22341036724566607</v>
      </c>
      <c r="AW683" s="300">
        <f t="shared" si="385"/>
        <v>0.46099627688592565</v>
      </c>
      <c r="AX683" s="300">
        <f t="shared" si="345"/>
        <v>0.24264952633210657</v>
      </c>
      <c r="AY683" s="300" t="e">
        <v>#DIV/0!</v>
      </c>
      <c r="AZ683" s="300"/>
      <c r="BA683" s="235"/>
      <c r="BB683" s="235"/>
      <c r="BC683" s="235"/>
      <c r="BD683" s="235"/>
    </row>
    <row r="684" spans="1:56" x14ac:dyDescent="0.25">
      <c r="A684" s="283">
        <v>2036</v>
      </c>
      <c r="B684" s="283">
        <v>8</v>
      </c>
      <c r="C684" s="283">
        <v>31</v>
      </c>
      <c r="D684" s="283">
        <v>31</v>
      </c>
      <c r="F684" s="286">
        <v>0</v>
      </c>
      <c r="G684" s="290">
        <f t="shared" si="504"/>
        <v>0.23046146829740827</v>
      </c>
      <c r="H684" s="290">
        <f t="shared" si="504"/>
        <v>0.65722863250916419</v>
      </c>
      <c r="I684" s="291">
        <f t="shared" si="436"/>
        <v>3.1707928155365571E-2</v>
      </c>
      <c r="J684" s="301">
        <f t="shared" si="420"/>
        <v>3.2253455281169081E-2</v>
      </c>
      <c r="Q684" s="309"/>
      <c r="U684" s="298" t="e">
        <f>(Company_data!U684+Misc!T684)/(Company_data!J684-Company_data!I684)</f>
        <v>#DIV/0!</v>
      </c>
      <c r="V684" s="292" t="e">
        <f t="shared" si="378"/>
        <v>#DIV/0!</v>
      </c>
      <c r="W684" s="299">
        <v>1</v>
      </c>
      <c r="X684" s="290">
        <f t="shared" si="505"/>
        <v>0.42676716421175581</v>
      </c>
      <c r="Y684" s="300">
        <f t="shared" si="505"/>
        <v>0.65722863250916419</v>
      </c>
      <c r="Z684" s="296"/>
      <c r="AA684" s="296"/>
      <c r="AC684" s="300">
        <f t="shared" si="397"/>
        <v>2.1200923629327871E-2</v>
      </c>
      <c r="AD684" s="292">
        <v>0</v>
      </c>
      <c r="AE684" s="301">
        <f t="shared" si="452"/>
        <v>3.1707928155365571E-2</v>
      </c>
      <c r="AF684" s="292">
        <v>0</v>
      </c>
      <c r="AG684" s="292">
        <v>0</v>
      </c>
      <c r="AH684" s="292">
        <v>0</v>
      </c>
      <c r="AI684" s="292">
        <v>0</v>
      </c>
      <c r="AJ684" s="301">
        <f t="shared" si="456"/>
        <v>3.1707928155365571E-2</v>
      </c>
      <c r="AK684" s="306"/>
      <c r="AL684" s="300">
        <f t="shared" ref="AL684:AP684" si="512">+AL672</f>
        <v>0.43061665815574907</v>
      </c>
      <c r="AM684" s="306">
        <f t="shared" si="492"/>
        <v>2867.4019169779995</v>
      </c>
      <c r="AN684" s="300">
        <f t="shared" si="512"/>
        <v>0.46915796091722339</v>
      </c>
      <c r="AO684" s="300">
        <f t="shared" si="512"/>
        <v>0.46398925074024511</v>
      </c>
      <c r="AP684" s="300">
        <f t="shared" si="512"/>
        <v>0.22608539753345999</v>
      </c>
      <c r="AQ684" s="300">
        <f t="shared" ref="AQ684:AR684" si="513">+AQ672</f>
        <v>0.237903853206785</v>
      </c>
      <c r="AR684" s="300">
        <f t="shared" si="513"/>
        <v>0.20015518985834077</v>
      </c>
      <c r="AS684" s="300">
        <f t="shared" ref="AS684:AU684" si="514">+AS672</f>
        <v>0.45359099683661164</v>
      </c>
      <c r="AT684" s="300">
        <f t="shared" si="514"/>
        <v>0.49507760733687717</v>
      </c>
      <c r="AU684" s="300">
        <f t="shared" si="514"/>
        <v>0.237903853206785</v>
      </c>
      <c r="AV684" s="300">
        <f t="shared" si="358"/>
        <v>0.22608539753345999</v>
      </c>
      <c r="AW684" s="300">
        <f t="shared" si="385"/>
        <v>0.463989250740245</v>
      </c>
      <c r="AX684" s="300">
        <f t="shared" si="345"/>
        <v>0.24303291417673395</v>
      </c>
      <c r="AY684" s="300" t="e">
        <v>#DIV/0!</v>
      </c>
      <c r="AZ684" s="300"/>
      <c r="BA684" s="235"/>
      <c r="BB684" s="235"/>
      <c r="BC684" s="235"/>
      <c r="BD684" s="235"/>
    </row>
    <row r="685" spans="1:56" x14ac:dyDescent="0.25">
      <c r="A685" s="283">
        <v>2036</v>
      </c>
      <c r="B685" s="283">
        <v>9</v>
      </c>
      <c r="C685" s="283">
        <v>30</v>
      </c>
      <c r="D685" s="283">
        <v>31</v>
      </c>
      <c r="F685" s="286">
        <v>0</v>
      </c>
      <c r="G685" s="290">
        <f t="shared" si="504"/>
        <v>0.19600423226971972</v>
      </c>
      <c r="H685" s="290">
        <f t="shared" si="504"/>
        <v>0.55896369355069819</v>
      </c>
      <c r="I685" s="291">
        <f t="shared" si="436"/>
        <v>3.222580735008565E-2</v>
      </c>
      <c r="J685" s="301">
        <f t="shared" si="420"/>
        <v>3.2253455281169081E-2</v>
      </c>
      <c r="Q685" s="309"/>
      <c r="U685" s="298" t="e">
        <f>(Company_data!U685+Misc!T685)/(Company_data!J685-Company_data!I685)</f>
        <v>#DIV/0!</v>
      </c>
      <c r="V685" s="292" t="e">
        <f t="shared" si="378"/>
        <v>#DIV/0!</v>
      </c>
      <c r="W685" s="299">
        <v>1</v>
      </c>
      <c r="X685" s="290">
        <f t="shared" si="505"/>
        <v>0.36295946128097856</v>
      </c>
      <c r="Y685" s="300">
        <f t="shared" si="505"/>
        <v>0.55896369355069819</v>
      </c>
      <c r="Z685" s="296"/>
      <c r="AA685" s="296"/>
      <c r="AC685" s="300">
        <f t="shared" si="397"/>
        <v>1.863212311835661E-2</v>
      </c>
      <c r="AD685" s="292">
        <v>0</v>
      </c>
      <c r="AE685" s="301">
        <f t="shared" si="452"/>
        <v>3.222580735008565E-2</v>
      </c>
      <c r="AF685" s="292">
        <v>0</v>
      </c>
      <c r="AG685" s="292">
        <v>0</v>
      </c>
      <c r="AH685" s="292">
        <v>0</v>
      </c>
      <c r="AI685" s="292">
        <v>0</v>
      </c>
      <c r="AJ685" s="301">
        <f t="shared" si="456"/>
        <v>3.222580735008565E-2</v>
      </c>
      <c r="AK685" s="306"/>
      <c r="AL685" s="300">
        <f t="shared" ref="AL685:AP685" si="515">+AL673</f>
        <v>0.40763148361526186</v>
      </c>
      <c r="AM685" s="306">
        <f t="shared" si="492"/>
        <v>2867.4019169779995</v>
      </c>
      <c r="AN685" s="300">
        <f t="shared" si="515"/>
        <v>0.42194723793731004</v>
      </c>
      <c r="AO685" s="300">
        <f t="shared" si="515"/>
        <v>0.41755132274355644</v>
      </c>
      <c r="AP685" s="300">
        <f t="shared" si="515"/>
        <v>0.19228244573081438</v>
      </c>
      <c r="AQ685" s="300">
        <f t="shared" ref="AQ685:AR685" si="516">+AQ673</f>
        <v>0.22526887701274206</v>
      </c>
      <c r="AR685" s="300">
        <f t="shared" si="516"/>
        <v>0.21162725134554208</v>
      </c>
      <c r="AS685" s="300">
        <f t="shared" ref="AS685:AU685" si="517">+AS673</f>
        <v>0.42205711350217673</v>
      </c>
      <c r="AT685" s="300">
        <f t="shared" si="517"/>
        <v>0.44394783294076573</v>
      </c>
      <c r="AU685" s="300">
        <f t="shared" si="517"/>
        <v>0.22526887701274206</v>
      </c>
      <c r="AV685" s="300">
        <f t="shared" si="358"/>
        <v>0.19228244573081438</v>
      </c>
      <c r="AW685" s="300">
        <f t="shared" si="385"/>
        <v>0.41755132274355644</v>
      </c>
      <c r="AX685" s="300">
        <f t="shared" si="345"/>
        <v>0.22958737196878942</v>
      </c>
      <c r="AY685" s="300" t="e">
        <v>#DIV/0!</v>
      </c>
      <c r="AZ685" s="300"/>
      <c r="BA685" s="235"/>
      <c r="BB685" s="235"/>
      <c r="BC685" s="235"/>
      <c r="BD685" s="235"/>
    </row>
    <row r="686" spans="1:56" x14ac:dyDescent="0.25">
      <c r="A686" s="283">
        <v>2036</v>
      </c>
      <c r="B686" s="283">
        <v>10</v>
      </c>
      <c r="C686" s="283">
        <v>31</v>
      </c>
      <c r="D686" s="283">
        <v>30</v>
      </c>
      <c r="F686" s="286">
        <v>0</v>
      </c>
      <c r="G686" s="290">
        <f t="shared" si="504"/>
        <v>0.14017281838261053</v>
      </c>
      <c r="H686" s="290">
        <f t="shared" si="504"/>
        <v>0.39974400241897001</v>
      </c>
      <c r="I686" s="291">
        <f t="shared" si="436"/>
        <v>3.1422201488634983E-2</v>
      </c>
      <c r="J686" s="301">
        <f t="shared" si="420"/>
        <v>3.2253455281169088E-2</v>
      </c>
      <c r="Q686" s="309"/>
      <c r="U686" s="298" t="e">
        <f>(Company_data!U686+Misc!T686)/(Company_data!J686-Company_data!I686)</f>
        <v>#DIV/0!</v>
      </c>
      <c r="V686" s="292" t="e">
        <f t="shared" si="378"/>
        <v>#DIV/0!</v>
      </c>
      <c r="W686" s="299">
        <v>1</v>
      </c>
      <c r="X686" s="290">
        <f t="shared" si="505"/>
        <v>0.25957118403635948</v>
      </c>
      <c r="Y686" s="300">
        <f t="shared" si="505"/>
        <v>0.39974400241897001</v>
      </c>
      <c r="Z686" s="296"/>
      <c r="AA686" s="296"/>
      <c r="AC686" s="300">
        <f t="shared" si="397"/>
        <v>1.2894967819966775E-2</v>
      </c>
      <c r="AD686" s="292">
        <v>0</v>
      </c>
      <c r="AE686" s="301">
        <f t="shared" si="452"/>
        <v>3.1422201488634983E-2</v>
      </c>
      <c r="AF686" s="292">
        <v>0</v>
      </c>
      <c r="AG686" s="292">
        <v>0</v>
      </c>
      <c r="AH686" s="292">
        <v>0</v>
      </c>
      <c r="AI686" s="292">
        <v>0</v>
      </c>
      <c r="AJ686" s="301">
        <f t="shared" si="456"/>
        <v>3.1422201488634983E-2</v>
      </c>
      <c r="AK686" s="306"/>
      <c r="AL686" s="300">
        <f t="shared" ref="AL686:AP686" si="518">+AL674</f>
        <v>0.36376902970957392</v>
      </c>
      <c r="AM686" s="306">
        <f t="shared" si="492"/>
        <v>2774.9050809464507</v>
      </c>
      <c r="AN686" s="300">
        <f t="shared" si="518"/>
        <v>0.36218640168769745</v>
      </c>
      <c r="AO686" s="300">
        <f t="shared" si="518"/>
        <v>0.35904265415253489</v>
      </c>
      <c r="AP686" s="300">
        <f t="shared" si="518"/>
        <v>0.13751117530207277</v>
      </c>
      <c r="AQ686" s="300">
        <f t="shared" ref="AQ686:AR686" si="519">+AQ674</f>
        <v>0.22153147885046212</v>
      </c>
      <c r="AR686" s="300">
        <f t="shared" si="519"/>
        <v>0.22359621132696336</v>
      </c>
      <c r="AS686" s="300">
        <f t="shared" ref="AS686:AU686" si="520">+AS674</f>
        <v>0.36771134065040612</v>
      </c>
      <c r="AT686" s="300">
        <f t="shared" si="520"/>
        <v>0.37780503103945068</v>
      </c>
      <c r="AU686" s="300">
        <f t="shared" si="520"/>
        <v>0.22153147885046212</v>
      </c>
      <c r="AV686" s="300">
        <f t="shared" si="358"/>
        <v>0.13751117530207277</v>
      </c>
      <c r="AW686" s="300">
        <f t="shared" si="385"/>
        <v>0.35904265415253489</v>
      </c>
      <c r="AX686" s="300">
        <f t="shared" si="345"/>
        <v>0.22450471901920108</v>
      </c>
      <c r="AY686" s="300" t="e">
        <v>#DIV/0!</v>
      </c>
      <c r="AZ686" s="300"/>
      <c r="BA686" s="235"/>
      <c r="BB686" s="235"/>
      <c r="BC686" s="235"/>
      <c r="BD686" s="235"/>
    </row>
    <row r="687" spans="1:56" x14ac:dyDescent="0.25">
      <c r="A687" s="283">
        <v>2036</v>
      </c>
      <c r="B687" s="283">
        <v>11</v>
      </c>
      <c r="C687" s="283">
        <v>30</v>
      </c>
      <c r="D687" s="283">
        <v>31</v>
      </c>
      <c r="F687" s="286">
        <v>0</v>
      </c>
      <c r="G687" s="290">
        <f t="shared" si="504"/>
        <v>5.500895297353698E-2</v>
      </c>
      <c r="H687" s="290">
        <f t="shared" si="504"/>
        <v>0.15687420203321334</v>
      </c>
      <c r="I687" s="291">
        <f t="shared" si="436"/>
        <v>3.2209690339273976E-2</v>
      </c>
      <c r="J687" s="301">
        <f t="shared" si="420"/>
        <v>3.2253455281169081E-2</v>
      </c>
      <c r="Q687" s="309"/>
      <c r="U687" s="298" t="e">
        <f>(Company_data!U687+Misc!T687)/(Company_data!J687-Company_data!I687)</f>
        <v>#DIV/0!</v>
      </c>
      <c r="V687" s="292" t="e">
        <f t="shared" si="378"/>
        <v>#DIV/0!</v>
      </c>
      <c r="W687" s="299">
        <v>1</v>
      </c>
      <c r="X687" s="290">
        <f t="shared" si="505"/>
        <v>0.10186524905967639</v>
      </c>
      <c r="Y687" s="300">
        <f t="shared" si="505"/>
        <v>0.15687420203321334</v>
      </c>
      <c r="Z687" s="296"/>
      <c r="AA687" s="296"/>
      <c r="AC687" s="300">
        <f t="shared" si="397"/>
        <v>5.229140067773779E-3</v>
      </c>
      <c r="AD687" s="292">
        <v>0</v>
      </c>
      <c r="AE687" s="301">
        <f t="shared" si="452"/>
        <v>3.2209690339273976E-2</v>
      </c>
      <c r="AF687" s="292">
        <v>0</v>
      </c>
      <c r="AG687" s="292">
        <v>0</v>
      </c>
      <c r="AH687" s="292">
        <v>0</v>
      </c>
      <c r="AI687" s="292">
        <v>0</v>
      </c>
      <c r="AJ687" s="301">
        <f t="shared" si="456"/>
        <v>3.2209690339273976E-2</v>
      </c>
      <c r="AK687" s="306"/>
      <c r="AL687" s="300">
        <f t="shared" ref="AL687:AP687" si="521">+AL675</f>
        <v>0.2890046065090045</v>
      </c>
      <c r="AM687" s="306">
        <f t="shared" si="492"/>
        <v>2867.4019169779995</v>
      </c>
      <c r="AN687" s="300">
        <f t="shared" si="521"/>
        <v>0.25509476713844248</v>
      </c>
      <c r="AO687" s="300">
        <f t="shared" si="521"/>
        <v>0.25386104534902676</v>
      </c>
      <c r="AP687" s="300">
        <f t="shared" si="521"/>
        <v>5.3964426647113282E-2</v>
      </c>
      <c r="AQ687" s="300">
        <f t="shared" ref="AQ687:AR687" si="522">+AQ675</f>
        <v>0.1998966187019135</v>
      </c>
      <c r="AR687" s="300">
        <f t="shared" si="522"/>
        <v>0.2339956535354675</v>
      </c>
      <c r="AS687" s="300">
        <f t="shared" ref="AS687:AU687" si="523">+AS675</f>
        <v>0.2753375890527604</v>
      </c>
      <c r="AT687" s="300">
        <f t="shared" si="523"/>
        <v>0.2610088627308329</v>
      </c>
      <c r="AU687" s="300">
        <f t="shared" si="523"/>
        <v>0.1998966187019135</v>
      </c>
      <c r="AW687" s="300">
        <f t="shared" si="385"/>
        <v>0.1998966187019135</v>
      </c>
      <c r="AX687" s="300">
        <f t="shared" si="345"/>
        <v>0.20084819997143574</v>
      </c>
      <c r="AY687" s="300" t="e">
        <v>#DIV/0!</v>
      </c>
      <c r="AZ687" s="300"/>
      <c r="BA687" s="235"/>
      <c r="BB687" s="235"/>
      <c r="BC687" s="235"/>
      <c r="BD687" s="235"/>
    </row>
    <row r="688" spans="1:56" x14ac:dyDescent="0.25">
      <c r="A688" s="283">
        <v>2036</v>
      </c>
      <c r="B688" s="283">
        <v>12</v>
      </c>
      <c r="C688" s="283">
        <v>31</v>
      </c>
      <c r="D688" s="283">
        <v>30</v>
      </c>
      <c r="F688" s="286">
        <v>0</v>
      </c>
      <c r="G688" s="290">
        <f t="shared" si="504"/>
        <v>2.9996936844413711E-2</v>
      </c>
      <c r="H688" s="290">
        <f t="shared" si="504"/>
        <v>8.5545084509641198E-2</v>
      </c>
      <c r="I688" s="291">
        <f t="shared" si="436"/>
        <v>3.3253782316229219E-2</v>
      </c>
      <c r="J688" s="301">
        <f t="shared" si="420"/>
        <v>3.2253455281169081E-2</v>
      </c>
      <c r="Q688" s="309"/>
      <c r="U688" s="298" t="e">
        <f>(Company_data!U688+Misc!T688)/(Company_data!J688-Company_data!I688)</f>
        <v>#DIV/0!</v>
      </c>
      <c r="V688" s="292" t="e">
        <f t="shared" si="378"/>
        <v>#DIV/0!</v>
      </c>
      <c r="W688" s="299">
        <v>1</v>
      </c>
      <c r="X688" s="290">
        <f t="shared" si="505"/>
        <v>5.554814766522749E-2</v>
      </c>
      <c r="Y688" s="300">
        <f t="shared" si="505"/>
        <v>8.5545084509641198E-2</v>
      </c>
      <c r="Z688" s="296"/>
      <c r="AA688" s="296"/>
      <c r="AC688" s="300">
        <f t="shared" si="397"/>
        <v>2.7595188551497161E-3</v>
      </c>
      <c r="AD688" s="292">
        <v>0</v>
      </c>
      <c r="AE688" s="301">
        <f t="shared" si="452"/>
        <v>3.3253782316229219E-2</v>
      </c>
      <c r="AF688" s="292">
        <v>0</v>
      </c>
      <c r="AG688" s="292">
        <v>0</v>
      </c>
      <c r="AH688" s="292">
        <v>0</v>
      </c>
      <c r="AI688" s="292">
        <v>0</v>
      </c>
      <c r="AJ688" s="301">
        <f t="shared" si="456"/>
        <v>3.3253782316229219E-2</v>
      </c>
      <c r="AK688" s="306"/>
      <c r="AL688" s="300">
        <f t="shared" ref="AL688:AP688" si="524">+AL676</f>
        <v>0.26895672518051211</v>
      </c>
      <c r="AM688" s="306">
        <f t="shared" si="492"/>
        <v>2774.9050809464507</v>
      </c>
      <c r="AN688" s="300">
        <f t="shared" si="524"/>
        <v>0.23172536409969521</v>
      </c>
      <c r="AO688" s="300">
        <f t="shared" si="524"/>
        <v>0.23105260316533452</v>
      </c>
      <c r="AP688" s="300">
        <f t="shared" si="524"/>
        <v>2.9427346104136727E-2</v>
      </c>
      <c r="AQ688" s="300">
        <f t="shared" ref="AQ688:AR688" si="525">+AQ676</f>
        <v>0.2016252570611978</v>
      </c>
      <c r="AR688" s="300">
        <f t="shared" si="525"/>
        <v>0.23895978833609846</v>
      </c>
      <c r="AS688" s="300">
        <f t="shared" ref="AS688:AU688" si="526">+AS676</f>
        <v>0.25118530449085791</v>
      </c>
      <c r="AT688" s="300">
        <f t="shared" si="526"/>
        <v>0.19592106001682782</v>
      </c>
      <c r="AU688" s="300">
        <f t="shared" si="526"/>
        <v>0.2016252570611978</v>
      </c>
      <c r="AW688" s="300">
        <f t="shared" si="385"/>
        <v>0.2016252570611978</v>
      </c>
      <c r="AX688" s="300">
        <f t="shared" si="345"/>
        <v>0.19592106001682782</v>
      </c>
      <c r="AY688" s="300" t="e">
        <v>#DIV/0!</v>
      </c>
      <c r="AZ688" s="300"/>
      <c r="BA688" s="235">
        <f>AVERAGE(AU677:AU688)</f>
        <v>0.21445518700848457</v>
      </c>
      <c r="BB688" s="235">
        <f>AVERAGE(AV677:AV688)</f>
        <v>0.13056964365912757</v>
      </c>
      <c r="BC688" s="235">
        <f t="shared" ref="BC688" si="527">AVERAGE(AW677:AW688)</f>
        <v>0.32326322339109087</v>
      </c>
      <c r="BD688" s="235">
        <f>AVERAGE(AL677:AL688)</f>
        <v>0.33021319582000569</v>
      </c>
    </row>
    <row r="689" spans="1:56" x14ac:dyDescent="0.25">
      <c r="A689" s="283">
        <v>2037</v>
      </c>
      <c r="B689" s="283">
        <v>1</v>
      </c>
      <c r="C689" s="283">
        <v>31</v>
      </c>
      <c r="D689" s="283">
        <v>31</v>
      </c>
      <c r="F689" s="286">
        <v>0</v>
      </c>
      <c r="G689" s="290">
        <f t="shared" si="504"/>
        <v>1.8543038718509181E-2</v>
      </c>
      <c r="H689" s="290">
        <f t="shared" si="504"/>
        <v>5.288092655820039E-2</v>
      </c>
      <c r="I689" s="291">
        <f t="shared" si="436"/>
        <v>3.1291374430605791E-2</v>
      </c>
      <c r="J689" s="301">
        <f t="shared" si="420"/>
        <v>3.2253455281169088E-2</v>
      </c>
      <c r="Q689" s="309"/>
      <c r="U689" s="298" t="e">
        <f>(Company_data!U689+Misc!T689)/(Company_data!J689-Company_data!I689)</f>
        <v>#DIV/0!</v>
      </c>
      <c r="V689" s="292" t="e">
        <f t="shared" si="378"/>
        <v>#DIV/0!</v>
      </c>
      <c r="W689" s="299">
        <v>1</v>
      </c>
      <c r="X689" s="290">
        <f t="shared" si="505"/>
        <v>3.433788783969121E-2</v>
      </c>
      <c r="Y689" s="300">
        <f t="shared" si="505"/>
        <v>5.288092655820039E-2</v>
      </c>
      <c r="Z689" s="296"/>
      <c r="AA689" s="296"/>
      <c r="AC689" s="300">
        <f t="shared" si="397"/>
        <v>1.7058363405871094E-3</v>
      </c>
      <c r="AD689" s="292">
        <v>0</v>
      </c>
      <c r="AE689" s="301">
        <f t="shared" si="452"/>
        <v>3.1291374430605791E-2</v>
      </c>
      <c r="AF689" s="292">
        <v>0</v>
      </c>
      <c r="AG689" s="292">
        <v>0</v>
      </c>
      <c r="AH689" s="292">
        <v>0</v>
      </c>
      <c r="AI689" s="292">
        <v>0</v>
      </c>
      <c r="AJ689" s="301">
        <f t="shared" si="456"/>
        <v>3.1291374430605791E-2</v>
      </c>
      <c r="AK689" s="306"/>
      <c r="AL689" s="300">
        <f t="shared" ref="AL689:AP689" si="528">+AL677</f>
        <v>0.25685198180849134</v>
      </c>
      <c r="AM689" s="306">
        <f t="shared" si="492"/>
        <v>4007.3433110707842</v>
      </c>
      <c r="AN689" s="300">
        <f t="shared" si="528"/>
        <v>0.22001501192073977</v>
      </c>
      <c r="AO689" s="300">
        <f t="shared" si="528"/>
        <v>0.22470647515841483</v>
      </c>
      <c r="AP689" s="300">
        <f t="shared" si="528"/>
        <v>2.2515049996287968E-2</v>
      </c>
      <c r="AQ689" s="300">
        <f t="shared" ref="AQ689:AR689" si="529">+AQ677</f>
        <v>0.2021914251621269</v>
      </c>
      <c r="AR689" s="300">
        <f t="shared" si="529"/>
        <v>0.23830894308998221</v>
      </c>
      <c r="AS689" s="300">
        <f t="shared" ref="AS689:AU689" si="530">+AS677</f>
        <v>0.23711737421114179</v>
      </c>
      <c r="AT689" s="300">
        <f t="shared" si="530"/>
        <v>0.19773579072842445</v>
      </c>
      <c r="AU689" s="300">
        <f t="shared" si="530"/>
        <v>0.2021914251621269</v>
      </c>
      <c r="AW689" s="300">
        <f t="shared" si="385"/>
        <v>0.2021914251621269</v>
      </c>
      <c r="AX689" s="300">
        <f t="shared" si="345"/>
        <v>0.19773579072842445</v>
      </c>
      <c r="AY689" s="300" t="e">
        <v>#DIV/0!</v>
      </c>
      <c r="AZ689" s="300"/>
      <c r="BA689" s="235"/>
      <c r="BB689" s="235"/>
      <c r="BC689" s="235"/>
      <c r="BD689" s="235"/>
    </row>
    <row r="690" spans="1:56" x14ac:dyDescent="0.25">
      <c r="A690" s="283">
        <v>2037</v>
      </c>
      <c r="B690" s="283">
        <v>2</v>
      </c>
      <c r="C690" s="283">
        <v>28</v>
      </c>
      <c r="D690" s="283">
        <v>28</v>
      </c>
      <c r="F690" s="286">
        <v>0</v>
      </c>
      <c r="G690" s="290">
        <f t="shared" si="504"/>
        <v>2.4863098176499582E-2</v>
      </c>
      <c r="H690" s="290">
        <f t="shared" si="504"/>
        <v>7.0904434199795849E-2</v>
      </c>
      <c r="I690" s="291">
        <f t="shared" si="436"/>
        <v>3.1327824545639323E-2</v>
      </c>
      <c r="J690" s="301">
        <f t="shared" si="420"/>
        <v>3.2253455281169081E-2</v>
      </c>
      <c r="Q690" s="309"/>
      <c r="U690" s="298" t="e">
        <f>(Company_data!U690+Misc!T690)/(Company_data!J690-Company_data!I690)</f>
        <v>#DIV/0!</v>
      </c>
      <c r="V690" s="292" t="e">
        <f t="shared" si="378"/>
        <v>#DIV/0!</v>
      </c>
      <c r="W690" s="299">
        <v>1</v>
      </c>
      <c r="X690" s="290">
        <f t="shared" si="505"/>
        <v>4.6041336023296249E-2</v>
      </c>
      <c r="Y690" s="300">
        <f t="shared" si="505"/>
        <v>7.0904434199795849E-2</v>
      </c>
      <c r="Z690" s="296"/>
      <c r="AA690" s="296"/>
      <c r="AC690" s="300">
        <f t="shared" si="397"/>
        <v>2.5323012214212796E-3</v>
      </c>
      <c r="AD690" s="292">
        <v>0</v>
      </c>
      <c r="AE690" s="301">
        <f t="shared" si="452"/>
        <v>3.1327824545639323E-2</v>
      </c>
      <c r="AF690" s="292">
        <v>0</v>
      </c>
      <c r="AG690" s="292">
        <v>0</v>
      </c>
      <c r="AH690" s="292">
        <v>0</v>
      </c>
      <c r="AI690" s="292">
        <v>0</v>
      </c>
      <c r="AJ690" s="301">
        <f t="shared" si="456"/>
        <v>3.1327824545639323E-2</v>
      </c>
      <c r="AK690" s="306"/>
      <c r="AL690" s="300">
        <f t="shared" ref="AL690:AP690" si="531">+AL678</f>
        <v>0.25412733195114739</v>
      </c>
      <c r="AM690" s="306">
        <f t="shared" si="492"/>
        <v>3619.5358938703862</v>
      </c>
      <c r="AN690" s="300">
        <f t="shared" si="531"/>
        <v>0.20815811594393818</v>
      </c>
      <c r="AO690" s="300">
        <f t="shared" si="531"/>
        <v>0.19442034566442604</v>
      </c>
      <c r="AP690" s="300">
        <f t="shared" si="531"/>
        <v>1.3232062033328705E-2</v>
      </c>
      <c r="AQ690" s="300">
        <f t="shared" ref="AQ690:AR690" si="532">+AQ678</f>
        <v>0.18118828363109737</v>
      </c>
      <c r="AR690" s="300">
        <f t="shared" si="532"/>
        <v>0.22926423377464777</v>
      </c>
      <c r="AS690" s="300">
        <f t="shared" ref="AS690:AU690" si="533">+AS678</f>
        <v>0.23355687164157501</v>
      </c>
      <c r="AT690" s="300">
        <f t="shared" si="533"/>
        <v>0.17845089501740749</v>
      </c>
      <c r="AU690" s="300">
        <f t="shared" si="533"/>
        <v>0.18118828363109737</v>
      </c>
      <c r="AW690" s="300">
        <f t="shared" si="385"/>
        <v>0.18118828363109737</v>
      </c>
      <c r="AX690" s="300">
        <f t="shared" si="345"/>
        <v>0.17845089501740749</v>
      </c>
      <c r="AY690" s="300" t="e">
        <v>#DIV/0!</v>
      </c>
      <c r="AZ690" s="300"/>
      <c r="BA690" s="235"/>
      <c r="BB690" s="235"/>
      <c r="BC690" s="235"/>
      <c r="BD690" s="235"/>
    </row>
    <row r="691" spans="1:56" x14ac:dyDescent="0.25">
      <c r="A691" s="283">
        <v>2037</v>
      </c>
      <c r="B691" s="283">
        <v>3</v>
      </c>
      <c r="C691" s="283">
        <v>31</v>
      </c>
      <c r="D691" s="283">
        <v>31</v>
      </c>
      <c r="F691" s="286">
        <v>0</v>
      </c>
      <c r="G691" s="290">
        <f t="shared" si="504"/>
        <v>4.5783957213476299E-2</v>
      </c>
      <c r="H691" s="290">
        <f t="shared" si="504"/>
        <v>0.13056641447515024</v>
      </c>
      <c r="I691" s="291">
        <f t="shared" si="436"/>
        <v>3.2106926531423899E-2</v>
      </c>
      <c r="J691" s="301">
        <f t="shared" si="420"/>
        <v>3.2253455281169081E-2</v>
      </c>
      <c r="Q691" s="309"/>
      <c r="U691" s="298" t="e">
        <f>(Company_data!U691+Misc!T691)/(Company_data!J691-Company_data!I691)</f>
        <v>#DIV/0!</v>
      </c>
      <c r="V691" s="292" t="e">
        <f t="shared" si="378"/>
        <v>#DIV/0!</v>
      </c>
      <c r="W691" s="299">
        <v>1</v>
      </c>
      <c r="X691" s="290">
        <f t="shared" si="505"/>
        <v>8.4782457261673966E-2</v>
      </c>
      <c r="Y691" s="300">
        <f t="shared" si="505"/>
        <v>0.13056641447515024</v>
      </c>
      <c r="Z691" s="296"/>
      <c r="AA691" s="296"/>
      <c r="AC691" s="300">
        <f t="shared" si="397"/>
        <v>4.211819821779041E-3</v>
      </c>
      <c r="AD691" s="292">
        <v>0</v>
      </c>
      <c r="AE691" s="301">
        <f t="shared" si="452"/>
        <v>3.2106926531423899E-2</v>
      </c>
      <c r="AF691" s="292">
        <v>0</v>
      </c>
      <c r="AG691" s="292">
        <v>0</v>
      </c>
      <c r="AH691" s="292">
        <v>0</v>
      </c>
      <c r="AI691" s="292">
        <v>0</v>
      </c>
      <c r="AJ691" s="301">
        <f t="shared" si="456"/>
        <v>3.2106926531423899E-2</v>
      </c>
      <c r="AK691" s="306"/>
      <c r="AL691" s="300">
        <f t="shared" ref="AL691:AP691" si="534">+AL679</f>
        <v>0.26341834778300993</v>
      </c>
      <c r="AM691" s="306">
        <f t="shared" si="492"/>
        <v>4007.3433110707842</v>
      </c>
      <c r="AN691" s="300">
        <f t="shared" si="534"/>
        <v>0.25185875185444695</v>
      </c>
      <c r="AO691" s="300">
        <f t="shared" si="534"/>
        <v>0.29016393439975086</v>
      </c>
      <c r="AP691" s="300">
        <f t="shared" si="534"/>
        <v>7.8214908786427645E-2</v>
      </c>
      <c r="AQ691" s="300">
        <f t="shared" ref="AQ691:AR691" si="535">+AQ679</f>
        <v>0.21194902561332321</v>
      </c>
      <c r="AR691" s="300">
        <f t="shared" si="535"/>
        <v>0.21763439056953368</v>
      </c>
      <c r="AS691" s="300">
        <f t="shared" ref="AS691:AU691" si="536">+AS679</f>
        <v>0.25096710748081102</v>
      </c>
      <c r="AT691" s="300">
        <f t="shared" si="536"/>
        <v>0.19740508523261727</v>
      </c>
      <c r="AU691" s="300">
        <f t="shared" si="536"/>
        <v>0.21194902561332321</v>
      </c>
      <c r="AW691" s="300">
        <f t="shared" si="385"/>
        <v>0.21194902561332321</v>
      </c>
      <c r="AX691" s="300">
        <f t="shared" si="345"/>
        <v>0.19740508523261727</v>
      </c>
      <c r="AY691" s="300" t="e">
        <v>#DIV/0!</v>
      </c>
      <c r="AZ691" s="300"/>
      <c r="BA691" s="235"/>
      <c r="BB691" s="235"/>
      <c r="BC691" s="235"/>
      <c r="BD691" s="235"/>
    </row>
    <row r="692" spans="1:56" x14ac:dyDescent="0.25">
      <c r="A692" s="283">
        <v>2037</v>
      </c>
      <c r="B692" s="283">
        <v>4</v>
      </c>
      <c r="C692" s="283">
        <v>30</v>
      </c>
      <c r="D692" s="283">
        <v>31</v>
      </c>
      <c r="F692" s="286">
        <v>0</v>
      </c>
      <c r="G692" s="290">
        <f t="shared" si="504"/>
        <v>8.0774034073035877E-2</v>
      </c>
      <c r="H692" s="290">
        <f t="shared" si="504"/>
        <v>0.23035090572087194</v>
      </c>
      <c r="I692" s="291">
        <f t="shared" si="436"/>
        <v>3.2707454333999561E-2</v>
      </c>
      <c r="J692" s="301">
        <f t="shared" si="420"/>
        <v>3.2253455281169081E-2</v>
      </c>
      <c r="Q692" s="309"/>
      <c r="U692" s="298" t="e">
        <f>(Company_data!U692+Misc!T692)/(Company_data!J692-Company_data!I692)</f>
        <v>#DIV/0!</v>
      </c>
      <c r="V692" s="292" t="e">
        <f t="shared" si="378"/>
        <v>#DIV/0!</v>
      </c>
      <c r="W692" s="299">
        <v>1</v>
      </c>
      <c r="X692" s="290">
        <f t="shared" si="505"/>
        <v>0.14957687164783606</v>
      </c>
      <c r="Y692" s="300">
        <f t="shared" si="505"/>
        <v>0.23035090572087194</v>
      </c>
      <c r="Z692" s="296"/>
      <c r="AA692" s="296"/>
      <c r="AC692" s="300">
        <f t="shared" si="397"/>
        <v>7.6783635240290646E-3</v>
      </c>
      <c r="AD692" s="292">
        <v>0</v>
      </c>
      <c r="AE692" s="301">
        <f t="shared" si="452"/>
        <v>3.2707454333999561E-2</v>
      </c>
      <c r="AF692" s="292">
        <v>0</v>
      </c>
      <c r="AG692" s="292">
        <v>0</v>
      </c>
      <c r="AH692" s="292">
        <v>0</v>
      </c>
      <c r="AI692" s="292">
        <v>0</v>
      </c>
      <c r="AJ692" s="301">
        <f t="shared" si="456"/>
        <v>3.2707454333999561E-2</v>
      </c>
      <c r="AK692" s="306"/>
      <c r="AL692" s="300">
        <f t="shared" ref="AL692:AP692" si="537">+AL680</f>
        <v>0.28575980192912315</v>
      </c>
      <c r="AM692" s="306">
        <f t="shared" si="492"/>
        <v>4007.3433110707842</v>
      </c>
      <c r="AN692" s="300">
        <f t="shared" si="537"/>
        <v>0.28664691339576726</v>
      </c>
      <c r="AO692" s="300">
        <f t="shared" si="537"/>
        <v>0.28483534127035615</v>
      </c>
      <c r="AP692" s="300">
        <f t="shared" si="537"/>
        <v>7.9240272739288672E-2</v>
      </c>
      <c r="AQ692" s="300">
        <f t="shared" ref="AQ692:AR692" si="538">+AQ680</f>
        <v>0.20559506853106746</v>
      </c>
      <c r="AR692" s="300">
        <f t="shared" si="538"/>
        <v>0.20498576785608733</v>
      </c>
      <c r="AS692" s="300">
        <f t="shared" ref="AS692:AU692" si="539">+AS680</f>
        <v>0.28008337680873507</v>
      </c>
      <c r="AT692" s="300">
        <f t="shared" si="539"/>
        <v>0.29549858721386341</v>
      </c>
      <c r="AU692" s="300">
        <f t="shared" si="539"/>
        <v>0.20559506853106746</v>
      </c>
      <c r="AW692" s="300">
        <f t="shared" si="385"/>
        <v>0.20559506853106746</v>
      </c>
      <c r="AX692" s="300">
        <f t="shared" si="345"/>
        <v>0.20715988667684943</v>
      </c>
      <c r="AY692" s="300" t="e">
        <v>#DIV/0!</v>
      </c>
      <c r="AZ692" s="300"/>
      <c r="BA692" s="235"/>
      <c r="BB692" s="235"/>
      <c r="BC692" s="235"/>
      <c r="BD692" s="235"/>
    </row>
    <row r="693" spans="1:56" x14ac:dyDescent="0.25">
      <c r="A693" s="283">
        <v>2037</v>
      </c>
      <c r="B693" s="283">
        <v>5</v>
      </c>
      <c r="C693" s="283">
        <v>31</v>
      </c>
      <c r="D693" s="283">
        <v>30</v>
      </c>
      <c r="F693" s="286">
        <v>0</v>
      </c>
      <c r="G693" s="290">
        <f t="shared" si="504"/>
        <v>0.14754856930858176</v>
      </c>
      <c r="H693" s="290">
        <f t="shared" si="504"/>
        <v>0.42077812465474679</v>
      </c>
      <c r="I693" s="291">
        <f t="shared" si="436"/>
        <v>3.2211093719053466E-2</v>
      </c>
      <c r="J693" s="301">
        <f t="shared" si="420"/>
        <v>3.2253455281169081E-2</v>
      </c>
      <c r="Q693" s="309"/>
      <c r="U693" s="298" t="e">
        <f>(Company_data!U693+Misc!T693)/(Company_data!J693-Company_data!I693)</f>
        <v>#DIV/0!</v>
      </c>
      <c r="V693" s="292" t="e">
        <f t="shared" si="378"/>
        <v>#DIV/0!</v>
      </c>
      <c r="W693" s="299">
        <v>1</v>
      </c>
      <c r="X693" s="290">
        <f t="shared" si="505"/>
        <v>0.273229555346165</v>
      </c>
      <c r="Y693" s="300">
        <f t="shared" si="505"/>
        <v>0.42077812465474679</v>
      </c>
      <c r="Z693" s="296"/>
      <c r="AA693" s="296"/>
      <c r="AC693" s="300">
        <f t="shared" si="397"/>
        <v>1.3573487892088607E-2</v>
      </c>
      <c r="AD693" s="292">
        <v>0</v>
      </c>
      <c r="AE693" s="301">
        <f t="shared" si="452"/>
        <v>3.2211093719053466E-2</v>
      </c>
      <c r="AF693" s="292">
        <v>0</v>
      </c>
      <c r="AG693" s="292">
        <v>0</v>
      </c>
      <c r="AH693" s="292">
        <v>0</v>
      </c>
      <c r="AI693" s="292">
        <v>0</v>
      </c>
      <c r="AJ693" s="301">
        <f t="shared" si="456"/>
        <v>3.2211093719053466E-2</v>
      </c>
      <c r="AK693" s="306"/>
      <c r="AL693" s="300">
        <f t="shared" ref="AL693:AP693" si="540">+AL681</f>
        <v>0.34198181209096601</v>
      </c>
      <c r="AM693" s="306">
        <f t="shared" si="492"/>
        <v>3878.0741720039846</v>
      </c>
      <c r="AN693" s="300">
        <f t="shared" si="540"/>
        <v>0.37172530110952146</v>
      </c>
      <c r="AO693" s="300">
        <f t="shared" si="540"/>
        <v>0.36841613278121893</v>
      </c>
      <c r="AP693" s="300">
        <f t="shared" si="540"/>
        <v>0.14474687328024421</v>
      </c>
      <c r="AQ693" s="300">
        <f t="shared" ref="AQ693:AR693" si="541">+AQ681</f>
        <v>0.22366925950097472</v>
      </c>
      <c r="AR693" s="300">
        <f t="shared" si="541"/>
        <v>0.19443324278238425</v>
      </c>
      <c r="AS693" s="300">
        <f t="shared" ref="AS693:AU693" si="542">+AS681</f>
        <v>0.35060038007166283</v>
      </c>
      <c r="AT693" s="300">
        <f t="shared" si="542"/>
        <v>0.38818390379325174</v>
      </c>
      <c r="AU693" s="300">
        <f t="shared" si="542"/>
        <v>0.22366925950097472</v>
      </c>
      <c r="AW693" s="300">
        <f t="shared" si="385"/>
        <v>0.22366925950097472</v>
      </c>
      <c r="AX693" s="300">
        <f t="shared" si="345"/>
        <v>0.2268170855032294</v>
      </c>
      <c r="AY693" s="300" t="e">
        <v>#DIV/0!</v>
      </c>
      <c r="AZ693" s="300"/>
      <c r="BA693" s="235"/>
      <c r="BB693" s="235"/>
      <c r="BC693" s="235"/>
      <c r="BD693" s="235"/>
    </row>
    <row r="694" spans="1:56" x14ac:dyDescent="0.25">
      <c r="A694" s="283">
        <v>2037</v>
      </c>
      <c r="B694" s="283">
        <v>6</v>
      </c>
      <c r="C694" s="283">
        <v>30</v>
      </c>
      <c r="D694" s="283">
        <v>31</v>
      </c>
      <c r="F694" s="286">
        <v>0</v>
      </c>
      <c r="G694" s="290">
        <f t="shared" si="504"/>
        <v>0.19210564291069007</v>
      </c>
      <c r="H694" s="290">
        <f t="shared" si="504"/>
        <v>0.54784571980836638</v>
      </c>
      <c r="I694" s="291">
        <f t="shared" si="436"/>
        <v>3.32701466606663E-2</v>
      </c>
      <c r="J694" s="301">
        <f t="shared" si="420"/>
        <v>3.2253455281169081E-2</v>
      </c>
      <c r="Q694" s="309"/>
      <c r="U694" s="298" t="e">
        <f>(Company_data!U694+Misc!T694)/(Company_data!J694-Company_data!I694)</f>
        <v>#DIV/0!</v>
      </c>
      <c r="V694" s="292" t="e">
        <f t="shared" si="378"/>
        <v>#DIV/0!</v>
      </c>
      <c r="W694" s="299">
        <v>1</v>
      </c>
      <c r="X694" s="290">
        <f t="shared" si="505"/>
        <v>0.35574007689767639</v>
      </c>
      <c r="Y694" s="300">
        <f t="shared" si="505"/>
        <v>0.54784571980836638</v>
      </c>
      <c r="Z694" s="296"/>
      <c r="AA694" s="296"/>
      <c r="AC694" s="300">
        <f t="shared" si="397"/>
        <v>1.8261523993612215E-2</v>
      </c>
      <c r="AD694" s="292">
        <v>0</v>
      </c>
      <c r="AE694" s="301">
        <f t="shared" si="452"/>
        <v>3.32701466606663E-2</v>
      </c>
      <c r="AF694" s="292">
        <v>0</v>
      </c>
      <c r="AG694" s="292">
        <v>0</v>
      </c>
      <c r="AH694" s="292">
        <v>0</v>
      </c>
      <c r="AI694" s="292">
        <v>0</v>
      </c>
      <c r="AJ694" s="301">
        <f t="shared" si="456"/>
        <v>3.32701466606663E-2</v>
      </c>
      <c r="AK694" s="306"/>
      <c r="AL694" s="300">
        <f t="shared" ref="AL694:AP694" si="543">+AL682</f>
        <v>0.38119007672532701</v>
      </c>
      <c r="AM694" s="306">
        <f t="shared" si="492"/>
        <v>4007.3433110707842</v>
      </c>
      <c r="AN694" s="300">
        <f t="shared" si="543"/>
        <v>0.41782355011228406</v>
      </c>
      <c r="AO694" s="300">
        <f t="shared" si="543"/>
        <v>0.41351507113355057</v>
      </c>
      <c r="AP694" s="300">
        <f t="shared" si="543"/>
        <v>0.18845788394368534</v>
      </c>
      <c r="AQ694" s="300">
        <f t="shared" ref="AQ694:AR694" si="544">+AQ682</f>
        <v>0.22505718718986523</v>
      </c>
      <c r="AR694" s="300">
        <f t="shared" si="544"/>
        <v>0.18908443381463697</v>
      </c>
      <c r="AS694" s="300">
        <f t="shared" ref="AS694:AU694" si="545">+AS682</f>
        <v>0.39748613852618775</v>
      </c>
      <c r="AT694" s="300">
        <f t="shared" si="545"/>
        <v>0.43937841206915679</v>
      </c>
      <c r="AU694" s="300">
        <f t="shared" si="545"/>
        <v>0.22505718718986523</v>
      </c>
      <c r="AW694" s="300">
        <f t="shared" si="385"/>
        <v>0.22505718718986523</v>
      </c>
      <c r="AX694" s="300">
        <f t="shared" si="345"/>
        <v>0.22928165194927241</v>
      </c>
      <c r="AY694" s="300" t="e">
        <v>#DIV/0!</v>
      </c>
      <c r="AZ694" s="300"/>
      <c r="BA694" s="235"/>
      <c r="BB694" s="235"/>
      <c r="BC694" s="235"/>
      <c r="BD694" s="235"/>
    </row>
    <row r="695" spans="1:56" x14ac:dyDescent="0.25">
      <c r="A695" s="283">
        <v>2037</v>
      </c>
      <c r="B695" s="283">
        <v>7</v>
      </c>
      <c r="C695" s="283">
        <v>31</v>
      </c>
      <c r="D695" s="283">
        <v>30</v>
      </c>
      <c r="F695" s="286">
        <v>0</v>
      </c>
      <c r="G695" s="290">
        <f t="shared" si="504"/>
        <v>0.22773466057523425</v>
      </c>
      <c r="H695" s="290">
        <f t="shared" si="504"/>
        <v>0.64945233860806351</v>
      </c>
      <c r="I695" s="291">
        <f t="shared" si="436"/>
        <v>3.3307233503051287E-2</v>
      </c>
      <c r="J695" s="301">
        <f t="shared" si="420"/>
        <v>3.2253455281169081E-2</v>
      </c>
      <c r="Q695" s="309"/>
      <c r="U695" s="298" t="e">
        <f>(Company_data!U695+Misc!T695)/(Company_data!J695-Company_data!I695)</f>
        <v>#DIV/0!</v>
      </c>
      <c r="V695" s="292" t="e">
        <f t="shared" si="378"/>
        <v>#DIV/0!</v>
      </c>
      <c r="W695" s="299">
        <v>1</v>
      </c>
      <c r="X695" s="290">
        <f t="shared" si="505"/>
        <v>0.42171767803282922</v>
      </c>
      <c r="Y695" s="300">
        <f t="shared" si="505"/>
        <v>0.64945233860806351</v>
      </c>
      <c r="Z695" s="296"/>
      <c r="AA695" s="296"/>
      <c r="AC695" s="300">
        <f t="shared" si="397"/>
        <v>2.095007543896979E-2</v>
      </c>
      <c r="AD695" s="292">
        <v>0</v>
      </c>
      <c r="AE695" s="301">
        <f t="shared" si="452"/>
        <v>3.3307233503051287E-2</v>
      </c>
      <c r="AF695" s="292">
        <v>0</v>
      </c>
      <c r="AG695" s="292">
        <v>0</v>
      </c>
      <c r="AH695" s="292">
        <v>0</v>
      </c>
      <c r="AI695" s="292">
        <v>0</v>
      </c>
      <c r="AJ695" s="301">
        <f t="shared" si="456"/>
        <v>3.3307233503051287E-2</v>
      </c>
      <c r="AK695" s="306"/>
      <c r="AL695" s="300">
        <f t="shared" ref="AL695:AP695" si="546">+AL683</f>
        <v>0.4192504943819011</v>
      </c>
      <c r="AM695" s="306">
        <f t="shared" si="492"/>
        <v>3878.0741720039846</v>
      </c>
      <c r="AN695" s="300">
        <f t="shared" si="546"/>
        <v>0.46610383116153631</v>
      </c>
      <c r="AO695" s="300">
        <f t="shared" si="546"/>
        <v>0.4609962768859257</v>
      </c>
      <c r="AP695" s="300">
        <f t="shared" si="546"/>
        <v>0.22341036724566607</v>
      </c>
      <c r="AQ695" s="300">
        <f t="shared" ref="AQ695:AR695" si="547">+AQ683</f>
        <v>0.23758590964025958</v>
      </c>
      <c r="AR695" s="300">
        <f t="shared" si="547"/>
        <v>0.19151583380666684</v>
      </c>
      <c r="AS695" s="300">
        <f t="shared" ref="AS695:AU695" si="548">+AS683</f>
        <v>0.44271885536350936</v>
      </c>
      <c r="AT695" s="300">
        <f t="shared" si="548"/>
        <v>0.49171204021204523</v>
      </c>
      <c r="AU695" s="300">
        <f t="shared" si="548"/>
        <v>0.23758590964025958</v>
      </c>
      <c r="AW695" s="300">
        <f t="shared" si="385"/>
        <v>0.23758590964025958</v>
      </c>
      <c r="AX695" s="300">
        <f t="shared" si="345"/>
        <v>0.24264952633210657</v>
      </c>
      <c r="AY695" s="300" t="e">
        <v>#DIV/0!</v>
      </c>
      <c r="AZ695" s="300"/>
      <c r="BA695" s="235"/>
      <c r="BB695" s="235"/>
      <c r="BC695" s="235"/>
      <c r="BD695" s="235"/>
    </row>
    <row r="696" spans="1:56" x14ac:dyDescent="0.25">
      <c r="A696" s="283">
        <v>2037</v>
      </c>
      <c r="B696" s="283">
        <v>8</v>
      </c>
      <c r="C696" s="283">
        <v>31</v>
      </c>
      <c r="D696" s="283">
        <v>31</v>
      </c>
      <c r="F696" s="286">
        <v>0</v>
      </c>
      <c r="G696" s="290">
        <f t="shared" si="504"/>
        <v>0.23046146829740827</v>
      </c>
      <c r="H696" s="290">
        <f t="shared" si="504"/>
        <v>0.65722863250916419</v>
      </c>
      <c r="I696" s="291">
        <f t="shared" si="436"/>
        <v>3.1707928155365571E-2</v>
      </c>
      <c r="J696" s="301">
        <f t="shared" si="420"/>
        <v>3.2253455281169081E-2</v>
      </c>
      <c r="Q696" s="309"/>
      <c r="U696" s="298" t="e">
        <f>(Company_data!U696+Misc!T696)/(Company_data!J696-Company_data!I696)</f>
        <v>#DIV/0!</v>
      </c>
      <c r="V696" s="292" t="e">
        <f t="shared" si="378"/>
        <v>#DIV/0!</v>
      </c>
      <c r="W696" s="299">
        <v>1</v>
      </c>
      <c r="X696" s="290">
        <f t="shared" si="505"/>
        <v>0.42676716421175581</v>
      </c>
      <c r="Y696" s="300">
        <f t="shared" si="505"/>
        <v>0.65722863250916419</v>
      </c>
      <c r="Z696" s="296"/>
      <c r="AA696" s="296"/>
      <c r="AC696" s="300">
        <f t="shared" si="397"/>
        <v>2.1200923629327871E-2</v>
      </c>
      <c r="AD696" s="292">
        <v>0</v>
      </c>
      <c r="AE696" s="301">
        <f t="shared" si="452"/>
        <v>3.1707928155365571E-2</v>
      </c>
      <c r="AF696" s="292">
        <v>0</v>
      </c>
      <c r="AG696" s="292">
        <v>0</v>
      </c>
      <c r="AH696" s="292">
        <v>0</v>
      </c>
      <c r="AI696" s="292">
        <v>0</v>
      </c>
      <c r="AJ696" s="301">
        <f t="shared" si="456"/>
        <v>3.1707928155365571E-2</v>
      </c>
      <c r="AK696" s="306"/>
      <c r="AL696" s="300">
        <f t="shared" ref="AL696:AP696" si="549">+AL684</f>
        <v>0.43061665815574907</v>
      </c>
      <c r="AM696" s="306">
        <f t="shared" si="492"/>
        <v>2867.4019169779995</v>
      </c>
      <c r="AN696" s="300">
        <f t="shared" si="549"/>
        <v>0.46915796091722339</v>
      </c>
      <c r="AO696" s="300">
        <f t="shared" si="549"/>
        <v>0.46398925074024511</v>
      </c>
      <c r="AP696" s="300">
        <f t="shared" si="549"/>
        <v>0.22608539753345999</v>
      </c>
      <c r="AQ696" s="300">
        <f t="shared" ref="AQ696:AR696" si="550">+AQ684</f>
        <v>0.237903853206785</v>
      </c>
      <c r="AR696" s="300">
        <f t="shared" si="550"/>
        <v>0.20015518985834077</v>
      </c>
      <c r="AS696" s="300">
        <f t="shared" ref="AS696:AU696" si="551">+AS684</f>
        <v>0.45359099683661164</v>
      </c>
      <c r="AT696" s="300">
        <f t="shared" si="551"/>
        <v>0.49507760733687717</v>
      </c>
      <c r="AU696" s="300">
        <f t="shared" si="551"/>
        <v>0.237903853206785</v>
      </c>
      <c r="AW696" s="300">
        <f t="shared" si="385"/>
        <v>0.237903853206785</v>
      </c>
      <c r="AX696" s="300">
        <f t="shared" si="345"/>
        <v>0.24303291417673395</v>
      </c>
      <c r="AY696" s="300" t="e">
        <v>#DIV/0!</v>
      </c>
      <c r="AZ696" s="300"/>
      <c r="BA696" s="235"/>
      <c r="BB696" s="235"/>
      <c r="BC696" s="235"/>
      <c r="BD696" s="235"/>
    </row>
    <row r="697" spans="1:56" x14ac:dyDescent="0.25">
      <c r="A697" s="283">
        <v>2037</v>
      </c>
      <c r="B697" s="283">
        <v>9</v>
      </c>
      <c r="C697" s="283">
        <v>30</v>
      </c>
      <c r="D697" s="283">
        <v>31</v>
      </c>
      <c r="F697" s="286">
        <v>0</v>
      </c>
      <c r="G697" s="290">
        <f t="shared" si="504"/>
        <v>0.19600423226971972</v>
      </c>
      <c r="H697" s="290">
        <f t="shared" si="504"/>
        <v>0.55896369355069819</v>
      </c>
      <c r="I697" s="291">
        <f t="shared" si="436"/>
        <v>3.222580735008565E-2</v>
      </c>
      <c r="J697" s="301">
        <f t="shared" si="420"/>
        <v>3.2253455281169081E-2</v>
      </c>
      <c r="Q697" s="309"/>
      <c r="U697" s="298" t="e">
        <f>(Company_data!U697+Misc!T697)/(Company_data!J697-Company_data!I697)</f>
        <v>#DIV/0!</v>
      </c>
      <c r="V697" s="292" t="e">
        <f t="shared" si="378"/>
        <v>#DIV/0!</v>
      </c>
      <c r="W697" s="299">
        <v>1</v>
      </c>
      <c r="X697" s="290">
        <f t="shared" si="505"/>
        <v>0.36295946128097856</v>
      </c>
      <c r="Y697" s="300">
        <f t="shared" si="505"/>
        <v>0.55896369355069819</v>
      </c>
      <c r="Z697" s="296"/>
      <c r="AA697" s="296"/>
      <c r="AC697" s="300">
        <f t="shared" si="397"/>
        <v>1.863212311835661E-2</v>
      </c>
      <c r="AD697" s="292">
        <v>0</v>
      </c>
      <c r="AE697" s="301">
        <f t="shared" si="452"/>
        <v>3.222580735008565E-2</v>
      </c>
      <c r="AF697" s="292">
        <v>0</v>
      </c>
      <c r="AG697" s="292">
        <v>0</v>
      </c>
      <c r="AH697" s="292">
        <v>0</v>
      </c>
      <c r="AI697" s="292">
        <v>0</v>
      </c>
      <c r="AJ697" s="301">
        <f t="shared" si="456"/>
        <v>3.222580735008565E-2</v>
      </c>
      <c r="AK697" s="306"/>
      <c r="AL697" s="300">
        <f t="shared" ref="AL697:AP697" si="552">+AL685</f>
        <v>0.40763148361526186</v>
      </c>
      <c r="AM697" s="306">
        <f t="shared" si="492"/>
        <v>2867.4019169779995</v>
      </c>
      <c r="AN697" s="300">
        <f t="shared" si="552"/>
        <v>0.42194723793731004</v>
      </c>
      <c r="AO697" s="300">
        <f t="shared" si="552"/>
        <v>0.41755132274355644</v>
      </c>
      <c r="AP697" s="300">
        <f t="shared" si="552"/>
        <v>0.19228244573081438</v>
      </c>
      <c r="AQ697" s="300">
        <f t="shared" ref="AQ697:AR697" si="553">+AQ685</f>
        <v>0.22526887701274206</v>
      </c>
      <c r="AR697" s="300">
        <f t="shared" si="553"/>
        <v>0.21162725134554208</v>
      </c>
      <c r="AS697" s="300">
        <f t="shared" ref="AS697:AU697" si="554">+AS685</f>
        <v>0.42205711350217673</v>
      </c>
      <c r="AT697" s="300">
        <f t="shared" si="554"/>
        <v>0.44394783294076573</v>
      </c>
      <c r="AU697" s="300">
        <f t="shared" si="554"/>
        <v>0.22526887701274206</v>
      </c>
      <c r="AW697" s="300">
        <f t="shared" si="385"/>
        <v>0.22526887701274206</v>
      </c>
      <c r="AX697" s="300">
        <f t="shared" si="345"/>
        <v>0.22958737196878942</v>
      </c>
      <c r="AY697" s="300" t="e">
        <v>#DIV/0!</v>
      </c>
      <c r="AZ697" s="300"/>
      <c r="BA697" s="235"/>
      <c r="BB697" s="235"/>
      <c r="BC697" s="235"/>
      <c r="BD697" s="235"/>
    </row>
    <row r="698" spans="1:56" x14ac:dyDescent="0.25">
      <c r="A698" s="283">
        <v>2037</v>
      </c>
      <c r="B698" s="283">
        <v>10</v>
      </c>
      <c r="C698" s="283">
        <v>31</v>
      </c>
      <c r="D698" s="283">
        <v>30</v>
      </c>
      <c r="F698" s="286">
        <v>0</v>
      </c>
      <c r="G698" s="290">
        <f t="shared" ref="G698:H713" si="555">+G686</f>
        <v>0.14017281838261053</v>
      </c>
      <c r="H698" s="290">
        <f t="shared" si="555"/>
        <v>0.39974400241897001</v>
      </c>
      <c r="I698" s="291">
        <f t="shared" si="436"/>
        <v>3.1422201488634983E-2</v>
      </c>
      <c r="J698" s="301">
        <f t="shared" si="420"/>
        <v>3.2253455281169088E-2</v>
      </c>
      <c r="Q698" s="309"/>
      <c r="U698" s="298" t="e">
        <f>(Company_data!U698+Misc!T698)/(Company_data!J698-Company_data!I698)</f>
        <v>#DIV/0!</v>
      </c>
      <c r="V698" s="292" t="e">
        <f t="shared" si="378"/>
        <v>#DIV/0!</v>
      </c>
      <c r="W698" s="299">
        <v>1</v>
      </c>
      <c r="X698" s="290">
        <f t="shared" ref="X698:Y713" si="556">+X686</f>
        <v>0.25957118403635948</v>
      </c>
      <c r="Y698" s="300">
        <f t="shared" si="556"/>
        <v>0.39974400241897001</v>
      </c>
      <c r="Z698" s="296"/>
      <c r="AA698" s="296"/>
      <c r="AC698" s="300">
        <f t="shared" si="397"/>
        <v>1.2894967819966775E-2</v>
      </c>
      <c r="AD698" s="292">
        <v>0</v>
      </c>
      <c r="AE698" s="301">
        <f t="shared" si="452"/>
        <v>3.1422201488634983E-2</v>
      </c>
      <c r="AF698" s="292">
        <v>0</v>
      </c>
      <c r="AG698" s="292">
        <v>0</v>
      </c>
      <c r="AH698" s="292">
        <v>0</v>
      </c>
      <c r="AI698" s="292">
        <v>0</v>
      </c>
      <c r="AJ698" s="301">
        <f t="shared" si="456"/>
        <v>3.1422201488634983E-2</v>
      </c>
      <c r="AK698" s="306"/>
      <c r="AL698" s="300">
        <f t="shared" ref="AL698:AP698" si="557">+AL686</f>
        <v>0.36376902970957392</v>
      </c>
      <c r="AM698" s="306">
        <f t="shared" si="492"/>
        <v>2774.9050809464507</v>
      </c>
      <c r="AN698" s="300">
        <f t="shared" si="557"/>
        <v>0.36218640168769745</v>
      </c>
      <c r="AO698" s="300">
        <f t="shared" si="557"/>
        <v>0.35904265415253489</v>
      </c>
      <c r="AP698" s="300">
        <f t="shared" si="557"/>
        <v>0.13751117530207277</v>
      </c>
      <c r="AQ698" s="300">
        <f t="shared" ref="AQ698:AR698" si="558">+AQ686</f>
        <v>0.22153147885046212</v>
      </c>
      <c r="AR698" s="300">
        <f t="shared" si="558"/>
        <v>0.22359621132696336</v>
      </c>
      <c r="AS698" s="300">
        <f t="shared" ref="AS698:AU698" si="559">+AS686</f>
        <v>0.36771134065040612</v>
      </c>
      <c r="AT698" s="300">
        <f t="shared" si="559"/>
        <v>0.37780503103945068</v>
      </c>
      <c r="AU698" s="300">
        <f t="shared" si="559"/>
        <v>0.22153147885046212</v>
      </c>
      <c r="AW698" s="300">
        <f t="shared" si="385"/>
        <v>0.22153147885046212</v>
      </c>
      <c r="AX698" s="300">
        <f t="shared" ref="AX698:AX736" si="560">+AX686</f>
        <v>0.22450471901920108</v>
      </c>
      <c r="AY698" s="300" t="e">
        <v>#DIV/0!</v>
      </c>
      <c r="AZ698" s="300"/>
      <c r="BA698" s="235"/>
      <c r="BB698" s="235"/>
      <c r="BC698" s="235"/>
      <c r="BD698" s="235"/>
    </row>
    <row r="699" spans="1:56" x14ac:dyDescent="0.25">
      <c r="A699" s="283">
        <v>2037</v>
      </c>
      <c r="B699" s="283">
        <v>11</v>
      </c>
      <c r="C699" s="283">
        <v>30</v>
      </c>
      <c r="D699" s="283">
        <v>31</v>
      </c>
      <c r="F699" s="286">
        <v>0</v>
      </c>
      <c r="G699" s="290">
        <f t="shared" si="555"/>
        <v>5.500895297353698E-2</v>
      </c>
      <c r="H699" s="290">
        <f t="shared" si="555"/>
        <v>0.15687420203321334</v>
      </c>
      <c r="I699" s="291">
        <f t="shared" si="436"/>
        <v>3.2209690339273976E-2</v>
      </c>
      <c r="J699" s="301">
        <f t="shared" si="420"/>
        <v>3.2253455281169081E-2</v>
      </c>
      <c r="Q699" s="309"/>
      <c r="U699" s="298" t="e">
        <f>(Company_data!U699+Misc!T699)/(Company_data!J699-Company_data!I699)</f>
        <v>#DIV/0!</v>
      </c>
      <c r="V699" s="292" t="e">
        <f t="shared" si="378"/>
        <v>#DIV/0!</v>
      </c>
      <c r="W699" s="299">
        <v>1</v>
      </c>
      <c r="X699" s="290">
        <f t="shared" si="556"/>
        <v>0.10186524905967639</v>
      </c>
      <c r="Y699" s="300">
        <f t="shared" si="556"/>
        <v>0.15687420203321334</v>
      </c>
      <c r="Z699" s="296"/>
      <c r="AA699" s="296"/>
      <c r="AC699" s="300">
        <f t="shared" si="397"/>
        <v>5.229140067773779E-3</v>
      </c>
      <c r="AD699" s="292">
        <v>0</v>
      </c>
      <c r="AE699" s="301">
        <f t="shared" si="452"/>
        <v>3.2209690339273976E-2</v>
      </c>
      <c r="AF699" s="292">
        <v>0</v>
      </c>
      <c r="AG699" s="292">
        <v>0</v>
      </c>
      <c r="AH699" s="292">
        <v>0</v>
      </c>
      <c r="AI699" s="292">
        <v>0</v>
      </c>
      <c r="AJ699" s="301">
        <f t="shared" si="456"/>
        <v>3.2209690339273976E-2</v>
      </c>
      <c r="AK699" s="306"/>
      <c r="AL699" s="300">
        <f t="shared" ref="AL699:AP699" si="561">+AL687</f>
        <v>0.2890046065090045</v>
      </c>
      <c r="AM699" s="306">
        <f t="shared" si="492"/>
        <v>2867.4019169779995</v>
      </c>
      <c r="AN699" s="300">
        <f t="shared" si="561"/>
        <v>0.25509476713844248</v>
      </c>
      <c r="AO699" s="300">
        <f t="shared" si="561"/>
        <v>0.25386104534902676</v>
      </c>
      <c r="AP699" s="300">
        <f t="shared" si="561"/>
        <v>5.3964426647113282E-2</v>
      </c>
      <c r="AQ699" s="300">
        <f t="shared" ref="AQ699:AR699" si="562">+AQ687</f>
        <v>0.1998966187019135</v>
      </c>
      <c r="AR699" s="300">
        <f t="shared" si="562"/>
        <v>0.2339956535354675</v>
      </c>
      <c r="AS699" s="300">
        <f t="shared" ref="AS699:AU699" si="563">+AS687</f>
        <v>0.2753375890527604</v>
      </c>
      <c r="AT699" s="300">
        <f t="shared" si="563"/>
        <v>0.2610088627308329</v>
      </c>
      <c r="AU699" s="300">
        <f t="shared" si="563"/>
        <v>0.1998966187019135</v>
      </c>
      <c r="AW699" s="300">
        <f t="shared" si="385"/>
        <v>0.1998966187019135</v>
      </c>
      <c r="AX699" s="300">
        <f t="shared" si="560"/>
        <v>0.20084819997143574</v>
      </c>
      <c r="AY699" s="300" t="e">
        <v>#DIV/0!</v>
      </c>
      <c r="AZ699" s="300"/>
      <c r="BA699" s="235"/>
      <c r="BB699" s="235"/>
      <c r="BC699" s="235"/>
      <c r="BD699" s="235"/>
    </row>
    <row r="700" spans="1:56" x14ac:dyDescent="0.25">
      <c r="A700" s="283">
        <v>2037</v>
      </c>
      <c r="B700" s="283">
        <v>12</v>
      </c>
      <c r="C700" s="283">
        <v>31</v>
      </c>
      <c r="D700" s="283">
        <v>30</v>
      </c>
      <c r="F700" s="286">
        <v>0</v>
      </c>
      <c r="G700" s="290">
        <f t="shared" si="555"/>
        <v>2.9996936844413711E-2</v>
      </c>
      <c r="H700" s="290">
        <f t="shared" si="555"/>
        <v>8.5545084509641198E-2</v>
      </c>
      <c r="I700" s="291">
        <f t="shared" si="436"/>
        <v>3.3253782316229219E-2</v>
      </c>
      <c r="J700" s="301">
        <f t="shared" si="420"/>
        <v>3.2253455281169081E-2</v>
      </c>
      <c r="Q700" s="309"/>
      <c r="U700" s="298" t="e">
        <f>(Company_data!U700+Misc!T700)/(Company_data!J700-Company_data!I700)</f>
        <v>#DIV/0!</v>
      </c>
      <c r="V700" s="292" t="e">
        <f t="shared" si="378"/>
        <v>#DIV/0!</v>
      </c>
      <c r="W700" s="299">
        <v>1</v>
      </c>
      <c r="X700" s="290">
        <f t="shared" si="556"/>
        <v>5.554814766522749E-2</v>
      </c>
      <c r="Y700" s="300">
        <f t="shared" si="556"/>
        <v>8.5545084509641198E-2</v>
      </c>
      <c r="Z700" s="296"/>
      <c r="AA700" s="296"/>
      <c r="AC700" s="300">
        <f t="shared" si="397"/>
        <v>2.7595188551497161E-3</v>
      </c>
      <c r="AD700" s="292">
        <v>0</v>
      </c>
      <c r="AE700" s="301">
        <f t="shared" si="452"/>
        <v>3.3253782316229219E-2</v>
      </c>
      <c r="AF700" s="292">
        <v>0</v>
      </c>
      <c r="AG700" s="292">
        <v>0</v>
      </c>
      <c r="AH700" s="292">
        <v>0</v>
      </c>
      <c r="AI700" s="292">
        <v>0</v>
      </c>
      <c r="AJ700" s="301">
        <f t="shared" si="456"/>
        <v>3.3253782316229219E-2</v>
      </c>
      <c r="AK700" s="306"/>
      <c r="AL700" s="300">
        <f t="shared" ref="AL700:AP700" si="564">+AL688</f>
        <v>0.26895672518051211</v>
      </c>
      <c r="AM700" s="306">
        <f t="shared" si="492"/>
        <v>2774.9050809464507</v>
      </c>
      <c r="AN700" s="300">
        <f t="shared" si="564"/>
        <v>0.23172536409969521</v>
      </c>
      <c r="AO700" s="300">
        <f t="shared" si="564"/>
        <v>0.23105260316533452</v>
      </c>
      <c r="AP700" s="300">
        <f t="shared" si="564"/>
        <v>2.9427346104136727E-2</v>
      </c>
      <c r="AQ700" s="300">
        <f t="shared" ref="AQ700:AR700" si="565">+AQ688</f>
        <v>0.2016252570611978</v>
      </c>
      <c r="AR700" s="300">
        <f t="shared" si="565"/>
        <v>0.23895978833609846</v>
      </c>
      <c r="AS700" s="300">
        <f t="shared" ref="AS700:AU700" si="566">+AS688</f>
        <v>0.25118530449085791</v>
      </c>
      <c r="AT700" s="300">
        <f t="shared" si="566"/>
        <v>0.19592106001682782</v>
      </c>
      <c r="AU700" s="300">
        <f t="shared" si="566"/>
        <v>0.2016252570611978</v>
      </c>
      <c r="AW700" s="300">
        <f t="shared" si="385"/>
        <v>0.2016252570611978</v>
      </c>
      <c r="AX700" s="300">
        <f t="shared" si="560"/>
        <v>0.19592106001682782</v>
      </c>
      <c r="AY700" s="300" t="e">
        <v>#DIV/0!</v>
      </c>
      <c r="AZ700" s="300"/>
      <c r="BA700" s="235">
        <f>AVERAGE(AU689:AU700)</f>
        <v>0.21445518700848457</v>
      </c>
      <c r="BB700" s="235" t="e">
        <f>AVERAGE(AV689:AV700)</f>
        <v>#DIV/0!</v>
      </c>
      <c r="BC700" s="235">
        <f t="shared" ref="BC700" si="567">AVERAGE(AW689:AW700)</f>
        <v>0.21445518700848457</v>
      </c>
      <c r="BD700" s="235">
        <f>AVERAGE(AL689:AL700)</f>
        <v>0.33021319582000569</v>
      </c>
    </row>
    <row r="701" spans="1:56" x14ac:dyDescent="0.25">
      <c r="A701" s="283">
        <v>2038</v>
      </c>
      <c r="B701" s="283">
        <v>1</v>
      </c>
      <c r="C701" s="283">
        <v>31</v>
      </c>
      <c r="D701" s="283">
        <v>31</v>
      </c>
      <c r="F701" s="286">
        <v>0</v>
      </c>
      <c r="G701" s="290">
        <f t="shared" si="555"/>
        <v>1.8543038718509181E-2</v>
      </c>
      <c r="H701" s="290">
        <f t="shared" si="555"/>
        <v>5.288092655820039E-2</v>
      </c>
      <c r="I701" s="291">
        <f t="shared" si="436"/>
        <v>3.1291374430605791E-2</v>
      </c>
      <c r="J701" s="301">
        <f t="shared" si="420"/>
        <v>3.2253455281169088E-2</v>
      </c>
      <c r="Q701" s="309"/>
      <c r="U701" s="298" t="e">
        <f>(Company_data!U701+Misc!T701)/(Company_data!J701-Company_data!I701)</f>
        <v>#DIV/0!</v>
      </c>
      <c r="V701" s="292" t="e">
        <f t="shared" si="378"/>
        <v>#DIV/0!</v>
      </c>
      <c r="W701" s="299">
        <v>1</v>
      </c>
      <c r="X701" s="290">
        <f t="shared" si="556"/>
        <v>3.433788783969121E-2</v>
      </c>
      <c r="Y701" s="300">
        <f t="shared" si="556"/>
        <v>5.288092655820039E-2</v>
      </c>
      <c r="Z701" s="296"/>
      <c r="AA701" s="296"/>
      <c r="AC701" s="300">
        <f t="shared" si="397"/>
        <v>1.7058363405871094E-3</v>
      </c>
      <c r="AD701" s="292">
        <v>0</v>
      </c>
      <c r="AE701" s="301">
        <f t="shared" si="452"/>
        <v>3.1291374430605791E-2</v>
      </c>
      <c r="AF701" s="292">
        <v>0</v>
      </c>
      <c r="AG701" s="292">
        <v>0</v>
      </c>
      <c r="AH701" s="292">
        <v>0</v>
      </c>
      <c r="AI701" s="292">
        <v>0</v>
      </c>
      <c r="AJ701" s="301">
        <f t="shared" si="456"/>
        <v>3.1291374430605791E-2</v>
      </c>
      <c r="AK701" s="306"/>
      <c r="AL701" s="300">
        <f t="shared" ref="AL701:AP701" si="568">+AL689</f>
        <v>0.25685198180849134</v>
      </c>
      <c r="AM701" s="306">
        <f t="shared" si="492"/>
        <v>4007.3433110707842</v>
      </c>
      <c r="AN701" s="300">
        <f t="shared" si="568"/>
        <v>0.22001501192073977</v>
      </c>
      <c r="AO701" s="300">
        <f t="shared" si="568"/>
        <v>0.22470647515841483</v>
      </c>
      <c r="AP701" s="300">
        <f t="shared" si="568"/>
        <v>2.2515049996287968E-2</v>
      </c>
      <c r="AQ701" s="300">
        <f t="shared" ref="AQ701:AR701" si="569">+AQ689</f>
        <v>0.2021914251621269</v>
      </c>
      <c r="AR701" s="300">
        <f t="shared" si="569"/>
        <v>0.23830894308998221</v>
      </c>
      <c r="AS701" s="300">
        <f t="shared" ref="AS701:AU701" si="570">+AS689</f>
        <v>0.23711737421114179</v>
      </c>
      <c r="AT701" s="300">
        <f t="shared" si="570"/>
        <v>0.19773579072842445</v>
      </c>
      <c r="AU701" s="300">
        <f t="shared" si="570"/>
        <v>0.2021914251621269</v>
      </c>
      <c r="AW701" s="300">
        <f t="shared" si="385"/>
        <v>0.2021914251621269</v>
      </c>
      <c r="AX701" s="300">
        <f t="shared" si="560"/>
        <v>0.19773579072842445</v>
      </c>
      <c r="AY701" s="300" t="e">
        <v>#DIV/0!</v>
      </c>
      <c r="AZ701" s="300"/>
      <c r="BA701" s="235"/>
      <c r="BB701" s="235"/>
      <c r="BC701" s="235"/>
      <c r="BD701" s="235"/>
    </row>
    <row r="702" spans="1:56" x14ac:dyDescent="0.25">
      <c r="A702" s="283">
        <v>2038</v>
      </c>
      <c r="B702" s="283">
        <v>2</v>
      </c>
      <c r="C702" s="283">
        <v>28</v>
      </c>
      <c r="D702" s="283">
        <v>28</v>
      </c>
      <c r="F702" s="286">
        <v>0</v>
      </c>
      <c r="G702" s="290">
        <f t="shared" si="555"/>
        <v>2.4863098176499582E-2</v>
      </c>
      <c r="H702" s="290">
        <f t="shared" si="555"/>
        <v>7.0904434199795849E-2</v>
      </c>
      <c r="I702" s="291">
        <f t="shared" si="436"/>
        <v>3.1327824545639323E-2</v>
      </c>
      <c r="J702" s="301">
        <f t="shared" si="420"/>
        <v>3.2253455281169081E-2</v>
      </c>
      <c r="Q702" s="309"/>
      <c r="U702" s="298" t="e">
        <f>(Company_data!U702+Misc!T702)/(Company_data!J702-Company_data!I702)</f>
        <v>#DIV/0!</v>
      </c>
      <c r="V702" s="292" t="e">
        <f t="shared" si="378"/>
        <v>#DIV/0!</v>
      </c>
      <c r="W702" s="299">
        <v>1</v>
      </c>
      <c r="X702" s="290">
        <f t="shared" si="556"/>
        <v>4.6041336023296249E-2</v>
      </c>
      <c r="Y702" s="300">
        <f t="shared" si="556"/>
        <v>7.0904434199795849E-2</v>
      </c>
      <c r="Z702" s="296"/>
      <c r="AA702" s="296"/>
      <c r="AC702" s="300">
        <f t="shared" si="397"/>
        <v>2.5323012214212796E-3</v>
      </c>
      <c r="AD702" s="292">
        <v>0</v>
      </c>
      <c r="AE702" s="301">
        <f t="shared" si="452"/>
        <v>3.1327824545639323E-2</v>
      </c>
      <c r="AF702" s="292">
        <v>0</v>
      </c>
      <c r="AG702" s="292">
        <v>0</v>
      </c>
      <c r="AH702" s="292">
        <v>0</v>
      </c>
      <c r="AI702" s="292">
        <v>0</v>
      </c>
      <c r="AJ702" s="301">
        <f t="shared" si="456"/>
        <v>3.1327824545639323E-2</v>
      </c>
      <c r="AK702" s="306"/>
      <c r="AL702" s="300">
        <f t="shared" ref="AL702:AP702" si="571">+AL690</f>
        <v>0.25412733195114739</v>
      </c>
      <c r="AM702" s="306">
        <f t="shared" si="492"/>
        <v>3619.5358938703862</v>
      </c>
      <c r="AN702" s="300">
        <f t="shared" si="571"/>
        <v>0.20815811594393818</v>
      </c>
      <c r="AO702" s="300">
        <f t="shared" si="571"/>
        <v>0.19442034566442604</v>
      </c>
      <c r="AP702" s="300">
        <f t="shared" si="571"/>
        <v>1.3232062033328705E-2</v>
      </c>
      <c r="AQ702" s="300">
        <f t="shared" ref="AQ702:AR702" si="572">+AQ690</f>
        <v>0.18118828363109737</v>
      </c>
      <c r="AR702" s="300">
        <f t="shared" si="572"/>
        <v>0.22926423377464777</v>
      </c>
      <c r="AS702" s="300">
        <f t="shared" ref="AS702:AU702" si="573">+AS690</f>
        <v>0.23355687164157501</v>
      </c>
      <c r="AT702" s="300">
        <f t="shared" si="573"/>
        <v>0.17845089501740749</v>
      </c>
      <c r="AU702" s="300">
        <f t="shared" si="573"/>
        <v>0.18118828363109737</v>
      </c>
      <c r="AW702" s="300">
        <f t="shared" si="385"/>
        <v>0.18118828363109737</v>
      </c>
      <c r="AX702" s="300">
        <f t="shared" si="560"/>
        <v>0.17845089501740749</v>
      </c>
      <c r="AY702" s="300" t="e">
        <v>#DIV/0!</v>
      </c>
      <c r="AZ702" s="300"/>
      <c r="BA702" s="235"/>
      <c r="BB702" s="235"/>
      <c r="BC702" s="235"/>
      <c r="BD702" s="235"/>
    </row>
    <row r="703" spans="1:56" x14ac:dyDescent="0.25">
      <c r="A703" s="283">
        <v>2038</v>
      </c>
      <c r="B703" s="283">
        <v>3</v>
      </c>
      <c r="C703" s="283">
        <v>31</v>
      </c>
      <c r="D703" s="283">
        <v>31</v>
      </c>
      <c r="F703" s="286">
        <v>0</v>
      </c>
      <c r="G703" s="290">
        <f t="shared" si="555"/>
        <v>4.5783957213476299E-2</v>
      </c>
      <c r="H703" s="290">
        <f t="shared" si="555"/>
        <v>0.13056641447515024</v>
      </c>
      <c r="I703" s="291">
        <f t="shared" si="436"/>
        <v>3.2106926531423899E-2</v>
      </c>
      <c r="J703" s="301">
        <f t="shared" si="420"/>
        <v>3.2253455281169081E-2</v>
      </c>
      <c r="Q703" s="309"/>
      <c r="U703" s="298" t="e">
        <f>(Company_data!U703+Misc!T703)/(Company_data!J703-Company_data!I703)</f>
        <v>#DIV/0!</v>
      </c>
      <c r="V703" s="292" t="e">
        <f t="shared" si="378"/>
        <v>#DIV/0!</v>
      </c>
      <c r="W703" s="299">
        <v>1</v>
      </c>
      <c r="X703" s="290">
        <f t="shared" si="556"/>
        <v>8.4782457261673966E-2</v>
      </c>
      <c r="Y703" s="300">
        <f t="shared" si="556"/>
        <v>0.13056641447515024</v>
      </c>
      <c r="Z703" s="296"/>
      <c r="AA703" s="296"/>
      <c r="AC703" s="300">
        <f t="shared" si="397"/>
        <v>4.211819821779041E-3</v>
      </c>
      <c r="AD703" s="292">
        <v>0</v>
      </c>
      <c r="AE703" s="301">
        <f t="shared" si="452"/>
        <v>3.2106926531423899E-2</v>
      </c>
      <c r="AF703" s="292">
        <v>0</v>
      </c>
      <c r="AG703" s="292">
        <v>0</v>
      </c>
      <c r="AH703" s="292">
        <v>0</v>
      </c>
      <c r="AI703" s="292">
        <v>0</v>
      </c>
      <c r="AJ703" s="301">
        <f t="shared" si="456"/>
        <v>3.2106926531423899E-2</v>
      </c>
      <c r="AK703" s="306"/>
      <c r="AL703" s="300">
        <f t="shared" ref="AL703:AP703" si="574">+AL691</f>
        <v>0.26341834778300993</v>
      </c>
      <c r="AM703" s="306">
        <f t="shared" si="492"/>
        <v>4007.3433110707842</v>
      </c>
      <c r="AN703" s="300">
        <f t="shared" si="574"/>
        <v>0.25185875185444695</v>
      </c>
      <c r="AO703" s="300">
        <f t="shared" si="574"/>
        <v>0.29016393439975086</v>
      </c>
      <c r="AP703" s="300">
        <f t="shared" si="574"/>
        <v>7.8214908786427645E-2</v>
      </c>
      <c r="AQ703" s="300">
        <f t="shared" ref="AQ703:AR703" si="575">+AQ691</f>
        <v>0.21194902561332321</v>
      </c>
      <c r="AR703" s="300">
        <f t="shared" si="575"/>
        <v>0.21763439056953368</v>
      </c>
      <c r="AS703" s="300">
        <f t="shared" ref="AS703:AU703" si="576">+AS691</f>
        <v>0.25096710748081102</v>
      </c>
      <c r="AT703" s="300">
        <f t="shared" si="576"/>
        <v>0.19740508523261727</v>
      </c>
      <c r="AU703" s="300">
        <f t="shared" si="576"/>
        <v>0.21194902561332321</v>
      </c>
      <c r="AW703" s="300">
        <f t="shared" si="385"/>
        <v>0.21194902561332321</v>
      </c>
      <c r="AX703" s="300">
        <f t="shared" si="560"/>
        <v>0.19740508523261727</v>
      </c>
      <c r="AY703" s="300" t="e">
        <v>#DIV/0!</v>
      </c>
      <c r="AZ703" s="300"/>
      <c r="BA703" s="235"/>
      <c r="BB703" s="235"/>
      <c r="BC703" s="235"/>
      <c r="BD703" s="235"/>
    </row>
    <row r="704" spans="1:56" x14ac:dyDescent="0.25">
      <c r="A704" s="283">
        <v>2038</v>
      </c>
      <c r="B704" s="283">
        <v>4</v>
      </c>
      <c r="C704" s="283">
        <v>30</v>
      </c>
      <c r="D704" s="283">
        <v>31</v>
      </c>
      <c r="F704" s="286">
        <v>0</v>
      </c>
      <c r="G704" s="290">
        <f t="shared" si="555"/>
        <v>8.0774034073035877E-2</v>
      </c>
      <c r="H704" s="290">
        <f t="shared" si="555"/>
        <v>0.23035090572087194</v>
      </c>
      <c r="I704" s="291">
        <f t="shared" si="436"/>
        <v>3.2707454333999561E-2</v>
      </c>
      <c r="J704" s="301">
        <f t="shared" si="420"/>
        <v>3.2253455281169081E-2</v>
      </c>
      <c r="Q704" s="309"/>
      <c r="U704" s="298" t="e">
        <f>(Company_data!U704+Misc!T704)/(Company_data!J704-Company_data!I704)</f>
        <v>#DIV/0!</v>
      </c>
      <c r="V704" s="292" t="e">
        <f t="shared" si="378"/>
        <v>#DIV/0!</v>
      </c>
      <c r="W704" s="299">
        <v>1</v>
      </c>
      <c r="X704" s="290">
        <f t="shared" si="556"/>
        <v>0.14957687164783606</v>
      </c>
      <c r="Y704" s="300">
        <f t="shared" si="556"/>
        <v>0.23035090572087194</v>
      </c>
      <c r="Z704" s="296"/>
      <c r="AA704" s="296"/>
      <c r="AC704" s="300">
        <f t="shared" si="397"/>
        <v>7.6783635240290646E-3</v>
      </c>
      <c r="AD704" s="292">
        <v>0</v>
      </c>
      <c r="AE704" s="301">
        <f t="shared" si="452"/>
        <v>3.2707454333999561E-2</v>
      </c>
      <c r="AF704" s="292">
        <v>0</v>
      </c>
      <c r="AG704" s="292">
        <v>0</v>
      </c>
      <c r="AH704" s="292">
        <v>0</v>
      </c>
      <c r="AI704" s="292">
        <v>0</v>
      </c>
      <c r="AJ704" s="301">
        <f t="shared" si="456"/>
        <v>3.2707454333999561E-2</v>
      </c>
      <c r="AK704" s="306"/>
      <c r="AL704" s="300">
        <f t="shared" ref="AL704:AP704" si="577">+AL692</f>
        <v>0.28575980192912315</v>
      </c>
      <c r="AM704" s="306">
        <f t="shared" si="492"/>
        <v>4007.3433110707842</v>
      </c>
      <c r="AN704" s="300">
        <f t="shared" si="577"/>
        <v>0.28664691339576726</v>
      </c>
      <c r="AO704" s="300">
        <f t="shared" si="577"/>
        <v>0.28483534127035615</v>
      </c>
      <c r="AP704" s="300">
        <f t="shared" si="577"/>
        <v>7.9240272739288672E-2</v>
      </c>
      <c r="AQ704" s="300">
        <f t="shared" ref="AQ704:AR704" si="578">+AQ692</f>
        <v>0.20559506853106746</v>
      </c>
      <c r="AR704" s="300">
        <f t="shared" si="578"/>
        <v>0.20498576785608733</v>
      </c>
      <c r="AS704" s="300">
        <f t="shared" ref="AS704:AU704" si="579">+AS692</f>
        <v>0.28008337680873507</v>
      </c>
      <c r="AT704" s="300">
        <f t="shared" si="579"/>
        <v>0.29549858721386341</v>
      </c>
      <c r="AU704" s="300">
        <f t="shared" si="579"/>
        <v>0.20559506853106746</v>
      </c>
      <c r="AW704" s="300">
        <f t="shared" si="385"/>
        <v>0.20559506853106746</v>
      </c>
      <c r="AX704" s="300">
        <f t="shared" si="560"/>
        <v>0.20715988667684943</v>
      </c>
      <c r="AY704" s="300" t="e">
        <v>#DIV/0!</v>
      </c>
      <c r="AZ704" s="300"/>
      <c r="BA704" s="235"/>
      <c r="BB704" s="235"/>
      <c r="BC704" s="235"/>
      <c r="BD704" s="235"/>
    </row>
    <row r="705" spans="1:56" x14ac:dyDescent="0.25">
      <c r="A705" s="283">
        <v>2038</v>
      </c>
      <c r="B705" s="283">
        <v>5</v>
      </c>
      <c r="C705" s="283">
        <v>31</v>
      </c>
      <c r="D705" s="283">
        <v>30</v>
      </c>
      <c r="F705" s="286">
        <v>0</v>
      </c>
      <c r="G705" s="290">
        <f t="shared" si="555"/>
        <v>0.14754856930858176</v>
      </c>
      <c r="H705" s="290">
        <f t="shared" si="555"/>
        <v>0.42077812465474679</v>
      </c>
      <c r="I705" s="291">
        <f t="shared" si="436"/>
        <v>3.2211093719053466E-2</v>
      </c>
      <c r="J705" s="301">
        <f t="shared" si="420"/>
        <v>3.2253455281169081E-2</v>
      </c>
      <c r="Q705" s="309"/>
      <c r="U705" s="298" t="e">
        <f>(Company_data!U705+Misc!T705)/(Company_data!J705-Company_data!I705)</f>
        <v>#DIV/0!</v>
      </c>
      <c r="V705" s="292" t="e">
        <f t="shared" si="378"/>
        <v>#DIV/0!</v>
      </c>
      <c r="W705" s="299">
        <v>1</v>
      </c>
      <c r="X705" s="290">
        <f t="shared" si="556"/>
        <v>0.273229555346165</v>
      </c>
      <c r="Y705" s="300">
        <f t="shared" si="556"/>
        <v>0.42077812465474679</v>
      </c>
      <c r="Z705" s="296"/>
      <c r="AA705" s="296"/>
      <c r="AC705" s="300">
        <f t="shared" si="397"/>
        <v>1.3573487892088607E-2</v>
      </c>
      <c r="AD705" s="292">
        <v>0</v>
      </c>
      <c r="AE705" s="301">
        <f t="shared" si="452"/>
        <v>3.2211093719053466E-2</v>
      </c>
      <c r="AF705" s="292">
        <v>0</v>
      </c>
      <c r="AG705" s="292">
        <v>0</v>
      </c>
      <c r="AH705" s="292">
        <v>0</v>
      </c>
      <c r="AI705" s="292">
        <v>0</v>
      </c>
      <c r="AJ705" s="301">
        <f t="shared" si="456"/>
        <v>3.2211093719053466E-2</v>
      </c>
      <c r="AK705" s="306"/>
      <c r="AL705" s="300">
        <f t="shared" ref="AL705:AP705" si="580">+AL693</f>
        <v>0.34198181209096601</v>
      </c>
      <c r="AM705" s="306">
        <f t="shared" si="492"/>
        <v>3878.0741720039846</v>
      </c>
      <c r="AN705" s="300">
        <f t="shared" si="580"/>
        <v>0.37172530110952146</v>
      </c>
      <c r="AO705" s="300">
        <f t="shared" si="580"/>
        <v>0.36841613278121893</v>
      </c>
      <c r="AP705" s="300">
        <f t="shared" si="580"/>
        <v>0.14474687328024421</v>
      </c>
      <c r="AQ705" s="300">
        <f t="shared" ref="AQ705:AR705" si="581">+AQ693</f>
        <v>0.22366925950097472</v>
      </c>
      <c r="AR705" s="300">
        <f t="shared" si="581"/>
        <v>0.19443324278238425</v>
      </c>
      <c r="AS705" s="300">
        <f t="shared" ref="AS705:AU705" si="582">+AS693</f>
        <v>0.35060038007166283</v>
      </c>
      <c r="AT705" s="300">
        <f t="shared" si="582"/>
        <v>0.38818390379325174</v>
      </c>
      <c r="AU705" s="300">
        <f t="shared" si="582"/>
        <v>0.22366925950097472</v>
      </c>
      <c r="AW705" s="300">
        <f t="shared" si="385"/>
        <v>0.22366925950097472</v>
      </c>
      <c r="AX705" s="300">
        <f t="shared" si="560"/>
        <v>0.2268170855032294</v>
      </c>
      <c r="AY705" s="300" t="e">
        <v>#DIV/0!</v>
      </c>
      <c r="AZ705" s="300"/>
      <c r="BA705" s="235"/>
      <c r="BB705" s="235"/>
      <c r="BC705" s="235"/>
      <c r="BD705" s="235"/>
    </row>
    <row r="706" spans="1:56" x14ac:dyDescent="0.25">
      <c r="A706" s="283">
        <v>2038</v>
      </c>
      <c r="B706" s="283">
        <v>6</v>
      </c>
      <c r="C706" s="283">
        <v>30</v>
      </c>
      <c r="D706" s="283">
        <v>31</v>
      </c>
      <c r="F706" s="286">
        <v>0</v>
      </c>
      <c r="G706" s="290">
        <f t="shared" si="555"/>
        <v>0.19210564291069007</v>
      </c>
      <c r="H706" s="290">
        <f t="shared" si="555"/>
        <v>0.54784571980836638</v>
      </c>
      <c r="I706" s="291">
        <f t="shared" si="436"/>
        <v>3.32701466606663E-2</v>
      </c>
      <c r="J706" s="301">
        <f t="shared" si="420"/>
        <v>3.2253455281169081E-2</v>
      </c>
      <c r="Q706" s="309"/>
      <c r="U706" s="298" t="e">
        <f>(Company_data!U706+Misc!T706)/(Company_data!J706-Company_data!I706)</f>
        <v>#DIV/0!</v>
      </c>
      <c r="V706" s="292" t="e">
        <f t="shared" si="378"/>
        <v>#DIV/0!</v>
      </c>
      <c r="W706" s="299">
        <v>1</v>
      </c>
      <c r="X706" s="290">
        <f t="shared" si="556"/>
        <v>0.35574007689767639</v>
      </c>
      <c r="Y706" s="300">
        <f t="shared" si="556"/>
        <v>0.54784571980836638</v>
      </c>
      <c r="Z706" s="296"/>
      <c r="AA706" s="296"/>
      <c r="AC706" s="300">
        <f t="shared" si="397"/>
        <v>1.8261523993612215E-2</v>
      </c>
      <c r="AD706" s="292">
        <v>0</v>
      </c>
      <c r="AE706" s="301">
        <f t="shared" si="452"/>
        <v>3.32701466606663E-2</v>
      </c>
      <c r="AF706" s="292">
        <v>0</v>
      </c>
      <c r="AG706" s="292">
        <v>0</v>
      </c>
      <c r="AH706" s="292">
        <v>0</v>
      </c>
      <c r="AI706" s="292">
        <v>0</v>
      </c>
      <c r="AJ706" s="301">
        <f t="shared" si="456"/>
        <v>3.32701466606663E-2</v>
      </c>
      <c r="AK706" s="306"/>
      <c r="AL706" s="300">
        <f t="shared" ref="AL706:AP706" si="583">+AL694</f>
        <v>0.38119007672532701</v>
      </c>
      <c r="AM706" s="306">
        <f t="shared" si="492"/>
        <v>4007.3433110707842</v>
      </c>
      <c r="AN706" s="300">
        <f t="shared" si="583"/>
        <v>0.41782355011228406</v>
      </c>
      <c r="AO706" s="300">
        <f t="shared" si="583"/>
        <v>0.41351507113355057</v>
      </c>
      <c r="AP706" s="300">
        <f t="shared" si="583"/>
        <v>0.18845788394368534</v>
      </c>
      <c r="AQ706" s="300">
        <f t="shared" ref="AQ706:AR706" si="584">+AQ694</f>
        <v>0.22505718718986523</v>
      </c>
      <c r="AR706" s="300">
        <f t="shared" si="584"/>
        <v>0.18908443381463697</v>
      </c>
      <c r="AS706" s="300">
        <f t="shared" ref="AS706:AU706" si="585">+AS694</f>
        <v>0.39748613852618775</v>
      </c>
      <c r="AT706" s="300">
        <f t="shared" si="585"/>
        <v>0.43937841206915679</v>
      </c>
      <c r="AU706" s="300">
        <f t="shared" si="585"/>
        <v>0.22505718718986523</v>
      </c>
      <c r="AW706" s="300">
        <f t="shared" si="385"/>
        <v>0.22505718718986523</v>
      </c>
      <c r="AX706" s="300">
        <f t="shared" si="560"/>
        <v>0.22928165194927241</v>
      </c>
      <c r="AY706" s="300" t="e">
        <v>#DIV/0!</v>
      </c>
      <c r="AZ706" s="300"/>
      <c r="BA706" s="235"/>
      <c r="BB706" s="235"/>
      <c r="BC706" s="235"/>
      <c r="BD706" s="235"/>
    </row>
    <row r="707" spans="1:56" x14ac:dyDescent="0.25">
      <c r="A707" s="283">
        <v>2038</v>
      </c>
      <c r="B707" s="283">
        <v>7</v>
      </c>
      <c r="C707" s="283">
        <v>31</v>
      </c>
      <c r="D707" s="283">
        <v>30</v>
      </c>
      <c r="F707" s="286">
        <v>0</v>
      </c>
      <c r="G707" s="290">
        <f t="shared" si="555"/>
        <v>0.22773466057523425</v>
      </c>
      <c r="H707" s="290">
        <f t="shared" si="555"/>
        <v>0.64945233860806351</v>
      </c>
      <c r="I707" s="291">
        <f t="shared" si="436"/>
        <v>3.3307233503051287E-2</v>
      </c>
      <c r="J707" s="301">
        <f t="shared" si="420"/>
        <v>3.2253455281169081E-2</v>
      </c>
      <c r="Q707" s="309"/>
      <c r="U707" s="298" t="e">
        <f>(Company_data!U707+Misc!T707)/(Company_data!J707-Company_data!I707)</f>
        <v>#DIV/0!</v>
      </c>
      <c r="V707" s="292" t="e">
        <f t="shared" si="378"/>
        <v>#DIV/0!</v>
      </c>
      <c r="W707" s="299">
        <v>1</v>
      </c>
      <c r="X707" s="290">
        <f t="shared" si="556"/>
        <v>0.42171767803282922</v>
      </c>
      <c r="Y707" s="300">
        <f t="shared" si="556"/>
        <v>0.64945233860806351</v>
      </c>
      <c r="Z707" s="296"/>
      <c r="AA707" s="296"/>
      <c r="AC707" s="300">
        <f t="shared" si="397"/>
        <v>2.095007543896979E-2</v>
      </c>
      <c r="AD707" s="292">
        <v>0</v>
      </c>
      <c r="AE707" s="301">
        <f t="shared" si="452"/>
        <v>3.3307233503051287E-2</v>
      </c>
      <c r="AF707" s="292">
        <v>0</v>
      </c>
      <c r="AG707" s="292">
        <v>0</v>
      </c>
      <c r="AH707" s="292">
        <v>0</v>
      </c>
      <c r="AI707" s="292">
        <v>0</v>
      </c>
      <c r="AJ707" s="301">
        <f t="shared" si="456"/>
        <v>3.3307233503051287E-2</v>
      </c>
      <c r="AK707" s="306"/>
      <c r="AL707" s="300">
        <f t="shared" ref="AL707:AP707" si="586">+AL695</f>
        <v>0.4192504943819011</v>
      </c>
      <c r="AM707" s="306">
        <f t="shared" si="492"/>
        <v>3878.0741720039846</v>
      </c>
      <c r="AN707" s="300">
        <f t="shared" si="586"/>
        <v>0.46610383116153631</v>
      </c>
      <c r="AO707" s="300">
        <f t="shared" si="586"/>
        <v>0.4609962768859257</v>
      </c>
      <c r="AP707" s="300">
        <f t="shared" si="586"/>
        <v>0.22341036724566607</v>
      </c>
      <c r="AQ707" s="300">
        <f t="shared" ref="AQ707:AR707" si="587">+AQ695</f>
        <v>0.23758590964025958</v>
      </c>
      <c r="AR707" s="300">
        <f t="shared" si="587"/>
        <v>0.19151583380666684</v>
      </c>
      <c r="AS707" s="300">
        <f t="shared" ref="AS707:AU707" si="588">+AS695</f>
        <v>0.44271885536350936</v>
      </c>
      <c r="AT707" s="300">
        <f t="shared" si="588"/>
        <v>0.49171204021204523</v>
      </c>
      <c r="AU707" s="300">
        <f t="shared" si="588"/>
        <v>0.23758590964025958</v>
      </c>
      <c r="AW707" s="300">
        <f t="shared" si="385"/>
        <v>0.23758590964025958</v>
      </c>
      <c r="AX707" s="300">
        <f t="shared" si="560"/>
        <v>0.24264952633210657</v>
      </c>
      <c r="AY707" s="300" t="e">
        <v>#DIV/0!</v>
      </c>
      <c r="AZ707" s="300"/>
      <c r="BA707" s="235"/>
      <c r="BB707" s="235"/>
      <c r="BC707" s="235"/>
      <c r="BD707" s="235"/>
    </row>
    <row r="708" spans="1:56" x14ac:dyDescent="0.25">
      <c r="A708" s="283">
        <v>2038</v>
      </c>
      <c r="B708" s="283">
        <v>8</v>
      </c>
      <c r="C708" s="283">
        <v>31</v>
      </c>
      <c r="D708" s="283">
        <v>31</v>
      </c>
      <c r="F708" s="286">
        <v>0</v>
      </c>
      <c r="G708" s="290">
        <f t="shared" si="555"/>
        <v>0.23046146829740827</v>
      </c>
      <c r="H708" s="290">
        <f t="shared" si="555"/>
        <v>0.65722863250916419</v>
      </c>
      <c r="I708" s="291">
        <f t="shared" si="436"/>
        <v>3.1707928155365571E-2</v>
      </c>
      <c r="J708" s="301">
        <f t="shared" si="420"/>
        <v>3.2253455281169081E-2</v>
      </c>
      <c r="Q708" s="309"/>
      <c r="U708" s="298" t="e">
        <f>(Company_data!U708+Misc!T708)/(Company_data!J708-Company_data!I708)</f>
        <v>#DIV/0!</v>
      </c>
      <c r="V708" s="292" t="e">
        <f t="shared" si="378"/>
        <v>#DIV/0!</v>
      </c>
      <c r="W708" s="299">
        <v>1</v>
      </c>
      <c r="X708" s="290">
        <f t="shared" si="556"/>
        <v>0.42676716421175581</v>
      </c>
      <c r="Y708" s="300">
        <f t="shared" si="556"/>
        <v>0.65722863250916419</v>
      </c>
      <c r="Z708" s="296"/>
      <c r="AA708" s="296"/>
      <c r="AC708" s="300">
        <f t="shared" si="397"/>
        <v>2.1200923629327871E-2</v>
      </c>
      <c r="AD708" s="292">
        <v>0</v>
      </c>
      <c r="AE708" s="301">
        <f t="shared" si="452"/>
        <v>3.1707928155365571E-2</v>
      </c>
      <c r="AF708" s="292">
        <v>0</v>
      </c>
      <c r="AG708" s="292">
        <v>0</v>
      </c>
      <c r="AH708" s="292">
        <v>0</v>
      </c>
      <c r="AI708" s="292">
        <v>0</v>
      </c>
      <c r="AJ708" s="301">
        <f t="shared" si="456"/>
        <v>3.1707928155365571E-2</v>
      </c>
      <c r="AK708" s="306"/>
      <c r="AL708" s="300">
        <f t="shared" ref="AL708:AP708" si="589">+AL696</f>
        <v>0.43061665815574907</v>
      </c>
      <c r="AM708" s="306">
        <f t="shared" si="492"/>
        <v>2867.4019169779995</v>
      </c>
      <c r="AN708" s="300">
        <f t="shared" si="589"/>
        <v>0.46915796091722339</v>
      </c>
      <c r="AO708" s="300">
        <f t="shared" si="589"/>
        <v>0.46398925074024511</v>
      </c>
      <c r="AP708" s="300">
        <f t="shared" si="589"/>
        <v>0.22608539753345999</v>
      </c>
      <c r="AQ708" s="300">
        <f t="shared" ref="AQ708:AR708" si="590">+AQ696</f>
        <v>0.237903853206785</v>
      </c>
      <c r="AR708" s="300">
        <f t="shared" si="590"/>
        <v>0.20015518985834077</v>
      </c>
      <c r="AS708" s="300">
        <f t="shared" ref="AS708:AU708" si="591">+AS696</f>
        <v>0.45359099683661164</v>
      </c>
      <c r="AT708" s="300">
        <f t="shared" si="591"/>
        <v>0.49507760733687717</v>
      </c>
      <c r="AU708" s="300">
        <f t="shared" si="591"/>
        <v>0.237903853206785</v>
      </c>
      <c r="AW708" s="300">
        <f t="shared" si="385"/>
        <v>0.237903853206785</v>
      </c>
      <c r="AX708" s="300">
        <f t="shared" si="560"/>
        <v>0.24303291417673395</v>
      </c>
      <c r="AY708" s="300" t="e">
        <v>#DIV/0!</v>
      </c>
      <c r="AZ708" s="300"/>
      <c r="BA708" s="235"/>
      <c r="BB708" s="235"/>
      <c r="BC708" s="235"/>
      <c r="BD708" s="235"/>
    </row>
    <row r="709" spans="1:56" x14ac:dyDescent="0.25">
      <c r="A709" s="283">
        <v>2038</v>
      </c>
      <c r="B709" s="283">
        <v>9</v>
      </c>
      <c r="C709" s="283">
        <v>30</v>
      </c>
      <c r="D709" s="283">
        <v>31</v>
      </c>
      <c r="F709" s="286">
        <v>0</v>
      </c>
      <c r="G709" s="290">
        <f t="shared" si="555"/>
        <v>0.19600423226971972</v>
      </c>
      <c r="H709" s="290">
        <f t="shared" si="555"/>
        <v>0.55896369355069819</v>
      </c>
      <c r="I709" s="291">
        <f t="shared" si="436"/>
        <v>3.222580735008565E-2</v>
      </c>
      <c r="J709" s="301">
        <f t="shared" si="420"/>
        <v>3.2253455281169081E-2</v>
      </c>
      <c r="Q709" s="309"/>
      <c r="U709" s="298" t="e">
        <f>(Company_data!U709+Misc!T709)/(Company_data!J709-Company_data!I709)</f>
        <v>#DIV/0!</v>
      </c>
      <c r="V709" s="292" t="e">
        <f t="shared" ref="V709:V736" si="592">U709/E709</f>
        <v>#DIV/0!</v>
      </c>
      <c r="W709" s="299">
        <v>1</v>
      </c>
      <c r="X709" s="290">
        <f t="shared" si="556"/>
        <v>0.36295946128097856</v>
      </c>
      <c r="Y709" s="300">
        <f t="shared" si="556"/>
        <v>0.55896369355069819</v>
      </c>
      <c r="Z709" s="296"/>
      <c r="AA709" s="296"/>
      <c r="AC709" s="300">
        <f t="shared" si="397"/>
        <v>1.863212311835661E-2</v>
      </c>
      <c r="AD709" s="292">
        <v>0</v>
      </c>
      <c r="AE709" s="301">
        <f t="shared" si="452"/>
        <v>3.222580735008565E-2</v>
      </c>
      <c r="AF709" s="292">
        <v>0</v>
      </c>
      <c r="AG709" s="292">
        <v>0</v>
      </c>
      <c r="AH709" s="292">
        <v>0</v>
      </c>
      <c r="AI709" s="292">
        <v>0</v>
      </c>
      <c r="AJ709" s="301">
        <f t="shared" si="456"/>
        <v>3.222580735008565E-2</v>
      </c>
      <c r="AK709" s="306"/>
      <c r="AL709" s="300">
        <f t="shared" ref="AL709:AP709" si="593">+AL697</f>
        <v>0.40763148361526186</v>
      </c>
      <c r="AM709" s="306">
        <f t="shared" si="492"/>
        <v>2867.4019169779995</v>
      </c>
      <c r="AN709" s="300">
        <f t="shared" si="593"/>
        <v>0.42194723793731004</v>
      </c>
      <c r="AO709" s="300">
        <f t="shared" si="593"/>
        <v>0.41755132274355644</v>
      </c>
      <c r="AP709" s="300">
        <f t="shared" si="593"/>
        <v>0.19228244573081438</v>
      </c>
      <c r="AQ709" s="300">
        <f t="shared" ref="AQ709:AR709" si="594">+AQ697</f>
        <v>0.22526887701274206</v>
      </c>
      <c r="AR709" s="300">
        <f t="shared" si="594"/>
        <v>0.21162725134554208</v>
      </c>
      <c r="AS709" s="300">
        <f t="shared" ref="AS709:AU709" si="595">+AS697</f>
        <v>0.42205711350217673</v>
      </c>
      <c r="AT709" s="300">
        <f t="shared" si="595"/>
        <v>0.44394783294076573</v>
      </c>
      <c r="AU709" s="300">
        <f t="shared" si="595"/>
        <v>0.22526887701274206</v>
      </c>
      <c r="AW709" s="300">
        <f t="shared" si="385"/>
        <v>0.22526887701274206</v>
      </c>
      <c r="AX709" s="300">
        <f t="shared" si="560"/>
        <v>0.22958737196878942</v>
      </c>
      <c r="AY709" s="300" t="e">
        <v>#DIV/0!</v>
      </c>
      <c r="AZ709" s="300"/>
      <c r="BA709" s="235"/>
      <c r="BB709" s="235"/>
      <c r="BC709" s="235"/>
      <c r="BD709" s="235"/>
    </row>
    <row r="710" spans="1:56" x14ac:dyDescent="0.25">
      <c r="A710" s="283">
        <v>2038</v>
      </c>
      <c r="B710" s="283">
        <v>10</v>
      </c>
      <c r="C710" s="283">
        <v>31</v>
      </c>
      <c r="D710" s="283">
        <v>30</v>
      </c>
      <c r="F710" s="286">
        <v>0</v>
      </c>
      <c r="G710" s="290">
        <f t="shared" si="555"/>
        <v>0.14017281838261053</v>
      </c>
      <c r="H710" s="290">
        <f t="shared" si="555"/>
        <v>0.39974400241897001</v>
      </c>
      <c r="I710" s="291">
        <f t="shared" si="436"/>
        <v>3.1422201488634983E-2</v>
      </c>
      <c r="J710" s="301">
        <f t="shared" si="420"/>
        <v>3.2253455281169088E-2</v>
      </c>
      <c r="Q710" s="309"/>
      <c r="U710" s="298" t="e">
        <f>(Company_data!U710+Misc!T710)/(Company_data!J710-Company_data!I710)</f>
        <v>#DIV/0!</v>
      </c>
      <c r="V710" s="292" t="e">
        <f t="shared" si="592"/>
        <v>#DIV/0!</v>
      </c>
      <c r="W710" s="299">
        <v>1</v>
      </c>
      <c r="X710" s="290">
        <f t="shared" si="556"/>
        <v>0.25957118403635948</v>
      </c>
      <c r="Y710" s="300">
        <f t="shared" si="556"/>
        <v>0.39974400241897001</v>
      </c>
      <c r="Z710" s="296"/>
      <c r="AA710" s="296"/>
      <c r="AC710" s="300">
        <f t="shared" si="397"/>
        <v>1.2894967819966775E-2</v>
      </c>
      <c r="AD710" s="292">
        <v>0</v>
      </c>
      <c r="AE710" s="301">
        <f t="shared" si="452"/>
        <v>3.1422201488634983E-2</v>
      </c>
      <c r="AF710" s="292">
        <v>0</v>
      </c>
      <c r="AG710" s="292">
        <v>0</v>
      </c>
      <c r="AH710" s="292">
        <v>0</v>
      </c>
      <c r="AI710" s="292">
        <v>0</v>
      </c>
      <c r="AJ710" s="301">
        <f t="shared" si="456"/>
        <v>3.1422201488634983E-2</v>
      </c>
      <c r="AK710" s="306"/>
      <c r="AL710" s="300">
        <f t="shared" ref="AL710:AP710" si="596">+AL698</f>
        <v>0.36376902970957392</v>
      </c>
      <c r="AM710" s="306">
        <f t="shared" si="492"/>
        <v>2774.9050809464507</v>
      </c>
      <c r="AN710" s="300">
        <f t="shared" si="596"/>
        <v>0.36218640168769745</v>
      </c>
      <c r="AO710" s="300">
        <f t="shared" si="596"/>
        <v>0.35904265415253489</v>
      </c>
      <c r="AP710" s="300">
        <f t="shared" si="596"/>
        <v>0.13751117530207277</v>
      </c>
      <c r="AQ710" s="300">
        <f t="shared" ref="AQ710:AR710" si="597">+AQ698</f>
        <v>0.22153147885046212</v>
      </c>
      <c r="AR710" s="300">
        <f t="shared" si="597"/>
        <v>0.22359621132696336</v>
      </c>
      <c r="AS710" s="300">
        <f t="shared" ref="AS710:AU710" si="598">+AS698</f>
        <v>0.36771134065040612</v>
      </c>
      <c r="AT710" s="300">
        <f t="shared" si="598"/>
        <v>0.37780503103945068</v>
      </c>
      <c r="AU710" s="300">
        <f t="shared" si="598"/>
        <v>0.22153147885046212</v>
      </c>
      <c r="AW710" s="300">
        <f t="shared" ref="AW710:AW736" si="599">AU710+AV710</f>
        <v>0.22153147885046212</v>
      </c>
      <c r="AX710" s="300">
        <f t="shared" si="560"/>
        <v>0.22450471901920108</v>
      </c>
      <c r="AY710" s="300" t="e">
        <v>#DIV/0!</v>
      </c>
      <c r="AZ710" s="300"/>
      <c r="BA710" s="235"/>
      <c r="BB710" s="235"/>
      <c r="BC710" s="235"/>
      <c r="BD710" s="235"/>
    </row>
    <row r="711" spans="1:56" x14ac:dyDescent="0.25">
      <c r="A711" s="283">
        <v>2038</v>
      </c>
      <c r="B711" s="283">
        <v>11</v>
      </c>
      <c r="C711" s="283">
        <v>30</v>
      </c>
      <c r="D711" s="283">
        <v>31</v>
      </c>
      <c r="F711" s="286">
        <v>0</v>
      </c>
      <c r="G711" s="290">
        <f t="shared" si="555"/>
        <v>5.500895297353698E-2</v>
      </c>
      <c r="H711" s="290">
        <f t="shared" si="555"/>
        <v>0.15687420203321334</v>
      </c>
      <c r="I711" s="291">
        <f t="shared" si="436"/>
        <v>3.2209690339273976E-2</v>
      </c>
      <c r="J711" s="301">
        <f t="shared" si="420"/>
        <v>3.2253455281169081E-2</v>
      </c>
      <c r="Q711" s="309"/>
      <c r="U711" s="298" t="e">
        <f>(Company_data!U711+Misc!T711)/(Company_data!J711-Company_data!I711)</f>
        <v>#DIV/0!</v>
      </c>
      <c r="V711" s="292" t="e">
        <f t="shared" si="592"/>
        <v>#DIV/0!</v>
      </c>
      <c r="W711" s="299">
        <v>1</v>
      </c>
      <c r="X711" s="290">
        <f t="shared" si="556"/>
        <v>0.10186524905967639</v>
      </c>
      <c r="Y711" s="300">
        <f t="shared" si="556"/>
        <v>0.15687420203321334</v>
      </c>
      <c r="Z711" s="296"/>
      <c r="AA711" s="296"/>
      <c r="AC711" s="300">
        <f t="shared" si="397"/>
        <v>5.229140067773779E-3</v>
      </c>
      <c r="AD711" s="292">
        <v>0</v>
      </c>
      <c r="AE711" s="301">
        <f t="shared" si="452"/>
        <v>3.2209690339273976E-2</v>
      </c>
      <c r="AF711" s="292">
        <v>0</v>
      </c>
      <c r="AG711" s="292">
        <v>0</v>
      </c>
      <c r="AH711" s="292">
        <v>0</v>
      </c>
      <c r="AI711" s="292">
        <v>0</v>
      </c>
      <c r="AJ711" s="301">
        <f t="shared" si="456"/>
        <v>3.2209690339273976E-2</v>
      </c>
      <c r="AK711" s="306"/>
      <c r="AL711" s="300">
        <f t="shared" ref="AL711:AP711" si="600">+AL699</f>
        <v>0.2890046065090045</v>
      </c>
      <c r="AM711" s="306">
        <f t="shared" si="492"/>
        <v>2867.4019169779995</v>
      </c>
      <c r="AN711" s="300">
        <f t="shared" si="600"/>
        <v>0.25509476713844248</v>
      </c>
      <c r="AO711" s="300">
        <f t="shared" si="600"/>
        <v>0.25386104534902676</v>
      </c>
      <c r="AP711" s="300">
        <f t="shared" si="600"/>
        <v>5.3964426647113282E-2</v>
      </c>
      <c r="AQ711" s="300">
        <f t="shared" ref="AQ711:AR711" si="601">+AQ699</f>
        <v>0.1998966187019135</v>
      </c>
      <c r="AR711" s="300">
        <f t="shared" si="601"/>
        <v>0.2339956535354675</v>
      </c>
      <c r="AS711" s="300">
        <f t="shared" ref="AS711:AU711" si="602">+AS699</f>
        <v>0.2753375890527604</v>
      </c>
      <c r="AT711" s="300">
        <f t="shared" si="602"/>
        <v>0.2610088627308329</v>
      </c>
      <c r="AU711" s="300">
        <f t="shared" si="602"/>
        <v>0.1998966187019135</v>
      </c>
      <c r="AW711" s="300">
        <f t="shared" si="599"/>
        <v>0.1998966187019135</v>
      </c>
      <c r="AX711" s="300">
        <f t="shared" si="560"/>
        <v>0.20084819997143574</v>
      </c>
      <c r="AY711" s="300" t="e">
        <v>#DIV/0!</v>
      </c>
      <c r="AZ711" s="300"/>
      <c r="BA711" s="235"/>
      <c r="BB711" s="235"/>
      <c r="BC711" s="235"/>
      <c r="BD711" s="235"/>
    </row>
    <row r="712" spans="1:56" x14ac:dyDescent="0.25">
      <c r="A712" s="283">
        <v>2038</v>
      </c>
      <c r="B712" s="283">
        <v>12</v>
      </c>
      <c r="C712" s="283">
        <v>31</v>
      </c>
      <c r="D712" s="283">
        <v>30</v>
      </c>
      <c r="F712" s="286">
        <v>0</v>
      </c>
      <c r="G712" s="290">
        <f t="shared" si="555"/>
        <v>2.9996936844413711E-2</v>
      </c>
      <c r="H712" s="290">
        <f t="shared" si="555"/>
        <v>8.5545084509641198E-2</v>
      </c>
      <c r="I712" s="291">
        <f t="shared" si="436"/>
        <v>3.3253782316229219E-2</v>
      </c>
      <c r="J712" s="301">
        <f t="shared" si="420"/>
        <v>3.2253455281169081E-2</v>
      </c>
      <c r="Q712" s="309"/>
      <c r="U712" s="298" t="e">
        <f>(Company_data!U712+Misc!T712)/(Company_data!J712-Company_data!I712)</f>
        <v>#DIV/0!</v>
      </c>
      <c r="V712" s="292" t="e">
        <f t="shared" si="592"/>
        <v>#DIV/0!</v>
      </c>
      <c r="W712" s="299">
        <v>1</v>
      </c>
      <c r="X712" s="290">
        <f t="shared" si="556"/>
        <v>5.554814766522749E-2</v>
      </c>
      <c r="Y712" s="300">
        <f t="shared" si="556"/>
        <v>8.5545084509641198E-2</v>
      </c>
      <c r="Z712" s="296"/>
      <c r="AA712" s="296"/>
      <c r="AC712" s="300">
        <f t="shared" si="397"/>
        <v>2.7595188551497161E-3</v>
      </c>
      <c r="AD712" s="292">
        <v>0</v>
      </c>
      <c r="AE712" s="301">
        <f t="shared" si="452"/>
        <v>3.3253782316229219E-2</v>
      </c>
      <c r="AF712" s="292">
        <v>0</v>
      </c>
      <c r="AG712" s="292">
        <v>0</v>
      </c>
      <c r="AH712" s="292">
        <v>0</v>
      </c>
      <c r="AI712" s="292">
        <v>0</v>
      </c>
      <c r="AJ712" s="301">
        <f t="shared" si="456"/>
        <v>3.3253782316229219E-2</v>
      </c>
      <c r="AK712" s="306"/>
      <c r="AL712" s="300">
        <f t="shared" ref="AL712:AP712" si="603">+AL700</f>
        <v>0.26895672518051211</v>
      </c>
      <c r="AM712" s="306">
        <f t="shared" si="492"/>
        <v>2774.9050809464507</v>
      </c>
      <c r="AN712" s="300">
        <f t="shared" si="603"/>
        <v>0.23172536409969521</v>
      </c>
      <c r="AO712" s="300">
        <f t="shared" si="603"/>
        <v>0.23105260316533452</v>
      </c>
      <c r="AP712" s="300">
        <f t="shared" si="603"/>
        <v>2.9427346104136727E-2</v>
      </c>
      <c r="AQ712" s="300">
        <f t="shared" ref="AQ712:AR712" si="604">+AQ700</f>
        <v>0.2016252570611978</v>
      </c>
      <c r="AR712" s="300">
        <f t="shared" si="604"/>
        <v>0.23895978833609846</v>
      </c>
      <c r="AS712" s="300">
        <f t="shared" ref="AS712:AU712" si="605">+AS700</f>
        <v>0.25118530449085791</v>
      </c>
      <c r="AT712" s="300">
        <f t="shared" si="605"/>
        <v>0.19592106001682782</v>
      </c>
      <c r="AU712" s="300">
        <f t="shared" si="605"/>
        <v>0.2016252570611978</v>
      </c>
      <c r="AW712" s="300">
        <f t="shared" si="599"/>
        <v>0.2016252570611978</v>
      </c>
      <c r="AX712" s="300">
        <f t="shared" si="560"/>
        <v>0.19592106001682782</v>
      </c>
      <c r="AY712" s="300" t="e">
        <v>#DIV/0!</v>
      </c>
      <c r="AZ712" s="300"/>
      <c r="BA712" s="235">
        <f>AVERAGE(AU701:AU712)</f>
        <v>0.21445518700848457</v>
      </c>
      <c r="BB712" s="235" t="e">
        <f>AVERAGE(AV701:AV712)</f>
        <v>#DIV/0!</v>
      </c>
      <c r="BC712" s="235">
        <f t="shared" ref="BC712" si="606">AVERAGE(AW701:AW712)</f>
        <v>0.21445518700848457</v>
      </c>
      <c r="BD712" s="235">
        <f>AVERAGE(AL701:AL712)</f>
        <v>0.33021319582000569</v>
      </c>
    </row>
    <row r="713" spans="1:56" x14ac:dyDescent="0.25">
      <c r="A713" s="283">
        <v>2039</v>
      </c>
      <c r="B713" s="283">
        <v>1</v>
      </c>
      <c r="C713" s="283">
        <v>31</v>
      </c>
      <c r="D713" s="283">
        <v>31</v>
      </c>
      <c r="F713" s="286">
        <v>0</v>
      </c>
      <c r="G713" s="290">
        <f t="shared" si="555"/>
        <v>1.8543038718509181E-2</v>
      </c>
      <c r="H713" s="290">
        <f t="shared" si="555"/>
        <v>5.288092655820039E-2</v>
      </c>
      <c r="I713" s="291">
        <f t="shared" si="436"/>
        <v>3.1291374430605791E-2</v>
      </c>
      <c r="J713" s="301">
        <f t="shared" si="420"/>
        <v>3.2253455281169088E-2</v>
      </c>
      <c r="Q713" s="309"/>
      <c r="U713" s="298" t="e">
        <f>(Company_data!U713+Misc!T713)/(Company_data!J713-Company_data!I713)</f>
        <v>#DIV/0!</v>
      </c>
      <c r="V713" s="292" t="e">
        <f t="shared" si="592"/>
        <v>#DIV/0!</v>
      </c>
      <c r="W713" s="299">
        <v>1</v>
      </c>
      <c r="X713" s="290">
        <f t="shared" si="556"/>
        <v>3.433788783969121E-2</v>
      </c>
      <c r="Y713" s="300">
        <f t="shared" si="556"/>
        <v>5.288092655820039E-2</v>
      </c>
      <c r="Z713" s="296"/>
      <c r="AA713" s="296"/>
      <c r="AC713" s="300">
        <f t="shared" si="397"/>
        <v>1.7058363405871094E-3</v>
      </c>
      <c r="AD713" s="292">
        <v>0</v>
      </c>
      <c r="AE713" s="301">
        <f t="shared" si="452"/>
        <v>3.1291374430605791E-2</v>
      </c>
      <c r="AF713" s="292">
        <v>0</v>
      </c>
      <c r="AG713" s="292">
        <v>0</v>
      </c>
      <c r="AH713" s="292">
        <v>0</v>
      </c>
      <c r="AI713" s="292">
        <v>0</v>
      </c>
      <c r="AJ713" s="301">
        <f t="shared" si="456"/>
        <v>3.1291374430605791E-2</v>
      </c>
      <c r="AK713" s="306"/>
      <c r="AL713" s="300">
        <f t="shared" ref="AL713:AP713" si="607">+AL701</f>
        <v>0.25685198180849134</v>
      </c>
      <c r="AM713" s="306">
        <f t="shared" si="492"/>
        <v>4007.3433110707842</v>
      </c>
      <c r="AN713" s="300">
        <f t="shared" si="607"/>
        <v>0.22001501192073977</v>
      </c>
      <c r="AO713" s="300">
        <f t="shared" si="607"/>
        <v>0.22470647515841483</v>
      </c>
      <c r="AP713" s="300">
        <f t="shared" si="607"/>
        <v>2.2515049996287968E-2</v>
      </c>
      <c r="AQ713" s="300">
        <f t="shared" ref="AQ713:AR713" si="608">+AQ701</f>
        <v>0.2021914251621269</v>
      </c>
      <c r="AR713" s="300">
        <f t="shared" si="608"/>
        <v>0.23830894308998221</v>
      </c>
      <c r="AS713" s="300">
        <f t="shared" ref="AS713:AU713" si="609">+AS701</f>
        <v>0.23711737421114179</v>
      </c>
      <c r="AT713" s="300">
        <f t="shared" si="609"/>
        <v>0.19773579072842445</v>
      </c>
      <c r="AU713" s="300">
        <f t="shared" si="609"/>
        <v>0.2021914251621269</v>
      </c>
      <c r="AW713" s="300">
        <f t="shared" si="599"/>
        <v>0.2021914251621269</v>
      </c>
      <c r="AX713" s="300">
        <f t="shared" si="560"/>
        <v>0.19773579072842445</v>
      </c>
      <c r="AY713" s="300" t="e">
        <v>#DIV/0!</v>
      </c>
      <c r="AZ713" s="300"/>
      <c r="BA713" s="235"/>
      <c r="BB713" s="235"/>
      <c r="BC713" s="235"/>
      <c r="BD713" s="235"/>
    </row>
    <row r="714" spans="1:56" x14ac:dyDescent="0.25">
      <c r="A714" s="283">
        <v>2039</v>
      </c>
      <c r="B714" s="283">
        <v>2</v>
      </c>
      <c r="C714" s="283">
        <v>28</v>
      </c>
      <c r="D714" s="283">
        <v>28</v>
      </c>
      <c r="F714" s="286">
        <v>0</v>
      </c>
      <c r="G714" s="290">
        <f t="shared" ref="G714:H729" si="610">+G702</f>
        <v>2.4863098176499582E-2</v>
      </c>
      <c r="H714" s="290">
        <f t="shared" si="610"/>
        <v>7.0904434199795849E-2</v>
      </c>
      <c r="I714" s="291">
        <f t="shared" si="436"/>
        <v>3.1327824545639323E-2</v>
      </c>
      <c r="J714" s="301">
        <f t="shared" si="420"/>
        <v>3.2253455281169081E-2</v>
      </c>
      <c r="Q714" s="309"/>
      <c r="U714" s="298" t="e">
        <f>(Company_data!U714+Misc!T714)/(Company_data!J714-Company_data!I714)</f>
        <v>#DIV/0!</v>
      </c>
      <c r="V714" s="292" t="e">
        <f t="shared" si="592"/>
        <v>#DIV/0!</v>
      </c>
      <c r="W714" s="299">
        <v>1</v>
      </c>
      <c r="X714" s="290">
        <f t="shared" ref="X714:Y729" si="611">+X702</f>
        <v>4.6041336023296249E-2</v>
      </c>
      <c r="Y714" s="300">
        <f t="shared" si="611"/>
        <v>7.0904434199795849E-2</v>
      </c>
      <c r="Z714" s="296"/>
      <c r="AA714" s="296"/>
      <c r="AC714" s="300">
        <f t="shared" ref="AC714:AC736" si="612">AC702</f>
        <v>2.5323012214212796E-3</v>
      </c>
      <c r="AD714" s="292">
        <v>0</v>
      </c>
      <c r="AE714" s="301">
        <f t="shared" si="452"/>
        <v>3.1327824545639323E-2</v>
      </c>
      <c r="AF714" s="292">
        <v>0</v>
      </c>
      <c r="AG714" s="292">
        <v>0</v>
      </c>
      <c r="AH714" s="292">
        <v>0</v>
      </c>
      <c r="AI714" s="292">
        <v>0</v>
      </c>
      <c r="AJ714" s="301">
        <f t="shared" si="456"/>
        <v>3.1327824545639323E-2</v>
      </c>
      <c r="AK714" s="306"/>
      <c r="AL714" s="300">
        <f t="shared" ref="AL714:AP714" si="613">+AL702</f>
        <v>0.25412733195114739</v>
      </c>
      <c r="AM714" s="306">
        <f t="shared" si="492"/>
        <v>3619.5358938703862</v>
      </c>
      <c r="AN714" s="300">
        <f t="shared" si="613"/>
        <v>0.20815811594393818</v>
      </c>
      <c r="AO714" s="300">
        <f t="shared" si="613"/>
        <v>0.19442034566442604</v>
      </c>
      <c r="AP714" s="300">
        <f t="shared" si="613"/>
        <v>1.3232062033328705E-2</v>
      </c>
      <c r="AQ714" s="300">
        <f t="shared" ref="AQ714:AR714" si="614">+AQ702</f>
        <v>0.18118828363109737</v>
      </c>
      <c r="AR714" s="300">
        <f t="shared" si="614"/>
        <v>0.22926423377464777</v>
      </c>
      <c r="AS714" s="300">
        <f t="shared" ref="AS714:AU714" si="615">+AS702</f>
        <v>0.23355687164157501</v>
      </c>
      <c r="AT714" s="300">
        <f t="shared" si="615"/>
        <v>0.17845089501740749</v>
      </c>
      <c r="AU714" s="300">
        <f t="shared" si="615"/>
        <v>0.18118828363109737</v>
      </c>
      <c r="AW714" s="300">
        <f t="shared" si="599"/>
        <v>0.18118828363109737</v>
      </c>
      <c r="AX714" s="300">
        <f t="shared" si="560"/>
        <v>0.17845089501740749</v>
      </c>
      <c r="AY714" s="300" t="e">
        <v>#DIV/0!</v>
      </c>
      <c r="AZ714" s="300"/>
      <c r="BA714" s="235"/>
      <c r="BB714" s="235"/>
      <c r="BC714" s="235"/>
      <c r="BD714" s="235"/>
    </row>
    <row r="715" spans="1:56" x14ac:dyDescent="0.25">
      <c r="A715" s="283">
        <v>2039</v>
      </c>
      <c r="B715" s="283">
        <v>3</v>
      </c>
      <c r="C715" s="283">
        <v>31</v>
      </c>
      <c r="D715" s="283">
        <v>31</v>
      </c>
      <c r="F715" s="286">
        <v>0</v>
      </c>
      <c r="G715" s="290">
        <f t="shared" si="610"/>
        <v>4.5783957213476299E-2</v>
      </c>
      <c r="H715" s="290">
        <f t="shared" si="610"/>
        <v>0.13056641447515024</v>
      </c>
      <c r="I715" s="291">
        <f t="shared" si="436"/>
        <v>3.2106926531423899E-2</v>
      </c>
      <c r="J715" s="301">
        <f t="shared" si="420"/>
        <v>3.2253455281169081E-2</v>
      </c>
      <c r="Q715" s="309"/>
      <c r="U715" s="298" t="e">
        <f>(Company_data!U715+Misc!T715)/(Company_data!J715-Company_data!I715)</f>
        <v>#DIV/0!</v>
      </c>
      <c r="V715" s="292" t="e">
        <f t="shared" si="592"/>
        <v>#DIV/0!</v>
      </c>
      <c r="W715" s="299">
        <v>1</v>
      </c>
      <c r="X715" s="290">
        <f t="shared" si="611"/>
        <v>8.4782457261673966E-2</v>
      </c>
      <c r="Y715" s="300">
        <f t="shared" si="611"/>
        <v>0.13056641447515024</v>
      </c>
      <c r="Z715" s="296"/>
      <c r="AA715" s="296"/>
      <c r="AC715" s="300">
        <f t="shared" si="612"/>
        <v>4.211819821779041E-3</v>
      </c>
      <c r="AD715" s="292">
        <v>0</v>
      </c>
      <c r="AE715" s="301">
        <f t="shared" si="452"/>
        <v>3.2106926531423899E-2</v>
      </c>
      <c r="AF715" s="292">
        <v>0</v>
      </c>
      <c r="AG715" s="292">
        <v>0</v>
      </c>
      <c r="AH715" s="292">
        <v>0</v>
      </c>
      <c r="AI715" s="292">
        <v>0</v>
      </c>
      <c r="AJ715" s="301">
        <f t="shared" si="456"/>
        <v>3.2106926531423899E-2</v>
      </c>
      <c r="AK715" s="306"/>
      <c r="AL715" s="300">
        <f t="shared" ref="AL715:AP715" si="616">+AL703</f>
        <v>0.26341834778300993</v>
      </c>
      <c r="AM715" s="306">
        <f t="shared" si="492"/>
        <v>4007.3433110707842</v>
      </c>
      <c r="AN715" s="300">
        <f t="shared" si="616"/>
        <v>0.25185875185444695</v>
      </c>
      <c r="AO715" s="300">
        <f t="shared" si="616"/>
        <v>0.29016393439975086</v>
      </c>
      <c r="AP715" s="300">
        <f t="shared" si="616"/>
        <v>7.8214908786427645E-2</v>
      </c>
      <c r="AQ715" s="300">
        <f t="shared" ref="AQ715:AR715" si="617">+AQ703</f>
        <v>0.21194902561332321</v>
      </c>
      <c r="AR715" s="300">
        <f t="shared" si="617"/>
        <v>0.21763439056953368</v>
      </c>
      <c r="AS715" s="300">
        <f t="shared" ref="AS715:AU715" si="618">+AS703</f>
        <v>0.25096710748081102</v>
      </c>
      <c r="AT715" s="300">
        <f t="shared" si="618"/>
        <v>0.19740508523261727</v>
      </c>
      <c r="AU715" s="300">
        <f t="shared" si="618"/>
        <v>0.21194902561332321</v>
      </c>
      <c r="AW715" s="300">
        <f t="shared" si="599"/>
        <v>0.21194902561332321</v>
      </c>
      <c r="AX715" s="300">
        <f t="shared" si="560"/>
        <v>0.19740508523261727</v>
      </c>
      <c r="AY715" s="300" t="e">
        <v>#DIV/0!</v>
      </c>
      <c r="AZ715" s="300"/>
      <c r="BA715" s="235"/>
      <c r="BB715" s="235"/>
      <c r="BC715" s="235"/>
      <c r="BD715" s="235"/>
    </row>
    <row r="716" spans="1:56" x14ac:dyDescent="0.25">
      <c r="A716" s="283">
        <v>2039</v>
      </c>
      <c r="B716" s="283">
        <v>4</v>
      </c>
      <c r="C716" s="283">
        <v>30</v>
      </c>
      <c r="D716" s="283">
        <v>31</v>
      </c>
      <c r="F716" s="286">
        <v>0</v>
      </c>
      <c r="G716" s="290">
        <f t="shared" si="610"/>
        <v>8.0774034073035877E-2</v>
      </c>
      <c r="H716" s="290">
        <f t="shared" si="610"/>
        <v>0.23035090572087194</v>
      </c>
      <c r="I716" s="291">
        <f t="shared" si="436"/>
        <v>3.2707454333999561E-2</v>
      </c>
      <c r="J716" s="301">
        <f t="shared" si="420"/>
        <v>3.2253455281169081E-2</v>
      </c>
      <c r="Q716" s="309"/>
      <c r="U716" s="298" t="e">
        <f>(Company_data!U716+Misc!T716)/(Company_data!J716-Company_data!I716)</f>
        <v>#DIV/0!</v>
      </c>
      <c r="V716" s="292" t="e">
        <f t="shared" si="592"/>
        <v>#DIV/0!</v>
      </c>
      <c r="W716" s="299">
        <v>1</v>
      </c>
      <c r="X716" s="290">
        <f t="shared" si="611"/>
        <v>0.14957687164783606</v>
      </c>
      <c r="Y716" s="300">
        <f t="shared" si="611"/>
        <v>0.23035090572087194</v>
      </c>
      <c r="Z716" s="296"/>
      <c r="AA716" s="296"/>
      <c r="AC716" s="300">
        <f t="shared" si="612"/>
        <v>7.6783635240290646E-3</v>
      </c>
      <c r="AD716" s="292">
        <v>0</v>
      </c>
      <c r="AE716" s="301">
        <f t="shared" si="452"/>
        <v>3.2707454333999561E-2</v>
      </c>
      <c r="AF716" s="292">
        <v>0</v>
      </c>
      <c r="AG716" s="292">
        <v>0</v>
      </c>
      <c r="AH716" s="292">
        <v>0</v>
      </c>
      <c r="AI716" s="292">
        <v>0</v>
      </c>
      <c r="AJ716" s="301">
        <f t="shared" si="456"/>
        <v>3.2707454333999561E-2</v>
      </c>
      <c r="AK716" s="306"/>
      <c r="AL716" s="300">
        <f t="shared" ref="AL716:AP716" si="619">+AL704</f>
        <v>0.28575980192912315</v>
      </c>
      <c r="AM716" s="306">
        <f t="shared" si="492"/>
        <v>4007.3433110707842</v>
      </c>
      <c r="AN716" s="300">
        <f t="shared" si="619"/>
        <v>0.28664691339576726</v>
      </c>
      <c r="AO716" s="300">
        <f t="shared" si="619"/>
        <v>0.28483534127035615</v>
      </c>
      <c r="AP716" s="300">
        <f t="shared" si="619"/>
        <v>7.9240272739288672E-2</v>
      </c>
      <c r="AQ716" s="300">
        <f t="shared" ref="AQ716:AR716" si="620">+AQ704</f>
        <v>0.20559506853106746</v>
      </c>
      <c r="AR716" s="300">
        <f t="shared" si="620"/>
        <v>0.20498576785608733</v>
      </c>
      <c r="AS716" s="300">
        <f t="shared" ref="AS716:AU716" si="621">+AS704</f>
        <v>0.28008337680873507</v>
      </c>
      <c r="AT716" s="300">
        <f t="shared" si="621"/>
        <v>0.29549858721386341</v>
      </c>
      <c r="AU716" s="300">
        <f t="shared" si="621"/>
        <v>0.20559506853106746</v>
      </c>
      <c r="AW716" s="300">
        <f t="shared" si="599"/>
        <v>0.20559506853106746</v>
      </c>
      <c r="AX716" s="300">
        <f t="shared" si="560"/>
        <v>0.20715988667684943</v>
      </c>
      <c r="AY716" s="300" t="e">
        <v>#DIV/0!</v>
      </c>
      <c r="AZ716" s="300"/>
      <c r="BA716" s="235"/>
      <c r="BB716" s="235"/>
      <c r="BC716" s="235"/>
      <c r="BD716" s="235"/>
    </row>
    <row r="717" spans="1:56" x14ac:dyDescent="0.25">
      <c r="A717" s="283">
        <v>2039</v>
      </c>
      <c r="B717" s="283">
        <v>5</v>
      </c>
      <c r="C717" s="283">
        <v>31</v>
      </c>
      <c r="D717" s="283">
        <v>30</v>
      </c>
      <c r="F717" s="286">
        <v>0</v>
      </c>
      <c r="G717" s="290">
        <f t="shared" si="610"/>
        <v>0.14754856930858176</v>
      </c>
      <c r="H717" s="290">
        <f t="shared" si="610"/>
        <v>0.42077812465474679</v>
      </c>
      <c r="I717" s="291">
        <f t="shared" si="436"/>
        <v>3.2211093719053466E-2</v>
      </c>
      <c r="J717" s="301">
        <f t="shared" si="420"/>
        <v>3.2253455281169081E-2</v>
      </c>
      <c r="Q717" s="309"/>
      <c r="U717" s="298" t="e">
        <f>(Company_data!U717+Misc!T717)/(Company_data!J717-Company_data!I717)</f>
        <v>#DIV/0!</v>
      </c>
      <c r="V717" s="292" t="e">
        <f t="shared" si="592"/>
        <v>#DIV/0!</v>
      </c>
      <c r="W717" s="299">
        <v>1</v>
      </c>
      <c r="X717" s="290">
        <f t="shared" si="611"/>
        <v>0.273229555346165</v>
      </c>
      <c r="Y717" s="300">
        <f t="shared" si="611"/>
        <v>0.42077812465474679</v>
      </c>
      <c r="Z717" s="296"/>
      <c r="AA717" s="296"/>
      <c r="AC717" s="300">
        <f t="shared" si="612"/>
        <v>1.3573487892088607E-2</v>
      </c>
      <c r="AD717" s="292">
        <v>0</v>
      </c>
      <c r="AE717" s="301">
        <f t="shared" si="452"/>
        <v>3.2211093719053466E-2</v>
      </c>
      <c r="AF717" s="292">
        <v>0</v>
      </c>
      <c r="AG717" s="292">
        <v>0</v>
      </c>
      <c r="AH717" s="292">
        <v>0</v>
      </c>
      <c r="AI717" s="292">
        <v>0</v>
      </c>
      <c r="AJ717" s="301">
        <f t="shared" si="456"/>
        <v>3.2211093719053466E-2</v>
      </c>
      <c r="AK717" s="306"/>
      <c r="AL717" s="300">
        <f t="shared" ref="AL717:AP717" si="622">+AL705</f>
        <v>0.34198181209096601</v>
      </c>
      <c r="AM717" s="306">
        <f t="shared" si="492"/>
        <v>3878.0741720039846</v>
      </c>
      <c r="AN717" s="300">
        <f t="shared" si="622"/>
        <v>0.37172530110952146</v>
      </c>
      <c r="AO717" s="300">
        <f t="shared" si="622"/>
        <v>0.36841613278121893</v>
      </c>
      <c r="AP717" s="300">
        <f t="shared" si="622"/>
        <v>0.14474687328024421</v>
      </c>
      <c r="AQ717" s="300">
        <f t="shared" ref="AQ717:AR717" si="623">+AQ705</f>
        <v>0.22366925950097472</v>
      </c>
      <c r="AR717" s="300">
        <f t="shared" si="623"/>
        <v>0.19443324278238425</v>
      </c>
      <c r="AS717" s="300">
        <f t="shared" ref="AS717:AU717" si="624">+AS705</f>
        <v>0.35060038007166283</v>
      </c>
      <c r="AT717" s="300">
        <f t="shared" si="624"/>
        <v>0.38818390379325174</v>
      </c>
      <c r="AU717" s="300">
        <f t="shared" si="624"/>
        <v>0.22366925950097472</v>
      </c>
      <c r="AW717" s="300">
        <f t="shared" si="599"/>
        <v>0.22366925950097472</v>
      </c>
      <c r="AX717" s="300">
        <f t="shared" si="560"/>
        <v>0.2268170855032294</v>
      </c>
      <c r="AY717" s="300" t="e">
        <v>#DIV/0!</v>
      </c>
      <c r="AZ717" s="300"/>
      <c r="BA717" s="235"/>
      <c r="BB717" s="235"/>
      <c r="BC717" s="235"/>
      <c r="BD717" s="235"/>
    </row>
    <row r="718" spans="1:56" x14ac:dyDescent="0.25">
      <c r="A718" s="283">
        <v>2039</v>
      </c>
      <c r="B718" s="283">
        <v>6</v>
      </c>
      <c r="C718" s="283">
        <v>30</v>
      </c>
      <c r="D718" s="283">
        <v>31</v>
      </c>
      <c r="F718" s="286">
        <v>0</v>
      </c>
      <c r="G718" s="290">
        <f t="shared" si="610"/>
        <v>0.19210564291069007</v>
      </c>
      <c r="H718" s="290">
        <f t="shared" si="610"/>
        <v>0.54784571980836638</v>
      </c>
      <c r="I718" s="291">
        <f t="shared" si="436"/>
        <v>3.32701466606663E-2</v>
      </c>
      <c r="J718" s="301">
        <f t="shared" si="420"/>
        <v>3.2253455281169081E-2</v>
      </c>
      <c r="Q718" s="309"/>
      <c r="U718" s="298" t="e">
        <f>(Company_data!U718+Misc!T718)/(Company_data!J718-Company_data!I718)</f>
        <v>#DIV/0!</v>
      </c>
      <c r="V718" s="292" t="e">
        <f t="shared" si="592"/>
        <v>#DIV/0!</v>
      </c>
      <c r="W718" s="299">
        <v>1</v>
      </c>
      <c r="X718" s="290">
        <f t="shared" si="611"/>
        <v>0.35574007689767639</v>
      </c>
      <c r="Y718" s="300">
        <f t="shared" si="611"/>
        <v>0.54784571980836638</v>
      </c>
      <c r="Z718" s="296"/>
      <c r="AA718" s="296"/>
      <c r="AC718" s="300">
        <f t="shared" si="612"/>
        <v>1.8261523993612215E-2</v>
      </c>
      <c r="AD718" s="292">
        <v>0</v>
      </c>
      <c r="AE718" s="301">
        <f t="shared" si="452"/>
        <v>3.32701466606663E-2</v>
      </c>
      <c r="AF718" s="292">
        <v>0</v>
      </c>
      <c r="AG718" s="292">
        <v>0</v>
      </c>
      <c r="AH718" s="292">
        <v>0</v>
      </c>
      <c r="AI718" s="292">
        <v>0</v>
      </c>
      <c r="AJ718" s="301">
        <f t="shared" si="456"/>
        <v>3.32701466606663E-2</v>
      </c>
      <c r="AK718" s="306"/>
      <c r="AL718" s="300">
        <f t="shared" ref="AL718:AP718" si="625">+AL706</f>
        <v>0.38119007672532701</v>
      </c>
      <c r="AM718" s="306">
        <f t="shared" si="492"/>
        <v>4007.3433110707842</v>
      </c>
      <c r="AN718" s="300">
        <f t="shared" si="625"/>
        <v>0.41782355011228406</v>
      </c>
      <c r="AO718" s="300">
        <f t="shared" si="625"/>
        <v>0.41351507113355057</v>
      </c>
      <c r="AP718" s="300">
        <f t="shared" si="625"/>
        <v>0.18845788394368534</v>
      </c>
      <c r="AQ718" s="300">
        <f t="shared" ref="AQ718:AR718" si="626">+AQ706</f>
        <v>0.22505718718986523</v>
      </c>
      <c r="AR718" s="300">
        <f t="shared" si="626"/>
        <v>0.18908443381463697</v>
      </c>
      <c r="AS718" s="300">
        <f t="shared" ref="AS718:AU718" si="627">+AS706</f>
        <v>0.39748613852618775</v>
      </c>
      <c r="AT718" s="300">
        <f t="shared" si="627"/>
        <v>0.43937841206915679</v>
      </c>
      <c r="AU718" s="300">
        <f t="shared" si="627"/>
        <v>0.22505718718986523</v>
      </c>
      <c r="AW718" s="300">
        <f t="shared" si="599"/>
        <v>0.22505718718986523</v>
      </c>
      <c r="AX718" s="300">
        <f t="shared" si="560"/>
        <v>0.22928165194927241</v>
      </c>
      <c r="AY718" s="300" t="e">
        <v>#DIV/0!</v>
      </c>
      <c r="AZ718" s="300"/>
      <c r="BA718" s="235"/>
      <c r="BB718" s="235"/>
      <c r="BC718" s="235"/>
      <c r="BD718" s="235"/>
    </row>
    <row r="719" spans="1:56" x14ac:dyDescent="0.25">
      <c r="A719" s="283">
        <v>2039</v>
      </c>
      <c r="B719" s="283">
        <v>7</v>
      </c>
      <c r="C719" s="283">
        <v>31</v>
      </c>
      <c r="D719" s="283">
        <v>30</v>
      </c>
      <c r="F719" s="286">
        <v>0</v>
      </c>
      <c r="G719" s="290">
        <f t="shared" si="610"/>
        <v>0.22773466057523425</v>
      </c>
      <c r="H719" s="290">
        <f t="shared" si="610"/>
        <v>0.64945233860806351</v>
      </c>
      <c r="I719" s="291">
        <f t="shared" si="436"/>
        <v>3.3307233503051287E-2</v>
      </c>
      <c r="J719" s="301">
        <f t="shared" si="420"/>
        <v>3.2253455281169081E-2</v>
      </c>
      <c r="Q719" s="309"/>
      <c r="U719" s="298" t="e">
        <f>(Company_data!U719+Misc!T719)/(Company_data!J719-Company_data!I719)</f>
        <v>#DIV/0!</v>
      </c>
      <c r="V719" s="292" t="e">
        <f t="shared" si="592"/>
        <v>#DIV/0!</v>
      </c>
      <c r="W719" s="299">
        <v>1</v>
      </c>
      <c r="X719" s="290">
        <f t="shared" si="611"/>
        <v>0.42171767803282922</v>
      </c>
      <c r="Y719" s="300">
        <f t="shared" si="611"/>
        <v>0.64945233860806351</v>
      </c>
      <c r="Z719" s="296"/>
      <c r="AA719" s="296"/>
      <c r="AC719" s="300">
        <f t="shared" si="612"/>
        <v>2.095007543896979E-2</v>
      </c>
      <c r="AD719" s="292">
        <v>0</v>
      </c>
      <c r="AE719" s="301">
        <f t="shared" si="452"/>
        <v>3.3307233503051287E-2</v>
      </c>
      <c r="AF719" s="292">
        <v>0</v>
      </c>
      <c r="AG719" s="292">
        <v>0</v>
      </c>
      <c r="AH719" s="292">
        <v>0</v>
      </c>
      <c r="AI719" s="292">
        <v>0</v>
      </c>
      <c r="AJ719" s="301">
        <f t="shared" si="456"/>
        <v>3.3307233503051287E-2</v>
      </c>
      <c r="AK719" s="306"/>
      <c r="AL719" s="300">
        <f t="shared" ref="AL719:AP719" si="628">+AL707</f>
        <v>0.4192504943819011</v>
      </c>
      <c r="AM719" s="306">
        <f t="shared" si="492"/>
        <v>3878.0741720039846</v>
      </c>
      <c r="AN719" s="300">
        <f t="shared" si="628"/>
        <v>0.46610383116153631</v>
      </c>
      <c r="AO719" s="300">
        <f t="shared" si="628"/>
        <v>0.4609962768859257</v>
      </c>
      <c r="AP719" s="300">
        <f t="shared" si="628"/>
        <v>0.22341036724566607</v>
      </c>
      <c r="AQ719" s="300">
        <f t="shared" ref="AQ719:AR719" si="629">+AQ707</f>
        <v>0.23758590964025958</v>
      </c>
      <c r="AR719" s="300">
        <f t="shared" si="629"/>
        <v>0.19151583380666684</v>
      </c>
      <c r="AS719" s="300">
        <f t="shared" ref="AS719:AU719" si="630">+AS707</f>
        <v>0.44271885536350936</v>
      </c>
      <c r="AT719" s="300">
        <f t="shared" si="630"/>
        <v>0.49171204021204523</v>
      </c>
      <c r="AU719" s="300">
        <f t="shared" si="630"/>
        <v>0.23758590964025958</v>
      </c>
      <c r="AW719" s="300">
        <f t="shared" si="599"/>
        <v>0.23758590964025958</v>
      </c>
      <c r="AX719" s="300">
        <f t="shared" si="560"/>
        <v>0.24264952633210657</v>
      </c>
      <c r="AY719" s="300" t="e">
        <v>#DIV/0!</v>
      </c>
      <c r="AZ719" s="300"/>
      <c r="BA719" s="235"/>
      <c r="BB719" s="235"/>
      <c r="BC719" s="235"/>
      <c r="BD719" s="235"/>
    </row>
    <row r="720" spans="1:56" x14ac:dyDescent="0.25">
      <c r="A720" s="283">
        <v>2039</v>
      </c>
      <c r="B720" s="283">
        <v>8</v>
      </c>
      <c r="C720" s="283">
        <v>31</v>
      </c>
      <c r="D720" s="283">
        <v>31</v>
      </c>
      <c r="F720" s="286">
        <v>0</v>
      </c>
      <c r="G720" s="290">
        <f t="shared" si="610"/>
        <v>0.23046146829740827</v>
      </c>
      <c r="H720" s="290">
        <f t="shared" si="610"/>
        <v>0.65722863250916419</v>
      </c>
      <c r="I720" s="291">
        <f t="shared" si="436"/>
        <v>3.1707928155365571E-2</v>
      </c>
      <c r="J720" s="301">
        <f t="shared" si="420"/>
        <v>3.2253455281169081E-2</v>
      </c>
      <c r="Q720" s="309"/>
      <c r="U720" s="298" t="e">
        <f>(Company_data!U720+Misc!T720)/(Company_data!J720-Company_data!I720)</f>
        <v>#DIV/0!</v>
      </c>
      <c r="V720" s="292" t="e">
        <f t="shared" si="592"/>
        <v>#DIV/0!</v>
      </c>
      <c r="W720" s="299">
        <v>1</v>
      </c>
      <c r="X720" s="290">
        <f t="shared" si="611"/>
        <v>0.42676716421175581</v>
      </c>
      <c r="Y720" s="300">
        <f t="shared" si="611"/>
        <v>0.65722863250916419</v>
      </c>
      <c r="Z720" s="296"/>
      <c r="AA720" s="296"/>
      <c r="AC720" s="300">
        <f t="shared" si="612"/>
        <v>2.1200923629327871E-2</v>
      </c>
      <c r="AD720" s="292">
        <v>0</v>
      </c>
      <c r="AE720" s="301">
        <f t="shared" si="452"/>
        <v>3.1707928155365571E-2</v>
      </c>
      <c r="AF720" s="292">
        <v>0</v>
      </c>
      <c r="AG720" s="292">
        <v>0</v>
      </c>
      <c r="AH720" s="292">
        <v>0</v>
      </c>
      <c r="AI720" s="292">
        <v>0</v>
      </c>
      <c r="AJ720" s="301">
        <f t="shared" si="456"/>
        <v>3.1707928155365571E-2</v>
      </c>
      <c r="AK720" s="306"/>
      <c r="AL720" s="300">
        <f t="shared" ref="AL720:AP720" si="631">+AL708</f>
        <v>0.43061665815574907</v>
      </c>
      <c r="AM720" s="306">
        <f t="shared" si="492"/>
        <v>2867.4019169779995</v>
      </c>
      <c r="AN720" s="300">
        <f t="shared" si="631"/>
        <v>0.46915796091722339</v>
      </c>
      <c r="AO720" s="300">
        <f t="shared" si="631"/>
        <v>0.46398925074024511</v>
      </c>
      <c r="AP720" s="300">
        <f t="shared" si="631"/>
        <v>0.22608539753345999</v>
      </c>
      <c r="AQ720" s="300">
        <f t="shared" ref="AQ720:AR720" si="632">+AQ708</f>
        <v>0.237903853206785</v>
      </c>
      <c r="AR720" s="300">
        <f t="shared" si="632"/>
        <v>0.20015518985834077</v>
      </c>
      <c r="AS720" s="300">
        <f t="shared" ref="AS720:AU720" si="633">+AS708</f>
        <v>0.45359099683661164</v>
      </c>
      <c r="AT720" s="300">
        <f t="shared" si="633"/>
        <v>0.49507760733687717</v>
      </c>
      <c r="AU720" s="300">
        <f t="shared" si="633"/>
        <v>0.237903853206785</v>
      </c>
      <c r="AW720" s="300">
        <f t="shared" si="599"/>
        <v>0.237903853206785</v>
      </c>
      <c r="AX720" s="300">
        <f t="shared" si="560"/>
        <v>0.24303291417673395</v>
      </c>
      <c r="AY720" s="300" t="e">
        <v>#DIV/0!</v>
      </c>
      <c r="AZ720" s="300"/>
      <c r="BA720" s="235"/>
      <c r="BB720" s="235"/>
      <c r="BC720" s="235"/>
      <c r="BD720" s="235"/>
    </row>
    <row r="721" spans="1:56" x14ac:dyDescent="0.25">
      <c r="A721" s="283">
        <v>2039</v>
      </c>
      <c r="B721" s="283">
        <v>9</v>
      </c>
      <c r="C721" s="283">
        <v>30</v>
      </c>
      <c r="D721" s="283">
        <v>31</v>
      </c>
      <c r="F721" s="286">
        <v>0</v>
      </c>
      <c r="G721" s="290">
        <f t="shared" si="610"/>
        <v>0.19600423226971972</v>
      </c>
      <c r="H721" s="290">
        <f t="shared" si="610"/>
        <v>0.55896369355069819</v>
      </c>
      <c r="I721" s="291">
        <f t="shared" si="436"/>
        <v>3.222580735008565E-2</v>
      </c>
      <c r="J721" s="301">
        <f t="shared" ref="J721:J736" si="634">AVERAGE(I710:I721)</f>
        <v>3.2253455281169081E-2</v>
      </c>
      <c r="Q721" s="309"/>
      <c r="U721" s="298" t="e">
        <f>(Company_data!U721+Misc!T721)/(Company_data!J721-Company_data!I721)</f>
        <v>#DIV/0!</v>
      </c>
      <c r="V721" s="292" t="e">
        <f t="shared" si="592"/>
        <v>#DIV/0!</v>
      </c>
      <c r="W721" s="299">
        <v>1</v>
      </c>
      <c r="X721" s="290">
        <f t="shared" si="611"/>
        <v>0.36295946128097856</v>
      </c>
      <c r="Y721" s="300">
        <f t="shared" si="611"/>
        <v>0.55896369355069819</v>
      </c>
      <c r="Z721" s="296"/>
      <c r="AA721" s="296"/>
      <c r="AC721" s="300">
        <f t="shared" si="612"/>
        <v>1.863212311835661E-2</v>
      </c>
      <c r="AD721" s="292">
        <v>0</v>
      </c>
      <c r="AE721" s="301">
        <f t="shared" si="452"/>
        <v>3.222580735008565E-2</v>
      </c>
      <c r="AF721" s="292">
        <v>0</v>
      </c>
      <c r="AG721" s="292">
        <v>0</v>
      </c>
      <c r="AH721" s="292">
        <v>0</v>
      </c>
      <c r="AI721" s="292">
        <v>0</v>
      </c>
      <c r="AJ721" s="301">
        <f t="shared" si="456"/>
        <v>3.222580735008565E-2</v>
      </c>
      <c r="AK721" s="306"/>
      <c r="AL721" s="300">
        <f t="shared" ref="AL721:AP721" si="635">+AL709</f>
        <v>0.40763148361526186</v>
      </c>
      <c r="AM721" s="306">
        <f t="shared" si="492"/>
        <v>2867.4019169779995</v>
      </c>
      <c r="AN721" s="300">
        <f t="shared" si="635"/>
        <v>0.42194723793731004</v>
      </c>
      <c r="AO721" s="300">
        <f t="shared" si="635"/>
        <v>0.41755132274355644</v>
      </c>
      <c r="AP721" s="300">
        <f t="shared" si="635"/>
        <v>0.19228244573081438</v>
      </c>
      <c r="AQ721" s="300">
        <f t="shared" ref="AQ721:AR721" si="636">+AQ709</f>
        <v>0.22526887701274206</v>
      </c>
      <c r="AR721" s="300">
        <f t="shared" si="636"/>
        <v>0.21162725134554208</v>
      </c>
      <c r="AS721" s="300">
        <f t="shared" ref="AS721:AU721" si="637">+AS709</f>
        <v>0.42205711350217673</v>
      </c>
      <c r="AT721" s="300">
        <f t="shared" si="637"/>
        <v>0.44394783294076573</v>
      </c>
      <c r="AU721" s="300">
        <f t="shared" si="637"/>
        <v>0.22526887701274206</v>
      </c>
      <c r="AW721" s="300">
        <f t="shared" si="599"/>
        <v>0.22526887701274206</v>
      </c>
      <c r="AX721" s="300">
        <f t="shared" si="560"/>
        <v>0.22958737196878942</v>
      </c>
      <c r="AY721" s="300" t="e">
        <v>#DIV/0!</v>
      </c>
      <c r="AZ721" s="300"/>
      <c r="BA721" s="235"/>
      <c r="BB721" s="235"/>
      <c r="BC721" s="235"/>
      <c r="BD721" s="235"/>
    </row>
    <row r="722" spans="1:56" x14ac:dyDescent="0.25">
      <c r="A722" s="283">
        <v>2039</v>
      </c>
      <c r="B722" s="283">
        <v>10</v>
      </c>
      <c r="C722" s="283">
        <v>31</v>
      </c>
      <c r="D722" s="283">
        <v>30</v>
      </c>
      <c r="F722" s="286">
        <v>0</v>
      </c>
      <c r="G722" s="290">
        <f t="shared" si="610"/>
        <v>0.14017281838261053</v>
      </c>
      <c r="H722" s="290">
        <f t="shared" si="610"/>
        <v>0.39974400241897001</v>
      </c>
      <c r="I722" s="291">
        <f t="shared" si="436"/>
        <v>3.1422201488634983E-2</v>
      </c>
      <c r="J722" s="301">
        <f t="shared" si="634"/>
        <v>3.2253455281169088E-2</v>
      </c>
      <c r="Q722" s="309"/>
      <c r="U722" s="298" t="e">
        <f>(Company_data!U722+Misc!T722)/(Company_data!J722-Company_data!I722)</f>
        <v>#DIV/0!</v>
      </c>
      <c r="V722" s="292" t="e">
        <f t="shared" si="592"/>
        <v>#DIV/0!</v>
      </c>
      <c r="W722" s="299">
        <v>1</v>
      </c>
      <c r="X722" s="290">
        <f t="shared" si="611"/>
        <v>0.25957118403635948</v>
      </c>
      <c r="Y722" s="300">
        <f t="shared" si="611"/>
        <v>0.39974400241897001</v>
      </c>
      <c r="Z722" s="296"/>
      <c r="AA722" s="296"/>
      <c r="AC722" s="300">
        <f t="shared" si="612"/>
        <v>1.2894967819966775E-2</v>
      </c>
      <c r="AD722" s="292">
        <v>0</v>
      </c>
      <c r="AE722" s="301">
        <f t="shared" si="452"/>
        <v>3.1422201488634983E-2</v>
      </c>
      <c r="AF722" s="292">
        <v>0</v>
      </c>
      <c r="AG722" s="292">
        <v>0</v>
      </c>
      <c r="AH722" s="292">
        <v>0</v>
      </c>
      <c r="AI722" s="292">
        <v>0</v>
      </c>
      <c r="AJ722" s="301">
        <f t="shared" si="456"/>
        <v>3.1422201488634983E-2</v>
      </c>
      <c r="AK722" s="306"/>
      <c r="AL722" s="300">
        <f t="shared" ref="AL722:AP722" si="638">+AL710</f>
        <v>0.36376902970957392</v>
      </c>
      <c r="AM722" s="306">
        <f t="shared" si="492"/>
        <v>2774.9050809464507</v>
      </c>
      <c r="AN722" s="300">
        <f t="shared" si="638"/>
        <v>0.36218640168769745</v>
      </c>
      <c r="AO722" s="300">
        <f t="shared" si="638"/>
        <v>0.35904265415253489</v>
      </c>
      <c r="AP722" s="300">
        <f t="shared" si="638"/>
        <v>0.13751117530207277</v>
      </c>
      <c r="AQ722" s="300">
        <f t="shared" ref="AQ722:AR722" si="639">+AQ710</f>
        <v>0.22153147885046212</v>
      </c>
      <c r="AR722" s="300">
        <f t="shared" si="639"/>
        <v>0.22359621132696336</v>
      </c>
      <c r="AS722" s="300">
        <f t="shared" ref="AS722:AU722" si="640">+AS710</f>
        <v>0.36771134065040612</v>
      </c>
      <c r="AT722" s="300">
        <f t="shared" si="640"/>
        <v>0.37780503103945068</v>
      </c>
      <c r="AU722" s="300">
        <f t="shared" si="640"/>
        <v>0.22153147885046212</v>
      </c>
      <c r="AW722" s="300">
        <f t="shared" si="599"/>
        <v>0.22153147885046212</v>
      </c>
      <c r="AX722" s="300">
        <f t="shared" si="560"/>
        <v>0.22450471901920108</v>
      </c>
      <c r="AY722" s="300" t="e">
        <v>#DIV/0!</v>
      </c>
      <c r="AZ722" s="300"/>
      <c r="BA722" s="235"/>
      <c r="BB722" s="235"/>
      <c r="BC722" s="235"/>
      <c r="BD722" s="235"/>
    </row>
    <row r="723" spans="1:56" x14ac:dyDescent="0.25">
      <c r="A723" s="283">
        <v>2039</v>
      </c>
      <c r="B723" s="283">
        <v>11</v>
      </c>
      <c r="C723" s="283">
        <v>30</v>
      </c>
      <c r="D723" s="283">
        <v>31</v>
      </c>
      <c r="F723" s="286">
        <v>0</v>
      </c>
      <c r="G723" s="290">
        <f t="shared" si="610"/>
        <v>5.500895297353698E-2</v>
      </c>
      <c r="H723" s="290">
        <f t="shared" si="610"/>
        <v>0.15687420203321334</v>
      </c>
      <c r="I723" s="291">
        <f t="shared" si="436"/>
        <v>3.2209690339273976E-2</v>
      </c>
      <c r="J723" s="301">
        <f t="shared" si="634"/>
        <v>3.2253455281169081E-2</v>
      </c>
      <c r="Q723" s="309"/>
      <c r="U723" s="298" t="e">
        <f>(Company_data!U723+Misc!T723)/(Company_data!J723-Company_data!I723)</f>
        <v>#DIV/0!</v>
      </c>
      <c r="V723" s="292" t="e">
        <f t="shared" si="592"/>
        <v>#DIV/0!</v>
      </c>
      <c r="W723" s="299">
        <v>1</v>
      </c>
      <c r="X723" s="290">
        <f t="shared" si="611"/>
        <v>0.10186524905967639</v>
      </c>
      <c r="Y723" s="300">
        <f t="shared" si="611"/>
        <v>0.15687420203321334</v>
      </c>
      <c r="Z723" s="296"/>
      <c r="AA723" s="296"/>
      <c r="AC723" s="300">
        <f t="shared" si="612"/>
        <v>5.229140067773779E-3</v>
      </c>
      <c r="AD723" s="292">
        <v>0</v>
      </c>
      <c r="AE723" s="301">
        <f t="shared" si="452"/>
        <v>3.2209690339273976E-2</v>
      </c>
      <c r="AF723" s="292">
        <v>0</v>
      </c>
      <c r="AG723" s="292">
        <v>0</v>
      </c>
      <c r="AH723" s="292">
        <v>0</v>
      </c>
      <c r="AI723" s="292">
        <v>0</v>
      </c>
      <c r="AJ723" s="301">
        <f t="shared" si="456"/>
        <v>3.2209690339273976E-2</v>
      </c>
      <c r="AK723" s="306"/>
      <c r="AL723" s="300">
        <f t="shared" ref="AL723:AP723" si="641">+AL711</f>
        <v>0.2890046065090045</v>
      </c>
      <c r="AM723" s="306">
        <f t="shared" si="492"/>
        <v>2867.4019169779995</v>
      </c>
      <c r="AN723" s="300">
        <f t="shared" si="641"/>
        <v>0.25509476713844248</v>
      </c>
      <c r="AO723" s="300">
        <f t="shared" si="641"/>
        <v>0.25386104534902676</v>
      </c>
      <c r="AP723" s="300">
        <f t="shared" si="641"/>
        <v>5.3964426647113282E-2</v>
      </c>
      <c r="AQ723" s="300">
        <f t="shared" ref="AQ723:AR723" si="642">+AQ711</f>
        <v>0.1998966187019135</v>
      </c>
      <c r="AR723" s="300">
        <f t="shared" si="642"/>
        <v>0.2339956535354675</v>
      </c>
      <c r="AS723" s="300">
        <f t="shared" ref="AS723:AU723" si="643">+AS711</f>
        <v>0.2753375890527604</v>
      </c>
      <c r="AT723" s="300">
        <f t="shared" si="643"/>
        <v>0.2610088627308329</v>
      </c>
      <c r="AU723" s="300">
        <f t="shared" si="643"/>
        <v>0.1998966187019135</v>
      </c>
      <c r="AW723" s="300">
        <f t="shared" si="599"/>
        <v>0.1998966187019135</v>
      </c>
      <c r="AX723" s="300">
        <f t="shared" si="560"/>
        <v>0.20084819997143574</v>
      </c>
      <c r="AY723" s="300" t="e">
        <v>#DIV/0!</v>
      </c>
      <c r="AZ723" s="300"/>
      <c r="BA723" s="235"/>
      <c r="BB723" s="235"/>
      <c r="BC723" s="235"/>
      <c r="BD723" s="235"/>
    </row>
    <row r="724" spans="1:56" x14ac:dyDescent="0.25">
      <c r="A724" s="283">
        <v>2039</v>
      </c>
      <c r="B724" s="283">
        <v>12</v>
      </c>
      <c r="C724" s="283">
        <v>31</v>
      </c>
      <c r="D724" s="283">
        <v>30</v>
      </c>
      <c r="F724" s="286">
        <v>0</v>
      </c>
      <c r="G724" s="290">
        <f t="shared" si="610"/>
        <v>2.9996936844413711E-2</v>
      </c>
      <c r="H724" s="290">
        <f t="shared" si="610"/>
        <v>8.5545084509641198E-2</v>
      </c>
      <c r="I724" s="291">
        <f t="shared" si="436"/>
        <v>3.3253782316229219E-2</v>
      </c>
      <c r="J724" s="301">
        <f t="shared" si="634"/>
        <v>3.2253455281169081E-2</v>
      </c>
      <c r="Q724" s="309"/>
      <c r="U724" s="298" t="e">
        <f>(Company_data!U724+Misc!T724)/(Company_data!J724-Company_data!I724)</f>
        <v>#DIV/0!</v>
      </c>
      <c r="V724" s="292" t="e">
        <f t="shared" si="592"/>
        <v>#DIV/0!</v>
      </c>
      <c r="W724" s="299">
        <v>1</v>
      </c>
      <c r="X724" s="290">
        <f t="shared" si="611"/>
        <v>5.554814766522749E-2</v>
      </c>
      <c r="Y724" s="300">
        <f t="shared" si="611"/>
        <v>8.5545084509641198E-2</v>
      </c>
      <c r="Z724" s="296"/>
      <c r="AA724" s="296"/>
      <c r="AC724" s="300">
        <f t="shared" si="612"/>
        <v>2.7595188551497161E-3</v>
      </c>
      <c r="AD724" s="292">
        <v>0</v>
      </c>
      <c r="AE724" s="301">
        <f t="shared" si="452"/>
        <v>3.3253782316229219E-2</v>
      </c>
      <c r="AF724" s="292">
        <v>0</v>
      </c>
      <c r="AG724" s="292">
        <v>0</v>
      </c>
      <c r="AH724" s="292">
        <v>0</v>
      </c>
      <c r="AI724" s="292">
        <v>0</v>
      </c>
      <c r="AJ724" s="301">
        <f t="shared" si="456"/>
        <v>3.3253782316229219E-2</v>
      </c>
      <c r="AK724" s="306"/>
      <c r="AL724" s="300">
        <f t="shared" ref="AL724:AP724" si="644">+AL712</f>
        <v>0.26895672518051211</v>
      </c>
      <c r="AM724" s="306">
        <f t="shared" si="492"/>
        <v>2774.9050809464507</v>
      </c>
      <c r="AN724" s="300">
        <f t="shared" si="644"/>
        <v>0.23172536409969521</v>
      </c>
      <c r="AO724" s="300">
        <f t="shared" si="644"/>
        <v>0.23105260316533452</v>
      </c>
      <c r="AP724" s="300">
        <f t="shared" si="644"/>
        <v>2.9427346104136727E-2</v>
      </c>
      <c r="AQ724" s="300">
        <f t="shared" ref="AQ724:AR724" si="645">+AQ712</f>
        <v>0.2016252570611978</v>
      </c>
      <c r="AR724" s="300">
        <f t="shared" si="645"/>
        <v>0.23895978833609846</v>
      </c>
      <c r="AS724" s="300">
        <f t="shared" ref="AS724:AU724" si="646">+AS712</f>
        <v>0.25118530449085791</v>
      </c>
      <c r="AT724" s="300">
        <f t="shared" si="646"/>
        <v>0.19592106001682782</v>
      </c>
      <c r="AU724" s="300">
        <f t="shared" si="646"/>
        <v>0.2016252570611978</v>
      </c>
      <c r="AW724" s="300">
        <f t="shared" si="599"/>
        <v>0.2016252570611978</v>
      </c>
      <c r="AX724" s="300">
        <f t="shared" si="560"/>
        <v>0.19592106001682782</v>
      </c>
      <c r="AY724" s="300" t="e">
        <v>#DIV/0!</v>
      </c>
      <c r="AZ724" s="300"/>
      <c r="BA724" s="235">
        <f>AVERAGE(AU713:AU724)</f>
        <v>0.21445518700848457</v>
      </c>
      <c r="BB724" s="235" t="e">
        <f>AVERAGE(AV713:AV724)</f>
        <v>#DIV/0!</v>
      </c>
      <c r="BC724" s="235">
        <f t="shared" ref="BC724" si="647">AVERAGE(AW713:AW724)</f>
        <v>0.21445518700848457</v>
      </c>
      <c r="BD724" s="235">
        <f>AVERAGE(AL713:AL724)</f>
        <v>0.33021319582000569</v>
      </c>
    </row>
    <row r="725" spans="1:56" x14ac:dyDescent="0.25">
      <c r="A725" s="283">
        <v>2040</v>
      </c>
      <c r="B725" s="283">
        <v>1</v>
      </c>
      <c r="C725" s="283">
        <v>31</v>
      </c>
      <c r="D725" s="283">
        <v>31</v>
      </c>
      <c r="F725" s="286">
        <v>0</v>
      </c>
      <c r="G725" s="290">
        <f t="shared" si="610"/>
        <v>1.8543038718509181E-2</v>
      </c>
      <c r="H725" s="290">
        <f t="shared" si="610"/>
        <v>5.288092655820039E-2</v>
      </c>
      <c r="I725" s="291">
        <f t="shared" si="436"/>
        <v>3.1291374430605791E-2</v>
      </c>
      <c r="J725" s="301">
        <f t="shared" si="634"/>
        <v>3.2253455281169088E-2</v>
      </c>
      <c r="Q725" s="309"/>
      <c r="U725" s="298" t="e">
        <f>(Company_data!U725+Misc!T725)/(Company_data!J725-Company_data!I725)</f>
        <v>#DIV/0!</v>
      </c>
      <c r="V725" s="292" t="e">
        <f t="shared" si="592"/>
        <v>#DIV/0!</v>
      </c>
      <c r="W725" s="299">
        <v>1</v>
      </c>
      <c r="X725" s="290">
        <f t="shared" si="611"/>
        <v>3.433788783969121E-2</v>
      </c>
      <c r="Y725" s="300">
        <f t="shared" si="611"/>
        <v>5.288092655820039E-2</v>
      </c>
      <c r="Z725" s="296"/>
      <c r="AA725" s="296"/>
      <c r="AC725" s="300">
        <f t="shared" si="612"/>
        <v>1.7058363405871094E-3</v>
      </c>
      <c r="AD725" s="292">
        <v>0</v>
      </c>
      <c r="AE725" s="301">
        <f t="shared" si="452"/>
        <v>3.1291374430605791E-2</v>
      </c>
      <c r="AF725" s="292">
        <v>0</v>
      </c>
      <c r="AG725" s="292">
        <v>0</v>
      </c>
      <c r="AH725" s="292">
        <v>0</v>
      </c>
      <c r="AI725" s="292">
        <v>0</v>
      </c>
      <c r="AJ725" s="301">
        <f t="shared" si="456"/>
        <v>3.1291374430605791E-2</v>
      </c>
      <c r="AK725" s="306"/>
      <c r="AL725" s="300">
        <f t="shared" ref="AL725:AP725" si="648">+AL713</f>
        <v>0.25685198180849134</v>
      </c>
      <c r="AM725" s="306">
        <f t="shared" si="492"/>
        <v>4007.3433110707842</v>
      </c>
      <c r="AN725" s="300">
        <f t="shared" si="648"/>
        <v>0.22001501192073977</v>
      </c>
      <c r="AO725" s="300">
        <f t="shared" si="648"/>
        <v>0.22470647515841483</v>
      </c>
      <c r="AP725" s="300">
        <f t="shared" si="648"/>
        <v>2.2515049996287968E-2</v>
      </c>
      <c r="AQ725" s="300">
        <f t="shared" ref="AQ725:AR725" si="649">+AQ713</f>
        <v>0.2021914251621269</v>
      </c>
      <c r="AR725" s="300">
        <f t="shared" si="649"/>
        <v>0.23830894308998221</v>
      </c>
      <c r="AS725" s="300">
        <f t="shared" ref="AS725:AU725" si="650">+AS713</f>
        <v>0.23711737421114179</v>
      </c>
      <c r="AT725" s="300">
        <f t="shared" si="650"/>
        <v>0.19773579072842445</v>
      </c>
      <c r="AU725" s="300">
        <f t="shared" si="650"/>
        <v>0.2021914251621269</v>
      </c>
      <c r="AW725" s="300">
        <f t="shared" si="599"/>
        <v>0.2021914251621269</v>
      </c>
      <c r="AX725" s="300">
        <f t="shared" si="560"/>
        <v>0.19773579072842445</v>
      </c>
      <c r="AY725" s="300" t="e">
        <v>#DIV/0!</v>
      </c>
      <c r="AZ725" s="300"/>
      <c r="BA725" s="235"/>
      <c r="BB725" s="235"/>
      <c r="BC725" s="235"/>
      <c r="BD725" s="235"/>
    </row>
    <row r="726" spans="1:56" x14ac:dyDescent="0.25">
      <c r="A726" s="283">
        <v>2040</v>
      </c>
      <c r="B726" s="283">
        <v>2</v>
      </c>
      <c r="C726" s="283">
        <v>29</v>
      </c>
      <c r="D726" s="283">
        <v>29</v>
      </c>
      <c r="F726" s="286">
        <v>0</v>
      </c>
      <c r="G726" s="290">
        <f t="shared" si="610"/>
        <v>2.4863098176499582E-2</v>
      </c>
      <c r="H726" s="290">
        <f t="shared" si="610"/>
        <v>7.0904434199795849E-2</v>
      </c>
      <c r="I726" s="291">
        <f t="shared" ref="I726:I736" si="651">I714</f>
        <v>3.1327824545639323E-2</v>
      </c>
      <c r="J726" s="301">
        <f t="shared" si="634"/>
        <v>3.2253455281169081E-2</v>
      </c>
      <c r="Q726" s="309"/>
      <c r="U726" s="298" t="e">
        <f>(Company_data!U726+Misc!T726)/(Company_data!J726-Company_data!I726)</f>
        <v>#DIV/0!</v>
      </c>
      <c r="V726" s="292" t="e">
        <f t="shared" si="592"/>
        <v>#DIV/0!</v>
      </c>
      <c r="W726" s="299">
        <v>1</v>
      </c>
      <c r="X726" s="290">
        <f t="shared" si="611"/>
        <v>4.6041336023296249E-2</v>
      </c>
      <c r="Y726" s="300">
        <f t="shared" si="611"/>
        <v>7.0904434199795849E-2</v>
      </c>
      <c r="Z726" s="296"/>
      <c r="AA726" s="296"/>
      <c r="AC726" s="300">
        <f t="shared" si="612"/>
        <v>2.5323012214212796E-3</v>
      </c>
      <c r="AD726" s="292">
        <v>0</v>
      </c>
      <c r="AE726" s="301">
        <f t="shared" si="452"/>
        <v>3.1327824545639323E-2</v>
      </c>
      <c r="AF726" s="292">
        <v>0</v>
      </c>
      <c r="AG726" s="292">
        <v>0</v>
      </c>
      <c r="AH726" s="292">
        <v>0</v>
      </c>
      <c r="AI726" s="292">
        <v>0</v>
      </c>
      <c r="AJ726" s="301">
        <f t="shared" si="456"/>
        <v>3.1327824545639323E-2</v>
      </c>
      <c r="AK726" s="306"/>
      <c r="AL726" s="300">
        <f t="shared" ref="AL726:AP726" si="652">+AL714</f>
        <v>0.25412733195114739</v>
      </c>
      <c r="AM726" s="306">
        <f t="shared" si="492"/>
        <v>3619.5358938703862</v>
      </c>
      <c r="AN726" s="300">
        <f t="shared" si="652"/>
        <v>0.20815811594393818</v>
      </c>
      <c r="AO726" s="300">
        <f t="shared" si="652"/>
        <v>0.19442034566442604</v>
      </c>
      <c r="AP726" s="300">
        <f t="shared" si="652"/>
        <v>1.3232062033328705E-2</v>
      </c>
      <c r="AQ726" s="300">
        <f t="shared" ref="AQ726:AR726" si="653">+AQ714</f>
        <v>0.18118828363109737</v>
      </c>
      <c r="AR726" s="300">
        <f t="shared" si="653"/>
        <v>0.22926423377464777</v>
      </c>
      <c r="AS726" s="300">
        <f t="shared" ref="AS726:AU726" si="654">+AS714</f>
        <v>0.23355687164157501</v>
      </c>
      <c r="AT726" s="300">
        <f t="shared" si="654"/>
        <v>0.17845089501740749</v>
      </c>
      <c r="AU726" s="300">
        <f t="shared" si="654"/>
        <v>0.18118828363109737</v>
      </c>
      <c r="AW726" s="300">
        <f t="shared" si="599"/>
        <v>0.18118828363109737</v>
      </c>
      <c r="AX726" s="300">
        <f t="shared" si="560"/>
        <v>0.17845089501740749</v>
      </c>
      <c r="AY726" s="300" t="e">
        <v>#DIV/0!</v>
      </c>
      <c r="AZ726" s="300"/>
      <c r="BA726" s="235"/>
      <c r="BB726" s="235"/>
      <c r="BC726" s="235"/>
      <c r="BD726" s="235"/>
    </row>
    <row r="727" spans="1:56" x14ac:dyDescent="0.25">
      <c r="A727" s="283">
        <v>2040</v>
      </c>
      <c r="B727" s="283">
        <v>3</v>
      </c>
      <c r="C727" s="283">
        <v>31</v>
      </c>
      <c r="D727" s="283">
        <v>31</v>
      </c>
      <c r="F727" s="286">
        <v>0</v>
      </c>
      <c r="G727" s="290">
        <f t="shared" si="610"/>
        <v>4.5783957213476299E-2</v>
      </c>
      <c r="H727" s="290">
        <f t="shared" si="610"/>
        <v>0.13056641447515024</v>
      </c>
      <c r="I727" s="291">
        <f t="shared" si="651"/>
        <v>3.2106926531423899E-2</v>
      </c>
      <c r="J727" s="301">
        <f t="shared" si="634"/>
        <v>3.2253455281169081E-2</v>
      </c>
      <c r="Q727" s="309"/>
      <c r="U727" s="298" t="e">
        <f>(Company_data!U727+Misc!T727)/(Company_data!J727-Company_data!I727)</f>
        <v>#DIV/0!</v>
      </c>
      <c r="V727" s="292" t="e">
        <f t="shared" si="592"/>
        <v>#DIV/0!</v>
      </c>
      <c r="W727" s="299">
        <v>1</v>
      </c>
      <c r="X727" s="290">
        <f t="shared" si="611"/>
        <v>8.4782457261673966E-2</v>
      </c>
      <c r="Y727" s="300">
        <f t="shared" si="611"/>
        <v>0.13056641447515024</v>
      </c>
      <c r="Z727" s="296"/>
      <c r="AA727" s="296"/>
      <c r="AC727" s="300">
        <f t="shared" si="612"/>
        <v>4.211819821779041E-3</v>
      </c>
      <c r="AD727" s="292">
        <v>0</v>
      </c>
      <c r="AE727" s="301">
        <f t="shared" si="452"/>
        <v>3.2106926531423899E-2</v>
      </c>
      <c r="AF727" s="292">
        <v>0</v>
      </c>
      <c r="AG727" s="292">
        <v>0</v>
      </c>
      <c r="AH727" s="292">
        <v>0</v>
      </c>
      <c r="AI727" s="292">
        <v>0</v>
      </c>
      <c r="AJ727" s="301">
        <f t="shared" si="456"/>
        <v>3.2106926531423899E-2</v>
      </c>
      <c r="AK727" s="306"/>
      <c r="AL727" s="300">
        <f t="shared" ref="AL727:AP727" si="655">+AL715</f>
        <v>0.26341834778300993</v>
      </c>
      <c r="AM727" s="306">
        <f t="shared" si="492"/>
        <v>4007.3433110707842</v>
      </c>
      <c r="AN727" s="300">
        <f t="shared" si="655"/>
        <v>0.25185875185444695</v>
      </c>
      <c r="AO727" s="300">
        <f t="shared" si="655"/>
        <v>0.29016393439975086</v>
      </c>
      <c r="AP727" s="300">
        <f t="shared" si="655"/>
        <v>7.8214908786427645E-2</v>
      </c>
      <c r="AQ727" s="300">
        <f t="shared" ref="AQ727:AR727" si="656">+AQ715</f>
        <v>0.21194902561332321</v>
      </c>
      <c r="AR727" s="300">
        <f t="shared" si="656"/>
        <v>0.21763439056953368</v>
      </c>
      <c r="AS727" s="300">
        <f t="shared" ref="AS727:AU727" si="657">+AS715</f>
        <v>0.25096710748081102</v>
      </c>
      <c r="AT727" s="300">
        <f t="shared" si="657"/>
        <v>0.19740508523261727</v>
      </c>
      <c r="AU727" s="300">
        <f t="shared" si="657"/>
        <v>0.21194902561332321</v>
      </c>
      <c r="AW727" s="300">
        <f t="shared" si="599"/>
        <v>0.21194902561332321</v>
      </c>
      <c r="AX727" s="300">
        <f t="shared" si="560"/>
        <v>0.19740508523261727</v>
      </c>
      <c r="AY727" s="300" t="e">
        <v>#DIV/0!</v>
      </c>
      <c r="AZ727" s="300"/>
      <c r="BA727" s="235"/>
      <c r="BB727" s="235"/>
      <c r="BC727" s="235"/>
      <c r="BD727" s="235"/>
    </row>
    <row r="728" spans="1:56" x14ac:dyDescent="0.25">
      <c r="A728" s="283">
        <v>2040</v>
      </c>
      <c r="B728" s="283">
        <v>4</v>
      </c>
      <c r="C728" s="283">
        <v>30</v>
      </c>
      <c r="D728" s="283">
        <v>31</v>
      </c>
      <c r="F728" s="286">
        <v>0</v>
      </c>
      <c r="G728" s="290">
        <f t="shared" si="610"/>
        <v>8.0774034073035877E-2</v>
      </c>
      <c r="H728" s="290">
        <f t="shared" si="610"/>
        <v>0.23035090572087194</v>
      </c>
      <c r="I728" s="291">
        <f t="shared" si="651"/>
        <v>3.2707454333999561E-2</v>
      </c>
      <c r="J728" s="301">
        <f t="shared" si="634"/>
        <v>3.2253455281169081E-2</v>
      </c>
      <c r="Q728" s="309"/>
      <c r="U728" s="298" t="e">
        <f>(Company_data!U728+Misc!T728)/(Company_data!J728-Company_data!I728)</f>
        <v>#DIV/0!</v>
      </c>
      <c r="V728" s="292" t="e">
        <f t="shared" si="592"/>
        <v>#DIV/0!</v>
      </c>
      <c r="W728" s="299">
        <v>1</v>
      </c>
      <c r="X728" s="290">
        <f t="shared" si="611"/>
        <v>0.14957687164783606</v>
      </c>
      <c r="Y728" s="300">
        <f t="shared" si="611"/>
        <v>0.23035090572087194</v>
      </c>
      <c r="Z728" s="296"/>
      <c r="AA728" s="296"/>
      <c r="AC728" s="300">
        <f t="shared" si="612"/>
        <v>7.6783635240290646E-3</v>
      </c>
      <c r="AD728" s="292">
        <v>0</v>
      </c>
      <c r="AE728" s="301">
        <f t="shared" si="452"/>
        <v>3.2707454333999561E-2</v>
      </c>
      <c r="AF728" s="292">
        <v>0</v>
      </c>
      <c r="AG728" s="292">
        <v>0</v>
      </c>
      <c r="AH728" s="292">
        <v>0</v>
      </c>
      <c r="AI728" s="292">
        <v>0</v>
      </c>
      <c r="AJ728" s="301">
        <f t="shared" si="456"/>
        <v>3.2707454333999561E-2</v>
      </c>
      <c r="AK728" s="306"/>
      <c r="AL728" s="300">
        <f t="shared" ref="AL728:AP728" si="658">+AL716</f>
        <v>0.28575980192912315</v>
      </c>
      <c r="AM728" s="306">
        <f t="shared" si="492"/>
        <v>4007.3433110707842</v>
      </c>
      <c r="AN728" s="300">
        <f t="shared" si="658"/>
        <v>0.28664691339576726</v>
      </c>
      <c r="AO728" s="300">
        <f t="shared" si="658"/>
        <v>0.28483534127035615</v>
      </c>
      <c r="AP728" s="300">
        <f t="shared" si="658"/>
        <v>7.9240272739288672E-2</v>
      </c>
      <c r="AQ728" s="300">
        <f t="shared" ref="AQ728:AR728" si="659">+AQ716</f>
        <v>0.20559506853106746</v>
      </c>
      <c r="AR728" s="300">
        <f t="shared" si="659"/>
        <v>0.20498576785608733</v>
      </c>
      <c r="AS728" s="300">
        <f t="shared" ref="AS728:AU728" si="660">+AS716</f>
        <v>0.28008337680873507</v>
      </c>
      <c r="AT728" s="300">
        <f t="shared" si="660"/>
        <v>0.29549858721386341</v>
      </c>
      <c r="AU728" s="300">
        <f t="shared" si="660"/>
        <v>0.20559506853106746</v>
      </c>
      <c r="AW728" s="300">
        <f t="shared" si="599"/>
        <v>0.20559506853106746</v>
      </c>
      <c r="AX728" s="300">
        <f t="shared" si="560"/>
        <v>0.20715988667684943</v>
      </c>
      <c r="AY728" s="300" t="e">
        <v>#DIV/0!</v>
      </c>
      <c r="AZ728" s="300"/>
      <c r="BA728" s="235"/>
      <c r="BB728" s="235"/>
      <c r="BC728" s="235"/>
      <c r="BD728" s="235"/>
    </row>
    <row r="729" spans="1:56" x14ac:dyDescent="0.25">
      <c r="A729" s="283">
        <v>2040</v>
      </c>
      <c r="B729" s="283">
        <v>5</v>
      </c>
      <c r="C729" s="283">
        <v>31</v>
      </c>
      <c r="D729" s="283">
        <v>30</v>
      </c>
      <c r="F729" s="286">
        <v>0</v>
      </c>
      <c r="G729" s="290">
        <f t="shared" si="610"/>
        <v>0.14754856930858176</v>
      </c>
      <c r="H729" s="290">
        <f t="shared" si="610"/>
        <v>0.42077812465474679</v>
      </c>
      <c r="I729" s="291">
        <f t="shared" si="651"/>
        <v>3.2211093719053466E-2</v>
      </c>
      <c r="J729" s="301">
        <f t="shared" si="634"/>
        <v>3.2253455281169081E-2</v>
      </c>
      <c r="Q729" s="309"/>
      <c r="U729" s="298" t="e">
        <f>(Company_data!U729+Misc!T729)/(Company_data!J729-Company_data!I729)</f>
        <v>#DIV/0!</v>
      </c>
      <c r="V729" s="292" t="e">
        <f t="shared" si="592"/>
        <v>#DIV/0!</v>
      </c>
      <c r="W729" s="299">
        <v>1</v>
      </c>
      <c r="X729" s="290">
        <f t="shared" si="611"/>
        <v>0.273229555346165</v>
      </c>
      <c r="Y729" s="300">
        <f t="shared" si="611"/>
        <v>0.42077812465474679</v>
      </c>
      <c r="Z729" s="296"/>
      <c r="AA729" s="296"/>
      <c r="AC729" s="300">
        <f t="shared" si="612"/>
        <v>1.3573487892088607E-2</v>
      </c>
      <c r="AD729" s="292">
        <v>0</v>
      </c>
      <c r="AE729" s="301">
        <f t="shared" si="452"/>
        <v>3.2211093719053466E-2</v>
      </c>
      <c r="AF729" s="292">
        <v>0</v>
      </c>
      <c r="AG729" s="292">
        <v>0</v>
      </c>
      <c r="AH729" s="292">
        <v>0</v>
      </c>
      <c r="AI729" s="292">
        <v>0</v>
      </c>
      <c r="AJ729" s="301">
        <f t="shared" si="456"/>
        <v>3.2211093719053466E-2</v>
      </c>
      <c r="AK729" s="306"/>
      <c r="AL729" s="300">
        <f t="shared" ref="AL729:AP729" si="661">+AL717</f>
        <v>0.34198181209096601</v>
      </c>
      <c r="AM729" s="306">
        <f t="shared" si="492"/>
        <v>3878.0741720039846</v>
      </c>
      <c r="AN729" s="300">
        <f t="shared" si="661"/>
        <v>0.37172530110952146</v>
      </c>
      <c r="AO729" s="300">
        <f t="shared" si="661"/>
        <v>0.36841613278121893</v>
      </c>
      <c r="AP729" s="300">
        <f t="shared" si="661"/>
        <v>0.14474687328024421</v>
      </c>
      <c r="AQ729" s="300">
        <f t="shared" ref="AQ729:AR729" si="662">+AQ717</f>
        <v>0.22366925950097472</v>
      </c>
      <c r="AR729" s="300">
        <f t="shared" si="662"/>
        <v>0.19443324278238425</v>
      </c>
      <c r="AS729" s="300">
        <f t="shared" ref="AS729:AU729" si="663">+AS717</f>
        <v>0.35060038007166283</v>
      </c>
      <c r="AT729" s="300">
        <f t="shared" si="663"/>
        <v>0.38818390379325174</v>
      </c>
      <c r="AU729" s="300">
        <f t="shared" si="663"/>
        <v>0.22366925950097472</v>
      </c>
      <c r="AW729" s="300">
        <f t="shared" si="599"/>
        <v>0.22366925950097472</v>
      </c>
      <c r="AX729" s="300">
        <f t="shared" si="560"/>
        <v>0.2268170855032294</v>
      </c>
      <c r="AY729" s="300" t="e">
        <v>#DIV/0!</v>
      </c>
      <c r="AZ729" s="300"/>
      <c r="BA729" s="235"/>
      <c r="BB729" s="235"/>
      <c r="BC729" s="235"/>
      <c r="BD729" s="235"/>
    </row>
    <row r="730" spans="1:56" x14ac:dyDescent="0.25">
      <c r="A730" s="283">
        <v>2040</v>
      </c>
      <c r="B730" s="283">
        <v>6</v>
      </c>
      <c r="C730" s="283">
        <v>30</v>
      </c>
      <c r="D730" s="283">
        <v>31</v>
      </c>
      <c r="F730" s="286">
        <v>0</v>
      </c>
      <c r="G730" s="290">
        <f t="shared" ref="G730:H736" si="664">+G718</f>
        <v>0.19210564291069007</v>
      </c>
      <c r="H730" s="290">
        <f t="shared" si="664"/>
        <v>0.54784571980836638</v>
      </c>
      <c r="I730" s="291">
        <f t="shared" si="651"/>
        <v>3.32701466606663E-2</v>
      </c>
      <c r="J730" s="301">
        <f t="shared" si="634"/>
        <v>3.2253455281169081E-2</v>
      </c>
      <c r="Q730" s="309"/>
      <c r="U730" s="298" t="e">
        <f>(Company_data!U730+Misc!T730)/(Company_data!J730-Company_data!I730)</f>
        <v>#DIV/0!</v>
      </c>
      <c r="V730" s="292" t="e">
        <f t="shared" si="592"/>
        <v>#DIV/0!</v>
      </c>
      <c r="W730" s="299">
        <v>1</v>
      </c>
      <c r="X730" s="290">
        <f t="shared" ref="X730:Y736" si="665">+X718</f>
        <v>0.35574007689767639</v>
      </c>
      <c r="Y730" s="300">
        <f t="shared" si="665"/>
        <v>0.54784571980836638</v>
      </c>
      <c r="Z730" s="296"/>
      <c r="AA730" s="296"/>
      <c r="AC730" s="300">
        <f t="shared" si="612"/>
        <v>1.8261523993612215E-2</v>
      </c>
      <c r="AD730" s="292">
        <v>0</v>
      </c>
      <c r="AE730" s="301">
        <f t="shared" ref="AE730:AE736" si="666">I730</f>
        <v>3.32701466606663E-2</v>
      </c>
      <c r="AF730" s="292">
        <v>0</v>
      </c>
      <c r="AG730" s="292">
        <v>0</v>
      </c>
      <c r="AH730" s="292">
        <v>0</v>
      </c>
      <c r="AI730" s="292">
        <v>0</v>
      </c>
      <c r="AJ730" s="301">
        <f t="shared" si="456"/>
        <v>3.32701466606663E-2</v>
      </c>
      <c r="AK730" s="306"/>
      <c r="AL730" s="300">
        <f t="shared" ref="AL730:AP730" si="667">+AL718</f>
        <v>0.38119007672532701</v>
      </c>
      <c r="AM730" s="306">
        <f t="shared" si="492"/>
        <v>4007.3433110707842</v>
      </c>
      <c r="AN730" s="300">
        <f t="shared" si="667"/>
        <v>0.41782355011228406</v>
      </c>
      <c r="AO730" s="300">
        <f t="shared" si="667"/>
        <v>0.41351507113355057</v>
      </c>
      <c r="AP730" s="300">
        <f t="shared" si="667"/>
        <v>0.18845788394368534</v>
      </c>
      <c r="AQ730" s="300">
        <f t="shared" ref="AQ730:AR730" si="668">+AQ718</f>
        <v>0.22505718718986523</v>
      </c>
      <c r="AR730" s="300">
        <f t="shared" si="668"/>
        <v>0.18908443381463697</v>
      </c>
      <c r="AS730" s="300">
        <f t="shared" ref="AS730:AU730" si="669">+AS718</f>
        <v>0.39748613852618775</v>
      </c>
      <c r="AT730" s="300">
        <f t="shared" si="669"/>
        <v>0.43937841206915679</v>
      </c>
      <c r="AU730" s="300">
        <f t="shared" si="669"/>
        <v>0.22505718718986523</v>
      </c>
      <c r="AW730" s="300">
        <f t="shared" si="599"/>
        <v>0.22505718718986523</v>
      </c>
      <c r="AX730" s="300">
        <f t="shared" si="560"/>
        <v>0.22928165194927241</v>
      </c>
      <c r="AY730" s="300" t="e">
        <v>#DIV/0!</v>
      </c>
      <c r="AZ730" s="300"/>
      <c r="BA730" s="235"/>
      <c r="BB730" s="235"/>
      <c r="BC730" s="235"/>
      <c r="BD730" s="235"/>
    </row>
    <row r="731" spans="1:56" x14ac:dyDescent="0.25">
      <c r="A731" s="283">
        <v>2040</v>
      </c>
      <c r="B731" s="283">
        <v>7</v>
      </c>
      <c r="C731" s="283">
        <v>31</v>
      </c>
      <c r="D731" s="283">
        <v>30</v>
      </c>
      <c r="F731" s="286">
        <v>0</v>
      </c>
      <c r="G731" s="290">
        <f t="shared" si="664"/>
        <v>0.22773466057523425</v>
      </c>
      <c r="H731" s="290">
        <f t="shared" si="664"/>
        <v>0.64945233860806351</v>
      </c>
      <c r="I731" s="291">
        <f t="shared" si="651"/>
        <v>3.3307233503051287E-2</v>
      </c>
      <c r="J731" s="301">
        <f t="shared" si="634"/>
        <v>3.2253455281169081E-2</v>
      </c>
      <c r="Q731" s="309"/>
      <c r="U731" s="298" t="e">
        <f>(Company_data!U731+Misc!T731)/(Company_data!J731-Company_data!I731)</f>
        <v>#DIV/0!</v>
      </c>
      <c r="V731" s="292" t="e">
        <f t="shared" si="592"/>
        <v>#DIV/0!</v>
      </c>
      <c r="W731" s="299">
        <v>1</v>
      </c>
      <c r="X731" s="290">
        <f t="shared" si="665"/>
        <v>0.42171767803282922</v>
      </c>
      <c r="Y731" s="300">
        <f t="shared" si="665"/>
        <v>0.64945233860806351</v>
      </c>
      <c r="Z731" s="296"/>
      <c r="AA731" s="296"/>
      <c r="AC731" s="300">
        <f t="shared" si="612"/>
        <v>2.095007543896979E-2</v>
      </c>
      <c r="AD731" s="292">
        <v>0</v>
      </c>
      <c r="AE731" s="301">
        <f t="shared" si="666"/>
        <v>3.3307233503051287E-2</v>
      </c>
      <c r="AF731" s="292">
        <v>0</v>
      </c>
      <c r="AG731" s="292">
        <v>0</v>
      </c>
      <c r="AH731" s="292">
        <v>0</v>
      </c>
      <c r="AI731" s="292">
        <v>0</v>
      </c>
      <c r="AJ731" s="301">
        <f t="shared" ref="AJ731:AJ736" si="670">I731</f>
        <v>3.3307233503051287E-2</v>
      </c>
      <c r="AK731" s="306"/>
      <c r="AL731" s="300">
        <f t="shared" ref="AL731:AP731" si="671">+AL719</f>
        <v>0.4192504943819011</v>
      </c>
      <c r="AM731" s="306">
        <f t="shared" si="492"/>
        <v>3878.0741720039846</v>
      </c>
      <c r="AN731" s="300">
        <f t="shared" si="671"/>
        <v>0.46610383116153631</v>
      </c>
      <c r="AO731" s="300">
        <f t="shared" si="671"/>
        <v>0.4609962768859257</v>
      </c>
      <c r="AP731" s="300">
        <f t="shared" si="671"/>
        <v>0.22341036724566607</v>
      </c>
      <c r="AQ731" s="300">
        <f t="shared" ref="AQ731:AR731" si="672">+AQ719</f>
        <v>0.23758590964025958</v>
      </c>
      <c r="AR731" s="300">
        <f t="shared" si="672"/>
        <v>0.19151583380666684</v>
      </c>
      <c r="AS731" s="300">
        <f t="shared" ref="AS731:AU731" si="673">+AS719</f>
        <v>0.44271885536350936</v>
      </c>
      <c r="AT731" s="300">
        <f t="shared" si="673"/>
        <v>0.49171204021204523</v>
      </c>
      <c r="AU731" s="300">
        <f t="shared" si="673"/>
        <v>0.23758590964025958</v>
      </c>
      <c r="AW731" s="300">
        <f t="shared" si="599"/>
        <v>0.23758590964025958</v>
      </c>
      <c r="AX731" s="300">
        <f t="shared" si="560"/>
        <v>0.24264952633210657</v>
      </c>
      <c r="AY731" s="300" t="e">
        <v>#DIV/0!</v>
      </c>
      <c r="AZ731" s="300"/>
      <c r="BA731" s="235"/>
      <c r="BB731" s="235"/>
      <c r="BC731" s="235"/>
      <c r="BD731" s="235"/>
    </row>
    <row r="732" spans="1:56" x14ac:dyDescent="0.25">
      <c r="A732" s="283">
        <v>2040</v>
      </c>
      <c r="B732" s="283">
        <v>8</v>
      </c>
      <c r="C732" s="283">
        <v>31</v>
      </c>
      <c r="D732" s="283">
        <v>31</v>
      </c>
      <c r="F732" s="286">
        <v>0</v>
      </c>
      <c r="G732" s="290">
        <f t="shared" si="664"/>
        <v>0.23046146829740827</v>
      </c>
      <c r="H732" s="290">
        <f t="shared" si="664"/>
        <v>0.65722863250916419</v>
      </c>
      <c r="I732" s="291">
        <f t="shared" si="651"/>
        <v>3.1707928155365571E-2</v>
      </c>
      <c r="J732" s="301">
        <f t="shared" si="634"/>
        <v>3.2253455281169081E-2</v>
      </c>
      <c r="Q732" s="309"/>
      <c r="U732" s="298" t="e">
        <f>(Company_data!U732+Misc!T732)/(Company_data!J732-Company_data!I732)</f>
        <v>#DIV/0!</v>
      </c>
      <c r="V732" s="292" t="e">
        <f t="shared" si="592"/>
        <v>#DIV/0!</v>
      </c>
      <c r="W732" s="299">
        <v>1</v>
      </c>
      <c r="X732" s="290">
        <f t="shared" si="665"/>
        <v>0.42676716421175581</v>
      </c>
      <c r="Y732" s="300">
        <f t="shared" si="665"/>
        <v>0.65722863250916419</v>
      </c>
      <c r="Z732" s="296"/>
      <c r="AA732" s="296"/>
      <c r="AC732" s="300">
        <f t="shared" si="612"/>
        <v>2.1200923629327871E-2</v>
      </c>
      <c r="AD732" s="292">
        <v>0</v>
      </c>
      <c r="AE732" s="301">
        <f t="shared" si="666"/>
        <v>3.1707928155365571E-2</v>
      </c>
      <c r="AF732" s="292">
        <v>0</v>
      </c>
      <c r="AG732" s="292">
        <v>0</v>
      </c>
      <c r="AH732" s="292">
        <v>0</v>
      </c>
      <c r="AI732" s="292">
        <v>0</v>
      </c>
      <c r="AJ732" s="301">
        <f t="shared" si="670"/>
        <v>3.1707928155365571E-2</v>
      </c>
      <c r="AK732" s="306"/>
      <c r="AL732" s="300">
        <f t="shared" ref="AL732:AP732" si="674">+AL720</f>
        <v>0.43061665815574907</v>
      </c>
      <c r="AM732" s="306">
        <f t="shared" si="492"/>
        <v>2867.4019169779995</v>
      </c>
      <c r="AN732" s="300">
        <f t="shared" si="674"/>
        <v>0.46915796091722339</v>
      </c>
      <c r="AO732" s="300">
        <f t="shared" si="674"/>
        <v>0.46398925074024511</v>
      </c>
      <c r="AP732" s="300">
        <f t="shared" si="674"/>
        <v>0.22608539753345999</v>
      </c>
      <c r="AQ732" s="300">
        <f t="shared" ref="AQ732:AR732" si="675">+AQ720</f>
        <v>0.237903853206785</v>
      </c>
      <c r="AR732" s="300">
        <f t="shared" si="675"/>
        <v>0.20015518985834077</v>
      </c>
      <c r="AS732" s="300">
        <f t="shared" ref="AS732:AU732" si="676">+AS720</f>
        <v>0.45359099683661164</v>
      </c>
      <c r="AT732" s="300">
        <f t="shared" si="676"/>
        <v>0.49507760733687717</v>
      </c>
      <c r="AU732" s="300">
        <f t="shared" si="676"/>
        <v>0.237903853206785</v>
      </c>
      <c r="AW732" s="300">
        <f t="shared" si="599"/>
        <v>0.237903853206785</v>
      </c>
      <c r="AX732" s="300">
        <f t="shared" si="560"/>
        <v>0.24303291417673395</v>
      </c>
      <c r="AY732" s="300" t="e">
        <v>#DIV/0!</v>
      </c>
      <c r="AZ732" s="300"/>
      <c r="BA732" s="235"/>
      <c r="BB732" s="235"/>
      <c r="BC732" s="235"/>
      <c r="BD732" s="235"/>
    </row>
    <row r="733" spans="1:56" x14ac:dyDescent="0.25">
      <c r="A733" s="283">
        <v>2040</v>
      </c>
      <c r="B733" s="283">
        <v>9</v>
      </c>
      <c r="C733" s="283">
        <v>30</v>
      </c>
      <c r="D733" s="283">
        <v>31</v>
      </c>
      <c r="F733" s="286">
        <v>0</v>
      </c>
      <c r="G733" s="290">
        <f t="shared" si="664"/>
        <v>0.19600423226971972</v>
      </c>
      <c r="H733" s="290">
        <f t="shared" si="664"/>
        <v>0.55896369355069819</v>
      </c>
      <c r="I733" s="291">
        <f t="shared" si="651"/>
        <v>3.222580735008565E-2</v>
      </c>
      <c r="J733" s="301">
        <f t="shared" si="634"/>
        <v>3.2253455281169081E-2</v>
      </c>
      <c r="Q733" s="309"/>
      <c r="U733" s="298" t="e">
        <f>(Company_data!U733+Misc!T733)/(Company_data!J733-Company_data!I733)</f>
        <v>#DIV/0!</v>
      </c>
      <c r="V733" s="292" t="e">
        <f t="shared" si="592"/>
        <v>#DIV/0!</v>
      </c>
      <c r="W733" s="299">
        <v>1</v>
      </c>
      <c r="X733" s="290">
        <f t="shared" si="665"/>
        <v>0.36295946128097856</v>
      </c>
      <c r="Y733" s="300">
        <f t="shared" si="665"/>
        <v>0.55896369355069819</v>
      </c>
      <c r="Z733" s="296"/>
      <c r="AA733" s="296"/>
      <c r="AC733" s="300">
        <f t="shared" si="612"/>
        <v>1.863212311835661E-2</v>
      </c>
      <c r="AD733" s="292">
        <v>0</v>
      </c>
      <c r="AE733" s="301">
        <f t="shared" si="666"/>
        <v>3.222580735008565E-2</v>
      </c>
      <c r="AF733" s="292">
        <v>0</v>
      </c>
      <c r="AG733" s="292">
        <v>0</v>
      </c>
      <c r="AH733" s="292">
        <v>0</v>
      </c>
      <c r="AI733" s="292">
        <v>0</v>
      </c>
      <c r="AJ733" s="301">
        <f t="shared" si="670"/>
        <v>3.222580735008565E-2</v>
      </c>
      <c r="AK733" s="306"/>
      <c r="AL733" s="300">
        <f t="shared" ref="AL733:AP733" si="677">+AL721</f>
        <v>0.40763148361526186</v>
      </c>
      <c r="AM733" s="306">
        <f t="shared" si="492"/>
        <v>2867.4019169779995</v>
      </c>
      <c r="AN733" s="300">
        <f t="shared" si="677"/>
        <v>0.42194723793731004</v>
      </c>
      <c r="AO733" s="300">
        <f t="shared" si="677"/>
        <v>0.41755132274355644</v>
      </c>
      <c r="AP733" s="300">
        <f t="shared" si="677"/>
        <v>0.19228244573081438</v>
      </c>
      <c r="AQ733" s="300">
        <f t="shared" ref="AQ733:AR733" si="678">+AQ721</f>
        <v>0.22526887701274206</v>
      </c>
      <c r="AR733" s="300">
        <f t="shared" si="678"/>
        <v>0.21162725134554208</v>
      </c>
      <c r="AS733" s="300">
        <f t="shared" ref="AS733:AU733" si="679">+AS721</f>
        <v>0.42205711350217673</v>
      </c>
      <c r="AT733" s="300">
        <f t="shared" si="679"/>
        <v>0.44394783294076573</v>
      </c>
      <c r="AU733" s="300">
        <f t="shared" si="679"/>
        <v>0.22526887701274206</v>
      </c>
      <c r="AW733" s="300">
        <f t="shared" si="599"/>
        <v>0.22526887701274206</v>
      </c>
      <c r="AX733" s="300">
        <f t="shared" si="560"/>
        <v>0.22958737196878942</v>
      </c>
      <c r="AY733" s="300" t="e">
        <v>#DIV/0!</v>
      </c>
      <c r="AZ733" s="300"/>
      <c r="BA733" s="235"/>
      <c r="BB733" s="235"/>
      <c r="BC733" s="235"/>
      <c r="BD733" s="235"/>
    </row>
    <row r="734" spans="1:56" x14ac:dyDescent="0.25">
      <c r="A734" s="283">
        <v>2040</v>
      </c>
      <c r="B734" s="283">
        <v>10</v>
      </c>
      <c r="C734" s="283">
        <v>31</v>
      </c>
      <c r="D734" s="283">
        <v>30</v>
      </c>
      <c r="F734" s="286">
        <v>0</v>
      </c>
      <c r="G734" s="290">
        <f t="shared" si="664"/>
        <v>0.14017281838261053</v>
      </c>
      <c r="H734" s="290">
        <f t="shared" si="664"/>
        <v>0.39974400241897001</v>
      </c>
      <c r="I734" s="291">
        <f t="shared" si="651"/>
        <v>3.1422201488634983E-2</v>
      </c>
      <c r="J734" s="301">
        <f t="shared" si="634"/>
        <v>3.2253455281169088E-2</v>
      </c>
      <c r="Q734" s="309"/>
      <c r="U734" s="298" t="e">
        <f>(Company_data!U734+Misc!T734)/(Company_data!J734-Company_data!I734)</f>
        <v>#DIV/0!</v>
      </c>
      <c r="V734" s="292" t="e">
        <f t="shared" si="592"/>
        <v>#DIV/0!</v>
      </c>
      <c r="W734" s="299">
        <v>1</v>
      </c>
      <c r="X734" s="290">
        <f t="shared" si="665"/>
        <v>0.25957118403635948</v>
      </c>
      <c r="Y734" s="300">
        <f t="shared" si="665"/>
        <v>0.39974400241897001</v>
      </c>
      <c r="Z734" s="296"/>
      <c r="AA734" s="296"/>
      <c r="AC734" s="300">
        <f t="shared" si="612"/>
        <v>1.2894967819966775E-2</v>
      </c>
      <c r="AD734" s="292">
        <v>0</v>
      </c>
      <c r="AE734" s="301">
        <f t="shared" si="666"/>
        <v>3.1422201488634983E-2</v>
      </c>
      <c r="AF734" s="292">
        <v>0</v>
      </c>
      <c r="AG734" s="292">
        <v>0</v>
      </c>
      <c r="AH734" s="292">
        <v>0</v>
      </c>
      <c r="AI734" s="292">
        <v>0</v>
      </c>
      <c r="AJ734" s="301">
        <f t="shared" si="670"/>
        <v>3.1422201488634983E-2</v>
      </c>
      <c r="AK734" s="306"/>
      <c r="AL734" s="300">
        <f t="shared" ref="AL734:AP734" si="680">+AL722</f>
        <v>0.36376902970957392</v>
      </c>
      <c r="AM734" s="306">
        <f t="shared" si="492"/>
        <v>2774.9050809464507</v>
      </c>
      <c r="AN734" s="300">
        <f t="shared" si="680"/>
        <v>0.36218640168769745</v>
      </c>
      <c r="AO734" s="300">
        <f t="shared" si="680"/>
        <v>0.35904265415253489</v>
      </c>
      <c r="AP734" s="300">
        <f t="shared" si="680"/>
        <v>0.13751117530207277</v>
      </c>
      <c r="AQ734" s="300">
        <f t="shared" ref="AQ734:AR734" si="681">+AQ722</f>
        <v>0.22153147885046212</v>
      </c>
      <c r="AR734" s="300">
        <f t="shared" si="681"/>
        <v>0.22359621132696336</v>
      </c>
      <c r="AS734" s="300">
        <f t="shared" ref="AS734:AU734" si="682">+AS722</f>
        <v>0.36771134065040612</v>
      </c>
      <c r="AT734" s="300">
        <f t="shared" si="682"/>
        <v>0.37780503103945068</v>
      </c>
      <c r="AU734" s="300">
        <f t="shared" si="682"/>
        <v>0.22153147885046212</v>
      </c>
      <c r="AW734" s="300">
        <f t="shared" si="599"/>
        <v>0.22153147885046212</v>
      </c>
      <c r="AX734" s="300">
        <f t="shared" si="560"/>
        <v>0.22450471901920108</v>
      </c>
      <c r="AY734" s="300" t="e">
        <v>#DIV/0!</v>
      </c>
      <c r="AZ734" s="300"/>
      <c r="BA734" s="235"/>
      <c r="BB734" s="235"/>
      <c r="BC734" s="235"/>
      <c r="BD734" s="235"/>
    </row>
    <row r="735" spans="1:56" x14ac:dyDescent="0.25">
      <c r="A735" s="283">
        <v>2040</v>
      </c>
      <c r="B735" s="283">
        <v>11</v>
      </c>
      <c r="C735" s="283">
        <v>30</v>
      </c>
      <c r="D735" s="283">
        <v>31</v>
      </c>
      <c r="F735" s="286">
        <v>0</v>
      </c>
      <c r="G735" s="290">
        <f t="shared" si="664"/>
        <v>5.500895297353698E-2</v>
      </c>
      <c r="H735" s="290">
        <f t="shared" si="664"/>
        <v>0.15687420203321334</v>
      </c>
      <c r="I735" s="291">
        <f t="shared" si="651"/>
        <v>3.2209690339273976E-2</v>
      </c>
      <c r="J735" s="301">
        <f t="shared" si="634"/>
        <v>3.2253455281169081E-2</v>
      </c>
      <c r="Q735" s="309"/>
      <c r="U735" s="298" t="e">
        <f>(Company_data!U735+Misc!T735)/(Company_data!J735-Company_data!I735)</f>
        <v>#DIV/0!</v>
      </c>
      <c r="V735" s="292" t="e">
        <f t="shared" si="592"/>
        <v>#DIV/0!</v>
      </c>
      <c r="W735" s="299">
        <v>1</v>
      </c>
      <c r="X735" s="290">
        <f t="shared" si="665"/>
        <v>0.10186524905967639</v>
      </c>
      <c r="Y735" s="300">
        <f t="shared" si="665"/>
        <v>0.15687420203321334</v>
      </c>
      <c r="Z735" s="296"/>
      <c r="AA735" s="296"/>
      <c r="AC735" s="300">
        <f t="shared" si="612"/>
        <v>5.229140067773779E-3</v>
      </c>
      <c r="AD735" s="292">
        <v>0</v>
      </c>
      <c r="AE735" s="301">
        <f t="shared" si="666"/>
        <v>3.2209690339273976E-2</v>
      </c>
      <c r="AF735" s="292">
        <v>0</v>
      </c>
      <c r="AG735" s="292">
        <v>0</v>
      </c>
      <c r="AH735" s="292">
        <v>0</v>
      </c>
      <c r="AI735" s="292">
        <v>0</v>
      </c>
      <c r="AJ735" s="301">
        <f t="shared" si="670"/>
        <v>3.2209690339273976E-2</v>
      </c>
      <c r="AK735" s="306"/>
      <c r="AL735" s="300">
        <f t="shared" ref="AL735:AP735" si="683">+AL723</f>
        <v>0.2890046065090045</v>
      </c>
      <c r="AM735" s="306">
        <f t="shared" si="492"/>
        <v>2867.4019169779995</v>
      </c>
      <c r="AN735" s="300">
        <f t="shared" si="683"/>
        <v>0.25509476713844248</v>
      </c>
      <c r="AO735" s="300">
        <f t="shared" si="683"/>
        <v>0.25386104534902676</v>
      </c>
      <c r="AP735" s="300">
        <f t="shared" si="683"/>
        <v>5.3964426647113282E-2</v>
      </c>
      <c r="AQ735" s="300">
        <f t="shared" ref="AQ735:AR735" si="684">+AQ723</f>
        <v>0.1998966187019135</v>
      </c>
      <c r="AR735" s="300">
        <f t="shared" si="684"/>
        <v>0.2339956535354675</v>
      </c>
      <c r="AS735" s="300">
        <f t="shared" ref="AS735:AU735" si="685">+AS723</f>
        <v>0.2753375890527604</v>
      </c>
      <c r="AT735" s="300">
        <f t="shared" si="685"/>
        <v>0.2610088627308329</v>
      </c>
      <c r="AU735" s="300">
        <f t="shared" si="685"/>
        <v>0.1998966187019135</v>
      </c>
      <c r="AW735" s="300">
        <f t="shared" si="599"/>
        <v>0.1998966187019135</v>
      </c>
      <c r="AX735" s="300">
        <f t="shared" si="560"/>
        <v>0.20084819997143574</v>
      </c>
      <c r="AY735" s="300" t="e">
        <v>#DIV/0!</v>
      </c>
      <c r="AZ735" s="300"/>
      <c r="BA735" s="235"/>
      <c r="BB735" s="235"/>
      <c r="BC735" s="235"/>
      <c r="BD735" s="235"/>
    </row>
    <row r="736" spans="1:56" x14ac:dyDescent="0.25">
      <c r="A736" s="283">
        <v>2040</v>
      </c>
      <c r="B736" s="283">
        <v>12</v>
      </c>
      <c r="C736" s="283">
        <v>31</v>
      </c>
      <c r="D736" s="283">
        <v>30</v>
      </c>
      <c r="F736" s="286">
        <v>0</v>
      </c>
      <c r="G736" s="290">
        <f t="shared" si="664"/>
        <v>2.9996936844413711E-2</v>
      </c>
      <c r="H736" s="290">
        <f t="shared" si="664"/>
        <v>8.5545084509641198E-2</v>
      </c>
      <c r="I736" s="291">
        <f t="shared" si="651"/>
        <v>3.3253782316229219E-2</v>
      </c>
      <c r="J736" s="301">
        <f t="shared" si="634"/>
        <v>3.2253455281169081E-2</v>
      </c>
      <c r="Q736" s="309"/>
      <c r="U736" s="298" t="e">
        <f>(Company_data!U736+Misc!T736)/(Company_data!J736-Company_data!I736)</f>
        <v>#DIV/0!</v>
      </c>
      <c r="V736" s="292" t="e">
        <f t="shared" si="592"/>
        <v>#DIV/0!</v>
      </c>
      <c r="W736" s="299">
        <v>1</v>
      </c>
      <c r="X736" s="290">
        <f t="shared" si="665"/>
        <v>5.554814766522749E-2</v>
      </c>
      <c r="Y736" s="300">
        <f t="shared" si="665"/>
        <v>8.5545084509641198E-2</v>
      </c>
      <c r="Z736" s="296"/>
      <c r="AA736" s="296"/>
      <c r="AC736" s="300">
        <f t="shared" si="612"/>
        <v>2.7595188551497161E-3</v>
      </c>
      <c r="AD736" s="292">
        <v>0</v>
      </c>
      <c r="AE736" s="301">
        <f t="shared" si="666"/>
        <v>3.3253782316229219E-2</v>
      </c>
      <c r="AF736" s="292">
        <v>0</v>
      </c>
      <c r="AG736" s="292">
        <v>0</v>
      </c>
      <c r="AH736" s="292">
        <v>0</v>
      </c>
      <c r="AI736" s="292">
        <v>0</v>
      </c>
      <c r="AJ736" s="301">
        <f t="shared" si="670"/>
        <v>3.3253782316229219E-2</v>
      </c>
      <c r="AK736" s="306"/>
      <c r="AL736" s="300">
        <f t="shared" ref="AL736:AP736" si="686">+AL724</f>
        <v>0.26895672518051211</v>
      </c>
      <c r="AM736" s="306">
        <f t="shared" si="492"/>
        <v>2774.9050809464507</v>
      </c>
      <c r="AN736" s="300">
        <f t="shared" si="686"/>
        <v>0.23172536409969521</v>
      </c>
      <c r="AO736" s="300">
        <f t="shared" si="686"/>
        <v>0.23105260316533452</v>
      </c>
      <c r="AP736" s="300">
        <f t="shared" si="686"/>
        <v>2.9427346104136727E-2</v>
      </c>
      <c r="AQ736" s="300">
        <f t="shared" ref="AQ736:AR736" si="687">+AQ724</f>
        <v>0.2016252570611978</v>
      </c>
      <c r="AR736" s="300">
        <f t="shared" si="687"/>
        <v>0.23895978833609846</v>
      </c>
      <c r="AS736" s="300">
        <f t="shared" ref="AS736:AU736" si="688">+AS724</f>
        <v>0.25118530449085791</v>
      </c>
      <c r="AT736" s="300">
        <f t="shared" si="688"/>
        <v>0.19592106001682782</v>
      </c>
      <c r="AU736" s="300">
        <f t="shared" si="688"/>
        <v>0.2016252570611978</v>
      </c>
      <c r="AW736" s="300">
        <f t="shared" si="599"/>
        <v>0.2016252570611978</v>
      </c>
      <c r="AX736" s="300">
        <f t="shared" si="560"/>
        <v>0.19592106001682782</v>
      </c>
      <c r="AY736" s="300" t="e">
        <v>#DIV/0!</v>
      </c>
      <c r="AZ736" s="300"/>
      <c r="BA736" s="235">
        <f>AVERAGE(AU725:AU736)</f>
        <v>0.21445518700848457</v>
      </c>
      <c r="BB736" s="235" t="e">
        <f>AVERAGE(AV725:AV736)</f>
        <v>#DIV/0!</v>
      </c>
      <c r="BC736" s="235">
        <f t="shared" ref="BC736" si="689">AVERAGE(AW725:AW736)</f>
        <v>0.21445518700848457</v>
      </c>
      <c r="BD736" s="235">
        <f>AVERAGE(AL725:AL736)</f>
        <v>0.33021319582000569</v>
      </c>
    </row>
    <row r="737" spans="9:29" x14ac:dyDescent="0.25">
      <c r="I737" s="291"/>
      <c r="W737" s="299"/>
    </row>
    <row r="738" spans="9:29" x14ac:dyDescent="0.25">
      <c r="W738" s="299"/>
    </row>
    <row r="739" spans="9:29" x14ac:dyDescent="0.25">
      <c r="W739" s="299"/>
    </row>
    <row r="740" spans="9:29" x14ac:dyDescent="0.25">
      <c r="W740" s="299"/>
      <c r="Z740" s="311"/>
      <c r="AA740" s="311"/>
      <c r="AC740" s="311"/>
    </row>
    <row r="741" spans="9:29" x14ac:dyDescent="0.25">
      <c r="W741" s="299"/>
    </row>
    <row r="742" spans="9:29" x14ac:dyDescent="0.25">
      <c r="W742" s="299"/>
    </row>
    <row r="743" spans="9:29" x14ac:dyDescent="0.25">
      <c r="W743" s="299"/>
    </row>
    <row r="744" spans="9:29" x14ac:dyDescent="0.25">
      <c r="W744" s="299"/>
    </row>
    <row r="745" spans="9:29" x14ac:dyDescent="0.25">
      <c r="W745" s="299"/>
    </row>
    <row r="746" spans="9:29" x14ac:dyDescent="0.25">
      <c r="W746" s="299"/>
    </row>
    <row r="747" spans="9:29" x14ac:dyDescent="0.25">
      <c r="W747" s="299"/>
    </row>
    <row r="748" spans="9:29" x14ac:dyDescent="0.25">
      <c r="W748" s="299"/>
    </row>
    <row r="749" spans="9:29" x14ac:dyDescent="0.25">
      <c r="W749" s="299"/>
    </row>
    <row r="750" spans="9:29" x14ac:dyDescent="0.25">
      <c r="W750" s="299"/>
    </row>
    <row r="751" spans="9:29" x14ac:dyDescent="0.25">
      <c r="W751" s="299"/>
    </row>
    <row r="752" spans="9:29" x14ac:dyDescent="0.25">
      <c r="W752" s="299"/>
    </row>
    <row r="753" spans="23:23" x14ac:dyDescent="0.25">
      <c r="W753" s="299"/>
    </row>
    <row r="754" spans="23:23" x14ac:dyDescent="0.25">
      <c r="W754" s="299"/>
    </row>
    <row r="755" spans="23:23" x14ac:dyDescent="0.25">
      <c r="W755" s="299"/>
    </row>
    <row r="756" spans="23:23" x14ac:dyDescent="0.25">
      <c r="W756" s="299"/>
    </row>
    <row r="757" spans="23:23" x14ac:dyDescent="0.25">
      <c r="W757" s="299"/>
    </row>
    <row r="758" spans="23:23" ht="12.75" x14ac:dyDescent="0.2">
      <c r="W758" s="299"/>
    </row>
    <row r="759" spans="23:23" ht="12.75" x14ac:dyDescent="0.2">
      <c r="W759" s="299"/>
    </row>
    <row r="760" spans="23:23" x14ac:dyDescent="0.25">
      <c r="W760" s="299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736"/>
  <sheetViews>
    <sheetView workbookViewId="0">
      <pane xSplit="2" ySplit="4" topLeftCell="C5" activePane="bottomRight" state="frozen"/>
      <selection activeCell="J42" sqref="J42"/>
      <selection pane="topRight" activeCell="J42" sqref="J42"/>
      <selection pane="bottomLeft" activeCell="J42" sqref="J42"/>
      <selection pane="bottomRight" sqref="A1:A2"/>
    </sheetView>
  </sheetViews>
  <sheetFormatPr defaultColWidth="9.109375" defaultRowHeight="13.2" x14ac:dyDescent="0.25"/>
  <cols>
    <col min="1" max="1" width="5" style="283" customWidth="1"/>
    <col min="2" max="2" width="6.109375" style="283" customWidth="1"/>
    <col min="3" max="3" width="11.5546875" style="217" customWidth="1"/>
    <col min="4" max="5" width="12.5546875" style="217" customWidth="1"/>
    <col min="6" max="6" width="14.6640625" style="217" customWidth="1"/>
    <col min="7" max="7" width="17.88671875" style="217" customWidth="1"/>
    <col min="8" max="9" width="16.5546875" style="217" customWidth="1"/>
    <col min="10" max="10" width="12.88671875" style="217" customWidth="1"/>
    <col min="11" max="11" width="10.5546875" style="217" customWidth="1"/>
    <col min="12" max="12" width="11.44140625" style="217" customWidth="1"/>
    <col min="13" max="13" width="9.109375" style="217" customWidth="1"/>
    <col min="14" max="14" width="12.33203125" style="217" customWidth="1"/>
    <col min="15" max="15" width="13" style="217" customWidth="1"/>
    <col min="16" max="16" width="24.88671875" style="217" customWidth="1"/>
    <col min="17" max="17" width="14.44140625" style="217" customWidth="1"/>
    <col min="18" max="18" width="16.44140625" style="217" customWidth="1"/>
    <col min="19" max="19" width="13" style="217" customWidth="1"/>
    <col min="20" max="36" width="9.109375" style="217" customWidth="1"/>
    <col min="37" max="16384" width="9.109375" style="217"/>
  </cols>
  <sheetData>
    <row r="1" spans="1:35" x14ac:dyDescent="0.25">
      <c r="A1" s="314" t="s">
        <v>347</v>
      </c>
    </row>
    <row r="2" spans="1:35" x14ac:dyDescent="0.25">
      <c r="A2" s="314" t="s">
        <v>342</v>
      </c>
    </row>
    <row r="4" spans="1:35" s="280" customFormat="1" ht="52.8" x14ac:dyDescent="0.25">
      <c r="A4" s="279" t="s">
        <v>15</v>
      </c>
      <c r="B4" s="279" t="s">
        <v>16</v>
      </c>
      <c r="C4" s="280" t="s">
        <v>283</v>
      </c>
      <c r="D4" s="280" t="s">
        <v>198</v>
      </c>
      <c r="E4" s="280" t="s">
        <v>336</v>
      </c>
      <c r="F4" s="280" t="s">
        <v>290</v>
      </c>
      <c r="G4" s="280" t="s">
        <v>291</v>
      </c>
      <c r="H4" s="281" t="s">
        <v>292</v>
      </c>
      <c r="I4" s="281" t="s">
        <v>293</v>
      </c>
      <c r="J4" s="282" t="s">
        <v>294</v>
      </c>
      <c r="K4" s="282" t="s">
        <v>295</v>
      </c>
      <c r="L4" s="280" t="s">
        <v>296</v>
      </c>
      <c r="M4" s="280" t="s">
        <v>297</v>
      </c>
      <c r="N4" s="281" t="s">
        <v>298</v>
      </c>
      <c r="O4" s="281" t="s">
        <v>299</v>
      </c>
      <c r="P4" s="281" t="s">
        <v>309</v>
      </c>
      <c r="Q4" s="281" t="s">
        <v>310</v>
      </c>
      <c r="R4" s="281" t="s">
        <v>301</v>
      </c>
      <c r="S4" s="281" t="s">
        <v>302</v>
      </c>
      <c r="T4" s="280" t="s">
        <v>311</v>
      </c>
      <c r="U4" s="280" t="s">
        <v>312</v>
      </c>
      <c r="V4" s="280" t="s">
        <v>313</v>
      </c>
      <c r="W4" s="280" t="s">
        <v>314</v>
      </c>
      <c r="X4" s="280" t="s">
        <v>317</v>
      </c>
      <c r="Y4" s="280" t="s">
        <v>315</v>
      </c>
      <c r="Z4" s="280" t="s">
        <v>316</v>
      </c>
      <c r="AA4" s="280" t="s">
        <v>318</v>
      </c>
      <c r="AB4" s="280" t="s">
        <v>319</v>
      </c>
      <c r="AC4" s="280" t="s">
        <v>320</v>
      </c>
      <c r="AD4" s="280" t="s">
        <v>322</v>
      </c>
      <c r="AE4" s="280" t="s">
        <v>321</v>
      </c>
      <c r="AF4" s="280" t="s">
        <v>323</v>
      </c>
      <c r="AH4" s="280" t="s">
        <v>331</v>
      </c>
      <c r="AI4" s="280" t="s">
        <v>332</v>
      </c>
    </row>
    <row r="5" spans="1:35" x14ac:dyDescent="0.25">
      <c r="A5" s="283">
        <v>1980</v>
      </c>
      <c r="B5" s="283">
        <v>1</v>
      </c>
    </row>
    <row r="6" spans="1:35" x14ac:dyDescent="0.25">
      <c r="A6" s="283">
        <v>1980</v>
      </c>
      <c r="B6" s="283">
        <v>2</v>
      </c>
    </row>
    <row r="7" spans="1:35" x14ac:dyDescent="0.25">
      <c r="A7" s="283">
        <v>1980</v>
      </c>
      <c r="B7" s="283">
        <v>3</v>
      </c>
    </row>
    <row r="8" spans="1:35" x14ac:dyDescent="0.25">
      <c r="A8" s="283">
        <v>1980</v>
      </c>
      <c r="B8" s="283">
        <v>4</v>
      </c>
    </row>
    <row r="9" spans="1:35" x14ac:dyDescent="0.25">
      <c r="A9" s="283">
        <v>1980</v>
      </c>
      <c r="B9" s="283">
        <v>5</v>
      </c>
    </row>
    <row r="10" spans="1:35" x14ac:dyDescent="0.25">
      <c r="A10" s="283">
        <v>1980</v>
      </c>
      <c r="B10" s="283">
        <v>6</v>
      </c>
    </row>
    <row r="11" spans="1:35" x14ac:dyDescent="0.25">
      <c r="A11" s="283">
        <v>1980</v>
      </c>
      <c r="B11" s="283">
        <v>7</v>
      </c>
    </row>
    <row r="12" spans="1:35" x14ac:dyDescent="0.25">
      <c r="A12" s="283">
        <v>1980</v>
      </c>
      <c r="B12" s="283">
        <v>8</v>
      </c>
    </row>
    <row r="13" spans="1:35" x14ac:dyDescent="0.25">
      <c r="A13" s="283">
        <v>1980</v>
      </c>
      <c r="B13" s="283">
        <v>9</v>
      </c>
    </row>
    <row r="14" spans="1:35" x14ac:dyDescent="0.25">
      <c r="A14" s="283">
        <v>1980</v>
      </c>
      <c r="B14" s="283">
        <v>10</v>
      </c>
    </row>
    <row r="15" spans="1:35" x14ac:dyDescent="0.25">
      <c r="A15" s="283">
        <v>1980</v>
      </c>
      <c r="B15" s="283">
        <v>11</v>
      </c>
    </row>
    <row r="16" spans="1:35" x14ac:dyDescent="0.25">
      <c r="A16" s="283">
        <v>1980</v>
      </c>
      <c r="B16" s="283">
        <v>12</v>
      </c>
    </row>
    <row r="17" spans="1:2" x14ac:dyDescent="0.25">
      <c r="A17" s="283">
        <v>1981</v>
      </c>
      <c r="B17" s="283">
        <v>1</v>
      </c>
    </row>
    <row r="18" spans="1:2" x14ac:dyDescent="0.25">
      <c r="A18" s="283">
        <v>1981</v>
      </c>
      <c r="B18" s="283">
        <v>2</v>
      </c>
    </row>
    <row r="19" spans="1:2" x14ac:dyDescent="0.25">
      <c r="A19" s="283">
        <v>1981</v>
      </c>
      <c r="B19" s="283">
        <v>3</v>
      </c>
    </row>
    <row r="20" spans="1:2" x14ac:dyDescent="0.25">
      <c r="A20" s="283">
        <v>1981</v>
      </c>
      <c r="B20" s="283">
        <v>4</v>
      </c>
    </row>
    <row r="21" spans="1:2" x14ac:dyDescent="0.25">
      <c r="A21" s="283">
        <v>1981</v>
      </c>
      <c r="B21" s="283">
        <v>5</v>
      </c>
    </row>
    <row r="22" spans="1:2" x14ac:dyDescent="0.25">
      <c r="A22" s="283">
        <v>1981</v>
      </c>
      <c r="B22" s="283">
        <v>6</v>
      </c>
    </row>
    <row r="23" spans="1:2" x14ac:dyDescent="0.25">
      <c r="A23" s="283">
        <v>1981</v>
      </c>
      <c r="B23" s="283">
        <v>7</v>
      </c>
    </row>
    <row r="24" spans="1:2" x14ac:dyDescent="0.25">
      <c r="A24" s="283">
        <v>1981</v>
      </c>
      <c r="B24" s="283">
        <v>8</v>
      </c>
    </row>
    <row r="25" spans="1:2" x14ac:dyDescent="0.25">
      <c r="A25" s="283">
        <v>1981</v>
      </c>
      <c r="B25" s="283">
        <v>9</v>
      </c>
    </row>
    <row r="26" spans="1:2" x14ac:dyDescent="0.25">
      <c r="A26" s="283">
        <v>1981</v>
      </c>
      <c r="B26" s="283">
        <v>10</v>
      </c>
    </row>
    <row r="27" spans="1:2" x14ac:dyDescent="0.25">
      <c r="A27" s="283">
        <v>1981</v>
      </c>
      <c r="B27" s="283">
        <v>11</v>
      </c>
    </row>
    <row r="28" spans="1:2" x14ac:dyDescent="0.25">
      <c r="A28" s="283">
        <v>1981</v>
      </c>
      <c r="B28" s="283">
        <v>12</v>
      </c>
    </row>
    <row r="29" spans="1:2" x14ac:dyDescent="0.25">
      <c r="A29" s="283">
        <v>1982</v>
      </c>
      <c r="B29" s="283">
        <v>1</v>
      </c>
    </row>
    <row r="30" spans="1:2" x14ac:dyDescent="0.25">
      <c r="A30" s="283">
        <v>1982</v>
      </c>
      <c r="B30" s="283">
        <v>2</v>
      </c>
    </row>
    <row r="31" spans="1:2" x14ac:dyDescent="0.25">
      <c r="A31" s="283">
        <v>1982</v>
      </c>
      <c r="B31" s="283">
        <v>3</v>
      </c>
    </row>
    <row r="32" spans="1:2" x14ac:dyDescent="0.25">
      <c r="A32" s="283">
        <v>1982</v>
      </c>
      <c r="B32" s="283">
        <v>4</v>
      </c>
    </row>
    <row r="33" spans="1:2" x14ac:dyDescent="0.25">
      <c r="A33" s="283">
        <v>1982</v>
      </c>
      <c r="B33" s="283">
        <v>5</v>
      </c>
    </row>
    <row r="34" spans="1:2" x14ac:dyDescent="0.25">
      <c r="A34" s="283">
        <v>1982</v>
      </c>
      <c r="B34" s="283">
        <v>6</v>
      </c>
    </row>
    <row r="35" spans="1:2" x14ac:dyDescent="0.25">
      <c r="A35" s="283">
        <v>1982</v>
      </c>
      <c r="B35" s="283">
        <v>7</v>
      </c>
    </row>
    <row r="36" spans="1:2" x14ac:dyDescent="0.25">
      <c r="A36" s="283">
        <v>1982</v>
      </c>
      <c r="B36" s="283">
        <v>8</v>
      </c>
    </row>
    <row r="37" spans="1:2" x14ac:dyDescent="0.25">
      <c r="A37" s="283">
        <v>1982</v>
      </c>
      <c r="B37" s="283">
        <v>9</v>
      </c>
    </row>
    <row r="38" spans="1:2" x14ac:dyDescent="0.25">
      <c r="A38" s="283">
        <v>1982</v>
      </c>
      <c r="B38" s="283">
        <v>10</v>
      </c>
    </row>
    <row r="39" spans="1:2" x14ac:dyDescent="0.25">
      <c r="A39" s="283">
        <v>1982</v>
      </c>
      <c r="B39" s="283">
        <v>11</v>
      </c>
    </row>
    <row r="40" spans="1:2" x14ac:dyDescent="0.25">
      <c r="A40" s="283">
        <v>1982</v>
      </c>
      <c r="B40" s="283">
        <v>12</v>
      </c>
    </row>
    <row r="41" spans="1:2" x14ac:dyDescent="0.25">
      <c r="A41" s="283">
        <v>1983</v>
      </c>
      <c r="B41" s="283">
        <v>1</v>
      </c>
    </row>
    <row r="42" spans="1:2" x14ac:dyDescent="0.25">
      <c r="A42" s="283">
        <v>1983</v>
      </c>
      <c r="B42" s="283">
        <v>2</v>
      </c>
    </row>
    <row r="43" spans="1:2" x14ac:dyDescent="0.25">
      <c r="A43" s="283">
        <v>1983</v>
      </c>
      <c r="B43" s="283">
        <v>3</v>
      </c>
    </row>
    <row r="44" spans="1:2" x14ac:dyDescent="0.25">
      <c r="A44" s="283">
        <v>1983</v>
      </c>
      <c r="B44" s="283">
        <v>4</v>
      </c>
    </row>
    <row r="45" spans="1:2" x14ac:dyDescent="0.25">
      <c r="A45" s="283">
        <v>1983</v>
      </c>
      <c r="B45" s="283">
        <v>5</v>
      </c>
    </row>
    <row r="46" spans="1:2" x14ac:dyDescent="0.25">
      <c r="A46" s="283">
        <v>1983</v>
      </c>
      <c r="B46" s="283">
        <v>6</v>
      </c>
    </row>
    <row r="47" spans="1:2" x14ac:dyDescent="0.25">
      <c r="A47" s="283">
        <v>1983</v>
      </c>
      <c r="B47" s="283">
        <v>7</v>
      </c>
    </row>
    <row r="48" spans="1:2" x14ac:dyDescent="0.25">
      <c r="A48" s="283">
        <v>1983</v>
      </c>
      <c r="B48" s="283">
        <v>8</v>
      </c>
    </row>
    <row r="49" spans="1:2" x14ac:dyDescent="0.25">
      <c r="A49" s="283">
        <v>1983</v>
      </c>
      <c r="B49" s="283">
        <v>9</v>
      </c>
    </row>
    <row r="50" spans="1:2" x14ac:dyDescent="0.25">
      <c r="A50" s="283">
        <v>1983</v>
      </c>
      <c r="B50" s="283">
        <v>10</v>
      </c>
    </row>
    <row r="51" spans="1:2" x14ac:dyDescent="0.25">
      <c r="A51" s="283">
        <v>1983</v>
      </c>
      <c r="B51" s="283">
        <v>11</v>
      </c>
    </row>
    <row r="52" spans="1:2" x14ac:dyDescent="0.25">
      <c r="A52" s="283">
        <v>1983</v>
      </c>
      <c r="B52" s="283">
        <v>12</v>
      </c>
    </row>
    <row r="53" spans="1:2" x14ac:dyDescent="0.25">
      <c r="A53" s="283">
        <v>1984</v>
      </c>
      <c r="B53" s="283">
        <v>1</v>
      </c>
    </row>
    <row r="54" spans="1:2" x14ac:dyDescent="0.25">
      <c r="A54" s="283">
        <v>1984</v>
      </c>
      <c r="B54" s="283">
        <v>2</v>
      </c>
    </row>
    <row r="55" spans="1:2" x14ac:dyDescent="0.25">
      <c r="A55" s="283">
        <v>1984</v>
      </c>
      <c r="B55" s="283">
        <v>3</v>
      </c>
    </row>
    <row r="56" spans="1:2" x14ac:dyDescent="0.25">
      <c r="A56" s="283">
        <v>1984</v>
      </c>
      <c r="B56" s="283">
        <v>4</v>
      </c>
    </row>
    <row r="57" spans="1:2" x14ac:dyDescent="0.25">
      <c r="A57" s="283">
        <v>1984</v>
      </c>
      <c r="B57" s="283">
        <v>5</v>
      </c>
    </row>
    <row r="58" spans="1:2" x14ac:dyDescent="0.25">
      <c r="A58" s="283">
        <v>1984</v>
      </c>
      <c r="B58" s="283">
        <v>6</v>
      </c>
    </row>
    <row r="59" spans="1:2" x14ac:dyDescent="0.25">
      <c r="A59" s="283">
        <v>1984</v>
      </c>
      <c r="B59" s="283">
        <v>7</v>
      </c>
    </row>
    <row r="60" spans="1:2" x14ac:dyDescent="0.25">
      <c r="A60" s="283">
        <v>1984</v>
      </c>
      <c r="B60" s="283">
        <v>8</v>
      </c>
    </row>
    <row r="61" spans="1:2" x14ac:dyDescent="0.25">
      <c r="A61" s="283">
        <v>1984</v>
      </c>
      <c r="B61" s="283">
        <v>9</v>
      </c>
    </row>
    <row r="62" spans="1:2" x14ac:dyDescent="0.25">
      <c r="A62" s="283">
        <v>1984</v>
      </c>
      <c r="B62" s="283">
        <v>10</v>
      </c>
    </row>
    <row r="63" spans="1:2" x14ac:dyDescent="0.25">
      <c r="A63" s="283">
        <v>1984</v>
      </c>
      <c r="B63" s="283">
        <v>11</v>
      </c>
    </row>
    <row r="64" spans="1:2" x14ac:dyDescent="0.25">
      <c r="A64" s="283">
        <v>1984</v>
      </c>
      <c r="B64" s="283">
        <v>12</v>
      </c>
    </row>
    <row r="65" spans="1:2" x14ac:dyDescent="0.25">
      <c r="A65" s="283">
        <v>1985</v>
      </c>
      <c r="B65" s="283">
        <v>1</v>
      </c>
    </row>
    <row r="66" spans="1:2" x14ac:dyDescent="0.25">
      <c r="A66" s="283">
        <v>1985</v>
      </c>
      <c r="B66" s="283">
        <v>2</v>
      </c>
    </row>
    <row r="67" spans="1:2" x14ac:dyDescent="0.25">
      <c r="A67" s="283">
        <v>1985</v>
      </c>
      <c r="B67" s="283">
        <v>3</v>
      </c>
    </row>
    <row r="68" spans="1:2" x14ac:dyDescent="0.25">
      <c r="A68" s="283">
        <v>1985</v>
      </c>
      <c r="B68" s="283">
        <v>4</v>
      </c>
    </row>
    <row r="69" spans="1:2" x14ac:dyDescent="0.25">
      <c r="A69" s="283">
        <v>1985</v>
      </c>
      <c r="B69" s="283">
        <v>5</v>
      </c>
    </row>
    <row r="70" spans="1:2" x14ac:dyDescent="0.25">
      <c r="A70" s="283">
        <v>1985</v>
      </c>
      <c r="B70" s="283">
        <v>6</v>
      </c>
    </row>
    <row r="71" spans="1:2" x14ac:dyDescent="0.25">
      <c r="A71" s="283">
        <v>1985</v>
      </c>
      <c r="B71" s="283">
        <v>7</v>
      </c>
    </row>
    <row r="72" spans="1:2" x14ac:dyDescent="0.25">
      <c r="A72" s="283">
        <v>1985</v>
      </c>
      <c r="B72" s="283">
        <v>8</v>
      </c>
    </row>
    <row r="73" spans="1:2" x14ac:dyDescent="0.25">
      <c r="A73" s="283">
        <v>1985</v>
      </c>
      <c r="B73" s="283">
        <v>9</v>
      </c>
    </row>
    <row r="74" spans="1:2" x14ac:dyDescent="0.25">
      <c r="A74" s="283">
        <v>1985</v>
      </c>
      <c r="B74" s="283">
        <v>10</v>
      </c>
    </row>
    <row r="75" spans="1:2" x14ac:dyDescent="0.25">
      <c r="A75" s="283">
        <v>1985</v>
      </c>
      <c r="B75" s="283">
        <v>11</v>
      </c>
    </row>
    <row r="76" spans="1:2" x14ac:dyDescent="0.25">
      <c r="A76" s="283">
        <v>1985</v>
      </c>
      <c r="B76" s="283">
        <v>12</v>
      </c>
    </row>
    <row r="77" spans="1:2" x14ac:dyDescent="0.25">
      <c r="A77" s="283">
        <v>1986</v>
      </c>
      <c r="B77" s="283">
        <v>1</v>
      </c>
    </row>
    <row r="78" spans="1:2" x14ac:dyDescent="0.25">
      <c r="A78" s="283">
        <v>1986</v>
      </c>
      <c r="B78" s="283">
        <v>2</v>
      </c>
    </row>
    <row r="79" spans="1:2" x14ac:dyDescent="0.25">
      <c r="A79" s="283">
        <v>1986</v>
      </c>
      <c r="B79" s="283">
        <v>3</v>
      </c>
    </row>
    <row r="80" spans="1:2" x14ac:dyDescent="0.25">
      <c r="A80" s="283">
        <v>1986</v>
      </c>
      <c r="B80" s="283">
        <v>4</v>
      </c>
    </row>
    <row r="81" spans="1:2" x14ac:dyDescent="0.25">
      <c r="A81" s="283">
        <v>1986</v>
      </c>
      <c r="B81" s="283">
        <v>5</v>
      </c>
    </row>
    <row r="82" spans="1:2" x14ac:dyDescent="0.25">
      <c r="A82" s="283">
        <v>1986</v>
      </c>
      <c r="B82" s="283">
        <v>6</v>
      </c>
    </row>
    <row r="83" spans="1:2" x14ac:dyDescent="0.25">
      <c r="A83" s="283">
        <v>1986</v>
      </c>
      <c r="B83" s="283">
        <v>7</v>
      </c>
    </row>
    <row r="84" spans="1:2" x14ac:dyDescent="0.25">
      <c r="A84" s="283">
        <v>1986</v>
      </c>
      <c r="B84" s="283">
        <v>8</v>
      </c>
    </row>
    <row r="85" spans="1:2" x14ac:dyDescent="0.25">
      <c r="A85" s="283">
        <v>1986</v>
      </c>
      <c r="B85" s="283">
        <v>9</v>
      </c>
    </row>
    <row r="86" spans="1:2" x14ac:dyDescent="0.25">
      <c r="A86" s="283">
        <v>1986</v>
      </c>
      <c r="B86" s="283">
        <v>10</v>
      </c>
    </row>
    <row r="87" spans="1:2" x14ac:dyDescent="0.25">
      <c r="A87" s="283">
        <v>1986</v>
      </c>
      <c r="B87" s="283">
        <v>11</v>
      </c>
    </row>
    <row r="88" spans="1:2" x14ac:dyDescent="0.25">
      <c r="A88" s="283">
        <v>1986</v>
      </c>
      <c r="B88" s="283">
        <v>12</v>
      </c>
    </row>
    <row r="89" spans="1:2" x14ac:dyDescent="0.25">
      <c r="A89" s="283">
        <v>1987</v>
      </c>
      <c r="B89" s="283">
        <v>1</v>
      </c>
    </row>
    <row r="90" spans="1:2" x14ac:dyDescent="0.25">
      <c r="A90" s="283">
        <v>1987</v>
      </c>
      <c r="B90" s="283">
        <v>2</v>
      </c>
    </row>
    <row r="91" spans="1:2" x14ac:dyDescent="0.25">
      <c r="A91" s="283">
        <v>1987</v>
      </c>
      <c r="B91" s="283">
        <v>3</v>
      </c>
    </row>
    <row r="92" spans="1:2" x14ac:dyDescent="0.25">
      <c r="A92" s="283">
        <v>1987</v>
      </c>
      <c r="B92" s="283">
        <v>4</v>
      </c>
    </row>
    <row r="93" spans="1:2" x14ac:dyDescent="0.25">
      <c r="A93" s="283">
        <v>1987</v>
      </c>
      <c r="B93" s="283">
        <v>5</v>
      </c>
    </row>
    <row r="94" spans="1:2" x14ac:dyDescent="0.25">
      <c r="A94" s="283">
        <v>1987</v>
      </c>
      <c r="B94" s="283">
        <v>6</v>
      </c>
    </row>
    <row r="95" spans="1:2" x14ac:dyDescent="0.25">
      <c r="A95" s="283">
        <v>1987</v>
      </c>
      <c r="B95" s="283">
        <v>7</v>
      </c>
    </row>
    <row r="96" spans="1:2" x14ac:dyDescent="0.25">
      <c r="A96" s="283">
        <v>1987</v>
      </c>
      <c r="B96" s="283">
        <v>8</v>
      </c>
    </row>
    <row r="97" spans="1:2" x14ac:dyDescent="0.25">
      <c r="A97" s="283">
        <v>1987</v>
      </c>
      <c r="B97" s="283">
        <v>9</v>
      </c>
    </row>
    <row r="98" spans="1:2" x14ac:dyDescent="0.25">
      <c r="A98" s="283">
        <v>1987</v>
      </c>
      <c r="B98" s="283">
        <v>10</v>
      </c>
    </row>
    <row r="99" spans="1:2" x14ac:dyDescent="0.25">
      <c r="A99" s="283">
        <v>1987</v>
      </c>
      <c r="B99" s="283">
        <v>11</v>
      </c>
    </row>
    <row r="100" spans="1:2" x14ac:dyDescent="0.25">
      <c r="A100" s="283">
        <v>1987</v>
      </c>
      <c r="B100" s="283">
        <v>12</v>
      </c>
    </row>
    <row r="101" spans="1:2" x14ac:dyDescent="0.25">
      <c r="A101" s="283">
        <v>1988</v>
      </c>
      <c r="B101" s="283">
        <v>1</v>
      </c>
    </row>
    <row r="102" spans="1:2" x14ac:dyDescent="0.25">
      <c r="A102" s="283">
        <v>1988</v>
      </c>
      <c r="B102" s="283">
        <v>2</v>
      </c>
    </row>
    <row r="103" spans="1:2" x14ac:dyDescent="0.25">
      <c r="A103" s="283">
        <v>1988</v>
      </c>
      <c r="B103" s="283">
        <v>3</v>
      </c>
    </row>
    <row r="104" spans="1:2" x14ac:dyDescent="0.25">
      <c r="A104" s="283">
        <v>1988</v>
      </c>
      <c r="B104" s="283">
        <v>4</v>
      </c>
    </row>
    <row r="105" spans="1:2" x14ac:dyDescent="0.25">
      <c r="A105" s="283">
        <v>1988</v>
      </c>
      <c r="B105" s="283">
        <v>5</v>
      </c>
    </row>
    <row r="106" spans="1:2" x14ac:dyDescent="0.25">
      <c r="A106" s="283">
        <v>1988</v>
      </c>
      <c r="B106" s="283">
        <v>6</v>
      </c>
    </row>
    <row r="107" spans="1:2" x14ac:dyDescent="0.25">
      <c r="A107" s="283">
        <v>1988</v>
      </c>
      <c r="B107" s="283">
        <v>7</v>
      </c>
    </row>
    <row r="108" spans="1:2" x14ac:dyDescent="0.25">
      <c r="A108" s="283">
        <v>1988</v>
      </c>
      <c r="B108" s="283">
        <v>8</v>
      </c>
    </row>
    <row r="109" spans="1:2" x14ac:dyDescent="0.25">
      <c r="A109" s="283">
        <v>1988</v>
      </c>
      <c r="B109" s="283">
        <v>9</v>
      </c>
    </row>
    <row r="110" spans="1:2" x14ac:dyDescent="0.25">
      <c r="A110" s="283">
        <v>1988</v>
      </c>
      <c r="B110" s="283">
        <v>10</v>
      </c>
    </row>
    <row r="111" spans="1:2" x14ac:dyDescent="0.25">
      <c r="A111" s="283">
        <v>1988</v>
      </c>
      <c r="B111" s="283">
        <v>11</v>
      </c>
    </row>
    <row r="112" spans="1:2" x14ac:dyDescent="0.25">
      <c r="A112" s="283">
        <v>1988</v>
      </c>
      <c r="B112" s="283">
        <v>12</v>
      </c>
    </row>
    <row r="113" spans="1:2" x14ac:dyDescent="0.25">
      <c r="A113" s="283">
        <v>1989</v>
      </c>
      <c r="B113" s="283">
        <v>1</v>
      </c>
    </row>
    <row r="114" spans="1:2" x14ac:dyDescent="0.25">
      <c r="A114" s="283">
        <v>1989</v>
      </c>
      <c r="B114" s="283">
        <v>2</v>
      </c>
    </row>
    <row r="115" spans="1:2" x14ac:dyDescent="0.25">
      <c r="A115" s="283">
        <v>1989</v>
      </c>
      <c r="B115" s="283">
        <v>3</v>
      </c>
    </row>
    <row r="116" spans="1:2" x14ac:dyDescent="0.25">
      <c r="A116" s="283">
        <v>1989</v>
      </c>
      <c r="B116" s="283">
        <v>4</v>
      </c>
    </row>
    <row r="117" spans="1:2" x14ac:dyDescent="0.25">
      <c r="A117" s="283">
        <v>1989</v>
      </c>
      <c r="B117" s="283">
        <v>5</v>
      </c>
    </row>
    <row r="118" spans="1:2" x14ac:dyDescent="0.25">
      <c r="A118" s="283">
        <v>1989</v>
      </c>
      <c r="B118" s="283">
        <v>6</v>
      </c>
    </row>
    <row r="119" spans="1:2" x14ac:dyDescent="0.25">
      <c r="A119" s="283">
        <v>1989</v>
      </c>
      <c r="B119" s="283">
        <v>7</v>
      </c>
    </row>
    <row r="120" spans="1:2" x14ac:dyDescent="0.25">
      <c r="A120" s="283">
        <v>1989</v>
      </c>
      <c r="B120" s="283">
        <v>8</v>
      </c>
    </row>
    <row r="121" spans="1:2" x14ac:dyDescent="0.25">
      <c r="A121" s="283">
        <v>1989</v>
      </c>
      <c r="B121" s="283">
        <v>9</v>
      </c>
    </row>
    <row r="122" spans="1:2" x14ac:dyDescent="0.25">
      <c r="A122" s="283">
        <v>1989</v>
      </c>
      <c r="B122" s="283">
        <v>10</v>
      </c>
    </row>
    <row r="123" spans="1:2" x14ac:dyDescent="0.25">
      <c r="A123" s="283">
        <v>1989</v>
      </c>
      <c r="B123" s="283">
        <v>11</v>
      </c>
    </row>
    <row r="124" spans="1:2" x14ac:dyDescent="0.25">
      <c r="A124" s="283">
        <v>1989</v>
      </c>
      <c r="B124" s="283">
        <v>12</v>
      </c>
    </row>
    <row r="125" spans="1:2" x14ac:dyDescent="0.25">
      <c r="A125" s="283">
        <v>1990</v>
      </c>
      <c r="B125" s="283">
        <v>1</v>
      </c>
    </row>
    <row r="126" spans="1:2" x14ac:dyDescent="0.25">
      <c r="A126" s="283">
        <v>1990</v>
      </c>
      <c r="B126" s="283">
        <v>2</v>
      </c>
    </row>
    <row r="127" spans="1:2" x14ac:dyDescent="0.25">
      <c r="A127" s="283">
        <v>1990</v>
      </c>
      <c r="B127" s="283">
        <v>3</v>
      </c>
    </row>
    <row r="128" spans="1:2" x14ac:dyDescent="0.25">
      <c r="A128" s="283">
        <v>1990</v>
      </c>
      <c r="B128" s="283">
        <v>4</v>
      </c>
    </row>
    <row r="129" spans="1:2" x14ac:dyDescent="0.25">
      <c r="A129" s="283">
        <v>1990</v>
      </c>
      <c r="B129" s="283">
        <v>5</v>
      </c>
    </row>
    <row r="130" spans="1:2" x14ac:dyDescent="0.25">
      <c r="A130" s="283">
        <v>1990</v>
      </c>
      <c r="B130" s="283">
        <v>6</v>
      </c>
    </row>
    <row r="131" spans="1:2" x14ac:dyDescent="0.25">
      <c r="A131" s="283">
        <v>1990</v>
      </c>
      <c r="B131" s="283">
        <v>7</v>
      </c>
    </row>
    <row r="132" spans="1:2" x14ac:dyDescent="0.25">
      <c r="A132" s="283">
        <v>1990</v>
      </c>
      <c r="B132" s="283">
        <v>8</v>
      </c>
    </row>
    <row r="133" spans="1:2" x14ac:dyDescent="0.25">
      <c r="A133" s="283">
        <v>1990</v>
      </c>
      <c r="B133" s="283">
        <v>9</v>
      </c>
    </row>
    <row r="134" spans="1:2" x14ac:dyDescent="0.25">
      <c r="A134" s="283">
        <v>1990</v>
      </c>
      <c r="B134" s="283">
        <v>10</v>
      </c>
    </row>
    <row r="135" spans="1:2" x14ac:dyDescent="0.25">
      <c r="A135" s="283">
        <v>1990</v>
      </c>
      <c r="B135" s="283">
        <v>11</v>
      </c>
    </row>
    <row r="136" spans="1:2" x14ac:dyDescent="0.25">
      <c r="A136" s="283">
        <v>1990</v>
      </c>
      <c r="B136" s="283">
        <v>12</v>
      </c>
    </row>
    <row r="137" spans="1:2" x14ac:dyDescent="0.25">
      <c r="A137" s="283">
        <v>1991</v>
      </c>
      <c r="B137" s="283">
        <v>1</v>
      </c>
    </row>
    <row r="138" spans="1:2" x14ac:dyDescent="0.25">
      <c r="A138" s="283">
        <v>1991</v>
      </c>
      <c r="B138" s="283">
        <v>2</v>
      </c>
    </row>
    <row r="139" spans="1:2" x14ac:dyDescent="0.25">
      <c r="A139" s="283">
        <v>1991</v>
      </c>
      <c r="B139" s="283">
        <v>3</v>
      </c>
    </row>
    <row r="140" spans="1:2" x14ac:dyDescent="0.25">
      <c r="A140" s="283">
        <v>1991</v>
      </c>
      <c r="B140" s="283">
        <v>4</v>
      </c>
    </row>
    <row r="141" spans="1:2" x14ac:dyDescent="0.25">
      <c r="A141" s="283">
        <v>1991</v>
      </c>
      <c r="B141" s="283">
        <v>5</v>
      </c>
    </row>
    <row r="142" spans="1:2" x14ac:dyDescent="0.25">
      <c r="A142" s="283">
        <v>1991</v>
      </c>
      <c r="B142" s="283">
        <v>6</v>
      </c>
    </row>
    <row r="143" spans="1:2" x14ac:dyDescent="0.25">
      <c r="A143" s="283">
        <v>1991</v>
      </c>
      <c r="B143" s="283">
        <v>7</v>
      </c>
    </row>
    <row r="144" spans="1:2" x14ac:dyDescent="0.25">
      <c r="A144" s="283">
        <v>1991</v>
      </c>
      <c r="B144" s="283">
        <v>8</v>
      </c>
    </row>
    <row r="145" spans="1:2" x14ac:dyDescent="0.25">
      <c r="A145" s="283">
        <v>1991</v>
      </c>
      <c r="B145" s="283">
        <v>9</v>
      </c>
    </row>
    <row r="146" spans="1:2" x14ac:dyDescent="0.25">
      <c r="A146" s="283">
        <v>1991</v>
      </c>
      <c r="B146" s="283">
        <v>10</v>
      </c>
    </row>
    <row r="147" spans="1:2" x14ac:dyDescent="0.25">
      <c r="A147" s="283">
        <v>1991</v>
      </c>
      <c r="B147" s="283">
        <v>11</v>
      </c>
    </row>
    <row r="148" spans="1:2" x14ac:dyDescent="0.25">
      <c r="A148" s="283">
        <v>1991</v>
      </c>
      <c r="B148" s="283">
        <v>12</v>
      </c>
    </row>
    <row r="149" spans="1:2" x14ac:dyDescent="0.25">
      <c r="A149" s="283">
        <v>1992</v>
      </c>
      <c r="B149" s="283">
        <v>1</v>
      </c>
    </row>
    <row r="150" spans="1:2" x14ac:dyDescent="0.25">
      <c r="A150" s="283">
        <v>1992</v>
      </c>
      <c r="B150" s="283">
        <v>2</v>
      </c>
    </row>
    <row r="151" spans="1:2" x14ac:dyDescent="0.25">
      <c r="A151" s="283">
        <v>1992</v>
      </c>
      <c r="B151" s="283">
        <v>3</v>
      </c>
    </row>
    <row r="152" spans="1:2" x14ac:dyDescent="0.25">
      <c r="A152" s="283">
        <v>1992</v>
      </c>
      <c r="B152" s="283">
        <v>4</v>
      </c>
    </row>
    <row r="153" spans="1:2" x14ac:dyDescent="0.25">
      <c r="A153" s="283">
        <v>1992</v>
      </c>
      <c r="B153" s="283">
        <v>5</v>
      </c>
    </row>
    <row r="154" spans="1:2" x14ac:dyDescent="0.25">
      <c r="A154" s="283">
        <v>1992</v>
      </c>
      <c r="B154" s="283">
        <v>6</v>
      </c>
    </row>
    <row r="155" spans="1:2" x14ac:dyDescent="0.25">
      <c r="A155" s="283">
        <v>1992</v>
      </c>
      <c r="B155" s="283">
        <v>7</v>
      </c>
    </row>
    <row r="156" spans="1:2" x14ac:dyDescent="0.25">
      <c r="A156" s="283">
        <v>1992</v>
      </c>
      <c r="B156" s="283">
        <v>8</v>
      </c>
    </row>
    <row r="157" spans="1:2" x14ac:dyDescent="0.25">
      <c r="A157" s="283">
        <v>1992</v>
      </c>
      <c r="B157" s="283">
        <v>9</v>
      </c>
    </row>
    <row r="158" spans="1:2" x14ac:dyDescent="0.25">
      <c r="A158" s="283">
        <v>1992</v>
      </c>
      <c r="B158" s="283">
        <v>10</v>
      </c>
    </row>
    <row r="159" spans="1:2" x14ac:dyDescent="0.25">
      <c r="A159" s="283">
        <v>1992</v>
      </c>
      <c r="B159" s="283">
        <v>11</v>
      </c>
    </row>
    <row r="160" spans="1:2" x14ac:dyDescent="0.25">
      <c r="A160" s="283">
        <v>1992</v>
      </c>
      <c r="B160" s="283">
        <v>12</v>
      </c>
    </row>
    <row r="161" spans="1:2" x14ac:dyDescent="0.25">
      <c r="A161" s="283">
        <v>1993</v>
      </c>
      <c r="B161" s="283">
        <v>1</v>
      </c>
    </row>
    <row r="162" spans="1:2" x14ac:dyDescent="0.25">
      <c r="A162" s="283">
        <v>1993</v>
      </c>
      <c r="B162" s="283">
        <v>2</v>
      </c>
    </row>
    <row r="163" spans="1:2" x14ac:dyDescent="0.25">
      <c r="A163" s="283">
        <v>1993</v>
      </c>
      <c r="B163" s="283">
        <v>3</v>
      </c>
    </row>
    <row r="164" spans="1:2" x14ac:dyDescent="0.25">
      <c r="A164" s="283">
        <v>1993</v>
      </c>
      <c r="B164" s="283">
        <v>4</v>
      </c>
    </row>
    <row r="165" spans="1:2" x14ac:dyDescent="0.25">
      <c r="A165" s="283">
        <v>1993</v>
      </c>
      <c r="B165" s="283">
        <v>5</v>
      </c>
    </row>
    <row r="166" spans="1:2" x14ac:dyDescent="0.25">
      <c r="A166" s="283">
        <v>1993</v>
      </c>
      <c r="B166" s="283">
        <v>6</v>
      </c>
    </row>
    <row r="167" spans="1:2" x14ac:dyDescent="0.25">
      <c r="A167" s="283">
        <v>1993</v>
      </c>
      <c r="B167" s="283">
        <v>7</v>
      </c>
    </row>
    <row r="168" spans="1:2" x14ac:dyDescent="0.25">
      <c r="A168" s="283">
        <v>1993</v>
      </c>
      <c r="B168" s="283">
        <v>8</v>
      </c>
    </row>
    <row r="169" spans="1:2" x14ac:dyDescent="0.25">
      <c r="A169" s="283">
        <v>1993</v>
      </c>
      <c r="B169" s="283">
        <v>9</v>
      </c>
    </row>
    <row r="170" spans="1:2" x14ac:dyDescent="0.25">
      <c r="A170" s="283">
        <v>1993</v>
      </c>
      <c r="B170" s="283">
        <v>10</v>
      </c>
    </row>
    <row r="171" spans="1:2" x14ac:dyDescent="0.25">
      <c r="A171" s="283">
        <v>1993</v>
      </c>
      <c r="B171" s="283">
        <v>11</v>
      </c>
    </row>
    <row r="172" spans="1:2" x14ac:dyDescent="0.25">
      <c r="A172" s="283">
        <v>1993</v>
      </c>
      <c r="B172" s="283">
        <v>12</v>
      </c>
    </row>
    <row r="173" spans="1:2" x14ac:dyDescent="0.25">
      <c r="A173" s="283">
        <v>1994</v>
      </c>
      <c r="B173" s="283">
        <v>1</v>
      </c>
    </row>
    <row r="174" spans="1:2" x14ac:dyDescent="0.25">
      <c r="A174" s="283">
        <v>1994</v>
      </c>
      <c r="B174" s="283">
        <v>2</v>
      </c>
    </row>
    <row r="175" spans="1:2" x14ac:dyDescent="0.25">
      <c r="A175" s="283">
        <v>1994</v>
      </c>
      <c r="B175" s="283">
        <v>3</v>
      </c>
    </row>
    <row r="176" spans="1:2" x14ac:dyDescent="0.25">
      <c r="A176" s="283">
        <v>1994</v>
      </c>
      <c r="B176" s="283">
        <v>4</v>
      </c>
    </row>
    <row r="177" spans="1:11" x14ac:dyDescent="0.25">
      <c r="A177" s="283">
        <v>1994</v>
      </c>
      <c r="B177" s="283">
        <v>5</v>
      </c>
    </row>
    <row r="178" spans="1:11" x14ac:dyDescent="0.25">
      <c r="A178" s="283">
        <v>1994</v>
      </c>
      <c r="B178" s="283">
        <v>6</v>
      </c>
    </row>
    <row r="179" spans="1:11" x14ac:dyDescent="0.25">
      <c r="A179" s="283">
        <v>1994</v>
      </c>
      <c r="B179" s="283">
        <v>7</v>
      </c>
    </row>
    <row r="180" spans="1:11" x14ac:dyDescent="0.25">
      <c r="A180" s="283">
        <v>1994</v>
      </c>
      <c r="B180" s="283">
        <v>8</v>
      </c>
    </row>
    <row r="181" spans="1:11" x14ac:dyDescent="0.25">
      <c r="A181" s="283">
        <v>1994</v>
      </c>
      <c r="B181" s="283">
        <v>9</v>
      </c>
    </row>
    <row r="182" spans="1:11" x14ac:dyDescent="0.25">
      <c r="A182" s="283">
        <v>1994</v>
      </c>
      <c r="B182" s="283">
        <v>10</v>
      </c>
    </row>
    <row r="183" spans="1:11" x14ac:dyDescent="0.25">
      <c r="A183" s="283">
        <v>1994</v>
      </c>
      <c r="B183" s="283">
        <v>11</v>
      </c>
    </row>
    <row r="184" spans="1:11" x14ac:dyDescent="0.25">
      <c r="A184" s="283">
        <v>1994</v>
      </c>
      <c r="B184" s="283">
        <v>12</v>
      </c>
    </row>
    <row r="185" spans="1:11" x14ac:dyDescent="0.25">
      <c r="A185" s="283">
        <v>1995</v>
      </c>
      <c r="B185" s="283">
        <v>1</v>
      </c>
      <c r="C185" s="217">
        <v>6.8677878592014032</v>
      </c>
      <c r="D185" s="217">
        <f>C185/Economics!E185</f>
        <v>4.552223503667622</v>
      </c>
      <c r="F185" s="217">
        <f>C185/C$305</f>
        <v>0.78894411388556152</v>
      </c>
      <c r="G185" s="217">
        <f>D185/D$305</f>
        <v>1.0059647550228366</v>
      </c>
    </row>
    <row r="186" spans="1:11" x14ac:dyDescent="0.25">
      <c r="A186" s="283">
        <v>1995</v>
      </c>
      <c r="B186" s="283">
        <v>2</v>
      </c>
      <c r="C186" s="217">
        <v>6.9659914318076916</v>
      </c>
      <c r="D186" s="217">
        <f>C186/Economics!E186</f>
        <v>4.6036687221544783</v>
      </c>
      <c r="F186" s="217">
        <f>C186/C$306</f>
        <v>0.78651734418360653</v>
      </c>
      <c r="G186" s="217">
        <f>D186/D$306</f>
        <v>1.0013740127163706</v>
      </c>
      <c r="H186" s="284"/>
      <c r="I186" s="284"/>
      <c r="J186" s="284"/>
      <c r="K186" s="284"/>
    </row>
    <row r="187" spans="1:11" x14ac:dyDescent="0.25">
      <c r="A187" s="283">
        <v>1995</v>
      </c>
      <c r="B187" s="283">
        <v>3</v>
      </c>
      <c r="C187" s="217">
        <v>6.8796646791670941</v>
      </c>
      <c r="D187" s="217">
        <f>C187/Economics!E187</f>
        <v>4.5347312633162824</v>
      </c>
      <c r="E187" s="217">
        <f t="shared" ref="E187:E193" si="0">AVERAGE(D185:D187)</f>
        <v>4.5635411630461276</v>
      </c>
      <c r="F187" s="217">
        <f>C187/C$307</f>
        <v>0.76614763699755628</v>
      </c>
      <c r="G187" s="217">
        <f>D187/D$307</f>
        <v>0.97478578790493209</v>
      </c>
      <c r="H187" s="284"/>
      <c r="I187" s="284"/>
      <c r="J187" s="284"/>
      <c r="K187" s="284"/>
    </row>
    <row r="188" spans="1:11" x14ac:dyDescent="0.25">
      <c r="A188" s="283">
        <v>1995</v>
      </c>
      <c r="B188" s="283">
        <v>4</v>
      </c>
      <c r="C188" s="217">
        <v>6.9196849375886105</v>
      </c>
      <c r="D188" s="217">
        <f>C188/Economics!E188</f>
        <v>4.5494312541673967</v>
      </c>
      <c r="E188" s="217">
        <f t="shared" si="0"/>
        <v>4.5626104132127194</v>
      </c>
      <c r="F188" s="217">
        <f>C188/C$308</f>
        <v>0.77241332284828312</v>
      </c>
      <c r="G188" s="217">
        <f>D188/D$308</f>
        <v>0.98350239003929374</v>
      </c>
      <c r="H188" s="284"/>
      <c r="I188" s="284"/>
      <c r="J188" s="284"/>
      <c r="K188" s="284"/>
    </row>
    <row r="189" spans="1:11" x14ac:dyDescent="0.25">
      <c r="A189" s="283">
        <v>1995</v>
      </c>
      <c r="B189" s="283">
        <v>5</v>
      </c>
      <c r="C189" s="217">
        <v>6.9219932647930165</v>
      </c>
      <c r="D189" s="217">
        <f>C189/Economics!E189</f>
        <v>4.542033800024134</v>
      </c>
      <c r="E189" s="217">
        <f t="shared" si="0"/>
        <v>4.5420654391692716</v>
      </c>
      <c r="F189" s="217">
        <f>C189/C$309</f>
        <v>0.77391208468695027</v>
      </c>
      <c r="G189" s="217">
        <f>D189/D$309</f>
        <v>0.98802439325367031</v>
      </c>
      <c r="H189" s="284"/>
      <c r="I189" s="284"/>
      <c r="J189" s="284"/>
      <c r="K189" s="284"/>
    </row>
    <row r="190" spans="1:11" x14ac:dyDescent="0.25">
      <c r="A190" s="283">
        <v>1995</v>
      </c>
      <c r="B190" s="283">
        <v>6</v>
      </c>
      <c r="C190" s="217">
        <v>6.9205532121471567</v>
      </c>
      <c r="D190" s="217">
        <f>C190/Economics!E190</f>
        <v>4.5336651401145067</v>
      </c>
      <c r="E190" s="217">
        <f t="shared" si="0"/>
        <v>4.5417100647686794</v>
      </c>
      <c r="F190" s="217">
        <f>C190/C$310</f>
        <v>0.77459506411876577</v>
      </c>
      <c r="G190" s="217">
        <f>D190/D$310</f>
        <v>0.99267231842877035</v>
      </c>
      <c r="H190" s="284"/>
      <c r="I190" s="284"/>
      <c r="J190" s="284"/>
      <c r="K190" s="284"/>
    </row>
    <row r="191" spans="1:11" x14ac:dyDescent="0.25">
      <c r="A191" s="283">
        <v>1995</v>
      </c>
      <c r="B191" s="283">
        <v>7</v>
      </c>
      <c r="C191" s="217">
        <v>6.9333969717257942</v>
      </c>
      <c r="D191" s="217">
        <f>C191/Economics!E191</f>
        <v>4.5355845868235605</v>
      </c>
      <c r="E191" s="217">
        <f t="shared" si="0"/>
        <v>4.5370945089874004</v>
      </c>
      <c r="F191" s="217">
        <f>C191/C$311</f>
        <v>0.77366223764717157</v>
      </c>
      <c r="G191" s="217">
        <f>D191/D$311</f>
        <v>0.9949977927697391</v>
      </c>
      <c r="H191" s="284"/>
      <c r="I191" s="284"/>
      <c r="J191" s="284"/>
      <c r="K191" s="284"/>
    </row>
    <row r="192" spans="1:11" x14ac:dyDescent="0.25">
      <c r="A192" s="283">
        <v>1995</v>
      </c>
      <c r="B192" s="283">
        <v>8</v>
      </c>
      <c r="C192" s="217">
        <v>6.9658489972083872</v>
      </c>
      <c r="D192" s="217">
        <f>C192/Economics!E192</f>
        <v>4.5497900612476139</v>
      </c>
      <c r="E192" s="217">
        <f t="shared" si="0"/>
        <v>4.539679929395227</v>
      </c>
      <c r="F192" s="217">
        <f>C192/C$312</f>
        <v>0.77578261258745618</v>
      </c>
      <c r="G192" s="217">
        <f>D192/D$312</f>
        <v>1.0002449972615231</v>
      </c>
      <c r="H192" s="284"/>
      <c r="I192" s="284"/>
      <c r="J192" s="284"/>
      <c r="K192" s="284"/>
    </row>
    <row r="193" spans="1:27" x14ac:dyDescent="0.25">
      <c r="A193" s="283">
        <v>1995</v>
      </c>
      <c r="B193" s="283">
        <v>9</v>
      </c>
      <c r="C193" s="217">
        <v>6.9350443786815497</v>
      </c>
      <c r="D193" s="217">
        <f>C193/Economics!E193</f>
        <v>4.5215986786944145</v>
      </c>
      <c r="E193" s="217">
        <f t="shared" si="0"/>
        <v>4.535657775588529</v>
      </c>
      <c r="F193" s="217">
        <f>C193/C$313</f>
        <v>0.77419556703646841</v>
      </c>
      <c r="G193" s="217">
        <f>D193/D$313</f>
        <v>0.99944346216162083</v>
      </c>
      <c r="H193" s="284"/>
      <c r="I193" s="284"/>
      <c r="J193" s="284"/>
      <c r="K193" s="284"/>
    </row>
    <row r="194" spans="1:27" x14ac:dyDescent="0.25">
      <c r="A194" s="283">
        <v>1995</v>
      </c>
      <c r="B194" s="283">
        <v>10</v>
      </c>
      <c r="C194" s="217">
        <v>7.2205827743874602</v>
      </c>
      <c r="D194" s="217">
        <f>C194/Economics!E194</f>
        <v>4.6978417530172161</v>
      </c>
      <c r="E194" s="217">
        <f t="shared" ref="E194:E251" si="1">AVERAGE(D192:D194)</f>
        <v>4.5897434976530818</v>
      </c>
      <c r="F194" s="217">
        <f>C194/C$314</f>
        <v>0.81095282440258665</v>
      </c>
      <c r="G194" s="217">
        <f>D194/D$314</f>
        <v>1.0469750951350656</v>
      </c>
      <c r="H194" s="284"/>
      <c r="I194" s="284"/>
      <c r="J194" s="284"/>
      <c r="K194" s="284"/>
    </row>
    <row r="195" spans="1:27" x14ac:dyDescent="0.25">
      <c r="A195" s="283">
        <v>1995</v>
      </c>
      <c r="B195" s="283">
        <v>11</v>
      </c>
      <c r="C195" s="217">
        <v>7.2328268050289122</v>
      </c>
      <c r="D195" s="217">
        <f>C195/Economics!E195</f>
        <v>4.6932215987718893</v>
      </c>
      <c r="E195" s="217">
        <f t="shared" si="1"/>
        <v>4.6375540101611739</v>
      </c>
      <c r="F195" s="217">
        <f>C195/C$315</f>
        <v>0.80243585510127124</v>
      </c>
      <c r="G195" s="217">
        <f>D195/D$315</f>
        <v>1.0350288158701688</v>
      </c>
      <c r="H195" s="284"/>
      <c r="I195" s="284"/>
      <c r="J195" s="284"/>
      <c r="K195" s="284"/>
    </row>
    <row r="196" spans="1:27" x14ac:dyDescent="0.25">
      <c r="A196" s="283">
        <v>1995</v>
      </c>
      <c r="B196" s="283">
        <v>12</v>
      </c>
      <c r="C196" s="217">
        <v>7.2265195514513767</v>
      </c>
      <c r="D196" s="217">
        <f>C196/Economics!E196</f>
        <v>4.6753290420786637</v>
      </c>
      <c r="E196" s="217">
        <f t="shared" si="1"/>
        <v>4.6887974646225894</v>
      </c>
      <c r="F196" s="217">
        <f>C196/C$316</f>
        <v>0.81639248636465267</v>
      </c>
      <c r="G196" s="217">
        <f>D196/D$316</f>
        <v>1.0515796815470244</v>
      </c>
      <c r="H196" s="284"/>
      <c r="I196" s="284"/>
      <c r="J196" s="284"/>
      <c r="K196" s="284"/>
      <c r="L196" s="217">
        <f>AVERAGE(C185:C196)</f>
        <v>6.9991579052657045</v>
      </c>
      <c r="M196" s="217">
        <f>AVERAGE(D185:D196)</f>
        <v>4.5824266170064822</v>
      </c>
      <c r="P196" s="284"/>
      <c r="Q196" s="284"/>
      <c r="T196" s="217">
        <f>AVERAGE(D193:D196)</f>
        <v>4.6469977681405457</v>
      </c>
      <c r="W196" s="217">
        <f>MAX(D185:D196)</f>
        <v>4.6978417530172161</v>
      </c>
      <c r="X196" s="217">
        <f>AVERAGE(D195:D196)</f>
        <v>4.6842753204252769</v>
      </c>
      <c r="AA196" s="217">
        <f>AVERAGE(D195:D196)</f>
        <v>4.6842753204252769</v>
      </c>
    </row>
    <row r="197" spans="1:27" x14ac:dyDescent="0.25">
      <c r="A197" s="283">
        <v>1996</v>
      </c>
      <c r="B197" s="283">
        <v>1</v>
      </c>
      <c r="C197" s="217">
        <v>7.3727014144881986</v>
      </c>
      <c r="D197" s="217">
        <f>C197/Economics!E197</f>
        <v>4.7545365957566297</v>
      </c>
      <c r="E197" s="217">
        <f t="shared" si="1"/>
        <v>4.7076957455357276</v>
      </c>
      <c r="F197" s="217">
        <f>C197/C$305</f>
        <v>0.84694657197413581</v>
      </c>
      <c r="G197" s="217">
        <f>D197/D$305</f>
        <v>1.0506725423178276</v>
      </c>
      <c r="H197" s="284"/>
      <c r="I197" s="284"/>
      <c r="J197" s="284"/>
      <c r="K197" s="284"/>
      <c r="L197" s="217">
        <f t="shared" ref="L197:L260" si="2">AVERAGE(C186:C197)</f>
        <v>7.0412340348729385</v>
      </c>
      <c r="M197" s="217">
        <f t="shared" ref="M197:M260" si="3">AVERAGE(D186:D197)</f>
        <v>4.5992860413472334</v>
      </c>
      <c r="T197" s="217">
        <f t="shared" ref="T197:T260" si="4">AVERAGE(D194:D197)</f>
        <v>4.7052322474060997</v>
      </c>
      <c r="W197" s="217">
        <f t="shared" ref="W197:W260" si="5">MAX(D186:D197)</f>
        <v>4.7545365957566297</v>
      </c>
      <c r="X197" s="217">
        <f t="shared" ref="X197:X260" si="6">AVERAGE(D196:D197)</f>
        <v>4.7149328189176467</v>
      </c>
      <c r="AA197" s="217">
        <f t="shared" ref="AA197:AA260" si="7">AVERAGE(D196:D197)</f>
        <v>4.7149328189176467</v>
      </c>
    </row>
    <row r="198" spans="1:27" x14ac:dyDescent="0.25">
      <c r="A198" s="283">
        <v>1996</v>
      </c>
      <c r="B198" s="283">
        <v>2</v>
      </c>
      <c r="C198" s="217">
        <v>7.3768711972131209</v>
      </c>
      <c r="D198" s="217">
        <f>C198/Economics!E198</f>
        <v>4.7419487605651698</v>
      </c>
      <c r="E198" s="217">
        <f t="shared" si="1"/>
        <v>4.7239381328001544</v>
      </c>
      <c r="F198" s="217">
        <f>C198/C$306</f>
        <v>0.83290902654914167</v>
      </c>
      <c r="G198" s="217">
        <f>D198/D$306</f>
        <v>1.0314522058486264</v>
      </c>
      <c r="H198" s="284"/>
      <c r="I198" s="284"/>
      <c r="J198" s="284"/>
      <c r="K198" s="284"/>
      <c r="L198" s="217">
        <f t="shared" si="2"/>
        <v>7.0754740153233904</v>
      </c>
      <c r="M198" s="217">
        <f t="shared" si="3"/>
        <v>4.6108093778814574</v>
      </c>
      <c r="T198" s="217">
        <f t="shared" si="4"/>
        <v>4.7162589992930881</v>
      </c>
      <c r="W198" s="217">
        <f t="shared" si="5"/>
        <v>4.7545365957566297</v>
      </c>
      <c r="X198" s="217">
        <f t="shared" si="6"/>
        <v>4.7482426781608993</v>
      </c>
      <c r="AA198" s="217">
        <f t="shared" si="7"/>
        <v>4.7482426781608993</v>
      </c>
    </row>
    <row r="199" spans="1:27" x14ac:dyDescent="0.25">
      <c r="A199" s="283">
        <v>1996</v>
      </c>
      <c r="B199" s="283">
        <v>3</v>
      </c>
      <c r="C199" s="217">
        <v>7.3604367352706843</v>
      </c>
      <c r="D199" s="217">
        <f>C199/Economics!E199</f>
        <v>4.7181617546687997</v>
      </c>
      <c r="E199" s="217">
        <f t="shared" si="1"/>
        <v>4.7382157036635322</v>
      </c>
      <c r="F199" s="217">
        <f>C199/C$307</f>
        <v>0.819688382353014</v>
      </c>
      <c r="G199" s="217">
        <f>D199/D$307</f>
        <v>1.014216004527756</v>
      </c>
      <c r="H199" s="284"/>
      <c r="I199" s="284"/>
      <c r="J199" s="284"/>
      <c r="K199" s="284"/>
      <c r="L199" s="217">
        <f t="shared" si="2"/>
        <v>7.1155383533320231</v>
      </c>
      <c r="M199" s="217">
        <f t="shared" si="3"/>
        <v>4.6260952521608329</v>
      </c>
      <c r="T199" s="217">
        <f t="shared" si="4"/>
        <v>4.7224940382673157</v>
      </c>
      <c r="W199" s="217">
        <f t="shared" si="5"/>
        <v>4.7545365957566297</v>
      </c>
      <c r="X199" s="217">
        <f t="shared" si="6"/>
        <v>4.7300552576169848</v>
      </c>
      <c r="AA199" s="217">
        <f t="shared" si="7"/>
        <v>4.7300552576169848</v>
      </c>
    </row>
    <row r="200" spans="1:27" x14ac:dyDescent="0.25">
      <c r="A200" s="283">
        <v>1996</v>
      </c>
      <c r="B200" s="283">
        <v>4</v>
      </c>
      <c r="C200" s="217">
        <v>7.3090288040569789</v>
      </c>
      <c r="D200" s="217">
        <f>C200/Economics!E200</f>
        <v>4.6732920742052295</v>
      </c>
      <c r="E200" s="217">
        <f t="shared" si="1"/>
        <v>4.7111341964797333</v>
      </c>
      <c r="F200" s="217">
        <f>C200/C$308</f>
        <v>0.81587402840668266</v>
      </c>
      <c r="G200" s="217">
        <f>D200/D$308</f>
        <v>1.0102787947663348</v>
      </c>
      <c r="H200" s="284"/>
      <c r="I200" s="284"/>
      <c r="J200" s="284"/>
      <c r="K200" s="284"/>
      <c r="L200" s="217">
        <f t="shared" si="2"/>
        <v>7.14798367553772</v>
      </c>
      <c r="M200" s="217">
        <f t="shared" si="3"/>
        <v>4.6364169871639858</v>
      </c>
      <c r="T200" s="217">
        <f t="shared" si="4"/>
        <v>4.7219847962989565</v>
      </c>
      <c r="W200" s="217">
        <f t="shared" si="5"/>
        <v>4.7545365957566297</v>
      </c>
      <c r="X200" s="217">
        <f t="shared" si="6"/>
        <v>4.6957269144370146</v>
      </c>
      <c r="AA200" s="217">
        <f t="shared" si="7"/>
        <v>4.6957269144370146</v>
      </c>
    </row>
    <row r="201" spans="1:27" x14ac:dyDescent="0.25">
      <c r="A201" s="283">
        <v>1996</v>
      </c>
      <c r="B201" s="283">
        <v>5</v>
      </c>
      <c r="C201" s="217">
        <v>7.2662979008669124</v>
      </c>
      <c r="D201" s="217">
        <f>C201/Economics!E201</f>
        <v>4.6370363848508331</v>
      </c>
      <c r="E201" s="217">
        <f t="shared" si="1"/>
        <v>4.6761634045749538</v>
      </c>
      <c r="F201" s="217">
        <f>C201/C$309</f>
        <v>0.81240699626489421</v>
      </c>
      <c r="G201" s="217">
        <f>D201/D$309</f>
        <v>1.0086902172795573</v>
      </c>
      <c r="H201" s="284"/>
      <c r="I201" s="284"/>
      <c r="J201" s="284"/>
      <c r="K201" s="284"/>
      <c r="L201" s="217">
        <f t="shared" si="2"/>
        <v>7.176675728543878</v>
      </c>
      <c r="M201" s="217">
        <f t="shared" si="3"/>
        <v>4.6443338692328773</v>
      </c>
      <c r="T201" s="217">
        <f t="shared" si="4"/>
        <v>4.6926097435725085</v>
      </c>
      <c r="W201" s="217">
        <f t="shared" si="5"/>
        <v>4.7545365957566297</v>
      </c>
      <c r="X201" s="217">
        <f t="shared" si="6"/>
        <v>4.6551642295280313</v>
      </c>
      <c r="AA201" s="217">
        <f t="shared" si="7"/>
        <v>4.6551642295280313</v>
      </c>
    </row>
    <row r="202" spans="1:27" x14ac:dyDescent="0.25">
      <c r="A202" s="283">
        <v>1996</v>
      </c>
      <c r="B202" s="283">
        <v>6</v>
      </c>
      <c r="C202" s="217">
        <v>7.2611485076237186</v>
      </c>
      <c r="D202" s="217">
        <f>C202/Economics!E202</f>
        <v>4.6254316418108301</v>
      </c>
      <c r="E202" s="217">
        <f t="shared" si="1"/>
        <v>4.6452533669556315</v>
      </c>
      <c r="F202" s="217">
        <f>C202/C$310</f>
        <v>0.81271679032342048</v>
      </c>
      <c r="G202" s="217">
        <f>D202/D$310</f>
        <v>1.0127651270455722</v>
      </c>
      <c r="H202" s="284"/>
      <c r="I202" s="284"/>
      <c r="J202" s="284"/>
      <c r="K202" s="284"/>
      <c r="L202" s="217">
        <f t="shared" si="2"/>
        <v>7.2050586698335906</v>
      </c>
      <c r="M202" s="217">
        <f t="shared" si="3"/>
        <v>4.6519810777075703</v>
      </c>
      <c r="T202" s="217">
        <f t="shared" si="4"/>
        <v>4.6634804638839231</v>
      </c>
      <c r="W202" s="217">
        <f t="shared" si="5"/>
        <v>4.7545365957566297</v>
      </c>
      <c r="X202" s="217">
        <f t="shared" si="6"/>
        <v>4.6312340133308316</v>
      </c>
      <c r="AA202" s="217">
        <f t="shared" si="7"/>
        <v>4.6312340133308316</v>
      </c>
    </row>
    <row r="203" spans="1:27" x14ac:dyDescent="0.25">
      <c r="A203" s="283">
        <v>1996</v>
      </c>
      <c r="B203" s="283">
        <v>7</v>
      </c>
      <c r="C203" s="217">
        <v>7.4315005729111565</v>
      </c>
      <c r="D203" s="217">
        <f>C203/Economics!E203</f>
        <v>4.72441231590029</v>
      </c>
      <c r="E203" s="217">
        <f t="shared" si="1"/>
        <v>4.6622934475206508</v>
      </c>
      <c r="F203" s="217">
        <f>C203/C$311</f>
        <v>0.82924306595466435</v>
      </c>
      <c r="G203" s="217">
        <f>D203/D$311</f>
        <v>1.0364220392033503</v>
      </c>
      <c r="H203" s="284"/>
      <c r="I203" s="284"/>
      <c r="J203" s="284"/>
      <c r="K203" s="284"/>
      <c r="L203" s="217">
        <f t="shared" si="2"/>
        <v>7.2465673032657039</v>
      </c>
      <c r="M203" s="217">
        <f t="shared" si="3"/>
        <v>4.667716721797297</v>
      </c>
      <c r="T203" s="217">
        <f t="shared" si="4"/>
        <v>4.6650431041917955</v>
      </c>
      <c r="W203" s="217">
        <f t="shared" si="5"/>
        <v>4.7545365957566297</v>
      </c>
      <c r="X203" s="217">
        <f t="shared" si="6"/>
        <v>4.6749219788555596</v>
      </c>
      <c r="AA203" s="217">
        <f t="shared" si="7"/>
        <v>4.6749219788555596</v>
      </c>
    </row>
    <row r="204" spans="1:27" x14ac:dyDescent="0.25">
      <c r="A204" s="283">
        <v>1996</v>
      </c>
      <c r="B204" s="283">
        <v>8</v>
      </c>
      <c r="C204" s="217">
        <v>7.3904993314700267</v>
      </c>
      <c r="D204" s="217">
        <f>C204/Economics!E204</f>
        <v>4.685685635486232</v>
      </c>
      <c r="E204" s="217">
        <f t="shared" si="1"/>
        <v>4.6785098643991168</v>
      </c>
      <c r="F204" s="217">
        <f>C204/C$312</f>
        <v>0.82307567706267737</v>
      </c>
      <c r="G204" s="217">
        <f>D204/D$312</f>
        <v>1.0301208522905101</v>
      </c>
      <c r="H204" s="284"/>
      <c r="I204" s="284"/>
      <c r="J204" s="284"/>
      <c r="K204" s="284"/>
      <c r="L204" s="217">
        <f t="shared" si="2"/>
        <v>7.2819548311208413</v>
      </c>
      <c r="M204" s="217">
        <f t="shared" si="3"/>
        <v>4.679041352983849</v>
      </c>
      <c r="T204" s="217">
        <f t="shared" si="4"/>
        <v>4.6681414945120459</v>
      </c>
      <c r="W204" s="217">
        <f t="shared" si="5"/>
        <v>4.7545365957566297</v>
      </c>
      <c r="X204" s="217">
        <f t="shared" si="6"/>
        <v>4.705048975693261</v>
      </c>
      <c r="AA204" s="217">
        <f t="shared" si="7"/>
        <v>4.705048975693261</v>
      </c>
    </row>
    <row r="205" spans="1:27" x14ac:dyDescent="0.25">
      <c r="A205" s="283">
        <v>1996</v>
      </c>
      <c r="B205" s="283">
        <v>9</v>
      </c>
      <c r="C205" s="217">
        <v>7.4030682837273831</v>
      </c>
      <c r="D205" s="217">
        <f>C205/Economics!E205</f>
        <v>4.6793480028030698</v>
      </c>
      <c r="E205" s="217">
        <f t="shared" si="1"/>
        <v>4.6964819847298642</v>
      </c>
      <c r="F205" s="217">
        <f>C205/C$313</f>
        <v>0.82644354307933665</v>
      </c>
      <c r="G205" s="217">
        <f>D205/D$313</f>
        <v>1.0343119991203971</v>
      </c>
      <c r="H205" s="284"/>
      <c r="I205" s="284"/>
      <c r="J205" s="284"/>
      <c r="K205" s="284"/>
      <c r="L205" s="217">
        <f t="shared" si="2"/>
        <v>7.3209568232079931</v>
      </c>
      <c r="M205" s="217">
        <f t="shared" si="3"/>
        <v>4.6921871299929032</v>
      </c>
      <c r="T205" s="217">
        <f t="shared" si="4"/>
        <v>4.678719399000105</v>
      </c>
      <c r="W205" s="217">
        <f t="shared" si="5"/>
        <v>4.7545365957566297</v>
      </c>
      <c r="X205" s="217">
        <f t="shared" si="6"/>
        <v>4.6825168191446505</v>
      </c>
      <c r="AA205" s="217">
        <f t="shared" si="7"/>
        <v>4.6825168191446505</v>
      </c>
    </row>
    <row r="206" spans="1:27" x14ac:dyDescent="0.25">
      <c r="A206" s="283">
        <v>1996</v>
      </c>
      <c r="B206" s="283">
        <v>10</v>
      </c>
      <c r="C206" s="217">
        <v>7.5501044460186515</v>
      </c>
      <c r="D206" s="217">
        <f>C206/Economics!E206</f>
        <v>4.7584691886662176</v>
      </c>
      <c r="E206" s="217">
        <f t="shared" si="1"/>
        <v>4.7078342756518401</v>
      </c>
      <c r="F206" s="217">
        <f>C206/C$314</f>
        <v>0.84796182196703129</v>
      </c>
      <c r="G206" s="217">
        <f>D206/D$314</f>
        <v>1.0604867071781152</v>
      </c>
      <c r="H206" s="284"/>
      <c r="I206" s="284"/>
      <c r="J206" s="284"/>
      <c r="K206" s="284"/>
      <c r="L206" s="217">
        <f t="shared" si="2"/>
        <v>7.3484169625105915</v>
      </c>
      <c r="M206" s="217">
        <f t="shared" si="3"/>
        <v>4.6972394162969868</v>
      </c>
      <c r="T206" s="217">
        <f t="shared" si="4"/>
        <v>4.7119787857139528</v>
      </c>
      <c r="W206" s="217">
        <f t="shared" si="5"/>
        <v>4.7584691886662176</v>
      </c>
      <c r="X206" s="217">
        <f t="shared" si="6"/>
        <v>4.7189085957346437</v>
      </c>
      <c r="AA206" s="217">
        <f t="shared" si="7"/>
        <v>4.7189085957346437</v>
      </c>
    </row>
    <row r="207" spans="1:27" x14ac:dyDescent="0.25">
      <c r="A207" s="283">
        <v>1996</v>
      </c>
      <c r="B207" s="283">
        <v>11</v>
      </c>
      <c r="C207" s="217">
        <v>7.5601450658461449</v>
      </c>
      <c r="D207" s="217">
        <f>C207/Economics!E207</f>
        <v>4.7524475552103453</v>
      </c>
      <c r="E207" s="217">
        <f t="shared" si="1"/>
        <v>4.7300882488932112</v>
      </c>
      <c r="F207" s="217">
        <f>C207/C$315</f>
        <v>0.8387497218077874</v>
      </c>
      <c r="G207" s="217">
        <f>D207/D$315</f>
        <v>1.0480903281536107</v>
      </c>
      <c r="H207" s="284"/>
      <c r="I207" s="284"/>
      <c r="J207" s="284"/>
      <c r="K207" s="284"/>
      <c r="L207" s="217">
        <f t="shared" si="2"/>
        <v>7.3756934842453612</v>
      </c>
      <c r="M207" s="217">
        <f t="shared" si="3"/>
        <v>4.7021749126668588</v>
      </c>
      <c r="T207" s="217">
        <f t="shared" si="4"/>
        <v>4.7189875955414662</v>
      </c>
      <c r="W207" s="217">
        <f t="shared" si="5"/>
        <v>4.7584691886662176</v>
      </c>
      <c r="X207" s="217">
        <f t="shared" si="6"/>
        <v>4.7554583719382819</v>
      </c>
      <c r="AA207" s="217">
        <f t="shared" si="7"/>
        <v>4.7554583719382819</v>
      </c>
    </row>
    <row r="208" spans="1:27" x14ac:dyDescent="0.25">
      <c r="A208" s="283">
        <v>1996</v>
      </c>
      <c r="B208" s="283">
        <v>12</v>
      </c>
      <c r="C208" s="217">
        <v>7.5479027432433554</v>
      </c>
      <c r="D208" s="217">
        <f>C208/Economics!E208</f>
        <v>4.7352526407593443</v>
      </c>
      <c r="E208" s="217">
        <f t="shared" si="1"/>
        <v>4.74872312821197</v>
      </c>
      <c r="F208" s="217">
        <f>C208/C$316</f>
        <v>0.85269970468113343</v>
      </c>
      <c r="G208" s="217">
        <f>D208/D$316</f>
        <v>1.0650577572611919</v>
      </c>
      <c r="H208" s="284"/>
      <c r="I208" s="284"/>
      <c r="J208" s="284"/>
      <c r="K208" s="284"/>
      <c r="L208" s="217">
        <f t="shared" si="2"/>
        <v>7.4024754168946929</v>
      </c>
      <c r="M208" s="217">
        <f t="shared" si="3"/>
        <v>4.7071685458902488</v>
      </c>
      <c r="T208" s="217">
        <f t="shared" si="4"/>
        <v>4.731379346859744</v>
      </c>
      <c r="W208" s="217">
        <f t="shared" si="5"/>
        <v>4.7584691886662176</v>
      </c>
      <c r="X208" s="217">
        <f t="shared" si="6"/>
        <v>4.7438500979848452</v>
      </c>
      <c r="AA208" s="217">
        <f t="shared" si="7"/>
        <v>4.7438500979848452</v>
      </c>
    </row>
    <row r="209" spans="1:27" x14ac:dyDescent="0.25">
      <c r="A209" s="283">
        <v>1997</v>
      </c>
      <c r="B209" s="283">
        <v>1</v>
      </c>
      <c r="C209" s="217">
        <v>7.5864821236173494</v>
      </c>
      <c r="D209" s="217">
        <f>C209/Economics!E209</f>
        <v>4.752442340959866</v>
      </c>
      <c r="E209" s="217">
        <f t="shared" si="1"/>
        <v>4.7467141789765188</v>
      </c>
      <c r="F209" s="217">
        <f>C209/C$305</f>
        <v>0.87150484831980868</v>
      </c>
      <c r="G209" s="217">
        <f>D209/D$305</f>
        <v>1.0502097472657208</v>
      </c>
      <c r="H209" s="284"/>
      <c r="I209" s="284"/>
      <c r="J209" s="284"/>
      <c r="K209" s="284"/>
      <c r="L209" s="217">
        <f t="shared" si="2"/>
        <v>7.4202904759887893</v>
      </c>
      <c r="M209" s="217">
        <f t="shared" si="3"/>
        <v>4.7069940246571855</v>
      </c>
      <c r="T209" s="217">
        <f t="shared" si="4"/>
        <v>4.749652931398944</v>
      </c>
      <c r="W209" s="217">
        <f t="shared" si="5"/>
        <v>4.7584691886662176</v>
      </c>
      <c r="X209" s="217">
        <f t="shared" si="6"/>
        <v>4.7438474908596051</v>
      </c>
      <c r="AA209" s="217">
        <f t="shared" si="7"/>
        <v>4.7438474908596051</v>
      </c>
    </row>
    <row r="210" spans="1:27" x14ac:dyDescent="0.25">
      <c r="A210" s="283">
        <v>1997</v>
      </c>
      <c r="B210" s="283">
        <v>2</v>
      </c>
      <c r="C210" s="217">
        <v>7.5914602861296334</v>
      </c>
      <c r="D210" s="217">
        <f>C210/Economics!E210</f>
        <v>4.751365956484416</v>
      </c>
      <c r="E210" s="217">
        <f t="shared" si="1"/>
        <v>4.7463536460678748</v>
      </c>
      <c r="F210" s="217">
        <f>C210/C$306</f>
        <v>0.85713788786165079</v>
      </c>
      <c r="G210" s="217">
        <f>D210/D$306</f>
        <v>1.0335006015598145</v>
      </c>
      <c r="H210" s="284"/>
      <c r="I210" s="284"/>
      <c r="J210" s="284"/>
      <c r="K210" s="284"/>
      <c r="L210" s="217">
        <f t="shared" si="2"/>
        <v>7.4381729000651662</v>
      </c>
      <c r="M210" s="217">
        <f t="shared" si="3"/>
        <v>4.7077787909837889</v>
      </c>
      <c r="T210" s="217">
        <f t="shared" si="4"/>
        <v>4.7478771233534935</v>
      </c>
      <c r="W210" s="217">
        <f t="shared" si="5"/>
        <v>4.7584691886662176</v>
      </c>
      <c r="X210" s="217">
        <f t="shared" si="6"/>
        <v>4.751904148722141</v>
      </c>
      <c r="AA210" s="217">
        <f t="shared" si="7"/>
        <v>4.751904148722141</v>
      </c>
    </row>
    <row r="211" spans="1:27" x14ac:dyDescent="0.25">
      <c r="A211" s="283">
        <v>1997</v>
      </c>
      <c r="B211" s="283">
        <v>3</v>
      </c>
      <c r="C211" s="217">
        <v>7.5298668754869</v>
      </c>
      <c r="D211" s="217">
        <f>C211/Economics!E211</f>
        <v>4.7100556307835806</v>
      </c>
      <c r="E211" s="217">
        <f t="shared" si="1"/>
        <v>4.7379546427426211</v>
      </c>
      <c r="F211" s="217">
        <f>C211/C$307</f>
        <v>0.83855681673411153</v>
      </c>
      <c r="G211" s="217">
        <f>D211/D$307</f>
        <v>1.01247351221686</v>
      </c>
      <c r="H211" s="284"/>
      <c r="I211" s="284"/>
      <c r="J211" s="284"/>
      <c r="K211" s="284"/>
      <c r="L211" s="217">
        <f t="shared" si="2"/>
        <v>7.4522920784165168</v>
      </c>
      <c r="M211" s="217">
        <f t="shared" si="3"/>
        <v>4.7071032806600206</v>
      </c>
      <c r="T211" s="217">
        <f t="shared" si="4"/>
        <v>4.7372791422468019</v>
      </c>
      <c r="W211" s="217">
        <f t="shared" si="5"/>
        <v>4.7584691886662176</v>
      </c>
      <c r="X211" s="217">
        <f t="shared" si="6"/>
        <v>4.7307107936339978</v>
      </c>
      <c r="AA211" s="217">
        <f t="shared" si="7"/>
        <v>4.7307107936339978</v>
      </c>
    </row>
    <row r="212" spans="1:27" x14ac:dyDescent="0.25">
      <c r="A212" s="283">
        <v>1997</v>
      </c>
      <c r="B212" s="283">
        <v>4</v>
      </c>
      <c r="C212" s="217">
        <v>7.4714162092446692</v>
      </c>
      <c r="D212" s="217">
        <f>C212/Economics!E212</f>
        <v>4.6696351307779178</v>
      </c>
      <c r="E212" s="217">
        <f t="shared" si="1"/>
        <v>4.7103522393486381</v>
      </c>
      <c r="F212" s="217">
        <f>C212/C$308</f>
        <v>0.83400060445184065</v>
      </c>
      <c r="G212" s="217">
        <f>D212/D$308</f>
        <v>1.0094882316387559</v>
      </c>
      <c r="H212" s="284"/>
      <c r="I212" s="284"/>
      <c r="J212" s="284"/>
      <c r="K212" s="284"/>
      <c r="L212" s="217">
        <f t="shared" si="2"/>
        <v>7.4658243621821576</v>
      </c>
      <c r="M212" s="217">
        <f t="shared" si="3"/>
        <v>4.7067985353744115</v>
      </c>
      <c r="T212" s="217">
        <f t="shared" si="4"/>
        <v>4.7208747647514446</v>
      </c>
      <c r="W212" s="217">
        <f t="shared" si="5"/>
        <v>4.7584691886662176</v>
      </c>
      <c r="X212" s="217">
        <f t="shared" si="6"/>
        <v>4.6898453807807492</v>
      </c>
      <c r="AA212" s="217">
        <f t="shared" si="7"/>
        <v>4.6898453807807492</v>
      </c>
    </row>
    <row r="213" spans="1:27" x14ac:dyDescent="0.25">
      <c r="A213" s="283">
        <v>1997</v>
      </c>
      <c r="B213" s="283">
        <v>5</v>
      </c>
      <c r="C213" s="217">
        <v>7.4925165851849798</v>
      </c>
      <c r="D213" s="217">
        <f>C213/Economics!E213</f>
        <v>4.6767988022922484</v>
      </c>
      <c r="E213" s="217">
        <f t="shared" si="1"/>
        <v>4.6854965212845823</v>
      </c>
      <c r="F213" s="217">
        <f>C213/C$309</f>
        <v>0.8376993314172847</v>
      </c>
      <c r="G213" s="217">
        <f>D213/D$309</f>
        <v>1.0173396990087873</v>
      </c>
      <c r="H213" s="284"/>
      <c r="I213" s="284"/>
      <c r="J213" s="284"/>
      <c r="K213" s="284"/>
      <c r="L213" s="217">
        <f t="shared" si="2"/>
        <v>7.4846759192086649</v>
      </c>
      <c r="M213" s="217">
        <f t="shared" si="3"/>
        <v>4.7101120701611956</v>
      </c>
      <c r="T213" s="217">
        <f t="shared" si="4"/>
        <v>4.7019638800845405</v>
      </c>
      <c r="W213" s="217">
        <f t="shared" si="5"/>
        <v>4.7584691886662176</v>
      </c>
      <c r="X213" s="217">
        <f t="shared" si="6"/>
        <v>4.6732169665350831</v>
      </c>
      <c r="AA213" s="217">
        <f t="shared" si="7"/>
        <v>4.6732169665350831</v>
      </c>
    </row>
    <row r="214" spans="1:27" x14ac:dyDescent="0.25">
      <c r="A214" s="283">
        <v>1997</v>
      </c>
      <c r="B214" s="283">
        <v>6</v>
      </c>
      <c r="C214" s="217">
        <v>7.4602152328951261</v>
      </c>
      <c r="D214" s="217">
        <f>C214/Economics!E214</f>
        <v>4.6484570111582304</v>
      </c>
      <c r="E214" s="217">
        <f t="shared" si="1"/>
        <v>4.6649636480761325</v>
      </c>
      <c r="F214" s="217">
        <f>C214/C$310</f>
        <v>0.83499768291953103</v>
      </c>
      <c r="G214" s="217">
        <f>D214/D$310</f>
        <v>1.0178066654182509</v>
      </c>
      <c r="H214" s="284"/>
      <c r="I214" s="284"/>
      <c r="J214" s="284"/>
      <c r="K214" s="284"/>
      <c r="L214" s="217">
        <f t="shared" si="2"/>
        <v>7.5012648129812796</v>
      </c>
      <c r="M214" s="217">
        <f t="shared" si="3"/>
        <v>4.7120308509401463</v>
      </c>
      <c r="T214" s="217">
        <f t="shared" si="4"/>
        <v>4.6762366437529943</v>
      </c>
      <c r="W214" s="217">
        <f t="shared" si="5"/>
        <v>4.7584691886662176</v>
      </c>
      <c r="X214" s="217">
        <f t="shared" si="6"/>
        <v>4.6626279067252394</v>
      </c>
      <c r="AA214" s="217">
        <f t="shared" si="7"/>
        <v>4.6626279067252394</v>
      </c>
    </row>
    <row r="215" spans="1:27" x14ac:dyDescent="0.25">
      <c r="A215" s="283">
        <v>1997</v>
      </c>
      <c r="B215" s="283">
        <v>7</v>
      </c>
      <c r="C215" s="217">
        <v>7.5062356189213446</v>
      </c>
      <c r="D215" s="217">
        <f>C215/Economics!E215</f>
        <v>4.6680569769411342</v>
      </c>
      <c r="E215" s="217">
        <f t="shared" si="1"/>
        <v>4.664437596797204</v>
      </c>
      <c r="F215" s="217">
        <f>C215/C$311</f>
        <v>0.83758236675666564</v>
      </c>
      <c r="G215" s="217">
        <f>D215/D$311</f>
        <v>1.0240590379624406</v>
      </c>
      <c r="H215" s="284"/>
      <c r="I215" s="284"/>
      <c r="J215" s="284"/>
      <c r="K215" s="284"/>
      <c r="L215" s="217">
        <f t="shared" si="2"/>
        <v>7.5074927334821284</v>
      </c>
      <c r="M215" s="217">
        <f t="shared" si="3"/>
        <v>4.7073345726935498</v>
      </c>
      <c r="T215" s="217">
        <f t="shared" si="4"/>
        <v>4.6657369802923832</v>
      </c>
      <c r="W215" s="217">
        <f t="shared" si="5"/>
        <v>4.7584691886662176</v>
      </c>
      <c r="X215" s="217">
        <f t="shared" si="6"/>
        <v>4.6582569940496823</v>
      </c>
      <c r="AA215" s="217">
        <f t="shared" si="7"/>
        <v>4.6582569940496823</v>
      </c>
    </row>
    <row r="216" spans="1:27" x14ac:dyDescent="0.25">
      <c r="A216" s="283">
        <v>1997</v>
      </c>
      <c r="B216" s="283">
        <v>8</v>
      </c>
      <c r="C216" s="217">
        <v>7.5242325343255425</v>
      </c>
      <c r="D216" s="217">
        <f>C216/Economics!E216</f>
        <v>4.6695966102566002</v>
      </c>
      <c r="E216" s="217">
        <f t="shared" si="1"/>
        <v>4.6620368661186546</v>
      </c>
      <c r="F216" s="217">
        <f>C216/C$312</f>
        <v>0.83796946725860588</v>
      </c>
      <c r="G216" s="217">
        <f>D216/D$312</f>
        <v>1.0265837732648593</v>
      </c>
      <c r="H216" s="284"/>
      <c r="I216" s="284"/>
      <c r="J216" s="284"/>
      <c r="K216" s="284"/>
      <c r="L216" s="217">
        <f t="shared" si="2"/>
        <v>7.5186371670534236</v>
      </c>
      <c r="M216" s="217">
        <f t="shared" si="3"/>
        <v>4.7059938205910807</v>
      </c>
      <c r="T216" s="217">
        <f t="shared" si="4"/>
        <v>4.6657273501620535</v>
      </c>
      <c r="W216" s="217">
        <f t="shared" si="5"/>
        <v>4.7584691886662176</v>
      </c>
      <c r="X216" s="217">
        <f t="shared" si="6"/>
        <v>4.6688267935988677</v>
      </c>
      <c r="AA216" s="217">
        <f t="shared" si="7"/>
        <v>4.6688267935988677</v>
      </c>
    </row>
    <row r="217" spans="1:27" x14ac:dyDescent="0.25">
      <c r="A217" s="283">
        <v>1997</v>
      </c>
      <c r="B217" s="283">
        <v>9</v>
      </c>
      <c r="C217" s="217">
        <v>7.4754661240896398</v>
      </c>
      <c r="D217" s="217">
        <f>C217/Economics!E217</f>
        <v>4.6305849228531226</v>
      </c>
      <c r="E217" s="217">
        <f t="shared" si="1"/>
        <v>4.656079503350286</v>
      </c>
      <c r="F217" s="217">
        <f>C217/C$313</f>
        <v>0.83452569569594748</v>
      </c>
      <c r="G217" s="217">
        <f>D217/D$313</f>
        <v>1.0235335234276115</v>
      </c>
      <c r="H217" s="284"/>
      <c r="I217" s="284"/>
      <c r="J217" s="284"/>
      <c r="K217" s="284"/>
      <c r="L217" s="217">
        <f t="shared" si="2"/>
        <v>7.5246703204169449</v>
      </c>
      <c r="M217" s="217">
        <f t="shared" si="3"/>
        <v>4.7019302305952522</v>
      </c>
      <c r="T217" s="217">
        <f t="shared" si="4"/>
        <v>4.6541738803022721</v>
      </c>
      <c r="W217" s="217">
        <f t="shared" si="5"/>
        <v>4.7584691886662176</v>
      </c>
      <c r="X217" s="217">
        <f t="shared" si="6"/>
        <v>4.650090766554861</v>
      </c>
      <c r="AA217" s="217">
        <f t="shared" si="7"/>
        <v>4.650090766554861</v>
      </c>
    </row>
    <row r="218" spans="1:27" x14ac:dyDescent="0.25">
      <c r="A218" s="283">
        <v>1997</v>
      </c>
      <c r="B218" s="283">
        <v>10</v>
      </c>
      <c r="C218" s="217">
        <v>7.096848365820863</v>
      </c>
      <c r="D218" s="217">
        <f>C218/Economics!E218</f>
        <v>4.3898031128779795</v>
      </c>
      <c r="E218" s="217">
        <f t="shared" si="1"/>
        <v>4.5633282153292338</v>
      </c>
      <c r="F218" s="217">
        <f>C218/C$314</f>
        <v>0.79705605578457461</v>
      </c>
      <c r="G218" s="217">
        <f>D218/D$314</f>
        <v>0.97832468042964904</v>
      </c>
      <c r="H218" s="284"/>
      <c r="I218" s="284"/>
      <c r="J218" s="284"/>
      <c r="K218" s="284"/>
      <c r="L218" s="217">
        <f t="shared" si="2"/>
        <v>7.4868989804004622</v>
      </c>
      <c r="M218" s="217">
        <f t="shared" si="3"/>
        <v>4.6712080576128985</v>
      </c>
      <c r="T218" s="217">
        <f t="shared" si="4"/>
        <v>4.5895104057322094</v>
      </c>
      <c r="W218" s="217">
        <f t="shared" si="5"/>
        <v>4.7524475552103453</v>
      </c>
      <c r="X218" s="217">
        <f t="shared" si="6"/>
        <v>4.5101940178655511</v>
      </c>
      <c r="AA218" s="217">
        <f t="shared" si="7"/>
        <v>4.5101940178655511</v>
      </c>
    </row>
    <row r="219" spans="1:27" x14ac:dyDescent="0.25">
      <c r="A219" s="283">
        <v>1997</v>
      </c>
      <c r="B219" s="283">
        <v>11</v>
      </c>
      <c r="C219" s="217">
        <v>7.0441842113143363</v>
      </c>
      <c r="D219" s="217">
        <f>C219/Economics!E219</f>
        <v>4.3532606502516424</v>
      </c>
      <c r="E219" s="217">
        <f t="shared" si="1"/>
        <v>4.4578828953275815</v>
      </c>
      <c r="F219" s="217">
        <f>C219/C$315</f>
        <v>0.78150716634978212</v>
      </c>
      <c r="G219" s="217">
        <f>D219/D$315</f>
        <v>0.96005486235365756</v>
      </c>
      <c r="H219" s="284"/>
      <c r="I219" s="284"/>
      <c r="J219" s="284"/>
      <c r="K219" s="284"/>
      <c r="L219" s="217">
        <f t="shared" si="2"/>
        <v>7.4439022425228103</v>
      </c>
      <c r="M219" s="217">
        <f t="shared" si="3"/>
        <v>4.6379424821996738</v>
      </c>
      <c r="T219" s="217">
        <f t="shared" si="4"/>
        <v>4.5108113240598362</v>
      </c>
      <c r="W219" s="217">
        <f t="shared" si="5"/>
        <v>4.752442340959866</v>
      </c>
      <c r="X219" s="217">
        <f t="shared" si="6"/>
        <v>4.3715318815648114</v>
      </c>
      <c r="AA219" s="217">
        <f t="shared" si="7"/>
        <v>4.3715318815648114</v>
      </c>
    </row>
    <row r="220" spans="1:27" x14ac:dyDescent="0.25">
      <c r="A220" s="283">
        <v>1997</v>
      </c>
      <c r="B220" s="283">
        <v>12</v>
      </c>
      <c r="C220" s="217">
        <v>7.0520122638725962</v>
      </c>
      <c r="D220" s="217">
        <f>C220/Economics!E220</f>
        <v>4.3556360537457177</v>
      </c>
      <c r="E220" s="217">
        <f t="shared" si="1"/>
        <v>4.3662332722917805</v>
      </c>
      <c r="F220" s="217">
        <f>C220/C$316</f>
        <v>0.79667809448058458</v>
      </c>
      <c r="G220" s="217">
        <f>D220/D$316</f>
        <v>0.97967401504991136</v>
      </c>
      <c r="H220" s="284"/>
      <c r="I220" s="284"/>
      <c r="J220" s="284"/>
      <c r="K220" s="284"/>
      <c r="L220" s="217">
        <f t="shared" si="2"/>
        <v>7.4025780359085802</v>
      </c>
      <c r="M220" s="217">
        <f t="shared" si="3"/>
        <v>4.6063077666152035</v>
      </c>
      <c r="T220" s="217">
        <f t="shared" si="4"/>
        <v>4.4323211849321158</v>
      </c>
      <c r="W220" s="217">
        <f t="shared" si="5"/>
        <v>4.752442340959866</v>
      </c>
      <c r="X220" s="217">
        <f t="shared" si="6"/>
        <v>4.3544483519986805</v>
      </c>
      <c r="AA220" s="217">
        <f t="shared" si="7"/>
        <v>4.3544483519986805</v>
      </c>
    </row>
    <row r="221" spans="1:27" x14ac:dyDescent="0.25">
      <c r="A221" s="283">
        <v>1998</v>
      </c>
      <c r="B221" s="283">
        <v>1</v>
      </c>
      <c r="C221" s="217">
        <v>7.0994935314337315</v>
      </c>
      <c r="D221" s="217">
        <f>C221/Economics!E221</f>
        <v>4.3824034144652657</v>
      </c>
      <c r="E221" s="217">
        <f t="shared" si="1"/>
        <v>4.3637667061542089</v>
      </c>
      <c r="F221" s="217">
        <f>C221/C$305</f>
        <v>0.81556153859484037</v>
      </c>
      <c r="G221" s="217">
        <f>D221/D$305</f>
        <v>0.96843737432749755</v>
      </c>
      <c r="H221" s="284"/>
      <c r="I221" s="284"/>
      <c r="J221" s="284"/>
      <c r="K221" s="284"/>
      <c r="L221" s="217">
        <f t="shared" si="2"/>
        <v>7.3619956532266144</v>
      </c>
      <c r="M221" s="217">
        <f t="shared" si="3"/>
        <v>4.5754711894073212</v>
      </c>
      <c r="T221" s="217">
        <f t="shared" si="4"/>
        <v>4.3702758078351511</v>
      </c>
      <c r="W221" s="217">
        <f t="shared" si="5"/>
        <v>4.751365956484416</v>
      </c>
      <c r="X221" s="217">
        <f t="shared" si="6"/>
        <v>4.3690197341054917</v>
      </c>
      <c r="AA221" s="217">
        <f t="shared" si="7"/>
        <v>4.3690197341054917</v>
      </c>
    </row>
    <row r="222" spans="1:27" x14ac:dyDescent="0.25">
      <c r="A222" s="283">
        <v>1998</v>
      </c>
      <c r="B222" s="283">
        <v>2</v>
      </c>
      <c r="C222" s="217">
        <v>7.1483790511686101</v>
      </c>
      <c r="D222" s="217">
        <f>C222/Economics!E222</f>
        <v>4.4088125610748374</v>
      </c>
      <c r="E222" s="217">
        <f t="shared" si="1"/>
        <v>4.38228400976194</v>
      </c>
      <c r="F222" s="217">
        <f>C222/C$306</f>
        <v>0.80711039650013727</v>
      </c>
      <c r="G222" s="217">
        <f>D222/D$306</f>
        <v>0.95898957810581253</v>
      </c>
      <c r="H222" s="284"/>
      <c r="I222" s="284"/>
      <c r="J222" s="284"/>
      <c r="K222" s="284"/>
      <c r="L222" s="217">
        <f t="shared" si="2"/>
        <v>7.3250722169798612</v>
      </c>
      <c r="M222" s="217">
        <f t="shared" si="3"/>
        <v>4.5469250731231901</v>
      </c>
      <c r="T222" s="217">
        <f t="shared" si="4"/>
        <v>4.3750281698843665</v>
      </c>
      <c r="W222" s="217">
        <f t="shared" si="5"/>
        <v>4.7100556307835806</v>
      </c>
      <c r="X222" s="217">
        <f t="shared" si="6"/>
        <v>4.3956079877700516</v>
      </c>
      <c r="AA222" s="217">
        <f t="shared" si="7"/>
        <v>4.3956079877700516</v>
      </c>
    </row>
    <row r="223" spans="1:27" x14ac:dyDescent="0.25">
      <c r="A223" s="283">
        <v>1998</v>
      </c>
      <c r="B223" s="283">
        <v>3</v>
      </c>
      <c r="C223" s="217">
        <v>7.0981084013990783</v>
      </c>
      <c r="D223" s="217">
        <f>C223/Economics!E223</f>
        <v>4.3732960196828135</v>
      </c>
      <c r="E223" s="217">
        <f t="shared" si="1"/>
        <v>4.3881706650743055</v>
      </c>
      <c r="F223" s="217">
        <f>C223/C$307</f>
        <v>0.79047442462599737</v>
      </c>
      <c r="G223" s="217">
        <f>D223/D$307</f>
        <v>0.94008366951615829</v>
      </c>
      <c r="H223" s="284"/>
      <c r="I223" s="284"/>
      <c r="J223" s="284"/>
      <c r="K223" s="284"/>
      <c r="L223" s="217">
        <f t="shared" si="2"/>
        <v>7.2890923441392097</v>
      </c>
      <c r="M223" s="217">
        <f t="shared" si="3"/>
        <v>4.5188617721981261</v>
      </c>
      <c r="T223" s="217">
        <f t="shared" si="4"/>
        <v>4.380037012242159</v>
      </c>
      <c r="W223" s="217">
        <f t="shared" si="5"/>
        <v>4.6767988022922484</v>
      </c>
      <c r="X223" s="217">
        <f t="shared" si="6"/>
        <v>4.3910542903788254</v>
      </c>
      <c r="AA223" s="217">
        <f t="shared" si="7"/>
        <v>4.3910542903788254</v>
      </c>
    </row>
    <row r="224" spans="1:27" x14ac:dyDescent="0.25">
      <c r="A224" s="283">
        <v>1998</v>
      </c>
      <c r="B224" s="283">
        <v>4</v>
      </c>
      <c r="C224" s="217">
        <v>7.1704945535553319</v>
      </c>
      <c r="D224" s="217">
        <f>C224/Economics!E224</f>
        <v>4.4117070674057439</v>
      </c>
      <c r="E224" s="217">
        <f t="shared" si="1"/>
        <v>4.3979385493877983</v>
      </c>
      <c r="F224" s="217">
        <f>C224/C$308</f>
        <v>0.80041007278971454</v>
      </c>
      <c r="G224" s="217">
        <f>D224/D$308</f>
        <v>0.95372898336956424</v>
      </c>
      <c r="H224" s="284"/>
      <c r="I224" s="284"/>
      <c r="J224" s="284"/>
      <c r="K224" s="284"/>
      <c r="L224" s="217">
        <f t="shared" si="2"/>
        <v>7.2640155394984305</v>
      </c>
      <c r="M224" s="217">
        <f t="shared" si="3"/>
        <v>4.4973677669171108</v>
      </c>
      <c r="T224" s="217">
        <f t="shared" si="4"/>
        <v>4.3940547656571649</v>
      </c>
      <c r="W224" s="217">
        <f t="shared" si="5"/>
        <v>4.6767988022922484</v>
      </c>
      <c r="X224" s="217">
        <f t="shared" si="6"/>
        <v>4.3925015435442791</v>
      </c>
      <c r="AA224" s="217">
        <f t="shared" si="7"/>
        <v>4.3925015435442791</v>
      </c>
    </row>
    <row r="225" spans="1:27" x14ac:dyDescent="0.25">
      <c r="A225" s="283">
        <v>1998</v>
      </c>
      <c r="B225" s="283">
        <v>5</v>
      </c>
      <c r="C225" s="217">
        <v>7.1645098155253146</v>
      </c>
      <c r="D225" s="217">
        <f>C225/Economics!E225</f>
        <v>4.4010729695795341</v>
      </c>
      <c r="E225" s="217">
        <f t="shared" si="1"/>
        <v>4.3953586855560305</v>
      </c>
      <c r="F225" s="217">
        <f>C225/C$309</f>
        <v>0.80102659956273636</v>
      </c>
      <c r="G225" s="217">
        <f>D225/D$309</f>
        <v>0.95736131475085973</v>
      </c>
      <c r="H225" s="284"/>
      <c r="I225" s="284"/>
      <c r="J225" s="284"/>
      <c r="K225" s="284"/>
      <c r="L225" s="217">
        <f t="shared" si="2"/>
        <v>7.2366816420267925</v>
      </c>
      <c r="M225" s="217">
        <f t="shared" si="3"/>
        <v>4.4743906141910514</v>
      </c>
      <c r="T225" s="217">
        <f t="shared" si="4"/>
        <v>4.398722154435732</v>
      </c>
      <c r="W225" s="217">
        <f t="shared" si="5"/>
        <v>4.6695966102566002</v>
      </c>
      <c r="X225" s="217">
        <f t="shared" si="6"/>
        <v>4.4063900184926386</v>
      </c>
      <c r="AA225" s="217">
        <f t="shared" si="7"/>
        <v>4.4063900184926386</v>
      </c>
    </row>
    <row r="226" spans="1:27" x14ac:dyDescent="0.25">
      <c r="A226" s="283">
        <v>1998</v>
      </c>
      <c r="B226" s="283">
        <v>6</v>
      </c>
      <c r="C226" s="217">
        <v>7.1943035340535397</v>
      </c>
      <c r="D226" s="217">
        <f>C226/Economics!E226</f>
        <v>4.4115418782581868</v>
      </c>
      <c r="E226" s="217">
        <f t="shared" si="1"/>
        <v>4.4081073050811552</v>
      </c>
      <c r="F226" s="217">
        <f>C226/C$310</f>
        <v>0.80523504934096146</v>
      </c>
      <c r="G226" s="217">
        <f>D226/D$310</f>
        <v>0.96593272083291992</v>
      </c>
      <c r="H226" s="284"/>
      <c r="I226" s="284"/>
      <c r="J226" s="284"/>
      <c r="K226" s="284"/>
      <c r="L226" s="217">
        <f t="shared" si="2"/>
        <v>7.2145223337899944</v>
      </c>
      <c r="M226" s="217">
        <f t="shared" si="3"/>
        <v>4.4546476864493814</v>
      </c>
      <c r="T226" s="217">
        <f t="shared" si="4"/>
        <v>4.39940448373157</v>
      </c>
      <c r="W226" s="217">
        <f t="shared" si="5"/>
        <v>4.6695966102566002</v>
      </c>
      <c r="X226" s="217">
        <f t="shared" si="6"/>
        <v>4.4063074239188609</v>
      </c>
      <c r="AA226" s="217">
        <f t="shared" si="7"/>
        <v>4.4063074239188609</v>
      </c>
    </row>
    <row r="227" spans="1:27" x14ac:dyDescent="0.25">
      <c r="A227" s="283">
        <v>1998</v>
      </c>
      <c r="B227" s="283">
        <v>7</v>
      </c>
      <c r="C227" s="217">
        <v>7.2046420471165371</v>
      </c>
      <c r="D227" s="217">
        <f>C227/Economics!E227</f>
        <v>4.4101053134758628</v>
      </c>
      <c r="E227" s="217">
        <f t="shared" si="1"/>
        <v>4.4075733871045282</v>
      </c>
      <c r="F227" s="217">
        <f>C227/C$311</f>
        <v>0.80392908560544496</v>
      </c>
      <c r="G227" s="217">
        <f>D227/D$311</f>
        <v>0.96747066861863862</v>
      </c>
      <c r="H227" s="284"/>
      <c r="I227" s="284"/>
      <c r="J227" s="284"/>
      <c r="K227" s="284"/>
      <c r="L227" s="217">
        <f t="shared" si="2"/>
        <v>7.1893895361395943</v>
      </c>
      <c r="M227" s="217">
        <f t="shared" si="3"/>
        <v>4.4331517144939419</v>
      </c>
      <c r="T227" s="217">
        <f t="shared" si="4"/>
        <v>4.4086068071798321</v>
      </c>
      <c r="W227" s="217">
        <f t="shared" si="5"/>
        <v>4.6695966102566002</v>
      </c>
      <c r="X227" s="217">
        <f t="shared" si="6"/>
        <v>4.4108235958670248</v>
      </c>
      <c r="AA227" s="217">
        <f t="shared" si="7"/>
        <v>4.4108235958670248</v>
      </c>
    </row>
    <row r="228" spans="1:27" x14ac:dyDescent="0.25">
      <c r="A228" s="283">
        <v>1998</v>
      </c>
      <c r="B228" s="283">
        <v>8</v>
      </c>
      <c r="C228" s="217">
        <v>7.1921042194311804</v>
      </c>
      <c r="D228" s="217">
        <f>C228/Economics!E228</f>
        <v>4.3946529659469</v>
      </c>
      <c r="E228" s="217">
        <f t="shared" si="1"/>
        <v>4.4054333858936499</v>
      </c>
      <c r="F228" s="217">
        <f>C228/C$312</f>
        <v>0.80098052708113765</v>
      </c>
      <c r="G228" s="217">
        <f>D228/D$312</f>
        <v>0.96613900525413099</v>
      </c>
      <c r="H228" s="284"/>
      <c r="I228" s="284"/>
      <c r="J228" s="284"/>
      <c r="K228" s="284"/>
      <c r="L228" s="217">
        <f t="shared" si="2"/>
        <v>7.1617121765650644</v>
      </c>
      <c r="M228" s="217">
        <f t="shared" si="3"/>
        <v>4.4102397441347998</v>
      </c>
      <c r="T228" s="217">
        <f t="shared" si="4"/>
        <v>4.4043432818151214</v>
      </c>
      <c r="W228" s="217">
        <f t="shared" si="5"/>
        <v>4.6305849228531226</v>
      </c>
      <c r="X228" s="217">
        <f t="shared" si="6"/>
        <v>4.4023791397113818</v>
      </c>
      <c r="AA228" s="217">
        <f t="shared" si="7"/>
        <v>4.4023791397113818</v>
      </c>
    </row>
    <row r="229" spans="1:27" x14ac:dyDescent="0.25">
      <c r="A229" s="283">
        <v>1998</v>
      </c>
      <c r="B229" s="283">
        <v>9</v>
      </c>
      <c r="C229" s="217">
        <v>7.2132713810309372</v>
      </c>
      <c r="D229" s="217">
        <f>C229/Economics!E229</f>
        <v>4.4004994375745712</v>
      </c>
      <c r="E229" s="217">
        <f t="shared" si="1"/>
        <v>4.4017525723324447</v>
      </c>
      <c r="F229" s="217">
        <f>C229/C$313</f>
        <v>0.80525551418127561</v>
      </c>
      <c r="G229" s="217">
        <f>D229/D$313</f>
        <v>0.97267597273796669</v>
      </c>
      <c r="H229" s="284"/>
      <c r="I229" s="284"/>
      <c r="J229" s="284"/>
      <c r="K229" s="284"/>
      <c r="L229" s="217">
        <f t="shared" si="2"/>
        <v>7.1398626146435049</v>
      </c>
      <c r="M229" s="217">
        <f t="shared" si="3"/>
        <v>4.3910659536949215</v>
      </c>
      <c r="T229" s="217">
        <f t="shared" si="4"/>
        <v>4.4041998988138804</v>
      </c>
      <c r="W229" s="217">
        <f t="shared" si="5"/>
        <v>4.4117070674057439</v>
      </c>
      <c r="X229" s="217">
        <f t="shared" si="6"/>
        <v>4.3975762017607352</v>
      </c>
      <c r="AA229" s="217">
        <f t="shared" si="7"/>
        <v>4.3975762017607352</v>
      </c>
    </row>
    <row r="230" spans="1:27" x14ac:dyDescent="0.25">
      <c r="A230" s="283">
        <v>1998</v>
      </c>
      <c r="B230" s="283">
        <v>10</v>
      </c>
      <c r="C230" s="217">
        <v>7.1749268067167717</v>
      </c>
      <c r="D230" s="217">
        <f>C230/Economics!E230</f>
        <v>4.3714013850842175</v>
      </c>
      <c r="E230" s="217">
        <f t="shared" si="1"/>
        <v>4.3888512628685623</v>
      </c>
      <c r="F230" s="217">
        <f>C230/C$314</f>
        <v>0.80582514467225919</v>
      </c>
      <c r="G230" s="217">
        <f>D230/D$314</f>
        <v>0.97422361621326714</v>
      </c>
      <c r="H230" s="284"/>
      <c r="I230" s="284"/>
      <c r="J230" s="284"/>
      <c r="K230" s="284"/>
      <c r="L230" s="217">
        <f t="shared" si="2"/>
        <v>7.1463691513848309</v>
      </c>
      <c r="M230" s="217">
        <f t="shared" si="3"/>
        <v>4.3895324763787746</v>
      </c>
      <c r="T230" s="217">
        <f t="shared" si="4"/>
        <v>4.3941647755203874</v>
      </c>
      <c r="W230" s="217">
        <f t="shared" si="5"/>
        <v>4.4117070674057439</v>
      </c>
      <c r="X230" s="217">
        <f t="shared" si="6"/>
        <v>4.3859504113293948</v>
      </c>
      <c r="AA230" s="217">
        <f t="shared" si="7"/>
        <v>4.3859504113293948</v>
      </c>
    </row>
    <row r="231" spans="1:27" x14ac:dyDescent="0.25">
      <c r="A231" s="283">
        <v>1998</v>
      </c>
      <c r="B231" s="283">
        <v>11</v>
      </c>
      <c r="C231" s="217">
        <v>7.1311318022128782</v>
      </c>
      <c r="D231" s="217">
        <f>C231/Economics!E231</f>
        <v>4.340084002362576</v>
      </c>
      <c r="E231" s="217">
        <f t="shared" si="1"/>
        <v>4.3706616083404555</v>
      </c>
      <c r="F231" s="217">
        <f>C231/C$315</f>
        <v>0.79115344522972941</v>
      </c>
      <c r="G231" s="217">
        <f>D231/D$315</f>
        <v>0.95714892450803624</v>
      </c>
      <c r="H231" s="284"/>
      <c r="I231" s="284"/>
      <c r="J231" s="284"/>
      <c r="K231" s="284"/>
      <c r="L231" s="217">
        <f t="shared" si="2"/>
        <v>7.153614783959708</v>
      </c>
      <c r="M231" s="217">
        <f t="shared" si="3"/>
        <v>4.388434422388019</v>
      </c>
      <c r="T231" s="217">
        <f t="shared" si="4"/>
        <v>4.3766594477420657</v>
      </c>
      <c r="W231" s="217">
        <f t="shared" si="5"/>
        <v>4.4117070674057439</v>
      </c>
      <c r="X231" s="217">
        <f t="shared" si="6"/>
        <v>4.3557426937233963</v>
      </c>
      <c r="AA231" s="217">
        <f t="shared" si="7"/>
        <v>4.3557426937233963</v>
      </c>
    </row>
    <row r="232" spans="1:27" x14ac:dyDescent="0.25">
      <c r="A232" s="283">
        <v>1998</v>
      </c>
      <c r="B232" s="283">
        <v>12</v>
      </c>
      <c r="C232" s="217">
        <v>7.1159168668428201</v>
      </c>
      <c r="D232" s="217">
        <f>C232/Economics!E232</f>
        <v>4.326228508367258</v>
      </c>
      <c r="E232" s="217">
        <f t="shared" si="1"/>
        <v>4.3459046319380166</v>
      </c>
      <c r="F232" s="217">
        <f>C232/C$316</f>
        <v>0.80389750865881504</v>
      </c>
      <c r="G232" s="217">
        <f>D232/D$316</f>
        <v>0.97305964054795946</v>
      </c>
      <c r="H232" s="284"/>
      <c r="I232" s="284"/>
      <c r="J232" s="284"/>
      <c r="K232" s="284"/>
      <c r="L232" s="217">
        <f t="shared" si="2"/>
        <v>7.1589401675405604</v>
      </c>
      <c r="M232" s="217">
        <f t="shared" si="3"/>
        <v>4.3859837936064805</v>
      </c>
      <c r="T232" s="217">
        <f t="shared" si="4"/>
        <v>4.3595533333471561</v>
      </c>
      <c r="W232" s="217">
        <f t="shared" si="5"/>
        <v>4.4117070674057439</v>
      </c>
      <c r="X232" s="217">
        <f t="shared" si="6"/>
        <v>4.3331562553649174</v>
      </c>
      <c r="AA232" s="217">
        <f t="shared" si="7"/>
        <v>4.3331562553649174</v>
      </c>
    </row>
    <row r="233" spans="1:27" x14ac:dyDescent="0.25">
      <c r="A233" s="283">
        <v>1999</v>
      </c>
      <c r="B233" s="283">
        <v>1</v>
      </c>
      <c r="C233" s="217">
        <v>7.2186425459615622</v>
      </c>
      <c r="D233" s="217">
        <f>C233/Economics!E233</f>
        <v>4.3820169238949953</v>
      </c>
      <c r="E233" s="217">
        <f t="shared" si="1"/>
        <v>4.3494431448749431</v>
      </c>
      <c r="F233" s="217">
        <f>C233/C$305</f>
        <v>0.82924890279626284</v>
      </c>
      <c r="G233" s="217">
        <f>D233/D$305</f>
        <v>0.96835196641825771</v>
      </c>
      <c r="H233" s="284"/>
      <c r="I233" s="284"/>
      <c r="J233" s="284"/>
      <c r="K233" s="284"/>
      <c r="L233" s="217">
        <f t="shared" si="2"/>
        <v>7.168869252084547</v>
      </c>
      <c r="M233" s="217">
        <f t="shared" si="3"/>
        <v>4.3859515860589582</v>
      </c>
      <c r="T233" s="217">
        <f t="shared" si="4"/>
        <v>4.3549327049272613</v>
      </c>
      <c r="W233" s="217">
        <f t="shared" si="5"/>
        <v>4.4117070674057439</v>
      </c>
      <c r="X233" s="217">
        <f t="shared" si="6"/>
        <v>4.3541227161311262</v>
      </c>
      <c r="AA233" s="217">
        <f t="shared" si="7"/>
        <v>4.3541227161311262</v>
      </c>
    </row>
    <row r="234" spans="1:27" x14ac:dyDescent="0.25">
      <c r="A234" s="283">
        <v>1999</v>
      </c>
      <c r="B234" s="283">
        <v>2</v>
      </c>
      <c r="C234" s="217">
        <v>7.2929318047586982</v>
      </c>
      <c r="D234" s="217">
        <f>C234/Economics!E234</f>
        <v>4.4172926974613684</v>
      </c>
      <c r="E234" s="217">
        <f t="shared" si="1"/>
        <v>4.3751793765745406</v>
      </c>
      <c r="F234" s="217">
        <f>C234/C$306</f>
        <v>0.82343158336364153</v>
      </c>
      <c r="G234" s="217">
        <f>D234/D$306</f>
        <v>0.96083414788575727</v>
      </c>
      <c r="H234" s="284"/>
      <c r="I234" s="284"/>
      <c r="J234" s="284"/>
      <c r="K234" s="284"/>
      <c r="L234" s="217">
        <f t="shared" si="2"/>
        <v>7.1809153148837197</v>
      </c>
      <c r="M234" s="217">
        <f t="shared" si="3"/>
        <v>4.3866582640911691</v>
      </c>
      <c r="T234" s="217">
        <f t="shared" si="4"/>
        <v>4.366405533021549</v>
      </c>
      <c r="W234" s="217">
        <f t="shared" si="5"/>
        <v>4.4172926974613684</v>
      </c>
      <c r="X234" s="217">
        <f t="shared" si="6"/>
        <v>4.3996548106781823</v>
      </c>
      <c r="AA234" s="217">
        <f t="shared" si="7"/>
        <v>4.3996548106781823</v>
      </c>
    </row>
    <row r="235" spans="1:27" x14ac:dyDescent="0.25">
      <c r="A235" s="283">
        <v>1999</v>
      </c>
      <c r="B235" s="283">
        <v>3</v>
      </c>
      <c r="C235" s="217">
        <v>7.2808150614378162</v>
      </c>
      <c r="D235" s="217">
        <f>C235/Economics!E235</f>
        <v>4.3992878329189189</v>
      </c>
      <c r="E235" s="217">
        <f t="shared" si="1"/>
        <v>4.3995324847584278</v>
      </c>
      <c r="F235" s="217">
        <f>C235/C$307</f>
        <v>0.81082138663364889</v>
      </c>
      <c r="G235" s="217">
        <f>D235/D$307</f>
        <v>0.94567086943457335</v>
      </c>
      <c r="H235" s="284"/>
      <c r="I235" s="284"/>
      <c r="J235" s="284"/>
      <c r="K235" s="284"/>
      <c r="L235" s="217">
        <f t="shared" si="2"/>
        <v>7.1961408698869489</v>
      </c>
      <c r="M235" s="217">
        <f t="shared" si="3"/>
        <v>4.3888242485275102</v>
      </c>
      <c r="T235" s="217">
        <f t="shared" si="4"/>
        <v>4.3812064906606345</v>
      </c>
      <c r="W235" s="217">
        <f t="shared" si="5"/>
        <v>4.4172926974613684</v>
      </c>
      <c r="X235" s="217">
        <f t="shared" si="6"/>
        <v>4.4082902651901437</v>
      </c>
      <c r="AA235" s="217">
        <f t="shared" si="7"/>
        <v>4.4082902651901437</v>
      </c>
    </row>
    <row r="236" spans="1:27" x14ac:dyDescent="0.25">
      <c r="A236" s="283">
        <v>1999</v>
      </c>
      <c r="B236" s="283">
        <v>4</v>
      </c>
      <c r="C236" s="217">
        <v>7.0118498858207836</v>
      </c>
      <c r="D236" s="217">
        <f>C236/Economics!E236</f>
        <v>4.2248543196340886</v>
      </c>
      <c r="E236" s="217">
        <f t="shared" si="1"/>
        <v>4.3471449500047923</v>
      </c>
      <c r="F236" s="217">
        <f>C236/C$308</f>
        <v>0.78270128170135789</v>
      </c>
      <c r="G236" s="217">
        <f>D236/D$308</f>
        <v>0.91333489589973071</v>
      </c>
      <c r="H236" s="284"/>
      <c r="I236" s="284"/>
      <c r="J236" s="284"/>
      <c r="K236" s="284"/>
      <c r="L236" s="217">
        <f t="shared" si="2"/>
        <v>7.1829204809090692</v>
      </c>
      <c r="M236" s="217">
        <f t="shared" si="3"/>
        <v>4.3732531862132076</v>
      </c>
      <c r="T236" s="217">
        <f t="shared" si="4"/>
        <v>4.3558629434773426</v>
      </c>
      <c r="W236" s="217">
        <f t="shared" si="5"/>
        <v>4.4172926974613684</v>
      </c>
      <c r="X236" s="217">
        <f t="shared" si="6"/>
        <v>4.3120710762765038</v>
      </c>
      <c r="AA236" s="217">
        <f t="shared" si="7"/>
        <v>4.3120710762765038</v>
      </c>
    </row>
    <row r="237" spans="1:27" x14ac:dyDescent="0.25">
      <c r="A237" s="283">
        <v>1999</v>
      </c>
      <c r="B237" s="283">
        <v>5</v>
      </c>
      <c r="C237" s="217">
        <v>6.8049254740151319</v>
      </c>
      <c r="D237" s="217">
        <f>C237/Economics!E237</f>
        <v>4.0895320031772595</v>
      </c>
      <c r="E237" s="217">
        <f t="shared" si="1"/>
        <v>4.2378913852434223</v>
      </c>
      <c r="F237" s="217">
        <f>C237/C$309</f>
        <v>0.76082334354768577</v>
      </c>
      <c r="G237" s="217">
        <f>D237/D$309</f>
        <v>0.8895920977314633</v>
      </c>
      <c r="H237" s="284"/>
      <c r="I237" s="284"/>
      <c r="J237" s="284"/>
      <c r="K237" s="284"/>
      <c r="L237" s="217">
        <f t="shared" si="2"/>
        <v>7.1529551191165552</v>
      </c>
      <c r="M237" s="217">
        <f t="shared" si="3"/>
        <v>4.3472914390130182</v>
      </c>
      <c r="T237" s="217">
        <f t="shared" si="4"/>
        <v>4.2827417132979093</v>
      </c>
      <c r="W237" s="217">
        <f t="shared" si="5"/>
        <v>4.4172926974613684</v>
      </c>
      <c r="X237" s="217">
        <f t="shared" si="6"/>
        <v>4.1571931614056741</v>
      </c>
      <c r="AA237" s="217">
        <f t="shared" si="7"/>
        <v>4.1571931614056741</v>
      </c>
    </row>
    <row r="238" spans="1:27" x14ac:dyDescent="0.25">
      <c r="A238" s="283">
        <v>1999</v>
      </c>
      <c r="B238" s="283">
        <v>6</v>
      </c>
      <c r="C238" s="217">
        <v>6.6984921798148873</v>
      </c>
      <c r="D238" s="217">
        <f>C238/Economics!E238</f>
        <v>4.0154566720056408</v>
      </c>
      <c r="E238" s="217">
        <f t="shared" si="1"/>
        <v>4.1099476649389963</v>
      </c>
      <c r="F238" s="217">
        <f>C238/C$310</f>
        <v>0.74974049334893467</v>
      </c>
      <c r="G238" s="217">
        <f>D238/D$310</f>
        <v>0.8792075640702125</v>
      </c>
      <c r="H238" s="284"/>
      <c r="I238" s="284"/>
      <c r="J238" s="284"/>
      <c r="K238" s="284"/>
      <c r="L238" s="217">
        <f t="shared" si="2"/>
        <v>7.1116375062633352</v>
      </c>
      <c r="M238" s="217">
        <f t="shared" si="3"/>
        <v>4.3142843384919711</v>
      </c>
      <c r="T238" s="217">
        <f t="shared" si="4"/>
        <v>4.182282706933977</v>
      </c>
      <c r="W238" s="217">
        <f t="shared" si="5"/>
        <v>4.4172926974613684</v>
      </c>
      <c r="X238" s="217">
        <f t="shared" si="6"/>
        <v>4.0524943375914502</v>
      </c>
      <c r="AA238" s="217">
        <f t="shared" si="7"/>
        <v>4.0524943375914502</v>
      </c>
    </row>
    <row r="239" spans="1:27" x14ac:dyDescent="0.25">
      <c r="A239" s="283">
        <v>1999</v>
      </c>
      <c r="B239" s="283">
        <v>7</v>
      </c>
      <c r="C239" s="217">
        <v>6.8921333935115889</v>
      </c>
      <c r="D239" s="217">
        <f>C239/Economics!E239</f>
        <v>4.1220893501863571</v>
      </c>
      <c r="E239" s="217">
        <f t="shared" si="1"/>
        <v>4.0756926751230855</v>
      </c>
      <c r="F239" s="217">
        <f>C239/C$311</f>
        <v>0.76905784641085317</v>
      </c>
      <c r="G239" s="217">
        <f>D239/D$311</f>
        <v>0.90428691749027346</v>
      </c>
      <c r="H239" s="284"/>
      <c r="I239" s="284"/>
      <c r="J239" s="284"/>
      <c r="K239" s="284"/>
      <c r="L239" s="217">
        <f t="shared" si="2"/>
        <v>7.0855951184629227</v>
      </c>
      <c r="M239" s="217">
        <f t="shared" si="3"/>
        <v>4.2902830082178465</v>
      </c>
      <c r="T239" s="217">
        <f t="shared" si="4"/>
        <v>4.1129830862508365</v>
      </c>
      <c r="W239" s="217">
        <f t="shared" si="5"/>
        <v>4.4172926974613684</v>
      </c>
      <c r="X239" s="217">
        <f t="shared" si="6"/>
        <v>4.068773011095999</v>
      </c>
      <c r="AA239" s="217">
        <f t="shared" si="7"/>
        <v>4.068773011095999</v>
      </c>
    </row>
    <row r="240" spans="1:27" x14ac:dyDescent="0.25">
      <c r="A240" s="283">
        <v>1999</v>
      </c>
      <c r="B240" s="283">
        <v>8</v>
      </c>
      <c r="C240" s="217">
        <v>6.8202114931491478</v>
      </c>
      <c r="D240" s="217">
        <f>C240/Economics!E240</f>
        <v>4.0698022479027802</v>
      </c>
      <c r="E240" s="217">
        <f t="shared" si="1"/>
        <v>4.069116090031593</v>
      </c>
      <c r="F240" s="217">
        <f>C240/C$312</f>
        <v>0.75956304718558321</v>
      </c>
      <c r="G240" s="217">
        <f>D240/D$312</f>
        <v>0.89472245609332324</v>
      </c>
      <c r="H240" s="284"/>
      <c r="I240" s="284"/>
      <c r="J240" s="284"/>
      <c r="K240" s="284"/>
      <c r="L240" s="217">
        <f t="shared" si="2"/>
        <v>7.0546040579394189</v>
      </c>
      <c r="M240" s="217">
        <f t="shared" si="3"/>
        <v>4.2632121150475024</v>
      </c>
      <c r="T240" s="217">
        <f t="shared" si="4"/>
        <v>4.0742200683180094</v>
      </c>
      <c r="W240" s="217">
        <f t="shared" si="5"/>
        <v>4.4172926974613684</v>
      </c>
      <c r="X240" s="217">
        <f t="shared" si="6"/>
        <v>4.0959457990445687</v>
      </c>
      <c r="AA240" s="217">
        <f t="shared" si="7"/>
        <v>4.0959457990445687</v>
      </c>
    </row>
    <row r="241" spans="1:27" x14ac:dyDescent="0.25">
      <c r="A241" s="283">
        <v>1999</v>
      </c>
      <c r="B241" s="283">
        <v>9</v>
      </c>
      <c r="C241" s="217">
        <v>6.7727869092139388</v>
      </c>
      <c r="D241" s="217">
        <f>C241/Economics!E241</f>
        <v>4.0318209101820655</v>
      </c>
      <c r="E241" s="217">
        <f t="shared" si="1"/>
        <v>4.0745708360904009</v>
      </c>
      <c r="F241" s="217">
        <f>C241/C$313</f>
        <v>0.7560819102635522</v>
      </c>
      <c r="G241" s="217">
        <f>D241/D$313</f>
        <v>0.89118414428843074</v>
      </c>
      <c r="H241" s="284"/>
      <c r="I241" s="284"/>
      <c r="J241" s="284"/>
      <c r="K241" s="284"/>
      <c r="L241" s="217">
        <f t="shared" si="2"/>
        <v>7.0178970186213343</v>
      </c>
      <c r="M241" s="217">
        <f t="shared" si="3"/>
        <v>4.2324889044314604</v>
      </c>
      <c r="T241" s="217">
        <f t="shared" si="4"/>
        <v>4.0597922950692107</v>
      </c>
      <c r="W241" s="217">
        <f t="shared" si="5"/>
        <v>4.4172926974613684</v>
      </c>
      <c r="X241" s="217">
        <f t="shared" si="6"/>
        <v>4.0508115790424224</v>
      </c>
      <c r="AA241" s="217">
        <f t="shared" si="7"/>
        <v>4.0508115790424224</v>
      </c>
    </row>
    <row r="242" spans="1:27" x14ac:dyDescent="0.25">
      <c r="A242" s="283">
        <v>1999</v>
      </c>
      <c r="B242" s="283">
        <v>10</v>
      </c>
      <c r="C242" s="217">
        <v>6.8130935274758162</v>
      </c>
      <c r="D242" s="217">
        <f>C242/Economics!E242</f>
        <v>4.0449793355296846</v>
      </c>
      <c r="E242" s="217">
        <f t="shared" si="1"/>
        <v>4.0488674978715098</v>
      </c>
      <c r="F242" s="217">
        <f>C242/C$314</f>
        <v>0.76518718940857278</v>
      </c>
      <c r="G242" s="217">
        <f>D242/D$314</f>
        <v>0.90147621978020387</v>
      </c>
      <c r="H242" s="284"/>
      <c r="I242" s="284"/>
      <c r="J242" s="284"/>
      <c r="K242" s="284"/>
      <c r="L242" s="217">
        <f t="shared" si="2"/>
        <v>6.987744245351255</v>
      </c>
      <c r="M242" s="217">
        <f t="shared" si="3"/>
        <v>4.205287066968582</v>
      </c>
      <c r="T242" s="217">
        <f t="shared" si="4"/>
        <v>4.0671729609502218</v>
      </c>
      <c r="W242" s="217">
        <f t="shared" si="5"/>
        <v>4.4172926974613684</v>
      </c>
      <c r="X242" s="217">
        <f t="shared" si="6"/>
        <v>4.038400122855875</v>
      </c>
      <c r="AA242" s="217">
        <f t="shared" si="7"/>
        <v>4.038400122855875</v>
      </c>
    </row>
    <row r="243" spans="1:27" x14ac:dyDescent="0.25">
      <c r="A243" s="283">
        <v>1999</v>
      </c>
      <c r="B243" s="283">
        <v>11</v>
      </c>
      <c r="C243" s="217">
        <v>6.8329589049942197</v>
      </c>
      <c r="D243" s="217">
        <f>C243/Economics!E243</f>
        <v>4.0435667680947089</v>
      </c>
      <c r="E243" s="217">
        <f t="shared" si="1"/>
        <v>4.040122337935486</v>
      </c>
      <c r="F243" s="217">
        <f>C243/C$315</f>
        <v>0.75807307012917824</v>
      </c>
      <c r="G243" s="217">
        <f>D243/D$315</f>
        <v>0.89175591558860279</v>
      </c>
      <c r="H243" s="284"/>
      <c r="I243" s="284"/>
      <c r="J243" s="284"/>
      <c r="K243" s="284"/>
      <c r="L243" s="217">
        <f t="shared" si="2"/>
        <v>6.9628965039163662</v>
      </c>
      <c r="M243" s="217">
        <f t="shared" si="3"/>
        <v>4.1805772974462601</v>
      </c>
      <c r="T243" s="217">
        <f t="shared" si="4"/>
        <v>4.04754231542731</v>
      </c>
      <c r="W243" s="217">
        <f t="shared" si="5"/>
        <v>4.4172926974613684</v>
      </c>
      <c r="X243" s="217">
        <f t="shared" si="6"/>
        <v>4.0442730518121968</v>
      </c>
      <c r="AA243" s="217">
        <f t="shared" si="7"/>
        <v>4.0442730518121968</v>
      </c>
    </row>
    <row r="244" spans="1:27" x14ac:dyDescent="0.25">
      <c r="A244" s="283">
        <v>1999</v>
      </c>
      <c r="B244" s="283">
        <v>12</v>
      </c>
      <c r="C244" s="217">
        <v>6.7543012078669582</v>
      </c>
      <c r="D244" s="217">
        <f>C244/Economics!E244</f>
        <v>3.9836775788696226</v>
      </c>
      <c r="E244" s="217">
        <f t="shared" si="1"/>
        <v>4.0240745608313384</v>
      </c>
      <c r="F244" s="217">
        <f>C244/C$316</f>
        <v>0.7630451585284671</v>
      </c>
      <c r="G244" s="217">
        <f>D244/D$316</f>
        <v>0.89601274307556122</v>
      </c>
      <c r="H244" s="284"/>
      <c r="I244" s="284"/>
      <c r="J244" s="284"/>
      <c r="K244" s="284"/>
      <c r="L244" s="217">
        <f t="shared" si="2"/>
        <v>6.9327618656683789</v>
      </c>
      <c r="M244" s="217">
        <f t="shared" si="3"/>
        <v>4.15203138665479</v>
      </c>
      <c r="T244" s="217">
        <f t="shared" si="4"/>
        <v>4.0260111481690206</v>
      </c>
      <c r="W244" s="217">
        <f t="shared" si="5"/>
        <v>4.4172926974613684</v>
      </c>
      <c r="X244" s="217">
        <f t="shared" si="6"/>
        <v>4.0136221734821653</v>
      </c>
      <c r="AA244" s="217">
        <f t="shared" si="7"/>
        <v>4.0136221734821653</v>
      </c>
    </row>
    <row r="245" spans="1:27" x14ac:dyDescent="0.25">
      <c r="A245" s="283">
        <v>2000</v>
      </c>
      <c r="B245" s="283">
        <v>1</v>
      </c>
      <c r="C245" s="217">
        <v>6.6717871453304669</v>
      </c>
      <c r="D245" s="217">
        <f>C245/Economics!E245</f>
        <v>3.9222734540449538</v>
      </c>
      <c r="E245" s="217">
        <f t="shared" si="1"/>
        <v>3.9831726003364278</v>
      </c>
      <c r="F245" s="217">
        <f>C245/C$305</f>
        <v>0.76642833257489296</v>
      </c>
      <c r="G245" s="217">
        <f>D245/D$305</f>
        <v>0.86675639962580309</v>
      </c>
      <c r="H245" s="284"/>
      <c r="I245" s="284"/>
      <c r="J245" s="284"/>
      <c r="K245" s="284"/>
      <c r="L245" s="217">
        <f t="shared" si="2"/>
        <v>6.8871905822824546</v>
      </c>
      <c r="M245" s="217">
        <f t="shared" si="3"/>
        <v>4.113719430833954</v>
      </c>
      <c r="T245" s="217">
        <f t="shared" si="4"/>
        <v>3.9986242841347424</v>
      </c>
      <c r="W245" s="217">
        <f t="shared" si="5"/>
        <v>4.4172926974613684</v>
      </c>
      <c r="X245" s="217">
        <f t="shared" si="6"/>
        <v>3.952975516457288</v>
      </c>
      <c r="AA245" s="217">
        <f t="shared" si="7"/>
        <v>3.952975516457288</v>
      </c>
    </row>
    <row r="246" spans="1:27" x14ac:dyDescent="0.25">
      <c r="A246" s="283">
        <v>2000</v>
      </c>
      <c r="B246" s="283">
        <v>2</v>
      </c>
      <c r="C246" s="217">
        <v>6.7286402365278164</v>
      </c>
      <c r="D246" s="217">
        <f>C246/Economics!E246</f>
        <v>3.9448199774140389</v>
      </c>
      <c r="E246" s="217">
        <f t="shared" si="1"/>
        <v>3.9502570034428715</v>
      </c>
      <c r="F246" s="217">
        <f>C246/C$306</f>
        <v>0.75971845509828251</v>
      </c>
      <c r="G246" s="217">
        <f>D246/D$306</f>
        <v>0.85806352468778835</v>
      </c>
      <c r="H246" s="284"/>
      <c r="I246" s="284"/>
      <c r="J246" s="284"/>
      <c r="K246" s="284"/>
      <c r="L246" s="217">
        <f t="shared" si="2"/>
        <v>6.8401662849298814</v>
      </c>
      <c r="M246" s="217">
        <f t="shared" si="3"/>
        <v>4.0743467041633439</v>
      </c>
      <c r="T246" s="217">
        <f t="shared" si="4"/>
        <v>3.9735844446058306</v>
      </c>
      <c r="W246" s="217">
        <f t="shared" si="5"/>
        <v>4.3992878329189189</v>
      </c>
      <c r="X246" s="217">
        <f t="shared" si="6"/>
        <v>3.9335467157294963</v>
      </c>
      <c r="AA246" s="217">
        <f t="shared" si="7"/>
        <v>3.9335467157294963</v>
      </c>
    </row>
    <row r="247" spans="1:27" x14ac:dyDescent="0.25">
      <c r="A247" s="283">
        <v>2000</v>
      </c>
      <c r="B247" s="283">
        <v>3</v>
      </c>
      <c r="C247" s="217">
        <v>6.6351263582400994</v>
      </c>
      <c r="D247" s="217">
        <f>C247/Economics!E247</f>
        <v>3.8807960666776022</v>
      </c>
      <c r="E247" s="217">
        <f t="shared" si="1"/>
        <v>3.9159631660455312</v>
      </c>
      <c r="F247" s="217">
        <f>C247/C$307</f>
        <v>0.73891484797792495</v>
      </c>
      <c r="G247" s="217">
        <f>D247/D$307</f>
        <v>0.83421588444652228</v>
      </c>
      <c r="H247" s="284"/>
      <c r="I247" s="284"/>
      <c r="J247" s="284"/>
      <c r="K247" s="284"/>
      <c r="L247" s="217">
        <f t="shared" si="2"/>
        <v>6.7863588929967387</v>
      </c>
      <c r="M247" s="217">
        <f t="shared" si="3"/>
        <v>4.0311390569765679</v>
      </c>
      <c r="T247" s="217">
        <f t="shared" si="4"/>
        <v>3.9328917692515541</v>
      </c>
      <c r="W247" s="217">
        <f t="shared" si="5"/>
        <v>4.2248543196340886</v>
      </c>
      <c r="X247" s="217">
        <f t="shared" si="6"/>
        <v>3.9128080220458203</v>
      </c>
      <c r="AA247" s="217">
        <f t="shared" si="7"/>
        <v>3.9128080220458203</v>
      </c>
    </row>
    <row r="248" spans="1:27" x14ac:dyDescent="0.25">
      <c r="A248" s="283">
        <v>2000</v>
      </c>
      <c r="B248" s="283">
        <v>4</v>
      </c>
      <c r="C248" s="217">
        <v>6.6437394800439975</v>
      </c>
      <c r="D248" s="217">
        <f>C248/Economics!E248</f>
        <v>3.8754070464973496</v>
      </c>
      <c r="E248" s="217">
        <f t="shared" si="1"/>
        <v>3.9003410301963299</v>
      </c>
      <c r="F248" s="217">
        <f>C248/C$308</f>
        <v>0.74161077190711255</v>
      </c>
      <c r="G248" s="217">
        <f>D248/D$308</f>
        <v>0.83779089729377854</v>
      </c>
      <c r="H248" s="284"/>
      <c r="I248" s="284"/>
      <c r="J248" s="284"/>
      <c r="K248" s="284"/>
      <c r="L248" s="217">
        <f t="shared" si="2"/>
        <v>6.7556830258486729</v>
      </c>
      <c r="M248" s="217">
        <f t="shared" si="3"/>
        <v>4.0020184508818391</v>
      </c>
      <c r="T248" s="217">
        <f t="shared" si="4"/>
        <v>3.9058241361584858</v>
      </c>
      <c r="W248" s="217">
        <f t="shared" si="5"/>
        <v>4.1220893501863571</v>
      </c>
      <c r="X248" s="217">
        <f t="shared" si="6"/>
        <v>3.8781015565874757</v>
      </c>
      <c r="AA248" s="217">
        <f t="shared" si="7"/>
        <v>3.8781015565874757</v>
      </c>
    </row>
    <row r="249" spans="1:27" x14ac:dyDescent="0.25">
      <c r="A249" s="283">
        <v>2000</v>
      </c>
      <c r="B249" s="283">
        <v>5</v>
      </c>
      <c r="C249" s="217">
        <v>6.6439539800070166</v>
      </c>
      <c r="D249" s="217">
        <f>C249/Economics!E249</f>
        <v>3.8639417141413896</v>
      </c>
      <c r="E249" s="217">
        <f t="shared" si="1"/>
        <v>3.8733816091054472</v>
      </c>
      <c r="F249" s="217">
        <f>C249/C$309</f>
        <v>0.74282595757266223</v>
      </c>
      <c r="G249" s="217">
        <f>D249/D$309</f>
        <v>0.84051965171677245</v>
      </c>
      <c r="H249" s="284"/>
      <c r="I249" s="284"/>
      <c r="J249" s="284"/>
      <c r="K249" s="284"/>
      <c r="L249" s="217">
        <f t="shared" si="2"/>
        <v>6.7422687346813293</v>
      </c>
      <c r="M249" s="217">
        <f t="shared" si="3"/>
        <v>3.9832192601288501</v>
      </c>
      <c r="T249" s="217">
        <f t="shared" si="4"/>
        <v>3.891241201182595</v>
      </c>
      <c r="W249" s="217">
        <f t="shared" si="5"/>
        <v>4.1220893501863571</v>
      </c>
      <c r="X249" s="217">
        <f t="shared" si="6"/>
        <v>3.8696743803193696</v>
      </c>
      <c r="AA249" s="217">
        <f t="shared" si="7"/>
        <v>3.8696743803193696</v>
      </c>
    </row>
    <row r="250" spans="1:27" x14ac:dyDescent="0.25">
      <c r="A250" s="283">
        <v>2000</v>
      </c>
      <c r="B250" s="283">
        <v>6</v>
      </c>
      <c r="C250" s="217">
        <v>6.5330257584972449</v>
      </c>
      <c r="D250" s="217">
        <f>C250/Economics!E250</f>
        <v>3.7871738843122631</v>
      </c>
      <c r="E250" s="217">
        <f t="shared" si="1"/>
        <v>3.8421742149836677</v>
      </c>
      <c r="F250" s="217">
        <f>C250/C$310</f>
        <v>0.73122037374273396</v>
      </c>
      <c r="G250" s="217">
        <f>D250/D$310</f>
        <v>0.82922372161305991</v>
      </c>
      <c r="H250" s="284"/>
      <c r="I250" s="284"/>
      <c r="J250" s="284"/>
      <c r="K250" s="284"/>
      <c r="L250" s="217">
        <f t="shared" si="2"/>
        <v>6.7284798662381933</v>
      </c>
      <c r="M250" s="217">
        <f t="shared" si="3"/>
        <v>3.964195694487735</v>
      </c>
      <c r="T250" s="217">
        <f t="shared" si="4"/>
        <v>3.8518296779071513</v>
      </c>
      <c r="W250" s="217">
        <f t="shared" si="5"/>
        <v>4.1220893501863571</v>
      </c>
      <c r="X250" s="217">
        <f t="shared" si="6"/>
        <v>3.8255577992268264</v>
      </c>
      <c r="AA250" s="217">
        <f t="shared" si="7"/>
        <v>3.8255577992268264</v>
      </c>
    </row>
    <row r="251" spans="1:27" x14ac:dyDescent="0.25">
      <c r="A251" s="283">
        <v>2000</v>
      </c>
      <c r="B251" s="283">
        <v>7</v>
      </c>
      <c r="C251" s="217">
        <v>7.0922384319758516</v>
      </c>
      <c r="D251" s="217">
        <f>C251/Economics!E251</f>
        <v>4.0995597872692784</v>
      </c>
      <c r="E251" s="217">
        <f t="shared" si="1"/>
        <v>3.9168917952409772</v>
      </c>
      <c r="F251" s="217">
        <f>C251/C$311</f>
        <v>0.79138654220803029</v>
      </c>
      <c r="G251" s="217">
        <f>D251/D$311</f>
        <v>0.89934447513351889</v>
      </c>
      <c r="H251" s="284"/>
      <c r="I251" s="284"/>
      <c r="J251" s="284"/>
      <c r="K251" s="284"/>
      <c r="L251" s="217">
        <f t="shared" si="2"/>
        <v>6.7451552861102151</v>
      </c>
      <c r="M251" s="217">
        <f t="shared" si="3"/>
        <v>3.9623182309113112</v>
      </c>
      <c r="T251" s="217">
        <f t="shared" si="4"/>
        <v>3.9065206080550703</v>
      </c>
      <c r="W251" s="217">
        <f t="shared" si="5"/>
        <v>4.0995597872692784</v>
      </c>
      <c r="X251" s="217">
        <f t="shared" si="6"/>
        <v>3.943366835790771</v>
      </c>
      <c r="AA251" s="217">
        <f t="shared" si="7"/>
        <v>3.943366835790771</v>
      </c>
    </row>
    <row r="252" spans="1:27" x14ac:dyDescent="0.25">
      <c r="A252" s="283">
        <v>2000</v>
      </c>
      <c r="B252" s="283">
        <v>8</v>
      </c>
      <c r="C252" s="217">
        <v>7.1026986102590239</v>
      </c>
      <c r="D252" s="217">
        <f>C252/Economics!E252</f>
        <v>4.0955613594520148</v>
      </c>
      <c r="E252" s="217">
        <f t="shared" ref="E252:E315" si="8">AVERAGE(D250:D252)</f>
        <v>3.9940983436778521</v>
      </c>
      <c r="F252" s="217">
        <f>C252/C$312</f>
        <v>0.79102347560164898</v>
      </c>
      <c r="G252" s="217">
        <f>D252/D$312</f>
        <v>0.90038544759714623</v>
      </c>
      <c r="H252" s="284"/>
      <c r="I252" s="284"/>
      <c r="J252" s="284"/>
      <c r="K252" s="284"/>
      <c r="L252" s="217">
        <f t="shared" si="2"/>
        <v>6.7686958792027054</v>
      </c>
      <c r="M252" s="217">
        <f t="shared" si="3"/>
        <v>3.9644648235404141</v>
      </c>
      <c r="T252" s="217">
        <f t="shared" si="4"/>
        <v>3.9615591862937367</v>
      </c>
      <c r="W252" s="217">
        <f t="shared" si="5"/>
        <v>4.0995597872692784</v>
      </c>
      <c r="X252" s="217">
        <f t="shared" si="6"/>
        <v>4.0975605733606466</v>
      </c>
      <c r="AA252" s="217">
        <f t="shared" si="7"/>
        <v>4.0975605733606466</v>
      </c>
    </row>
    <row r="253" spans="1:27" x14ac:dyDescent="0.25">
      <c r="A253" s="283">
        <v>2000</v>
      </c>
      <c r="B253" s="283">
        <v>9</v>
      </c>
      <c r="C253" s="217">
        <v>7.0744986097981837</v>
      </c>
      <c r="D253" s="217">
        <f>C253/Economics!E253</f>
        <v>4.0701558527406414</v>
      </c>
      <c r="E253" s="217">
        <f t="shared" si="8"/>
        <v>4.0884256664873115</v>
      </c>
      <c r="F253" s="217">
        <f>C253/C$313</f>
        <v>0.78976357808869235</v>
      </c>
      <c r="G253" s="217">
        <f>D253/D$313</f>
        <v>0.89965760919212556</v>
      </c>
      <c r="H253" s="284"/>
      <c r="I253" s="284"/>
      <c r="J253" s="284"/>
      <c r="K253" s="284"/>
      <c r="L253" s="217">
        <f t="shared" si="2"/>
        <v>6.793838520918059</v>
      </c>
      <c r="M253" s="217">
        <f t="shared" si="3"/>
        <v>3.9676594020869622</v>
      </c>
      <c r="T253" s="217">
        <f t="shared" si="4"/>
        <v>4.0131127209435498</v>
      </c>
      <c r="W253" s="217">
        <f t="shared" si="5"/>
        <v>4.0995597872692784</v>
      </c>
      <c r="X253" s="217">
        <f t="shared" si="6"/>
        <v>4.0828586060963286</v>
      </c>
      <c r="AA253" s="217">
        <f t="shared" si="7"/>
        <v>4.0828586060963286</v>
      </c>
    </row>
    <row r="254" spans="1:27" x14ac:dyDescent="0.25">
      <c r="A254" s="283">
        <v>2000</v>
      </c>
      <c r="B254" s="283">
        <v>10</v>
      </c>
      <c r="C254" s="217">
        <v>7.1205490867280643</v>
      </c>
      <c r="D254" s="217">
        <f>C254/Economics!E254</f>
        <v>4.0867892213866996</v>
      </c>
      <c r="E254" s="217">
        <f t="shared" si="8"/>
        <v>4.0841688111931189</v>
      </c>
      <c r="F254" s="217">
        <f>C254/C$314</f>
        <v>0.79971791385900171</v>
      </c>
      <c r="G254" s="217">
        <f>D254/D$314</f>
        <v>0.91079409626989638</v>
      </c>
      <c r="H254" s="284"/>
      <c r="I254" s="284"/>
      <c r="J254" s="284"/>
      <c r="K254" s="284"/>
      <c r="L254" s="217">
        <f t="shared" si="2"/>
        <v>6.8194598175224117</v>
      </c>
      <c r="M254" s="217">
        <f t="shared" si="3"/>
        <v>3.9711435592417139</v>
      </c>
      <c r="T254" s="217">
        <f t="shared" si="4"/>
        <v>4.0880165552121586</v>
      </c>
      <c r="W254" s="217">
        <f t="shared" si="5"/>
        <v>4.0995597872692784</v>
      </c>
      <c r="X254" s="217">
        <f t="shared" si="6"/>
        <v>4.0784725370636705</v>
      </c>
      <c r="AA254" s="217">
        <f t="shared" si="7"/>
        <v>4.0784725370636705</v>
      </c>
    </row>
    <row r="255" spans="1:27" x14ac:dyDescent="0.25">
      <c r="A255" s="283">
        <v>2000</v>
      </c>
      <c r="B255" s="283">
        <v>11</v>
      </c>
      <c r="C255" s="217">
        <v>7.1043866347529949</v>
      </c>
      <c r="D255" s="217">
        <f>C255/Economics!E255</f>
        <v>4.0651439889331353</v>
      </c>
      <c r="E255" s="217">
        <f t="shared" si="8"/>
        <v>4.0740296876868252</v>
      </c>
      <c r="F255" s="217">
        <f>C255/C$315</f>
        <v>0.78818624002780535</v>
      </c>
      <c r="G255" s="217">
        <f>D255/D$315</f>
        <v>0.89651449024018315</v>
      </c>
      <c r="H255" s="284"/>
      <c r="I255" s="284"/>
      <c r="J255" s="284"/>
      <c r="K255" s="284"/>
      <c r="L255" s="217">
        <f t="shared" si="2"/>
        <v>6.842078795002311</v>
      </c>
      <c r="M255" s="217">
        <f t="shared" si="3"/>
        <v>3.9729416609782491</v>
      </c>
      <c r="T255" s="217">
        <f t="shared" si="4"/>
        <v>4.0794126056281232</v>
      </c>
      <c r="W255" s="217">
        <f t="shared" si="5"/>
        <v>4.0995597872692784</v>
      </c>
      <c r="X255" s="217">
        <f t="shared" si="6"/>
        <v>4.0759666051599179</v>
      </c>
      <c r="AA255" s="217">
        <f t="shared" si="7"/>
        <v>4.0759666051599179</v>
      </c>
    </row>
    <row r="256" spans="1:27" x14ac:dyDescent="0.25">
      <c r="A256" s="283">
        <v>2000</v>
      </c>
      <c r="B256" s="283">
        <v>12</v>
      </c>
      <c r="C256" s="217">
        <v>7.0847290302105126</v>
      </c>
      <c r="D256" s="217">
        <f>C256/Economics!E256</f>
        <v>4.040826598913462</v>
      </c>
      <c r="E256" s="217">
        <f t="shared" si="8"/>
        <v>4.0642532697444329</v>
      </c>
      <c r="F256" s="217">
        <f>C256/C$316</f>
        <v>0.80037416449413057</v>
      </c>
      <c r="G256" s="217">
        <f>D256/D$316</f>
        <v>0.90886675778929482</v>
      </c>
      <c r="H256" s="284"/>
      <c r="I256" s="284"/>
      <c r="J256" s="284"/>
      <c r="K256" s="284"/>
      <c r="L256" s="217">
        <f t="shared" si="2"/>
        <v>6.869614446864273</v>
      </c>
      <c r="M256" s="217">
        <f t="shared" si="3"/>
        <v>3.9777040793152358</v>
      </c>
      <c r="T256" s="217">
        <f t="shared" si="4"/>
        <v>4.0657289154934846</v>
      </c>
      <c r="W256" s="217">
        <f t="shared" si="5"/>
        <v>4.0995597872692784</v>
      </c>
      <c r="X256" s="217">
        <f t="shared" si="6"/>
        <v>4.0529852939232986</v>
      </c>
      <c r="AA256" s="217">
        <f t="shared" si="7"/>
        <v>4.0529852939232986</v>
      </c>
    </row>
    <row r="257" spans="1:27" x14ac:dyDescent="0.25">
      <c r="A257" s="283">
        <v>2001</v>
      </c>
      <c r="B257" s="283">
        <v>1</v>
      </c>
      <c r="C257" s="217">
        <v>7.7886472187979772</v>
      </c>
      <c r="D257" s="217">
        <f>C257/Economics!E257</f>
        <v>4.4278835808970882</v>
      </c>
      <c r="E257" s="217">
        <f t="shared" si="8"/>
        <v>4.1779513895812288</v>
      </c>
      <c r="F257" s="217">
        <f>C257/C$305</f>
        <v>0.89472876920172384</v>
      </c>
      <c r="G257" s="217">
        <f>D257/D$305</f>
        <v>0.97848772542430229</v>
      </c>
      <c r="H257" s="284"/>
      <c r="I257" s="284"/>
      <c r="J257" s="284"/>
      <c r="K257" s="284"/>
      <c r="L257" s="217">
        <f t="shared" si="2"/>
        <v>6.962686119653231</v>
      </c>
      <c r="M257" s="217">
        <f t="shared" si="3"/>
        <v>4.019838256552914</v>
      </c>
      <c r="T257" s="217">
        <f t="shared" si="4"/>
        <v>4.1551608475325965</v>
      </c>
      <c r="W257" s="217">
        <f t="shared" si="5"/>
        <v>4.4278835808970882</v>
      </c>
      <c r="X257" s="217">
        <f t="shared" si="6"/>
        <v>4.2343550899052751</v>
      </c>
      <c r="AA257" s="217">
        <f t="shared" si="7"/>
        <v>4.2343550899052751</v>
      </c>
    </row>
    <row r="258" spans="1:27" x14ac:dyDescent="0.25">
      <c r="A258" s="283">
        <v>2001</v>
      </c>
      <c r="B258" s="283">
        <v>2</v>
      </c>
      <c r="C258" s="217">
        <v>7.8381377390202118</v>
      </c>
      <c r="D258" s="217">
        <f>C258/Economics!E258</f>
        <v>4.443341444979227</v>
      </c>
      <c r="E258" s="217">
        <f t="shared" si="8"/>
        <v>4.3040172082632591</v>
      </c>
      <c r="F258" s="217">
        <f>C258/C$306</f>
        <v>0.88498978762592118</v>
      </c>
      <c r="G258" s="217">
        <f>D258/D$306</f>
        <v>0.9665001808699869</v>
      </c>
      <c r="H258" s="284"/>
      <c r="I258" s="284"/>
      <c r="J258" s="284"/>
      <c r="K258" s="284"/>
      <c r="L258" s="217">
        <f t="shared" si="2"/>
        <v>7.0551442448609309</v>
      </c>
      <c r="M258" s="217">
        <f t="shared" si="3"/>
        <v>4.0613817121833451</v>
      </c>
      <c r="T258" s="217">
        <f t="shared" si="4"/>
        <v>4.2442989034307281</v>
      </c>
      <c r="W258" s="217">
        <f t="shared" si="5"/>
        <v>4.443341444979227</v>
      </c>
      <c r="X258" s="217">
        <f t="shared" si="6"/>
        <v>4.4356125129381576</v>
      </c>
      <c r="AA258" s="217">
        <f t="shared" si="7"/>
        <v>4.4356125129381576</v>
      </c>
    </row>
    <row r="259" spans="1:27" x14ac:dyDescent="0.25">
      <c r="A259" s="283">
        <v>2001</v>
      </c>
      <c r="B259" s="283">
        <v>3</v>
      </c>
      <c r="C259" s="217">
        <v>7.7783934829313122</v>
      </c>
      <c r="D259" s="217">
        <f>C259/Economics!E259</f>
        <v>4.3999017797348259</v>
      </c>
      <c r="E259" s="217">
        <f t="shared" si="8"/>
        <v>4.423708935203714</v>
      </c>
      <c r="F259" s="217">
        <f>C259/C$307</f>
        <v>0.86623375767589128</v>
      </c>
      <c r="G259" s="217">
        <f>D259/D$307</f>
        <v>0.94580284343610166</v>
      </c>
      <c r="H259" s="284"/>
      <c r="I259" s="284"/>
      <c r="J259" s="284"/>
      <c r="K259" s="284"/>
      <c r="L259" s="217">
        <f t="shared" si="2"/>
        <v>7.1504165052518651</v>
      </c>
      <c r="M259" s="217">
        <f t="shared" si="3"/>
        <v>4.1046405216047814</v>
      </c>
      <c r="T259" s="217">
        <f t="shared" si="4"/>
        <v>4.3279883511311503</v>
      </c>
      <c r="W259" s="217">
        <f t="shared" si="5"/>
        <v>4.443341444979227</v>
      </c>
      <c r="X259" s="217">
        <f t="shared" si="6"/>
        <v>4.4216216123570264</v>
      </c>
      <c r="AA259" s="217">
        <f t="shared" si="7"/>
        <v>4.4216216123570264</v>
      </c>
    </row>
    <row r="260" spans="1:27" x14ac:dyDescent="0.25">
      <c r="A260" s="283">
        <v>2001</v>
      </c>
      <c r="B260" s="283">
        <v>4</v>
      </c>
      <c r="C260" s="217">
        <v>8.4631923228983581</v>
      </c>
      <c r="D260" s="217">
        <f>C260/Economics!E260</f>
        <v>4.7778654438652337</v>
      </c>
      <c r="E260" s="217">
        <f t="shared" si="8"/>
        <v>4.5403695561930952</v>
      </c>
      <c r="F260" s="217">
        <f>C260/C$308</f>
        <v>0.94470811359108786</v>
      </c>
      <c r="G260" s="217">
        <f>D260/D$308</f>
        <v>1.0328856115856602</v>
      </c>
      <c r="H260" s="284"/>
      <c r="I260" s="284"/>
      <c r="J260" s="284"/>
      <c r="K260" s="284"/>
      <c r="L260" s="217">
        <f t="shared" si="2"/>
        <v>7.3020375754897273</v>
      </c>
      <c r="M260" s="217">
        <f t="shared" si="3"/>
        <v>4.1798453880521045</v>
      </c>
      <c r="T260" s="217">
        <f t="shared" si="4"/>
        <v>4.5122480623690935</v>
      </c>
      <c r="W260" s="217">
        <f t="shared" si="5"/>
        <v>4.7778654438652337</v>
      </c>
      <c r="X260" s="217">
        <f t="shared" si="6"/>
        <v>4.5888836118000302</v>
      </c>
      <c r="AA260" s="217">
        <f t="shared" si="7"/>
        <v>4.5888836118000302</v>
      </c>
    </row>
    <row r="261" spans="1:27" x14ac:dyDescent="0.25">
      <c r="A261" s="283">
        <v>2001</v>
      </c>
      <c r="B261" s="283">
        <v>5</v>
      </c>
      <c r="C261" s="217">
        <v>8.5231387472954019</v>
      </c>
      <c r="D261" s="217">
        <f>C261/Economics!E261</f>
        <v>4.8047268557749057</v>
      </c>
      <c r="E261" s="217">
        <f t="shared" si="8"/>
        <v>4.6608313597916551</v>
      </c>
      <c r="F261" s="217">
        <f>C261/C$309</f>
        <v>0.95292783793148439</v>
      </c>
      <c r="G261" s="217">
        <f>D261/D$309</f>
        <v>1.045167769645702</v>
      </c>
      <c r="H261" s="284"/>
      <c r="I261" s="284"/>
      <c r="J261" s="284"/>
      <c r="K261" s="284"/>
      <c r="L261" s="217">
        <f t="shared" ref="L261:L324" si="9">AVERAGE(C250:C261)</f>
        <v>7.4586363060970937</v>
      </c>
      <c r="M261" s="217">
        <f t="shared" ref="M261:M324" si="10">AVERAGE(D250:D261)</f>
        <v>4.2582441498548969</v>
      </c>
      <c r="T261" s="217">
        <f t="shared" ref="T261:T324" si="11">AVERAGE(D258:D261)</f>
        <v>4.6064588810885478</v>
      </c>
      <c r="W261" s="217">
        <f t="shared" ref="W261:W324" si="12">MAX(D250:D261)</f>
        <v>4.8047268557749057</v>
      </c>
      <c r="X261" s="217">
        <f t="shared" ref="X261:X324" si="13">AVERAGE(D260:D261)</f>
        <v>4.7912961498200701</v>
      </c>
      <c r="AA261" s="217">
        <f t="shared" ref="AA261:AA324" si="14">AVERAGE(D260:D261)</f>
        <v>4.7912961498200701</v>
      </c>
    </row>
    <row r="262" spans="1:27" x14ac:dyDescent="0.25">
      <c r="A262" s="283">
        <v>2001</v>
      </c>
      <c r="B262" s="283">
        <v>6</v>
      </c>
      <c r="C262" s="217">
        <v>7.1611017077059458</v>
      </c>
      <c r="D262" s="217">
        <f>C262/Economics!E262</f>
        <v>4.0329480546567105</v>
      </c>
      <c r="E262" s="217">
        <f t="shared" si="8"/>
        <v>4.5385134514322836</v>
      </c>
      <c r="F262" s="217">
        <f>C262/C$310</f>
        <v>0.80151887665646659</v>
      </c>
      <c r="G262" s="217">
        <f>D262/D$310</f>
        <v>0.88303740390887409</v>
      </c>
      <c r="H262" s="284"/>
      <c r="I262" s="284"/>
      <c r="J262" s="284"/>
      <c r="K262" s="284"/>
      <c r="L262" s="217">
        <f t="shared" si="9"/>
        <v>7.5109759685311532</v>
      </c>
      <c r="M262" s="217">
        <f t="shared" si="10"/>
        <v>4.2787253307169353</v>
      </c>
      <c r="T262" s="217">
        <f t="shared" si="11"/>
        <v>4.5038605335079192</v>
      </c>
      <c r="W262" s="217">
        <f t="shared" si="12"/>
        <v>4.8047268557749057</v>
      </c>
      <c r="X262" s="217">
        <f t="shared" si="13"/>
        <v>4.4188374552158081</v>
      </c>
      <c r="AA262" s="217">
        <f t="shared" si="14"/>
        <v>4.4188374552158081</v>
      </c>
    </row>
    <row r="263" spans="1:27" x14ac:dyDescent="0.25">
      <c r="A263" s="283">
        <v>2001</v>
      </c>
      <c r="B263" s="283">
        <v>7</v>
      </c>
      <c r="C263" s="217">
        <v>8.5307425378590001</v>
      </c>
      <c r="D263" s="217">
        <f>C263/Economics!E263</f>
        <v>4.8024446638359546</v>
      </c>
      <c r="E263" s="217">
        <f t="shared" si="8"/>
        <v>4.5467065247558569</v>
      </c>
      <c r="F263" s="217">
        <f>C263/C$311</f>
        <v>0.95190184372049857</v>
      </c>
      <c r="G263" s="217">
        <f>D263/D$311</f>
        <v>1.0535404530427011</v>
      </c>
      <c r="H263" s="284"/>
      <c r="I263" s="284"/>
      <c r="J263" s="284"/>
      <c r="K263" s="284"/>
      <c r="L263" s="217">
        <f t="shared" si="9"/>
        <v>7.6308513106880822</v>
      </c>
      <c r="M263" s="217">
        <f t="shared" si="10"/>
        <v>4.3372990704308245</v>
      </c>
      <c r="T263" s="217">
        <f t="shared" si="11"/>
        <v>4.6044962545332009</v>
      </c>
      <c r="W263" s="217">
        <f t="shared" si="12"/>
        <v>4.8047268557749057</v>
      </c>
      <c r="X263" s="217">
        <f t="shared" si="13"/>
        <v>4.4176963592463325</v>
      </c>
      <c r="AA263" s="217">
        <f t="shared" si="14"/>
        <v>4.4176963592463325</v>
      </c>
    </row>
    <row r="264" spans="1:27" x14ac:dyDescent="0.25">
      <c r="A264" s="283">
        <v>2001</v>
      </c>
      <c r="B264" s="283">
        <v>8</v>
      </c>
      <c r="C264" s="217">
        <v>8.5528114531290775</v>
      </c>
      <c r="D264" s="217">
        <f>C264/Economics!E264</f>
        <v>4.8156803879736767</v>
      </c>
      <c r="E264" s="217">
        <f t="shared" si="8"/>
        <v>4.5503577021554475</v>
      </c>
      <c r="F264" s="217">
        <f>C264/C$312</f>
        <v>0.95252171224720272</v>
      </c>
      <c r="G264" s="217">
        <f>D264/D$312</f>
        <v>1.0586994458289911</v>
      </c>
      <c r="H264" s="284"/>
      <c r="I264" s="284"/>
      <c r="J264" s="284"/>
      <c r="K264" s="284"/>
      <c r="L264" s="217">
        <f t="shared" si="9"/>
        <v>7.7516940475939213</v>
      </c>
      <c r="M264" s="217">
        <f t="shared" si="10"/>
        <v>4.3973089894742978</v>
      </c>
      <c r="T264" s="217">
        <f t="shared" si="11"/>
        <v>4.6139499905603119</v>
      </c>
      <c r="W264" s="217">
        <f t="shared" si="12"/>
        <v>4.8156803879736767</v>
      </c>
      <c r="X264" s="217">
        <f t="shared" si="13"/>
        <v>4.8090625259048156</v>
      </c>
      <c r="AA264" s="217">
        <f t="shared" si="14"/>
        <v>4.8090625259048156</v>
      </c>
    </row>
    <row r="265" spans="1:27" x14ac:dyDescent="0.25">
      <c r="A265" s="283">
        <v>2001</v>
      </c>
      <c r="B265" s="283">
        <v>9</v>
      </c>
      <c r="C265" s="217">
        <v>8.5530190343939001</v>
      </c>
      <c r="D265" s="217">
        <f>C265/Economics!E265</f>
        <v>4.817697955295607</v>
      </c>
      <c r="E265" s="217">
        <f t="shared" si="8"/>
        <v>4.811941002368413</v>
      </c>
      <c r="F265" s="217">
        <f>C265/C$313</f>
        <v>0.95481860816371222</v>
      </c>
      <c r="G265" s="217">
        <f>D265/D$313</f>
        <v>1.0648925449261479</v>
      </c>
      <c r="H265" s="284"/>
      <c r="I265" s="284"/>
      <c r="J265" s="284"/>
      <c r="K265" s="284"/>
      <c r="L265" s="217">
        <f t="shared" si="9"/>
        <v>7.8749040829768973</v>
      </c>
      <c r="M265" s="217">
        <f t="shared" si="10"/>
        <v>4.4596041646872111</v>
      </c>
      <c r="T265" s="217">
        <f t="shared" si="11"/>
        <v>4.6171927654404872</v>
      </c>
      <c r="W265" s="217">
        <f t="shared" si="12"/>
        <v>4.817697955295607</v>
      </c>
      <c r="X265" s="217">
        <f t="shared" si="13"/>
        <v>4.8166891716346418</v>
      </c>
      <c r="AA265" s="217">
        <f t="shared" si="14"/>
        <v>4.8166891716346418</v>
      </c>
    </row>
    <row r="266" spans="1:27" x14ac:dyDescent="0.25">
      <c r="A266" s="283">
        <v>2001</v>
      </c>
      <c r="B266" s="283">
        <v>10</v>
      </c>
      <c r="C266" s="217">
        <v>7.9588146396414068</v>
      </c>
      <c r="D266" s="217">
        <f>C266/Economics!E266</f>
        <v>4.4838392336007926</v>
      </c>
      <c r="E266" s="217">
        <f t="shared" si="8"/>
        <v>4.7057391922900251</v>
      </c>
      <c r="F266" s="217">
        <f>C266/C$314</f>
        <v>0.8938645830372578</v>
      </c>
      <c r="G266" s="217">
        <f>D266/D$314</f>
        <v>0.99928185217275156</v>
      </c>
      <c r="H266" s="284"/>
      <c r="I266" s="284"/>
      <c r="J266" s="284"/>
      <c r="K266" s="284"/>
      <c r="L266" s="217">
        <f t="shared" si="9"/>
        <v>7.944759545719676</v>
      </c>
      <c r="M266" s="217">
        <f t="shared" si="10"/>
        <v>4.4926916657050517</v>
      </c>
      <c r="T266" s="217">
        <f t="shared" si="11"/>
        <v>4.7299155601765079</v>
      </c>
      <c r="W266" s="217">
        <f t="shared" si="12"/>
        <v>4.817697955295607</v>
      </c>
      <c r="X266" s="217">
        <f t="shared" si="13"/>
        <v>4.6507685944482002</v>
      </c>
      <c r="AA266" s="217">
        <f t="shared" si="14"/>
        <v>4.6507685944482002</v>
      </c>
    </row>
    <row r="267" spans="1:27" x14ac:dyDescent="0.25">
      <c r="A267" s="283">
        <v>2001</v>
      </c>
      <c r="B267" s="283">
        <v>11</v>
      </c>
      <c r="C267" s="217">
        <v>7.9004479361951052</v>
      </c>
      <c r="D267" s="217">
        <f>C267/Economics!E267</f>
        <v>4.4493158639212398</v>
      </c>
      <c r="E267" s="217">
        <f t="shared" si="8"/>
        <v>4.5836176842725465</v>
      </c>
      <c r="F267" s="217">
        <f>C267/C$315</f>
        <v>0.8765041478604092</v>
      </c>
      <c r="G267" s="217">
        <f>D267/D$315</f>
        <v>0.98123858700211974</v>
      </c>
      <c r="H267" s="284"/>
      <c r="I267" s="284"/>
      <c r="J267" s="284"/>
      <c r="K267" s="284"/>
      <c r="L267" s="217">
        <f t="shared" si="9"/>
        <v>8.0110979875065169</v>
      </c>
      <c r="M267" s="217">
        <f t="shared" si="10"/>
        <v>4.5247059886207266</v>
      </c>
      <c r="T267" s="217">
        <f t="shared" si="11"/>
        <v>4.6416333601978286</v>
      </c>
      <c r="W267" s="217">
        <f t="shared" si="12"/>
        <v>4.817697955295607</v>
      </c>
      <c r="X267" s="217">
        <f t="shared" si="13"/>
        <v>4.4665775487610162</v>
      </c>
      <c r="AA267" s="217">
        <f t="shared" si="14"/>
        <v>4.4665775487610162</v>
      </c>
    </row>
    <row r="268" spans="1:27" x14ac:dyDescent="0.25">
      <c r="A268" s="283">
        <v>2001</v>
      </c>
      <c r="B268" s="283">
        <v>12</v>
      </c>
      <c r="C268" s="217">
        <v>7.8785244693399363</v>
      </c>
      <c r="D268" s="217">
        <f>C268/Economics!E268</f>
        <v>4.4324512331128245</v>
      </c>
      <c r="E268" s="217">
        <f t="shared" si="8"/>
        <v>4.4552021102116193</v>
      </c>
      <c r="F268" s="217">
        <f>C268/C$316</f>
        <v>0.89005061629112836</v>
      </c>
      <c r="G268" s="217">
        <f>D268/D$316</f>
        <v>0.99695136197669065</v>
      </c>
      <c r="H268" s="284"/>
      <c r="I268" s="284"/>
      <c r="J268" s="284"/>
      <c r="K268" s="284"/>
      <c r="L268" s="217">
        <f t="shared" si="9"/>
        <v>8.0772476074339696</v>
      </c>
      <c r="M268" s="217">
        <f t="shared" si="10"/>
        <v>4.5573413748040066</v>
      </c>
      <c r="T268" s="217">
        <f t="shared" si="11"/>
        <v>4.5458260714826162</v>
      </c>
      <c r="W268" s="217">
        <f t="shared" si="12"/>
        <v>4.817697955295607</v>
      </c>
      <c r="X268" s="217">
        <f t="shared" si="13"/>
        <v>4.4408835485170322</v>
      </c>
      <c r="AA268" s="217">
        <f t="shared" si="14"/>
        <v>4.4408835485170322</v>
      </c>
    </row>
    <row r="269" spans="1:27" x14ac:dyDescent="0.25">
      <c r="A269" s="283">
        <v>2002</v>
      </c>
      <c r="B269" s="283">
        <v>1</v>
      </c>
      <c r="C269" s="217">
        <v>7.8566010024847683</v>
      </c>
      <c r="D269" s="217">
        <f>C269/Economics!E269</f>
        <v>4.4121682904249147</v>
      </c>
      <c r="E269" s="217">
        <f t="shared" si="8"/>
        <v>4.4313117958196599</v>
      </c>
      <c r="F269" s="217">
        <f>C269/C$305</f>
        <v>0.90253502920204076</v>
      </c>
      <c r="G269" s="217">
        <f>D269/D$305</f>
        <v>0.97501491080586022</v>
      </c>
      <c r="H269" s="284"/>
      <c r="I269" s="284"/>
      <c r="J269" s="284"/>
      <c r="K269" s="284"/>
      <c r="L269" s="217">
        <f t="shared" si="9"/>
        <v>8.0829104227412021</v>
      </c>
      <c r="M269" s="217">
        <f t="shared" si="10"/>
        <v>4.5560317672646589</v>
      </c>
      <c r="T269" s="217">
        <f t="shared" si="11"/>
        <v>4.4444436552649433</v>
      </c>
      <c r="W269" s="217">
        <f t="shared" si="12"/>
        <v>4.817697955295607</v>
      </c>
      <c r="X269" s="217">
        <f t="shared" si="13"/>
        <v>4.4223097617688696</v>
      </c>
      <c r="AA269" s="217">
        <f t="shared" si="14"/>
        <v>4.4223097617688696</v>
      </c>
    </row>
    <row r="270" spans="1:27" x14ac:dyDescent="0.25">
      <c r="A270" s="283">
        <v>2002</v>
      </c>
      <c r="B270" s="283">
        <v>2</v>
      </c>
      <c r="C270" s="217">
        <v>7.8451842888601266</v>
      </c>
      <c r="D270" s="217">
        <f>C270/Economics!E270</f>
        <v>4.3946310283958452</v>
      </c>
      <c r="E270" s="217">
        <f t="shared" si="8"/>
        <v>4.4130835173111942</v>
      </c>
      <c r="F270" s="217">
        <f>C270/C$306</f>
        <v>0.88578540067253519</v>
      </c>
      <c r="G270" s="217">
        <f>D270/D$306</f>
        <v>0.95590486042904088</v>
      </c>
      <c r="H270" s="284"/>
      <c r="I270" s="284"/>
      <c r="J270" s="284"/>
      <c r="K270" s="284"/>
      <c r="L270" s="217">
        <f t="shared" si="9"/>
        <v>8.0834976352278609</v>
      </c>
      <c r="M270" s="217">
        <f t="shared" si="10"/>
        <v>4.5519725658827106</v>
      </c>
      <c r="T270" s="217">
        <f t="shared" si="11"/>
        <v>4.4221416039637065</v>
      </c>
      <c r="W270" s="217">
        <f t="shared" si="12"/>
        <v>4.817697955295607</v>
      </c>
      <c r="X270" s="217">
        <f t="shared" si="13"/>
        <v>4.4033996594103799</v>
      </c>
      <c r="AA270" s="217">
        <f t="shared" si="14"/>
        <v>4.4033996594103799</v>
      </c>
    </row>
    <row r="271" spans="1:27" x14ac:dyDescent="0.25">
      <c r="A271" s="283">
        <v>2002</v>
      </c>
      <c r="B271" s="283">
        <v>3</v>
      </c>
      <c r="C271" s="217">
        <v>7.8988147010472858</v>
      </c>
      <c r="D271" s="217">
        <f>C271/Economics!E271</f>
        <v>4.4132837395754603</v>
      </c>
      <c r="E271" s="217">
        <f t="shared" si="8"/>
        <v>4.4066943527987403</v>
      </c>
      <c r="F271" s="217">
        <f>C271/C$307</f>
        <v>0.87964435775692462</v>
      </c>
      <c r="G271" s="217">
        <f>D271/D$307</f>
        <v>0.94867942939225058</v>
      </c>
      <c r="H271" s="284"/>
      <c r="I271" s="284"/>
      <c r="J271" s="284"/>
      <c r="K271" s="284"/>
      <c r="L271" s="217">
        <f t="shared" si="9"/>
        <v>8.0935327367375258</v>
      </c>
      <c r="M271" s="217">
        <f t="shared" si="10"/>
        <v>4.5530877292027636</v>
      </c>
      <c r="T271" s="217">
        <f t="shared" si="11"/>
        <v>4.4131335728772605</v>
      </c>
      <c r="W271" s="217">
        <f t="shared" si="12"/>
        <v>4.817697955295607</v>
      </c>
      <c r="X271" s="217">
        <f t="shared" si="13"/>
        <v>4.4039573839856523</v>
      </c>
      <c r="AA271" s="217">
        <f t="shared" si="14"/>
        <v>4.4039573839856523</v>
      </c>
    </row>
    <row r="272" spans="1:27" x14ac:dyDescent="0.25">
      <c r="A272" s="283">
        <v>2002</v>
      </c>
      <c r="B272" s="283">
        <v>4</v>
      </c>
      <c r="C272" s="217">
        <v>7.5693930688578757</v>
      </c>
      <c r="D272" s="217">
        <f>C272/Economics!E272</f>
        <v>4.2177153058264132</v>
      </c>
      <c r="E272" s="217">
        <f t="shared" si="8"/>
        <v>4.3418766912659059</v>
      </c>
      <c r="F272" s="217">
        <f>C272/C$308</f>
        <v>0.84493732084552797</v>
      </c>
      <c r="G272" s="217">
        <f>D272/D$308</f>
        <v>0.91179157394362009</v>
      </c>
      <c r="H272" s="284"/>
      <c r="I272" s="284"/>
      <c r="J272" s="284"/>
      <c r="K272" s="284"/>
      <c r="L272" s="217">
        <f t="shared" si="9"/>
        <v>8.0190494655674858</v>
      </c>
      <c r="M272" s="217">
        <f t="shared" si="10"/>
        <v>4.5064085510328624</v>
      </c>
      <c r="T272" s="217">
        <f t="shared" si="11"/>
        <v>4.3594495910556583</v>
      </c>
      <c r="W272" s="217">
        <f t="shared" si="12"/>
        <v>4.817697955295607</v>
      </c>
      <c r="X272" s="217">
        <f t="shared" si="13"/>
        <v>4.3154995227009367</v>
      </c>
      <c r="AA272" s="217">
        <f t="shared" si="14"/>
        <v>4.3154995227009367</v>
      </c>
    </row>
    <row r="273" spans="1:27" x14ac:dyDescent="0.25">
      <c r="A273" s="283">
        <v>2002</v>
      </c>
      <c r="B273" s="283">
        <v>5</v>
      </c>
      <c r="C273" s="217">
        <v>7.3172664197075754</v>
      </c>
      <c r="D273" s="217">
        <f>C273/Economics!E273</f>
        <v>4.0684232773140145</v>
      </c>
      <c r="E273" s="217">
        <f t="shared" si="8"/>
        <v>4.2331407742386293</v>
      </c>
      <c r="F273" s="217">
        <f>C273/C$309</f>
        <v>0.81810552140937987</v>
      </c>
      <c r="G273" s="217">
        <f>D273/D$309</f>
        <v>0.88500033620311891</v>
      </c>
      <c r="H273" s="284"/>
      <c r="I273" s="284"/>
      <c r="J273" s="284"/>
      <c r="K273" s="284"/>
      <c r="L273" s="217">
        <f t="shared" si="9"/>
        <v>7.9185601049351675</v>
      </c>
      <c r="M273" s="217">
        <f t="shared" si="10"/>
        <v>4.4450499194944539</v>
      </c>
      <c r="T273" s="217">
        <f t="shared" si="11"/>
        <v>4.2735133377779331</v>
      </c>
      <c r="W273" s="217">
        <f t="shared" si="12"/>
        <v>4.817697955295607</v>
      </c>
      <c r="X273" s="217">
        <f t="shared" si="13"/>
        <v>4.1430692915702139</v>
      </c>
      <c r="AA273" s="217">
        <f t="shared" si="14"/>
        <v>4.1430692915702139</v>
      </c>
    </row>
    <row r="274" spans="1:27" x14ac:dyDescent="0.25">
      <c r="A274" s="283">
        <v>2002</v>
      </c>
      <c r="B274" s="283">
        <v>6</v>
      </c>
      <c r="C274" s="217">
        <v>6.2448727089482876</v>
      </c>
      <c r="D274" s="217">
        <f>C274/Economics!E274</f>
        <v>3.4659844608398416</v>
      </c>
      <c r="E274" s="217">
        <f t="shared" si="8"/>
        <v>3.9173743479934231</v>
      </c>
      <c r="F274" s="217">
        <f>C274/C$310</f>
        <v>0.69896833795177704</v>
      </c>
      <c r="G274" s="217">
        <f>D274/D$310</f>
        <v>0.75889743155867007</v>
      </c>
      <c r="H274" s="284"/>
      <c r="I274" s="284"/>
      <c r="J274" s="284"/>
      <c r="K274" s="284"/>
      <c r="L274" s="217">
        <f t="shared" si="9"/>
        <v>7.8422076883720289</v>
      </c>
      <c r="M274" s="217">
        <f t="shared" si="10"/>
        <v>4.3978029533430485</v>
      </c>
      <c r="T274" s="217">
        <f t="shared" si="11"/>
        <v>4.0413516958889328</v>
      </c>
      <c r="W274" s="217">
        <f t="shared" si="12"/>
        <v>4.817697955295607</v>
      </c>
      <c r="X274" s="217">
        <f t="shared" si="13"/>
        <v>3.7672038690769281</v>
      </c>
      <c r="AA274" s="217">
        <f t="shared" si="14"/>
        <v>3.7672038690769281</v>
      </c>
    </row>
    <row r="275" spans="1:27" x14ac:dyDescent="0.25">
      <c r="A275" s="283">
        <v>2002</v>
      </c>
      <c r="B275" s="283">
        <v>7</v>
      </c>
      <c r="C275" s="217">
        <v>7.3076547032192183</v>
      </c>
      <c r="D275" s="217">
        <f>C275/Economics!E275</f>
        <v>4.0500580287570118</v>
      </c>
      <c r="E275" s="217">
        <f t="shared" si="8"/>
        <v>3.861488588970289</v>
      </c>
      <c r="F275" s="217">
        <f>C275/C$311</f>
        <v>0.81542374000809659</v>
      </c>
      <c r="G275" s="217">
        <f>D275/D$311</f>
        <v>0.88848498403263287</v>
      </c>
      <c r="H275" s="284"/>
      <c r="I275" s="284"/>
      <c r="J275" s="284"/>
      <c r="K275" s="284"/>
      <c r="L275" s="217">
        <f t="shared" si="9"/>
        <v>7.7402837021520474</v>
      </c>
      <c r="M275" s="217">
        <f t="shared" si="10"/>
        <v>4.33510406708647</v>
      </c>
      <c r="T275" s="217">
        <f t="shared" si="11"/>
        <v>3.9505452681843201</v>
      </c>
      <c r="W275" s="217">
        <f t="shared" si="12"/>
        <v>4.817697955295607</v>
      </c>
      <c r="X275" s="217">
        <f t="shared" si="13"/>
        <v>3.7580212447984267</v>
      </c>
      <c r="AA275" s="217">
        <f t="shared" si="14"/>
        <v>3.7580212447984267</v>
      </c>
    </row>
    <row r="276" spans="1:27" x14ac:dyDescent="0.25">
      <c r="A276" s="283">
        <v>2002</v>
      </c>
      <c r="B276" s="283">
        <v>8</v>
      </c>
      <c r="C276" s="217">
        <v>7.3352299018883942</v>
      </c>
      <c r="D276" s="217">
        <f>C276/Economics!E276</f>
        <v>4.0597164164419866</v>
      </c>
      <c r="E276" s="217">
        <f t="shared" si="8"/>
        <v>3.8585863020129465</v>
      </c>
      <c r="F276" s="217">
        <f>C276/C$312</f>
        <v>0.81692035235003424</v>
      </c>
      <c r="G276" s="217">
        <f>D276/D$312</f>
        <v>0.89250514445342854</v>
      </c>
      <c r="H276" s="284"/>
      <c r="I276" s="284"/>
      <c r="J276" s="284"/>
      <c r="K276" s="284"/>
      <c r="L276" s="217">
        <f t="shared" si="9"/>
        <v>7.6388185728819904</v>
      </c>
      <c r="M276" s="217">
        <f t="shared" si="10"/>
        <v>4.2721070694588299</v>
      </c>
      <c r="T276" s="217">
        <f t="shared" si="11"/>
        <v>3.9110455458382134</v>
      </c>
      <c r="W276" s="217">
        <f t="shared" si="12"/>
        <v>4.817697955295607</v>
      </c>
      <c r="X276" s="217">
        <f t="shared" si="13"/>
        <v>4.0548872225994987</v>
      </c>
      <c r="AA276" s="217">
        <f t="shared" si="14"/>
        <v>4.0548872225994987</v>
      </c>
    </row>
    <row r="277" spans="1:27" x14ac:dyDescent="0.25">
      <c r="A277" s="283">
        <v>2002</v>
      </c>
      <c r="B277" s="283">
        <v>9</v>
      </c>
      <c r="C277" s="217">
        <v>7.30993687574707</v>
      </c>
      <c r="D277" s="217">
        <f>C277/Economics!E277</f>
        <v>4.0384149233007722</v>
      </c>
      <c r="E277" s="217">
        <f t="shared" si="8"/>
        <v>4.0493964561665896</v>
      </c>
      <c r="F277" s="217">
        <f>C277/C$313</f>
        <v>0.81604679299769822</v>
      </c>
      <c r="G277" s="217">
        <f>D277/D$313</f>
        <v>0.89264166932972921</v>
      </c>
      <c r="H277" s="284"/>
      <c r="I277" s="284"/>
      <c r="J277" s="284"/>
      <c r="K277" s="284"/>
      <c r="L277" s="217">
        <f t="shared" si="9"/>
        <v>7.5352283929947541</v>
      </c>
      <c r="M277" s="217">
        <f t="shared" si="10"/>
        <v>4.2071668167925935</v>
      </c>
      <c r="T277" s="217">
        <f t="shared" si="11"/>
        <v>3.9035434573349028</v>
      </c>
      <c r="W277" s="217">
        <f t="shared" si="12"/>
        <v>4.4838392336007926</v>
      </c>
      <c r="X277" s="217">
        <f t="shared" si="13"/>
        <v>4.0490656698713794</v>
      </c>
      <c r="AA277" s="217">
        <f t="shared" si="14"/>
        <v>4.0490656698713794</v>
      </c>
    </row>
    <row r="278" spans="1:27" x14ac:dyDescent="0.25">
      <c r="A278" s="283">
        <v>2002</v>
      </c>
      <c r="B278" s="283">
        <v>10</v>
      </c>
      <c r="C278" s="217">
        <v>7.3225712612558587</v>
      </c>
      <c r="D278" s="217">
        <f>C278/Economics!E278</f>
        <v>4.0344745241079112</v>
      </c>
      <c r="E278" s="217">
        <f t="shared" si="8"/>
        <v>4.0442019546168906</v>
      </c>
      <c r="F278" s="217">
        <f>C278/C$314</f>
        <v>0.82240728092870685</v>
      </c>
      <c r="G278" s="217">
        <f>D278/D$314</f>
        <v>0.89913508601795589</v>
      </c>
      <c r="H278" s="284"/>
      <c r="I278" s="284"/>
      <c r="J278" s="284"/>
      <c r="K278" s="284"/>
      <c r="L278" s="217">
        <f t="shared" si="9"/>
        <v>7.4822081114626258</v>
      </c>
      <c r="M278" s="217">
        <f t="shared" si="10"/>
        <v>4.1697197576681866</v>
      </c>
      <c r="T278" s="217">
        <f t="shared" si="11"/>
        <v>4.0456659731519204</v>
      </c>
      <c r="W278" s="217">
        <f t="shared" si="12"/>
        <v>4.4493158639212398</v>
      </c>
      <c r="X278" s="217">
        <f t="shared" si="13"/>
        <v>4.0364447237043422</v>
      </c>
      <c r="AA278" s="217">
        <f t="shared" si="14"/>
        <v>4.0364447237043422</v>
      </c>
    </row>
    <row r="279" spans="1:27" x14ac:dyDescent="0.25">
      <c r="A279" s="283">
        <v>2002</v>
      </c>
      <c r="B279" s="283">
        <v>11</v>
      </c>
      <c r="C279" s="217">
        <v>7.345483554676087</v>
      </c>
      <c r="D279" s="217">
        <f>C279/Economics!E279</f>
        <v>4.0310250558687137</v>
      </c>
      <c r="E279" s="217">
        <f t="shared" si="8"/>
        <v>4.034638167759133</v>
      </c>
      <c r="F279" s="217">
        <f>C279/C$315</f>
        <v>0.8149344006454845</v>
      </c>
      <c r="G279" s="217">
        <f>D279/D$315</f>
        <v>0.88899000452281096</v>
      </c>
      <c r="H279" s="284"/>
      <c r="I279" s="284"/>
      <c r="J279" s="284"/>
      <c r="K279" s="284"/>
      <c r="L279" s="217">
        <f t="shared" si="9"/>
        <v>7.4359610796693749</v>
      </c>
      <c r="M279" s="217">
        <f t="shared" si="10"/>
        <v>4.1348621903304759</v>
      </c>
      <c r="T279" s="217">
        <f t="shared" si="11"/>
        <v>4.0409077299298461</v>
      </c>
      <c r="W279" s="217">
        <f t="shared" si="12"/>
        <v>4.4324512331128245</v>
      </c>
      <c r="X279" s="217">
        <f t="shared" si="13"/>
        <v>4.032749789988312</v>
      </c>
      <c r="AA279" s="217">
        <f t="shared" si="14"/>
        <v>4.032749789988312</v>
      </c>
    </row>
    <row r="280" spans="1:27" x14ac:dyDescent="0.25">
      <c r="A280" s="283">
        <v>2002</v>
      </c>
      <c r="B280" s="283">
        <v>12</v>
      </c>
      <c r="C280" s="217">
        <v>7.3108683811580821</v>
      </c>
      <c r="D280" s="217">
        <f>C280/Economics!E280</f>
        <v>3.9966612094656799</v>
      </c>
      <c r="E280" s="217">
        <f t="shared" si="8"/>
        <v>4.0207202631474344</v>
      </c>
      <c r="F280" s="217">
        <f>C280/C$316</f>
        <v>0.82592152040599498</v>
      </c>
      <c r="G280" s="217">
        <f>D280/D$316</f>
        <v>0.89893303424750748</v>
      </c>
      <c r="H280" s="284"/>
      <c r="I280" s="284"/>
      <c r="J280" s="284"/>
      <c r="K280" s="284"/>
      <c r="L280" s="217">
        <f t="shared" si="9"/>
        <v>7.3886564056542205</v>
      </c>
      <c r="M280" s="217">
        <f t="shared" si="10"/>
        <v>4.0985463550265466</v>
      </c>
      <c r="T280" s="217">
        <f t="shared" si="11"/>
        <v>4.0251439281857699</v>
      </c>
      <c r="W280" s="217">
        <f t="shared" si="12"/>
        <v>4.4132837395754603</v>
      </c>
      <c r="X280" s="217">
        <f t="shared" si="13"/>
        <v>4.0138431326671968</v>
      </c>
      <c r="AA280" s="217">
        <f t="shared" si="14"/>
        <v>4.0138431326671968</v>
      </c>
    </row>
    <row r="281" spans="1:27" x14ac:dyDescent="0.25">
      <c r="A281" s="283">
        <v>2003</v>
      </c>
      <c r="B281" s="283">
        <v>1</v>
      </c>
      <c r="C281" s="217">
        <v>7.4614991874388021</v>
      </c>
      <c r="D281" s="217">
        <f>C281/Economics!E281</f>
        <v>4.0691687988206393</v>
      </c>
      <c r="E281" s="217">
        <f t="shared" si="8"/>
        <v>4.032285021385011</v>
      </c>
      <c r="F281" s="217">
        <f>C281/C$305</f>
        <v>0.85714730643649462</v>
      </c>
      <c r="G281" s="217">
        <f>D281/D$305</f>
        <v>0.89921779775403898</v>
      </c>
      <c r="H281" s="284"/>
      <c r="I281" s="284"/>
      <c r="J281" s="284"/>
      <c r="K281" s="284"/>
      <c r="L281" s="217">
        <f t="shared" si="9"/>
        <v>7.3557312544003901</v>
      </c>
      <c r="M281" s="217">
        <f t="shared" si="10"/>
        <v>4.0699630640595243</v>
      </c>
      <c r="T281" s="217">
        <f t="shared" si="11"/>
        <v>4.0328323970657358</v>
      </c>
      <c r="W281" s="217">
        <f t="shared" si="12"/>
        <v>4.4132837395754603</v>
      </c>
      <c r="X281" s="217">
        <f t="shared" si="13"/>
        <v>4.0329150041431596</v>
      </c>
      <c r="AA281" s="217">
        <f t="shared" si="14"/>
        <v>4.0329150041431596</v>
      </c>
    </row>
    <row r="282" spans="1:27" x14ac:dyDescent="0.25">
      <c r="A282" s="283">
        <v>2003</v>
      </c>
      <c r="B282" s="283">
        <v>2</v>
      </c>
      <c r="C282" s="217">
        <v>7.3160080922515514</v>
      </c>
      <c r="D282" s="217">
        <f>C282/Economics!E282</f>
        <v>3.9902660306542264</v>
      </c>
      <c r="E282" s="217">
        <f t="shared" si="8"/>
        <v>4.0186986796468487</v>
      </c>
      <c r="F282" s="217">
        <f>C282/C$306</f>
        <v>0.82603708475280802</v>
      </c>
      <c r="G282" s="217">
        <f>D282/D$306</f>
        <v>0.86794879216506049</v>
      </c>
      <c r="H282" s="284"/>
      <c r="I282" s="284"/>
      <c r="J282" s="284"/>
      <c r="K282" s="284"/>
      <c r="L282" s="217">
        <f t="shared" si="9"/>
        <v>7.3116332380163414</v>
      </c>
      <c r="M282" s="217">
        <f t="shared" si="10"/>
        <v>4.036265980914389</v>
      </c>
      <c r="T282" s="217">
        <f t="shared" si="11"/>
        <v>4.0217802737023147</v>
      </c>
      <c r="W282" s="217">
        <f t="shared" si="12"/>
        <v>4.4132837395754603</v>
      </c>
      <c r="X282" s="217">
        <f t="shared" si="13"/>
        <v>4.0297174147374326</v>
      </c>
      <c r="AA282" s="217">
        <f t="shared" si="14"/>
        <v>4.0297174147374326</v>
      </c>
    </row>
    <row r="283" spans="1:27" x14ac:dyDescent="0.25">
      <c r="A283" s="283">
        <v>2003</v>
      </c>
      <c r="B283" s="283">
        <v>3</v>
      </c>
      <c r="C283" s="217">
        <v>7.4096130088895791</v>
      </c>
      <c r="D283" s="217">
        <f>C283/Economics!E283</f>
        <v>4.0457398944190244</v>
      </c>
      <c r="E283" s="217">
        <f t="shared" si="8"/>
        <v>4.0350582412979632</v>
      </c>
      <c r="F283" s="217">
        <f>C283/C$307</f>
        <v>0.82516485360364811</v>
      </c>
      <c r="G283" s="217">
        <f>D283/D$307</f>
        <v>0.86967220804074441</v>
      </c>
      <c r="H283" s="284"/>
      <c r="I283" s="284"/>
      <c r="J283" s="284"/>
      <c r="K283" s="284"/>
      <c r="L283" s="217">
        <f t="shared" si="9"/>
        <v>7.2708664303365325</v>
      </c>
      <c r="M283" s="217">
        <f t="shared" si="10"/>
        <v>4.0056373271513523</v>
      </c>
      <c r="T283" s="217">
        <f t="shared" si="11"/>
        <v>4.0254589833398926</v>
      </c>
      <c r="W283" s="217">
        <f t="shared" si="12"/>
        <v>4.2177153058264132</v>
      </c>
      <c r="X283" s="217">
        <f t="shared" si="13"/>
        <v>4.0180029625366256</v>
      </c>
      <c r="AA283" s="217">
        <f t="shared" si="14"/>
        <v>4.0180029625366256</v>
      </c>
    </row>
    <row r="284" spans="1:27" x14ac:dyDescent="0.25">
      <c r="A284" s="283">
        <v>2003</v>
      </c>
      <c r="B284" s="283">
        <v>4</v>
      </c>
      <c r="C284" s="217">
        <v>7.8560834654234428</v>
      </c>
      <c r="D284" s="217">
        <f>C284/Economics!E284</f>
        <v>4.2913784406893729</v>
      </c>
      <c r="E284" s="217">
        <f t="shared" si="8"/>
        <v>4.1091281219208744</v>
      </c>
      <c r="F284" s="217">
        <f>C284/C$308</f>
        <v>0.87693928102683516</v>
      </c>
      <c r="G284" s="217">
        <f>D284/D$308</f>
        <v>0.92771617311832866</v>
      </c>
      <c r="H284" s="284"/>
      <c r="I284" s="284"/>
      <c r="J284" s="284"/>
      <c r="K284" s="284"/>
      <c r="L284" s="217">
        <f t="shared" si="9"/>
        <v>7.2947572967169947</v>
      </c>
      <c r="M284" s="217">
        <f t="shared" si="10"/>
        <v>4.0117759217232658</v>
      </c>
      <c r="T284" s="217">
        <f t="shared" si="11"/>
        <v>4.099138291145815</v>
      </c>
      <c r="W284" s="217">
        <f t="shared" si="12"/>
        <v>4.2913784406893729</v>
      </c>
      <c r="X284" s="217">
        <f t="shared" si="13"/>
        <v>4.1685591675541982</v>
      </c>
      <c r="AA284" s="217">
        <f t="shared" si="14"/>
        <v>4.1685591675541982</v>
      </c>
    </row>
    <row r="285" spans="1:27" x14ac:dyDescent="0.25">
      <c r="A285" s="283">
        <v>2003</v>
      </c>
      <c r="B285" s="283">
        <v>5</v>
      </c>
      <c r="C285" s="217">
        <v>7.8964379459486782</v>
      </c>
      <c r="D285" s="217">
        <f>C285/Economics!E285</f>
        <v>4.3061866855118849</v>
      </c>
      <c r="E285" s="217">
        <f t="shared" si="8"/>
        <v>4.2144350068734271</v>
      </c>
      <c r="F285" s="217">
        <f>C285/C$309</f>
        <v>0.88285967908017293</v>
      </c>
      <c r="G285" s="217">
        <f>D285/D$309</f>
        <v>0.93672078952105264</v>
      </c>
      <c r="H285" s="284"/>
      <c r="I285" s="284"/>
      <c r="J285" s="284"/>
      <c r="K285" s="284"/>
      <c r="L285" s="217">
        <f t="shared" si="9"/>
        <v>7.3430215905704204</v>
      </c>
      <c r="M285" s="217">
        <f t="shared" si="10"/>
        <v>4.0315895390730878</v>
      </c>
      <c r="T285" s="217">
        <f t="shared" si="11"/>
        <v>4.158392762818627</v>
      </c>
      <c r="W285" s="217">
        <f t="shared" si="12"/>
        <v>4.3061866855118849</v>
      </c>
      <c r="X285" s="217">
        <f t="shared" si="13"/>
        <v>4.2987825631006285</v>
      </c>
      <c r="AA285" s="217">
        <f t="shared" si="14"/>
        <v>4.2987825631006285</v>
      </c>
    </row>
    <row r="286" spans="1:27" x14ac:dyDescent="0.25">
      <c r="A286" s="283">
        <v>2003</v>
      </c>
      <c r="B286" s="283">
        <v>6</v>
      </c>
      <c r="C286" s="217">
        <v>7.8794205172426564</v>
      </c>
      <c r="D286" s="217">
        <f>C286/Economics!E286</f>
        <v>4.2839735047492642</v>
      </c>
      <c r="E286" s="217">
        <f t="shared" si="8"/>
        <v>4.2938462103168407</v>
      </c>
      <c r="F286" s="217">
        <f>C286/C$310</f>
        <v>0.88191797009226058</v>
      </c>
      <c r="G286" s="217">
        <f>D286/D$310</f>
        <v>0.93800088441015073</v>
      </c>
      <c r="H286" s="284"/>
      <c r="I286" s="284"/>
      <c r="J286" s="284"/>
      <c r="K286" s="284"/>
      <c r="L286" s="217">
        <f t="shared" si="9"/>
        <v>7.4792339079282835</v>
      </c>
      <c r="M286" s="217">
        <f t="shared" si="10"/>
        <v>4.0997552927322065</v>
      </c>
      <c r="T286" s="217">
        <f t="shared" si="11"/>
        <v>4.2318196313423861</v>
      </c>
      <c r="W286" s="217">
        <f t="shared" si="12"/>
        <v>4.3061866855118849</v>
      </c>
      <c r="X286" s="217">
        <f t="shared" si="13"/>
        <v>4.2950800951305741</v>
      </c>
      <c r="AA286" s="217">
        <f t="shared" si="14"/>
        <v>4.2950800951305741</v>
      </c>
    </row>
    <row r="287" spans="1:27" x14ac:dyDescent="0.25">
      <c r="A287" s="283">
        <v>2003</v>
      </c>
      <c r="B287" s="283">
        <v>7</v>
      </c>
      <c r="C287" s="217">
        <v>7.8947726355919805</v>
      </c>
      <c r="D287" s="217">
        <f>C287/Economics!E287</f>
        <v>4.2805562817242402</v>
      </c>
      <c r="E287" s="217">
        <f t="shared" si="8"/>
        <v>4.2902388239951295</v>
      </c>
      <c r="F287" s="217">
        <f>C287/C$311</f>
        <v>0.88093722137583497</v>
      </c>
      <c r="G287" s="217">
        <f>D287/D$311</f>
        <v>0.93905073769665892</v>
      </c>
      <c r="H287" s="284"/>
      <c r="I287" s="284"/>
      <c r="J287" s="284"/>
      <c r="K287" s="284"/>
      <c r="L287" s="217">
        <f t="shared" si="9"/>
        <v>7.5281604022926807</v>
      </c>
      <c r="M287" s="217">
        <f t="shared" si="10"/>
        <v>4.1189634804794757</v>
      </c>
      <c r="T287" s="217">
        <f t="shared" si="11"/>
        <v>4.2905237281686901</v>
      </c>
      <c r="W287" s="217">
        <f t="shared" si="12"/>
        <v>4.3061866855118849</v>
      </c>
      <c r="X287" s="217">
        <f t="shared" si="13"/>
        <v>4.2822648932367517</v>
      </c>
      <c r="AA287" s="217">
        <f t="shared" si="14"/>
        <v>4.2822648932367517</v>
      </c>
    </row>
    <row r="288" spans="1:27" x14ac:dyDescent="0.25">
      <c r="A288" s="283">
        <v>2003</v>
      </c>
      <c r="B288" s="283">
        <v>8</v>
      </c>
      <c r="C288" s="217">
        <v>8.3649350097384367</v>
      </c>
      <c r="D288" s="217">
        <f>C288/Economics!E288</f>
        <v>4.5281714669772075</v>
      </c>
      <c r="E288" s="217">
        <f t="shared" si="8"/>
        <v>4.3642337511502367</v>
      </c>
      <c r="F288" s="217">
        <f>C288/C$312</f>
        <v>0.9315980203676284</v>
      </c>
      <c r="G288" s="217">
        <f>D288/D$312</f>
        <v>0.99549227450383371</v>
      </c>
      <c r="H288" s="284"/>
      <c r="I288" s="284"/>
      <c r="J288" s="284"/>
      <c r="K288" s="284"/>
      <c r="L288" s="217">
        <f t="shared" si="9"/>
        <v>7.6139691612801847</v>
      </c>
      <c r="M288" s="217">
        <f t="shared" si="10"/>
        <v>4.1580014013574109</v>
      </c>
      <c r="T288" s="217">
        <f t="shared" si="11"/>
        <v>4.3497219847406488</v>
      </c>
      <c r="W288" s="217">
        <f t="shared" si="12"/>
        <v>4.5281714669772075</v>
      </c>
      <c r="X288" s="217">
        <f t="shared" si="13"/>
        <v>4.4043638743507234</v>
      </c>
      <c r="AA288" s="217">
        <f t="shared" si="14"/>
        <v>4.4043638743507234</v>
      </c>
    </row>
    <row r="289" spans="1:35" x14ac:dyDescent="0.25">
      <c r="A289" s="283">
        <v>2003</v>
      </c>
      <c r="B289" s="283">
        <v>9</v>
      </c>
      <c r="C289" s="217">
        <v>8.4022944769919086</v>
      </c>
      <c r="D289" s="217">
        <f>C289/Economics!E289</f>
        <v>4.5440603481539572</v>
      </c>
      <c r="E289" s="217">
        <f t="shared" si="8"/>
        <v>4.4509293656184683</v>
      </c>
      <c r="F289" s="217">
        <f>C289/C$313</f>
        <v>0.93799243116867181</v>
      </c>
      <c r="G289" s="217">
        <f>D289/D$313</f>
        <v>1.0044083363766534</v>
      </c>
      <c r="H289" s="284"/>
      <c r="I289" s="284"/>
      <c r="J289" s="284"/>
      <c r="K289" s="284"/>
      <c r="L289" s="217">
        <f t="shared" si="9"/>
        <v>7.7049989613839216</v>
      </c>
      <c r="M289" s="217">
        <f t="shared" si="10"/>
        <v>4.2001385200951757</v>
      </c>
      <c r="T289" s="217">
        <f t="shared" si="11"/>
        <v>4.4091904004011671</v>
      </c>
      <c r="W289" s="217">
        <f t="shared" si="12"/>
        <v>4.5440603481539572</v>
      </c>
      <c r="X289" s="217">
        <f t="shared" si="13"/>
        <v>4.5361159075655824</v>
      </c>
      <c r="AA289" s="217">
        <f t="shared" si="14"/>
        <v>4.5361159075655824</v>
      </c>
    </row>
    <row r="290" spans="1:35" x14ac:dyDescent="0.25">
      <c r="A290" s="283">
        <v>2003</v>
      </c>
      <c r="B290" s="283">
        <v>10</v>
      </c>
      <c r="C290" s="217">
        <v>8.4161939082213983</v>
      </c>
      <c r="D290" s="217">
        <f>C290/Economics!E290</f>
        <v>4.5460175953670765</v>
      </c>
      <c r="E290" s="217">
        <f t="shared" si="8"/>
        <v>4.5394164701660804</v>
      </c>
      <c r="F290" s="217">
        <f>C290/C$314</f>
        <v>0.94523342974500835</v>
      </c>
      <c r="G290" s="217">
        <f>D290/D$314</f>
        <v>1.0131391082592911</v>
      </c>
      <c r="H290" s="284"/>
      <c r="I290" s="284"/>
      <c r="J290" s="284"/>
      <c r="K290" s="284"/>
      <c r="L290" s="217">
        <f t="shared" si="9"/>
        <v>7.7961341819643835</v>
      </c>
      <c r="M290" s="217">
        <f t="shared" si="10"/>
        <v>4.2427671093667731</v>
      </c>
      <c r="T290" s="217">
        <f t="shared" si="11"/>
        <v>4.4747014230556204</v>
      </c>
      <c r="W290" s="217">
        <f t="shared" si="12"/>
        <v>4.5460175953670765</v>
      </c>
      <c r="X290" s="217">
        <f t="shared" si="13"/>
        <v>4.5450389717605173</v>
      </c>
      <c r="AA290" s="217">
        <f t="shared" si="14"/>
        <v>4.5450389717605173</v>
      </c>
    </row>
    <row r="291" spans="1:35" x14ac:dyDescent="0.25">
      <c r="A291" s="283">
        <v>2003</v>
      </c>
      <c r="B291" s="283">
        <v>11</v>
      </c>
      <c r="C291" s="217">
        <v>8.4391991551795211</v>
      </c>
      <c r="D291" s="217">
        <f>C291/Economics!E291</f>
        <v>4.5480869803586641</v>
      </c>
      <c r="E291" s="217">
        <f t="shared" si="8"/>
        <v>4.5460549746265668</v>
      </c>
      <c r="F291" s="217">
        <f>C291/C$315</f>
        <v>0.93627514843131032</v>
      </c>
      <c r="G291" s="217">
        <f>D291/D$315</f>
        <v>1.0030212685859499</v>
      </c>
      <c r="H291" s="284"/>
      <c r="I291" s="284"/>
      <c r="J291" s="284"/>
      <c r="K291" s="284"/>
      <c r="L291" s="217">
        <f t="shared" si="9"/>
        <v>7.8872771486730038</v>
      </c>
      <c r="M291" s="217">
        <f t="shared" si="10"/>
        <v>4.2858556030742694</v>
      </c>
      <c r="T291" s="217">
        <f t="shared" si="11"/>
        <v>4.5415840977142263</v>
      </c>
      <c r="W291" s="217">
        <f t="shared" si="12"/>
        <v>4.5480869803586641</v>
      </c>
      <c r="X291" s="217">
        <f t="shared" si="13"/>
        <v>4.5470522878628703</v>
      </c>
      <c r="AA291" s="217">
        <f t="shared" si="14"/>
        <v>4.5470522878628703</v>
      </c>
    </row>
    <row r="292" spans="1:35" x14ac:dyDescent="0.25">
      <c r="A292" s="283">
        <v>2003</v>
      </c>
      <c r="B292" s="283">
        <v>12</v>
      </c>
      <c r="C292" s="217">
        <v>8.4033460796969166</v>
      </c>
      <c r="D292" s="217">
        <f>C292/Economics!E292</f>
        <v>4.5155840040983417</v>
      </c>
      <c r="E292" s="217">
        <f t="shared" si="8"/>
        <v>4.5365628599413608</v>
      </c>
      <c r="F292" s="217">
        <f>C292/C$316</f>
        <v>0.94934062669332586</v>
      </c>
      <c r="G292" s="217">
        <f>D292/D$316</f>
        <v>1.0156496679252713</v>
      </c>
      <c r="H292" s="284"/>
      <c r="I292" s="284"/>
      <c r="J292" s="284"/>
      <c r="K292" s="284"/>
      <c r="L292" s="217">
        <f t="shared" si="9"/>
        <v>7.9783169568845729</v>
      </c>
      <c r="M292" s="217">
        <f t="shared" si="10"/>
        <v>4.3290991692936585</v>
      </c>
      <c r="T292" s="217">
        <f t="shared" si="11"/>
        <v>4.5384372319945108</v>
      </c>
      <c r="W292" s="217">
        <f t="shared" si="12"/>
        <v>4.5480869803586641</v>
      </c>
      <c r="X292" s="217">
        <f t="shared" si="13"/>
        <v>4.5318354922285025</v>
      </c>
      <c r="AA292" s="217">
        <f t="shared" si="14"/>
        <v>4.5318354922285025</v>
      </c>
      <c r="AG292" s="217">
        <f t="shared" ref="AG292:AG294" si="15">MAX(D281:D292)</f>
        <v>4.5480869803586641</v>
      </c>
    </row>
    <row r="293" spans="1:35" x14ac:dyDescent="0.25">
      <c r="A293" s="283">
        <v>2004</v>
      </c>
      <c r="B293" s="283">
        <v>1</v>
      </c>
      <c r="C293" s="217">
        <v>8.4073268794532954</v>
      </c>
      <c r="D293" s="217">
        <f>C293/Economics!E293</f>
        <v>4.5031209852454719</v>
      </c>
      <c r="E293" s="217">
        <f t="shared" si="8"/>
        <v>4.5222639899008259</v>
      </c>
      <c r="F293" s="217">
        <f>C293/C$305</f>
        <v>0.96580022432839507</v>
      </c>
      <c r="G293" s="217">
        <f>D293/D$305</f>
        <v>0.99511392512053809</v>
      </c>
      <c r="H293" s="284"/>
      <c r="I293" s="284"/>
      <c r="J293" s="284"/>
      <c r="K293" s="284"/>
      <c r="L293" s="217">
        <f t="shared" si="9"/>
        <v>8.0571359312191131</v>
      </c>
      <c r="M293" s="217">
        <f t="shared" si="10"/>
        <v>4.3652618514957275</v>
      </c>
      <c r="R293" s="217">
        <f>C293</f>
        <v>8.4073268794532954</v>
      </c>
      <c r="S293" s="217">
        <f>C293</f>
        <v>8.4073268794532954</v>
      </c>
      <c r="T293" s="217">
        <f t="shared" si="11"/>
        <v>4.5282023912673885</v>
      </c>
      <c r="W293" s="217">
        <f t="shared" si="12"/>
        <v>4.5480869803586641</v>
      </c>
      <c r="X293" s="217">
        <f t="shared" si="13"/>
        <v>4.5093524946719068</v>
      </c>
      <c r="AA293" s="217">
        <f t="shared" si="14"/>
        <v>4.5093524946719068</v>
      </c>
      <c r="AG293" s="217">
        <f t="shared" si="15"/>
        <v>4.5480869803586641</v>
      </c>
    </row>
    <row r="294" spans="1:35" x14ac:dyDescent="0.25">
      <c r="A294" s="283">
        <v>2004</v>
      </c>
      <c r="B294" s="283">
        <v>2</v>
      </c>
      <c r="C294" s="217">
        <v>8.3931630557567445</v>
      </c>
      <c r="D294" s="217">
        <f>C294/Economics!E294</f>
        <v>4.4819466579082405</v>
      </c>
      <c r="E294" s="217">
        <f t="shared" si="8"/>
        <v>4.500217215750685</v>
      </c>
      <c r="F294" s="217">
        <f>C294/C$306</f>
        <v>0.9476566803931149</v>
      </c>
      <c r="G294" s="217">
        <f>D294/D$306</f>
        <v>0.97489745254951909</v>
      </c>
      <c r="H294" s="284"/>
      <c r="I294" s="284"/>
      <c r="J294" s="284"/>
      <c r="K294" s="284"/>
      <c r="L294" s="217">
        <f t="shared" si="9"/>
        <v>8.1468988448445465</v>
      </c>
      <c r="M294" s="217">
        <f t="shared" si="10"/>
        <v>4.4062352371002289</v>
      </c>
      <c r="R294" s="284">
        <f>IF($C294&gt;$C293,(R293+($C294-$C293)),R293)</f>
        <v>8.4073268794532954</v>
      </c>
      <c r="S294" s="284">
        <f>IF($C294&lt;$C293,(S293+($C294-$C293)),S293)</f>
        <v>8.3931630557567445</v>
      </c>
      <c r="T294" s="217">
        <f t="shared" si="11"/>
        <v>4.5121846569026793</v>
      </c>
      <c r="W294" s="217">
        <f t="shared" si="12"/>
        <v>4.5480869803586641</v>
      </c>
      <c r="X294" s="217">
        <f t="shared" si="13"/>
        <v>4.4925338215768562</v>
      </c>
      <c r="AA294" s="217">
        <f t="shared" si="14"/>
        <v>4.4925338215768562</v>
      </c>
      <c r="AG294" s="217">
        <f t="shared" si="15"/>
        <v>4.5480869803586641</v>
      </c>
    </row>
    <row r="295" spans="1:35" x14ac:dyDescent="0.25">
      <c r="A295" s="283">
        <v>2004</v>
      </c>
      <c r="B295" s="283">
        <v>3</v>
      </c>
      <c r="C295" s="217">
        <v>8.4345022398009277</v>
      </c>
      <c r="D295" s="217">
        <f>C295/Economics!E295</f>
        <v>4.4927134459159239</v>
      </c>
      <c r="E295" s="217">
        <f t="shared" si="8"/>
        <v>4.492593696356546</v>
      </c>
      <c r="F295" s="217">
        <f>C295/C$307</f>
        <v>0.9393007161878747</v>
      </c>
      <c r="G295" s="217">
        <f>D295/D$307</f>
        <v>0.96575363828848471</v>
      </c>
      <c r="H295" s="284"/>
      <c r="I295" s="284"/>
      <c r="J295" s="284"/>
      <c r="K295" s="284"/>
      <c r="L295" s="217">
        <f t="shared" si="9"/>
        <v>8.232306280753825</v>
      </c>
      <c r="M295" s="217">
        <f t="shared" si="10"/>
        <v>4.4434830330583033</v>
      </c>
      <c r="R295" s="284">
        <f t="shared" ref="R295:R358" si="16">IF($C295&gt;$C294,(R294+($C295-$C294)),R294)</f>
        <v>8.4486660634974786</v>
      </c>
      <c r="S295" s="284">
        <f t="shared" ref="S295:S358" si="17">IF($C295&lt;$C294,(S294+($C295-$C294)),S294)</f>
        <v>8.3931630557567445</v>
      </c>
      <c r="T295" s="217">
        <f t="shared" si="11"/>
        <v>4.4983412732919943</v>
      </c>
      <c r="W295" s="217">
        <f t="shared" si="12"/>
        <v>4.5480869803586641</v>
      </c>
      <c r="X295" s="217">
        <f t="shared" si="13"/>
        <v>4.4873300519120818</v>
      </c>
      <c r="AA295" s="217">
        <f t="shared" si="14"/>
        <v>4.4873300519120818</v>
      </c>
      <c r="AG295" s="217">
        <f t="shared" ref="AG295:AG303" si="18">MAX(D284:D295)</f>
        <v>4.5480869803586641</v>
      </c>
    </row>
    <row r="296" spans="1:35" x14ac:dyDescent="0.25">
      <c r="A296" s="283">
        <v>2004</v>
      </c>
      <c r="B296" s="283">
        <v>4</v>
      </c>
      <c r="C296" s="217">
        <v>8.4155970856584528</v>
      </c>
      <c r="D296" s="217">
        <f>C296/Economics!E296</f>
        <v>4.4724165202782791</v>
      </c>
      <c r="E296" s="217">
        <f t="shared" si="8"/>
        <v>4.4823588747008145</v>
      </c>
      <c r="F296" s="217">
        <f>C296/C$308</f>
        <v>0.93939527121751032</v>
      </c>
      <c r="G296" s="217">
        <f>D296/D$308</f>
        <v>0.96685323751527141</v>
      </c>
      <c r="H296" s="284"/>
      <c r="I296" s="284"/>
      <c r="J296" s="284"/>
      <c r="K296" s="284"/>
      <c r="L296" s="217">
        <f t="shared" si="9"/>
        <v>8.2789324157734097</v>
      </c>
      <c r="M296" s="217">
        <f t="shared" si="10"/>
        <v>4.4585695396907123</v>
      </c>
      <c r="R296" s="284">
        <f t="shared" si="16"/>
        <v>8.4486660634974786</v>
      </c>
      <c r="S296" s="284">
        <f t="shared" si="17"/>
        <v>8.3742579016142695</v>
      </c>
      <c r="T296" s="217">
        <f t="shared" si="11"/>
        <v>4.4875494023369793</v>
      </c>
      <c r="W296" s="217">
        <f t="shared" si="12"/>
        <v>4.5480869803586641</v>
      </c>
      <c r="X296" s="217">
        <f t="shared" si="13"/>
        <v>4.4825649830971015</v>
      </c>
      <c r="AA296" s="217">
        <f t="shared" si="14"/>
        <v>4.4825649830971015</v>
      </c>
      <c r="AG296" s="217">
        <f t="shared" si="18"/>
        <v>4.5480869803586641</v>
      </c>
    </row>
    <row r="297" spans="1:35" x14ac:dyDescent="0.25">
      <c r="A297" s="283">
        <v>2004</v>
      </c>
      <c r="B297" s="283">
        <v>5</v>
      </c>
      <c r="C297" s="217">
        <v>8.4058358933225907</v>
      </c>
      <c r="D297" s="217">
        <f>C297/Economics!E297</f>
        <v>4.4589778506188233</v>
      </c>
      <c r="E297" s="217">
        <f t="shared" si="8"/>
        <v>4.4747026056043424</v>
      </c>
      <c r="F297" s="217">
        <f>C297/C$309</f>
        <v>0.93981281559831231</v>
      </c>
      <c r="G297" s="217">
        <f>D297/D$309</f>
        <v>0.96995730973332017</v>
      </c>
      <c r="H297" s="284"/>
      <c r="I297" s="284"/>
      <c r="J297" s="284"/>
      <c r="K297" s="284"/>
      <c r="L297" s="217">
        <f t="shared" si="9"/>
        <v>8.3213822447212369</v>
      </c>
      <c r="M297" s="217">
        <f t="shared" si="10"/>
        <v>4.4713021367829571</v>
      </c>
      <c r="R297" s="284">
        <f t="shared" si="16"/>
        <v>8.4486660634974786</v>
      </c>
      <c r="S297" s="284">
        <f t="shared" si="17"/>
        <v>8.3644967092784075</v>
      </c>
      <c r="T297" s="217">
        <f t="shared" si="11"/>
        <v>4.4765136186803165</v>
      </c>
      <c r="W297" s="217">
        <f t="shared" si="12"/>
        <v>4.5480869803586641</v>
      </c>
      <c r="X297" s="217">
        <f t="shared" si="13"/>
        <v>4.4656971854485512</v>
      </c>
      <c r="AA297" s="217">
        <f t="shared" si="14"/>
        <v>4.4656971854485512</v>
      </c>
      <c r="AG297" s="217">
        <f t="shared" si="18"/>
        <v>4.5480869803586641</v>
      </c>
    </row>
    <row r="298" spans="1:35" x14ac:dyDescent="0.25">
      <c r="A298" s="283">
        <v>2004</v>
      </c>
      <c r="B298" s="283">
        <v>6</v>
      </c>
      <c r="C298" s="217">
        <v>8.4442449584096142</v>
      </c>
      <c r="D298" s="217">
        <f>C298/Economics!E298</f>
        <v>4.4704662688787202</v>
      </c>
      <c r="E298" s="217">
        <f t="shared" si="8"/>
        <v>4.4672868799252745</v>
      </c>
      <c r="F298" s="217">
        <f>C298/C$310</f>
        <v>0.94513693695948087</v>
      </c>
      <c r="G298" s="217">
        <f>D298/D$310</f>
        <v>0.97883455845028966</v>
      </c>
      <c r="H298" s="284"/>
      <c r="I298" s="284"/>
      <c r="J298" s="284"/>
      <c r="K298" s="284"/>
      <c r="L298" s="217">
        <f t="shared" si="9"/>
        <v>8.3684509481518159</v>
      </c>
      <c r="M298" s="217">
        <f t="shared" si="10"/>
        <v>4.4868432004604122</v>
      </c>
      <c r="R298" s="284">
        <f t="shared" si="16"/>
        <v>8.4870751285845021</v>
      </c>
      <c r="S298" s="284">
        <f t="shared" si="17"/>
        <v>8.3644967092784075</v>
      </c>
      <c r="T298" s="217">
        <f t="shared" si="11"/>
        <v>4.4736435214229369</v>
      </c>
      <c r="W298" s="217">
        <f t="shared" si="12"/>
        <v>4.5480869803586641</v>
      </c>
      <c r="X298" s="217">
        <f t="shared" si="13"/>
        <v>4.4647220597487713</v>
      </c>
      <c r="AA298" s="217">
        <f t="shared" si="14"/>
        <v>4.4647220597487713</v>
      </c>
      <c r="AG298" s="217">
        <f t="shared" si="18"/>
        <v>4.5480869803586641</v>
      </c>
    </row>
    <row r="299" spans="1:35" x14ac:dyDescent="0.25">
      <c r="A299" s="283">
        <v>2004</v>
      </c>
      <c r="B299" s="283">
        <v>7</v>
      </c>
      <c r="C299" s="217">
        <v>8.4096385530327762</v>
      </c>
      <c r="D299" s="217">
        <f>C299/Economics!E299</f>
        <v>4.4409286497260849</v>
      </c>
      <c r="E299" s="217">
        <f t="shared" si="8"/>
        <v>4.4567909230745428</v>
      </c>
      <c r="F299" s="217">
        <f>C299/C$311</f>
        <v>0.93838847065521391</v>
      </c>
      <c r="G299" s="217">
        <f>D299/D$311</f>
        <v>0.9742325646758454</v>
      </c>
      <c r="H299" s="284"/>
      <c r="I299" s="284"/>
      <c r="J299" s="284"/>
      <c r="K299" s="284"/>
      <c r="L299" s="217">
        <f t="shared" si="9"/>
        <v>8.4113564412718809</v>
      </c>
      <c r="M299" s="217">
        <f t="shared" si="10"/>
        <v>4.5002075644605659</v>
      </c>
      <c r="R299" s="284">
        <f t="shared" si="16"/>
        <v>8.4870751285845021</v>
      </c>
      <c r="S299" s="284">
        <f t="shared" si="17"/>
        <v>8.3298903039015695</v>
      </c>
      <c r="T299" s="217">
        <f t="shared" si="11"/>
        <v>4.4606973223754771</v>
      </c>
      <c r="W299" s="217">
        <f t="shared" si="12"/>
        <v>4.5480869803586641</v>
      </c>
      <c r="X299" s="217">
        <f t="shared" si="13"/>
        <v>4.455697459302403</v>
      </c>
      <c r="AA299" s="217">
        <f t="shared" si="14"/>
        <v>4.455697459302403</v>
      </c>
      <c r="AG299" s="217">
        <f t="shared" si="18"/>
        <v>4.5480869803586641</v>
      </c>
    </row>
    <row r="300" spans="1:35" x14ac:dyDescent="0.25">
      <c r="A300" s="283">
        <v>2004</v>
      </c>
      <c r="B300" s="283">
        <v>8</v>
      </c>
      <c r="C300" s="217">
        <v>8.4052548624347772</v>
      </c>
      <c r="D300" s="217">
        <f>C300/Economics!E300</f>
        <v>4.4229357166514118</v>
      </c>
      <c r="E300" s="217">
        <f t="shared" si="8"/>
        <v>4.4447768784187396</v>
      </c>
      <c r="F300" s="217">
        <f>C300/C$312</f>
        <v>0.9360884192660891</v>
      </c>
      <c r="G300" s="217">
        <f>D300/D$312</f>
        <v>0.97235680421191961</v>
      </c>
      <c r="H300" s="284"/>
      <c r="I300" s="284"/>
      <c r="J300" s="284"/>
      <c r="K300" s="284"/>
      <c r="L300" s="217">
        <f t="shared" si="9"/>
        <v>8.4147164289965755</v>
      </c>
      <c r="M300" s="217">
        <f t="shared" si="10"/>
        <v>4.4914379186000826</v>
      </c>
      <c r="R300" s="284">
        <f t="shared" si="16"/>
        <v>8.4870751285845021</v>
      </c>
      <c r="S300" s="284">
        <f t="shared" si="17"/>
        <v>8.3255066133035704</v>
      </c>
      <c r="T300" s="217">
        <f t="shared" si="11"/>
        <v>4.4483271214687603</v>
      </c>
      <c r="W300" s="217">
        <f t="shared" si="12"/>
        <v>4.5480869803586641</v>
      </c>
      <c r="X300" s="217">
        <f t="shared" si="13"/>
        <v>4.4319321831887484</v>
      </c>
      <c r="AA300" s="217">
        <f t="shared" si="14"/>
        <v>4.4319321831887484</v>
      </c>
      <c r="AG300" s="217">
        <f t="shared" si="18"/>
        <v>4.5480869803586641</v>
      </c>
    </row>
    <row r="301" spans="1:35" x14ac:dyDescent="0.25">
      <c r="A301" s="283">
        <v>2004</v>
      </c>
      <c r="B301" s="283">
        <v>9</v>
      </c>
      <c r="C301" s="217">
        <v>8.4560726707125333</v>
      </c>
      <c r="D301" s="217">
        <f>C301/Economics!E301</f>
        <v>4.4324896997026801</v>
      </c>
      <c r="E301" s="217">
        <f t="shared" si="8"/>
        <v>4.4321180220267253</v>
      </c>
      <c r="F301" s="217">
        <f>C301/C$313</f>
        <v>0.94399597446389893</v>
      </c>
      <c r="G301" s="217">
        <f>D301/D$313</f>
        <v>0.97974702450720663</v>
      </c>
      <c r="H301" s="284"/>
      <c r="I301" s="284"/>
      <c r="J301" s="284"/>
      <c r="K301" s="284"/>
      <c r="L301" s="217">
        <f t="shared" si="9"/>
        <v>8.4191979451399614</v>
      </c>
      <c r="M301" s="217">
        <f t="shared" si="10"/>
        <v>4.4821403645624756</v>
      </c>
      <c r="R301" s="284">
        <f t="shared" si="16"/>
        <v>8.5378929368622583</v>
      </c>
      <c r="S301" s="284">
        <f t="shared" si="17"/>
        <v>8.3255066133035704</v>
      </c>
      <c r="T301" s="217">
        <f t="shared" si="11"/>
        <v>4.4417050837397252</v>
      </c>
      <c r="W301" s="217">
        <f t="shared" si="12"/>
        <v>4.5480869803586641</v>
      </c>
      <c r="X301" s="217">
        <f t="shared" si="13"/>
        <v>4.4277127081770455</v>
      </c>
      <c r="AA301" s="217">
        <f t="shared" si="14"/>
        <v>4.4277127081770455</v>
      </c>
      <c r="AG301" s="217">
        <f t="shared" si="18"/>
        <v>4.5480869803586641</v>
      </c>
    </row>
    <row r="302" spans="1:35" x14ac:dyDescent="0.25">
      <c r="A302" s="283">
        <v>2004</v>
      </c>
      <c r="B302" s="283">
        <v>10</v>
      </c>
      <c r="C302" s="217">
        <v>8.494993906187176</v>
      </c>
      <c r="D302" s="217">
        <f>C302/Economics!E302</f>
        <v>4.4383458235042719</v>
      </c>
      <c r="E302" s="217">
        <f t="shared" si="8"/>
        <v>4.4312570799527871</v>
      </c>
      <c r="F302" s="217">
        <f>C302/C$314</f>
        <v>0.95408355762387431</v>
      </c>
      <c r="G302" s="217">
        <f>D302/D$314</f>
        <v>0.98914305442946182</v>
      </c>
      <c r="H302" s="284"/>
      <c r="I302" s="284"/>
      <c r="J302" s="284"/>
      <c r="K302" s="284"/>
      <c r="L302" s="217">
        <f t="shared" si="9"/>
        <v>8.4257646116371099</v>
      </c>
      <c r="M302" s="217">
        <f t="shared" si="10"/>
        <v>4.4731677169072421</v>
      </c>
      <c r="R302" s="284">
        <f t="shared" si="16"/>
        <v>8.5768141723369009</v>
      </c>
      <c r="S302" s="284">
        <f t="shared" si="17"/>
        <v>8.3255066133035704</v>
      </c>
      <c r="T302" s="217">
        <f t="shared" si="11"/>
        <v>4.433674972396112</v>
      </c>
      <c r="W302" s="217">
        <f t="shared" si="12"/>
        <v>4.5480869803586641</v>
      </c>
      <c r="X302" s="217">
        <f t="shared" si="13"/>
        <v>4.4354177616034764</v>
      </c>
      <c r="AA302" s="217">
        <f t="shared" si="14"/>
        <v>4.4354177616034764</v>
      </c>
      <c r="AG302" s="217">
        <f t="shared" si="18"/>
        <v>4.5480869803586641</v>
      </c>
    </row>
    <row r="303" spans="1:35" x14ac:dyDescent="0.25">
      <c r="A303" s="283">
        <v>2004</v>
      </c>
      <c r="B303" s="283">
        <v>11</v>
      </c>
      <c r="C303" s="217">
        <v>8.382467622035243</v>
      </c>
      <c r="D303" s="217">
        <f>C303/Economics!E303</f>
        <v>4.3694460962394661</v>
      </c>
      <c r="E303" s="217">
        <f t="shared" si="8"/>
        <v>4.4134272064821394</v>
      </c>
      <c r="F303" s="217">
        <f>C303/C$315</f>
        <v>0.92998114782311347</v>
      </c>
      <c r="G303" s="217">
        <f>D303/D$315</f>
        <v>0.96362435138002089</v>
      </c>
      <c r="H303" s="284"/>
      <c r="I303" s="284"/>
      <c r="J303" s="284"/>
      <c r="K303" s="284"/>
      <c r="L303" s="217">
        <f t="shared" si="9"/>
        <v>8.4210369838750854</v>
      </c>
      <c r="M303" s="217">
        <f t="shared" si="10"/>
        <v>4.4582809765639757</v>
      </c>
      <c r="R303" s="284">
        <f t="shared" si="16"/>
        <v>8.5768141723369009</v>
      </c>
      <c r="S303" s="284">
        <f t="shared" si="17"/>
        <v>8.2129803291516374</v>
      </c>
      <c r="T303" s="217">
        <f t="shared" si="11"/>
        <v>4.4158043340244575</v>
      </c>
      <c r="W303" s="217">
        <f t="shared" si="12"/>
        <v>4.5155840040983417</v>
      </c>
      <c r="X303" s="217">
        <f t="shared" si="13"/>
        <v>4.4038959598718694</v>
      </c>
      <c r="AA303" s="217">
        <f t="shared" si="14"/>
        <v>4.4038959598718694</v>
      </c>
      <c r="AG303" s="217">
        <f t="shared" si="18"/>
        <v>4.5155840040983417</v>
      </c>
    </row>
    <row r="304" spans="1:35" x14ac:dyDescent="0.25">
      <c r="A304" s="283">
        <v>2004</v>
      </c>
      <c r="B304" s="283">
        <v>12</v>
      </c>
      <c r="C304" s="217">
        <v>8.3436854807110556</v>
      </c>
      <c r="D304" s="217">
        <f>C304/Economics!E304</f>
        <v>4.3427983932612992</v>
      </c>
      <c r="E304" s="217">
        <f t="shared" si="8"/>
        <v>4.383530104335013</v>
      </c>
      <c r="F304" s="217">
        <f>C304/C$316</f>
        <v>0.94260066502889106</v>
      </c>
      <c r="G304" s="217">
        <f>D304/D$316</f>
        <v>0.97678655562138494</v>
      </c>
      <c r="H304" s="284">
        <f>$C304</f>
        <v>8.3436854807110556</v>
      </c>
      <c r="I304" s="284">
        <f>C304</f>
        <v>8.3436854807110556</v>
      </c>
      <c r="J304" s="284">
        <f>D304</f>
        <v>4.3427983932612992</v>
      </c>
      <c r="K304" s="284">
        <f>D304</f>
        <v>4.3427983932612992</v>
      </c>
      <c r="L304" s="217">
        <f t="shared" si="9"/>
        <v>8.4160652672929306</v>
      </c>
      <c r="M304" s="217">
        <f t="shared" si="10"/>
        <v>4.4438821756608888</v>
      </c>
      <c r="N304" s="284">
        <f>L304</f>
        <v>8.4160652672929306</v>
      </c>
      <c r="O304" s="217">
        <f>L304</f>
        <v>8.4160652672929306</v>
      </c>
      <c r="P304" s="284">
        <f>M304</f>
        <v>4.4438821756608888</v>
      </c>
      <c r="Q304" s="217">
        <f>M304</f>
        <v>4.4438821756608888</v>
      </c>
      <c r="R304" s="284">
        <f t="shared" si="16"/>
        <v>8.5768141723369009</v>
      </c>
      <c r="S304" s="284">
        <f t="shared" si="17"/>
        <v>8.1741981878274501</v>
      </c>
      <c r="T304" s="217">
        <f t="shared" si="11"/>
        <v>4.3957700031769296</v>
      </c>
      <c r="U304" s="217">
        <f>T304</f>
        <v>4.3957700031769296</v>
      </c>
      <c r="V304" s="217">
        <f>T304</f>
        <v>4.3957700031769296</v>
      </c>
      <c r="W304" s="217">
        <f t="shared" si="12"/>
        <v>4.5031209852454719</v>
      </c>
      <c r="X304" s="217">
        <f t="shared" si="13"/>
        <v>4.3561222447503827</v>
      </c>
      <c r="Y304" s="217">
        <f>X304</f>
        <v>4.3561222447503827</v>
      </c>
      <c r="Z304" s="217">
        <f>X304</f>
        <v>4.3561222447503827</v>
      </c>
      <c r="AA304" s="217">
        <f t="shared" si="14"/>
        <v>4.3561222447503827</v>
      </c>
      <c r="AB304" s="217">
        <f>AA304</f>
        <v>4.3561222447503827</v>
      </c>
      <c r="AC304" s="217">
        <f>AA304</f>
        <v>4.3561222447503827</v>
      </c>
      <c r="AD304" s="217">
        <f>D304</f>
        <v>4.3427983932612992</v>
      </c>
      <c r="AG304" s="217">
        <f>MAX(D293:D304)</f>
        <v>4.5031209852454719</v>
      </c>
      <c r="AH304" s="284"/>
      <c r="AI304" s="284"/>
    </row>
    <row r="305" spans="1:35" x14ac:dyDescent="0.25">
      <c r="A305" s="283">
        <v>2005</v>
      </c>
      <c r="B305" s="283">
        <v>1</v>
      </c>
      <c r="C305" s="217">
        <v>8.7050371988675419</v>
      </c>
      <c r="D305" s="217">
        <f>C305/Economics!E305</f>
        <v>4.5252316057179174</v>
      </c>
      <c r="E305" s="217">
        <f t="shared" si="8"/>
        <v>4.4124920317395606</v>
      </c>
      <c r="F305" s="219">
        <f>C305/C$305</f>
        <v>1</v>
      </c>
      <c r="G305" s="217">
        <f>D305/D$305</f>
        <v>1</v>
      </c>
      <c r="H305" s="284">
        <f>IF($C305&gt;$C304,(H304+($C305-$C304)),H304)</f>
        <v>8.7050371988675419</v>
      </c>
      <c r="I305" s="284">
        <f>IF($C305&lt;$C304,(I304+($C305-$C304)),I304)</f>
        <v>8.3436854807110556</v>
      </c>
      <c r="J305" s="284">
        <f t="shared" ref="J305:J314" si="19">IF(D305&gt;D304,(J304+(D305-D304)),J304)</f>
        <v>4.5252316057179174</v>
      </c>
      <c r="K305" s="284">
        <f>IF(D305&lt;D304,(K304+(D305-D304)),K304)</f>
        <v>4.3427983932612992</v>
      </c>
      <c r="L305" s="217">
        <f t="shared" si="9"/>
        <v>8.4408744605774526</v>
      </c>
      <c r="M305" s="217">
        <f t="shared" si="10"/>
        <v>4.4457247273669269</v>
      </c>
      <c r="N305" s="284">
        <f t="shared" ref="N305:N325" si="20">IF(L305&gt;L304,(N304+(L305-L304)),N304)</f>
        <v>8.4408744605774526</v>
      </c>
      <c r="O305" s="217">
        <f t="shared" ref="O305:O325" si="21">IF(L305&lt;L304,(O304+(L305-L304)),O304)</f>
        <v>8.4160652672929306</v>
      </c>
      <c r="P305" s="284">
        <f>IF(M305&gt;M304,(P304+(M305-M304)),P304)</f>
        <v>4.4457247273669269</v>
      </c>
      <c r="Q305" s="217">
        <f>IF(M305&lt;M304,(Q304+(M305-M304)),Q304)</f>
        <v>4.4438821756608888</v>
      </c>
      <c r="R305" s="284">
        <f t="shared" si="16"/>
        <v>8.9381658904933872</v>
      </c>
      <c r="S305" s="284">
        <f t="shared" si="17"/>
        <v>8.1741981878274501</v>
      </c>
      <c r="T305" s="217">
        <f t="shared" si="11"/>
        <v>4.4189554796807391</v>
      </c>
      <c r="U305" s="217">
        <f>IF(T305&gt;T304,(U304+(T305-T304)),U304)</f>
        <v>4.4189554796807391</v>
      </c>
      <c r="V305" s="217">
        <f>IF(T305&lt;T304,(V304+(T305-T304)),V304)</f>
        <v>4.3957700031769296</v>
      </c>
      <c r="W305" s="217">
        <f t="shared" si="12"/>
        <v>4.5252316057179174</v>
      </c>
      <c r="X305" s="217">
        <f t="shared" si="13"/>
        <v>4.4340149994896088</v>
      </c>
      <c r="Y305" s="217">
        <f>IF(X305&gt;X304,(Y304+(X305-X304)),Y304)</f>
        <v>4.4340149994896088</v>
      </c>
      <c r="Z305" s="217">
        <f>IF(X305&lt;X304,(Z304+(X305-X304)),Z304)</f>
        <v>4.3561222447503827</v>
      </c>
      <c r="AA305" s="217">
        <f t="shared" si="14"/>
        <v>4.4340149994896088</v>
      </c>
      <c r="AB305" s="217">
        <f>IF(AA305&gt;AA304,(AB304+(AA305-AA304)),AB304)</f>
        <v>4.4340149994896088</v>
      </c>
      <c r="AC305" s="217">
        <f>IF(AA305&lt;AA304,(AC304+(AA305-AA304)),AC304)</f>
        <v>4.3561222447503827</v>
      </c>
      <c r="AD305" s="217">
        <f>MAX(D$305:D306)</f>
        <v>4.5973519021792537</v>
      </c>
      <c r="AE305" s="217">
        <f>AD305-AD$304</f>
        <v>0.25455350891795447</v>
      </c>
      <c r="AF305" s="217">
        <f>D305-D304-AE305</f>
        <v>-7.2120296461336331E-2</v>
      </c>
      <c r="AG305" s="217">
        <f t="shared" ref="AG305:AG368" si="22">MAX(D294:D305)</f>
        <v>4.5252316057179174</v>
      </c>
      <c r="AH305" s="284">
        <f>AG305-AG292</f>
        <v>-2.2855374640746717E-2</v>
      </c>
      <c r="AI305" s="284">
        <f>D305-D293-AH305</f>
        <v>4.4965995113192214E-2</v>
      </c>
    </row>
    <row r="306" spans="1:35" x14ac:dyDescent="0.25">
      <c r="A306" s="283">
        <v>2005</v>
      </c>
      <c r="B306" s="283">
        <v>2</v>
      </c>
      <c r="C306" s="217">
        <v>8.8567550141418536</v>
      </c>
      <c r="D306" s="217">
        <f>C306/Economics!E306</f>
        <v>4.5973519021792537</v>
      </c>
      <c r="E306" s="217">
        <f t="shared" si="8"/>
        <v>4.4884606337194901</v>
      </c>
      <c r="F306" s="219">
        <f>C306/C$306</f>
        <v>1</v>
      </c>
      <c r="G306" s="217">
        <f>D306/D$306</f>
        <v>1</v>
      </c>
      <c r="H306" s="284">
        <f t="shared" ref="H306:H337" si="23">IF(C306&gt;C305,(H305+(C306-C305)),H305)</f>
        <v>8.8567550141418536</v>
      </c>
      <c r="I306" s="284">
        <f t="shared" ref="I306:I337" si="24">IF(C306&lt;C305,(I305+(C306-C305)),I305)</f>
        <v>8.3436854807110556</v>
      </c>
      <c r="J306" s="284">
        <f t="shared" si="19"/>
        <v>4.5973519021792537</v>
      </c>
      <c r="K306" s="284">
        <f t="shared" ref="K306:K369" si="25">IF(D306&lt;D305,(K305+(D306-D305)),K305)</f>
        <v>4.3427983932612992</v>
      </c>
      <c r="L306" s="217">
        <f t="shared" si="9"/>
        <v>8.4795071237762105</v>
      </c>
      <c r="M306" s="217">
        <f t="shared" si="10"/>
        <v>4.4553418310561783</v>
      </c>
      <c r="N306" s="284">
        <f t="shared" si="20"/>
        <v>8.4795071237762105</v>
      </c>
      <c r="O306" s="217">
        <f t="shared" si="21"/>
        <v>8.4160652672929306</v>
      </c>
      <c r="P306" s="284">
        <f t="shared" ref="P306:P369" si="26">IF(M306&gt;M305,(P305+(M306-M305)),P305)</f>
        <v>4.4553418310561783</v>
      </c>
      <c r="Q306" s="217">
        <f t="shared" ref="Q306:Q369" si="27">IF(M306&lt;M305,(Q305+(M306-M305)),Q305)</f>
        <v>4.4438821756608888</v>
      </c>
      <c r="R306" s="284">
        <f t="shared" si="16"/>
        <v>9.0898837057676989</v>
      </c>
      <c r="S306" s="284">
        <f t="shared" si="17"/>
        <v>8.1741981878274501</v>
      </c>
      <c r="T306" s="217">
        <f t="shared" si="11"/>
        <v>4.4587069993494843</v>
      </c>
      <c r="U306" s="217">
        <f t="shared" ref="U306:U369" si="28">IF(T306&gt;T305,(U305+(T306-T305)),U305)</f>
        <v>4.4587069993494843</v>
      </c>
      <c r="V306" s="217">
        <f t="shared" ref="V306:V369" si="29">IF(T306&lt;T305,(V305+(T306-T305)),V305)</f>
        <v>4.3957700031769296</v>
      </c>
      <c r="W306" s="217">
        <f t="shared" si="12"/>
        <v>4.5973519021792537</v>
      </c>
      <c r="X306" s="217">
        <f t="shared" si="13"/>
        <v>4.561291753948586</v>
      </c>
      <c r="Y306" s="217">
        <f t="shared" ref="Y306:Y369" si="30">IF(X306&gt;X305,(Y305+(X306-X305)),Y305)</f>
        <v>4.561291753948586</v>
      </c>
      <c r="Z306" s="217">
        <f t="shared" ref="Z306:Z369" si="31">IF(X306&lt;X305,(Z305+(X306-X305)),Z305)</f>
        <v>4.3561222447503827</v>
      </c>
      <c r="AA306" s="217">
        <f t="shared" si="14"/>
        <v>4.561291753948586</v>
      </c>
      <c r="AB306" s="217">
        <f t="shared" ref="AB306:AB369" si="32">IF(AA306&gt;AA305,(AB305+(AA306-AA305)),AB305)</f>
        <v>4.561291753948586</v>
      </c>
      <c r="AC306" s="217">
        <f t="shared" ref="AC306:AC369" si="33">IF(AA306&lt;AA305,(AC305+(AA306-AA305)),AC305)</f>
        <v>4.3561222447503827</v>
      </c>
      <c r="AD306" s="217">
        <f>MAX(D$305:D307)</f>
        <v>4.6520284964993159</v>
      </c>
      <c r="AE306" s="217">
        <f t="shared" ref="AE306:AE369" si="34">AD306-AD$304</f>
        <v>0.3092301032380167</v>
      </c>
      <c r="AF306" s="217">
        <f t="shared" ref="AF306:AF369" si="35">D306-D305-AE306</f>
        <v>-0.23710980677668037</v>
      </c>
      <c r="AG306" s="217">
        <f t="shared" si="22"/>
        <v>4.5973519021792537</v>
      </c>
      <c r="AH306" s="284">
        <f t="shared" ref="AH306:AH369" si="36">AG306-AG293</f>
        <v>4.9264921820589613E-2</v>
      </c>
      <c r="AI306" s="284">
        <f t="shared" ref="AI306:AI369" si="37">D306-D294-AH306</f>
        <v>6.6140322450423561E-2</v>
      </c>
    </row>
    <row r="307" spans="1:35" x14ac:dyDescent="0.25">
      <c r="A307" s="283">
        <v>2005</v>
      </c>
      <c r="B307" s="283">
        <v>3</v>
      </c>
      <c r="C307" s="217">
        <v>8.9795547841506131</v>
      </c>
      <c r="D307" s="217">
        <f>C307/Economics!E307</f>
        <v>4.6520284964993159</v>
      </c>
      <c r="E307" s="217">
        <f t="shared" si="8"/>
        <v>4.5915373347988293</v>
      </c>
      <c r="F307" s="219">
        <f>C307/C$307</f>
        <v>1</v>
      </c>
      <c r="G307" s="217">
        <f>D307/D$307</f>
        <v>1</v>
      </c>
      <c r="H307" s="284">
        <f t="shared" si="23"/>
        <v>8.9795547841506131</v>
      </c>
      <c r="I307" s="284">
        <f t="shared" si="24"/>
        <v>8.3436854807110556</v>
      </c>
      <c r="J307" s="284">
        <f t="shared" si="19"/>
        <v>4.6520284964993159</v>
      </c>
      <c r="K307" s="284">
        <f t="shared" si="25"/>
        <v>4.3427983932612992</v>
      </c>
      <c r="L307" s="217">
        <f t="shared" si="9"/>
        <v>8.5249281691386862</v>
      </c>
      <c r="M307" s="217">
        <f t="shared" si="10"/>
        <v>4.4686180852714612</v>
      </c>
      <c r="N307" s="284">
        <f t="shared" si="20"/>
        <v>8.5249281691386862</v>
      </c>
      <c r="O307" s="217">
        <f t="shared" si="21"/>
        <v>8.4160652672929306</v>
      </c>
      <c r="P307" s="284">
        <f t="shared" si="26"/>
        <v>4.4686180852714612</v>
      </c>
      <c r="Q307" s="217">
        <f t="shared" si="27"/>
        <v>4.4438821756608888</v>
      </c>
      <c r="R307" s="284">
        <f t="shared" si="16"/>
        <v>9.2126834757764584</v>
      </c>
      <c r="S307" s="284">
        <f t="shared" si="17"/>
        <v>8.1741981878274501</v>
      </c>
      <c r="T307" s="217">
        <f t="shared" si="11"/>
        <v>4.5293525994144463</v>
      </c>
      <c r="U307" s="217">
        <f t="shared" si="28"/>
        <v>4.5293525994144463</v>
      </c>
      <c r="V307" s="217">
        <f t="shared" si="29"/>
        <v>4.3957700031769296</v>
      </c>
      <c r="W307" s="217">
        <f t="shared" si="12"/>
        <v>4.6520284964993159</v>
      </c>
      <c r="X307" s="217">
        <f t="shared" si="13"/>
        <v>4.6246901993392848</v>
      </c>
      <c r="Y307" s="217">
        <f t="shared" si="30"/>
        <v>4.6246901993392848</v>
      </c>
      <c r="Z307" s="217">
        <f t="shared" si="31"/>
        <v>4.3561222447503827</v>
      </c>
      <c r="AA307" s="217">
        <f t="shared" si="14"/>
        <v>4.6246901993392848</v>
      </c>
      <c r="AB307" s="217">
        <f t="shared" si="32"/>
        <v>4.6246901993392848</v>
      </c>
      <c r="AC307" s="217">
        <f t="shared" si="33"/>
        <v>4.3561222447503827</v>
      </c>
      <c r="AD307" s="217">
        <f>MAX(D$305:D308)</f>
        <v>4.6520284964993159</v>
      </c>
      <c r="AE307" s="217">
        <f t="shared" si="34"/>
        <v>0.3092301032380167</v>
      </c>
      <c r="AF307" s="217">
        <f t="shared" si="35"/>
        <v>-0.25455350891795447</v>
      </c>
      <c r="AG307" s="217">
        <f t="shared" si="22"/>
        <v>4.6520284964993159</v>
      </c>
      <c r="AH307" s="284">
        <f t="shared" si="36"/>
        <v>0.10394151614065184</v>
      </c>
      <c r="AI307" s="284">
        <f t="shared" si="37"/>
        <v>5.537353444274018E-2</v>
      </c>
    </row>
    <row r="308" spans="1:35" x14ac:dyDescent="0.25">
      <c r="A308" s="283">
        <v>2005</v>
      </c>
      <c r="B308" s="283">
        <v>4</v>
      </c>
      <c r="C308" s="217">
        <v>8.9585261321907179</v>
      </c>
      <c r="D308" s="217">
        <f>C308/Economics!E308</f>
        <v>4.6257449908033612</v>
      </c>
      <c r="E308" s="217">
        <f t="shared" si="8"/>
        <v>4.625041796493977</v>
      </c>
      <c r="F308" s="219">
        <f>C308/C$308</f>
        <v>1</v>
      </c>
      <c r="G308" s="217">
        <f>D308/D$308</f>
        <v>1</v>
      </c>
      <c r="H308" s="284">
        <f t="shared" si="23"/>
        <v>8.9795547841506131</v>
      </c>
      <c r="I308" s="284">
        <f t="shared" si="24"/>
        <v>8.3226568287511604</v>
      </c>
      <c r="J308" s="284">
        <f t="shared" si="19"/>
        <v>4.6520284964993159</v>
      </c>
      <c r="K308" s="284">
        <f t="shared" si="25"/>
        <v>4.3165148875653445</v>
      </c>
      <c r="L308" s="217">
        <f t="shared" si="9"/>
        <v>8.5701722563497054</v>
      </c>
      <c r="M308" s="217">
        <f t="shared" si="10"/>
        <v>4.4813954578152169</v>
      </c>
      <c r="N308" s="284">
        <f t="shared" si="20"/>
        <v>8.5701722563497054</v>
      </c>
      <c r="O308" s="217">
        <f t="shared" si="21"/>
        <v>8.4160652672929306</v>
      </c>
      <c r="P308" s="284">
        <f t="shared" si="26"/>
        <v>4.4813954578152169</v>
      </c>
      <c r="Q308" s="217">
        <f t="shared" si="27"/>
        <v>4.4438821756608888</v>
      </c>
      <c r="R308" s="284">
        <f t="shared" si="16"/>
        <v>9.2126834757764584</v>
      </c>
      <c r="S308" s="284">
        <f t="shared" si="17"/>
        <v>8.1531695358675549</v>
      </c>
      <c r="T308" s="217">
        <f t="shared" si="11"/>
        <v>4.6000892487999625</v>
      </c>
      <c r="U308" s="217">
        <f t="shared" si="28"/>
        <v>4.6000892487999625</v>
      </c>
      <c r="V308" s="217">
        <f t="shared" si="29"/>
        <v>4.3957700031769296</v>
      </c>
      <c r="W308" s="217">
        <f t="shared" si="12"/>
        <v>4.6520284964993159</v>
      </c>
      <c r="X308" s="217">
        <f t="shared" si="13"/>
        <v>4.638886743651339</v>
      </c>
      <c r="Y308" s="217">
        <f t="shared" si="30"/>
        <v>4.638886743651339</v>
      </c>
      <c r="Z308" s="217">
        <f t="shared" si="31"/>
        <v>4.3561222447503827</v>
      </c>
      <c r="AA308" s="217">
        <f t="shared" si="14"/>
        <v>4.638886743651339</v>
      </c>
      <c r="AB308" s="217">
        <f t="shared" si="32"/>
        <v>4.638886743651339</v>
      </c>
      <c r="AC308" s="217">
        <f t="shared" si="33"/>
        <v>4.3561222447503827</v>
      </c>
      <c r="AD308" s="217">
        <f>MAX(D$305:D309)</f>
        <v>4.6520284964993159</v>
      </c>
      <c r="AE308" s="217">
        <f t="shared" si="34"/>
        <v>0.3092301032380167</v>
      </c>
      <c r="AF308" s="217">
        <f t="shared" si="35"/>
        <v>-0.33551360893397142</v>
      </c>
      <c r="AG308" s="217">
        <f t="shared" si="22"/>
        <v>4.6520284964993159</v>
      </c>
      <c r="AH308" s="284">
        <f t="shared" si="36"/>
        <v>0.10394151614065184</v>
      </c>
      <c r="AI308" s="284">
        <f t="shared" si="37"/>
        <v>4.9386954384430304E-2</v>
      </c>
    </row>
    <row r="309" spans="1:35" x14ac:dyDescent="0.25">
      <c r="A309" s="283">
        <v>2005</v>
      </c>
      <c r="B309" s="283">
        <v>5</v>
      </c>
      <c r="C309" s="217">
        <v>8.9441596813842015</v>
      </c>
      <c r="D309" s="217">
        <f>C309/Economics!E309</f>
        <v>4.5970867025526863</v>
      </c>
      <c r="E309" s="217">
        <f t="shared" si="8"/>
        <v>4.6249533966184551</v>
      </c>
      <c r="F309" s="219">
        <f>C309/C$309</f>
        <v>1</v>
      </c>
      <c r="G309" s="217">
        <f>D309/D$309</f>
        <v>1</v>
      </c>
      <c r="H309" s="284">
        <f t="shared" si="23"/>
        <v>8.9795547841506131</v>
      </c>
      <c r="I309" s="284">
        <f t="shared" si="24"/>
        <v>8.308290377944644</v>
      </c>
      <c r="J309" s="284">
        <f t="shared" si="19"/>
        <v>4.6520284964993159</v>
      </c>
      <c r="K309" s="284">
        <f t="shared" si="25"/>
        <v>4.2878565993146696</v>
      </c>
      <c r="L309" s="217">
        <f t="shared" si="9"/>
        <v>8.6150325720215086</v>
      </c>
      <c r="M309" s="217">
        <f t="shared" si="10"/>
        <v>4.4929045288097056</v>
      </c>
      <c r="N309" s="284">
        <f t="shared" si="20"/>
        <v>8.6150325720215086</v>
      </c>
      <c r="O309" s="217">
        <f t="shared" si="21"/>
        <v>8.4160652672929306</v>
      </c>
      <c r="P309" s="284">
        <f t="shared" si="26"/>
        <v>4.4929045288097056</v>
      </c>
      <c r="Q309" s="217">
        <f t="shared" si="27"/>
        <v>4.4438821756608888</v>
      </c>
      <c r="R309" s="284">
        <f t="shared" si="16"/>
        <v>9.2126834757764584</v>
      </c>
      <c r="S309" s="284">
        <f t="shared" si="17"/>
        <v>8.1388030850610384</v>
      </c>
      <c r="T309" s="217">
        <f t="shared" si="11"/>
        <v>4.6180530230086543</v>
      </c>
      <c r="U309" s="217">
        <f t="shared" si="28"/>
        <v>4.6180530230086543</v>
      </c>
      <c r="V309" s="217">
        <f t="shared" si="29"/>
        <v>4.3957700031769296</v>
      </c>
      <c r="W309" s="217">
        <f t="shared" si="12"/>
        <v>4.6520284964993159</v>
      </c>
      <c r="X309" s="217">
        <f t="shared" si="13"/>
        <v>4.6114158466780237</v>
      </c>
      <c r="Y309" s="217">
        <f t="shared" si="30"/>
        <v>4.638886743651339</v>
      </c>
      <c r="Z309" s="217">
        <f t="shared" si="31"/>
        <v>4.3286513477770674</v>
      </c>
      <c r="AA309" s="217">
        <f t="shared" si="14"/>
        <v>4.6114158466780237</v>
      </c>
      <c r="AB309" s="217">
        <f t="shared" si="32"/>
        <v>4.638886743651339</v>
      </c>
      <c r="AC309" s="217">
        <f t="shared" si="33"/>
        <v>4.3286513477770674</v>
      </c>
      <c r="AD309" s="217">
        <f>MAX(D$305:D310)</f>
        <v>4.6520284964993159</v>
      </c>
      <c r="AE309" s="217">
        <f t="shared" si="34"/>
        <v>0.3092301032380167</v>
      </c>
      <c r="AF309" s="217">
        <f t="shared" si="35"/>
        <v>-0.33788839148869165</v>
      </c>
      <c r="AG309" s="217">
        <f t="shared" si="22"/>
        <v>4.6520284964993159</v>
      </c>
      <c r="AH309" s="284">
        <f t="shared" si="36"/>
        <v>0.10394151614065184</v>
      </c>
      <c r="AI309" s="284">
        <f t="shared" si="37"/>
        <v>3.4167335793211073E-2</v>
      </c>
    </row>
    <row r="310" spans="1:35" x14ac:dyDescent="0.25">
      <c r="A310" s="283">
        <v>2005</v>
      </c>
      <c r="B310" s="283">
        <v>6</v>
      </c>
      <c r="C310" s="217">
        <v>8.9344142929963901</v>
      </c>
      <c r="D310" s="217">
        <f>C310/Economics!E310</f>
        <v>4.5671316263664119</v>
      </c>
      <c r="E310" s="217">
        <f t="shared" si="8"/>
        <v>4.5966544399074865</v>
      </c>
      <c r="F310" s="219">
        <f>C310/C$310</f>
        <v>1</v>
      </c>
      <c r="G310" s="217">
        <f>D310/D$310</f>
        <v>1</v>
      </c>
      <c r="H310" s="284">
        <f t="shared" si="23"/>
        <v>8.9795547841506131</v>
      </c>
      <c r="I310" s="284">
        <f t="shared" si="24"/>
        <v>8.2985449895568326</v>
      </c>
      <c r="J310" s="284">
        <f t="shared" si="19"/>
        <v>4.6520284964993159</v>
      </c>
      <c r="K310" s="284">
        <f t="shared" si="25"/>
        <v>4.2579015231283952</v>
      </c>
      <c r="L310" s="217">
        <f t="shared" si="9"/>
        <v>8.6558800165704053</v>
      </c>
      <c r="M310" s="217">
        <f t="shared" si="10"/>
        <v>4.5009599752670129</v>
      </c>
      <c r="N310" s="284">
        <f t="shared" si="20"/>
        <v>8.6558800165704053</v>
      </c>
      <c r="O310" s="217">
        <f t="shared" si="21"/>
        <v>8.4160652672929306</v>
      </c>
      <c r="P310" s="284">
        <f t="shared" si="26"/>
        <v>4.5009599752670129</v>
      </c>
      <c r="Q310" s="217">
        <f t="shared" si="27"/>
        <v>4.4438821756608888</v>
      </c>
      <c r="R310" s="284">
        <f t="shared" si="16"/>
        <v>9.2126834757764584</v>
      </c>
      <c r="S310" s="284">
        <f t="shared" si="17"/>
        <v>8.1290576966732271</v>
      </c>
      <c r="T310" s="217">
        <f t="shared" si="11"/>
        <v>4.610497954055444</v>
      </c>
      <c r="U310" s="217">
        <f t="shared" si="28"/>
        <v>4.6180530230086543</v>
      </c>
      <c r="V310" s="217">
        <f t="shared" si="29"/>
        <v>4.3882149342237193</v>
      </c>
      <c r="W310" s="217">
        <f t="shared" si="12"/>
        <v>4.6520284964993159</v>
      </c>
      <c r="X310" s="217">
        <f t="shared" si="13"/>
        <v>4.5821091644595491</v>
      </c>
      <c r="Y310" s="217">
        <f t="shared" si="30"/>
        <v>4.638886743651339</v>
      </c>
      <c r="Z310" s="217">
        <f t="shared" si="31"/>
        <v>4.2993446655585927</v>
      </c>
      <c r="AA310" s="217">
        <f t="shared" si="14"/>
        <v>4.5821091644595491</v>
      </c>
      <c r="AB310" s="217">
        <f t="shared" si="32"/>
        <v>4.638886743651339</v>
      </c>
      <c r="AC310" s="217">
        <f t="shared" si="33"/>
        <v>4.2993446655585927</v>
      </c>
      <c r="AD310" s="217">
        <f>MAX(D$305:D311)</f>
        <v>4.6520284964993159</v>
      </c>
      <c r="AE310" s="217">
        <f t="shared" si="34"/>
        <v>0.3092301032380167</v>
      </c>
      <c r="AF310" s="217">
        <f t="shared" si="35"/>
        <v>-0.33918517942429105</v>
      </c>
      <c r="AG310" s="217">
        <f t="shared" si="22"/>
        <v>4.6520284964993159</v>
      </c>
      <c r="AH310" s="284">
        <f t="shared" si="36"/>
        <v>0.10394151614065184</v>
      </c>
      <c r="AI310" s="284">
        <f t="shared" si="37"/>
        <v>-7.276158652960163E-3</v>
      </c>
    </row>
    <row r="311" spans="1:35" x14ac:dyDescent="0.25">
      <c r="A311" s="283">
        <v>2005</v>
      </c>
      <c r="B311" s="283">
        <v>7</v>
      </c>
      <c r="C311" s="217">
        <v>8.9617880185174137</v>
      </c>
      <c r="D311" s="217">
        <f>C311/Economics!E311</f>
        <v>4.5583865811380537</v>
      </c>
      <c r="E311" s="217">
        <f t="shared" si="8"/>
        <v>4.574201636685717</v>
      </c>
      <c r="F311" s="219">
        <f>C311/C$311</f>
        <v>1</v>
      </c>
      <c r="G311" s="217">
        <f>D311/D$311</f>
        <v>1</v>
      </c>
      <c r="H311" s="284">
        <f t="shared" si="23"/>
        <v>9.0069285096716367</v>
      </c>
      <c r="I311" s="284">
        <f t="shared" si="24"/>
        <v>8.2985449895568326</v>
      </c>
      <c r="J311" s="284">
        <f t="shared" si="19"/>
        <v>4.6520284964993159</v>
      </c>
      <c r="K311" s="284">
        <f t="shared" si="25"/>
        <v>4.249156477900037</v>
      </c>
      <c r="L311" s="217">
        <f t="shared" si="9"/>
        <v>8.7018924720274597</v>
      </c>
      <c r="M311" s="217">
        <f t="shared" si="10"/>
        <v>4.5107481362180097</v>
      </c>
      <c r="N311" s="284">
        <f t="shared" si="20"/>
        <v>8.7018924720274597</v>
      </c>
      <c r="O311" s="217">
        <f t="shared" si="21"/>
        <v>8.4160652672929306</v>
      </c>
      <c r="P311" s="284">
        <f t="shared" si="26"/>
        <v>4.5107481362180097</v>
      </c>
      <c r="Q311" s="217">
        <f t="shared" si="27"/>
        <v>4.4438821756608888</v>
      </c>
      <c r="R311" s="284">
        <f t="shared" si="16"/>
        <v>9.240057201297482</v>
      </c>
      <c r="S311" s="284">
        <f t="shared" si="17"/>
        <v>8.1290576966732271</v>
      </c>
      <c r="T311" s="217">
        <f t="shared" si="11"/>
        <v>4.5870874752151281</v>
      </c>
      <c r="U311" s="217">
        <f t="shared" si="28"/>
        <v>4.6180530230086543</v>
      </c>
      <c r="V311" s="217">
        <f t="shared" si="29"/>
        <v>4.3648044553834033</v>
      </c>
      <c r="W311" s="217">
        <f t="shared" si="12"/>
        <v>4.6520284964993159</v>
      </c>
      <c r="X311" s="217">
        <f t="shared" si="13"/>
        <v>4.5627591037522333</v>
      </c>
      <c r="Y311" s="217">
        <f t="shared" si="30"/>
        <v>4.638886743651339</v>
      </c>
      <c r="Z311" s="217">
        <f t="shared" si="31"/>
        <v>4.2799946048512769</v>
      </c>
      <c r="AA311" s="217">
        <f t="shared" si="14"/>
        <v>4.5627591037522333</v>
      </c>
      <c r="AB311" s="217">
        <f t="shared" si="32"/>
        <v>4.638886743651339</v>
      </c>
      <c r="AC311" s="217">
        <f t="shared" si="33"/>
        <v>4.2799946048512769</v>
      </c>
      <c r="AD311" s="217">
        <f>MAX(D$305:D312)</f>
        <v>4.6520284964993159</v>
      </c>
      <c r="AE311" s="217">
        <f t="shared" si="34"/>
        <v>0.3092301032380167</v>
      </c>
      <c r="AF311" s="217">
        <f t="shared" si="35"/>
        <v>-0.31797514846637487</v>
      </c>
      <c r="AG311" s="217">
        <f t="shared" si="22"/>
        <v>4.6520284964993159</v>
      </c>
      <c r="AH311" s="284">
        <f t="shared" si="36"/>
        <v>0.10394151614065184</v>
      </c>
      <c r="AI311" s="284">
        <f t="shared" si="37"/>
        <v>1.3516415271316973E-2</v>
      </c>
    </row>
    <row r="312" spans="1:35" x14ac:dyDescent="0.25">
      <c r="A312" s="283">
        <v>2005</v>
      </c>
      <c r="B312" s="283">
        <v>8</v>
      </c>
      <c r="C312" s="217">
        <v>8.9791249303400793</v>
      </c>
      <c r="D312" s="217">
        <f>C312/Economics!E312</f>
        <v>4.5486756481702555</v>
      </c>
      <c r="E312" s="217">
        <f t="shared" si="8"/>
        <v>4.558064618558241</v>
      </c>
      <c r="F312" s="219">
        <f>C312/C$312</f>
        <v>1</v>
      </c>
      <c r="G312" s="217">
        <f>D312/D$312</f>
        <v>1</v>
      </c>
      <c r="H312" s="284">
        <f t="shared" si="23"/>
        <v>9.0242654214943023</v>
      </c>
      <c r="I312" s="284">
        <f t="shared" si="24"/>
        <v>8.2985449895568326</v>
      </c>
      <c r="J312" s="284">
        <f t="shared" si="19"/>
        <v>4.6520284964993159</v>
      </c>
      <c r="K312" s="284">
        <f t="shared" si="25"/>
        <v>4.2394455449322388</v>
      </c>
      <c r="L312" s="217">
        <f t="shared" si="9"/>
        <v>8.7497149776862351</v>
      </c>
      <c r="M312" s="217">
        <f t="shared" si="10"/>
        <v>4.52122646384458</v>
      </c>
      <c r="N312" s="284">
        <f t="shared" si="20"/>
        <v>8.7497149776862351</v>
      </c>
      <c r="O312" s="217">
        <f t="shared" si="21"/>
        <v>8.4160652672929306</v>
      </c>
      <c r="P312" s="284">
        <f t="shared" si="26"/>
        <v>4.52122646384458</v>
      </c>
      <c r="Q312" s="217">
        <f t="shared" si="27"/>
        <v>4.4438821756608888</v>
      </c>
      <c r="R312" s="284">
        <f t="shared" si="16"/>
        <v>9.2573941131201476</v>
      </c>
      <c r="S312" s="284">
        <f t="shared" si="17"/>
        <v>8.1290576966732271</v>
      </c>
      <c r="T312" s="217">
        <f t="shared" si="11"/>
        <v>4.5678201395568516</v>
      </c>
      <c r="U312" s="217">
        <f t="shared" si="28"/>
        <v>4.6180530230086543</v>
      </c>
      <c r="V312" s="217">
        <f t="shared" si="29"/>
        <v>4.3455371197251269</v>
      </c>
      <c r="W312" s="217">
        <f t="shared" si="12"/>
        <v>4.6520284964993159</v>
      </c>
      <c r="X312" s="217">
        <f t="shared" si="13"/>
        <v>4.5535311146541542</v>
      </c>
      <c r="Y312" s="217">
        <f t="shared" si="30"/>
        <v>4.638886743651339</v>
      </c>
      <c r="Z312" s="217">
        <f t="shared" si="31"/>
        <v>4.2707666157531978</v>
      </c>
      <c r="AA312" s="217">
        <f t="shared" si="14"/>
        <v>4.5535311146541542</v>
      </c>
      <c r="AB312" s="217">
        <f t="shared" si="32"/>
        <v>4.638886743651339</v>
      </c>
      <c r="AC312" s="217">
        <f t="shared" si="33"/>
        <v>4.2707666157531978</v>
      </c>
      <c r="AD312" s="217">
        <f>MAX(D$305:D313)</f>
        <v>4.6520284964993159</v>
      </c>
      <c r="AE312" s="217">
        <f t="shared" si="34"/>
        <v>0.3092301032380167</v>
      </c>
      <c r="AF312" s="217">
        <f t="shared" si="35"/>
        <v>-0.31894103620581493</v>
      </c>
      <c r="AG312" s="217">
        <f t="shared" si="22"/>
        <v>4.6520284964993159</v>
      </c>
      <c r="AH312" s="284">
        <f t="shared" si="36"/>
        <v>0.10394151614065184</v>
      </c>
      <c r="AI312" s="284">
        <f t="shared" si="37"/>
        <v>2.1798415378191827E-2</v>
      </c>
    </row>
    <row r="313" spans="1:35" x14ac:dyDescent="0.25">
      <c r="A313" s="283">
        <v>2005</v>
      </c>
      <c r="B313" s="283">
        <v>9</v>
      </c>
      <c r="C313" s="217">
        <v>8.957742299181719</v>
      </c>
      <c r="D313" s="217">
        <f>C313/Economics!E313</f>
        <v>4.5241165207234335</v>
      </c>
      <c r="E313" s="217">
        <f t="shared" si="8"/>
        <v>4.5437262500105806</v>
      </c>
      <c r="F313" s="219">
        <f>C313/C$313</f>
        <v>1</v>
      </c>
      <c r="G313" s="217">
        <f>D313/D$313</f>
        <v>1</v>
      </c>
      <c r="H313" s="284">
        <f t="shared" si="23"/>
        <v>9.0242654214943023</v>
      </c>
      <c r="I313" s="284">
        <f t="shared" si="24"/>
        <v>8.2771623583984724</v>
      </c>
      <c r="J313" s="284">
        <f t="shared" si="19"/>
        <v>4.6520284964993159</v>
      </c>
      <c r="K313" s="284">
        <f t="shared" si="25"/>
        <v>4.2148864174854168</v>
      </c>
      <c r="L313" s="217">
        <f t="shared" si="9"/>
        <v>8.7915207800586668</v>
      </c>
      <c r="M313" s="217">
        <f t="shared" si="10"/>
        <v>4.5288620322629765</v>
      </c>
      <c r="N313" s="284">
        <f t="shared" si="20"/>
        <v>8.7915207800586668</v>
      </c>
      <c r="O313" s="217">
        <f t="shared" si="21"/>
        <v>8.4160652672929306</v>
      </c>
      <c r="P313" s="284">
        <f t="shared" si="26"/>
        <v>4.5288620322629765</v>
      </c>
      <c r="Q313" s="217">
        <f t="shared" si="27"/>
        <v>4.4438821756608888</v>
      </c>
      <c r="R313" s="284">
        <f t="shared" si="16"/>
        <v>9.2573941131201476</v>
      </c>
      <c r="S313" s="284">
        <f t="shared" si="17"/>
        <v>8.1076750655148668</v>
      </c>
      <c r="T313" s="217">
        <f t="shared" si="11"/>
        <v>4.5495775940995387</v>
      </c>
      <c r="U313" s="217">
        <f t="shared" si="28"/>
        <v>4.6180530230086543</v>
      </c>
      <c r="V313" s="217">
        <f t="shared" si="29"/>
        <v>4.3272945742678139</v>
      </c>
      <c r="W313" s="217">
        <f t="shared" si="12"/>
        <v>4.6520284964993159</v>
      </c>
      <c r="X313" s="217">
        <f t="shared" si="13"/>
        <v>4.5363960844468441</v>
      </c>
      <c r="Y313" s="217">
        <f t="shared" si="30"/>
        <v>4.638886743651339</v>
      </c>
      <c r="Z313" s="217">
        <f t="shared" si="31"/>
        <v>4.2536315855458877</v>
      </c>
      <c r="AA313" s="217">
        <f t="shared" si="14"/>
        <v>4.5363960844468441</v>
      </c>
      <c r="AB313" s="217">
        <f t="shared" si="32"/>
        <v>4.638886743651339</v>
      </c>
      <c r="AC313" s="217">
        <f t="shared" si="33"/>
        <v>4.2536315855458877</v>
      </c>
      <c r="AD313" s="217">
        <f>MAX(D$305:D314)</f>
        <v>4.6520284964993159</v>
      </c>
      <c r="AE313" s="217">
        <f t="shared" si="34"/>
        <v>0.3092301032380167</v>
      </c>
      <c r="AF313" s="217">
        <f t="shared" si="35"/>
        <v>-0.33378923068483868</v>
      </c>
      <c r="AG313" s="217">
        <f t="shared" si="22"/>
        <v>4.6520284964993159</v>
      </c>
      <c r="AH313" s="284">
        <f t="shared" si="36"/>
        <v>0.10394151614065184</v>
      </c>
      <c r="AI313" s="284">
        <f t="shared" si="37"/>
        <v>-1.2314695119898467E-2</v>
      </c>
    </row>
    <row r="314" spans="1:35" x14ac:dyDescent="0.25">
      <c r="A314" s="283">
        <v>2005</v>
      </c>
      <c r="B314" s="283">
        <v>10</v>
      </c>
      <c r="C314" s="217">
        <v>8.9038259157759576</v>
      </c>
      <c r="D314" s="217">
        <f>C314/Economics!E314</f>
        <v>4.4870616071446934</v>
      </c>
      <c r="E314" s="217">
        <f t="shared" si="8"/>
        <v>4.5199512586794599</v>
      </c>
      <c r="F314" s="219">
        <f>C314/C$314</f>
        <v>1</v>
      </c>
      <c r="G314" s="217">
        <f>D314/D$314</f>
        <v>1</v>
      </c>
      <c r="H314" s="284">
        <f t="shared" si="23"/>
        <v>9.0242654214943023</v>
      </c>
      <c r="I314" s="284">
        <f t="shared" si="24"/>
        <v>8.2232459749927109</v>
      </c>
      <c r="J314" s="284">
        <f t="shared" si="19"/>
        <v>4.6520284964993159</v>
      </c>
      <c r="K314" s="284">
        <f t="shared" si="25"/>
        <v>4.1778315039066767</v>
      </c>
      <c r="L314" s="217">
        <f t="shared" si="9"/>
        <v>8.8255901141910638</v>
      </c>
      <c r="M314" s="217">
        <f t="shared" si="10"/>
        <v>4.5329216808996788</v>
      </c>
      <c r="N314" s="284">
        <f t="shared" si="20"/>
        <v>8.8255901141910638</v>
      </c>
      <c r="O314" s="217">
        <f t="shared" si="21"/>
        <v>8.4160652672929306</v>
      </c>
      <c r="P314" s="284">
        <f t="shared" si="26"/>
        <v>4.5329216808996788</v>
      </c>
      <c r="Q314" s="217">
        <f t="shared" si="27"/>
        <v>4.4438821756608888</v>
      </c>
      <c r="R314" s="284">
        <f t="shared" si="16"/>
        <v>9.2573941131201476</v>
      </c>
      <c r="S314" s="284">
        <f t="shared" si="17"/>
        <v>8.0537586821091054</v>
      </c>
      <c r="T314" s="217">
        <f t="shared" si="11"/>
        <v>4.529560089294109</v>
      </c>
      <c r="U314" s="217">
        <f t="shared" si="28"/>
        <v>4.6180530230086543</v>
      </c>
      <c r="V314" s="217">
        <f t="shared" si="29"/>
        <v>4.3072770694623843</v>
      </c>
      <c r="W314" s="217">
        <f t="shared" si="12"/>
        <v>4.6520284964993159</v>
      </c>
      <c r="X314" s="217">
        <f t="shared" si="13"/>
        <v>4.5055890639340639</v>
      </c>
      <c r="Y314" s="217">
        <f t="shared" si="30"/>
        <v>4.638886743651339</v>
      </c>
      <c r="Z314" s="217">
        <f t="shared" si="31"/>
        <v>4.2228245650331075</v>
      </c>
      <c r="AA314" s="217">
        <f t="shared" si="14"/>
        <v>4.5055890639340639</v>
      </c>
      <c r="AB314" s="217">
        <f t="shared" si="32"/>
        <v>4.638886743651339</v>
      </c>
      <c r="AC314" s="217">
        <f t="shared" si="33"/>
        <v>4.2228245650331075</v>
      </c>
      <c r="AD314" s="217">
        <f>MAX(D$305:D315)</f>
        <v>4.6520284964993159</v>
      </c>
      <c r="AE314" s="217">
        <f t="shared" si="34"/>
        <v>0.3092301032380167</v>
      </c>
      <c r="AF314" s="217">
        <f t="shared" si="35"/>
        <v>-0.34628501681675683</v>
      </c>
      <c r="AG314" s="217">
        <f t="shared" si="22"/>
        <v>4.6520284964993159</v>
      </c>
      <c r="AH314" s="284">
        <f t="shared" si="36"/>
        <v>0.10394151614065184</v>
      </c>
      <c r="AI314" s="284">
        <f t="shared" si="37"/>
        <v>-5.5225732500230329E-2</v>
      </c>
    </row>
    <row r="315" spans="1:35" x14ac:dyDescent="0.25">
      <c r="A315" s="283">
        <v>2005</v>
      </c>
      <c r="B315" s="283">
        <v>11</v>
      </c>
      <c r="C315" s="217">
        <v>9.0135887610805909</v>
      </c>
      <c r="D315" s="217">
        <f>C315/Economics!E315</f>
        <v>4.5343873782163318</v>
      </c>
      <c r="E315" s="217">
        <f t="shared" si="8"/>
        <v>4.5151885020281535</v>
      </c>
      <c r="F315" s="219">
        <f>C315/C$315</f>
        <v>1</v>
      </c>
      <c r="G315" s="217">
        <f>D315/D$315</f>
        <v>1</v>
      </c>
      <c r="H315" s="284">
        <f t="shared" si="23"/>
        <v>9.1340282667989356</v>
      </c>
      <c r="I315" s="284">
        <f t="shared" si="24"/>
        <v>8.2232459749927109</v>
      </c>
      <c r="J315" s="284">
        <f t="shared" ref="J315:J378" si="38">IF(D315&gt;D314,(J314+(D315-D314)),J314)</f>
        <v>4.6993542675709543</v>
      </c>
      <c r="K315" s="284">
        <f t="shared" si="25"/>
        <v>4.1778315039066767</v>
      </c>
      <c r="L315" s="217">
        <f t="shared" si="9"/>
        <v>8.8781835424448445</v>
      </c>
      <c r="M315" s="217">
        <f t="shared" si="10"/>
        <v>4.546666787731084</v>
      </c>
      <c r="N315" s="284">
        <f t="shared" si="20"/>
        <v>8.8781835424448445</v>
      </c>
      <c r="O315" s="217">
        <f t="shared" si="21"/>
        <v>8.4160652672929306</v>
      </c>
      <c r="P315" s="284">
        <f t="shared" si="26"/>
        <v>4.546666787731084</v>
      </c>
      <c r="Q315" s="217">
        <f t="shared" si="27"/>
        <v>4.4438821756608888</v>
      </c>
      <c r="R315" s="284">
        <f t="shared" si="16"/>
        <v>9.3671569584247809</v>
      </c>
      <c r="S315" s="284">
        <f t="shared" si="17"/>
        <v>8.0537586821091054</v>
      </c>
      <c r="T315" s="217">
        <f t="shared" si="11"/>
        <v>4.5235602885636776</v>
      </c>
      <c r="U315" s="217">
        <f t="shared" si="28"/>
        <v>4.6180530230086543</v>
      </c>
      <c r="V315" s="217">
        <f t="shared" si="29"/>
        <v>4.3012772687319529</v>
      </c>
      <c r="W315" s="217">
        <f t="shared" si="12"/>
        <v>4.6520284964993159</v>
      </c>
      <c r="X315" s="217">
        <f t="shared" si="13"/>
        <v>4.510724492680513</v>
      </c>
      <c r="Y315" s="217">
        <f t="shared" si="30"/>
        <v>4.6440221723977881</v>
      </c>
      <c r="Z315" s="217">
        <f t="shared" si="31"/>
        <v>4.2228245650331075</v>
      </c>
      <c r="AA315" s="217">
        <f t="shared" si="14"/>
        <v>4.510724492680513</v>
      </c>
      <c r="AB315" s="217">
        <f t="shared" si="32"/>
        <v>4.6440221723977881</v>
      </c>
      <c r="AC315" s="217">
        <f t="shared" si="33"/>
        <v>4.2228245650331075</v>
      </c>
      <c r="AD315" s="217">
        <f>MAX(D305:D316)</f>
        <v>4.6520284964993159</v>
      </c>
      <c r="AE315" s="217">
        <f t="shared" si="34"/>
        <v>0.3092301032380167</v>
      </c>
      <c r="AF315" s="217">
        <f t="shared" si="35"/>
        <v>-0.26190433216637832</v>
      </c>
      <c r="AG315" s="217">
        <f t="shared" si="22"/>
        <v>4.6520284964993159</v>
      </c>
      <c r="AH315" s="284">
        <f t="shared" si="36"/>
        <v>0.10394151614065184</v>
      </c>
      <c r="AI315" s="284">
        <f t="shared" si="37"/>
        <v>6.0999765836213804E-2</v>
      </c>
    </row>
    <row r="316" spans="1:35" x14ac:dyDescent="0.25">
      <c r="A316" s="283">
        <v>2005</v>
      </c>
      <c r="B316" s="283">
        <v>12</v>
      </c>
      <c r="C316" s="217">
        <v>8.85177126461641</v>
      </c>
      <c r="D316" s="217">
        <f>C316/Economics!E316</f>
        <v>4.4460054945152461</v>
      </c>
      <c r="E316" s="217">
        <f t="shared" ref="E316:E379" si="39">AVERAGE(D314:D316)</f>
        <v>4.4891514932920904</v>
      </c>
      <c r="F316" s="219">
        <f>C316/C$316</f>
        <v>1</v>
      </c>
      <c r="G316" s="217">
        <f>D316/D$316</f>
        <v>1</v>
      </c>
      <c r="H316" s="284">
        <f t="shared" si="23"/>
        <v>9.1340282667989356</v>
      </c>
      <c r="I316" s="284">
        <f t="shared" si="24"/>
        <v>8.06142847852853</v>
      </c>
      <c r="J316" s="284">
        <f t="shared" si="38"/>
        <v>4.6993542675709543</v>
      </c>
      <c r="K316" s="284">
        <f t="shared" si="25"/>
        <v>4.089449620205591</v>
      </c>
      <c r="L316" s="217">
        <f t="shared" si="9"/>
        <v>8.9205240244369577</v>
      </c>
      <c r="M316" s="217">
        <f t="shared" si="10"/>
        <v>4.5552673795022462</v>
      </c>
      <c r="N316" s="284">
        <f t="shared" si="20"/>
        <v>8.9205240244369577</v>
      </c>
      <c r="O316" s="217">
        <f t="shared" si="21"/>
        <v>8.4160652672929306</v>
      </c>
      <c r="P316" s="284">
        <f t="shared" si="26"/>
        <v>4.5552673795022462</v>
      </c>
      <c r="Q316" s="217">
        <f t="shared" si="27"/>
        <v>4.4438821756608888</v>
      </c>
      <c r="R316" s="284">
        <f t="shared" si="16"/>
        <v>9.3671569584247809</v>
      </c>
      <c r="S316" s="284">
        <f>IF($C316&lt;$C315,(S315+($C316-$C315)),S315)</f>
        <v>7.8919411856449244</v>
      </c>
      <c r="T316" s="217">
        <f t="shared" si="11"/>
        <v>4.4978927501499264</v>
      </c>
      <c r="U316" s="217">
        <f t="shared" si="28"/>
        <v>4.6180530230086543</v>
      </c>
      <c r="V316" s="217">
        <f t="shared" si="29"/>
        <v>4.2756097303182017</v>
      </c>
      <c r="W316" s="217">
        <f t="shared" si="12"/>
        <v>4.6520284964993159</v>
      </c>
      <c r="X316" s="217">
        <f t="shared" si="13"/>
        <v>4.4901964363657889</v>
      </c>
      <c r="Y316" s="217">
        <f t="shared" si="30"/>
        <v>4.6440221723977881</v>
      </c>
      <c r="Z316" s="217">
        <f t="shared" si="31"/>
        <v>4.2022965087183834</v>
      </c>
      <c r="AA316" s="217">
        <f t="shared" si="14"/>
        <v>4.4901964363657889</v>
      </c>
      <c r="AB316" s="217">
        <f t="shared" si="32"/>
        <v>4.6440221723977881</v>
      </c>
      <c r="AC316" s="217">
        <f t="shared" si="33"/>
        <v>4.2022965087183834</v>
      </c>
      <c r="AD316" s="217">
        <f t="shared" ref="AD316:AD379" si="40">MAX(D306:D317)</f>
        <v>5.4848495517865832</v>
      </c>
      <c r="AE316" s="217">
        <f t="shared" si="34"/>
        <v>1.1420511585252839</v>
      </c>
      <c r="AF316" s="217">
        <f t="shared" si="35"/>
        <v>-1.2304330422263696</v>
      </c>
      <c r="AG316" s="217">
        <f t="shared" si="22"/>
        <v>4.6520284964993159</v>
      </c>
      <c r="AH316" s="284">
        <f t="shared" si="36"/>
        <v>0.13644449240097423</v>
      </c>
      <c r="AI316" s="284">
        <f t="shared" si="37"/>
        <v>-3.3237391147027395E-2</v>
      </c>
    </row>
    <row r="317" spans="1:35" x14ac:dyDescent="0.25">
      <c r="A317" s="283">
        <v>2006</v>
      </c>
      <c r="B317" s="283">
        <v>1</v>
      </c>
      <c r="C317" s="217">
        <v>10.940446572632133</v>
      </c>
      <c r="D317" s="217">
        <f>C317/Economics!E317</f>
        <v>5.4848495517865832</v>
      </c>
      <c r="E317" s="217">
        <f t="shared" si="39"/>
        <v>4.8217474748393867</v>
      </c>
      <c r="F317" s="217">
        <f>C317/C$305</f>
        <v>1.2567949249034112</v>
      </c>
      <c r="G317" s="217">
        <f>D317/D$305</f>
        <v>1.2120594103639089</v>
      </c>
      <c r="H317" s="284">
        <f t="shared" si="23"/>
        <v>11.222703574814659</v>
      </c>
      <c r="I317" s="284">
        <f t="shared" si="24"/>
        <v>8.06142847852853</v>
      </c>
      <c r="J317" s="284">
        <f t="shared" si="38"/>
        <v>5.7381983248422914</v>
      </c>
      <c r="K317" s="284">
        <f t="shared" si="25"/>
        <v>4.089449620205591</v>
      </c>
      <c r="L317" s="217">
        <f t="shared" si="9"/>
        <v>9.106808138917339</v>
      </c>
      <c r="M317" s="217">
        <f t="shared" si="10"/>
        <v>4.6352355416746347</v>
      </c>
      <c r="N317" s="284">
        <f t="shared" si="20"/>
        <v>9.106808138917339</v>
      </c>
      <c r="O317" s="217">
        <f t="shared" si="21"/>
        <v>8.4160652672929306</v>
      </c>
      <c r="P317" s="284">
        <f t="shared" si="26"/>
        <v>4.6352355416746347</v>
      </c>
      <c r="Q317" s="217">
        <f t="shared" si="27"/>
        <v>4.4438821756608888</v>
      </c>
      <c r="R317" s="284">
        <f t="shared" si="16"/>
        <v>11.455832266440504</v>
      </c>
      <c r="S317" s="284">
        <f t="shared" si="17"/>
        <v>7.8919411856449244</v>
      </c>
      <c r="T317" s="217">
        <f t="shared" si="11"/>
        <v>4.7380760079157138</v>
      </c>
      <c r="U317" s="217">
        <f t="shared" si="28"/>
        <v>4.8582362807744417</v>
      </c>
      <c r="V317" s="217">
        <f t="shared" si="29"/>
        <v>4.2756097303182017</v>
      </c>
      <c r="W317" s="217">
        <f t="shared" si="12"/>
        <v>5.4848495517865832</v>
      </c>
      <c r="X317" s="217">
        <f t="shared" si="13"/>
        <v>4.9654275231509146</v>
      </c>
      <c r="Y317" s="217">
        <f t="shared" si="30"/>
        <v>5.1192532591829139</v>
      </c>
      <c r="Z317" s="217">
        <f t="shared" si="31"/>
        <v>4.2022965087183834</v>
      </c>
      <c r="AA317" s="217">
        <f t="shared" si="14"/>
        <v>4.9654275231509146</v>
      </c>
      <c r="AB317" s="217">
        <f t="shared" si="32"/>
        <v>5.1192532591829139</v>
      </c>
      <c r="AC317" s="217">
        <f t="shared" si="33"/>
        <v>4.2022965087183834</v>
      </c>
      <c r="AD317" s="217">
        <f t="shared" si="40"/>
        <v>5.6019022440476922</v>
      </c>
      <c r="AE317" s="217">
        <f t="shared" si="34"/>
        <v>1.259103850786393</v>
      </c>
      <c r="AF317" s="217">
        <f t="shared" si="35"/>
        <v>-0.22025979351505587</v>
      </c>
      <c r="AG317" s="217">
        <f t="shared" si="22"/>
        <v>5.4848495517865832</v>
      </c>
      <c r="AH317" s="284">
        <f t="shared" si="36"/>
        <v>0.98172856654111129</v>
      </c>
      <c r="AI317" s="284">
        <f t="shared" si="37"/>
        <v>-2.2110620472445497E-2</v>
      </c>
    </row>
    <row r="318" spans="1:35" x14ac:dyDescent="0.25">
      <c r="A318" s="283">
        <v>2006</v>
      </c>
      <c r="B318" s="283">
        <v>2</v>
      </c>
      <c r="C318" s="217">
        <v>11.201265989015951</v>
      </c>
      <c r="D318" s="217">
        <f>C318/Economics!E318</f>
        <v>5.6019022440476922</v>
      </c>
      <c r="E318" s="217">
        <f t="shared" si="39"/>
        <v>5.1775857634498408</v>
      </c>
      <c r="F318" s="217">
        <f>C318/C$306</f>
        <v>1.2647144435101281</v>
      </c>
      <c r="G318" s="217">
        <f>D318/D$306</f>
        <v>1.2185062973735505</v>
      </c>
      <c r="H318" s="284">
        <f t="shared" si="23"/>
        <v>11.483522991198477</v>
      </c>
      <c r="I318" s="284">
        <f t="shared" si="24"/>
        <v>8.06142847852853</v>
      </c>
      <c r="J318" s="284">
        <f t="shared" si="38"/>
        <v>5.8552510171034005</v>
      </c>
      <c r="K318" s="284">
        <f t="shared" si="25"/>
        <v>4.089449620205591</v>
      </c>
      <c r="L318" s="217">
        <f t="shared" si="9"/>
        <v>9.3021840534901816</v>
      </c>
      <c r="M318" s="217">
        <f t="shared" si="10"/>
        <v>4.7189480701636723</v>
      </c>
      <c r="N318" s="284">
        <f t="shared" si="20"/>
        <v>9.3021840534901816</v>
      </c>
      <c r="O318" s="217">
        <f t="shared" si="21"/>
        <v>8.4160652672929306</v>
      </c>
      <c r="P318" s="284">
        <f t="shared" si="26"/>
        <v>4.7189480701636723</v>
      </c>
      <c r="Q318" s="217">
        <f t="shared" si="27"/>
        <v>4.4438821756608888</v>
      </c>
      <c r="R318" s="284">
        <f t="shared" si="16"/>
        <v>11.716651682824322</v>
      </c>
      <c r="S318" s="284">
        <f t="shared" si="17"/>
        <v>7.8919411856449244</v>
      </c>
      <c r="T318" s="217">
        <f t="shared" si="11"/>
        <v>5.0167861671414631</v>
      </c>
      <c r="U318" s="217">
        <f t="shared" si="28"/>
        <v>5.136946440000191</v>
      </c>
      <c r="V318" s="217">
        <f t="shared" si="29"/>
        <v>4.2756097303182017</v>
      </c>
      <c r="W318" s="217">
        <f t="shared" si="12"/>
        <v>5.6019022440476922</v>
      </c>
      <c r="X318" s="217">
        <f t="shared" si="13"/>
        <v>5.5433758979171373</v>
      </c>
      <c r="Y318" s="217">
        <f t="shared" si="30"/>
        <v>5.6972016339491365</v>
      </c>
      <c r="Z318" s="217">
        <f t="shared" si="31"/>
        <v>4.2022965087183834</v>
      </c>
      <c r="AA318" s="217">
        <f t="shared" si="14"/>
        <v>5.5433758979171373</v>
      </c>
      <c r="AB318" s="217">
        <f t="shared" si="32"/>
        <v>5.6972016339491365</v>
      </c>
      <c r="AC318" s="217">
        <f t="shared" si="33"/>
        <v>4.2022965087183834</v>
      </c>
      <c r="AD318" s="217">
        <f t="shared" si="40"/>
        <v>5.6019022440476922</v>
      </c>
      <c r="AE318" s="217">
        <f t="shared" si="34"/>
        <v>1.259103850786393</v>
      </c>
      <c r="AF318" s="217">
        <f t="shared" si="35"/>
        <v>-1.1420511585252839</v>
      </c>
      <c r="AG318" s="217">
        <f t="shared" si="22"/>
        <v>5.6019022440476922</v>
      </c>
      <c r="AH318" s="284">
        <f t="shared" si="36"/>
        <v>1.0766706383297748</v>
      </c>
      <c r="AI318" s="284">
        <f t="shared" si="37"/>
        <v>-7.2120296461336331E-2</v>
      </c>
    </row>
    <row r="319" spans="1:35" x14ac:dyDescent="0.25">
      <c r="A319" s="283">
        <v>2006</v>
      </c>
      <c r="B319" s="283">
        <v>3</v>
      </c>
      <c r="C319" s="217">
        <v>11.211038673990245</v>
      </c>
      <c r="D319" s="217">
        <f>C319/Economics!E319</f>
        <v>5.5911964759468074</v>
      </c>
      <c r="E319" s="217">
        <f t="shared" si="39"/>
        <v>5.5593160905936942</v>
      </c>
      <c r="F319" s="217">
        <f>C319/C$307</f>
        <v>1.2485071858772239</v>
      </c>
      <c r="G319" s="217">
        <f>D319/D$307</f>
        <v>1.2018835396546306</v>
      </c>
      <c r="H319" s="284">
        <f t="shared" si="23"/>
        <v>11.493295676172771</v>
      </c>
      <c r="I319" s="284">
        <f t="shared" si="24"/>
        <v>8.06142847852853</v>
      </c>
      <c r="J319" s="284">
        <f t="shared" si="38"/>
        <v>5.8552510171034005</v>
      </c>
      <c r="K319" s="284">
        <f t="shared" si="25"/>
        <v>4.0787438521047061</v>
      </c>
      <c r="L319" s="217">
        <f t="shared" si="9"/>
        <v>9.4881410443101508</v>
      </c>
      <c r="M319" s="217">
        <f t="shared" si="10"/>
        <v>4.7972120684509632</v>
      </c>
      <c r="N319" s="284">
        <f t="shared" si="20"/>
        <v>9.4881410443101508</v>
      </c>
      <c r="O319" s="217">
        <f t="shared" si="21"/>
        <v>8.4160652672929306</v>
      </c>
      <c r="P319" s="284">
        <f t="shared" si="26"/>
        <v>4.7972120684509632</v>
      </c>
      <c r="Q319" s="217">
        <f t="shared" si="27"/>
        <v>4.4438821756608888</v>
      </c>
      <c r="R319" s="284">
        <f t="shared" si="16"/>
        <v>11.726424367798616</v>
      </c>
      <c r="S319" s="284">
        <f t="shared" si="17"/>
        <v>7.8919411856449244</v>
      </c>
      <c r="T319" s="217">
        <f t="shared" si="11"/>
        <v>5.2809884415740829</v>
      </c>
      <c r="U319" s="217">
        <f t="shared" si="28"/>
        <v>5.4011487144328107</v>
      </c>
      <c r="V319" s="217">
        <f t="shared" si="29"/>
        <v>4.2756097303182017</v>
      </c>
      <c r="W319" s="217">
        <f t="shared" si="12"/>
        <v>5.6019022440476922</v>
      </c>
      <c r="X319" s="217">
        <f t="shared" si="13"/>
        <v>5.5965493599972493</v>
      </c>
      <c r="Y319" s="217">
        <f t="shared" si="30"/>
        <v>5.7503750960292486</v>
      </c>
      <c r="Z319" s="217">
        <f t="shared" si="31"/>
        <v>4.2022965087183834</v>
      </c>
      <c r="AA319" s="217">
        <f t="shared" si="14"/>
        <v>5.5965493599972493</v>
      </c>
      <c r="AB319" s="217">
        <f t="shared" si="32"/>
        <v>5.7503750960292486</v>
      </c>
      <c r="AC319" s="217">
        <f t="shared" si="33"/>
        <v>4.2022965087183834</v>
      </c>
      <c r="AD319" s="217">
        <f t="shared" si="40"/>
        <v>5.6019022440476922</v>
      </c>
      <c r="AE319" s="217">
        <f t="shared" si="34"/>
        <v>1.259103850786393</v>
      </c>
      <c r="AF319" s="217">
        <f t="shared" si="35"/>
        <v>-1.2698096188872778</v>
      </c>
      <c r="AG319" s="217">
        <f t="shared" si="22"/>
        <v>5.6019022440476922</v>
      </c>
      <c r="AH319" s="284">
        <f t="shared" si="36"/>
        <v>1.0045503418684385</v>
      </c>
      <c r="AI319" s="284">
        <f t="shared" si="37"/>
        <v>-6.5382362420947082E-2</v>
      </c>
    </row>
    <row r="320" spans="1:35" x14ac:dyDescent="0.25">
      <c r="A320" s="283">
        <v>2006</v>
      </c>
      <c r="B320" s="283">
        <v>4</v>
      </c>
      <c r="C320" s="217">
        <v>11.180014382996017</v>
      </c>
      <c r="D320" s="217">
        <f>C320/Economics!E320</f>
        <v>5.5548266228854741</v>
      </c>
      <c r="E320" s="217">
        <f t="shared" si="39"/>
        <v>5.5826417809599915</v>
      </c>
      <c r="F320" s="217">
        <f>C320/C$308</f>
        <v>1.2479747469645497</v>
      </c>
      <c r="G320" s="217">
        <f>D320/D$308</f>
        <v>1.2008501622828884</v>
      </c>
      <c r="H320" s="284">
        <f t="shared" si="23"/>
        <v>11.493295676172771</v>
      </c>
      <c r="I320" s="284">
        <f t="shared" si="24"/>
        <v>8.0304041875343017</v>
      </c>
      <c r="J320" s="284">
        <f t="shared" si="38"/>
        <v>5.8552510171034005</v>
      </c>
      <c r="K320" s="284">
        <f t="shared" si="25"/>
        <v>4.0423739990433729</v>
      </c>
      <c r="L320" s="217">
        <f t="shared" si="9"/>
        <v>9.6732650652105931</v>
      </c>
      <c r="M320" s="217">
        <f t="shared" si="10"/>
        <v>4.8746355377911392</v>
      </c>
      <c r="N320" s="284">
        <f t="shared" si="20"/>
        <v>9.6732650652105931</v>
      </c>
      <c r="O320" s="217">
        <f t="shared" si="21"/>
        <v>8.4160652672929306</v>
      </c>
      <c r="P320" s="284">
        <f t="shared" si="26"/>
        <v>4.8746355377911392</v>
      </c>
      <c r="Q320" s="217">
        <f t="shared" si="27"/>
        <v>4.4438821756608888</v>
      </c>
      <c r="R320" s="284">
        <f t="shared" si="16"/>
        <v>11.726424367798616</v>
      </c>
      <c r="S320" s="284">
        <f t="shared" si="17"/>
        <v>7.8609168946506962</v>
      </c>
      <c r="T320" s="217">
        <f t="shared" si="11"/>
        <v>5.5581937236666397</v>
      </c>
      <c r="U320" s="217">
        <f t="shared" si="28"/>
        <v>5.6783539965253675</v>
      </c>
      <c r="V320" s="217">
        <f t="shared" si="29"/>
        <v>4.2756097303182017</v>
      </c>
      <c r="W320" s="217">
        <f t="shared" si="12"/>
        <v>5.6019022440476922</v>
      </c>
      <c r="X320" s="217">
        <f t="shared" si="13"/>
        <v>5.5730115494161403</v>
      </c>
      <c r="Y320" s="217">
        <f t="shared" si="30"/>
        <v>5.7503750960292486</v>
      </c>
      <c r="Z320" s="217">
        <f t="shared" si="31"/>
        <v>4.1787586981372744</v>
      </c>
      <c r="AA320" s="217">
        <f t="shared" si="14"/>
        <v>5.5730115494161403</v>
      </c>
      <c r="AB320" s="217">
        <f t="shared" si="32"/>
        <v>5.7503750960292486</v>
      </c>
      <c r="AC320" s="217">
        <f t="shared" si="33"/>
        <v>4.1787586981372744</v>
      </c>
      <c r="AD320" s="217">
        <f t="shared" si="40"/>
        <v>5.6019022440476922</v>
      </c>
      <c r="AE320" s="217">
        <f t="shared" si="34"/>
        <v>1.259103850786393</v>
      </c>
      <c r="AF320" s="217">
        <f t="shared" si="35"/>
        <v>-1.2954737038477262</v>
      </c>
      <c r="AG320" s="217">
        <f t="shared" si="22"/>
        <v>5.6019022440476922</v>
      </c>
      <c r="AH320" s="284">
        <f t="shared" si="36"/>
        <v>0.94987374754837628</v>
      </c>
      <c r="AI320" s="284">
        <f t="shared" si="37"/>
        <v>-2.0792115466263361E-2</v>
      </c>
    </row>
    <row r="321" spans="1:39" x14ac:dyDescent="0.25">
      <c r="A321" s="283">
        <v>2006</v>
      </c>
      <c r="B321" s="283">
        <v>5</v>
      </c>
      <c r="C321" s="217">
        <v>11.233747556928421</v>
      </c>
      <c r="D321" s="217">
        <f>C321/Economics!E321</f>
        <v>5.5585820142482083</v>
      </c>
      <c r="E321" s="217">
        <f t="shared" si="39"/>
        <v>5.5682017043601633</v>
      </c>
      <c r="F321" s="217">
        <f>C321/C$309</f>
        <v>1.2559869185150641</v>
      </c>
      <c r="G321" s="217">
        <f>D321/D$309</f>
        <v>1.209153181984064</v>
      </c>
      <c r="H321" s="284">
        <f t="shared" si="23"/>
        <v>11.547028850105175</v>
      </c>
      <c r="I321" s="284">
        <f t="shared" si="24"/>
        <v>8.0304041875343017</v>
      </c>
      <c r="J321" s="284">
        <f t="shared" si="38"/>
        <v>5.8590064084661346</v>
      </c>
      <c r="K321" s="284">
        <f t="shared" si="25"/>
        <v>4.0423739990433729</v>
      </c>
      <c r="L321" s="217">
        <f t="shared" si="9"/>
        <v>9.8640640548392771</v>
      </c>
      <c r="M321" s="217">
        <f t="shared" si="10"/>
        <v>4.9547601470990994</v>
      </c>
      <c r="N321" s="284">
        <f t="shared" si="20"/>
        <v>9.8640640548392771</v>
      </c>
      <c r="O321" s="217">
        <f t="shared" si="21"/>
        <v>8.4160652672929306</v>
      </c>
      <c r="P321" s="284">
        <f t="shared" si="26"/>
        <v>4.9547601470990994</v>
      </c>
      <c r="Q321" s="217">
        <f t="shared" si="27"/>
        <v>4.4438821756608888</v>
      </c>
      <c r="R321" s="284">
        <f t="shared" si="16"/>
        <v>11.78015754173102</v>
      </c>
      <c r="S321" s="284">
        <f t="shared" si="17"/>
        <v>7.8609168946506962</v>
      </c>
      <c r="T321" s="217">
        <f t="shared" si="11"/>
        <v>5.5766268392820457</v>
      </c>
      <c r="U321" s="217">
        <f t="shared" si="28"/>
        <v>5.6967871121407736</v>
      </c>
      <c r="V321" s="217">
        <f t="shared" si="29"/>
        <v>4.2756097303182017</v>
      </c>
      <c r="W321" s="217">
        <f t="shared" si="12"/>
        <v>5.6019022440476922</v>
      </c>
      <c r="X321" s="217">
        <f t="shared" si="13"/>
        <v>5.5567043185668412</v>
      </c>
      <c r="Y321" s="217">
        <f t="shared" si="30"/>
        <v>5.7503750960292486</v>
      </c>
      <c r="Z321" s="217">
        <f t="shared" si="31"/>
        <v>4.1624514672879753</v>
      </c>
      <c r="AA321" s="217">
        <f t="shared" si="14"/>
        <v>5.5567043185668412</v>
      </c>
      <c r="AB321" s="217">
        <f t="shared" si="32"/>
        <v>5.7503750960292486</v>
      </c>
      <c r="AC321" s="217">
        <f t="shared" si="33"/>
        <v>4.1624514672879753</v>
      </c>
      <c r="AD321" s="217">
        <f t="shared" si="40"/>
        <v>5.6019022440476922</v>
      </c>
      <c r="AE321" s="217">
        <f t="shared" si="34"/>
        <v>1.259103850786393</v>
      </c>
      <c r="AF321" s="217">
        <f t="shared" si="35"/>
        <v>-1.2553484594236588</v>
      </c>
      <c r="AG321" s="217">
        <f t="shared" si="22"/>
        <v>5.6019022440476922</v>
      </c>
      <c r="AH321" s="284">
        <f t="shared" si="36"/>
        <v>0.94987374754837628</v>
      </c>
      <c r="AI321" s="284">
        <f t="shared" si="37"/>
        <v>1.1621564147145769E-2</v>
      </c>
    </row>
    <row r="322" spans="1:39" x14ac:dyDescent="0.25">
      <c r="A322" s="283">
        <v>2006</v>
      </c>
      <c r="B322" s="283">
        <v>6</v>
      </c>
      <c r="C322" s="217">
        <v>11.248184733054007</v>
      </c>
      <c r="D322" s="217">
        <f>C322/Economics!E322</f>
        <v>5.545512555056022</v>
      </c>
      <c r="E322" s="217">
        <f t="shared" si="39"/>
        <v>5.5529737307299021</v>
      </c>
      <c r="F322" s="217">
        <f>C322/C$310</f>
        <v>1.2589728172636188</v>
      </c>
      <c r="G322" s="217">
        <f>D322/D$310</f>
        <v>1.2142221877384352</v>
      </c>
      <c r="H322" s="284">
        <f t="shared" si="23"/>
        <v>11.561466026230761</v>
      </c>
      <c r="I322" s="284">
        <f t="shared" si="24"/>
        <v>8.0304041875343017</v>
      </c>
      <c r="J322" s="284">
        <f t="shared" si="38"/>
        <v>5.8590064084661346</v>
      </c>
      <c r="K322" s="284">
        <f t="shared" si="25"/>
        <v>4.0293045398511866</v>
      </c>
      <c r="L322" s="217">
        <f t="shared" si="9"/>
        <v>10.056878258177411</v>
      </c>
      <c r="M322" s="217">
        <f t="shared" si="10"/>
        <v>5.0362918911565666</v>
      </c>
      <c r="N322" s="284">
        <f t="shared" si="20"/>
        <v>10.056878258177411</v>
      </c>
      <c r="O322" s="217">
        <f t="shared" si="21"/>
        <v>8.4160652672929306</v>
      </c>
      <c r="P322" s="284">
        <f t="shared" si="26"/>
        <v>5.0362918911565666</v>
      </c>
      <c r="Q322" s="217">
        <f t="shared" si="27"/>
        <v>4.4438821756608888</v>
      </c>
      <c r="R322" s="284">
        <f t="shared" si="16"/>
        <v>11.794594717856606</v>
      </c>
      <c r="S322" s="284">
        <f t="shared" si="17"/>
        <v>7.8609168946506962</v>
      </c>
      <c r="T322" s="217">
        <f t="shared" si="11"/>
        <v>5.5625294170341277</v>
      </c>
      <c r="U322" s="217">
        <f t="shared" si="28"/>
        <v>5.6967871121407736</v>
      </c>
      <c r="V322" s="217">
        <f t="shared" si="29"/>
        <v>4.2615123080702837</v>
      </c>
      <c r="W322" s="217">
        <f t="shared" si="12"/>
        <v>5.6019022440476922</v>
      </c>
      <c r="X322" s="217">
        <f t="shared" si="13"/>
        <v>5.5520472846521152</v>
      </c>
      <c r="Y322" s="217">
        <f t="shared" si="30"/>
        <v>5.7503750960292486</v>
      </c>
      <c r="Z322" s="217">
        <f t="shared" si="31"/>
        <v>4.1577944333732493</v>
      </c>
      <c r="AA322" s="217">
        <f t="shared" si="14"/>
        <v>5.5520472846521152</v>
      </c>
      <c r="AB322" s="217">
        <f t="shared" si="32"/>
        <v>5.7503750960292486</v>
      </c>
      <c r="AC322" s="217">
        <f t="shared" si="33"/>
        <v>4.1577944333732493</v>
      </c>
      <c r="AD322" s="217">
        <f t="shared" si="40"/>
        <v>5.6019022440476922</v>
      </c>
      <c r="AE322" s="217">
        <f t="shared" si="34"/>
        <v>1.259103850786393</v>
      </c>
      <c r="AF322" s="217">
        <f t="shared" si="35"/>
        <v>-1.2721733099785792</v>
      </c>
      <c r="AG322" s="217">
        <f t="shared" si="22"/>
        <v>5.6019022440476922</v>
      </c>
      <c r="AH322" s="284">
        <f t="shared" si="36"/>
        <v>0.94987374754837628</v>
      </c>
      <c r="AI322" s="284">
        <f t="shared" si="37"/>
        <v>2.850718114123385E-2</v>
      </c>
    </row>
    <row r="323" spans="1:39" x14ac:dyDescent="0.25">
      <c r="A323" s="283">
        <v>2006</v>
      </c>
      <c r="B323" s="283">
        <v>7</v>
      </c>
      <c r="C323" s="217">
        <v>11.286719362819523</v>
      </c>
      <c r="D323" s="217">
        <f>C323/Economics!E323</f>
        <v>5.5553991941678458</v>
      </c>
      <c r="E323" s="217">
        <f t="shared" si="39"/>
        <v>5.5531645878240257</v>
      </c>
      <c r="F323" s="217">
        <f>C323/C$311</f>
        <v>1.2594271745212215</v>
      </c>
      <c r="G323" s="217">
        <f>D323/D$311</f>
        <v>1.2187205045652088</v>
      </c>
      <c r="H323" s="284">
        <f t="shared" si="23"/>
        <v>11.600000655996277</v>
      </c>
      <c r="I323" s="284">
        <f t="shared" si="24"/>
        <v>8.0304041875343017</v>
      </c>
      <c r="J323" s="284">
        <f t="shared" si="38"/>
        <v>5.8688930475779584</v>
      </c>
      <c r="K323" s="284">
        <f t="shared" si="25"/>
        <v>4.0293045398511866</v>
      </c>
      <c r="L323" s="217">
        <f t="shared" si="9"/>
        <v>10.250622536869255</v>
      </c>
      <c r="M323" s="217">
        <f t="shared" si="10"/>
        <v>5.119376275575716</v>
      </c>
      <c r="N323" s="284">
        <f t="shared" si="20"/>
        <v>10.250622536869255</v>
      </c>
      <c r="O323" s="217">
        <f t="shared" si="21"/>
        <v>8.4160652672929306</v>
      </c>
      <c r="P323" s="284">
        <f t="shared" si="26"/>
        <v>5.119376275575716</v>
      </c>
      <c r="Q323" s="217">
        <f t="shared" si="27"/>
        <v>4.4438821756608888</v>
      </c>
      <c r="R323" s="284">
        <f t="shared" si="16"/>
        <v>11.833129347622123</v>
      </c>
      <c r="S323" s="284">
        <f t="shared" si="17"/>
        <v>7.8609168946506962</v>
      </c>
      <c r="T323" s="217">
        <f t="shared" si="11"/>
        <v>5.5535800965893873</v>
      </c>
      <c r="U323" s="217">
        <f t="shared" si="28"/>
        <v>5.6967871121407736</v>
      </c>
      <c r="V323" s="217">
        <f t="shared" si="29"/>
        <v>4.2525629876255433</v>
      </c>
      <c r="W323" s="217">
        <f t="shared" si="12"/>
        <v>5.6019022440476922</v>
      </c>
      <c r="X323" s="217">
        <f t="shared" si="13"/>
        <v>5.5504558746119343</v>
      </c>
      <c r="Y323" s="217">
        <f t="shared" si="30"/>
        <v>5.7503750960292486</v>
      </c>
      <c r="Z323" s="217">
        <f t="shared" si="31"/>
        <v>4.1562030233330685</v>
      </c>
      <c r="AA323" s="217">
        <f t="shared" si="14"/>
        <v>5.5504558746119343</v>
      </c>
      <c r="AB323" s="217">
        <f t="shared" si="32"/>
        <v>5.7503750960292486</v>
      </c>
      <c r="AC323" s="217">
        <f t="shared" si="33"/>
        <v>4.1562030233330685</v>
      </c>
      <c r="AD323" s="217">
        <f t="shared" si="40"/>
        <v>5.6019022440476922</v>
      </c>
      <c r="AE323" s="217">
        <f t="shared" si="34"/>
        <v>1.259103850786393</v>
      </c>
      <c r="AF323" s="217">
        <f t="shared" si="35"/>
        <v>-1.2492172116745692</v>
      </c>
      <c r="AG323" s="217">
        <f t="shared" si="22"/>
        <v>5.6019022440476922</v>
      </c>
      <c r="AH323" s="284">
        <f t="shared" si="36"/>
        <v>0.94987374754837628</v>
      </c>
      <c r="AI323" s="284">
        <f t="shared" si="37"/>
        <v>4.713886548141577E-2</v>
      </c>
    </row>
    <row r="324" spans="1:39" x14ac:dyDescent="0.25">
      <c r="A324" s="283">
        <v>2006</v>
      </c>
      <c r="B324" s="283">
        <v>8</v>
      </c>
      <c r="C324" s="217">
        <v>11.320491641705967</v>
      </c>
      <c r="D324" s="217">
        <f>C324/Economics!E324</f>
        <v>5.5775513777537595</v>
      </c>
      <c r="E324" s="217">
        <f t="shared" si="39"/>
        <v>5.5594877089925427</v>
      </c>
      <c r="F324" s="217">
        <f>C324/C$312</f>
        <v>1.2607566694449823</v>
      </c>
      <c r="G324" s="217">
        <f>D324/D$312</f>
        <v>1.2261923709590896</v>
      </c>
      <c r="H324" s="284">
        <f t="shared" si="23"/>
        <v>11.633772934882721</v>
      </c>
      <c r="I324" s="284">
        <f t="shared" si="24"/>
        <v>8.0304041875343017</v>
      </c>
      <c r="J324" s="284">
        <f t="shared" si="38"/>
        <v>5.8910452311638721</v>
      </c>
      <c r="K324" s="284">
        <f t="shared" si="25"/>
        <v>4.0293045398511866</v>
      </c>
      <c r="L324" s="217">
        <f t="shared" si="9"/>
        <v>10.445736429483079</v>
      </c>
      <c r="M324" s="217">
        <f t="shared" si="10"/>
        <v>5.2051159197076746</v>
      </c>
      <c r="N324" s="284">
        <f t="shared" si="20"/>
        <v>10.445736429483079</v>
      </c>
      <c r="O324" s="217">
        <f t="shared" si="21"/>
        <v>8.4160652672929306</v>
      </c>
      <c r="P324" s="284">
        <f t="shared" si="26"/>
        <v>5.2051159197076746</v>
      </c>
      <c r="Q324" s="217">
        <f t="shared" si="27"/>
        <v>4.4438821756608888</v>
      </c>
      <c r="R324" s="284">
        <f t="shared" si="16"/>
        <v>11.866901626508566</v>
      </c>
      <c r="S324" s="284">
        <f t="shared" si="17"/>
        <v>7.8609168946506962</v>
      </c>
      <c r="T324" s="217">
        <f t="shared" si="11"/>
        <v>5.5592612853064596</v>
      </c>
      <c r="U324" s="217">
        <f t="shared" si="28"/>
        <v>5.7024683008578458</v>
      </c>
      <c r="V324" s="217">
        <f t="shared" si="29"/>
        <v>4.2525629876255433</v>
      </c>
      <c r="W324" s="217">
        <f t="shared" si="12"/>
        <v>5.6019022440476922</v>
      </c>
      <c r="X324" s="217">
        <f t="shared" si="13"/>
        <v>5.5664752859608022</v>
      </c>
      <c r="Y324" s="217">
        <f t="shared" si="30"/>
        <v>5.7663945073781164</v>
      </c>
      <c r="Z324" s="217">
        <f t="shared" si="31"/>
        <v>4.1562030233330685</v>
      </c>
      <c r="AA324" s="217">
        <f t="shared" si="14"/>
        <v>5.5664752859608022</v>
      </c>
      <c r="AB324" s="217">
        <f t="shared" si="32"/>
        <v>5.7663945073781164</v>
      </c>
      <c r="AC324" s="217">
        <f t="shared" si="33"/>
        <v>4.1562030233330685</v>
      </c>
      <c r="AD324" s="217">
        <f t="shared" si="40"/>
        <v>5.6019022440476922</v>
      </c>
      <c r="AE324" s="217">
        <f t="shared" si="34"/>
        <v>1.259103850786393</v>
      </c>
      <c r="AF324" s="217">
        <f t="shared" si="35"/>
        <v>-1.2369516672004792</v>
      </c>
      <c r="AG324" s="217">
        <f t="shared" si="22"/>
        <v>5.6019022440476922</v>
      </c>
      <c r="AH324" s="284">
        <f t="shared" si="36"/>
        <v>0.94987374754837628</v>
      </c>
      <c r="AI324" s="284">
        <f t="shared" si="37"/>
        <v>7.900198203512776E-2</v>
      </c>
    </row>
    <row r="325" spans="1:39" x14ac:dyDescent="0.25">
      <c r="A325" s="283">
        <v>2006</v>
      </c>
      <c r="B325" s="283">
        <v>9</v>
      </c>
      <c r="C325" s="217">
        <v>11.28491640275192</v>
      </c>
      <c r="D325" s="217">
        <f>C325/Economics!E325</f>
        <v>5.5717461936501342</v>
      </c>
      <c r="E325" s="217">
        <f t="shared" si="39"/>
        <v>5.5682322551905798</v>
      </c>
      <c r="F325" s="217">
        <f>C325/C$313</f>
        <v>1.2597947145435056</v>
      </c>
      <c r="G325" s="217">
        <f>D325/D$313</f>
        <v>1.2315655815069897</v>
      </c>
      <c r="H325" s="284">
        <f t="shared" si="23"/>
        <v>11.633772934882721</v>
      </c>
      <c r="I325" s="284">
        <f t="shared" si="24"/>
        <v>7.9948289485802544</v>
      </c>
      <c r="J325" s="284">
        <f t="shared" si="38"/>
        <v>5.8910452311638721</v>
      </c>
      <c r="K325" s="284">
        <f t="shared" si="25"/>
        <v>4.0234993557475613</v>
      </c>
      <c r="L325" s="217">
        <f t="shared" ref="L325:L388" si="41">AVERAGE(C314:C325)</f>
        <v>10.639667604780596</v>
      </c>
      <c r="M325" s="217">
        <f t="shared" ref="M325:M388" si="42">AVERAGE(D314:D325)</f>
        <v>5.2924183924515669</v>
      </c>
      <c r="N325" s="284">
        <f t="shared" si="20"/>
        <v>10.639667604780596</v>
      </c>
      <c r="O325" s="217">
        <f t="shared" si="21"/>
        <v>8.4160652672929306</v>
      </c>
      <c r="P325" s="284">
        <f t="shared" si="26"/>
        <v>5.2924183924515669</v>
      </c>
      <c r="Q325" s="217">
        <f t="shared" si="27"/>
        <v>4.4438821756608888</v>
      </c>
      <c r="R325" s="284">
        <f t="shared" si="16"/>
        <v>11.866901626508566</v>
      </c>
      <c r="S325" s="284">
        <f t="shared" si="17"/>
        <v>7.8253416556966489</v>
      </c>
      <c r="T325" s="217">
        <f t="shared" ref="T325:T388" si="43">AVERAGE(D322:D325)</f>
        <v>5.5625523301569411</v>
      </c>
      <c r="U325" s="217">
        <f t="shared" si="28"/>
        <v>5.7057593457083273</v>
      </c>
      <c r="V325" s="217">
        <f t="shared" si="29"/>
        <v>4.2525629876255433</v>
      </c>
      <c r="W325" s="217">
        <f t="shared" ref="W325:W388" si="44">MAX(D314:D325)</f>
        <v>5.6019022440476922</v>
      </c>
      <c r="X325" s="217">
        <f t="shared" ref="X325:X388" si="45">AVERAGE(D324:D325)</f>
        <v>5.5746487857019469</v>
      </c>
      <c r="Y325" s="217">
        <f t="shared" si="30"/>
        <v>5.7745680071192611</v>
      </c>
      <c r="Z325" s="217">
        <f t="shared" si="31"/>
        <v>4.1562030233330685</v>
      </c>
      <c r="AA325" s="217">
        <f t="shared" ref="AA325:AA388" si="46">AVERAGE(D324:D325)</f>
        <v>5.5746487857019469</v>
      </c>
      <c r="AB325" s="217">
        <f t="shared" si="32"/>
        <v>5.7745680071192611</v>
      </c>
      <c r="AC325" s="217">
        <f t="shared" si="33"/>
        <v>4.1562030233330685</v>
      </c>
      <c r="AD325" s="217">
        <f t="shared" si="40"/>
        <v>5.6019022440476922</v>
      </c>
      <c r="AE325" s="217">
        <f t="shared" si="34"/>
        <v>1.259103850786393</v>
      </c>
      <c r="AF325" s="217">
        <f t="shared" si="35"/>
        <v>-1.2649090348900183</v>
      </c>
      <c r="AG325" s="217">
        <f t="shared" si="22"/>
        <v>5.6019022440476922</v>
      </c>
      <c r="AH325" s="284">
        <f t="shared" si="36"/>
        <v>0.94987374754837628</v>
      </c>
      <c r="AI325" s="284">
        <f t="shared" si="37"/>
        <v>9.7755925378324449E-2</v>
      </c>
    </row>
    <row r="326" spans="1:39" x14ac:dyDescent="0.25">
      <c r="A326" s="283">
        <v>2006</v>
      </c>
      <c r="B326" s="283">
        <v>10</v>
      </c>
      <c r="C326" s="217">
        <v>11.253739124784572</v>
      </c>
      <c r="D326" s="217">
        <f>C326/Economics!E326</f>
        <v>5.5619797980822536</v>
      </c>
      <c r="E326" s="217">
        <f t="shared" si="39"/>
        <v>5.5704257898287155</v>
      </c>
      <c r="F326" s="217">
        <f>C326/C$314</f>
        <v>1.2639217378278922</v>
      </c>
      <c r="G326" s="217">
        <f>D326/D$314</f>
        <v>1.2395594901630014</v>
      </c>
      <c r="H326" s="284">
        <f t="shared" si="23"/>
        <v>11.633772934882721</v>
      </c>
      <c r="I326" s="284">
        <f t="shared" si="24"/>
        <v>7.9636516706129061</v>
      </c>
      <c r="J326" s="284">
        <f t="shared" si="38"/>
        <v>5.8910452311638721</v>
      </c>
      <c r="K326" s="284">
        <f t="shared" si="25"/>
        <v>4.0137329601796807</v>
      </c>
      <c r="L326" s="217">
        <f t="shared" si="41"/>
        <v>10.835493705531313</v>
      </c>
      <c r="M326" s="217">
        <f t="shared" si="42"/>
        <v>5.3819949083630299</v>
      </c>
      <c r="N326" s="284">
        <f t="shared" ref="N326:N389" si="47">IF(L326&gt;L325,(N325+(L326-L325)),N325)</f>
        <v>10.835493705531313</v>
      </c>
      <c r="O326" s="217">
        <f t="shared" ref="O326:O389" si="48">IF(L326&lt;L325,(O325+(L326-L325)),O325)</f>
        <v>8.4160652672929306</v>
      </c>
      <c r="P326" s="284">
        <f t="shared" si="26"/>
        <v>5.3819949083630299</v>
      </c>
      <c r="Q326" s="217">
        <f t="shared" si="27"/>
        <v>4.4438821756608888</v>
      </c>
      <c r="R326" s="284">
        <f t="shared" si="16"/>
        <v>11.866901626508566</v>
      </c>
      <c r="S326" s="284">
        <f t="shared" si="17"/>
        <v>7.7941643777293006</v>
      </c>
      <c r="T326" s="217">
        <f t="shared" si="43"/>
        <v>5.5666691409134987</v>
      </c>
      <c r="U326" s="217">
        <f t="shared" si="28"/>
        <v>5.709876156464885</v>
      </c>
      <c r="V326" s="217">
        <f t="shared" si="29"/>
        <v>4.2525629876255433</v>
      </c>
      <c r="W326" s="217">
        <f t="shared" si="44"/>
        <v>5.6019022440476922</v>
      </c>
      <c r="X326" s="217">
        <f t="shared" si="45"/>
        <v>5.5668629958661935</v>
      </c>
      <c r="Y326" s="217">
        <f t="shared" si="30"/>
        <v>5.7745680071192611</v>
      </c>
      <c r="Z326" s="217">
        <f t="shared" si="31"/>
        <v>4.1484172334973151</v>
      </c>
      <c r="AA326" s="217">
        <f t="shared" si="46"/>
        <v>5.5668629958661935</v>
      </c>
      <c r="AB326" s="217">
        <f t="shared" si="32"/>
        <v>5.7745680071192611</v>
      </c>
      <c r="AC326" s="217">
        <f t="shared" si="33"/>
        <v>4.1484172334973151</v>
      </c>
      <c r="AD326" s="217">
        <f t="shared" si="40"/>
        <v>5.6019022440476922</v>
      </c>
      <c r="AE326" s="217">
        <f t="shared" si="34"/>
        <v>1.259103850786393</v>
      </c>
      <c r="AF326" s="217">
        <f t="shared" si="35"/>
        <v>-1.2688702463542736</v>
      </c>
      <c r="AG326" s="217">
        <f t="shared" si="22"/>
        <v>5.6019022440476922</v>
      </c>
      <c r="AH326" s="284">
        <f t="shared" si="36"/>
        <v>0.94987374754837628</v>
      </c>
      <c r="AI326" s="284">
        <f t="shared" si="37"/>
        <v>0.12504444338918397</v>
      </c>
    </row>
    <row r="327" spans="1:39" x14ac:dyDescent="0.25">
      <c r="A327" s="283">
        <v>2006</v>
      </c>
      <c r="B327" s="283">
        <v>11</v>
      </c>
      <c r="C327" s="217">
        <v>11.213546130356155</v>
      </c>
      <c r="D327" s="217">
        <f>C327/Economics!E327</f>
        <v>5.5331796737329055</v>
      </c>
      <c r="E327" s="217">
        <f t="shared" si="39"/>
        <v>5.5556352218217642</v>
      </c>
      <c r="F327" s="217">
        <f>C327/C$315</f>
        <v>1.2440711937929396</v>
      </c>
      <c r="G327" s="217">
        <f>D327/D$315</f>
        <v>1.2202706147945974</v>
      </c>
      <c r="H327" s="284">
        <f t="shared" si="23"/>
        <v>11.633772934882721</v>
      </c>
      <c r="I327" s="284">
        <f t="shared" si="24"/>
        <v>7.9234586761844898</v>
      </c>
      <c r="J327" s="284">
        <f t="shared" si="38"/>
        <v>5.8910452311638721</v>
      </c>
      <c r="K327" s="284">
        <f t="shared" si="25"/>
        <v>3.9849328358303326</v>
      </c>
      <c r="L327" s="217">
        <f t="shared" si="41"/>
        <v>11.018823486304278</v>
      </c>
      <c r="M327" s="217">
        <f t="shared" si="42"/>
        <v>5.4652275996560782</v>
      </c>
      <c r="N327" s="284">
        <f t="shared" si="47"/>
        <v>11.018823486304278</v>
      </c>
      <c r="O327" s="217">
        <f t="shared" si="48"/>
        <v>8.4160652672929306</v>
      </c>
      <c r="P327" s="284">
        <f t="shared" si="26"/>
        <v>5.4652275996560782</v>
      </c>
      <c r="Q327" s="217">
        <f t="shared" si="27"/>
        <v>4.4438821756608888</v>
      </c>
      <c r="R327" s="284">
        <f t="shared" si="16"/>
        <v>11.866901626508566</v>
      </c>
      <c r="S327" s="284">
        <f t="shared" si="17"/>
        <v>7.7539713833008843</v>
      </c>
      <c r="T327" s="217">
        <f t="shared" si="43"/>
        <v>5.5611142608047635</v>
      </c>
      <c r="U327" s="217">
        <f t="shared" si="28"/>
        <v>5.709876156464885</v>
      </c>
      <c r="V327" s="217">
        <f t="shared" si="29"/>
        <v>4.247008107516808</v>
      </c>
      <c r="W327" s="217">
        <f t="shared" si="44"/>
        <v>5.6019022440476922</v>
      </c>
      <c r="X327" s="217">
        <f t="shared" si="45"/>
        <v>5.5475797359075791</v>
      </c>
      <c r="Y327" s="217">
        <f t="shared" si="30"/>
        <v>5.7745680071192611</v>
      </c>
      <c r="Z327" s="217">
        <f t="shared" si="31"/>
        <v>4.1291339735387007</v>
      </c>
      <c r="AA327" s="217">
        <f t="shared" si="46"/>
        <v>5.5475797359075791</v>
      </c>
      <c r="AB327" s="217">
        <f t="shared" si="32"/>
        <v>5.7745680071192611</v>
      </c>
      <c r="AC327" s="217">
        <f t="shared" si="33"/>
        <v>4.1291339735387007</v>
      </c>
      <c r="AD327" s="217">
        <f t="shared" si="40"/>
        <v>5.6019022440476922</v>
      </c>
      <c r="AE327" s="217">
        <f t="shared" si="34"/>
        <v>1.259103850786393</v>
      </c>
      <c r="AF327" s="217">
        <f t="shared" si="35"/>
        <v>-1.2879039751357411</v>
      </c>
      <c r="AG327" s="217">
        <f t="shared" si="22"/>
        <v>5.6019022440476922</v>
      </c>
      <c r="AH327" s="284">
        <f t="shared" si="36"/>
        <v>0.94987374754837628</v>
      </c>
      <c r="AI327" s="284">
        <f t="shared" si="37"/>
        <v>4.8918547968197501E-2</v>
      </c>
    </row>
    <row r="328" spans="1:39" x14ac:dyDescent="0.25">
      <c r="A328" s="283">
        <v>2006</v>
      </c>
      <c r="B328" s="283">
        <v>12</v>
      </c>
      <c r="C328" s="217">
        <v>11.157809992069625</v>
      </c>
      <c r="D328" s="217">
        <f>C328/Economics!E328</f>
        <v>5.4861454335779491</v>
      </c>
      <c r="E328" s="217">
        <f t="shared" si="39"/>
        <v>5.5271016351310358</v>
      </c>
      <c r="F328" s="217">
        <f>C328/C$316</f>
        <v>1.2605172070669346</v>
      </c>
      <c r="G328" s="217">
        <f>D328/D$316</f>
        <v>1.2339493148053591</v>
      </c>
      <c r="H328" s="284">
        <f t="shared" si="23"/>
        <v>11.633772934882721</v>
      </c>
      <c r="I328" s="284">
        <f t="shared" si="24"/>
        <v>7.8677225378979596</v>
      </c>
      <c r="J328" s="284">
        <f t="shared" si="38"/>
        <v>5.8910452311638721</v>
      </c>
      <c r="K328" s="284">
        <f t="shared" si="25"/>
        <v>3.9378985956753763</v>
      </c>
      <c r="L328" s="217">
        <f t="shared" si="41"/>
        <v>11.210993380258712</v>
      </c>
      <c r="M328" s="217">
        <f t="shared" si="42"/>
        <v>5.551905927911303</v>
      </c>
      <c r="N328" s="284">
        <f t="shared" si="47"/>
        <v>11.210993380258712</v>
      </c>
      <c r="O328" s="217">
        <f t="shared" si="48"/>
        <v>8.4160652672929306</v>
      </c>
      <c r="P328" s="284">
        <f t="shared" si="26"/>
        <v>5.551905927911303</v>
      </c>
      <c r="Q328" s="217">
        <f t="shared" si="27"/>
        <v>4.4438821756608888</v>
      </c>
      <c r="R328" s="284">
        <f t="shared" si="16"/>
        <v>11.866901626508566</v>
      </c>
      <c r="S328" s="284">
        <f t="shared" si="17"/>
        <v>7.6982352450143541</v>
      </c>
      <c r="T328" s="217">
        <f t="shared" si="43"/>
        <v>5.5382627747608106</v>
      </c>
      <c r="U328" s="217">
        <f t="shared" si="28"/>
        <v>5.709876156464885</v>
      </c>
      <c r="V328" s="217">
        <f t="shared" si="29"/>
        <v>4.2241566214728552</v>
      </c>
      <c r="W328" s="217">
        <f t="shared" si="44"/>
        <v>5.6019022440476922</v>
      </c>
      <c r="X328" s="217">
        <f t="shared" si="45"/>
        <v>5.5096625536554278</v>
      </c>
      <c r="Y328" s="217">
        <f t="shared" si="30"/>
        <v>5.7745680071192611</v>
      </c>
      <c r="Z328" s="217">
        <f t="shared" si="31"/>
        <v>4.0912167912865494</v>
      </c>
      <c r="AA328" s="217">
        <f t="shared" si="46"/>
        <v>5.5096625536554278</v>
      </c>
      <c r="AB328" s="217">
        <f t="shared" si="32"/>
        <v>5.7745680071192611</v>
      </c>
      <c r="AC328" s="217">
        <f t="shared" si="33"/>
        <v>4.0912167912865494</v>
      </c>
      <c r="AD328" s="217">
        <f t="shared" si="40"/>
        <v>5.6019022440476922</v>
      </c>
      <c r="AE328" s="217">
        <f t="shared" si="34"/>
        <v>1.259103850786393</v>
      </c>
      <c r="AF328" s="217">
        <f t="shared" si="35"/>
        <v>-1.3061380909413494</v>
      </c>
      <c r="AG328" s="217">
        <f t="shared" si="22"/>
        <v>5.6019022440476922</v>
      </c>
      <c r="AH328" s="284">
        <f t="shared" si="36"/>
        <v>0.94987374754837628</v>
      </c>
      <c r="AI328" s="284">
        <f t="shared" si="37"/>
        <v>9.0266191514326799E-2</v>
      </c>
    </row>
    <row r="329" spans="1:39" x14ac:dyDescent="0.25">
      <c r="A329" s="283">
        <v>2007</v>
      </c>
      <c r="B329" s="283">
        <v>1</v>
      </c>
      <c r="C329" s="217">
        <v>10.662848185457758</v>
      </c>
      <c r="D329" s="217">
        <f>C329/Economics!E329</f>
        <v>5.2187767955959403</v>
      </c>
      <c r="E329" s="217">
        <f t="shared" si="39"/>
        <v>5.412700634302265</v>
      </c>
      <c r="F329" s="217">
        <f>C329/C$305</f>
        <v>1.2249055278988252</v>
      </c>
      <c r="G329" s="217">
        <f>D329/D$305</f>
        <v>1.1532618107328882</v>
      </c>
      <c r="H329" s="284">
        <f t="shared" si="23"/>
        <v>11.633772934882721</v>
      </c>
      <c r="I329" s="284">
        <f t="shared" si="24"/>
        <v>7.3727607312860926</v>
      </c>
      <c r="J329" s="284">
        <f t="shared" si="38"/>
        <v>5.8910452311638721</v>
      </c>
      <c r="K329" s="284">
        <f t="shared" si="25"/>
        <v>3.6705299576933674</v>
      </c>
      <c r="L329" s="217">
        <f t="shared" si="41"/>
        <v>11.187860181327514</v>
      </c>
      <c r="M329" s="217">
        <f t="shared" si="42"/>
        <v>5.5297331982287501</v>
      </c>
      <c r="N329" s="284">
        <f t="shared" si="47"/>
        <v>11.210993380258712</v>
      </c>
      <c r="O329" s="217">
        <f t="shared" si="48"/>
        <v>8.3929320683617323</v>
      </c>
      <c r="P329" s="284">
        <f t="shared" si="26"/>
        <v>5.551905927911303</v>
      </c>
      <c r="Q329" s="217">
        <f t="shared" si="27"/>
        <v>4.4217094459783359</v>
      </c>
      <c r="R329" s="284">
        <f t="shared" si="16"/>
        <v>11.866901626508566</v>
      </c>
      <c r="S329" s="284">
        <f t="shared" si="17"/>
        <v>7.203273438402487</v>
      </c>
      <c r="T329" s="217">
        <f t="shared" si="43"/>
        <v>5.4500204252472617</v>
      </c>
      <c r="U329" s="217">
        <f t="shared" si="28"/>
        <v>5.709876156464885</v>
      </c>
      <c r="V329" s="217">
        <f t="shared" si="29"/>
        <v>4.1359142719593063</v>
      </c>
      <c r="W329" s="217">
        <f t="shared" si="44"/>
        <v>5.6019022440476922</v>
      </c>
      <c r="X329" s="217">
        <f t="shared" si="45"/>
        <v>5.3524611145869443</v>
      </c>
      <c r="Y329" s="217">
        <f t="shared" si="30"/>
        <v>5.7745680071192611</v>
      </c>
      <c r="Z329" s="217">
        <f t="shared" si="31"/>
        <v>3.9340153522180659</v>
      </c>
      <c r="AA329" s="217">
        <f t="shared" si="46"/>
        <v>5.3524611145869443</v>
      </c>
      <c r="AB329" s="217">
        <f t="shared" si="32"/>
        <v>5.7745680071192611</v>
      </c>
      <c r="AC329" s="217">
        <f t="shared" si="33"/>
        <v>3.9340153522180659</v>
      </c>
      <c r="AD329" s="217">
        <f t="shared" si="40"/>
        <v>5.5911964759468074</v>
      </c>
      <c r="AE329" s="217">
        <f t="shared" si="34"/>
        <v>1.2483980826855081</v>
      </c>
      <c r="AF329" s="217">
        <f t="shared" si="35"/>
        <v>-1.5157667206675169</v>
      </c>
      <c r="AG329" s="217">
        <f t="shared" si="22"/>
        <v>5.6019022440476922</v>
      </c>
      <c r="AH329" s="284">
        <f t="shared" si="36"/>
        <v>0.94987374754837628</v>
      </c>
      <c r="AI329" s="284">
        <f t="shared" si="37"/>
        <v>-1.2159465037390191</v>
      </c>
      <c r="AM329" s="223"/>
    </row>
    <row r="330" spans="1:39" x14ac:dyDescent="0.25">
      <c r="A330" s="283">
        <v>2007</v>
      </c>
      <c r="B330" s="283">
        <v>2</v>
      </c>
      <c r="C330" s="217">
        <v>10.677967340771447</v>
      </c>
      <c r="D330" s="217">
        <f>C330/Economics!E330</f>
        <v>5.2026742726480739</v>
      </c>
      <c r="E330" s="217">
        <f t="shared" si="39"/>
        <v>5.3025321672739878</v>
      </c>
      <c r="F330" s="217">
        <f>C330/C$306</f>
        <v>1.2056297508197538</v>
      </c>
      <c r="G330" s="217">
        <f>D330/D$306</f>
        <v>1.1316676172171818</v>
      </c>
      <c r="H330" s="284">
        <f t="shared" si="23"/>
        <v>11.64889209019641</v>
      </c>
      <c r="I330" s="284">
        <f t="shared" si="24"/>
        <v>7.3727607312860926</v>
      </c>
      <c r="J330" s="284">
        <f t="shared" si="38"/>
        <v>5.8910452311638721</v>
      </c>
      <c r="K330" s="284">
        <f t="shared" si="25"/>
        <v>3.654427434745501</v>
      </c>
      <c r="L330" s="217">
        <f t="shared" si="41"/>
        <v>11.144251960640473</v>
      </c>
      <c r="M330" s="217">
        <f t="shared" si="42"/>
        <v>5.496464200612114</v>
      </c>
      <c r="N330" s="284">
        <f t="shared" si="47"/>
        <v>11.210993380258712</v>
      </c>
      <c r="O330" s="217">
        <f t="shared" si="48"/>
        <v>8.3493238476746914</v>
      </c>
      <c r="P330" s="284">
        <f t="shared" si="26"/>
        <v>5.551905927911303</v>
      </c>
      <c r="Q330" s="217">
        <f t="shared" si="27"/>
        <v>4.3884404483616999</v>
      </c>
      <c r="R330" s="284">
        <f t="shared" si="16"/>
        <v>11.882020781822256</v>
      </c>
      <c r="S330" s="284">
        <f t="shared" si="17"/>
        <v>7.203273438402487</v>
      </c>
      <c r="T330" s="217">
        <f t="shared" si="43"/>
        <v>5.3601940438887175</v>
      </c>
      <c r="U330" s="217">
        <f t="shared" si="28"/>
        <v>5.709876156464885</v>
      </c>
      <c r="V330" s="217">
        <f t="shared" si="29"/>
        <v>4.046087890600762</v>
      </c>
      <c r="W330" s="217">
        <f t="shared" si="44"/>
        <v>5.5911964759468074</v>
      </c>
      <c r="X330" s="217">
        <f t="shared" si="45"/>
        <v>5.2107255341220071</v>
      </c>
      <c r="Y330" s="217">
        <f t="shared" si="30"/>
        <v>5.7745680071192611</v>
      </c>
      <c r="Z330" s="217">
        <f t="shared" si="31"/>
        <v>3.7922797717531287</v>
      </c>
      <c r="AA330" s="217">
        <f t="shared" si="46"/>
        <v>5.2107255341220071</v>
      </c>
      <c r="AB330" s="217">
        <f t="shared" si="32"/>
        <v>5.7745680071192611</v>
      </c>
      <c r="AC330" s="217">
        <f t="shared" si="33"/>
        <v>3.7922797717531287</v>
      </c>
      <c r="AD330" s="217">
        <f t="shared" si="40"/>
        <v>5.5775513777537595</v>
      </c>
      <c r="AE330" s="217">
        <f t="shared" si="34"/>
        <v>1.2347529844924603</v>
      </c>
      <c r="AF330" s="217">
        <f t="shared" si="35"/>
        <v>-1.2508555074403267</v>
      </c>
      <c r="AG330" s="217">
        <f t="shared" si="22"/>
        <v>5.5911964759468074</v>
      </c>
      <c r="AH330" s="284">
        <f t="shared" si="36"/>
        <v>0.10634692416022418</v>
      </c>
      <c r="AI330" s="284">
        <f t="shared" si="37"/>
        <v>-0.50557489555984247</v>
      </c>
      <c r="AM330" s="223"/>
    </row>
    <row r="331" spans="1:39" x14ac:dyDescent="0.25">
      <c r="A331" s="283">
        <v>2007</v>
      </c>
      <c r="B331" s="283">
        <v>3</v>
      </c>
      <c r="C331" s="217">
        <v>10.669213012644011</v>
      </c>
      <c r="D331" s="217">
        <f>C331/Economics!E331</f>
        <v>5.1797258582030148</v>
      </c>
      <c r="E331" s="217">
        <f t="shared" si="39"/>
        <v>5.200392308815676</v>
      </c>
      <c r="F331" s="217">
        <f>C331/C$307</f>
        <v>1.1881672609733094</v>
      </c>
      <c r="G331" s="217">
        <f>D331/D$307</f>
        <v>1.1134338196983951</v>
      </c>
      <c r="H331" s="284">
        <f t="shared" si="23"/>
        <v>11.64889209019641</v>
      </c>
      <c r="I331" s="284">
        <f t="shared" si="24"/>
        <v>7.3640064031586565</v>
      </c>
      <c r="J331" s="284">
        <f t="shared" si="38"/>
        <v>5.8910452311638721</v>
      </c>
      <c r="K331" s="284">
        <f t="shared" si="25"/>
        <v>3.6314790203004419</v>
      </c>
      <c r="L331" s="217">
        <f t="shared" si="41"/>
        <v>11.099099822194953</v>
      </c>
      <c r="M331" s="217">
        <f t="shared" si="42"/>
        <v>5.4621749824667987</v>
      </c>
      <c r="N331" s="284">
        <f t="shared" si="47"/>
        <v>11.210993380258712</v>
      </c>
      <c r="O331" s="217">
        <f t="shared" si="48"/>
        <v>8.3041717092291716</v>
      </c>
      <c r="P331" s="284">
        <f t="shared" si="26"/>
        <v>5.551905927911303</v>
      </c>
      <c r="Q331" s="217">
        <f t="shared" si="27"/>
        <v>4.3541512302163845</v>
      </c>
      <c r="R331" s="284">
        <f t="shared" si="16"/>
        <v>11.882020781822256</v>
      </c>
      <c r="S331" s="284">
        <f t="shared" si="17"/>
        <v>7.194519110275051</v>
      </c>
      <c r="T331" s="217">
        <f t="shared" si="43"/>
        <v>5.2718305900062443</v>
      </c>
      <c r="U331" s="217">
        <f t="shared" si="28"/>
        <v>5.709876156464885</v>
      </c>
      <c r="V331" s="217">
        <f t="shared" si="29"/>
        <v>3.9577244367182889</v>
      </c>
      <c r="W331" s="217">
        <f t="shared" si="44"/>
        <v>5.5775513777537595</v>
      </c>
      <c r="X331" s="217">
        <f t="shared" si="45"/>
        <v>5.1912000654255444</v>
      </c>
      <c r="Y331" s="217">
        <f t="shared" si="30"/>
        <v>5.7745680071192611</v>
      </c>
      <c r="Z331" s="217">
        <f t="shared" si="31"/>
        <v>3.7727543030566659</v>
      </c>
      <c r="AA331" s="217">
        <f t="shared" si="46"/>
        <v>5.1912000654255444</v>
      </c>
      <c r="AB331" s="217">
        <f t="shared" si="32"/>
        <v>5.7745680071192611</v>
      </c>
      <c r="AC331" s="217">
        <f t="shared" si="33"/>
        <v>3.7727543030566659</v>
      </c>
      <c r="AD331" s="217">
        <f t="shared" si="40"/>
        <v>5.5775513777537595</v>
      </c>
      <c r="AE331" s="217">
        <f t="shared" si="34"/>
        <v>1.2347529844924603</v>
      </c>
      <c r="AF331" s="217">
        <f t="shared" si="35"/>
        <v>-1.2577013989375194</v>
      </c>
      <c r="AG331" s="217">
        <f t="shared" si="22"/>
        <v>5.5775513777537595</v>
      </c>
      <c r="AH331" s="284">
        <f t="shared" si="36"/>
        <v>-2.4350866293932683E-2</v>
      </c>
      <c r="AI331" s="284">
        <f t="shared" si="37"/>
        <v>-0.38711975144985988</v>
      </c>
      <c r="AM331" s="223"/>
    </row>
    <row r="332" spans="1:39" x14ac:dyDescent="0.25">
      <c r="A332" s="283">
        <v>2007</v>
      </c>
      <c r="B332" s="283">
        <v>4</v>
      </c>
      <c r="C332" s="217">
        <v>10.650620013727522</v>
      </c>
      <c r="D332" s="217">
        <f>C332/Economics!E332</f>
        <v>5.1544153654231559</v>
      </c>
      <c r="E332" s="217">
        <f t="shared" si="39"/>
        <v>5.1789384987580815</v>
      </c>
      <c r="F332" s="217">
        <f>C332/C$308</f>
        <v>1.1888808333612595</v>
      </c>
      <c r="G332" s="217">
        <f>D332/D$308</f>
        <v>1.1142886985060496</v>
      </c>
      <c r="H332" s="284">
        <f t="shared" si="23"/>
        <v>11.64889209019641</v>
      </c>
      <c r="I332" s="284">
        <f t="shared" si="24"/>
        <v>7.3454134042421675</v>
      </c>
      <c r="J332" s="284">
        <f t="shared" si="38"/>
        <v>5.8910452311638721</v>
      </c>
      <c r="K332" s="284">
        <f t="shared" si="25"/>
        <v>3.606168527520583</v>
      </c>
      <c r="L332" s="217">
        <f t="shared" si="41"/>
        <v>11.054983624755911</v>
      </c>
      <c r="M332" s="217">
        <f t="shared" si="42"/>
        <v>5.4288073776782717</v>
      </c>
      <c r="N332" s="284">
        <f t="shared" si="47"/>
        <v>11.210993380258712</v>
      </c>
      <c r="O332" s="217">
        <f t="shared" si="48"/>
        <v>8.2600555117901298</v>
      </c>
      <c r="P332" s="284">
        <f t="shared" si="26"/>
        <v>5.551905927911303</v>
      </c>
      <c r="Q332" s="217">
        <f t="shared" si="27"/>
        <v>4.3207836254278575</v>
      </c>
      <c r="R332" s="284">
        <f t="shared" si="16"/>
        <v>11.882020781822256</v>
      </c>
      <c r="S332" s="284">
        <f t="shared" si="17"/>
        <v>7.175926111358562</v>
      </c>
      <c r="T332" s="217">
        <f t="shared" si="43"/>
        <v>5.1888980729675458</v>
      </c>
      <c r="U332" s="217">
        <f t="shared" si="28"/>
        <v>5.709876156464885</v>
      </c>
      <c r="V332" s="217">
        <f t="shared" si="29"/>
        <v>3.8747919196795904</v>
      </c>
      <c r="W332" s="217">
        <f t="shared" si="44"/>
        <v>5.5775513777537595</v>
      </c>
      <c r="X332" s="217">
        <f t="shared" si="45"/>
        <v>5.1670706118130854</v>
      </c>
      <c r="Y332" s="217">
        <f t="shared" si="30"/>
        <v>5.7745680071192611</v>
      </c>
      <c r="Z332" s="217">
        <f t="shared" si="31"/>
        <v>3.7486248494442069</v>
      </c>
      <c r="AA332" s="217">
        <f t="shared" si="46"/>
        <v>5.1670706118130854</v>
      </c>
      <c r="AB332" s="217">
        <f t="shared" si="32"/>
        <v>5.7745680071192611</v>
      </c>
      <c r="AC332" s="217">
        <f t="shared" si="33"/>
        <v>3.7486248494442069</v>
      </c>
      <c r="AD332" s="217">
        <f t="shared" si="40"/>
        <v>5.5775513777537595</v>
      </c>
      <c r="AE332" s="217">
        <f t="shared" si="34"/>
        <v>1.2347529844924603</v>
      </c>
      <c r="AF332" s="217">
        <f t="shared" si="35"/>
        <v>-1.2600634772723192</v>
      </c>
      <c r="AG332" s="217">
        <f t="shared" si="22"/>
        <v>5.5775513777537595</v>
      </c>
      <c r="AH332" s="284">
        <f t="shared" si="36"/>
        <v>-2.4350866293932683E-2</v>
      </c>
      <c r="AI332" s="284">
        <f t="shared" si="37"/>
        <v>-0.37606039116838552</v>
      </c>
      <c r="AM332" s="223"/>
    </row>
    <row r="333" spans="1:39" x14ac:dyDescent="0.25">
      <c r="A333" s="283">
        <v>2007</v>
      </c>
      <c r="B333" s="283">
        <v>5</v>
      </c>
      <c r="C333" s="217">
        <v>10.654339466362556</v>
      </c>
      <c r="D333" s="217">
        <f>C333/Economics!E333</f>
        <v>5.1453867594564642</v>
      </c>
      <c r="E333" s="217">
        <f t="shared" si="39"/>
        <v>5.159842661027545</v>
      </c>
      <c r="F333" s="217">
        <f>C333/C$309</f>
        <v>1.1912063118168399</v>
      </c>
      <c r="G333" s="217">
        <f>D333/D$309</f>
        <v>1.1192712020417879</v>
      </c>
      <c r="H333" s="284">
        <f t="shared" si="23"/>
        <v>11.652611542831444</v>
      </c>
      <c r="I333" s="284">
        <f t="shared" si="24"/>
        <v>7.3454134042421675</v>
      </c>
      <c r="J333" s="284">
        <f t="shared" si="38"/>
        <v>5.8910452311638721</v>
      </c>
      <c r="K333" s="284">
        <f t="shared" si="25"/>
        <v>3.5971399215538913</v>
      </c>
      <c r="L333" s="217">
        <f t="shared" si="41"/>
        <v>11.006699617208755</v>
      </c>
      <c r="M333" s="217">
        <f t="shared" si="42"/>
        <v>5.3943744397789599</v>
      </c>
      <c r="N333" s="284">
        <f t="shared" si="47"/>
        <v>11.210993380258712</v>
      </c>
      <c r="O333" s="217">
        <f t="shared" si="48"/>
        <v>8.2117715042429733</v>
      </c>
      <c r="P333" s="284">
        <f t="shared" si="26"/>
        <v>5.551905927911303</v>
      </c>
      <c r="Q333" s="217">
        <f t="shared" si="27"/>
        <v>4.2863506875285458</v>
      </c>
      <c r="R333" s="284">
        <f t="shared" si="16"/>
        <v>11.885740234457289</v>
      </c>
      <c r="S333" s="284">
        <f t="shared" si="17"/>
        <v>7.175926111358562</v>
      </c>
      <c r="T333" s="217">
        <f t="shared" si="43"/>
        <v>5.170550563932677</v>
      </c>
      <c r="U333" s="217">
        <f t="shared" si="28"/>
        <v>5.709876156464885</v>
      </c>
      <c r="V333" s="217">
        <f t="shared" si="29"/>
        <v>3.8564444106447215</v>
      </c>
      <c r="W333" s="217">
        <f t="shared" si="44"/>
        <v>5.5775513777537595</v>
      </c>
      <c r="X333" s="217">
        <f t="shared" si="45"/>
        <v>5.1499010624398096</v>
      </c>
      <c r="Y333" s="217">
        <f t="shared" si="30"/>
        <v>5.7745680071192611</v>
      </c>
      <c r="Z333" s="217">
        <f t="shared" si="31"/>
        <v>3.7314553000709312</v>
      </c>
      <c r="AA333" s="217">
        <f t="shared" si="46"/>
        <v>5.1499010624398096</v>
      </c>
      <c r="AB333" s="217">
        <f t="shared" si="32"/>
        <v>5.7745680071192611</v>
      </c>
      <c r="AC333" s="217">
        <f t="shared" si="33"/>
        <v>3.7314553000709312</v>
      </c>
      <c r="AD333" s="217">
        <f t="shared" si="40"/>
        <v>5.5775513777537595</v>
      </c>
      <c r="AE333" s="217">
        <f t="shared" si="34"/>
        <v>1.2347529844924603</v>
      </c>
      <c r="AF333" s="217">
        <f t="shared" si="35"/>
        <v>-1.243781590459152</v>
      </c>
      <c r="AG333" s="217">
        <f t="shared" si="22"/>
        <v>5.5775513777537595</v>
      </c>
      <c r="AH333" s="284">
        <f t="shared" si="36"/>
        <v>-2.4350866293932683E-2</v>
      </c>
      <c r="AI333" s="284">
        <f t="shared" si="37"/>
        <v>-0.38884438849781144</v>
      </c>
      <c r="AM333" s="223"/>
    </row>
    <row r="334" spans="1:39" x14ac:dyDescent="0.25">
      <c r="A334" s="283">
        <v>2007</v>
      </c>
      <c r="B334" s="283">
        <v>6</v>
      </c>
      <c r="C334" s="217">
        <v>10.674423091973468</v>
      </c>
      <c r="D334" s="217">
        <f>C334/Economics!E334</f>
        <v>5.1454830860244991</v>
      </c>
      <c r="E334" s="217">
        <f t="shared" si="39"/>
        <v>5.1484284036347061</v>
      </c>
      <c r="F334" s="217">
        <f>C334/C$310</f>
        <v>1.1947535386109256</v>
      </c>
      <c r="G334" s="217">
        <f>D334/D$310</f>
        <v>1.1266334117281005</v>
      </c>
      <c r="H334" s="284">
        <f t="shared" si="23"/>
        <v>11.672695168442356</v>
      </c>
      <c r="I334" s="284">
        <f t="shared" si="24"/>
        <v>7.3454134042421675</v>
      </c>
      <c r="J334" s="284">
        <f t="shared" si="38"/>
        <v>5.8911415577319071</v>
      </c>
      <c r="K334" s="284">
        <f t="shared" si="25"/>
        <v>3.5971399215538913</v>
      </c>
      <c r="L334" s="217">
        <f t="shared" si="41"/>
        <v>10.958886147118712</v>
      </c>
      <c r="M334" s="217">
        <f t="shared" si="42"/>
        <v>5.3610386506930006</v>
      </c>
      <c r="N334" s="284">
        <f t="shared" si="47"/>
        <v>11.210993380258712</v>
      </c>
      <c r="O334" s="217">
        <f t="shared" si="48"/>
        <v>8.1639580341529303</v>
      </c>
      <c r="P334" s="284">
        <f t="shared" si="26"/>
        <v>5.551905927911303</v>
      </c>
      <c r="Q334" s="217">
        <f t="shared" si="27"/>
        <v>4.2530148984425864</v>
      </c>
      <c r="R334" s="284">
        <f t="shared" si="16"/>
        <v>11.905823860068201</v>
      </c>
      <c r="S334" s="284">
        <f t="shared" si="17"/>
        <v>7.175926111358562</v>
      </c>
      <c r="T334" s="217">
        <f t="shared" si="43"/>
        <v>5.1562527672767837</v>
      </c>
      <c r="U334" s="217">
        <f t="shared" si="28"/>
        <v>5.709876156464885</v>
      </c>
      <c r="V334" s="217">
        <f t="shared" si="29"/>
        <v>3.8421466139888283</v>
      </c>
      <c r="W334" s="217">
        <f t="shared" si="44"/>
        <v>5.5775513777537595</v>
      </c>
      <c r="X334" s="217">
        <f t="shared" si="45"/>
        <v>5.1454349227404812</v>
      </c>
      <c r="Y334" s="217">
        <f t="shared" si="30"/>
        <v>5.7745680071192611</v>
      </c>
      <c r="Z334" s="217">
        <f t="shared" si="31"/>
        <v>3.7269891603716028</v>
      </c>
      <c r="AA334" s="217">
        <f t="shared" si="46"/>
        <v>5.1454349227404812</v>
      </c>
      <c r="AB334" s="217">
        <f t="shared" si="32"/>
        <v>5.7745680071192611</v>
      </c>
      <c r="AC334" s="217">
        <f t="shared" si="33"/>
        <v>3.7269891603716028</v>
      </c>
      <c r="AD334" s="217">
        <f t="shared" si="40"/>
        <v>5.5775513777537595</v>
      </c>
      <c r="AE334" s="217">
        <f t="shared" si="34"/>
        <v>1.2347529844924603</v>
      </c>
      <c r="AF334" s="217">
        <f t="shared" si="35"/>
        <v>-1.2346566579244254</v>
      </c>
      <c r="AG334" s="217">
        <f t="shared" si="22"/>
        <v>5.5775513777537595</v>
      </c>
      <c r="AH334" s="284">
        <f t="shared" si="36"/>
        <v>-2.4350866293932683E-2</v>
      </c>
      <c r="AI334" s="284">
        <f t="shared" si="37"/>
        <v>-0.37567860273759024</v>
      </c>
      <c r="AM334" s="223"/>
    </row>
    <row r="335" spans="1:39" x14ac:dyDescent="0.25">
      <c r="A335" s="283">
        <v>2007</v>
      </c>
      <c r="B335" s="283">
        <v>7</v>
      </c>
      <c r="C335" s="217">
        <v>10.729679153702429</v>
      </c>
      <c r="D335" s="217">
        <f>C335/Economics!E335</f>
        <v>5.1600128661301774</v>
      </c>
      <c r="E335" s="217">
        <f t="shared" si="39"/>
        <v>5.1502942372037133</v>
      </c>
      <c r="F335" s="217">
        <f>C335/C$311</f>
        <v>1.1972699121572712</v>
      </c>
      <c r="G335" s="217">
        <f>D335/D$311</f>
        <v>1.1319822867769851</v>
      </c>
      <c r="H335" s="284">
        <f t="shared" si="23"/>
        <v>11.727951230171318</v>
      </c>
      <c r="I335" s="284">
        <f t="shared" si="24"/>
        <v>7.3454134042421675</v>
      </c>
      <c r="J335" s="284">
        <f t="shared" si="38"/>
        <v>5.9056713378375854</v>
      </c>
      <c r="K335" s="284">
        <f t="shared" si="25"/>
        <v>3.5971399215538913</v>
      </c>
      <c r="L335" s="217">
        <f t="shared" si="41"/>
        <v>10.912466129692286</v>
      </c>
      <c r="M335" s="217">
        <f t="shared" si="42"/>
        <v>5.3280897900231947</v>
      </c>
      <c r="N335" s="284">
        <f t="shared" si="47"/>
        <v>11.210993380258712</v>
      </c>
      <c r="O335" s="217">
        <f t="shared" si="48"/>
        <v>8.1175380167265043</v>
      </c>
      <c r="P335" s="284">
        <f t="shared" si="26"/>
        <v>5.551905927911303</v>
      </c>
      <c r="Q335" s="217">
        <f t="shared" si="27"/>
        <v>4.2200660377727806</v>
      </c>
      <c r="R335" s="284">
        <f t="shared" si="16"/>
        <v>11.961079921797163</v>
      </c>
      <c r="S335" s="284">
        <f t="shared" si="17"/>
        <v>7.175926111358562</v>
      </c>
      <c r="T335" s="217">
        <f t="shared" si="43"/>
        <v>5.1513245192585737</v>
      </c>
      <c r="U335" s="217">
        <f t="shared" si="28"/>
        <v>5.709876156464885</v>
      </c>
      <c r="V335" s="217">
        <f t="shared" si="29"/>
        <v>3.8372183659706183</v>
      </c>
      <c r="W335" s="217">
        <f t="shared" si="44"/>
        <v>5.5775513777537595</v>
      </c>
      <c r="X335" s="217">
        <f t="shared" si="45"/>
        <v>5.1527479760773378</v>
      </c>
      <c r="Y335" s="217">
        <f t="shared" si="30"/>
        <v>5.7818810604561177</v>
      </c>
      <c r="Z335" s="217">
        <f t="shared" si="31"/>
        <v>3.7269891603716028</v>
      </c>
      <c r="AA335" s="217">
        <f t="shared" si="46"/>
        <v>5.1527479760773378</v>
      </c>
      <c r="AB335" s="217">
        <f t="shared" si="32"/>
        <v>5.7818810604561177</v>
      </c>
      <c r="AC335" s="217">
        <f t="shared" si="33"/>
        <v>3.7269891603716028</v>
      </c>
      <c r="AD335" s="217">
        <f t="shared" si="40"/>
        <v>5.5717461936501342</v>
      </c>
      <c r="AE335" s="217">
        <f t="shared" si="34"/>
        <v>1.228947800388835</v>
      </c>
      <c r="AF335" s="217">
        <f t="shared" si="35"/>
        <v>-1.2144180202831567</v>
      </c>
      <c r="AG335" s="217">
        <f t="shared" si="22"/>
        <v>5.5775513777537595</v>
      </c>
      <c r="AH335" s="284">
        <f t="shared" si="36"/>
        <v>-2.4350866293932683E-2</v>
      </c>
      <c r="AI335" s="284">
        <f t="shared" si="37"/>
        <v>-0.37103546174373569</v>
      </c>
      <c r="AM335" s="223"/>
    </row>
    <row r="336" spans="1:39" x14ac:dyDescent="0.25">
      <c r="A336" s="283">
        <v>2007</v>
      </c>
      <c r="B336" s="283">
        <v>8</v>
      </c>
      <c r="C336" s="217">
        <v>10.76542700754668</v>
      </c>
      <c r="D336" s="217">
        <f>C336/Economics!E336</f>
        <v>5.1586893364469324</v>
      </c>
      <c r="E336" s="217">
        <f t="shared" si="39"/>
        <v>5.1547284295338693</v>
      </c>
      <c r="F336" s="217">
        <f>C336/C$312</f>
        <v>1.1989394390950907</v>
      </c>
      <c r="G336" s="217">
        <f>D336/D$312</f>
        <v>1.1341079767958526</v>
      </c>
      <c r="H336" s="284">
        <f t="shared" si="23"/>
        <v>11.763699084015569</v>
      </c>
      <c r="I336" s="284">
        <f t="shared" si="24"/>
        <v>7.3454134042421675</v>
      </c>
      <c r="J336" s="284">
        <f t="shared" si="38"/>
        <v>5.9056713378375854</v>
      </c>
      <c r="K336" s="284">
        <f t="shared" si="25"/>
        <v>3.5958163918706463</v>
      </c>
      <c r="L336" s="217">
        <f t="shared" si="41"/>
        <v>10.866210743512346</v>
      </c>
      <c r="M336" s="217">
        <f t="shared" si="42"/>
        <v>5.2931846199142916</v>
      </c>
      <c r="N336" s="284">
        <f t="shared" si="47"/>
        <v>11.210993380258712</v>
      </c>
      <c r="O336" s="217">
        <f t="shared" si="48"/>
        <v>8.0712826305465644</v>
      </c>
      <c r="P336" s="284">
        <f t="shared" si="26"/>
        <v>5.551905927911303</v>
      </c>
      <c r="Q336" s="217">
        <f t="shared" si="27"/>
        <v>4.1851608676638774</v>
      </c>
      <c r="R336" s="284">
        <f t="shared" si="16"/>
        <v>11.996827775641414</v>
      </c>
      <c r="S336" s="284">
        <f t="shared" si="17"/>
        <v>7.175926111358562</v>
      </c>
      <c r="T336" s="217">
        <f t="shared" si="43"/>
        <v>5.1523930120145183</v>
      </c>
      <c r="U336" s="217">
        <f t="shared" si="28"/>
        <v>5.7109446492208296</v>
      </c>
      <c r="V336" s="217">
        <f t="shared" si="29"/>
        <v>3.8372183659706183</v>
      </c>
      <c r="W336" s="217">
        <f t="shared" si="44"/>
        <v>5.5717461936501342</v>
      </c>
      <c r="X336" s="217">
        <f t="shared" si="45"/>
        <v>5.1593511012885553</v>
      </c>
      <c r="Y336" s="217">
        <f t="shared" si="30"/>
        <v>5.7884841856673352</v>
      </c>
      <c r="Z336" s="217">
        <f t="shared" si="31"/>
        <v>3.7269891603716028</v>
      </c>
      <c r="AA336" s="217">
        <f t="shared" si="46"/>
        <v>5.1593511012885553</v>
      </c>
      <c r="AB336" s="217">
        <f t="shared" si="32"/>
        <v>5.7884841856673352</v>
      </c>
      <c r="AC336" s="217">
        <f t="shared" si="33"/>
        <v>3.7269891603716028</v>
      </c>
      <c r="AD336" s="217">
        <f t="shared" si="40"/>
        <v>5.5619797980822536</v>
      </c>
      <c r="AE336" s="217">
        <f t="shared" si="34"/>
        <v>1.2191814048209544</v>
      </c>
      <c r="AF336" s="217">
        <f t="shared" si="35"/>
        <v>-1.2205049345041994</v>
      </c>
      <c r="AG336" s="217">
        <f t="shared" si="22"/>
        <v>5.5717461936501342</v>
      </c>
      <c r="AH336" s="284">
        <f t="shared" si="36"/>
        <v>-3.0156050397557976E-2</v>
      </c>
      <c r="AI336" s="284">
        <f t="shared" si="37"/>
        <v>-0.38870599090926916</v>
      </c>
      <c r="AM336" s="223"/>
    </row>
    <row r="337" spans="1:39" x14ac:dyDescent="0.25">
      <c r="A337" s="283">
        <v>2007</v>
      </c>
      <c r="B337" s="283">
        <v>9</v>
      </c>
      <c r="C337" s="217">
        <v>10.752729018867866</v>
      </c>
      <c r="D337" s="217">
        <f>C337/Economics!E337</f>
        <v>5.1303162917315364</v>
      </c>
      <c r="E337" s="217">
        <f t="shared" si="39"/>
        <v>5.1496728314362157</v>
      </c>
      <c r="F337" s="217">
        <f>C337/C$313</f>
        <v>1.2003838310742783</v>
      </c>
      <c r="G337" s="217">
        <f>D337/D$313</f>
        <v>1.1339929615497983</v>
      </c>
      <c r="H337" s="284">
        <f t="shared" si="23"/>
        <v>11.763699084015569</v>
      </c>
      <c r="I337" s="284">
        <f t="shared" si="24"/>
        <v>7.3327154155633529</v>
      </c>
      <c r="J337" s="284">
        <f t="shared" si="38"/>
        <v>5.9056713378375854</v>
      </c>
      <c r="K337" s="284">
        <f t="shared" si="25"/>
        <v>3.5674433471552502</v>
      </c>
      <c r="L337" s="217">
        <f t="shared" si="41"/>
        <v>10.821861794855339</v>
      </c>
      <c r="M337" s="217">
        <f t="shared" si="42"/>
        <v>5.256398794754408</v>
      </c>
      <c r="N337" s="284">
        <f t="shared" si="47"/>
        <v>11.210993380258712</v>
      </c>
      <c r="O337" s="217">
        <f t="shared" si="48"/>
        <v>8.0269336818895578</v>
      </c>
      <c r="P337" s="284">
        <f t="shared" si="26"/>
        <v>5.551905927911303</v>
      </c>
      <c r="Q337" s="217">
        <f t="shared" si="27"/>
        <v>4.1483750425039938</v>
      </c>
      <c r="R337" s="284">
        <f t="shared" si="16"/>
        <v>11.996827775641414</v>
      </c>
      <c r="S337" s="284">
        <f t="shared" si="17"/>
        <v>7.1632281226797474</v>
      </c>
      <c r="T337" s="217">
        <f t="shared" si="43"/>
        <v>5.1486253950832861</v>
      </c>
      <c r="U337" s="217">
        <f t="shared" si="28"/>
        <v>5.7109446492208296</v>
      </c>
      <c r="V337" s="217">
        <f t="shared" si="29"/>
        <v>3.8334507490393861</v>
      </c>
      <c r="W337" s="217">
        <f t="shared" si="44"/>
        <v>5.5619797980822536</v>
      </c>
      <c r="X337" s="217">
        <f t="shared" si="45"/>
        <v>5.1445028140892344</v>
      </c>
      <c r="Y337" s="217">
        <f t="shared" si="30"/>
        <v>5.7884841856673352</v>
      </c>
      <c r="Z337" s="217">
        <f t="shared" si="31"/>
        <v>3.7121408731722818</v>
      </c>
      <c r="AA337" s="217">
        <f t="shared" si="46"/>
        <v>5.1445028140892344</v>
      </c>
      <c r="AB337" s="217">
        <f t="shared" si="32"/>
        <v>5.7884841856673352</v>
      </c>
      <c r="AC337" s="217">
        <f t="shared" si="33"/>
        <v>3.7121408731722818</v>
      </c>
      <c r="AD337" s="217">
        <f t="shared" si="40"/>
        <v>5.5331796737329055</v>
      </c>
      <c r="AE337" s="217">
        <f t="shared" si="34"/>
        <v>1.1903812804716063</v>
      </c>
      <c r="AF337" s="217">
        <f t="shared" si="35"/>
        <v>-1.2187543251870023</v>
      </c>
      <c r="AG337" s="217">
        <f t="shared" si="22"/>
        <v>5.5619797980822536</v>
      </c>
      <c r="AH337" s="284">
        <f t="shared" si="36"/>
        <v>-3.9922445965438591E-2</v>
      </c>
      <c r="AI337" s="284">
        <f t="shared" si="37"/>
        <v>-0.40150745595315929</v>
      </c>
      <c r="AM337" s="223"/>
    </row>
    <row r="338" spans="1:39" x14ac:dyDescent="0.25">
      <c r="A338" s="283">
        <v>2007</v>
      </c>
      <c r="B338" s="283">
        <v>10</v>
      </c>
      <c r="C338" s="217">
        <v>10.68045849088506</v>
      </c>
      <c r="D338" s="217">
        <f>C338/Economics!E338</f>
        <v>5.0741010996026894</v>
      </c>
      <c r="E338" s="217">
        <f t="shared" si="39"/>
        <v>5.1210355759270527</v>
      </c>
      <c r="F338" s="217">
        <f>C338/C$314</f>
        <v>1.1995358615402885</v>
      </c>
      <c r="G338" s="217">
        <f>D338/D$314</f>
        <v>1.1308293809746808</v>
      </c>
      <c r="H338" s="284">
        <f t="shared" ref="H338:H369" si="49">IF(C338&gt;C337,(H337+(C338-C337)),H337)</f>
        <v>11.763699084015569</v>
      </c>
      <c r="I338" s="284">
        <f t="shared" ref="I338:I369" si="50">IF(C338&lt;C337,(I337+(C338-C337)),I337)</f>
        <v>7.2604448875805474</v>
      </c>
      <c r="J338" s="284">
        <f t="shared" si="38"/>
        <v>5.9056713378375854</v>
      </c>
      <c r="K338" s="284">
        <f t="shared" si="25"/>
        <v>3.5112281550264033</v>
      </c>
      <c r="L338" s="217">
        <f t="shared" si="41"/>
        <v>10.774088408697049</v>
      </c>
      <c r="M338" s="217">
        <f t="shared" si="42"/>
        <v>5.2157422365477784</v>
      </c>
      <c r="N338" s="284">
        <f t="shared" si="47"/>
        <v>11.210993380258712</v>
      </c>
      <c r="O338" s="217">
        <f t="shared" si="48"/>
        <v>7.9791602957312673</v>
      </c>
      <c r="P338" s="284">
        <f t="shared" si="26"/>
        <v>5.551905927911303</v>
      </c>
      <c r="Q338" s="217">
        <f t="shared" si="27"/>
        <v>4.1077184842973642</v>
      </c>
      <c r="R338" s="284">
        <f t="shared" si="16"/>
        <v>11.996827775641414</v>
      </c>
      <c r="S338" s="284">
        <f t="shared" si="17"/>
        <v>7.0909575946969419</v>
      </c>
      <c r="T338" s="217">
        <f t="shared" si="43"/>
        <v>5.1307798984778339</v>
      </c>
      <c r="U338" s="217">
        <f t="shared" si="28"/>
        <v>5.7109446492208296</v>
      </c>
      <c r="V338" s="217">
        <f t="shared" si="29"/>
        <v>3.8156052524339339</v>
      </c>
      <c r="W338" s="217">
        <f t="shared" si="44"/>
        <v>5.5331796737329055</v>
      </c>
      <c r="X338" s="217">
        <f t="shared" si="45"/>
        <v>5.1022086956671124</v>
      </c>
      <c r="Y338" s="217">
        <f t="shared" si="30"/>
        <v>5.7884841856673352</v>
      </c>
      <c r="Z338" s="217">
        <f t="shared" si="31"/>
        <v>3.6698467547501599</v>
      </c>
      <c r="AA338" s="217">
        <f t="shared" si="46"/>
        <v>5.1022086956671124</v>
      </c>
      <c r="AB338" s="217">
        <f t="shared" si="32"/>
        <v>5.7884841856673352</v>
      </c>
      <c r="AC338" s="217">
        <f t="shared" si="33"/>
        <v>3.6698467547501599</v>
      </c>
      <c r="AD338" s="217">
        <f t="shared" si="40"/>
        <v>5.4861454335779491</v>
      </c>
      <c r="AE338" s="217">
        <f t="shared" si="34"/>
        <v>1.1433470403166499</v>
      </c>
      <c r="AF338" s="217">
        <f t="shared" si="35"/>
        <v>-1.1995622324454969</v>
      </c>
      <c r="AG338" s="217">
        <f t="shared" si="22"/>
        <v>5.5331796737329055</v>
      </c>
      <c r="AH338" s="284">
        <f t="shared" si="36"/>
        <v>-6.872257031478668E-2</v>
      </c>
      <c r="AI338" s="284">
        <f t="shared" si="37"/>
        <v>-0.41915612816477754</v>
      </c>
      <c r="AM338" s="223"/>
    </row>
    <row r="339" spans="1:39" x14ac:dyDescent="0.25">
      <c r="A339" s="283">
        <v>2007</v>
      </c>
      <c r="B339" s="283">
        <v>11</v>
      </c>
      <c r="C339" s="217">
        <v>10.656773880900522</v>
      </c>
      <c r="D339" s="217">
        <f>C339/Economics!E339</f>
        <v>5.0427067977239615</v>
      </c>
      <c r="E339" s="217">
        <f t="shared" si="39"/>
        <v>5.0823747296860624</v>
      </c>
      <c r="F339" s="217">
        <f>C339/C$315</f>
        <v>1.1823008751980091</v>
      </c>
      <c r="G339" s="217">
        <f>D339/D$315</f>
        <v>1.1121032186066961</v>
      </c>
      <c r="H339" s="284">
        <f t="shared" si="49"/>
        <v>11.763699084015569</v>
      </c>
      <c r="I339" s="284">
        <f t="shared" si="50"/>
        <v>7.2367602775960087</v>
      </c>
      <c r="J339" s="284">
        <f t="shared" si="38"/>
        <v>5.9056713378375854</v>
      </c>
      <c r="K339" s="284">
        <f t="shared" si="25"/>
        <v>3.4798338531476753</v>
      </c>
      <c r="L339" s="217">
        <f t="shared" si="41"/>
        <v>10.727690721242412</v>
      </c>
      <c r="M339" s="217">
        <f t="shared" si="42"/>
        <v>5.1748694968803663</v>
      </c>
      <c r="N339" s="284">
        <f t="shared" si="47"/>
        <v>11.210993380258712</v>
      </c>
      <c r="O339" s="217">
        <f t="shared" si="48"/>
        <v>7.9327626082766312</v>
      </c>
      <c r="P339" s="284">
        <f t="shared" si="26"/>
        <v>5.551905927911303</v>
      </c>
      <c r="Q339" s="217">
        <f t="shared" si="27"/>
        <v>4.0668457446299522</v>
      </c>
      <c r="R339" s="284">
        <f t="shared" si="16"/>
        <v>11.996827775641414</v>
      </c>
      <c r="S339" s="284">
        <f t="shared" si="17"/>
        <v>7.0672729847124032</v>
      </c>
      <c r="T339" s="217">
        <f t="shared" si="43"/>
        <v>5.1014533813762801</v>
      </c>
      <c r="U339" s="217">
        <f t="shared" si="28"/>
        <v>5.7109446492208296</v>
      </c>
      <c r="V339" s="217">
        <f t="shared" si="29"/>
        <v>3.7862787353323801</v>
      </c>
      <c r="W339" s="217">
        <f t="shared" si="44"/>
        <v>5.4861454335779491</v>
      </c>
      <c r="X339" s="217">
        <f t="shared" si="45"/>
        <v>5.0584039486633259</v>
      </c>
      <c r="Y339" s="217">
        <f t="shared" si="30"/>
        <v>5.7884841856673352</v>
      </c>
      <c r="Z339" s="217">
        <f t="shared" si="31"/>
        <v>3.6260420077463733</v>
      </c>
      <c r="AA339" s="217">
        <f t="shared" si="46"/>
        <v>5.0584039486633259</v>
      </c>
      <c r="AB339" s="217">
        <f t="shared" si="32"/>
        <v>5.7884841856673352</v>
      </c>
      <c r="AC339" s="217">
        <f t="shared" si="33"/>
        <v>3.6260420077463733</v>
      </c>
      <c r="AD339" s="217">
        <f t="shared" si="40"/>
        <v>5.2187767955959403</v>
      </c>
      <c r="AE339" s="217">
        <f t="shared" si="34"/>
        <v>0.87597840233464108</v>
      </c>
      <c r="AF339" s="217">
        <f t="shared" si="35"/>
        <v>-0.90737270421336902</v>
      </c>
      <c r="AG339" s="217">
        <f t="shared" si="22"/>
        <v>5.4861454335779491</v>
      </c>
      <c r="AH339" s="284">
        <f t="shared" si="36"/>
        <v>-0.11575681046974307</v>
      </c>
      <c r="AI339" s="284">
        <f t="shared" si="37"/>
        <v>-0.374716065539201</v>
      </c>
      <c r="AM339" s="223"/>
    </row>
    <row r="340" spans="1:39" x14ac:dyDescent="0.25">
      <c r="A340" s="283">
        <v>2007</v>
      </c>
      <c r="B340" s="283">
        <v>12</v>
      </c>
      <c r="C340" s="217">
        <v>10.594457850709716</v>
      </c>
      <c r="D340" s="217">
        <f>C340/Economics!E340</f>
        <v>4.9958835256207168</v>
      </c>
      <c r="E340" s="217">
        <f t="shared" si="39"/>
        <v>5.0375638076491223</v>
      </c>
      <c r="F340" s="217">
        <f>C340/C$316</f>
        <v>1.1968743355422464</v>
      </c>
      <c r="G340" s="217">
        <f>D340/D$316</f>
        <v>1.1236791164077102</v>
      </c>
      <c r="H340" s="284">
        <f t="shared" si="49"/>
        <v>11.763699084015569</v>
      </c>
      <c r="I340" s="284">
        <f t="shared" si="50"/>
        <v>7.1744442474052033</v>
      </c>
      <c r="J340" s="284">
        <f t="shared" si="38"/>
        <v>5.9056713378375854</v>
      </c>
      <c r="K340" s="284">
        <f t="shared" si="25"/>
        <v>3.4330105810444307</v>
      </c>
      <c r="L340" s="217">
        <f t="shared" si="41"/>
        <v>10.680744709462418</v>
      </c>
      <c r="M340" s="217">
        <f t="shared" si="42"/>
        <v>5.1340143378839302</v>
      </c>
      <c r="N340" s="284">
        <f t="shared" si="47"/>
        <v>11.210993380258712</v>
      </c>
      <c r="O340" s="217">
        <f t="shared" si="48"/>
        <v>7.8858165964966371</v>
      </c>
      <c r="P340" s="284">
        <f t="shared" si="26"/>
        <v>5.551905927911303</v>
      </c>
      <c r="Q340" s="217">
        <f t="shared" si="27"/>
        <v>4.0259905856335161</v>
      </c>
      <c r="R340" s="284">
        <f t="shared" si="16"/>
        <v>11.996827775641414</v>
      </c>
      <c r="S340" s="284">
        <f t="shared" si="17"/>
        <v>7.0049569545215977</v>
      </c>
      <c r="T340" s="217">
        <f t="shared" si="43"/>
        <v>5.0607519286697258</v>
      </c>
      <c r="U340" s="217">
        <f t="shared" si="28"/>
        <v>5.7109446492208296</v>
      </c>
      <c r="V340" s="217">
        <f t="shared" si="29"/>
        <v>3.7455772826258258</v>
      </c>
      <c r="W340" s="217">
        <f t="shared" si="44"/>
        <v>5.2187767955959403</v>
      </c>
      <c r="X340" s="217">
        <f t="shared" si="45"/>
        <v>5.0192951616723391</v>
      </c>
      <c r="Y340" s="217">
        <f t="shared" si="30"/>
        <v>5.7884841856673352</v>
      </c>
      <c r="Z340" s="217">
        <f t="shared" si="31"/>
        <v>3.5869332207553866</v>
      </c>
      <c r="AA340" s="217">
        <f t="shared" si="46"/>
        <v>5.0192951616723391</v>
      </c>
      <c r="AB340" s="217">
        <f t="shared" si="32"/>
        <v>5.7884841856673352</v>
      </c>
      <c r="AC340" s="217">
        <f t="shared" si="33"/>
        <v>3.5869332207553866</v>
      </c>
      <c r="AD340" s="217">
        <f t="shared" si="40"/>
        <v>5.2026742726480739</v>
      </c>
      <c r="AE340" s="217">
        <f t="shared" si="34"/>
        <v>0.85987587938677468</v>
      </c>
      <c r="AF340" s="217">
        <f t="shared" si="35"/>
        <v>-0.90669915149001934</v>
      </c>
      <c r="AG340" s="217">
        <f t="shared" si="22"/>
        <v>5.2187767955959403</v>
      </c>
      <c r="AH340" s="284">
        <f t="shared" si="36"/>
        <v>-0.38312544845175189</v>
      </c>
      <c r="AI340" s="284">
        <f t="shared" si="37"/>
        <v>-0.10713645950548045</v>
      </c>
      <c r="AM340" s="223"/>
    </row>
    <row r="341" spans="1:39" x14ac:dyDescent="0.25">
      <c r="A341" s="283">
        <v>2008</v>
      </c>
      <c r="B341" s="283">
        <v>1</v>
      </c>
      <c r="C341" s="217">
        <v>10.527983927095429</v>
      </c>
      <c r="D341" s="217">
        <f>C341/Economics!E341</f>
        <v>4.9480661844469269</v>
      </c>
      <c r="E341" s="217">
        <f t="shared" si="39"/>
        <v>4.9955521692638678</v>
      </c>
      <c r="F341" s="217">
        <f>C341/C$305</f>
        <v>1.2094128590817554</v>
      </c>
      <c r="G341" s="217">
        <f>D341/D$305</f>
        <v>1.0934393232370099</v>
      </c>
      <c r="H341" s="284">
        <f t="shared" si="49"/>
        <v>11.763699084015569</v>
      </c>
      <c r="I341" s="284">
        <f t="shared" si="50"/>
        <v>7.1079703237909158</v>
      </c>
      <c r="J341" s="284">
        <f t="shared" si="38"/>
        <v>5.9056713378375854</v>
      </c>
      <c r="K341" s="284">
        <f t="shared" si="25"/>
        <v>3.3851932398706408</v>
      </c>
      <c r="L341" s="217">
        <f t="shared" si="41"/>
        <v>10.669506021265557</v>
      </c>
      <c r="M341" s="217">
        <f t="shared" si="42"/>
        <v>5.1114551202881797</v>
      </c>
      <c r="N341" s="284">
        <f t="shared" si="47"/>
        <v>11.210993380258712</v>
      </c>
      <c r="O341" s="217">
        <f t="shared" si="48"/>
        <v>7.8745779082997753</v>
      </c>
      <c r="P341" s="284">
        <f t="shared" si="26"/>
        <v>5.551905927911303</v>
      </c>
      <c r="Q341" s="217">
        <f t="shared" si="27"/>
        <v>4.0034313680377656</v>
      </c>
      <c r="R341" s="284">
        <f t="shared" si="16"/>
        <v>11.996827775641414</v>
      </c>
      <c r="S341" s="284">
        <f t="shared" si="17"/>
        <v>6.9384830309073102</v>
      </c>
      <c r="T341" s="217">
        <f t="shared" si="43"/>
        <v>5.0151894018485734</v>
      </c>
      <c r="U341" s="217">
        <f t="shared" si="28"/>
        <v>5.7109446492208296</v>
      </c>
      <c r="V341" s="217">
        <f t="shared" si="29"/>
        <v>3.7000147558046734</v>
      </c>
      <c r="W341" s="217">
        <f t="shared" si="44"/>
        <v>5.2026742726480739</v>
      </c>
      <c r="X341" s="217">
        <f t="shared" si="45"/>
        <v>4.9719748550338219</v>
      </c>
      <c r="Y341" s="217">
        <f t="shared" si="30"/>
        <v>5.7884841856673352</v>
      </c>
      <c r="Z341" s="217">
        <f t="shared" si="31"/>
        <v>3.5396129141168693</v>
      </c>
      <c r="AA341" s="217">
        <f t="shared" si="46"/>
        <v>4.9719748550338219</v>
      </c>
      <c r="AB341" s="217">
        <f t="shared" si="32"/>
        <v>5.7884841856673352</v>
      </c>
      <c r="AC341" s="217">
        <f t="shared" si="33"/>
        <v>3.5396129141168693</v>
      </c>
      <c r="AD341" s="217">
        <f t="shared" si="40"/>
        <v>5.1797258582030148</v>
      </c>
      <c r="AE341" s="217">
        <f t="shared" si="34"/>
        <v>0.83692746494171555</v>
      </c>
      <c r="AF341" s="217">
        <f t="shared" si="35"/>
        <v>-0.88474480611550543</v>
      </c>
      <c r="AG341" s="217">
        <f t="shared" si="22"/>
        <v>5.2026742726480739</v>
      </c>
      <c r="AH341" s="284">
        <f t="shared" si="36"/>
        <v>-0.3992279713996183</v>
      </c>
      <c r="AI341" s="284">
        <f t="shared" si="37"/>
        <v>0.1285173602506049</v>
      </c>
      <c r="AM341" s="223"/>
    </row>
    <row r="342" spans="1:39" x14ac:dyDescent="0.25">
      <c r="A342" s="283">
        <v>2008</v>
      </c>
      <c r="B342" s="283">
        <v>2</v>
      </c>
      <c r="C342" s="217">
        <v>10.511415091113873</v>
      </c>
      <c r="D342" s="217">
        <f>C342/Economics!E342</f>
        <v>4.9237911405816375</v>
      </c>
      <c r="E342" s="217">
        <f t="shared" si="39"/>
        <v>4.9559136168830937</v>
      </c>
      <c r="F342" s="217">
        <f>C342/C$306</f>
        <v>1.1868246411162975</v>
      </c>
      <c r="G342" s="217">
        <f>D342/D$306</f>
        <v>1.0710059280534179</v>
      </c>
      <c r="H342" s="284">
        <f t="shared" si="49"/>
        <v>11.763699084015569</v>
      </c>
      <c r="I342" s="284">
        <f t="shared" si="50"/>
        <v>7.0914014878093603</v>
      </c>
      <c r="J342" s="284">
        <f t="shared" si="38"/>
        <v>5.9056713378375854</v>
      </c>
      <c r="K342" s="284">
        <f t="shared" si="25"/>
        <v>3.3609181960053514</v>
      </c>
      <c r="L342" s="217">
        <f t="shared" si="41"/>
        <v>10.655626667127427</v>
      </c>
      <c r="M342" s="217">
        <f t="shared" si="42"/>
        <v>5.0882148592826431</v>
      </c>
      <c r="N342" s="284">
        <f t="shared" si="47"/>
        <v>11.210993380258712</v>
      </c>
      <c r="O342" s="217">
        <f t="shared" si="48"/>
        <v>7.8606985541616456</v>
      </c>
      <c r="P342" s="284">
        <f t="shared" si="26"/>
        <v>5.551905927911303</v>
      </c>
      <c r="Q342" s="217">
        <f t="shared" si="27"/>
        <v>3.9801911070322289</v>
      </c>
      <c r="R342" s="284">
        <f t="shared" si="16"/>
        <v>11.996827775641414</v>
      </c>
      <c r="S342" s="284">
        <f t="shared" si="17"/>
        <v>6.9219141949257548</v>
      </c>
      <c r="T342" s="217">
        <f t="shared" si="43"/>
        <v>4.9776119120933107</v>
      </c>
      <c r="U342" s="217">
        <f t="shared" si="28"/>
        <v>5.7109446492208296</v>
      </c>
      <c r="V342" s="217">
        <f t="shared" si="29"/>
        <v>3.6624372660494107</v>
      </c>
      <c r="W342" s="217">
        <f t="shared" si="44"/>
        <v>5.1797258582030148</v>
      </c>
      <c r="X342" s="217">
        <f t="shared" si="45"/>
        <v>4.9359286625142822</v>
      </c>
      <c r="Y342" s="217">
        <f t="shared" si="30"/>
        <v>5.7884841856673352</v>
      </c>
      <c r="Z342" s="217">
        <f t="shared" si="31"/>
        <v>3.5035667215973296</v>
      </c>
      <c r="AA342" s="217">
        <f t="shared" si="46"/>
        <v>4.9359286625142822</v>
      </c>
      <c r="AB342" s="217">
        <f t="shared" si="32"/>
        <v>5.7884841856673352</v>
      </c>
      <c r="AC342" s="217">
        <f t="shared" si="33"/>
        <v>3.5035667215973296</v>
      </c>
      <c r="AD342" s="217">
        <f t="shared" si="40"/>
        <v>5.1600128661301774</v>
      </c>
      <c r="AE342" s="217">
        <f t="shared" si="34"/>
        <v>0.81721447286887816</v>
      </c>
      <c r="AF342" s="217">
        <f t="shared" si="35"/>
        <v>-0.84148951673416761</v>
      </c>
      <c r="AG342" s="217">
        <f t="shared" si="22"/>
        <v>5.1797258582030148</v>
      </c>
      <c r="AH342" s="284">
        <f t="shared" si="36"/>
        <v>-0.42217638584467743</v>
      </c>
      <c r="AI342" s="284">
        <f t="shared" si="37"/>
        <v>0.14329325377824098</v>
      </c>
      <c r="AM342" s="223"/>
    </row>
    <row r="343" spans="1:39" x14ac:dyDescent="0.25">
      <c r="A343" s="283">
        <v>2008</v>
      </c>
      <c r="B343" s="283">
        <v>3</v>
      </c>
      <c r="C343" s="217">
        <v>10.595470865105995</v>
      </c>
      <c r="D343" s="217">
        <f>C343/Economics!E343</f>
        <v>4.9441164589903144</v>
      </c>
      <c r="E343" s="217">
        <f t="shared" si="39"/>
        <v>4.9386579280062932</v>
      </c>
      <c r="F343" s="217">
        <f>C343/C$307</f>
        <v>1.1799550333840112</v>
      </c>
      <c r="G343" s="217">
        <f>D343/D$307</f>
        <v>1.0627872255534971</v>
      </c>
      <c r="H343" s="284">
        <f t="shared" si="49"/>
        <v>11.84775485800769</v>
      </c>
      <c r="I343" s="284">
        <f t="shared" si="50"/>
        <v>7.0914014878093603</v>
      </c>
      <c r="J343" s="284">
        <f t="shared" si="38"/>
        <v>5.9259966562462623</v>
      </c>
      <c r="K343" s="284">
        <f t="shared" si="25"/>
        <v>3.3609181960053514</v>
      </c>
      <c r="L343" s="217">
        <f t="shared" si="41"/>
        <v>10.649481488165927</v>
      </c>
      <c r="M343" s="217">
        <f t="shared" si="42"/>
        <v>5.0685807426815837</v>
      </c>
      <c r="N343" s="284">
        <f t="shared" si="47"/>
        <v>11.210993380258712</v>
      </c>
      <c r="O343" s="217">
        <f t="shared" si="48"/>
        <v>7.8545533752001457</v>
      </c>
      <c r="P343" s="284">
        <f t="shared" si="26"/>
        <v>5.551905927911303</v>
      </c>
      <c r="Q343" s="217">
        <f t="shared" si="27"/>
        <v>3.9605569904311695</v>
      </c>
      <c r="R343" s="284">
        <f t="shared" si="16"/>
        <v>12.080883549633535</v>
      </c>
      <c r="S343" s="284">
        <f t="shared" si="17"/>
        <v>6.9219141949257548</v>
      </c>
      <c r="T343" s="217">
        <f t="shared" si="43"/>
        <v>4.9529643274098989</v>
      </c>
      <c r="U343" s="217">
        <f t="shared" si="28"/>
        <v>5.7109446492208296</v>
      </c>
      <c r="V343" s="217">
        <f t="shared" si="29"/>
        <v>3.6377896813659989</v>
      </c>
      <c r="W343" s="217">
        <f t="shared" si="44"/>
        <v>5.1600128661301774</v>
      </c>
      <c r="X343" s="217">
        <f t="shared" si="45"/>
        <v>4.9339537997859759</v>
      </c>
      <c r="Y343" s="217">
        <f t="shared" si="30"/>
        <v>5.7884841856673352</v>
      </c>
      <c r="Z343" s="217">
        <f t="shared" si="31"/>
        <v>3.5015918588690234</v>
      </c>
      <c r="AA343" s="217">
        <f t="shared" si="46"/>
        <v>4.9339537997859759</v>
      </c>
      <c r="AB343" s="217">
        <f t="shared" si="32"/>
        <v>5.7884841856673352</v>
      </c>
      <c r="AC343" s="217">
        <f t="shared" si="33"/>
        <v>3.5015918588690234</v>
      </c>
      <c r="AD343" s="217">
        <f t="shared" si="40"/>
        <v>5.1600128661301774</v>
      </c>
      <c r="AE343" s="217">
        <f t="shared" si="34"/>
        <v>0.81721447286887816</v>
      </c>
      <c r="AF343" s="217">
        <f t="shared" si="35"/>
        <v>-0.79688915446020125</v>
      </c>
      <c r="AG343" s="217">
        <f t="shared" si="22"/>
        <v>5.1600128661301774</v>
      </c>
      <c r="AH343" s="284">
        <f t="shared" si="36"/>
        <v>-0.43118360981662995</v>
      </c>
      <c r="AI343" s="284">
        <f t="shared" si="37"/>
        <v>0.19557421060392954</v>
      </c>
      <c r="AM343" s="223"/>
    </row>
    <row r="344" spans="1:39" x14ac:dyDescent="0.25">
      <c r="A344" s="283">
        <v>2008</v>
      </c>
      <c r="B344" s="283">
        <v>4</v>
      </c>
      <c r="C344" s="217">
        <v>10.571456218642169</v>
      </c>
      <c r="D344" s="217">
        <f>C344/Economics!E344</f>
        <v>4.9046908515482377</v>
      </c>
      <c r="E344" s="217">
        <f t="shared" si="39"/>
        <v>4.9241994837067296</v>
      </c>
      <c r="F344" s="217">
        <f>C344/C$308</f>
        <v>1.1800441347886124</v>
      </c>
      <c r="G344" s="217">
        <f>D344/D$308</f>
        <v>1.0603029050022128</v>
      </c>
      <c r="H344" s="284">
        <f t="shared" si="49"/>
        <v>11.84775485800769</v>
      </c>
      <c r="I344" s="284">
        <f t="shared" si="50"/>
        <v>7.0673868413455345</v>
      </c>
      <c r="J344" s="284">
        <f t="shared" si="38"/>
        <v>5.9259966562462623</v>
      </c>
      <c r="K344" s="284">
        <f t="shared" si="25"/>
        <v>3.3214925885632747</v>
      </c>
      <c r="L344" s="217">
        <f t="shared" si="41"/>
        <v>10.642884505242147</v>
      </c>
      <c r="M344" s="217">
        <f t="shared" si="42"/>
        <v>5.0477703665253415</v>
      </c>
      <c r="N344" s="284">
        <f t="shared" si="47"/>
        <v>11.210993380258712</v>
      </c>
      <c r="O344" s="217">
        <f t="shared" si="48"/>
        <v>7.847956392276366</v>
      </c>
      <c r="P344" s="284">
        <f t="shared" si="26"/>
        <v>5.551905927911303</v>
      </c>
      <c r="Q344" s="217">
        <f t="shared" si="27"/>
        <v>3.9397466142749273</v>
      </c>
      <c r="R344" s="284">
        <f t="shared" si="16"/>
        <v>12.080883549633535</v>
      </c>
      <c r="S344" s="284">
        <f t="shared" si="17"/>
        <v>6.897899548461929</v>
      </c>
      <c r="T344" s="217">
        <f t="shared" si="43"/>
        <v>4.9301661588917796</v>
      </c>
      <c r="U344" s="217">
        <f t="shared" si="28"/>
        <v>5.7109446492208296</v>
      </c>
      <c r="V344" s="217">
        <f t="shared" si="29"/>
        <v>3.6149915128478796</v>
      </c>
      <c r="W344" s="217">
        <f t="shared" si="44"/>
        <v>5.1600128661301774</v>
      </c>
      <c r="X344" s="217">
        <f t="shared" si="45"/>
        <v>4.924403655269276</v>
      </c>
      <c r="Y344" s="217">
        <f t="shared" si="30"/>
        <v>5.7884841856673352</v>
      </c>
      <c r="Z344" s="217">
        <f t="shared" si="31"/>
        <v>3.4920417143523235</v>
      </c>
      <c r="AA344" s="217">
        <f t="shared" si="46"/>
        <v>4.924403655269276</v>
      </c>
      <c r="AB344" s="217">
        <f t="shared" si="32"/>
        <v>5.7884841856673352</v>
      </c>
      <c r="AC344" s="217">
        <f t="shared" si="33"/>
        <v>3.4920417143523235</v>
      </c>
      <c r="AD344" s="217">
        <f t="shared" si="40"/>
        <v>5.1600128661301774</v>
      </c>
      <c r="AE344" s="217">
        <f t="shared" si="34"/>
        <v>0.81721447286887816</v>
      </c>
      <c r="AF344" s="217">
        <f t="shared" si="35"/>
        <v>-0.85664008031095484</v>
      </c>
      <c r="AG344" s="217">
        <f t="shared" si="22"/>
        <v>5.1600128661301774</v>
      </c>
      <c r="AH344" s="284">
        <f t="shared" si="36"/>
        <v>-0.41753851162358213</v>
      </c>
      <c r="AI344" s="284">
        <f t="shared" si="37"/>
        <v>0.1678139977486639</v>
      </c>
      <c r="AM344" s="223"/>
    </row>
    <row r="345" spans="1:39" x14ac:dyDescent="0.25">
      <c r="A345" s="283">
        <v>2008</v>
      </c>
      <c r="B345" s="283">
        <v>5</v>
      </c>
      <c r="C345" s="217">
        <v>10.628215905580536</v>
      </c>
      <c r="D345" s="217">
        <f>C345/Economics!E345</f>
        <v>4.8953498306253138</v>
      </c>
      <c r="E345" s="217">
        <f t="shared" si="39"/>
        <v>4.9147190470546223</v>
      </c>
      <c r="F345" s="217">
        <f>C345/C$309</f>
        <v>1.1882855722825947</v>
      </c>
      <c r="G345" s="217">
        <f>D345/D$309</f>
        <v>1.0648809011818305</v>
      </c>
      <c r="H345" s="284">
        <f t="shared" si="49"/>
        <v>11.904514544946057</v>
      </c>
      <c r="I345" s="284">
        <f t="shared" si="50"/>
        <v>7.0673868413455345</v>
      </c>
      <c r="J345" s="284">
        <f t="shared" si="38"/>
        <v>5.9259966562462623</v>
      </c>
      <c r="K345" s="284">
        <f t="shared" si="25"/>
        <v>3.3121515676403508</v>
      </c>
      <c r="L345" s="217">
        <f t="shared" si="41"/>
        <v>10.640707541843645</v>
      </c>
      <c r="M345" s="217">
        <f t="shared" si="42"/>
        <v>5.0269339557894126</v>
      </c>
      <c r="N345" s="284">
        <f t="shared" si="47"/>
        <v>11.210993380258712</v>
      </c>
      <c r="O345" s="217">
        <f t="shared" si="48"/>
        <v>7.8457794288778633</v>
      </c>
      <c r="P345" s="284">
        <f t="shared" si="26"/>
        <v>5.551905927911303</v>
      </c>
      <c r="Q345" s="217">
        <f t="shared" si="27"/>
        <v>3.9189102035389984</v>
      </c>
      <c r="R345" s="284">
        <f t="shared" si="16"/>
        <v>12.137643236571902</v>
      </c>
      <c r="S345" s="284">
        <f t="shared" si="17"/>
        <v>6.897899548461929</v>
      </c>
      <c r="T345" s="217">
        <f t="shared" si="43"/>
        <v>4.9169870704363756</v>
      </c>
      <c r="U345" s="217">
        <f t="shared" si="28"/>
        <v>5.7109446492208296</v>
      </c>
      <c r="V345" s="217">
        <f t="shared" si="29"/>
        <v>3.6018124243924756</v>
      </c>
      <c r="W345" s="217">
        <f t="shared" si="44"/>
        <v>5.1600128661301774</v>
      </c>
      <c r="X345" s="217">
        <f t="shared" si="45"/>
        <v>4.9000203410867762</v>
      </c>
      <c r="Y345" s="217">
        <f t="shared" si="30"/>
        <v>5.7884841856673352</v>
      </c>
      <c r="Z345" s="217">
        <f t="shared" si="31"/>
        <v>3.4676584001698236</v>
      </c>
      <c r="AA345" s="217">
        <f t="shared" si="46"/>
        <v>4.9000203410867762</v>
      </c>
      <c r="AB345" s="217">
        <f t="shared" si="32"/>
        <v>5.7884841856673352</v>
      </c>
      <c r="AC345" s="217">
        <f t="shared" si="33"/>
        <v>3.4676584001698236</v>
      </c>
      <c r="AD345" s="217">
        <f t="shared" si="40"/>
        <v>5.1600128661301774</v>
      </c>
      <c r="AE345" s="217">
        <f t="shared" si="34"/>
        <v>0.81721447286887816</v>
      </c>
      <c r="AF345" s="217">
        <f t="shared" si="35"/>
        <v>-0.82655549379180204</v>
      </c>
      <c r="AG345" s="217">
        <f t="shared" si="22"/>
        <v>5.1600128661301774</v>
      </c>
      <c r="AH345" s="284">
        <f t="shared" si="36"/>
        <v>-0.41753851162358213</v>
      </c>
      <c r="AI345" s="284">
        <f t="shared" si="37"/>
        <v>0.16750158279243177</v>
      </c>
      <c r="AM345" s="223"/>
    </row>
    <row r="346" spans="1:39" x14ac:dyDescent="0.25">
      <c r="A346" s="283">
        <v>2008</v>
      </c>
      <c r="B346" s="283">
        <v>6</v>
      </c>
      <c r="C346" s="217">
        <v>10.653543769384926</v>
      </c>
      <c r="D346" s="217">
        <f>C346/Economics!E346</f>
        <v>4.8757949833844885</v>
      </c>
      <c r="E346" s="217">
        <f t="shared" si="39"/>
        <v>4.89194522185268</v>
      </c>
      <c r="F346" s="217">
        <f>C346/C$310</f>
        <v>1.1924165837861522</v>
      </c>
      <c r="G346" s="217">
        <f>D346/D$310</f>
        <v>1.0675836350404571</v>
      </c>
      <c r="H346" s="284">
        <f t="shared" si="49"/>
        <v>11.929842408750448</v>
      </c>
      <c r="I346" s="284">
        <f t="shared" si="50"/>
        <v>7.0673868413455345</v>
      </c>
      <c r="J346" s="284">
        <f t="shared" si="38"/>
        <v>5.9259966562462623</v>
      </c>
      <c r="K346" s="284">
        <f t="shared" si="25"/>
        <v>3.2925967203995254</v>
      </c>
      <c r="L346" s="217">
        <f t="shared" si="41"/>
        <v>10.638967598294601</v>
      </c>
      <c r="M346" s="217">
        <f t="shared" si="42"/>
        <v>5.0044599472360778</v>
      </c>
      <c r="N346" s="284">
        <f t="shared" si="47"/>
        <v>11.210993380258712</v>
      </c>
      <c r="O346" s="217">
        <f t="shared" si="48"/>
        <v>7.8440394853288193</v>
      </c>
      <c r="P346" s="284">
        <f t="shared" si="26"/>
        <v>5.551905927911303</v>
      </c>
      <c r="Q346" s="217">
        <f t="shared" si="27"/>
        <v>3.8964361949856636</v>
      </c>
      <c r="R346" s="284">
        <f t="shared" si="16"/>
        <v>12.162971100376293</v>
      </c>
      <c r="S346" s="284">
        <f t="shared" si="17"/>
        <v>6.897899548461929</v>
      </c>
      <c r="T346" s="217">
        <f t="shared" si="43"/>
        <v>4.9049880311370888</v>
      </c>
      <c r="U346" s="217">
        <f t="shared" si="28"/>
        <v>5.7109446492208296</v>
      </c>
      <c r="V346" s="217">
        <f t="shared" si="29"/>
        <v>3.5898133850931888</v>
      </c>
      <c r="W346" s="217">
        <f t="shared" si="44"/>
        <v>5.1600128661301774</v>
      </c>
      <c r="X346" s="217">
        <f t="shared" si="45"/>
        <v>4.8855724070049007</v>
      </c>
      <c r="Y346" s="217">
        <f t="shared" si="30"/>
        <v>5.7884841856673352</v>
      </c>
      <c r="Z346" s="217">
        <f t="shared" si="31"/>
        <v>3.4532104660879481</v>
      </c>
      <c r="AA346" s="217">
        <f t="shared" si="46"/>
        <v>4.8855724070049007</v>
      </c>
      <c r="AB346" s="217">
        <f t="shared" si="32"/>
        <v>5.7884841856673352</v>
      </c>
      <c r="AC346" s="217">
        <f t="shared" si="33"/>
        <v>3.4532104660879481</v>
      </c>
      <c r="AD346" s="217">
        <f t="shared" si="40"/>
        <v>5.1586893364469324</v>
      </c>
      <c r="AE346" s="217">
        <f t="shared" si="34"/>
        <v>0.81589094318563316</v>
      </c>
      <c r="AF346" s="217">
        <f t="shared" si="35"/>
        <v>-0.8354457904264585</v>
      </c>
      <c r="AG346" s="217">
        <f t="shared" si="22"/>
        <v>5.1600128661301774</v>
      </c>
      <c r="AH346" s="284">
        <f t="shared" si="36"/>
        <v>-0.41753851162358213</v>
      </c>
      <c r="AI346" s="284">
        <f t="shared" si="37"/>
        <v>0.14785040898357149</v>
      </c>
      <c r="AM346" s="223"/>
    </row>
    <row r="347" spans="1:39" x14ac:dyDescent="0.25">
      <c r="A347" s="283">
        <v>2008</v>
      </c>
      <c r="B347" s="283">
        <v>7</v>
      </c>
      <c r="C347" s="217">
        <v>10.655921612202805</v>
      </c>
      <c r="D347" s="217">
        <f>C347/Economics!E347</f>
        <v>4.8688078790660763</v>
      </c>
      <c r="E347" s="217">
        <f t="shared" si="39"/>
        <v>4.8799842310252926</v>
      </c>
      <c r="F347" s="217">
        <f>C347/C$311</f>
        <v>1.1890396860743486</v>
      </c>
      <c r="G347" s="217">
        <f>D347/D$311</f>
        <v>1.068098940799032</v>
      </c>
      <c r="H347" s="284">
        <f t="shared" si="49"/>
        <v>11.932220251568326</v>
      </c>
      <c r="I347" s="284">
        <f t="shared" si="50"/>
        <v>7.0673868413455345</v>
      </c>
      <c r="J347" s="284">
        <f t="shared" si="38"/>
        <v>5.9259966562462623</v>
      </c>
      <c r="K347" s="284">
        <f t="shared" si="25"/>
        <v>3.2856096160811132</v>
      </c>
      <c r="L347" s="217">
        <f t="shared" si="41"/>
        <v>10.632821136502963</v>
      </c>
      <c r="M347" s="217">
        <f t="shared" si="42"/>
        <v>4.9801928649807357</v>
      </c>
      <c r="N347" s="284">
        <f t="shared" si="47"/>
        <v>11.210993380258712</v>
      </c>
      <c r="O347" s="217">
        <f t="shared" si="48"/>
        <v>7.8378930235371822</v>
      </c>
      <c r="P347" s="284">
        <f t="shared" si="26"/>
        <v>5.551905927911303</v>
      </c>
      <c r="Q347" s="217">
        <f t="shared" si="27"/>
        <v>3.8721691127303215</v>
      </c>
      <c r="R347" s="284">
        <f t="shared" si="16"/>
        <v>12.165348943194171</v>
      </c>
      <c r="S347" s="284">
        <f t="shared" si="17"/>
        <v>6.897899548461929</v>
      </c>
      <c r="T347" s="217">
        <f t="shared" si="43"/>
        <v>4.8861608861560288</v>
      </c>
      <c r="U347" s="217">
        <f t="shared" si="28"/>
        <v>5.7109446492208296</v>
      </c>
      <c r="V347" s="217">
        <f t="shared" si="29"/>
        <v>3.5709862401121288</v>
      </c>
      <c r="W347" s="217">
        <f t="shared" si="44"/>
        <v>5.1586893364469324</v>
      </c>
      <c r="X347" s="217">
        <f t="shared" si="45"/>
        <v>4.8723014312252824</v>
      </c>
      <c r="Y347" s="217">
        <f t="shared" si="30"/>
        <v>5.7884841856673352</v>
      </c>
      <c r="Z347" s="217">
        <f t="shared" si="31"/>
        <v>3.4399394903083298</v>
      </c>
      <c r="AA347" s="217">
        <f t="shared" si="46"/>
        <v>4.8723014312252824</v>
      </c>
      <c r="AB347" s="217">
        <f t="shared" si="32"/>
        <v>5.7884841856673352</v>
      </c>
      <c r="AC347" s="217">
        <f t="shared" si="33"/>
        <v>3.4399394903083298</v>
      </c>
      <c r="AD347" s="217">
        <f t="shared" si="40"/>
        <v>5.2621679904168905</v>
      </c>
      <c r="AE347" s="217">
        <f t="shared" si="34"/>
        <v>0.9193695971555913</v>
      </c>
      <c r="AF347" s="217">
        <f t="shared" si="35"/>
        <v>-0.92635670147400351</v>
      </c>
      <c r="AG347" s="217">
        <f t="shared" si="22"/>
        <v>5.1586893364469324</v>
      </c>
      <c r="AH347" s="284">
        <f t="shared" si="36"/>
        <v>-0.41886204130682714</v>
      </c>
      <c r="AI347" s="284">
        <f t="shared" si="37"/>
        <v>0.127657054242726</v>
      </c>
      <c r="AM347" s="223"/>
    </row>
    <row r="348" spans="1:39" x14ac:dyDescent="0.25">
      <c r="A348" s="283">
        <v>2008</v>
      </c>
      <c r="B348" s="283">
        <v>8</v>
      </c>
      <c r="C348" s="217">
        <v>11.456980991530708</v>
      </c>
      <c r="D348" s="217">
        <f>C348/Economics!E348</f>
        <v>5.2621679904168905</v>
      </c>
      <c r="E348" s="217">
        <f t="shared" si="39"/>
        <v>5.0022569509558181</v>
      </c>
      <c r="F348" s="217">
        <f>C348/C$312</f>
        <v>1.2759574101500759</v>
      </c>
      <c r="G348" s="217">
        <f>D348/D$312</f>
        <v>1.1568571596292305</v>
      </c>
      <c r="H348" s="284">
        <f t="shared" si="49"/>
        <v>12.733279630896229</v>
      </c>
      <c r="I348" s="284">
        <f t="shared" si="50"/>
        <v>7.0673868413455345</v>
      </c>
      <c r="J348" s="284">
        <f t="shared" si="38"/>
        <v>6.3193567675970765</v>
      </c>
      <c r="K348" s="284">
        <f t="shared" si="25"/>
        <v>3.2856096160811132</v>
      </c>
      <c r="L348" s="217">
        <f t="shared" si="41"/>
        <v>10.690450635168299</v>
      </c>
      <c r="M348" s="217">
        <f t="shared" si="42"/>
        <v>4.9888160861448991</v>
      </c>
      <c r="N348" s="284">
        <f t="shared" si="47"/>
        <v>11.268622878924047</v>
      </c>
      <c r="O348" s="217">
        <f t="shared" si="48"/>
        <v>7.8378930235371822</v>
      </c>
      <c r="P348" s="284">
        <f t="shared" si="26"/>
        <v>5.5605291490754665</v>
      </c>
      <c r="Q348" s="217">
        <f t="shared" si="27"/>
        <v>3.8721691127303215</v>
      </c>
      <c r="R348" s="284">
        <f t="shared" si="16"/>
        <v>12.966408322522074</v>
      </c>
      <c r="S348" s="284">
        <f t="shared" si="17"/>
        <v>6.897899548461929</v>
      </c>
      <c r="T348" s="217">
        <f t="shared" si="43"/>
        <v>4.975530170873192</v>
      </c>
      <c r="U348" s="217">
        <f t="shared" si="28"/>
        <v>5.8003139339379928</v>
      </c>
      <c r="V348" s="217">
        <f t="shared" si="29"/>
        <v>3.5709862401121288</v>
      </c>
      <c r="W348" s="217">
        <f t="shared" si="44"/>
        <v>5.2621679904168905</v>
      </c>
      <c r="X348" s="217">
        <f t="shared" si="45"/>
        <v>5.0654879347414834</v>
      </c>
      <c r="Y348" s="217">
        <f t="shared" si="30"/>
        <v>5.9816706891835363</v>
      </c>
      <c r="Z348" s="217">
        <f t="shared" si="31"/>
        <v>3.4399394903083298</v>
      </c>
      <c r="AA348" s="217">
        <f t="shared" si="46"/>
        <v>5.0654879347414834</v>
      </c>
      <c r="AB348" s="217">
        <f t="shared" si="32"/>
        <v>5.9816706891835363</v>
      </c>
      <c r="AC348" s="217">
        <f t="shared" si="33"/>
        <v>3.4399394903083298</v>
      </c>
      <c r="AD348" s="217">
        <f t="shared" si="40"/>
        <v>5.3401485675274296</v>
      </c>
      <c r="AE348" s="217">
        <f t="shared" si="34"/>
        <v>0.99735017426613037</v>
      </c>
      <c r="AF348" s="217">
        <f t="shared" si="35"/>
        <v>-0.60399006291531609</v>
      </c>
      <c r="AG348" s="217">
        <f t="shared" si="22"/>
        <v>5.2621679904168905</v>
      </c>
      <c r="AH348" s="284">
        <f t="shared" si="36"/>
        <v>-0.31538338733686899</v>
      </c>
      <c r="AI348" s="284">
        <f t="shared" si="37"/>
        <v>0.41886204130682714</v>
      </c>
      <c r="AM348" s="223"/>
    </row>
    <row r="349" spans="1:39" x14ac:dyDescent="0.25">
      <c r="A349" s="283">
        <v>2008</v>
      </c>
      <c r="B349" s="283">
        <v>9</v>
      </c>
      <c r="C349" s="217">
        <v>11.519580286170088</v>
      </c>
      <c r="D349" s="217">
        <f>C349/Economics!E349</f>
        <v>5.3401485675274296</v>
      </c>
      <c r="E349" s="217">
        <f t="shared" si="39"/>
        <v>5.1570414790034649</v>
      </c>
      <c r="F349" s="217">
        <f>C349/C$313</f>
        <v>1.2859914810478965</v>
      </c>
      <c r="G349" s="217">
        <f>D349/D$313</f>
        <v>1.1803737907867828</v>
      </c>
      <c r="H349" s="284">
        <f t="shared" si="49"/>
        <v>12.795878925535609</v>
      </c>
      <c r="I349" s="284">
        <f t="shared" si="50"/>
        <v>7.0673868413455345</v>
      </c>
      <c r="J349" s="284">
        <f t="shared" si="38"/>
        <v>6.3973373447076156</v>
      </c>
      <c r="K349" s="284">
        <f t="shared" si="25"/>
        <v>3.2856096160811132</v>
      </c>
      <c r="L349" s="217">
        <f t="shared" si="41"/>
        <v>10.754354907443485</v>
      </c>
      <c r="M349" s="217">
        <f t="shared" si="42"/>
        <v>5.0063021091278896</v>
      </c>
      <c r="N349" s="284">
        <f t="shared" si="47"/>
        <v>11.332527151199233</v>
      </c>
      <c r="O349" s="217">
        <f t="shared" si="48"/>
        <v>7.8378930235371822</v>
      </c>
      <c r="P349" s="284">
        <f t="shared" si="26"/>
        <v>5.578015172058457</v>
      </c>
      <c r="Q349" s="217">
        <f t="shared" si="27"/>
        <v>3.8721691127303215</v>
      </c>
      <c r="R349" s="284">
        <f t="shared" si="16"/>
        <v>13.029007617161454</v>
      </c>
      <c r="S349" s="284">
        <f t="shared" si="17"/>
        <v>6.897899548461929</v>
      </c>
      <c r="T349" s="217">
        <f t="shared" si="43"/>
        <v>5.0867298550987208</v>
      </c>
      <c r="U349" s="217">
        <f t="shared" si="28"/>
        <v>5.9115136181635215</v>
      </c>
      <c r="V349" s="217">
        <f t="shared" si="29"/>
        <v>3.5709862401121288</v>
      </c>
      <c r="W349" s="217">
        <f t="shared" si="44"/>
        <v>5.3401485675274296</v>
      </c>
      <c r="X349" s="217">
        <f t="shared" si="45"/>
        <v>5.3011582789721601</v>
      </c>
      <c r="Y349" s="217">
        <f t="shared" si="30"/>
        <v>6.217341033414213</v>
      </c>
      <c r="Z349" s="217">
        <f t="shared" si="31"/>
        <v>3.4399394903083298</v>
      </c>
      <c r="AA349" s="217">
        <f t="shared" si="46"/>
        <v>5.3011582789721601</v>
      </c>
      <c r="AB349" s="217">
        <f t="shared" si="32"/>
        <v>6.217341033414213</v>
      </c>
      <c r="AC349" s="217">
        <f t="shared" si="33"/>
        <v>3.4399394903083298</v>
      </c>
      <c r="AD349" s="217">
        <f t="shared" si="40"/>
        <v>5.3765698711758603</v>
      </c>
      <c r="AE349" s="217">
        <f t="shared" si="34"/>
        <v>1.033771477914561</v>
      </c>
      <c r="AF349" s="217">
        <f t="shared" si="35"/>
        <v>-0.95579090080402196</v>
      </c>
      <c r="AG349" s="217">
        <f t="shared" si="22"/>
        <v>5.3401485675274296</v>
      </c>
      <c r="AH349" s="284">
        <f t="shared" si="36"/>
        <v>-0.23159762612270463</v>
      </c>
      <c r="AI349" s="284">
        <f t="shared" si="37"/>
        <v>0.44142990191859788</v>
      </c>
      <c r="AM349" s="223"/>
    </row>
    <row r="350" spans="1:39" x14ac:dyDescent="0.25">
      <c r="A350" s="283">
        <v>2008</v>
      </c>
      <c r="B350" s="283">
        <v>10</v>
      </c>
      <c r="C350" s="217">
        <v>11.497722981913087</v>
      </c>
      <c r="D350" s="217">
        <f>C350/Economics!E350</f>
        <v>5.3765698711758603</v>
      </c>
      <c r="E350" s="217">
        <f t="shared" si="39"/>
        <v>5.3262954763733932</v>
      </c>
      <c r="F350" s="217">
        <f>C350/C$314</f>
        <v>1.2913238747785059</v>
      </c>
      <c r="G350" s="217">
        <f>D350/D$314</f>
        <v>1.1982384780754545</v>
      </c>
      <c r="H350" s="284">
        <f t="shared" si="49"/>
        <v>12.795878925535609</v>
      </c>
      <c r="I350" s="284">
        <f t="shared" si="50"/>
        <v>7.0455295370885338</v>
      </c>
      <c r="J350" s="284">
        <f t="shared" si="38"/>
        <v>6.4337586483560463</v>
      </c>
      <c r="K350" s="284">
        <f t="shared" si="25"/>
        <v>3.2856096160811132</v>
      </c>
      <c r="L350" s="217">
        <f t="shared" si="41"/>
        <v>10.82246028169582</v>
      </c>
      <c r="M350" s="217">
        <f t="shared" si="42"/>
        <v>5.0315078400923214</v>
      </c>
      <c r="N350" s="284">
        <f t="shared" si="47"/>
        <v>11.400632525451568</v>
      </c>
      <c r="O350" s="217">
        <f t="shared" si="48"/>
        <v>7.8378930235371822</v>
      </c>
      <c r="P350" s="284">
        <f t="shared" si="26"/>
        <v>5.6032209030228888</v>
      </c>
      <c r="Q350" s="217">
        <f t="shared" si="27"/>
        <v>3.8721691127303215</v>
      </c>
      <c r="R350" s="284">
        <f t="shared" si="16"/>
        <v>13.029007617161454</v>
      </c>
      <c r="S350" s="284">
        <f t="shared" si="17"/>
        <v>6.8760422442049283</v>
      </c>
      <c r="T350" s="217">
        <f t="shared" si="43"/>
        <v>5.2119235770465639</v>
      </c>
      <c r="U350" s="217">
        <f t="shared" si="28"/>
        <v>6.0367073401113647</v>
      </c>
      <c r="V350" s="217">
        <f t="shared" si="29"/>
        <v>3.5709862401121288</v>
      </c>
      <c r="W350" s="217">
        <f t="shared" si="44"/>
        <v>5.3765698711758603</v>
      </c>
      <c r="X350" s="217">
        <f t="shared" si="45"/>
        <v>5.3583592193516445</v>
      </c>
      <c r="Y350" s="217">
        <f t="shared" si="30"/>
        <v>6.2745419737936974</v>
      </c>
      <c r="Z350" s="217">
        <f t="shared" si="31"/>
        <v>3.4399394903083298</v>
      </c>
      <c r="AA350" s="217">
        <f t="shared" si="46"/>
        <v>5.3583592193516445</v>
      </c>
      <c r="AB350" s="217">
        <f t="shared" si="32"/>
        <v>6.2745419737936974</v>
      </c>
      <c r="AC350" s="217">
        <f t="shared" si="33"/>
        <v>3.4399394903083298</v>
      </c>
      <c r="AD350" s="217">
        <f t="shared" si="40"/>
        <v>5.3879422172984155</v>
      </c>
      <c r="AE350" s="217">
        <f t="shared" si="34"/>
        <v>1.0451438240371163</v>
      </c>
      <c r="AF350" s="217">
        <f t="shared" si="35"/>
        <v>-1.0087225203886856</v>
      </c>
      <c r="AG350" s="217">
        <f t="shared" si="22"/>
        <v>5.3765698711758603</v>
      </c>
      <c r="AH350" s="284">
        <f t="shared" si="36"/>
        <v>-0.18540992690639335</v>
      </c>
      <c r="AI350" s="284">
        <f t="shared" si="37"/>
        <v>0.48787869847956422</v>
      </c>
      <c r="AM350" s="223"/>
    </row>
    <row r="351" spans="1:39" x14ac:dyDescent="0.25">
      <c r="A351" s="283">
        <v>2008</v>
      </c>
      <c r="B351" s="283">
        <v>11</v>
      </c>
      <c r="C351" s="217">
        <v>11.461311055255994</v>
      </c>
      <c r="D351" s="217">
        <f>C351/Economics!E351</f>
        <v>5.3879422172984155</v>
      </c>
      <c r="E351" s="217">
        <f t="shared" si="39"/>
        <v>5.3682202186672354</v>
      </c>
      <c r="F351" s="217">
        <f>C351/C$315</f>
        <v>1.2715591268978594</v>
      </c>
      <c r="G351" s="217">
        <f>D351/D$315</f>
        <v>1.1882403879259742</v>
      </c>
      <c r="H351" s="284">
        <f t="shared" si="49"/>
        <v>12.795878925535609</v>
      </c>
      <c r="I351" s="284">
        <f t="shared" si="50"/>
        <v>7.0091176104314403</v>
      </c>
      <c r="J351" s="284">
        <f t="shared" si="38"/>
        <v>6.4451309944786015</v>
      </c>
      <c r="K351" s="284">
        <f t="shared" si="25"/>
        <v>3.2856096160811132</v>
      </c>
      <c r="L351" s="217">
        <f t="shared" si="41"/>
        <v>10.889505046225445</v>
      </c>
      <c r="M351" s="217">
        <f t="shared" si="42"/>
        <v>5.0602774583901926</v>
      </c>
      <c r="N351" s="284">
        <f t="shared" si="47"/>
        <v>11.467677289981193</v>
      </c>
      <c r="O351" s="217">
        <f t="shared" si="48"/>
        <v>7.8378930235371822</v>
      </c>
      <c r="P351" s="284">
        <f t="shared" si="26"/>
        <v>5.6319905213207599</v>
      </c>
      <c r="Q351" s="217">
        <f t="shared" si="27"/>
        <v>3.8721691127303215</v>
      </c>
      <c r="R351" s="284">
        <f t="shared" si="16"/>
        <v>13.029007617161454</v>
      </c>
      <c r="S351" s="284">
        <f t="shared" si="17"/>
        <v>6.8396303175478348</v>
      </c>
      <c r="T351" s="217">
        <f t="shared" si="43"/>
        <v>5.3417071616046492</v>
      </c>
      <c r="U351" s="217">
        <f t="shared" si="28"/>
        <v>6.1664909246694499</v>
      </c>
      <c r="V351" s="217">
        <f t="shared" si="29"/>
        <v>3.5709862401121288</v>
      </c>
      <c r="W351" s="217">
        <f t="shared" si="44"/>
        <v>5.3879422172984155</v>
      </c>
      <c r="X351" s="217">
        <f t="shared" si="45"/>
        <v>5.3822560442371383</v>
      </c>
      <c r="Y351" s="217">
        <f t="shared" si="30"/>
        <v>6.2984387986791912</v>
      </c>
      <c r="Z351" s="217">
        <f t="shared" si="31"/>
        <v>3.4399394903083298</v>
      </c>
      <c r="AA351" s="217">
        <f t="shared" si="46"/>
        <v>5.3822560442371383</v>
      </c>
      <c r="AB351" s="217">
        <f t="shared" si="32"/>
        <v>6.2984387986791912</v>
      </c>
      <c r="AC351" s="217">
        <f t="shared" si="33"/>
        <v>3.4399394903083298</v>
      </c>
      <c r="AD351" s="217">
        <f t="shared" si="40"/>
        <v>5.3879422172984155</v>
      </c>
      <c r="AE351" s="217">
        <f t="shared" si="34"/>
        <v>1.0451438240371163</v>
      </c>
      <c r="AF351" s="217">
        <f t="shared" si="35"/>
        <v>-1.033771477914561</v>
      </c>
      <c r="AG351" s="217">
        <f t="shared" si="22"/>
        <v>5.3879422172984155</v>
      </c>
      <c r="AH351" s="284">
        <f t="shared" si="36"/>
        <v>-0.14523745643449004</v>
      </c>
      <c r="AI351" s="284">
        <f t="shared" si="37"/>
        <v>0.49047287600894407</v>
      </c>
      <c r="AM351" s="223"/>
    </row>
    <row r="352" spans="1:39" x14ac:dyDescent="0.25">
      <c r="A352" s="283">
        <v>2008</v>
      </c>
      <c r="B352" s="283">
        <v>12</v>
      </c>
      <c r="C352" s="217">
        <v>11.414861950570435</v>
      </c>
      <c r="D352" s="217">
        <f>C352/Economics!E352</f>
        <v>5.3759600053632202</v>
      </c>
      <c r="E352" s="217">
        <f t="shared" si="39"/>
        <v>5.380157364612498</v>
      </c>
      <c r="F352" s="217">
        <f>C352/C$316</f>
        <v>1.28955681403558</v>
      </c>
      <c r="G352" s="217">
        <f>D352/D$316</f>
        <v>1.209166298151273</v>
      </c>
      <c r="H352" s="284">
        <f t="shared" si="49"/>
        <v>12.795878925535609</v>
      </c>
      <c r="I352" s="284">
        <f t="shared" si="50"/>
        <v>6.9626685057458815</v>
      </c>
      <c r="J352" s="284">
        <f t="shared" si="38"/>
        <v>6.4451309944786015</v>
      </c>
      <c r="K352" s="284">
        <f t="shared" si="25"/>
        <v>3.2736274041459179</v>
      </c>
      <c r="L352" s="217">
        <f t="shared" si="41"/>
        <v>10.957872054547169</v>
      </c>
      <c r="M352" s="217">
        <f t="shared" si="42"/>
        <v>5.0919504983687345</v>
      </c>
      <c r="N352" s="284">
        <f t="shared" si="47"/>
        <v>11.536044298302917</v>
      </c>
      <c r="O352" s="217">
        <f t="shared" si="48"/>
        <v>7.8378930235371822</v>
      </c>
      <c r="P352" s="284">
        <f t="shared" si="26"/>
        <v>5.6636635612993018</v>
      </c>
      <c r="Q352" s="217">
        <f t="shared" si="27"/>
        <v>3.8721691127303215</v>
      </c>
      <c r="R352" s="284">
        <f t="shared" si="16"/>
        <v>13.029007617161454</v>
      </c>
      <c r="S352" s="284">
        <f t="shared" si="17"/>
        <v>6.7931812128622759</v>
      </c>
      <c r="T352" s="217">
        <f t="shared" si="43"/>
        <v>5.3701551653412309</v>
      </c>
      <c r="U352" s="217">
        <f t="shared" si="28"/>
        <v>6.1949389284060317</v>
      </c>
      <c r="V352" s="217">
        <f t="shared" si="29"/>
        <v>3.5709862401121288</v>
      </c>
      <c r="W352" s="217">
        <f t="shared" si="44"/>
        <v>5.3879422172984155</v>
      </c>
      <c r="X352" s="217">
        <f t="shared" si="45"/>
        <v>5.3819511113308174</v>
      </c>
      <c r="Y352" s="217">
        <f t="shared" si="30"/>
        <v>6.2984387986791912</v>
      </c>
      <c r="Z352" s="217">
        <f t="shared" si="31"/>
        <v>3.4396345574020089</v>
      </c>
      <c r="AA352" s="217">
        <f t="shared" si="46"/>
        <v>5.3819511113308174</v>
      </c>
      <c r="AB352" s="217">
        <f t="shared" si="32"/>
        <v>6.2984387986791912</v>
      </c>
      <c r="AC352" s="217">
        <f t="shared" si="33"/>
        <v>3.4396345574020089</v>
      </c>
      <c r="AD352" s="217">
        <f t="shared" si="40"/>
        <v>5.3879422172984155</v>
      </c>
      <c r="AE352" s="217">
        <f t="shared" si="34"/>
        <v>1.0451438240371163</v>
      </c>
      <c r="AF352" s="217">
        <f t="shared" si="35"/>
        <v>-1.0571260359723116</v>
      </c>
      <c r="AG352" s="217">
        <f t="shared" si="22"/>
        <v>5.3879422172984155</v>
      </c>
      <c r="AH352" s="284">
        <f t="shared" si="36"/>
        <v>-9.8203216279533656E-2</v>
      </c>
      <c r="AI352" s="284">
        <f t="shared" si="37"/>
        <v>0.47827969602203702</v>
      </c>
      <c r="AM352" s="223"/>
    </row>
    <row r="353" spans="1:39" x14ac:dyDescent="0.25">
      <c r="A353" s="283">
        <v>2009</v>
      </c>
      <c r="B353" s="283">
        <v>1</v>
      </c>
      <c r="C353" s="217">
        <v>11.246294744295653</v>
      </c>
      <c r="D353" s="217">
        <f>C353/Economics!E353</f>
        <v>5.2954224993653858</v>
      </c>
      <c r="E353" s="217">
        <f t="shared" si="39"/>
        <v>5.3531082406756738</v>
      </c>
      <c r="F353" s="217">
        <f>C353/C$305</f>
        <v>1.2919295446271855</v>
      </c>
      <c r="G353" s="217">
        <f>D353/D$305</f>
        <v>1.1701992208916518</v>
      </c>
      <c r="H353" s="284">
        <f t="shared" si="49"/>
        <v>12.795878925535609</v>
      </c>
      <c r="I353" s="284">
        <f t="shared" si="50"/>
        <v>6.7941012994710999</v>
      </c>
      <c r="J353" s="284">
        <f t="shared" si="38"/>
        <v>6.4451309944786015</v>
      </c>
      <c r="K353" s="284">
        <f t="shared" si="25"/>
        <v>3.1930898981480835</v>
      </c>
      <c r="L353" s="217">
        <f t="shared" si="41"/>
        <v>11.017731289313856</v>
      </c>
      <c r="M353" s="217">
        <f t="shared" si="42"/>
        <v>5.1208968579452723</v>
      </c>
      <c r="N353" s="284">
        <f t="shared" si="47"/>
        <v>11.595903533069604</v>
      </c>
      <c r="O353" s="217">
        <f t="shared" si="48"/>
        <v>7.8378930235371822</v>
      </c>
      <c r="P353" s="284">
        <f t="shared" si="26"/>
        <v>5.6926099208758396</v>
      </c>
      <c r="Q353" s="217">
        <f t="shared" si="27"/>
        <v>3.8721691127303215</v>
      </c>
      <c r="R353" s="284">
        <f t="shared" si="16"/>
        <v>13.029007617161454</v>
      </c>
      <c r="S353" s="284">
        <f t="shared" si="17"/>
        <v>6.6246140065874943</v>
      </c>
      <c r="T353" s="217">
        <f t="shared" si="43"/>
        <v>5.3589736483007204</v>
      </c>
      <c r="U353" s="217">
        <f t="shared" si="28"/>
        <v>6.1949389284060317</v>
      </c>
      <c r="V353" s="217">
        <f t="shared" si="29"/>
        <v>3.5598047230716183</v>
      </c>
      <c r="W353" s="217">
        <f t="shared" si="44"/>
        <v>5.3879422172984155</v>
      </c>
      <c r="X353" s="217">
        <f t="shared" si="45"/>
        <v>5.3356912523643025</v>
      </c>
      <c r="Y353" s="217">
        <f t="shared" si="30"/>
        <v>6.2984387986791912</v>
      </c>
      <c r="Z353" s="217">
        <f t="shared" si="31"/>
        <v>3.393374698435494</v>
      </c>
      <c r="AA353" s="217">
        <f t="shared" si="46"/>
        <v>5.3356912523643025</v>
      </c>
      <c r="AB353" s="217">
        <f t="shared" si="32"/>
        <v>6.2984387986791912</v>
      </c>
      <c r="AC353" s="217">
        <f t="shared" si="33"/>
        <v>3.393374698435494</v>
      </c>
      <c r="AD353" s="217">
        <f t="shared" si="40"/>
        <v>5.3879422172984155</v>
      </c>
      <c r="AE353" s="217">
        <f t="shared" si="34"/>
        <v>1.0451438240371163</v>
      </c>
      <c r="AF353" s="217">
        <f t="shared" si="35"/>
        <v>-1.1256813300349506</v>
      </c>
      <c r="AG353" s="217">
        <f t="shared" si="22"/>
        <v>5.3879422172984155</v>
      </c>
      <c r="AH353" s="284">
        <f t="shared" si="36"/>
        <v>0.16916542170247517</v>
      </c>
      <c r="AI353" s="284">
        <f t="shared" si="37"/>
        <v>0.17819089321598369</v>
      </c>
      <c r="AM353" s="223"/>
    </row>
    <row r="354" spans="1:39" x14ac:dyDescent="0.25">
      <c r="A354" s="283">
        <v>2009</v>
      </c>
      <c r="B354" s="283">
        <v>2</v>
      </c>
      <c r="C354" s="217">
        <v>11.368031643274676</v>
      </c>
      <c r="D354" s="217">
        <f>C354/Economics!E354</f>
        <v>5.3461001378410717</v>
      </c>
      <c r="E354" s="217">
        <f t="shared" si="39"/>
        <v>5.339160880856558</v>
      </c>
      <c r="F354" s="217">
        <f>C354/C$306</f>
        <v>1.283543648336551</v>
      </c>
      <c r="G354" s="217">
        <f>D354/D$306</f>
        <v>1.1628651126982239</v>
      </c>
      <c r="H354" s="284">
        <f t="shared" si="49"/>
        <v>12.917615824514632</v>
      </c>
      <c r="I354" s="284">
        <f t="shared" si="50"/>
        <v>6.7941012994710999</v>
      </c>
      <c r="J354" s="284">
        <f t="shared" si="38"/>
        <v>6.4958086329542875</v>
      </c>
      <c r="K354" s="284">
        <f t="shared" si="25"/>
        <v>3.1930898981480835</v>
      </c>
      <c r="L354" s="217">
        <f t="shared" si="41"/>
        <v>11.089116001993922</v>
      </c>
      <c r="M354" s="217">
        <f t="shared" si="42"/>
        <v>5.1560892743835582</v>
      </c>
      <c r="N354" s="284">
        <f t="shared" si="47"/>
        <v>11.66728824574967</v>
      </c>
      <c r="O354" s="217">
        <f t="shared" si="48"/>
        <v>7.8378930235371822</v>
      </c>
      <c r="P354" s="284">
        <f t="shared" si="26"/>
        <v>5.7278023373141256</v>
      </c>
      <c r="Q354" s="217">
        <f t="shared" si="27"/>
        <v>3.8721691127303215</v>
      </c>
      <c r="R354" s="284">
        <f t="shared" si="16"/>
        <v>13.150744516140477</v>
      </c>
      <c r="S354" s="284">
        <f t="shared" si="17"/>
        <v>6.6246140065874943</v>
      </c>
      <c r="T354" s="217">
        <f t="shared" si="43"/>
        <v>5.3513562149670229</v>
      </c>
      <c r="U354" s="217">
        <f t="shared" si="28"/>
        <v>6.1949389284060317</v>
      </c>
      <c r="V354" s="217">
        <f t="shared" si="29"/>
        <v>3.5521872897379208</v>
      </c>
      <c r="W354" s="217">
        <f t="shared" si="44"/>
        <v>5.3879422172984155</v>
      </c>
      <c r="X354" s="217">
        <f t="shared" si="45"/>
        <v>5.3207613186032283</v>
      </c>
      <c r="Y354" s="217">
        <f t="shared" si="30"/>
        <v>6.2984387986791912</v>
      </c>
      <c r="Z354" s="217">
        <f t="shared" si="31"/>
        <v>3.3784447646744198</v>
      </c>
      <c r="AA354" s="217">
        <f t="shared" si="46"/>
        <v>5.3207613186032283</v>
      </c>
      <c r="AB354" s="217">
        <f t="shared" si="32"/>
        <v>6.2984387986791912</v>
      </c>
      <c r="AC354" s="217">
        <f t="shared" si="33"/>
        <v>3.3784447646744198</v>
      </c>
      <c r="AD354" s="217">
        <f t="shared" si="40"/>
        <v>5.3879422172984155</v>
      </c>
      <c r="AE354" s="217">
        <f t="shared" si="34"/>
        <v>1.0451438240371163</v>
      </c>
      <c r="AF354" s="217">
        <f t="shared" si="35"/>
        <v>-0.99446618556143029</v>
      </c>
      <c r="AG354" s="217">
        <f t="shared" si="22"/>
        <v>5.3879422172984155</v>
      </c>
      <c r="AH354" s="284">
        <f t="shared" si="36"/>
        <v>0.18526794465034158</v>
      </c>
      <c r="AI354" s="284">
        <f t="shared" si="37"/>
        <v>0.2370410526090927</v>
      </c>
      <c r="AM354" s="223"/>
    </row>
    <row r="355" spans="1:39" x14ac:dyDescent="0.25">
      <c r="A355" s="283">
        <v>2009</v>
      </c>
      <c r="B355" s="283">
        <v>3</v>
      </c>
      <c r="C355" s="217">
        <v>11.22105157401187</v>
      </c>
      <c r="D355" s="217">
        <f>C355/Economics!E355</f>
        <v>5.2680291101367489</v>
      </c>
      <c r="E355" s="217">
        <f t="shared" si="39"/>
        <v>5.3031839157810685</v>
      </c>
      <c r="F355" s="217">
        <f>C355/C$307</f>
        <v>1.2496222634353338</v>
      </c>
      <c r="G355" s="217">
        <f>D355/D$307</f>
        <v>1.1324154858683642</v>
      </c>
      <c r="H355" s="284">
        <f t="shared" si="49"/>
        <v>12.917615824514632</v>
      </c>
      <c r="I355" s="284">
        <f t="shared" si="50"/>
        <v>6.6471212302082936</v>
      </c>
      <c r="J355" s="284">
        <f t="shared" si="38"/>
        <v>6.4958086329542875</v>
      </c>
      <c r="K355" s="284">
        <f t="shared" si="25"/>
        <v>3.1150188704437607</v>
      </c>
      <c r="L355" s="217">
        <f t="shared" si="41"/>
        <v>11.141247727736079</v>
      </c>
      <c r="M355" s="217">
        <f t="shared" si="42"/>
        <v>5.1830819953124285</v>
      </c>
      <c r="N355" s="284">
        <f t="shared" si="47"/>
        <v>11.719419971491828</v>
      </c>
      <c r="O355" s="217">
        <f t="shared" si="48"/>
        <v>7.8378930235371822</v>
      </c>
      <c r="P355" s="284">
        <f t="shared" si="26"/>
        <v>5.7547950582429959</v>
      </c>
      <c r="Q355" s="217">
        <f t="shared" si="27"/>
        <v>3.8721691127303215</v>
      </c>
      <c r="R355" s="284">
        <f t="shared" si="16"/>
        <v>13.150744516140477</v>
      </c>
      <c r="S355" s="284">
        <f t="shared" si="17"/>
        <v>6.4776339373246881</v>
      </c>
      <c r="T355" s="217">
        <f t="shared" si="43"/>
        <v>5.3213779381766058</v>
      </c>
      <c r="U355" s="217">
        <f t="shared" si="28"/>
        <v>6.1949389284060317</v>
      </c>
      <c r="V355" s="217">
        <f t="shared" si="29"/>
        <v>3.5222090129475037</v>
      </c>
      <c r="W355" s="217">
        <f t="shared" si="44"/>
        <v>5.3879422172984155</v>
      </c>
      <c r="X355" s="217">
        <f t="shared" si="45"/>
        <v>5.3070646239889108</v>
      </c>
      <c r="Y355" s="217">
        <f t="shared" si="30"/>
        <v>6.2984387986791912</v>
      </c>
      <c r="Z355" s="217">
        <f t="shared" si="31"/>
        <v>3.3647480700601022</v>
      </c>
      <c r="AA355" s="217">
        <f t="shared" si="46"/>
        <v>5.3070646239889108</v>
      </c>
      <c r="AB355" s="217">
        <f t="shared" si="32"/>
        <v>6.2984387986791912</v>
      </c>
      <c r="AC355" s="217">
        <f t="shared" si="33"/>
        <v>3.3647480700601022</v>
      </c>
      <c r="AD355" s="217">
        <f t="shared" si="40"/>
        <v>5.3879422172984155</v>
      </c>
      <c r="AE355" s="217">
        <f t="shared" si="34"/>
        <v>1.0451438240371163</v>
      </c>
      <c r="AF355" s="217">
        <f t="shared" si="35"/>
        <v>-1.1232148517414391</v>
      </c>
      <c r="AG355" s="217">
        <f t="shared" si="22"/>
        <v>5.3879422172984155</v>
      </c>
      <c r="AH355" s="284">
        <f t="shared" si="36"/>
        <v>0.2082163590954007</v>
      </c>
      <c r="AI355" s="284">
        <f t="shared" si="37"/>
        <v>0.11569629205103382</v>
      </c>
      <c r="AM355" s="223"/>
    </row>
    <row r="356" spans="1:39" x14ac:dyDescent="0.25">
      <c r="A356" s="283">
        <v>2009</v>
      </c>
      <c r="B356" s="283">
        <v>4</v>
      </c>
      <c r="C356" s="217">
        <v>11.286122180361149</v>
      </c>
      <c r="D356" s="217">
        <f>C356/Economics!E356</f>
        <v>5.2860665834661864</v>
      </c>
      <c r="E356" s="217">
        <f t="shared" si="39"/>
        <v>5.3000652771480032</v>
      </c>
      <c r="F356" s="217">
        <f>C356/C$308</f>
        <v>1.2598190833876868</v>
      </c>
      <c r="G356" s="217">
        <f>D356/D$308</f>
        <v>1.1427492423329946</v>
      </c>
      <c r="H356" s="284">
        <f t="shared" si="49"/>
        <v>12.982686430863911</v>
      </c>
      <c r="I356" s="284">
        <f t="shared" si="50"/>
        <v>6.6471212302082936</v>
      </c>
      <c r="J356" s="284">
        <f t="shared" si="38"/>
        <v>6.513846106283725</v>
      </c>
      <c r="K356" s="284">
        <f t="shared" si="25"/>
        <v>3.1150188704437607</v>
      </c>
      <c r="L356" s="217">
        <f t="shared" si="41"/>
        <v>11.200803224545995</v>
      </c>
      <c r="M356" s="217">
        <f t="shared" si="42"/>
        <v>5.2148633063055909</v>
      </c>
      <c r="N356" s="284">
        <f t="shared" si="47"/>
        <v>11.778975468301743</v>
      </c>
      <c r="O356" s="217">
        <f t="shared" si="48"/>
        <v>7.8378930235371822</v>
      </c>
      <c r="P356" s="284">
        <f t="shared" si="26"/>
        <v>5.7865763692361583</v>
      </c>
      <c r="Q356" s="217">
        <f t="shared" si="27"/>
        <v>3.8721691127303215</v>
      </c>
      <c r="R356" s="284">
        <f t="shared" si="16"/>
        <v>13.215815122489756</v>
      </c>
      <c r="S356" s="284">
        <f t="shared" si="17"/>
        <v>6.4776339373246881</v>
      </c>
      <c r="T356" s="217">
        <f t="shared" si="43"/>
        <v>5.298904582702348</v>
      </c>
      <c r="U356" s="217">
        <f t="shared" si="28"/>
        <v>6.1949389284060317</v>
      </c>
      <c r="V356" s="217">
        <f t="shared" si="29"/>
        <v>3.4997356574732459</v>
      </c>
      <c r="W356" s="217">
        <f t="shared" si="44"/>
        <v>5.3879422172984155</v>
      </c>
      <c r="X356" s="217">
        <f t="shared" si="45"/>
        <v>5.2770478468014677</v>
      </c>
      <c r="Y356" s="217">
        <f t="shared" si="30"/>
        <v>6.2984387986791912</v>
      </c>
      <c r="Z356" s="217">
        <f t="shared" si="31"/>
        <v>3.3347312928726591</v>
      </c>
      <c r="AA356" s="217">
        <f t="shared" si="46"/>
        <v>5.2770478468014677</v>
      </c>
      <c r="AB356" s="217">
        <f t="shared" si="32"/>
        <v>6.2984387986791912</v>
      </c>
      <c r="AC356" s="217">
        <f t="shared" si="33"/>
        <v>3.3347312928726591</v>
      </c>
      <c r="AD356" s="217">
        <f t="shared" si="40"/>
        <v>5.3879422172984155</v>
      </c>
      <c r="AE356" s="217">
        <f t="shared" si="34"/>
        <v>1.0451438240371163</v>
      </c>
      <c r="AF356" s="217">
        <f t="shared" si="35"/>
        <v>-1.0271063507076788</v>
      </c>
      <c r="AG356" s="217">
        <f t="shared" si="22"/>
        <v>5.3879422172984155</v>
      </c>
      <c r="AH356" s="284">
        <f t="shared" si="36"/>
        <v>0.22792935116823809</v>
      </c>
      <c r="AI356" s="284">
        <f t="shared" si="37"/>
        <v>0.15344638074971062</v>
      </c>
      <c r="AM356" s="223"/>
    </row>
    <row r="357" spans="1:39" x14ac:dyDescent="0.25">
      <c r="A357" s="283">
        <v>2009</v>
      </c>
      <c r="B357" s="283">
        <v>5</v>
      </c>
      <c r="C357" s="217">
        <v>11.192619059567292</v>
      </c>
      <c r="D357" s="217">
        <f>C357/Economics!E357</f>
        <v>5.2285026607959448</v>
      </c>
      <c r="E357" s="217">
        <f t="shared" si="39"/>
        <v>5.2608661181329603</v>
      </c>
      <c r="F357" s="217">
        <f>C357/C$309</f>
        <v>1.2513885550213162</v>
      </c>
      <c r="G357" s="217">
        <f>D357/D$309</f>
        <v>1.1373513268506865</v>
      </c>
      <c r="H357" s="284">
        <f t="shared" si="49"/>
        <v>12.982686430863911</v>
      </c>
      <c r="I357" s="284">
        <f t="shared" si="50"/>
        <v>6.5536181094144368</v>
      </c>
      <c r="J357" s="284">
        <f t="shared" si="38"/>
        <v>6.513846106283725</v>
      </c>
      <c r="K357" s="284">
        <f t="shared" si="25"/>
        <v>3.0574549477735191</v>
      </c>
      <c r="L357" s="217">
        <f t="shared" si="41"/>
        <v>11.247836820711557</v>
      </c>
      <c r="M357" s="217">
        <f t="shared" si="42"/>
        <v>5.2426260421531437</v>
      </c>
      <c r="N357" s="284">
        <f t="shared" si="47"/>
        <v>11.826009064467305</v>
      </c>
      <c r="O357" s="217">
        <f t="shared" si="48"/>
        <v>7.8378930235371822</v>
      </c>
      <c r="P357" s="284">
        <f t="shared" si="26"/>
        <v>5.814339105083711</v>
      </c>
      <c r="Q357" s="217">
        <f t="shared" si="27"/>
        <v>3.8721691127303215</v>
      </c>
      <c r="R357" s="284">
        <f t="shared" si="16"/>
        <v>13.215815122489756</v>
      </c>
      <c r="S357" s="284">
        <f t="shared" si="17"/>
        <v>6.3841308165308313</v>
      </c>
      <c r="T357" s="217">
        <f t="shared" si="43"/>
        <v>5.2821746230599889</v>
      </c>
      <c r="U357" s="217">
        <f t="shared" si="28"/>
        <v>6.1949389284060317</v>
      </c>
      <c r="V357" s="217">
        <f t="shared" si="29"/>
        <v>3.4830056978308868</v>
      </c>
      <c r="W357" s="217">
        <f t="shared" si="44"/>
        <v>5.3879422172984155</v>
      </c>
      <c r="X357" s="217">
        <f t="shared" si="45"/>
        <v>5.2572846221310652</v>
      </c>
      <c r="Y357" s="217">
        <f t="shared" si="30"/>
        <v>6.2984387986791912</v>
      </c>
      <c r="Z357" s="217">
        <f t="shared" si="31"/>
        <v>3.3149680682022566</v>
      </c>
      <c r="AA357" s="217">
        <f t="shared" si="46"/>
        <v>5.2572846221310652</v>
      </c>
      <c r="AB357" s="217">
        <f t="shared" si="32"/>
        <v>6.2984387986791912</v>
      </c>
      <c r="AC357" s="217">
        <f t="shared" si="33"/>
        <v>3.3149680682022566</v>
      </c>
      <c r="AD357" s="217">
        <f t="shared" si="40"/>
        <v>5.3879422172984155</v>
      </c>
      <c r="AE357" s="217">
        <f t="shared" si="34"/>
        <v>1.0451438240371163</v>
      </c>
      <c r="AF357" s="217">
        <f t="shared" si="35"/>
        <v>-1.1027077467073578</v>
      </c>
      <c r="AG357" s="217">
        <f t="shared" si="22"/>
        <v>5.3879422172984155</v>
      </c>
      <c r="AH357" s="284">
        <f t="shared" si="36"/>
        <v>0.22792935116823809</v>
      </c>
      <c r="AI357" s="284">
        <f t="shared" si="37"/>
        <v>0.10522347900239293</v>
      </c>
      <c r="AM357" s="223"/>
    </row>
    <row r="358" spans="1:39" x14ac:dyDescent="0.25">
      <c r="A358" s="283">
        <v>2009</v>
      </c>
      <c r="B358" s="283">
        <v>6</v>
      </c>
      <c r="C358" s="217">
        <v>11.064678194056556</v>
      </c>
      <c r="D358" s="217">
        <f>C358/Economics!E358</f>
        <v>5.1534920627483789</v>
      </c>
      <c r="E358" s="217">
        <f t="shared" si="39"/>
        <v>5.2226871023368364</v>
      </c>
      <c r="F358" s="217">
        <f>C358/C$310</f>
        <v>1.2384335258249735</v>
      </c>
      <c r="G358" s="217">
        <f>D358/D$310</f>
        <v>1.1283870237058335</v>
      </c>
      <c r="H358" s="284">
        <f t="shared" si="49"/>
        <v>12.982686430863911</v>
      </c>
      <c r="I358" s="284">
        <f t="shared" si="50"/>
        <v>6.4256772439037011</v>
      </c>
      <c r="J358" s="284">
        <f t="shared" si="38"/>
        <v>6.513846106283725</v>
      </c>
      <c r="K358" s="284">
        <f t="shared" si="25"/>
        <v>2.9824443497259532</v>
      </c>
      <c r="L358" s="217">
        <f t="shared" si="41"/>
        <v>11.282098022767526</v>
      </c>
      <c r="M358" s="217">
        <f t="shared" si="42"/>
        <v>5.2657674654334672</v>
      </c>
      <c r="N358" s="284">
        <f t="shared" si="47"/>
        <v>11.860270266523274</v>
      </c>
      <c r="O358" s="217">
        <f t="shared" si="48"/>
        <v>7.8378930235371822</v>
      </c>
      <c r="P358" s="284">
        <f t="shared" si="26"/>
        <v>5.8374805283640345</v>
      </c>
      <c r="Q358" s="217">
        <f t="shared" si="27"/>
        <v>3.8721691127303215</v>
      </c>
      <c r="R358" s="284">
        <f t="shared" si="16"/>
        <v>13.215815122489756</v>
      </c>
      <c r="S358" s="284">
        <f t="shared" si="17"/>
        <v>6.2561899510200956</v>
      </c>
      <c r="T358" s="217">
        <f t="shared" si="43"/>
        <v>5.2340226042868148</v>
      </c>
      <c r="U358" s="217">
        <f t="shared" si="28"/>
        <v>6.1949389284060317</v>
      </c>
      <c r="V358" s="217">
        <f t="shared" si="29"/>
        <v>3.4348536790577127</v>
      </c>
      <c r="W358" s="217">
        <f t="shared" si="44"/>
        <v>5.3879422172984155</v>
      </c>
      <c r="X358" s="217">
        <f t="shared" si="45"/>
        <v>5.1909973617721619</v>
      </c>
      <c r="Y358" s="217">
        <f t="shared" si="30"/>
        <v>6.2984387986791912</v>
      </c>
      <c r="Z358" s="217">
        <f t="shared" si="31"/>
        <v>3.2486808078433533</v>
      </c>
      <c r="AA358" s="217">
        <f t="shared" si="46"/>
        <v>5.1909973617721619</v>
      </c>
      <c r="AB358" s="217">
        <f t="shared" si="32"/>
        <v>6.2984387986791912</v>
      </c>
      <c r="AC358" s="217">
        <f t="shared" si="33"/>
        <v>3.2486808078433533</v>
      </c>
      <c r="AD358" s="217">
        <f t="shared" si="40"/>
        <v>5.3879422172984155</v>
      </c>
      <c r="AE358" s="217">
        <f t="shared" si="34"/>
        <v>1.0451438240371163</v>
      </c>
      <c r="AF358" s="217">
        <f t="shared" si="35"/>
        <v>-1.1201544220846822</v>
      </c>
      <c r="AG358" s="217">
        <f t="shared" si="22"/>
        <v>5.3879422172984155</v>
      </c>
      <c r="AH358" s="284">
        <f t="shared" si="36"/>
        <v>0.22792935116823809</v>
      </c>
      <c r="AI358" s="284">
        <f t="shared" si="37"/>
        <v>4.9767728195652339E-2</v>
      </c>
      <c r="AM358" s="223"/>
    </row>
    <row r="359" spans="1:39" x14ac:dyDescent="0.25">
      <c r="A359" s="283">
        <v>2009</v>
      </c>
      <c r="B359" s="283">
        <v>7</v>
      </c>
      <c r="C359" s="217">
        <v>11.118476781915438</v>
      </c>
      <c r="D359" s="217">
        <f>C359/Economics!E359</f>
        <v>5.1631235520448397</v>
      </c>
      <c r="E359" s="217">
        <f t="shared" si="39"/>
        <v>5.1817060918630551</v>
      </c>
      <c r="F359" s="217">
        <f>C359/C$311</f>
        <v>1.2406538470829414</v>
      </c>
      <c r="G359" s="217">
        <f>D359/D$311</f>
        <v>1.1326646961907751</v>
      </c>
      <c r="H359" s="284">
        <f t="shared" si="49"/>
        <v>13.036485018722793</v>
      </c>
      <c r="I359" s="284">
        <f t="shared" si="50"/>
        <v>6.4256772439037011</v>
      </c>
      <c r="J359" s="284">
        <f t="shared" si="38"/>
        <v>6.5234775955801858</v>
      </c>
      <c r="K359" s="284">
        <f t="shared" si="25"/>
        <v>2.9824443497259532</v>
      </c>
      <c r="L359" s="217">
        <f t="shared" si="41"/>
        <v>11.320644286910245</v>
      </c>
      <c r="M359" s="217">
        <f t="shared" si="42"/>
        <v>5.2902937715150307</v>
      </c>
      <c r="N359" s="284">
        <f t="shared" si="47"/>
        <v>11.898816530665993</v>
      </c>
      <c r="O359" s="217">
        <f t="shared" si="48"/>
        <v>7.8378930235371822</v>
      </c>
      <c r="P359" s="284">
        <f t="shared" si="26"/>
        <v>5.862006834445598</v>
      </c>
      <c r="Q359" s="217">
        <f t="shared" si="27"/>
        <v>3.8721691127303215</v>
      </c>
      <c r="R359" s="284">
        <f t="shared" ref="R359:R422" si="51">IF($C359&gt;$C358,(R358+($C359-$C358)),R358)</f>
        <v>13.269613710348638</v>
      </c>
      <c r="S359" s="284">
        <f t="shared" ref="S359:S422" si="52">IF($C359&lt;$C358,(S358+($C359-$C358)),S358)</f>
        <v>6.2561899510200956</v>
      </c>
      <c r="T359" s="217">
        <f t="shared" si="43"/>
        <v>5.207796214763837</v>
      </c>
      <c r="U359" s="217">
        <f t="shared" si="28"/>
        <v>6.1949389284060317</v>
      </c>
      <c r="V359" s="217">
        <f t="shared" si="29"/>
        <v>3.4086272895347349</v>
      </c>
      <c r="W359" s="217">
        <f t="shared" si="44"/>
        <v>5.3879422172984155</v>
      </c>
      <c r="X359" s="217">
        <f t="shared" si="45"/>
        <v>5.1583078073966089</v>
      </c>
      <c r="Y359" s="217">
        <f t="shared" si="30"/>
        <v>6.2984387986791912</v>
      </c>
      <c r="Z359" s="217">
        <f t="shared" si="31"/>
        <v>3.2159912534678003</v>
      </c>
      <c r="AA359" s="217">
        <f t="shared" si="46"/>
        <v>5.1583078073966089</v>
      </c>
      <c r="AB359" s="217">
        <f t="shared" si="32"/>
        <v>6.2984387986791912</v>
      </c>
      <c r="AC359" s="217">
        <f t="shared" si="33"/>
        <v>3.2159912534678003</v>
      </c>
      <c r="AD359" s="217">
        <f t="shared" si="40"/>
        <v>5.3879422172984155</v>
      </c>
      <c r="AE359" s="217">
        <f t="shared" si="34"/>
        <v>1.0451438240371163</v>
      </c>
      <c r="AF359" s="217">
        <f t="shared" si="35"/>
        <v>-1.0355123347406554</v>
      </c>
      <c r="AG359" s="217">
        <f t="shared" si="22"/>
        <v>5.3879422172984155</v>
      </c>
      <c r="AH359" s="284">
        <f t="shared" si="36"/>
        <v>0.22792935116823809</v>
      </c>
      <c r="AI359" s="284">
        <f t="shared" si="37"/>
        <v>6.6386321810525395E-2</v>
      </c>
      <c r="AM359" s="223"/>
    </row>
    <row r="360" spans="1:39" x14ac:dyDescent="0.25">
      <c r="A360" s="283">
        <v>2009</v>
      </c>
      <c r="B360" s="283">
        <v>8</v>
      </c>
      <c r="C360" s="217">
        <v>11.149039757008026</v>
      </c>
      <c r="D360" s="217">
        <f>C360/Economics!E360</f>
        <v>5.1614786375792381</v>
      </c>
      <c r="E360" s="217">
        <f t="shared" si="39"/>
        <v>5.1593647507908189</v>
      </c>
      <c r="F360" s="217">
        <f>C360/C$312</f>
        <v>1.2416621712585707</v>
      </c>
      <c r="G360" s="217">
        <f>D360/D$312</f>
        <v>1.1347211884970272</v>
      </c>
      <c r="H360" s="284">
        <f t="shared" si="49"/>
        <v>13.067047993815381</v>
      </c>
      <c r="I360" s="284">
        <f t="shared" si="50"/>
        <v>6.4256772439037011</v>
      </c>
      <c r="J360" s="284">
        <f t="shared" si="38"/>
        <v>6.5234775955801858</v>
      </c>
      <c r="K360" s="284">
        <f t="shared" si="25"/>
        <v>2.9807994352603515</v>
      </c>
      <c r="L360" s="217">
        <f t="shared" si="41"/>
        <v>11.294982517366686</v>
      </c>
      <c r="M360" s="217">
        <f t="shared" si="42"/>
        <v>5.2819029921118927</v>
      </c>
      <c r="N360" s="284">
        <f t="shared" si="47"/>
        <v>11.898816530665993</v>
      </c>
      <c r="O360" s="217">
        <f t="shared" si="48"/>
        <v>7.8122312539936232</v>
      </c>
      <c r="P360" s="284">
        <f t="shared" si="26"/>
        <v>5.862006834445598</v>
      </c>
      <c r="Q360" s="217">
        <f t="shared" si="27"/>
        <v>3.8637783333271836</v>
      </c>
      <c r="R360" s="284">
        <f t="shared" si="51"/>
        <v>13.300176685441226</v>
      </c>
      <c r="S360" s="284">
        <f t="shared" si="52"/>
        <v>6.2561899510200956</v>
      </c>
      <c r="T360" s="217">
        <f t="shared" si="43"/>
        <v>5.1766492282921011</v>
      </c>
      <c r="U360" s="217">
        <f t="shared" si="28"/>
        <v>6.1949389284060317</v>
      </c>
      <c r="V360" s="217">
        <f t="shared" si="29"/>
        <v>3.377480303062999</v>
      </c>
      <c r="W360" s="217">
        <f t="shared" si="44"/>
        <v>5.3879422172984155</v>
      </c>
      <c r="X360" s="217">
        <f t="shared" si="45"/>
        <v>5.1623010948120385</v>
      </c>
      <c r="Y360" s="217">
        <f t="shared" si="30"/>
        <v>6.3024320860946208</v>
      </c>
      <c r="Z360" s="217">
        <f t="shared" si="31"/>
        <v>3.2159912534678003</v>
      </c>
      <c r="AA360" s="217">
        <f t="shared" si="46"/>
        <v>5.1623010948120385</v>
      </c>
      <c r="AB360" s="217">
        <f t="shared" si="32"/>
        <v>6.3024320860946208</v>
      </c>
      <c r="AC360" s="217">
        <f t="shared" si="33"/>
        <v>3.2159912534678003</v>
      </c>
      <c r="AD360" s="217">
        <f t="shared" si="40"/>
        <v>5.3879422172984155</v>
      </c>
      <c r="AE360" s="217">
        <f t="shared" si="34"/>
        <v>1.0451438240371163</v>
      </c>
      <c r="AF360" s="217">
        <f t="shared" si="35"/>
        <v>-1.0467887385027179</v>
      </c>
      <c r="AG360" s="217">
        <f t="shared" si="22"/>
        <v>5.3879422172984155</v>
      </c>
      <c r="AH360" s="284">
        <f t="shared" si="36"/>
        <v>0.2292528808514831</v>
      </c>
      <c r="AI360" s="284">
        <f t="shared" si="37"/>
        <v>-0.32994223368913556</v>
      </c>
      <c r="AM360" s="223"/>
    </row>
    <row r="361" spans="1:39" x14ac:dyDescent="0.25">
      <c r="A361" s="283">
        <v>2009</v>
      </c>
      <c r="B361" s="283">
        <v>9</v>
      </c>
      <c r="C361" s="217">
        <v>11.24342450077433</v>
      </c>
      <c r="D361" s="217">
        <f>C361/Economics!E361</f>
        <v>5.1909643516229256</v>
      </c>
      <c r="E361" s="217">
        <f t="shared" si="39"/>
        <v>5.1718555137490005</v>
      </c>
      <c r="F361" s="217">
        <f>C361/C$313</f>
        <v>1.2551627547715238</v>
      </c>
      <c r="G361" s="217">
        <f>D361/D$313</f>
        <v>1.1473984650582914</v>
      </c>
      <c r="H361" s="284">
        <f t="shared" si="49"/>
        <v>13.161432737581684</v>
      </c>
      <c r="I361" s="284">
        <f t="shared" si="50"/>
        <v>6.4256772439037011</v>
      </c>
      <c r="J361" s="284">
        <f t="shared" si="38"/>
        <v>6.5529633096238733</v>
      </c>
      <c r="K361" s="284">
        <f t="shared" si="25"/>
        <v>2.9807994352603515</v>
      </c>
      <c r="L361" s="217">
        <f t="shared" si="41"/>
        <v>11.271969535250376</v>
      </c>
      <c r="M361" s="217">
        <f t="shared" si="42"/>
        <v>5.2694709741198507</v>
      </c>
      <c r="N361" s="284">
        <f t="shared" si="47"/>
        <v>11.898816530665993</v>
      </c>
      <c r="O361" s="217">
        <f t="shared" si="48"/>
        <v>7.7892182718773135</v>
      </c>
      <c r="P361" s="284">
        <f t="shared" si="26"/>
        <v>5.862006834445598</v>
      </c>
      <c r="Q361" s="217">
        <f t="shared" si="27"/>
        <v>3.8513463153351415</v>
      </c>
      <c r="R361" s="284">
        <f t="shared" si="51"/>
        <v>13.394561429207529</v>
      </c>
      <c r="S361" s="284">
        <f t="shared" si="52"/>
        <v>6.2561899510200956</v>
      </c>
      <c r="T361" s="217">
        <f t="shared" si="43"/>
        <v>5.1672646509988454</v>
      </c>
      <c r="U361" s="217">
        <f t="shared" si="28"/>
        <v>6.1949389284060317</v>
      </c>
      <c r="V361" s="217">
        <f t="shared" si="29"/>
        <v>3.3680957257697433</v>
      </c>
      <c r="W361" s="217">
        <f t="shared" si="44"/>
        <v>5.3879422172984155</v>
      </c>
      <c r="X361" s="217">
        <f t="shared" si="45"/>
        <v>5.1762214946010818</v>
      </c>
      <c r="Y361" s="217">
        <f t="shared" si="30"/>
        <v>6.3163524858836642</v>
      </c>
      <c r="Z361" s="217">
        <f t="shared" si="31"/>
        <v>3.2159912534678003</v>
      </c>
      <c r="AA361" s="217">
        <f t="shared" si="46"/>
        <v>5.1762214946010818</v>
      </c>
      <c r="AB361" s="217">
        <f t="shared" si="32"/>
        <v>6.3163524858836642</v>
      </c>
      <c r="AC361" s="217">
        <f t="shared" si="33"/>
        <v>3.2159912534678003</v>
      </c>
      <c r="AD361" s="217">
        <f t="shared" si="40"/>
        <v>5.3879422172984155</v>
      </c>
      <c r="AE361" s="217">
        <f t="shared" si="34"/>
        <v>1.0451438240371163</v>
      </c>
      <c r="AF361" s="217">
        <f t="shared" si="35"/>
        <v>-1.0156581099934288</v>
      </c>
      <c r="AG361" s="217">
        <f t="shared" si="22"/>
        <v>5.3879422172984155</v>
      </c>
      <c r="AH361" s="284">
        <f t="shared" si="36"/>
        <v>0.12577422688152495</v>
      </c>
      <c r="AI361" s="284">
        <f t="shared" si="37"/>
        <v>-0.27495844278602899</v>
      </c>
      <c r="AM361" s="223"/>
    </row>
    <row r="362" spans="1:39" x14ac:dyDescent="0.25">
      <c r="A362" s="283">
        <v>2009</v>
      </c>
      <c r="B362" s="283">
        <v>10</v>
      </c>
      <c r="C362" s="217">
        <v>11.249704989078516</v>
      </c>
      <c r="D362" s="217">
        <f>C362/Economics!E362</f>
        <v>5.1834792374687906</v>
      </c>
      <c r="E362" s="217">
        <f t="shared" si="39"/>
        <v>5.178640742223652</v>
      </c>
      <c r="F362" s="217">
        <f>C362/C$314</f>
        <v>1.2634686589217887</v>
      </c>
      <c r="G362" s="217">
        <f>D362/D$314</f>
        <v>1.1552057206469375</v>
      </c>
      <c r="H362" s="284">
        <f t="shared" si="49"/>
        <v>13.167713225885871</v>
      </c>
      <c r="I362" s="284">
        <f t="shared" si="50"/>
        <v>6.4256772439037011</v>
      </c>
      <c r="J362" s="284">
        <f t="shared" si="38"/>
        <v>6.5529633096238733</v>
      </c>
      <c r="K362" s="284">
        <f t="shared" si="25"/>
        <v>2.9733143211062165</v>
      </c>
      <c r="L362" s="217">
        <f t="shared" si="41"/>
        <v>11.251301369180828</v>
      </c>
      <c r="M362" s="217">
        <f t="shared" si="42"/>
        <v>5.253380087977594</v>
      </c>
      <c r="N362" s="284">
        <f t="shared" si="47"/>
        <v>11.898816530665993</v>
      </c>
      <c r="O362" s="217">
        <f t="shared" si="48"/>
        <v>7.7685501058077655</v>
      </c>
      <c r="P362" s="284">
        <f t="shared" si="26"/>
        <v>5.862006834445598</v>
      </c>
      <c r="Q362" s="217">
        <f t="shared" si="27"/>
        <v>3.8352554291928849</v>
      </c>
      <c r="R362" s="284">
        <f t="shared" si="51"/>
        <v>13.400841917511716</v>
      </c>
      <c r="S362" s="284">
        <f t="shared" si="52"/>
        <v>6.2561899510200956</v>
      </c>
      <c r="T362" s="217">
        <f t="shared" si="43"/>
        <v>5.1747614446789481</v>
      </c>
      <c r="U362" s="217">
        <f t="shared" si="28"/>
        <v>6.2024357220861344</v>
      </c>
      <c r="V362" s="217">
        <f t="shared" si="29"/>
        <v>3.3680957257697433</v>
      </c>
      <c r="W362" s="217">
        <f t="shared" si="44"/>
        <v>5.3879422172984155</v>
      </c>
      <c r="X362" s="217">
        <f t="shared" si="45"/>
        <v>5.1872217945458576</v>
      </c>
      <c r="Y362" s="217">
        <f t="shared" si="30"/>
        <v>6.32735278582844</v>
      </c>
      <c r="Z362" s="217">
        <f t="shared" si="31"/>
        <v>3.2159912534678003</v>
      </c>
      <c r="AA362" s="217">
        <f t="shared" si="46"/>
        <v>5.1872217945458576</v>
      </c>
      <c r="AB362" s="217">
        <f t="shared" si="32"/>
        <v>6.32735278582844</v>
      </c>
      <c r="AC362" s="217">
        <f t="shared" si="33"/>
        <v>3.2159912534678003</v>
      </c>
      <c r="AD362" s="217">
        <f t="shared" si="40"/>
        <v>5.3759600053632202</v>
      </c>
      <c r="AE362" s="217">
        <f t="shared" si="34"/>
        <v>1.0331616121019209</v>
      </c>
      <c r="AF362" s="217">
        <f t="shared" si="35"/>
        <v>-1.0406467262560559</v>
      </c>
      <c r="AG362" s="217">
        <f t="shared" si="22"/>
        <v>5.3879422172984155</v>
      </c>
      <c r="AH362" s="284">
        <f t="shared" si="36"/>
        <v>4.779364977098588E-2</v>
      </c>
      <c r="AI362" s="284">
        <f t="shared" si="37"/>
        <v>-0.24088428347805557</v>
      </c>
      <c r="AM362" s="223"/>
    </row>
    <row r="363" spans="1:39" x14ac:dyDescent="0.25">
      <c r="A363" s="283">
        <v>2009</v>
      </c>
      <c r="B363" s="283">
        <v>11</v>
      </c>
      <c r="C363" s="217">
        <v>11.407525909017162</v>
      </c>
      <c r="D363" s="217">
        <f>C363/Economics!E363</f>
        <v>5.2500582396827431</v>
      </c>
      <c r="E363" s="217">
        <f t="shared" si="39"/>
        <v>5.2081672762581528</v>
      </c>
      <c r="F363" s="217">
        <f>C363/C$315</f>
        <v>1.2655920090644976</v>
      </c>
      <c r="G363" s="217">
        <f>D363/D$315</f>
        <v>1.1578318749087404</v>
      </c>
      <c r="H363" s="284">
        <f t="shared" si="49"/>
        <v>13.325534145824516</v>
      </c>
      <c r="I363" s="284">
        <f t="shared" si="50"/>
        <v>6.4256772439037011</v>
      </c>
      <c r="J363" s="284">
        <f t="shared" si="38"/>
        <v>6.6195423118378258</v>
      </c>
      <c r="K363" s="284">
        <f t="shared" si="25"/>
        <v>2.9733143211062165</v>
      </c>
      <c r="L363" s="217">
        <f t="shared" si="41"/>
        <v>11.246819273660924</v>
      </c>
      <c r="M363" s="217">
        <f t="shared" si="42"/>
        <v>5.2418897565096216</v>
      </c>
      <c r="N363" s="284">
        <f t="shared" si="47"/>
        <v>11.898816530665993</v>
      </c>
      <c r="O363" s="217">
        <f t="shared" si="48"/>
        <v>7.7640680102878612</v>
      </c>
      <c r="P363" s="284">
        <f t="shared" si="26"/>
        <v>5.862006834445598</v>
      </c>
      <c r="Q363" s="217">
        <f t="shared" si="27"/>
        <v>3.8237650977249125</v>
      </c>
      <c r="R363" s="284">
        <f t="shared" si="51"/>
        <v>13.558662837450361</v>
      </c>
      <c r="S363" s="284">
        <f t="shared" si="52"/>
        <v>6.2561899510200956</v>
      </c>
      <c r="T363" s="217">
        <f t="shared" si="43"/>
        <v>5.1964951165884248</v>
      </c>
      <c r="U363" s="217">
        <f t="shared" si="28"/>
        <v>6.2241693939956111</v>
      </c>
      <c r="V363" s="217">
        <f t="shared" si="29"/>
        <v>3.3680957257697433</v>
      </c>
      <c r="W363" s="217">
        <f t="shared" si="44"/>
        <v>5.3759600053632202</v>
      </c>
      <c r="X363" s="217">
        <f t="shared" si="45"/>
        <v>5.2167687385757668</v>
      </c>
      <c r="Y363" s="217">
        <f t="shared" si="30"/>
        <v>6.3568997298583492</v>
      </c>
      <c r="Z363" s="217">
        <f t="shared" si="31"/>
        <v>3.2159912534678003</v>
      </c>
      <c r="AA363" s="217">
        <f t="shared" si="46"/>
        <v>5.2167687385757668</v>
      </c>
      <c r="AB363" s="217">
        <f t="shared" si="32"/>
        <v>6.3568997298583492</v>
      </c>
      <c r="AC363" s="217">
        <f t="shared" si="33"/>
        <v>3.2159912534678003</v>
      </c>
      <c r="AD363" s="217">
        <f t="shared" si="40"/>
        <v>5.3461001378410717</v>
      </c>
      <c r="AE363" s="217">
        <f t="shared" si="34"/>
        <v>1.0033017445797725</v>
      </c>
      <c r="AF363" s="217">
        <f t="shared" si="35"/>
        <v>-0.93672274236581998</v>
      </c>
      <c r="AG363" s="217">
        <f t="shared" si="22"/>
        <v>5.3759600053632202</v>
      </c>
      <c r="AH363" s="284">
        <f t="shared" si="36"/>
        <v>-6.0986581264010908E-4</v>
      </c>
      <c r="AI363" s="284">
        <f t="shared" si="37"/>
        <v>-0.13727411180303228</v>
      </c>
      <c r="AM363" s="223"/>
    </row>
    <row r="364" spans="1:39" x14ac:dyDescent="0.25">
      <c r="A364" s="283">
        <v>2009</v>
      </c>
      <c r="B364" s="283">
        <v>12</v>
      </c>
      <c r="C364" s="217">
        <v>11.308722368265537</v>
      </c>
      <c r="D364" s="217">
        <f>C364/Economics!E364</f>
        <v>5.2023603288088287</v>
      </c>
      <c r="E364" s="217">
        <f t="shared" si="39"/>
        <v>5.2119659353201202</v>
      </c>
      <c r="F364" s="217">
        <f>C364/C$316</f>
        <v>1.2775660407618541</v>
      </c>
      <c r="G364" s="217">
        <f>D364/D$316</f>
        <v>1.17012008537251</v>
      </c>
      <c r="H364" s="284">
        <f t="shared" si="49"/>
        <v>13.325534145824516</v>
      </c>
      <c r="I364" s="284">
        <f t="shared" si="50"/>
        <v>6.3268737031520761</v>
      </c>
      <c r="J364" s="284">
        <f t="shared" si="38"/>
        <v>6.6195423118378258</v>
      </c>
      <c r="K364" s="284">
        <f t="shared" si="25"/>
        <v>2.9256164102323021</v>
      </c>
      <c r="L364" s="217">
        <f t="shared" si="41"/>
        <v>11.23797430846885</v>
      </c>
      <c r="M364" s="217">
        <f t="shared" si="42"/>
        <v>5.2274231167967562</v>
      </c>
      <c r="N364" s="284">
        <f t="shared" si="47"/>
        <v>11.898816530665993</v>
      </c>
      <c r="O364" s="217">
        <f t="shared" si="48"/>
        <v>7.7552230450957875</v>
      </c>
      <c r="P364" s="284">
        <f t="shared" si="26"/>
        <v>5.862006834445598</v>
      </c>
      <c r="Q364" s="217">
        <f t="shared" si="27"/>
        <v>3.809298458012047</v>
      </c>
      <c r="R364" s="284">
        <f t="shared" si="51"/>
        <v>13.558662837450361</v>
      </c>
      <c r="S364" s="284">
        <f t="shared" si="52"/>
        <v>6.1573864102684706</v>
      </c>
      <c r="T364" s="217">
        <f t="shared" si="43"/>
        <v>5.2067155393958222</v>
      </c>
      <c r="U364" s="217">
        <f t="shared" si="28"/>
        <v>6.2343898168030085</v>
      </c>
      <c r="V364" s="217">
        <f t="shared" si="29"/>
        <v>3.3680957257697433</v>
      </c>
      <c r="W364" s="217">
        <f t="shared" si="44"/>
        <v>5.3461001378410717</v>
      </c>
      <c r="X364" s="217">
        <f t="shared" si="45"/>
        <v>5.2262092842457859</v>
      </c>
      <c r="Y364" s="217">
        <f t="shared" si="30"/>
        <v>6.3663402755283682</v>
      </c>
      <c r="Z364" s="217">
        <f t="shared" si="31"/>
        <v>3.2159912534678003</v>
      </c>
      <c r="AA364" s="217">
        <f t="shared" si="46"/>
        <v>5.2262092842457859</v>
      </c>
      <c r="AB364" s="217">
        <f t="shared" si="32"/>
        <v>6.3663402755283682</v>
      </c>
      <c r="AC364" s="217">
        <f t="shared" si="33"/>
        <v>3.2159912534678003</v>
      </c>
      <c r="AD364" s="217">
        <f t="shared" si="40"/>
        <v>5.3461001378410717</v>
      </c>
      <c r="AE364" s="217">
        <f t="shared" si="34"/>
        <v>1.0033017445797725</v>
      </c>
      <c r="AF364" s="217">
        <f t="shared" si="35"/>
        <v>-1.0509996554536869</v>
      </c>
      <c r="AG364" s="217">
        <f t="shared" si="22"/>
        <v>5.3461001378410717</v>
      </c>
      <c r="AH364" s="284">
        <f t="shared" si="36"/>
        <v>-4.184207945734375E-2</v>
      </c>
      <c r="AI364" s="284">
        <f t="shared" si="37"/>
        <v>-0.13175759709704771</v>
      </c>
      <c r="AM364" s="223"/>
    </row>
    <row r="365" spans="1:39" x14ac:dyDescent="0.25">
      <c r="A365" s="283">
        <v>2010</v>
      </c>
      <c r="B365" s="283">
        <v>1</v>
      </c>
      <c r="C365" s="217">
        <v>5.2366880563200002</v>
      </c>
      <c r="D365" s="217">
        <f>C365/Economics!E365</f>
        <v>2.4090682677413122</v>
      </c>
      <c r="E365" s="217">
        <f t="shared" si="39"/>
        <v>4.2871622787442947</v>
      </c>
      <c r="F365" s="217">
        <f>C365/C$305</f>
        <v>0.60156986543391833</v>
      </c>
      <c r="G365" s="217">
        <f>D365/D$305</f>
        <v>0.53236352912794593</v>
      </c>
      <c r="H365" s="284">
        <f t="shared" si="49"/>
        <v>13.325534145824516</v>
      </c>
      <c r="I365" s="284">
        <f t="shared" si="50"/>
        <v>0.25483939120653964</v>
      </c>
      <c r="J365" s="284">
        <f t="shared" si="38"/>
        <v>6.6195423118378258</v>
      </c>
      <c r="K365" s="284">
        <f t="shared" si="25"/>
        <v>0.13232434916478564</v>
      </c>
      <c r="L365" s="217">
        <f t="shared" si="41"/>
        <v>10.737173751137547</v>
      </c>
      <c r="M365" s="217">
        <f t="shared" si="42"/>
        <v>4.9868935974947508</v>
      </c>
      <c r="N365" s="284">
        <f t="shared" si="47"/>
        <v>11.898816530665993</v>
      </c>
      <c r="O365" s="217">
        <f t="shared" si="48"/>
        <v>7.2544224877644847</v>
      </c>
      <c r="P365" s="284">
        <f t="shared" si="26"/>
        <v>5.862006834445598</v>
      </c>
      <c r="Q365" s="217">
        <f t="shared" si="27"/>
        <v>3.5687689387100416</v>
      </c>
      <c r="R365" s="284">
        <f t="shared" si="51"/>
        <v>13.558662837450361</v>
      </c>
      <c r="S365" s="284">
        <f t="shared" si="52"/>
        <v>8.5352098322934111E-2</v>
      </c>
      <c r="T365" s="217">
        <f t="shared" si="43"/>
        <v>4.5112415184254182</v>
      </c>
      <c r="U365" s="217">
        <f t="shared" si="28"/>
        <v>6.2343898168030085</v>
      </c>
      <c r="V365" s="217">
        <f t="shared" si="29"/>
        <v>2.6726217047993392</v>
      </c>
      <c r="W365" s="217">
        <f t="shared" si="44"/>
        <v>5.3461001378410717</v>
      </c>
      <c r="X365" s="217">
        <f t="shared" si="45"/>
        <v>3.8057142982750705</v>
      </c>
      <c r="Y365" s="217">
        <f t="shared" si="30"/>
        <v>6.3663402755283682</v>
      </c>
      <c r="Z365" s="217">
        <f t="shared" si="31"/>
        <v>1.7954962674970849</v>
      </c>
      <c r="AA365" s="217">
        <f t="shared" si="46"/>
        <v>3.8057142982750705</v>
      </c>
      <c r="AB365" s="217">
        <f t="shared" si="32"/>
        <v>6.3663402755283682</v>
      </c>
      <c r="AC365" s="217">
        <f t="shared" si="33"/>
        <v>1.7954962674970849</v>
      </c>
      <c r="AD365" s="217">
        <f t="shared" si="40"/>
        <v>5.2860665834661864</v>
      </c>
      <c r="AE365" s="217">
        <f t="shared" si="34"/>
        <v>0.94326819020488717</v>
      </c>
      <c r="AF365" s="217">
        <f t="shared" si="35"/>
        <v>-3.7365602512724037</v>
      </c>
      <c r="AG365" s="217">
        <f t="shared" si="22"/>
        <v>5.3461001378410717</v>
      </c>
      <c r="AH365" s="284">
        <f t="shared" si="36"/>
        <v>-4.184207945734375E-2</v>
      </c>
      <c r="AI365" s="284">
        <f t="shared" si="37"/>
        <v>-2.8445121521667298</v>
      </c>
      <c r="AM365" s="223"/>
    </row>
    <row r="366" spans="1:39" x14ac:dyDescent="0.25">
      <c r="A366" s="283">
        <v>2010</v>
      </c>
      <c r="B366" s="283">
        <v>2</v>
      </c>
      <c r="C366" s="217">
        <v>9.8706435361307694</v>
      </c>
      <c r="D366" s="217">
        <f>C366/Economics!E366</f>
        <v>4.5418108724358177</v>
      </c>
      <c r="E366" s="217">
        <f t="shared" si="39"/>
        <v>4.0510798229953195</v>
      </c>
      <c r="F366" s="217">
        <f>C366/C$306</f>
        <v>1.1144762975119</v>
      </c>
      <c r="G366" s="217">
        <f>D366/D$306</f>
        <v>0.9879189083356642</v>
      </c>
      <c r="H366" s="284">
        <f t="shared" si="49"/>
        <v>17.959489625635285</v>
      </c>
      <c r="I366" s="284">
        <f t="shared" si="50"/>
        <v>0.25483939120653964</v>
      </c>
      <c r="J366" s="284">
        <f t="shared" si="38"/>
        <v>8.7522849165323322</v>
      </c>
      <c r="K366" s="284">
        <f t="shared" si="25"/>
        <v>0.13232434916478564</v>
      </c>
      <c r="L366" s="217">
        <f t="shared" si="41"/>
        <v>10.612391408875554</v>
      </c>
      <c r="M366" s="217">
        <f t="shared" si="42"/>
        <v>4.9198694920443122</v>
      </c>
      <c r="N366" s="284">
        <f t="shared" si="47"/>
        <v>11.898816530665993</v>
      </c>
      <c r="O366" s="217">
        <f t="shared" si="48"/>
        <v>7.129640145502492</v>
      </c>
      <c r="P366" s="284">
        <f t="shared" si="26"/>
        <v>5.862006834445598</v>
      </c>
      <c r="Q366" s="217">
        <f t="shared" si="27"/>
        <v>3.5017448332596031</v>
      </c>
      <c r="R366" s="284">
        <f t="shared" si="51"/>
        <v>18.192618317261129</v>
      </c>
      <c r="S366" s="284">
        <f t="shared" si="52"/>
        <v>8.5352098322934111E-2</v>
      </c>
      <c r="T366" s="217">
        <f t="shared" si="43"/>
        <v>4.3508244271671757</v>
      </c>
      <c r="U366" s="217">
        <f t="shared" si="28"/>
        <v>6.2343898168030085</v>
      </c>
      <c r="V366" s="217">
        <f t="shared" si="29"/>
        <v>2.5122046135410967</v>
      </c>
      <c r="W366" s="217">
        <f t="shared" si="44"/>
        <v>5.2860665834661864</v>
      </c>
      <c r="X366" s="217">
        <f t="shared" si="45"/>
        <v>3.475439570088565</v>
      </c>
      <c r="Y366" s="217">
        <f t="shared" si="30"/>
        <v>6.3663402755283682</v>
      </c>
      <c r="Z366" s="217">
        <f t="shared" si="31"/>
        <v>1.4652215393105794</v>
      </c>
      <c r="AA366" s="217">
        <f t="shared" si="46"/>
        <v>3.475439570088565</v>
      </c>
      <c r="AB366" s="217">
        <f t="shared" si="32"/>
        <v>6.3663402755283682</v>
      </c>
      <c r="AC366" s="217">
        <f t="shared" si="33"/>
        <v>1.4652215393105794</v>
      </c>
      <c r="AD366" s="217">
        <f t="shared" si="40"/>
        <v>5.2860665834661864</v>
      </c>
      <c r="AE366" s="217">
        <f t="shared" si="34"/>
        <v>0.94326819020488717</v>
      </c>
      <c r="AF366" s="217">
        <f t="shared" si="35"/>
        <v>1.1894744144896183</v>
      </c>
      <c r="AG366" s="217">
        <f t="shared" si="22"/>
        <v>5.2860665834661864</v>
      </c>
      <c r="AH366" s="284">
        <f t="shared" si="36"/>
        <v>-0.10187563383222908</v>
      </c>
      <c r="AI366" s="284">
        <f t="shared" si="37"/>
        <v>-0.70241363157302494</v>
      </c>
      <c r="AM366" s="223"/>
    </row>
    <row r="367" spans="1:39" x14ac:dyDescent="0.25">
      <c r="A367" s="283">
        <v>2010</v>
      </c>
      <c r="B367" s="283">
        <v>3</v>
      </c>
      <c r="C367" s="217">
        <v>9.8475425755312074</v>
      </c>
      <c r="D367" s="217">
        <f>C367/Economics!E367</f>
        <v>4.5319577706352616</v>
      </c>
      <c r="E367" s="217">
        <f t="shared" si="39"/>
        <v>3.8276123036041305</v>
      </c>
      <c r="F367" s="217">
        <f>C367/C$307</f>
        <v>1.0966626756275977</v>
      </c>
      <c r="G367" s="217">
        <f>D367/D$307</f>
        <v>0.9741895979454106</v>
      </c>
      <c r="H367" s="284">
        <f t="shared" si="49"/>
        <v>17.959489625635285</v>
      </c>
      <c r="I367" s="284">
        <f t="shared" si="50"/>
        <v>0.23173843060697763</v>
      </c>
      <c r="J367" s="284">
        <f t="shared" si="38"/>
        <v>8.7522849165323322</v>
      </c>
      <c r="K367" s="284">
        <f t="shared" si="25"/>
        <v>0.12247124736422954</v>
      </c>
      <c r="L367" s="217">
        <f t="shared" si="41"/>
        <v>10.497932325668833</v>
      </c>
      <c r="M367" s="217">
        <f t="shared" si="42"/>
        <v>4.8585302137525215</v>
      </c>
      <c r="N367" s="284">
        <f t="shared" si="47"/>
        <v>11.898816530665993</v>
      </c>
      <c r="O367" s="217">
        <f t="shared" si="48"/>
        <v>7.0151810622957704</v>
      </c>
      <c r="P367" s="284">
        <f t="shared" si="26"/>
        <v>5.862006834445598</v>
      </c>
      <c r="Q367" s="217">
        <f t="shared" si="27"/>
        <v>3.4404055549678123</v>
      </c>
      <c r="R367" s="284">
        <f t="shared" si="51"/>
        <v>18.192618317261129</v>
      </c>
      <c r="S367" s="284">
        <f t="shared" si="52"/>
        <v>6.2251137723372096E-2</v>
      </c>
      <c r="T367" s="217">
        <f t="shared" si="43"/>
        <v>4.1712993099053053</v>
      </c>
      <c r="U367" s="217">
        <f t="shared" si="28"/>
        <v>6.2343898168030085</v>
      </c>
      <c r="V367" s="217">
        <f t="shared" si="29"/>
        <v>2.3326794962792263</v>
      </c>
      <c r="W367" s="217">
        <f t="shared" si="44"/>
        <v>5.2860665834661864</v>
      </c>
      <c r="X367" s="217">
        <f t="shared" si="45"/>
        <v>4.5368843215355401</v>
      </c>
      <c r="Y367" s="217">
        <f t="shared" si="30"/>
        <v>7.4277850269753429</v>
      </c>
      <c r="Z367" s="217">
        <f t="shared" si="31"/>
        <v>1.4652215393105794</v>
      </c>
      <c r="AA367" s="217">
        <f t="shared" si="46"/>
        <v>4.5368843215355401</v>
      </c>
      <c r="AB367" s="217">
        <f t="shared" si="32"/>
        <v>7.4277850269753429</v>
      </c>
      <c r="AC367" s="217">
        <f t="shared" si="33"/>
        <v>1.4652215393105794</v>
      </c>
      <c r="AD367" s="217">
        <f t="shared" si="40"/>
        <v>5.2500582396827431</v>
      </c>
      <c r="AE367" s="217">
        <f t="shared" si="34"/>
        <v>0.90725984642144386</v>
      </c>
      <c r="AF367" s="217">
        <f t="shared" si="35"/>
        <v>-0.91711294822199996</v>
      </c>
      <c r="AG367" s="217">
        <f t="shared" si="22"/>
        <v>5.2860665834661864</v>
      </c>
      <c r="AH367" s="284">
        <f t="shared" si="36"/>
        <v>-0.10187563383222908</v>
      </c>
      <c r="AI367" s="284">
        <f t="shared" si="37"/>
        <v>-0.6341957056692582</v>
      </c>
      <c r="AM367" s="223"/>
    </row>
    <row r="368" spans="1:39" x14ac:dyDescent="0.25">
      <c r="A368" s="283">
        <v>2010</v>
      </c>
      <c r="B368" s="283">
        <v>4</v>
      </c>
      <c r="C368" s="217">
        <v>9.6785144879474547</v>
      </c>
      <c r="D368" s="217">
        <f>C368/Economics!E368</f>
        <v>4.4540419983443291</v>
      </c>
      <c r="E368" s="217">
        <f t="shared" si="39"/>
        <v>4.509270213805137</v>
      </c>
      <c r="F368" s="217">
        <f>C368/C$308</f>
        <v>1.0803690635192322</v>
      </c>
      <c r="G368" s="217">
        <f>D368/D$308</f>
        <v>0.96288100775109697</v>
      </c>
      <c r="H368" s="284">
        <f t="shared" si="49"/>
        <v>17.959489625635285</v>
      </c>
      <c r="I368" s="284">
        <f t="shared" si="50"/>
        <v>6.2710343023224979E-2</v>
      </c>
      <c r="J368" s="284">
        <f t="shared" si="38"/>
        <v>8.7522849165323322</v>
      </c>
      <c r="K368" s="284">
        <f t="shared" si="25"/>
        <v>4.4555475073297046E-2</v>
      </c>
      <c r="L368" s="217">
        <f t="shared" si="41"/>
        <v>10.363965017967692</v>
      </c>
      <c r="M368" s="217">
        <f t="shared" si="42"/>
        <v>4.7891948316590343</v>
      </c>
      <c r="N368" s="284">
        <f t="shared" si="47"/>
        <v>11.898816530665993</v>
      </c>
      <c r="O368" s="217">
        <f t="shared" si="48"/>
        <v>6.8812137545946293</v>
      </c>
      <c r="P368" s="284">
        <f t="shared" si="26"/>
        <v>5.862006834445598</v>
      </c>
      <c r="Q368" s="217">
        <f t="shared" si="27"/>
        <v>3.3710701728743251</v>
      </c>
      <c r="R368" s="284">
        <f t="shared" si="51"/>
        <v>18.192618317261129</v>
      </c>
      <c r="S368" s="284">
        <f t="shared" si="52"/>
        <v>-0.10677694986038055</v>
      </c>
      <c r="T368" s="217">
        <f t="shared" si="43"/>
        <v>3.9842197272891804</v>
      </c>
      <c r="U368" s="217">
        <f t="shared" si="28"/>
        <v>6.2343898168030085</v>
      </c>
      <c r="V368" s="217">
        <f t="shared" si="29"/>
        <v>2.1455999136631014</v>
      </c>
      <c r="W368" s="217">
        <f t="shared" si="44"/>
        <v>5.2500582396827431</v>
      </c>
      <c r="X368" s="217">
        <f t="shared" si="45"/>
        <v>4.4929998844897954</v>
      </c>
      <c r="Y368" s="217">
        <f t="shared" si="30"/>
        <v>7.4277850269753429</v>
      </c>
      <c r="Z368" s="217">
        <f t="shared" si="31"/>
        <v>1.4213371022648347</v>
      </c>
      <c r="AA368" s="217">
        <f t="shared" si="46"/>
        <v>4.4929998844897954</v>
      </c>
      <c r="AB368" s="217">
        <f t="shared" si="32"/>
        <v>7.4277850269753429</v>
      </c>
      <c r="AC368" s="217">
        <f t="shared" si="33"/>
        <v>1.4213371022648347</v>
      </c>
      <c r="AD368" s="217">
        <f t="shared" si="40"/>
        <v>5.2500582396827431</v>
      </c>
      <c r="AE368" s="217">
        <f t="shared" si="34"/>
        <v>0.90725984642144386</v>
      </c>
      <c r="AF368" s="217">
        <f t="shared" si="35"/>
        <v>-0.98517561871237636</v>
      </c>
      <c r="AG368" s="217">
        <f t="shared" si="22"/>
        <v>5.2500582396827431</v>
      </c>
      <c r="AH368" s="284">
        <f t="shared" si="36"/>
        <v>-0.13788397761567239</v>
      </c>
      <c r="AI368" s="284">
        <f t="shared" si="37"/>
        <v>-0.69414060750618489</v>
      </c>
      <c r="AM368" s="223"/>
    </row>
    <row r="369" spans="1:39" x14ac:dyDescent="0.25">
      <c r="A369" s="283">
        <v>2010</v>
      </c>
      <c r="B369" s="283">
        <v>5</v>
      </c>
      <c r="C369" s="217">
        <v>9.7035426417713495</v>
      </c>
      <c r="D369" s="217">
        <f>C369/Economics!E369</f>
        <v>4.4636646467073291</v>
      </c>
      <c r="E369" s="217">
        <f t="shared" si="39"/>
        <v>4.4832214718956402</v>
      </c>
      <c r="F369" s="217">
        <f>C369/C$309</f>
        <v>1.0849026613386252</v>
      </c>
      <c r="G369" s="217">
        <f>D369/D$309</f>
        <v>0.97097682413271214</v>
      </c>
      <c r="H369" s="284">
        <f t="shared" si="49"/>
        <v>17.984517779459182</v>
      </c>
      <c r="I369" s="284">
        <f t="shared" si="50"/>
        <v>6.2710343023224979E-2</v>
      </c>
      <c r="J369" s="284">
        <f t="shared" si="38"/>
        <v>8.7619075648953313</v>
      </c>
      <c r="K369" s="284">
        <f t="shared" si="25"/>
        <v>4.4555475073297046E-2</v>
      </c>
      <c r="L369" s="217">
        <f t="shared" si="41"/>
        <v>10.239875316484696</v>
      </c>
      <c r="M369" s="217">
        <f t="shared" si="42"/>
        <v>4.7254583304849822</v>
      </c>
      <c r="N369" s="284">
        <f t="shared" si="47"/>
        <v>11.898816530665993</v>
      </c>
      <c r="O369" s="217">
        <f t="shared" si="48"/>
        <v>6.7571240531116334</v>
      </c>
      <c r="P369" s="284">
        <f t="shared" si="26"/>
        <v>5.862006834445598</v>
      </c>
      <c r="Q369" s="217">
        <f t="shared" si="27"/>
        <v>3.307333671700273</v>
      </c>
      <c r="R369" s="284">
        <f t="shared" si="51"/>
        <v>18.217646471085025</v>
      </c>
      <c r="S369" s="284">
        <f t="shared" si="52"/>
        <v>-0.10677694986038055</v>
      </c>
      <c r="T369" s="217">
        <f t="shared" si="43"/>
        <v>4.4978688220306848</v>
      </c>
      <c r="U369" s="217">
        <f t="shared" si="28"/>
        <v>6.748038911544513</v>
      </c>
      <c r="V369" s="217">
        <f t="shared" si="29"/>
        <v>2.1455999136631014</v>
      </c>
      <c r="W369" s="217">
        <f t="shared" si="44"/>
        <v>5.2500582396827431</v>
      </c>
      <c r="X369" s="217">
        <f t="shared" si="45"/>
        <v>4.4588533225258296</v>
      </c>
      <c r="Y369" s="217">
        <f t="shared" si="30"/>
        <v>7.4277850269753429</v>
      </c>
      <c r="Z369" s="217">
        <f t="shared" si="31"/>
        <v>1.3871905403008689</v>
      </c>
      <c r="AA369" s="217">
        <f t="shared" si="46"/>
        <v>4.4588533225258296</v>
      </c>
      <c r="AB369" s="217">
        <f t="shared" si="32"/>
        <v>7.4277850269753429</v>
      </c>
      <c r="AC369" s="217">
        <f t="shared" si="33"/>
        <v>1.3871905403008689</v>
      </c>
      <c r="AD369" s="217">
        <f t="shared" si="40"/>
        <v>5.2500582396827431</v>
      </c>
      <c r="AE369" s="217">
        <f t="shared" si="34"/>
        <v>0.90725984642144386</v>
      </c>
      <c r="AF369" s="217">
        <f t="shared" si="35"/>
        <v>-0.89763719805844389</v>
      </c>
      <c r="AG369" s="217">
        <f t="shared" ref="AG369:AG432" si="53">MAX(D358:D369)</f>
        <v>5.2500582396827431</v>
      </c>
      <c r="AH369" s="284">
        <f t="shared" si="36"/>
        <v>-0.13788397761567239</v>
      </c>
      <c r="AI369" s="284">
        <f t="shared" si="37"/>
        <v>-0.62695403647294334</v>
      </c>
      <c r="AM369" s="223"/>
    </row>
    <row r="370" spans="1:39" x14ac:dyDescent="0.25">
      <c r="A370" s="283">
        <v>2010</v>
      </c>
      <c r="B370" s="283">
        <v>6</v>
      </c>
      <c r="C370" s="217">
        <v>9.7218140602733794</v>
      </c>
      <c r="D370" s="217">
        <f>C370/Economics!E370</f>
        <v>4.4677533375704801</v>
      </c>
      <c r="E370" s="217">
        <f t="shared" si="39"/>
        <v>4.4618199942073797</v>
      </c>
      <c r="F370" s="217">
        <f>C370/C$310</f>
        <v>1.0881311008707337</v>
      </c>
      <c r="G370" s="217">
        <f>D370/D$310</f>
        <v>0.97824054638096847</v>
      </c>
      <c r="H370" s="284">
        <f t="shared" ref="H370:H401" si="54">IF(C370&gt;C369,(H369+(C370-C369)),H369)</f>
        <v>18.002789197961214</v>
      </c>
      <c r="I370" s="284">
        <f t="shared" ref="I370:I401" si="55">IF(C370&lt;C369,(I369+(C370-C369)),I369)</f>
        <v>6.2710343023224979E-2</v>
      </c>
      <c r="J370" s="284">
        <f t="shared" si="38"/>
        <v>8.7659962557584823</v>
      </c>
      <c r="K370" s="284">
        <f t="shared" ref="K370:K433" si="56">IF(D370&lt;D369,(K369+(D370-D369)),K369)</f>
        <v>4.4555475073297046E-2</v>
      </c>
      <c r="L370" s="217">
        <f t="shared" si="41"/>
        <v>10.127969972002765</v>
      </c>
      <c r="M370" s="217">
        <f t="shared" si="42"/>
        <v>4.6683134367201573</v>
      </c>
      <c r="N370" s="284">
        <f t="shared" si="47"/>
        <v>11.898816530665993</v>
      </c>
      <c r="O370" s="217">
        <f t="shared" si="48"/>
        <v>6.6452187086297023</v>
      </c>
      <c r="P370" s="284">
        <f t="shared" ref="P370:P433" si="57">IF(M370&gt;M369,(P369+(M370-M369)),P369)</f>
        <v>5.862006834445598</v>
      </c>
      <c r="Q370" s="217">
        <f t="shared" ref="Q370:Q433" si="58">IF(M370&lt;M369,(Q369+(M370-M369)),Q369)</f>
        <v>3.2501887779354481</v>
      </c>
      <c r="R370" s="284">
        <f t="shared" si="51"/>
        <v>18.235917889587057</v>
      </c>
      <c r="S370" s="284">
        <f t="shared" si="52"/>
        <v>-0.10677694986038055</v>
      </c>
      <c r="T370" s="217">
        <f t="shared" si="43"/>
        <v>4.47935443831435</v>
      </c>
      <c r="U370" s="217">
        <f t="shared" ref="U370:U433" si="59">IF(T370&gt;T369,(U369+(T370-T369)),U369)</f>
        <v>6.748038911544513</v>
      </c>
      <c r="V370" s="217">
        <f t="shared" ref="V370:V433" si="60">IF(T370&lt;T369,(V369+(T370-T369)),V369)</f>
        <v>2.1270855299467666</v>
      </c>
      <c r="W370" s="217">
        <f t="shared" si="44"/>
        <v>5.2500582396827431</v>
      </c>
      <c r="X370" s="217">
        <f t="shared" si="45"/>
        <v>4.4657089921389046</v>
      </c>
      <c r="Y370" s="217">
        <f t="shared" ref="Y370:Y433" si="61">IF(X370&gt;X369,(Y369+(X370-X369)),Y369)</f>
        <v>7.434640696588418</v>
      </c>
      <c r="Z370" s="217">
        <f t="shared" ref="Z370:Z433" si="62">IF(X370&lt;X369,(Z369+(X370-X369)),Z369)</f>
        <v>1.3871905403008689</v>
      </c>
      <c r="AA370" s="217">
        <f t="shared" si="46"/>
        <v>4.4657089921389046</v>
      </c>
      <c r="AB370" s="217">
        <f t="shared" ref="AB370:AB433" si="63">IF(AA370&gt;AA369,(AB369+(AA370-AA369)),AB369)</f>
        <v>7.434640696588418</v>
      </c>
      <c r="AC370" s="217">
        <f t="shared" ref="AC370:AC433" si="64">IF(AA370&lt;AA369,(AC369+(AA370-AA369)),AC369)</f>
        <v>1.3871905403008689</v>
      </c>
      <c r="AD370" s="217">
        <f t="shared" si="40"/>
        <v>5.2500582396827431</v>
      </c>
      <c r="AE370" s="217">
        <f t="shared" ref="AE370:AE433" si="65">AD370-AD$304</f>
        <v>0.90725984642144386</v>
      </c>
      <c r="AF370" s="217">
        <f t="shared" ref="AF370:AF433" si="66">D370-D369-AE370</f>
        <v>-0.90317115555829286</v>
      </c>
      <c r="AG370" s="217">
        <f t="shared" si="53"/>
        <v>5.2500582396827431</v>
      </c>
      <c r="AH370" s="284">
        <f t="shared" ref="AH370:AH433" si="67">AG370-AG357</f>
        <v>-0.13788397761567239</v>
      </c>
      <c r="AI370" s="284">
        <f t="shared" ref="AI370:AI433" si="68">D370-D358-AH370</f>
        <v>-0.54785474756222641</v>
      </c>
      <c r="AM370" s="223"/>
    </row>
    <row r="371" spans="1:39" x14ac:dyDescent="0.25">
      <c r="A371" s="283">
        <v>2010</v>
      </c>
      <c r="B371" s="283">
        <v>7</v>
      </c>
      <c r="C371" s="217">
        <v>9.7636541897535842</v>
      </c>
      <c r="D371" s="217">
        <f>C371/Economics!E371</f>
        <v>4.4800899612368301</v>
      </c>
      <c r="E371" s="217">
        <f t="shared" si="39"/>
        <v>4.4705026485048798</v>
      </c>
      <c r="F371" s="217">
        <f>C371/C$311</f>
        <v>1.0894761368578796</v>
      </c>
      <c r="G371" s="217">
        <f>D371/D$311</f>
        <v>0.98282361126956552</v>
      </c>
      <c r="H371" s="284">
        <f t="shared" si="54"/>
        <v>18.04462932744142</v>
      </c>
      <c r="I371" s="284">
        <f t="shared" si="55"/>
        <v>6.2710343023224979E-2</v>
      </c>
      <c r="J371" s="284">
        <f t="shared" si="38"/>
        <v>8.7783328794248323</v>
      </c>
      <c r="K371" s="284">
        <f t="shared" si="56"/>
        <v>4.4555475073297046E-2</v>
      </c>
      <c r="L371" s="217">
        <f t="shared" si="41"/>
        <v>10.015068089322609</v>
      </c>
      <c r="M371" s="217">
        <f t="shared" si="42"/>
        <v>4.6113939708194902</v>
      </c>
      <c r="N371" s="284">
        <f t="shared" si="47"/>
        <v>11.898816530665993</v>
      </c>
      <c r="O371" s="217">
        <f t="shared" si="48"/>
        <v>6.5323168259495468</v>
      </c>
      <c r="P371" s="284">
        <f t="shared" si="57"/>
        <v>5.862006834445598</v>
      </c>
      <c r="Q371" s="217">
        <f t="shared" si="58"/>
        <v>3.193269312034781</v>
      </c>
      <c r="R371" s="284">
        <f t="shared" si="51"/>
        <v>18.277758019067264</v>
      </c>
      <c r="S371" s="284">
        <f t="shared" si="52"/>
        <v>-0.10677694986038055</v>
      </c>
      <c r="T371" s="217">
        <f t="shared" si="43"/>
        <v>4.4663874859647423</v>
      </c>
      <c r="U371" s="217">
        <f t="shared" si="59"/>
        <v>6.748038911544513</v>
      </c>
      <c r="V371" s="217">
        <f t="shared" si="60"/>
        <v>2.1141185775971589</v>
      </c>
      <c r="W371" s="217">
        <f t="shared" si="44"/>
        <v>5.2500582396827431</v>
      </c>
      <c r="X371" s="217">
        <f t="shared" si="45"/>
        <v>4.4739216494036551</v>
      </c>
      <c r="Y371" s="217">
        <f t="shared" si="61"/>
        <v>7.4428533538531685</v>
      </c>
      <c r="Z371" s="217">
        <f t="shared" si="62"/>
        <v>1.3871905403008689</v>
      </c>
      <c r="AA371" s="217">
        <f t="shared" si="46"/>
        <v>4.4739216494036551</v>
      </c>
      <c r="AB371" s="217">
        <f t="shared" si="63"/>
        <v>7.4428533538531685</v>
      </c>
      <c r="AC371" s="217">
        <f t="shared" si="64"/>
        <v>1.3871905403008689</v>
      </c>
      <c r="AD371" s="217">
        <f t="shared" si="40"/>
        <v>5.2500582396827431</v>
      </c>
      <c r="AE371" s="217">
        <f t="shared" si="65"/>
        <v>0.90725984642144386</v>
      </c>
      <c r="AF371" s="217">
        <f t="shared" si="66"/>
        <v>-0.89492322275509384</v>
      </c>
      <c r="AG371" s="217">
        <f t="shared" si="53"/>
        <v>5.2500582396827431</v>
      </c>
      <c r="AH371" s="284">
        <f t="shared" si="67"/>
        <v>-0.13788397761567239</v>
      </c>
      <c r="AI371" s="284">
        <f t="shared" si="68"/>
        <v>-0.54514961319233723</v>
      </c>
      <c r="AM371" s="223"/>
    </row>
    <row r="372" spans="1:39" x14ac:dyDescent="0.25">
      <c r="A372" s="283">
        <v>2010</v>
      </c>
      <c r="B372" s="283">
        <v>8</v>
      </c>
      <c r="C372" s="217">
        <v>9.8359084974627855</v>
      </c>
      <c r="D372" s="217">
        <f>C372/Economics!E372</f>
        <v>4.5030688003975072</v>
      </c>
      <c r="E372" s="217">
        <f t="shared" si="39"/>
        <v>4.4836373664016058</v>
      </c>
      <c r="F372" s="217">
        <f>C372/C$312</f>
        <v>1.0954194950810485</v>
      </c>
      <c r="G372" s="217">
        <f>D372/D$312</f>
        <v>0.98997359862510881</v>
      </c>
      <c r="H372" s="284">
        <f t="shared" si="54"/>
        <v>18.116883635150622</v>
      </c>
      <c r="I372" s="284">
        <f t="shared" si="55"/>
        <v>6.2710343023224979E-2</v>
      </c>
      <c r="J372" s="284">
        <f t="shared" si="38"/>
        <v>8.8013117185855094</v>
      </c>
      <c r="K372" s="284">
        <f t="shared" si="56"/>
        <v>4.4555475073297046E-2</v>
      </c>
      <c r="L372" s="217">
        <f t="shared" si="41"/>
        <v>9.9056404843605055</v>
      </c>
      <c r="M372" s="217">
        <f t="shared" si="42"/>
        <v>4.5565264843876792</v>
      </c>
      <c r="N372" s="284">
        <f t="shared" si="47"/>
        <v>11.898816530665993</v>
      </c>
      <c r="O372" s="217">
        <f t="shared" si="48"/>
        <v>6.4228892209874431</v>
      </c>
      <c r="P372" s="284">
        <f t="shared" si="57"/>
        <v>5.862006834445598</v>
      </c>
      <c r="Q372" s="217">
        <f t="shared" si="58"/>
        <v>3.13840182560297</v>
      </c>
      <c r="R372" s="284">
        <f t="shared" si="51"/>
        <v>18.350012326776465</v>
      </c>
      <c r="S372" s="284">
        <f t="shared" si="52"/>
        <v>-0.10677694986038055</v>
      </c>
      <c r="T372" s="217">
        <f t="shared" si="43"/>
        <v>4.4786441864780366</v>
      </c>
      <c r="U372" s="217">
        <f t="shared" si="59"/>
        <v>6.7602956120578073</v>
      </c>
      <c r="V372" s="217">
        <f t="shared" si="60"/>
        <v>2.1141185775971589</v>
      </c>
      <c r="W372" s="217">
        <f t="shared" si="44"/>
        <v>5.2500582396827431</v>
      </c>
      <c r="X372" s="217">
        <f t="shared" si="45"/>
        <v>4.4915793808171687</v>
      </c>
      <c r="Y372" s="217">
        <f t="shared" si="61"/>
        <v>7.4605110852666821</v>
      </c>
      <c r="Z372" s="217">
        <f t="shared" si="62"/>
        <v>1.3871905403008689</v>
      </c>
      <c r="AA372" s="217">
        <f t="shared" si="46"/>
        <v>4.4915793808171687</v>
      </c>
      <c r="AB372" s="217">
        <f t="shared" si="63"/>
        <v>7.4605110852666821</v>
      </c>
      <c r="AC372" s="217">
        <f t="shared" si="64"/>
        <v>1.3871905403008689</v>
      </c>
      <c r="AD372" s="217">
        <f t="shared" si="40"/>
        <v>5.2500582396827431</v>
      </c>
      <c r="AE372" s="217">
        <f t="shared" si="65"/>
        <v>0.90725984642144386</v>
      </c>
      <c r="AF372" s="217">
        <f t="shared" si="66"/>
        <v>-0.88428100726076675</v>
      </c>
      <c r="AG372" s="217">
        <f t="shared" si="53"/>
        <v>5.2500582396827431</v>
      </c>
      <c r="AH372" s="284">
        <f t="shared" si="67"/>
        <v>-0.13788397761567239</v>
      </c>
      <c r="AI372" s="284">
        <f t="shared" si="68"/>
        <v>-0.52052585956605846</v>
      </c>
      <c r="AM372" s="223"/>
    </row>
    <row r="373" spans="1:39" x14ac:dyDescent="0.25">
      <c r="A373" s="283">
        <v>2010</v>
      </c>
      <c r="B373" s="283">
        <v>9</v>
      </c>
      <c r="C373" s="217">
        <v>9.7922783843907055</v>
      </c>
      <c r="D373" s="217">
        <f>C373/Economics!E373</f>
        <v>4.4706111687663892</v>
      </c>
      <c r="E373" s="217">
        <f t="shared" si="39"/>
        <v>4.4845899768002422</v>
      </c>
      <c r="F373" s="217">
        <f>C373/C$313</f>
        <v>1.0931636630454551</v>
      </c>
      <c r="G373" s="217">
        <f>D373/D$313</f>
        <v>0.98817330373522549</v>
      </c>
      <c r="H373" s="284">
        <f t="shared" si="54"/>
        <v>18.116883635150622</v>
      </c>
      <c r="I373" s="284">
        <f t="shared" si="55"/>
        <v>1.9080229951145E-2</v>
      </c>
      <c r="J373" s="284">
        <f t="shared" si="38"/>
        <v>8.8013117185855094</v>
      </c>
      <c r="K373" s="284">
        <f t="shared" si="56"/>
        <v>1.2097843442179013E-2</v>
      </c>
      <c r="L373" s="217">
        <f t="shared" si="41"/>
        <v>9.7847116413285367</v>
      </c>
      <c r="M373" s="217">
        <f t="shared" si="42"/>
        <v>4.4964970524829679</v>
      </c>
      <c r="N373" s="284">
        <f t="shared" si="47"/>
        <v>11.898816530665993</v>
      </c>
      <c r="O373" s="217">
        <f t="shared" si="48"/>
        <v>6.3019603779554743</v>
      </c>
      <c r="P373" s="284">
        <f t="shared" si="57"/>
        <v>5.862006834445598</v>
      </c>
      <c r="Q373" s="217">
        <f t="shared" si="58"/>
        <v>3.0783723936982588</v>
      </c>
      <c r="R373" s="284">
        <f t="shared" si="51"/>
        <v>18.350012326776465</v>
      </c>
      <c r="S373" s="284">
        <f t="shared" si="52"/>
        <v>-0.15040706293246053</v>
      </c>
      <c r="T373" s="217">
        <f t="shared" si="43"/>
        <v>4.4803808169928017</v>
      </c>
      <c r="U373" s="217">
        <f t="shared" si="59"/>
        <v>6.7620322425725723</v>
      </c>
      <c r="V373" s="217">
        <f t="shared" si="60"/>
        <v>2.1141185775971589</v>
      </c>
      <c r="W373" s="217">
        <f t="shared" si="44"/>
        <v>5.2500582396827431</v>
      </c>
      <c r="X373" s="217">
        <f t="shared" si="45"/>
        <v>4.4868399845819482</v>
      </c>
      <c r="Y373" s="217">
        <f t="shared" si="61"/>
        <v>7.4605110852666821</v>
      </c>
      <c r="Z373" s="217">
        <f t="shared" si="62"/>
        <v>1.3824511440656484</v>
      </c>
      <c r="AA373" s="217">
        <f t="shared" si="46"/>
        <v>4.4868399845819482</v>
      </c>
      <c r="AB373" s="217">
        <f t="shared" si="63"/>
        <v>7.4605110852666821</v>
      </c>
      <c r="AC373" s="217">
        <f t="shared" si="64"/>
        <v>1.3824511440656484</v>
      </c>
      <c r="AD373" s="217">
        <f t="shared" si="40"/>
        <v>5.2500582396827431</v>
      </c>
      <c r="AE373" s="217">
        <f t="shared" si="65"/>
        <v>0.90725984642144386</v>
      </c>
      <c r="AF373" s="217">
        <f t="shared" si="66"/>
        <v>-0.93971747805256189</v>
      </c>
      <c r="AG373" s="217">
        <f t="shared" si="53"/>
        <v>5.2500582396827431</v>
      </c>
      <c r="AH373" s="284">
        <f t="shared" si="67"/>
        <v>-0.13788397761567239</v>
      </c>
      <c r="AI373" s="284">
        <f t="shared" si="68"/>
        <v>-0.58246920524086399</v>
      </c>
      <c r="AM373" s="223"/>
    </row>
    <row r="374" spans="1:39" x14ac:dyDescent="0.25">
      <c r="A374" s="283">
        <v>2010</v>
      </c>
      <c r="B374" s="283">
        <v>10</v>
      </c>
      <c r="C374" s="217">
        <v>9.7730267784073241</v>
      </c>
      <c r="D374" s="217">
        <f>C374/Economics!E374</f>
        <v>4.4483710797078384</v>
      </c>
      <c r="E374" s="217">
        <f t="shared" si="39"/>
        <v>4.4740170162905786</v>
      </c>
      <c r="F374" s="217">
        <f>C374/C$314</f>
        <v>1.097621053112831</v>
      </c>
      <c r="G374" s="217">
        <f>D374/D$314</f>
        <v>0.99137731307828525</v>
      </c>
      <c r="H374" s="284">
        <f t="shared" si="54"/>
        <v>18.116883635150622</v>
      </c>
      <c r="I374" s="284">
        <f t="shared" si="55"/>
        <v>-1.7137603223638109E-4</v>
      </c>
      <c r="J374" s="284">
        <f t="shared" si="38"/>
        <v>8.8013117185855094</v>
      </c>
      <c r="K374" s="284">
        <f t="shared" si="56"/>
        <v>-1.0142245616371781E-2</v>
      </c>
      <c r="L374" s="217">
        <f t="shared" si="41"/>
        <v>9.661655123772606</v>
      </c>
      <c r="M374" s="217">
        <f t="shared" si="42"/>
        <v>4.4352380393362223</v>
      </c>
      <c r="N374" s="284">
        <f t="shared" si="47"/>
        <v>11.898816530665993</v>
      </c>
      <c r="O374" s="217">
        <f t="shared" si="48"/>
        <v>6.1789038603995436</v>
      </c>
      <c r="P374" s="284">
        <f t="shared" si="57"/>
        <v>5.862006834445598</v>
      </c>
      <c r="Q374" s="217">
        <f t="shared" si="58"/>
        <v>3.0171133805515131</v>
      </c>
      <c r="R374" s="284">
        <f t="shared" si="51"/>
        <v>18.350012326776465</v>
      </c>
      <c r="S374" s="284">
        <f t="shared" si="52"/>
        <v>-0.16965866891584191</v>
      </c>
      <c r="T374" s="217">
        <f t="shared" si="43"/>
        <v>4.4755352525271412</v>
      </c>
      <c r="U374" s="217">
        <f t="shared" si="59"/>
        <v>6.7620322425725723</v>
      </c>
      <c r="V374" s="217">
        <f t="shared" si="60"/>
        <v>2.1092730131314985</v>
      </c>
      <c r="W374" s="217">
        <f t="shared" si="44"/>
        <v>5.2500582396827431</v>
      </c>
      <c r="X374" s="217">
        <f t="shared" si="45"/>
        <v>4.4594911242371138</v>
      </c>
      <c r="Y374" s="217">
        <f t="shared" si="61"/>
        <v>7.4605110852666821</v>
      </c>
      <c r="Z374" s="217">
        <f t="shared" si="62"/>
        <v>1.355102283720814</v>
      </c>
      <c r="AA374" s="217">
        <f t="shared" si="46"/>
        <v>4.4594911242371138</v>
      </c>
      <c r="AB374" s="217">
        <f t="shared" si="63"/>
        <v>7.4605110852666821</v>
      </c>
      <c r="AC374" s="217">
        <f t="shared" si="64"/>
        <v>1.355102283720814</v>
      </c>
      <c r="AD374" s="217">
        <f t="shared" si="40"/>
        <v>5.2023603288088287</v>
      </c>
      <c r="AE374" s="217">
        <f t="shared" si="65"/>
        <v>0.85956193554752947</v>
      </c>
      <c r="AF374" s="217">
        <f t="shared" si="66"/>
        <v>-0.88180202460608026</v>
      </c>
      <c r="AG374" s="217">
        <f t="shared" si="53"/>
        <v>5.2500582396827431</v>
      </c>
      <c r="AH374" s="284">
        <f t="shared" si="67"/>
        <v>-0.13788397761567239</v>
      </c>
      <c r="AI374" s="284">
        <f t="shared" si="68"/>
        <v>-0.59722418014527978</v>
      </c>
      <c r="AM374" s="223"/>
    </row>
    <row r="375" spans="1:39" x14ac:dyDescent="0.25">
      <c r="A375" s="283">
        <v>2010</v>
      </c>
      <c r="B375" s="283">
        <v>11</v>
      </c>
      <c r="C375" s="217">
        <v>9.7571685925673926</v>
      </c>
      <c r="D375" s="217">
        <f>C375/Economics!E375</f>
        <v>4.4264856183342109</v>
      </c>
      <c r="E375" s="217">
        <f t="shared" si="39"/>
        <v>4.4484892889361456</v>
      </c>
      <c r="F375" s="217">
        <f>C375/C$315</f>
        <v>1.0824954245413851</v>
      </c>
      <c r="G375" s="217">
        <f>D375/D$315</f>
        <v>0.97620367408384823</v>
      </c>
      <c r="H375" s="284">
        <f t="shared" si="54"/>
        <v>18.116883635150622</v>
      </c>
      <c r="I375" s="284">
        <f t="shared" si="55"/>
        <v>-1.6029561872167974E-2</v>
      </c>
      <c r="J375" s="284">
        <f t="shared" si="38"/>
        <v>8.8013117185855094</v>
      </c>
      <c r="K375" s="284">
        <f t="shared" si="56"/>
        <v>-3.2027706989999238E-2</v>
      </c>
      <c r="L375" s="217">
        <f t="shared" si="41"/>
        <v>9.5241253474017906</v>
      </c>
      <c r="M375" s="217">
        <f t="shared" si="42"/>
        <v>4.3666069875571782</v>
      </c>
      <c r="N375" s="284">
        <f t="shared" si="47"/>
        <v>11.898816530665993</v>
      </c>
      <c r="O375" s="217">
        <f t="shared" si="48"/>
        <v>6.0413740840287282</v>
      </c>
      <c r="P375" s="284">
        <f t="shared" si="57"/>
        <v>5.862006834445598</v>
      </c>
      <c r="Q375" s="217">
        <f t="shared" si="58"/>
        <v>2.9484823287724691</v>
      </c>
      <c r="R375" s="284">
        <f t="shared" si="51"/>
        <v>18.350012326776465</v>
      </c>
      <c r="S375" s="284">
        <f t="shared" si="52"/>
        <v>-0.18551685475577351</v>
      </c>
      <c r="T375" s="217">
        <f t="shared" si="43"/>
        <v>4.4621341668014862</v>
      </c>
      <c r="U375" s="217">
        <f t="shared" si="59"/>
        <v>6.7620322425725723</v>
      </c>
      <c r="V375" s="217">
        <f t="shared" si="60"/>
        <v>2.0958719274058435</v>
      </c>
      <c r="W375" s="217">
        <f t="shared" si="44"/>
        <v>5.2023603288088287</v>
      </c>
      <c r="X375" s="217">
        <f t="shared" si="45"/>
        <v>4.4374283490210242</v>
      </c>
      <c r="Y375" s="217">
        <f t="shared" si="61"/>
        <v>7.4605110852666821</v>
      </c>
      <c r="Z375" s="217">
        <f t="shared" si="62"/>
        <v>1.3330395085047244</v>
      </c>
      <c r="AA375" s="217">
        <f t="shared" si="46"/>
        <v>4.4374283490210242</v>
      </c>
      <c r="AB375" s="217">
        <f t="shared" si="63"/>
        <v>7.4605110852666821</v>
      </c>
      <c r="AC375" s="217">
        <f t="shared" si="64"/>
        <v>1.3330395085047244</v>
      </c>
      <c r="AD375" s="217">
        <f t="shared" si="40"/>
        <v>4.5418108724358177</v>
      </c>
      <c r="AE375" s="217">
        <f t="shared" si="65"/>
        <v>0.19901247917451848</v>
      </c>
      <c r="AF375" s="217">
        <f t="shared" si="66"/>
        <v>-0.22089794054814593</v>
      </c>
      <c r="AG375" s="217">
        <f t="shared" si="53"/>
        <v>5.2023603288088287</v>
      </c>
      <c r="AH375" s="284">
        <f t="shared" si="67"/>
        <v>-0.18558188848958679</v>
      </c>
      <c r="AI375" s="284">
        <f t="shared" si="68"/>
        <v>-0.63799073285894536</v>
      </c>
      <c r="AM375" s="223"/>
    </row>
    <row r="376" spans="1:39" x14ac:dyDescent="0.25">
      <c r="A376" s="283">
        <v>2010</v>
      </c>
      <c r="B376" s="283">
        <v>12</v>
      </c>
      <c r="C376" s="217">
        <v>9.8131377138637159</v>
      </c>
      <c r="D376" s="217">
        <f>C376/Economics!E376</f>
        <v>4.4366835019112427</v>
      </c>
      <c r="E376" s="217">
        <f t="shared" si="39"/>
        <v>4.4371800666510977</v>
      </c>
      <c r="F376" s="217">
        <f>C376/C$316</f>
        <v>1.1086072403486318</v>
      </c>
      <c r="G376" s="217">
        <f>D376/D$316</f>
        <v>0.99790328810535589</v>
      </c>
      <c r="H376" s="284">
        <f t="shared" si="54"/>
        <v>18.172852756446943</v>
      </c>
      <c r="I376" s="284">
        <f t="shared" si="55"/>
        <v>-1.6029561872167974E-2</v>
      </c>
      <c r="J376" s="284">
        <f t="shared" si="38"/>
        <v>8.8115096021625412</v>
      </c>
      <c r="K376" s="284">
        <f t="shared" si="56"/>
        <v>-3.2027706989999238E-2</v>
      </c>
      <c r="L376" s="217">
        <f t="shared" si="41"/>
        <v>9.3994932928683053</v>
      </c>
      <c r="M376" s="217">
        <f t="shared" si="42"/>
        <v>4.3028005853157127</v>
      </c>
      <c r="N376" s="284">
        <f t="shared" si="47"/>
        <v>11.898816530665993</v>
      </c>
      <c r="O376" s="217">
        <f t="shared" si="48"/>
        <v>5.9167420294952429</v>
      </c>
      <c r="P376" s="284">
        <f t="shared" si="57"/>
        <v>5.862006834445598</v>
      </c>
      <c r="Q376" s="217">
        <f t="shared" si="58"/>
        <v>2.8846759265310036</v>
      </c>
      <c r="R376" s="284">
        <f t="shared" si="51"/>
        <v>18.405981448072787</v>
      </c>
      <c r="S376" s="284">
        <f t="shared" si="52"/>
        <v>-0.18551685475577351</v>
      </c>
      <c r="T376" s="217">
        <f t="shared" si="43"/>
        <v>4.4455378421799203</v>
      </c>
      <c r="U376" s="217">
        <f t="shared" si="59"/>
        <v>6.7620322425725723</v>
      </c>
      <c r="V376" s="217">
        <f t="shared" si="60"/>
        <v>2.0792756027842776</v>
      </c>
      <c r="W376" s="217">
        <f t="shared" si="44"/>
        <v>4.5418108724358177</v>
      </c>
      <c r="X376" s="217">
        <f t="shared" si="45"/>
        <v>4.4315845601227268</v>
      </c>
      <c r="Y376" s="217">
        <f t="shared" si="61"/>
        <v>7.4605110852666821</v>
      </c>
      <c r="Z376" s="217">
        <f t="shared" si="62"/>
        <v>1.327195719606427</v>
      </c>
      <c r="AA376" s="217">
        <f t="shared" si="46"/>
        <v>4.4315845601227268</v>
      </c>
      <c r="AB376" s="217">
        <f t="shared" si="63"/>
        <v>7.4605110852666821</v>
      </c>
      <c r="AC376" s="217">
        <f t="shared" si="64"/>
        <v>1.327195719606427</v>
      </c>
      <c r="AD376" s="217">
        <f t="shared" si="40"/>
        <v>4.5418108724358177</v>
      </c>
      <c r="AE376" s="217">
        <f t="shared" si="65"/>
        <v>0.19901247917451848</v>
      </c>
      <c r="AF376" s="217">
        <f t="shared" si="66"/>
        <v>-0.1888145955974867</v>
      </c>
      <c r="AG376" s="217">
        <f t="shared" si="53"/>
        <v>4.5418108724358177</v>
      </c>
      <c r="AH376" s="284">
        <f t="shared" si="67"/>
        <v>-0.83414913292740245</v>
      </c>
      <c r="AI376" s="284">
        <f t="shared" si="68"/>
        <v>6.8472306029816465E-2</v>
      </c>
      <c r="AM376" s="223"/>
    </row>
    <row r="377" spans="1:39" x14ac:dyDescent="0.25">
      <c r="A377" s="283">
        <v>2011</v>
      </c>
      <c r="B377" s="283">
        <v>1</v>
      </c>
      <c r="C377" s="217">
        <v>9.8666790867246377</v>
      </c>
      <c r="D377" s="217">
        <f>C377/Economics!E377</f>
        <v>4.4438094899494835</v>
      </c>
      <c r="E377" s="217">
        <f t="shared" si="39"/>
        <v>4.435659536731646</v>
      </c>
      <c r="F377" s="217">
        <f>C377/C$305</f>
        <v>1.1334447930915466</v>
      </c>
      <c r="G377" s="217">
        <f>D377/D$305</f>
        <v>0.98200708320308916</v>
      </c>
      <c r="H377" s="284">
        <f t="shared" si="54"/>
        <v>18.226394129307863</v>
      </c>
      <c r="I377" s="284">
        <f t="shared" si="55"/>
        <v>-1.6029561872167974E-2</v>
      </c>
      <c r="J377" s="284">
        <f t="shared" si="38"/>
        <v>8.8186355902007811</v>
      </c>
      <c r="K377" s="284">
        <f t="shared" si="56"/>
        <v>-3.2027706989999238E-2</v>
      </c>
      <c r="L377" s="217">
        <f t="shared" si="41"/>
        <v>9.7853258787353585</v>
      </c>
      <c r="M377" s="217">
        <f t="shared" si="42"/>
        <v>4.4723623538330601</v>
      </c>
      <c r="N377" s="284">
        <f t="shared" si="47"/>
        <v>12.284649116533046</v>
      </c>
      <c r="O377" s="217">
        <f t="shared" si="48"/>
        <v>5.9167420294952429</v>
      </c>
      <c r="P377" s="284">
        <f t="shared" si="57"/>
        <v>6.0315686029629454</v>
      </c>
      <c r="Q377" s="217">
        <f t="shared" si="58"/>
        <v>2.8846759265310036</v>
      </c>
      <c r="R377" s="284">
        <f t="shared" si="51"/>
        <v>18.459522820933707</v>
      </c>
      <c r="S377" s="284">
        <f t="shared" si="52"/>
        <v>-0.18551685475577351</v>
      </c>
      <c r="T377" s="217">
        <f t="shared" si="43"/>
        <v>4.4388374224756939</v>
      </c>
      <c r="U377" s="217">
        <f t="shared" si="59"/>
        <v>6.7620322425725723</v>
      </c>
      <c r="V377" s="217">
        <f t="shared" si="60"/>
        <v>2.0725751830800512</v>
      </c>
      <c r="W377" s="217">
        <f t="shared" si="44"/>
        <v>4.5418108724358177</v>
      </c>
      <c r="X377" s="217">
        <f t="shared" si="45"/>
        <v>4.4402464959303636</v>
      </c>
      <c r="Y377" s="217">
        <f t="shared" si="61"/>
        <v>7.4691730210743188</v>
      </c>
      <c r="Z377" s="217">
        <f t="shared" si="62"/>
        <v>1.327195719606427</v>
      </c>
      <c r="AA377" s="217">
        <f t="shared" si="46"/>
        <v>4.4402464959303636</v>
      </c>
      <c r="AB377" s="217">
        <f t="shared" si="63"/>
        <v>7.4691730210743188</v>
      </c>
      <c r="AC377" s="217">
        <f t="shared" si="64"/>
        <v>1.327195719606427</v>
      </c>
      <c r="AD377" s="217">
        <f t="shared" si="40"/>
        <v>4.5319577706352616</v>
      </c>
      <c r="AE377" s="217">
        <f t="shared" si="65"/>
        <v>0.18915937737396238</v>
      </c>
      <c r="AF377" s="217">
        <f t="shared" si="66"/>
        <v>-0.18203338933572155</v>
      </c>
      <c r="AG377" s="217">
        <f t="shared" si="53"/>
        <v>4.5418108724358177</v>
      </c>
      <c r="AH377" s="284">
        <f t="shared" si="67"/>
        <v>-0.80428926540525403</v>
      </c>
      <c r="AI377" s="284">
        <f t="shared" si="68"/>
        <v>2.8390304876134254</v>
      </c>
      <c r="AM377" s="223"/>
    </row>
    <row r="378" spans="1:39" x14ac:dyDescent="0.25">
      <c r="A378" s="283">
        <v>2011</v>
      </c>
      <c r="B378" s="283">
        <v>2</v>
      </c>
      <c r="C378" s="217">
        <v>9.812162602418482</v>
      </c>
      <c r="D378" s="217">
        <f>C378/Economics!E378</f>
        <v>4.4010189560809616</v>
      </c>
      <c r="E378" s="217">
        <f t="shared" si="39"/>
        <v>4.4271706493138963</v>
      </c>
      <c r="F378" s="217">
        <f>C378/C$306</f>
        <v>1.1078733223117383</v>
      </c>
      <c r="G378" s="217">
        <f>D378/D$306</f>
        <v>0.95729434024721372</v>
      </c>
      <c r="H378" s="284">
        <f t="shared" si="54"/>
        <v>18.226394129307863</v>
      </c>
      <c r="I378" s="284">
        <f t="shared" si="55"/>
        <v>-7.0546046178323607E-2</v>
      </c>
      <c r="J378" s="284">
        <f t="shared" si="38"/>
        <v>8.8186355902007811</v>
      </c>
      <c r="K378" s="284">
        <f t="shared" si="56"/>
        <v>-7.4818240858521179E-2</v>
      </c>
      <c r="L378" s="217">
        <f t="shared" si="41"/>
        <v>9.780452467592669</v>
      </c>
      <c r="M378" s="217">
        <f t="shared" si="42"/>
        <v>4.4606296941368226</v>
      </c>
      <c r="N378" s="284">
        <f t="shared" si="47"/>
        <v>12.284649116533046</v>
      </c>
      <c r="O378" s="217">
        <f t="shared" si="48"/>
        <v>5.9118686183525533</v>
      </c>
      <c r="P378" s="284">
        <f t="shared" si="57"/>
        <v>6.0315686029629454</v>
      </c>
      <c r="Q378" s="217">
        <f t="shared" si="58"/>
        <v>2.8729432668347661</v>
      </c>
      <c r="R378" s="284">
        <f t="shared" si="51"/>
        <v>18.459522820933707</v>
      </c>
      <c r="S378" s="284">
        <f t="shared" si="52"/>
        <v>-0.24003333906192914</v>
      </c>
      <c r="T378" s="217">
        <f t="shared" si="43"/>
        <v>4.4269993915689749</v>
      </c>
      <c r="U378" s="217">
        <f t="shared" si="59"/>
        <v>6.7620322425725723</v>
      </c>
      <c r="V378" s="217">
        <f t="shared" si="60"/>
        <v>2.0607371521733322</v>
      </c>
      <c r="W378" s="217">
        <f t="shared" si="44"/>
        <v>4.5319577706352616</v>
      </c>
      <c r="X378" s="217">
        <f t="shared" si="45"/>
        <v>4.4224142230152221</v>
      </c>
      <c r="Y378" s="217">
        <f t="shared" si="61"/>
        <v>7.4691730210743188</v>
      </c>
      <c r="Z378" s="217">
        <f t="shared" si="62"/>
        <v>1.3093634466912856</v>
      </c>
      <c r="AA378" s="217">
        <f t="shared" si="46"/>
        <v>4.4224142230152221</v>
      </c>
      <c r="AB378" s="217">
        <f t="shared" si="63"/>
        <v>7.4691730210743188</v>
      </c>
      <c r="AC378" s="217">
        <f t="shared" si="64"/>
        <v>1.3093634466912856</v>
      </c>
      <c r="AD378" s="217">
        <f t="shared" si="40"/>
        <v>4.5030688003975072</v>
      </c>
      <c r="AE378" s="217">
        <f t="shared" si="65"/>
        <v>0.16027040713620799</v>
      </c>
      <c r="AF378" s="217">
        <f t="shared" si="66"/>
        <v>-0.20306094100472993</v>
      </c>
      <c r="AG378" s="217">
        <f t="shared" si="53"/>
        <v>4.5319577706352616</v>
      </c>
      <c r="AH378" s="284">
        <f t="shared" si="67"/>
        <v>-0.81414236720581012</v>
      </c>
      <c r="AI378" s="284">
        <f t="shared" si="68"/>
        <v>0.67335045085095402</v>
      </c>
      <c r="AM378" s="223"/>
    </row>
    <row r="379" spans="1:39" x14ac:dyDescent="0.25">
      <c r="A379" s="283">
        <v>2011</v>
      </c>
      <c r="B379" s="283">
        <v>3</v>
      </c>
      <c r="C379" s="217">
        <v>9.9003344188646629</v>
      </c>
      <c r="D379" s="217">
        <f>C379/Economics!E379</f>
        <v>4.4242031844854379</v>
      </c>
      <c r="E379" s="217">
        <f t="shared" si="39"/>
        <v>4.4230105435052947</v>
      </c>
      <c r="F379" s="217">
        <f>C379/C$307</f>
        <v>1.1025417915306084</v>
      </c>
      <c r="G379" s="217">
        <f>D379/D$307</f>
        <v>0.95102667316304745</v>
      </c>
      <c r="H379" s="284">
        <f t="shared" si="54"/>
        <v>18.314565945754044</v>
      </c>
      <c r="I379" s="284">
        <f t="shared" si="55"/>
        <v>-7.0546046178323607E-2</v>
      </c>
      <c r="J379" s="284">
        <f t="shared" ref="J379:J442" si="69">IF(D379&gt;D378,(J378+(D379-D378)),J378)</f>
        <v>8.8418198186052575</v>
      </c>
      <c r="K379" s="284">
        <f t="shared" si="56"/>
        <v>-7.4818240858521179E-2</v>
      </c>
      <c r="L379" s="217">
        <f t="shared" si="41"/>
        <v>9.7848517878704548</v>
      </c>
      <c r="M379" s="217">
        <f t="shared" si="42"/>
        <v>4.4516501452910022</v>
      </c>
      <c r="N379" s="284">
        <f t="shared" si="47"/>
        <v>12.289048436810832</v>
      </c>
      <c r="O379" s="217">
        <f t="shared" si="48"/>
        <v>5.9118686183525533</v>
      </c>
      <c r="P379" s="284">
        <f t="shared" si="57"/>
        <v>6.0315686029629454</v>
      </c>
      <c r="Q379" s="217">
        <f t="shared" si="58"/>
        <v>2.8639637179889457</v>
      </c>
      <c r="R379" s="284">
        <f t="shared" si="51"/>
        <v>18.547694637379887</v>
      </c>
      <c r="S379" s="284">
        <f t="shared" si="52"/>
        <v>-0.24003333906192914</v>
      </c>
      <c r="T379" s="217">
        <f t="shared" si="43"/>
        <v>4.4264287831067817</v>
      </c>
      <c r="U379" s="217">
        <f t="shared" si="59"/>
        <v>6.7620322425725723</v>
      </c>
      <c r="V379" s="217">
        <f t="shared" si="60"/>
        <v>2.0601665437111389</v>
      </c>
      <c r="W379" s="217">
        <f t="shared" si="44"/>
        <v>4.5030688003975072</v>
      </c>
      <c r="X379" s="217">
        <f t="shared" si="45"/>
        <v>4.4126110702831998</v>
      </c>
      <c r="Y379" s="217">
        <f t="shared" si="61"/>
        <v>7.4691730210743188</v>
      </c>
      <c r="Z379" s="217">
        <f t="shared" si="62"/>
        <v>1.2995602939592632</v>
      </c>
      <c r="AA379" s="217">
        <f t="shared" si="46"/>
        <v>4.4126110702831998</v>
      </c>
      <c r="AB379" s="217">
        <f t="shared" si="63"/>
        <v>7.4691730210743188</v>
      </c>
      <c r="AC379" s="217">
        <f t="shared" si="64"/>
        <v>1.2995602939592632</v>
      </c>
      <c r="AD379" s="217">
        <f t="shared" si="40"/>
        <v>4.5030688003975072</v>
      </c>
      <c r="AE379" s="217">
        <f t="shared" si="65"/>
        <v>0.16027040713620799</v>
      </c>
      <c r="AF379" s="217">
        <f t="shared" si="66"/>
        <v>-0.13708617873173168</v>
      </c>
      <c r="AG379" s="217">
        <f t="shared" si="53"/>
        <v>4.5030688003975072</v>
      </c>
      <c r="AH379" s="284">
        <f t="shared" si="67"/>
        <v>-0.78299778306867918</v>
      </c>
      <c r="AI379" s="284">
        <f t="shared" si="68"/>
        <v>0.67524319691885548</v>
      </c>
      <c r="AM379" s="223"/>
    </row>
    <row r="380" spans="1:39" x14ac:dyDescent="0.25">
      <c r="A380" s="283">
        <v>2011</v>
      </c>
      <c r="B380" s="283">
        <v>4</v>
      </c>
      <c r="C380" s="217">
        <v>9.8388860711218573</v>
      </c>
      <c r="D380" s="217">
        <f>C380/Economics!E380</f>
        <v>4.3808210833616181</v>
      </c>
      <c r="E380" s="217">
        <f t="shared" ref="E380:E443" si="70">AVERAGE(D378:D380)</f>
        <v>4.4020144079760053</v>
      </c>
      <c r="F380" s="217">
        <f>C380/C$308</f>
        <v>1.0982706224149681</v>
      </c>
      <c r="G380" s="217">
        <f>D380/D$308</f>
        <v>0.9470520082865167</v>
      </c>
      <c r="H380" s="284">
        <f t="shared" si="54"/>
        <v>18.314565945754044</v>
      </c>
      <c r="I380" s="284">
        <f t="shared" si="55"/>
        <v>-0.13199439392112922</v>
      </c>
      <c r="J380" s="284">
        <f t="shared" si="69"/>
        <v>8.8418198186052575</v>
      </c>
      <c r="K380" s="284">
        <f t="shared" si="56"/>
        <v>-0.11820034198234097</v>
      </c>
      <c r="L380" s="217">
        <f t="shared" si="41"/>
        <v>9.7982160864683241</v>
      </c>
      <c r="M380" s="217">
        <f t="shared" si="42"/>
        <v>4.4455484023757768</v>
      </c>
      <c r="N380" s="284">
        <f t="shared" si="47"/>
        <v>12.302412735408701</v>
      </c>
      <c r="O380" s="217">
        <f t="shared" si="48"/>
        <v>5.9118686183525533</v>
      </c>
      <c r="P380" s="284">
        <f t="shared" si="57"/>
        <v>6.0315686029629454</v>
      </c>
      <c r="Q380" s="217">
        <f t="shared" si="58"/>
        <v>2.8578619750737202</v>
      </c>
      <c r="R380" s="284">
        <f t="shared" si="51"/>
        <v>18.547694637379887</v>
      </c>
      <c r="S380" s="284">
        <f t="shared" si="52"/>
        <v>-0.30148168680473475</v>
      </c>
      <c r="T380" s="217">
        <f t="shared" si="43"/>
        <v>4.4124631784693751</v>
      </c>
      <c r="U380" s="217">
        <f t="shared" si="59"/>
        <v>6.7620322425725723</v>
      </c>
      <c r="V380" s="217">
        <f t="shared" si="60"/>
        <v>2.0462009390737323</v>
      </c>
      <c r="W380" s="217">
        <f t="shared" si="44"/>
        <v>4.5030688003975072</v>
      </c>
      <c r="X380" s="217">
        <f t="shared" si="45"/>
        <v>4.402512133923528</v>
      </c>
      <c r="Y380" s="217">
        <f t="shared" si="61"/>
        <v>7.4691730210743188</v>
      </c>
      <c r="Z380" s="217">
        <f t="shared" si="62"/>
        <v>1.2894613575995915</v>
      </c>
      <c r="AA380" s="217">
        <f t="shared" si="46"/>
        <v>4.402512133923528</v>
      </c>
      <c r="AB380" s="217">
        <f t="shared" si="63"/>
        <v>7.4691730210743188</v>
      </c>
      <c r="AC380" s="217">
        <f t="shared" si="64"/>
        <v>1.2894613575995915</v>
      </c>
      <c r="AD380" s="217">
        <f t="shared" ref="AD380:AD443" si="71">MAX(D370:D381)</f>
        <v>4.5030688003975072</v>
      </c>
      <c r="AE380" s="217">
        <f t="shared" si="65"/>
        <v>0.16027040713620799</v>
      </c>
      <c r="AF380" s="217">
        <f t="shared" si="66"/>
        <v>-0.20365250826002779</v>
      </c>
      <c r="AG380" s="217">
        <f t="shared" si="53"/>
        <v>4.5030688003975072</v>
      </c>
      <c r="AH380" s="284">
        <f t="shared" si="67"/>
        <v>-0.78299778306867918</v>
      </c>
      <c r="AI380" s="284">
        <f t="shared" si="68"/>
        <v>0.70977686808596818</v>
      </c>
      <c r="AM380" s="223"/>
    </row>
    <row r="381" spans="1:39" x14ac:dyDescent="0.25">
      <c r="A381" s="283">
        <v>2011</v>
      </c>
      <c r="B381" s="283">
        <v>5</v>
      </c>
      <c r="C381" s="217">
        <v>9.923972916400313</v>
      </c>
      <c r="D381" s="217">
        <f>C381/Economics!E381</f>
        <v>4.4065774916187266</v>
      </c>
      <c r="E381" s="217">
        <f t="shared" si="70"/>
        <v>4.4038672531552612</v>
      </c>
      <c r="F381" s="217">
        <f>C381/C$309</f>
        <v>1.1095478244932759</v>
      </c>
      <c r="G381" s="217">
        <f>D381/D$309</f>
        <v>0.95855870831668821</v>
      </c>
      <c r="H381" s="284">
        <f t="shared" si="54"/>
        <v>18.399652791032501</v>
      </c>
      <c r="I381" s="284">
        <f t="shared" si="55"/>
        <v>-0.13199439392112922</v>
      </c>
      <c r="J381" s="284">
        <f t="shared" si="69"/>
        <v>8.867576226862365</v>
      </c>
      <c r="K381" s="284">
        <f t="shared" si="56"/>
        <v>-0.11820034198234097</v>
      </c>
      <c r="L381" s="217">
        <f t="shared" si="41"/>
        <v>9.8165852760207368</v>
      </c>
      <c r="M381" s="217">
        <f t="shared" si="42"/>
        <v>4.4407911394517265</v>
      </c>
      <c r="N381" s="284">
        <f t="shared" si="47"/>
        <v>12.320781924961114</v>
      </c>
      <c r="O381" s="217">
        <f t="shared" si="48"/>
        <v>5.9118686183525533</v>
      </c>
      <c r="P381" s="284">
        <f t="shared" si="57"/>
        <v>6.0315686029629454</v>
      </c>
      <c r="Q381" s="217">
        <f t="shared" si="58"/>
        <v>2.85310471214967</v>
      </c>
      <c r="R381" s="284">
        <f t="shared" si="51"/>
        <v>18.632781482658345</v>
      </c>
      <c r="S381" s="284">
        <f t="shared" si="52"/>
        <v>-0.30148168680473475</v>
      </c>
      <c r="T381" s="217">
        <f t="shared" si="43"/>
        <v>4.4031551788866858</v>
      </c>
      <c r="U381" s="217">
        <f t="shared" si="59"/>
        <v>6.7620322425725723</v>
      </c>
      <c r="V381" s="217">
        <f t="shared" si="60"/>
        <v>2.0368929394910431</v>
      </c>
      <c r="W381" s="217">
        <f t="shared" si="44"/>
        <v>4.5030688003975072</v>
      </c>
      <c r="X381" s="217">
        <f t="shared" si="45"/>
        <v>4.3936992874901719</v>
      </c>
      <c r="Y381" s="217">
        <f t="shared" si="61"/>
        <v>7.4691730210743188</v>
      </c>
      <c r="Z381" s="217">
        <f t="shared" si="62"/>
        <v>1.2806485111662353</v>
      </c>
      <c r="AA381" s="217">
        <f t="shared" si="46"/>
        <v>4.3936992874901719</v>
      </c>
      <c r="AB381" s="217">
        <f t="shared" si="63"/>
        <v>7.4691730210743188</v>
      </c>
      <c r="AC381" s="217">
        <f t="shared" si="64"/>
        <v>1.2806485111662353</v>
      </c>
      <c r="AD381" s="217">
        <f t="shared" si="71"/>
        <v>4.5030688003975072</v>
      </c>
      <c r="AE381" s="217">
        <f t="shared" si="65"/>
        <v>0.16027040713620799</v>
      </c>
      <c r="AF381" s="217">
        <f t="shared" si="66"/>
        <v>-0.13451399887909954</v>
      </c>
      <c r="AG381" s="217">
        <f t="shared" si="53"/>
        <v>4.5030688003975072</v>
      </c>
      <c r="AH381" s="284">
        <f t="shared" si="67"/>
        <v>-0.74698943928523587</v>
      </c>
      <c r="AI381" s="284">
        <f t="shared" si="68"/>
        <v>0.68990228419663335</v>
      </c>
      <c r="AM381" s="223"/>
    </row>
    <row r="382" spans="1:39" x14ac:dyDescent="0.25">
      <c r="A382" s="283">
        <v>2011</v>
      </c>
      <c r="B382" s="283">
        <v>6</v>
      </c>
      <c r="C382" s="217">
        <v>9.8993780864966787</v>
      </c>
      <c r="D382" s="217">
        <f>C382/Economics!E382</f>
        <v>4.3862012162037516</v>
      </c>
      <c r="E382" s="217">
        <f t="shared" si="70"/>
        <v>4.3911999303946985</v>
      </c>
      <c r="F382" s="217">
        <f>C382/C$310</f>
        <v>1.1080052661377831</v>
      </c>
      <c r="G382" s="217">
        <f>D382/D$310</f>
        <v>0.96038423567253139</v>
      </c>
      <c r="H382" s="284">
        <f t="shared" si="54"/>
        <v>18.399652791032501</v>
      </c>
      <c r="I382" s="284">
        <f t="shared" si="55"/>
        <v>-0.15658922382476348</v>
      </c>
      <c r="J382" s="284">
        <f t="shared" si="69"/>
        <v>8.867576226862365</v>
      </c>
      <c r="K382" s="284">
        <f t="shared" si="56"/>
        <v>-0.13857661739731597</v>
      </c>
      <c r="L382" s="217">
        <f t="shared" si="41"/>
        <v>9.8313822782060125</v>
      </c>
      <c r="M382" s="217">
        <f t="shared" si="42"/>
        <v>4.4339951293378332</v>
      </c>
      <c r="N382" s="284">
        <f t="shared" si="47"/>
        <v>12.33557892714639</v>
      </c>
      <c r="O382" s="217">
        <f t="shared" si="48"/>
        <v>5.9118686183525533</v>
      </c>
      <c r="P382" s="284">
        <f t="shared" si="57"/>
        <v>6.0315686029629454</v>
      </c>
      <c r="Q382" s="217">
        <f t="shared" si="58"/>
        <v>2.8463087020357767</v>
      </c>
      <c r="R382" s="284">
        <f t="shared" si="51"/>
        <v>18.632781482658345</v>
      </c>
      <c r="S382" s="284">
        <f t="shared" si="52"/>
        <v>-0.32607651670836901</v>
      </c>
      <c r="T382" s="217">
        <f t="shared" si="43"/>
        <v>4.3994507439173836</v>
      </c>
      <c r="U382" s="217">
        <f t="shared" si="59"/>
        <v>6.7620322425725723</v>
      </c>
      <c r="V382" s="217">
        <f t="shared" si="60"/>
        <v>2.0331885045217408</v>
      </c>
      <c r="W382" s="217">
        <f t="shared" si="44"/>
        <v>4.5030688003975072</v>
      </c>
      <c r="X382" s="217">
        <f t="shared" si="45"/>
        <v>4.3963893539112391</v>
      </c>
      <c r="Y382" s="217">
        <f t="shared" si="61"/>
        <v>7.471863087495386</v>
      </c>
      <c r="Z382" s="217">
        <f t="shared" si="62"/>
        <v>1.2806485111662353</v>
      </c>
      <c r="AA382" s="217">
        <f t="shared" si="46"/>
        <v>4.3963893539112391</v>
      </c>
      <c r="AB382" s="217">
        <f t="shared" si="63"/>
        <v>7.471863087495386</v>
      </c>
      <c r="AC382" s="217">
        <f t="shared" si="64"/>
        <v>1.2806485111662353</v>
      </c>
      <c r="AD382" s="217">
        <f t="shared" si="71"/>
        <v>4.5030688003975072</v>
      </c>
      <c r="AE382" s="217">
        <f t="shared" si="65"/>
        <v>0.16027040713620799</v>
      </c>
      <c r="AF382" s="217">
        <f t="shared" si="66"/>
        <v>-0.18064668255118299</v>
      </c>
      <c r="AG382" s="217">
        <f t="shared" si="53"/>
        <v>4.5030688003975072</v>
      </c>
      <c r="AH382" s="284">
        <f t="shared" si="67"/>
        <v>-0.74698943928523587</v>
      </c>
      <c r="AI382" s="284">
        <f t="shared" si="68"/>
        <v>0.66543731791850735</v>
      </c>
      <c r="AM382" s="223"/>
    </row>
    <row r="383" spans="1:39" x14ac:dyDescent="0.25">
      <c r="A383" s="283">
        <v>2011</v>
      </c>
      <c r="B383" s="283">
        <v>7</v>
      </c>
      <c r="C383" s="217">
        <v>9.9454741806943421</v>
      </c>
      <c r="D383" s="217">
        <f>C383/Economics!E383</f>
        <v>4.3995037493284235</v>
      </c>
      <c r="E383" s="217">
        <f t="shared" si="70"/>
        <v>4.3974274857169675</v>
      </c>
      <c r="F383" s="217">
        <f>C383/C$311</f>
        <v>1.1097644979042545</v>
      </c>
      <c r="G383" s="217">
        <f>D383/D$311</f>
        <v>0.96514494131167716</v>
      </c>
      <c r="H383" s="284">
        <f t="shared" si="54"/>
        <v>18.445748885230167</v>
      </c>
      <c r="I383" s="284">
        <f t="shared" si="55"/>
        <v>-0.15658922382476348</v>
      </c>
      <c r="J383" s="284">
        <f t="shared" si="69"/>
        <v>8.8808787599870378</v>
      </c>
      <c r="K383" s="284">
        <f t="shared" si="56"/>
        <v>-0.13857661739731597</v>
      </c>
      <c r="L383" s="217">
        <f t="shared" si="41"/>
        <v>9.8465339441177431</v>
      </c>
      <c r="M383" s="217">
        <f t="shared" si="42"/>
        <v>4.4272796116787996</v>
      </c>
      <c r="N383" s="284">
        <f t="shared" si="47"/>
        <v>12.35073059305812</v>
      </c>
      <c r="O383" s="217">
        <f t="shared" si="48"/>
        <v>5.9118686183525533</v>
      </c>
      <c r="P383" s="284">
        <f t="shared" si="57"/>
        <v>6.0315686029629454</v>
      </c>
      <c r="Q383" s="217">
        <f t="shared" si="58"/>
        <v>2.839593184376743</v>
      </c>
      <c r="R383" s="284">
        <f t="shared" si="51"/>
        <v>18.67887757685601</v>
      </c>
      <c r="S383" s="284">
        <f t="shared" si="52"/>
        <v>-0.32607651670836901</v>
      </c>
      <c r="T383" s="217">
        <f t="shared" si="43"/>
        <v>4.3932758851281299</v>
      </c>
      <c r="U383" s="217">
        <f t="shared" si="59"/>
        <v>6.7620322425725723</v>
      </c>
      <c r="V383" s="217">
        <f t="shared" si="60"/>
        <v>2.0270136457324872</v>
      </c>
      <c r="W383" s="217">
        <f t="shared" si="44"/>
        <v>4.5030688003975072</v>
      </c>
      <c r="X383" s="217">
        <f t="shared" si="45"/>
        <v>4.392852482766088</v>
      </c>
      <c r="Y383" s="217">
        <f t="shared" si="61"/>
        <v>7.471863087495386</v>
      </c>
      <c r="Z383" s="217">
        <f t="shared" si="62"/>
        <v>1.2771116400210842</v>
      </c>
      <c r="AA383" s="217">
        <f t="shared" si="46"/>
        <v>4.392852482766088</v>
      </c>
      <c r="AB383" s="217">
        <f t="shared" si="63"/>
        <v>7.471863087495386</v>
      </c>
      <c r="AC383" s="217">
        <f t="shared" si="64"/>
        <v>1.2771116400210842</v>
      </c>
      <c r="AD383" s="217">
        <f t="shared" si="71"/>
        <v>4.4706111687663892</v>
      </c>
      <c r="AE383" s="217">
        <f t="shared" si="65"/>
        <v>0.12781277550508996</v>
      </c>
      <c r="AF383" s="217">
        <f t="shared" si="66"/>
        <v>-0.11451024238041807</v>
      </c>
      <c r="AG383" s="217">
        <f t="shared" si="53"/>
        <v>4.5030688003975072</v>
      </c>
      <c r="AH383" s="284">
        <f t="shared" si="67"/>
        <v>-0.74698943928523587</v>
      </c>
      <c r="AI383" s="284">
        <f t="shared" si="68"/>
        <v>0.66640322737682922</v>
      </c>
      <c r="AM383" s="223"/>
    </row>
    <row r="384" spans="1:39" x14ac:dyDescent="0.25">
      <c r="A384" s="283">
        <v>2011</v>
      </c>
      <c r="B384" s="283">
        <v>8</v>
      </c>
      <c r="C384" s="217">
        <v>9.9713771672607674</v>
      </c>
      <c r="D384" s="217">
        <f>C384/Economics!E384</f>
        <v>4.4047820734553227</v>
      </c>
      <c r="E384" s="217">
        <f t="shared" si="70"/>
        <v>4.3968290129958332</v>
      </c>
      <c r="F384" s="217">
        <f>C384/C$312</f>
        <v>1.1105065632362359</v>
      </c>
      <c r="G384" s="217">
        <f>D384/D$312</f>
        <v>0.96836583088248662</v>
      </c>
      <c r="H384" s="284">
        <f t="shared" si="54"/>
        <v>18.471651871796592</v>
      </c>
      <c r="I384" s="284">
        <f t="shared" si="55"/>
        <v>-0.15658922382476348</v>
      </c>
      <c r="J384" s="284">
        <f t="shared" si="69"/>
        <v>8.8861570841139361</v>
      </c>
      <c r="K384" s="284">
        <f t="shared" si="56"/>
        <v>-0.13857661739731597</v>
      </c>
      <c r="L384" s="217">
        <f t="shared" si="41"/>
        <v>9.8578229999342408</v>
      </c>
      <c r="M384" s="217">
        <f t="shared" si="42"/>
        <v>4.4190890511002836</v>
      </c>
      <c r="N384" s="284">
        <f t="shared" si="47"/>
        <v>12.362019648874618</v>
      </c>
      <c r="O384" s="217">
        <f t="shared" si="48"/>
        <v>5.9118686183525533</v>
      </c>
      <c r="P384" s="284">
        <f t="shared" si="57"/>
        <v>6.0315686029629454</v>
      </c>
      <c r="Q384" s="217">
        <f t="shared" si="58"/>
        <v>2.831402623798227</v>
      </c>
      <c r="R384" s="284">
        <f t="shared" si="51"/>
        <v>18.704780563422435</v>
      </c>
      <c r="S384" s="284">
        <f t="shared" si="52"/>
        <v>-0.32607651670836901</v>
      </c>
      <c r="T384" s="217">
        <f t="shared" si="43"/>
        <v>4.3992661326515563</v>
      </c>
      <c r="U384" s="217">
        <f t="shared" si="59"/>
        <v>6.7680224900959987</v>
      </c>
      <c r="V384" s="217">
        <f t="shared" si="60"/>
        <v>2.0270136457324872</v>
      </c>
      <c r="W384" s="217">
        <f t="shared" si="44"/>
        <v>4.4706111687663892</v>
      </c>
      <c r="X384" s="217">
        <f t="shared" si="45"/>
        <v>4.4021429113918735</v>
      </c>
      <c r="Y384" s="217">
        <f t="shared" si="61"/>
        <v>7.4811535161211715</v>
      </c>
      <c r="Z384" s="217">
        <f t="shared" si="62"/>
        <v>1.2771116400210842</v>
      </c>
      <c r="AA384" s="217">
        <f t="shared" si="46"/>
        <v>4.4021429113918735</v>
      </c>
      <c r="AB384" s="217">
        <f t="shared" si="63"/>
        <v>7.4811535161211715</v>
      </c>
      <c r="AC384" s="217">
        <f t="shared" si="64"/>
        <v>1.2771116400210842</v>
      </c>
      <c r="AD384" s="217">
        <f t="shared" si="71"/>
        <v>4.4483710797078384</v>
      </c>
      <c r="AE384" s="217">
        <f t="shared" si="65"/>
        <v>0.10557268644653917</v>
      </c>
      <c r="AF384" s="217">
        <f t="shared" si="66"/>
        <v>-0.10029436231963995</v>
      </c>
      <c r="AG384" s="217">
        <f t="shared" si="53"/>
        <v>4.4706111687663892</v>
      </c>
      <c r="AH384" s="284">
        <f t="shared" si="67"/>
        <v>-0.7794470709163539</v>
      </c>
      <c r="AI384" s="284">
        <f t="shared" si="68"/>
        <v>0.68116034397416936</v>
      </c>
      <c r="AM384" s="223"/>
    </row>
    <row r="385" spans="1:39" x14ac:dyDescent="0.25">
      <c r="A385" s="283">
        <v>2011</v>
      </c>
      <c r="B385" s="283">
        <v>9</v>
      </c>
      <c r="C385" s="217">
        <v>9.8953149752959924</v>
      </c>
      <c r="D385" s="217">
        <f>C385/Economics!E385</f>
        <v>4.3651788770146389</v>
      </c>
      <c r="E385" s="217">
        <f t="shared" si="70"/>
        <v>4.389821566599462</v>
      </c>
      <c r="F385" s="217">
        <f>C385/C$313</f>
        <v>1.1046661809192613</v>
      </c>
      <c r="G385" s="217">
        <f>D385/D$313</f>
        <v>0.96486879969144135</v>
      </c>
      <c r="H385" s="284">
        <f t="shared" si="54"/>
        <v>18.471651871796592</v>
      </c>
      <c r="I385" s="284">
        <f t="shared" si="55"/>
        <v>-0.23265141578953852</v>
      </c>
      <c r="J385" s="284">
        <f t="shared" si="69"/>
        <v>8.8861570841139361</v>
      </c>
      <c r="K385" s="284">
        <f t="shared" si="56"/>
        <v>-0.17817981383799975</v>
      </c>
      <c r="L385" s="217">
        <f t="shared" si="41"/>
        <v>9.8664093825096817</v>
      </c>
      <c r="M385" s="217">
        <f t="shared" si="42"/>
        <v>4.4103030267876377</v>
      </c>
      <c r="N385" s="284">
        <f t="shared" si="47"/>
        <v>12.370606031450059</v>
      </c>
      <c r="O385" s="217">
        <f t="shared" si="48"/>
        <v>5.9118686183525533</v>
      </c>
      <c r="P385" s="284">
        <f t="shared" si="57"/>
        <v>6.0315686029629454</v>
      </c>
      <c r="Q385" s="217">
        <f t="shared" si="58"/>
        <v>2.8226165994855812</v>
      </c>
      <c r="R385" s="284">
        <f t="shared" si="51"/>
        <v>18.704780563422435</v>
      </c>
      <c r="S385" s="284">
        <f t="shared" si="52"/>
        <v>-0.40213870867314405</v>
      </c>
      <c r="T385" s="217">
        <f t="shared" si="43"/>
        <v>4.3889164790005344</v>
      </c>
      <c r="U385" s="217">
        <f t="shared" si="59"/>
        <v>6.7680224900959987</v>
      </c>
      <c r="V385" s="217">
        <f t="shared" si="60"/>
        <v>2.0166639920814653</v>
      </c>
      <c r="W385" s="217">
        <f t="shared" si="44"/>
        <v>4.4483710797078384</v>
      </c>
      <c r="X385" s="217">
        <f t="shared" si="45"/>
        <v>4.3849804752349808</v>
      </c>
      <c r="Y385" s="217">
        <f t="shared" si="61"/>
        <v>7.4811535161211715</v>
      </c>
      <c r="Z385" s="217">
        <f t="shared" si="62"/>
        <v>1.2599492038641915</v>
      </c>
      <c r="AA385" s="217">
        <f t="shared" si="46"/>
        <v>4.3849804752349808</v>
      </c>
      <c r="AB385" s="217">
        <f t="shared" si="63"/>
        <v>7.4811535161211715</v>
      </c>
      <c r="AC385" s="217">
        <f t="shared" si="64"/>
        <v>1.2599492038641915</v>
      </c>
      <c r="AD385" s="217">
        <f t="shared" si="71"/>
        <v>4.4438094899494835</v>
      </c>
      <c r="AE385" s="217">
        <f t="shared" si="65"/>
        <v>0.10101109668818431</v>
      </c>
      <c r="AF385" s="217">
        <f t="shared" si="66"/>
        <v>-0.14061429312886808</v>
      </c>
      <c r="AG385" s="217">
        <f t="shared" si="53"/>
        <v>4.4483710797078384</v>
      </c>
      <c r="AH385" s="284">
        <f t="shared" si="67"/>
        <v>-0.8016871599749047</v>
      </c>
      <c r="AI385" s="284">
        <f t="shared" si="68"/>
        <v>0.69625486822315441</v>
      </c>
      <c r="AM385" s="223"/>
    </row>
    <row r="386" spans="1:39" x14ac:dyDescent="0.25">
      <c r="A386" s="283">
        <v>2011</v>
      </c>
      <c r="B386" s="283">
        <v>10</v>
      </c>
      <c r="C386" s="217">
        <v>9.9130662971575862</v>
      </c>
      <c r="D386" s="217">
        <f>C386/Economics!E386</f>
        <v>4.366265053151003</v>
      </c>
      <c r="E386" s="217">
        <f t="shared" si="70"/>
        <v>4.3787420012069882</v>
      </c>
      <c r="F386" s="217">
        <f>C386/C$314</f>
        <v>1.1133490693695436</v>
      </c>
      <c r="G386" s="217">
        <f>D386/D$314</f>
        <v>0.97307891788217316</v>
      </c>
      <c r="H386" s="284">
        <f t="shared" si="54"/>
        <v>18.489403193658184</v>
      </c>
      <c r="I386" s="284">
        <f t="shared" si="55"/>
        <v>-0.23265141578953852</v>
      </c>
      <c r="J386" s="284">
        <f t="shared" si="69"/>
        <v>8.8872432602503011</v>
      </c>
      <c r="K386" s="284">
        <f t="shared" si="56"/>
        <v>-0.17817981383799975</v>
      </c>
      <c r="L386" s="217">
        <f t="shared" si="41"/>
        <v>9.8780793424055364</v>
      </c>
      <c r="M386" s="217">
        <f t="shared" si="42"/>
        <v>4.4034608579079011</v>
      </c>
      <c r="N386" s="284">
        <f t="shared" si="47"/>
        <v>12.382275991345914</v>
      </c>
      <c r="O386" s="217">
        <f t="shared" si="48"/>
        <v>5.9118686183525533</v>
      </c>
      <c r="P386" s="284">
        <f t="shared" si="57"/>
        <v>6.0315686029629454</v>
      </c>
      <c r="Q386" s="217">
        <f t="shared" si="58"/>
        <v>2.8157744306058445</v>
      </c>
      <c r="R386" s="284">
        <f t="shared" si="51"/>
        <v>18.722531885284027</v>
      </c>
      <c r="S386" s="284">
        <f t="shared" si="52"/>
        <v>-0.40213870867314405</v>
      </c>
      <c r="T386" s="217">
        <f t="shared" si="43"/>
        <v>4.3839324382373475</v>
      </c>
      <c r="U386" s="217">
        <f t="shared" si="59"/>
        <v>6.7680224900959987</v>
      </c>
      <c r="V386" s="217">
        <f t="shared" si="60"/>
        <v>2.0116799513182784</v>
      </c>
      <c r="W386" s="217">
        <f t="shared" si="44"/>
        <v>4.4438094899494835</v>
      </c>
      <c r="X386" s="217">
        <f t="shared" si="45"/>
        <v>4.3657219650828214</v>
      </c>
      <c r="Y386" s="217">
        <f t="shared" si="61"/>
        <v>7.4811535161211715</v>
      </c>
      <c r="Z386" s="217">
        <f t="shared" si="62"/>
        <v>1.2406906937120321</v>
      </c>
      <c r="AA386" s="217">
        <f t="shared" si="46"/>
        <v>4.3657219650828214</v>
      </c>
      <c r="AB386" s="217">
        <f t="shared" si="63"/>
        <v>7.4811535161211715</v>
      </c>
      <c r="AC386" s="217">
        <f t="shared" si="64"/>
        <v>1.2406906937120321</v>
      </c>
      <c r="AD386" s="217">
        <f t="shared" si="71"/>
        <v>4.4438094899494835</v>
      </c>
      <c r="AE386" s="217">
        <f t="shared" si="65"/>
        <v>0.10101109668818431</v>
      </c>
      <c r="AF386" s="217">
        <f t="shared" si="66"/>
        <v>-9.9924920551820229E-2</v>
      </c>
      <c r="AG386" s="217">
        <f t="shared" si="53"/>
        <v>4.4438094899494835</v>
      </c>
      <c r="AH386" s="284">
        <f t="shared" si="67"/>
        <v>-0.80624874973325955</v>
      </c>
      <c r="AI386" s="284">
        <f t="shared" si="68"/>
        <v>0.72414272317642414</v>
      </c>
      <c r="AM386" s="223"/>
    </row>
    <row r="387" spans="1:39" x14ac:dyDescent="0.25">
      <c r="A387" s="283">
        <v>2011</v>
      </c>
      <c r="B387" s="283">
        <v>11</v>
      </c>
      <c r="C387" s="217">
        <v>9.9173117377189346</v>
      </c>
      <c r="D387" s="217">
        <f>C387/Economics!E387</f>
        <v>4.3596240012269423</v>
      </c>
      <c r="E387" s="217">
        <f t="shared" si="70"/>
        <v>4.3636893104641947</v>
      </c>
      <c r="F387" s="217">
        <f>C387/C$315</f>
        <v>1.1002622818272443</v>
      </c>
      <c r="G387" s="217">
        <f>D387/D$315</f>
        <v>0.96145821642214102</v>
      </c>
      <c r="H387" s="284">
        <f t="shared" si="54"/>
        <v>18.493648634219532</v>
      </c>
      <c r="I387" s="284">
        <f t="shared" si="55"/>
        <v>-0.23265141578953852</v>
      </c>
      <c r="J387" s="284">
        <f t="shared" si="69"/>
        <v>8.8872432602503011</v>
      </c>
      <c r="K387" s="284">
        <f t="shared" si="56"/>
        <v>-0.18482086576206047</v>
      </c>
      <c r="L387" s="217">
        <f t="shared" si="41"/>
        <v>9.8914246045014966</v>
      </c>
      <c r="M387" s="217">
        <f t="shared" si="42"/>
        <v>4.3978890564822954</v>
      </c>
      <c r="N387" s="284">
        <f t="shared" si="47"/>
        <v>12.395621253441874</v>
      </c>
      <c r="O387" s="217">
        <f t="shared" si="48"/>
        <v>5.9118686183525533</v>
      </c>
      <c r="P387" s="284">
        <f t="shared" si="57"/>
        <v>6.0315686029629454</v>
      </c>
      <c r="Q387" s="217">
        <f t="shared" si="58"/>
        <v>2.8102026291802389</v>
      </c>
      <c r="R387" s="284">
        <f t="shared" si="51"/>
        <v>18.726777325845376</v>
      </c>
      <c r="S387" s="284">
        <f t="shared" si="52"/>
        <v>-0.40213870867314405</v>
      </c>
      <c r="T387" s="217">
        <f t="shared" si="43"/>
        <v>4.3739625012119774</v>
      </c>
      <c r="U387" s="217">
        <f t="shared" si="59"/>
        <v>6.7680224900959987</v>
      </c>
      <c r="V387" s="217">
        <f t="shared" si="60"/>
        <v>2.0017100142929083</v>
      </c>
      <c r="W387" s="217">
        <f t="shared" si="44"/>
        <v>4.4438094899494835</v>
      </c>
      <c r="X387" s="217">
        <f t="shared" si="45"/>
        <v>4.3629445271889722</v>
      </c>
      <c r="Y387" s="217">
        <f t="shared" si="61"/>
        <v>7.4811535161211715</v>
      </c>
      <c r="Z387" s="217">
        <f t="shared" si="62"/>
        <v>1.2379132558181829</v>
      </c>
      <c r="AA387" s="217">
        <f t="shared" si="46"/>
        <v>4.3629445271889722</v>
      </c>
      <c r="AB387" s="217">
        <f t="shared" si="63"/>
        <v>7.4811535161211715</v>
      </c>
      <c r="AC387" s="217">
        <f t="shared" si="64"/>
        <v>1.2379132558181829</v>
      </c>
      <c r="AD387" s="217">
        <f t="shared" si="71"/>
        <v>4.4438094899494835</v>
      </c>
      <c r="AE387" s="217">
        <f t="shared" si="65"/>
        <v>0.10101109668818431</v>
      </c>
      <c r="AF387" s="217">
        <f t="shared" si="66"/>
        <v>-0.10765214861224504</v>
      </c>
      <c r="AG387" s="217">
        <f t="shared" si="53"/>
        <v>4.4438094899494835</v>
      </c>
      <c r="AH387" s="284">
        <f t="shared" si="67"/>
        <v>-0.80624874973325955</v>
      </c>
      <c r="AI387" s="284">
        <f t="shared" si="68"/>
        <v>0.73938713262599087</v>
      </c>
      <c r="AM387" s="223"/>
    </row>
    <row r="388" spans="1:39" x14ac:dyDescent="0.25">
      <c r="A388" s="283">
        <v>2011</v>
      </c>
      <c r="B388" s="283">
        <v>12</v>
      </c>
      <c r="C388" s="217">
        <v>9.8561564223152978</v>
      </c>
      <c r="D388" s="217">
        <f>C388/Economics!E388</f>
        <v>4.3243248002287942</v>
      </c>
      <c r="E388" s="217">
        <f t="shared" si="70"/>
        <v>4.3500712848689131</v>
      </c>
      <c r="F388" s="217">
        <f>C388/C$316</f>
        <v>1.1134671386859896</v>
      </c>
      <c r="G388" s="217">
        <f>D388/D$316</f>
        <v>0.97263145661053241</v>
      </c>
      <c r="H388" s="284">
        <f t="shared" si="54"/>
        <v>18.493648634219532</v>
      </c>
      <c r="I388" s="284">
        <f t="shared" si="55"/>
        <v>-0.29380673119317535</v>
      </c>
      <c r="J388" s="284">
        <f t="shared" si="69"/>
        <v>8.8872432602503011</v>
      </c>
      <c r="K388" s="284">
        <f t="shared" si="56"/>
        <v>-0.22012006676020857</v>
      </c>
      <c r="L388" s="217">
        <f t="shared" si="41"/>
        <v>9.8950094968724631</v>
      </c>
      <c r="M388" s="217">
        <f t="shared" si="42"/>
        <v>4.3885258313420925</v>
      </c>
      <c r="N388" s="284">
        <f t="shared" si="47"/>
        <v>12.39920614581284</v>
      </c>
      <c r="O388" s="217">
        <f t="shared" si="48"/>
        <v>5.9118686183525533</v>
      </c>
      <c r="P388" s="284">
        <f t="shared" si="57"/>
        <v>6.0315686029629454</v>
      </c>
      <c r="Q388" s="217">
        <f t="shared" si="58"/>
        <v>2.800839404040036</v>
      </c>
      <c r="R388" s="284">
        <f t="shared" si="51"/>
        <v>18.726777325845376</v>
      </c>
      <c r="S388" s="284">
        <f t="shared" si="52"/>
        <v>-0.46329402407678089</v>
      </c>
      <c r="T388" s="217">
        <f t="shared" si="43"/>
        <v>4.3538481829053453</v>
      </c>
      <c r="U388" s="217">
        <f t="shared" si="59"/>
        <v>6.7680224900959987</v>
      </c>
      <c r="V388" s="217">
        <f t="shared" si="60"/>
        <v>1.9815956959862762</v>
      </c>
      <c r="W388" s="217">
        <f t="shared" si="44"/>
        <v>4.4438094899494835</v>
      </c>
      <c r="X388" s="217">
        <f t="shared" si="45"/>
        <v>4.3419744007278682</v>
      </c>
      <c r="Y388" s="217">
        <f t="shared" si="61"/>
        <v>7.4811535161211715</v>
      </c>
      <c r="Z388" s="217">
        <f t="shared" si="62"/>
        <v>1.2169431293570789</v>
      </c>
      <c r="AA388" s="217">
        <f t="shared" si="46"/>
        <v>4.3419744007278682</v>
      </c>
      <c r="AB388" s="217">
        <f t="shared" si="63"/>
        <v>7.4811535161211715</v>
      </c>
      <c r="AC388" s="217">
        <f t="shared" si="64"/>
        <v>1.2169431293570789</v>
      </c>
      <c r="AD388" s="217">
        <f t="shared" si="71"/>
        <v>4.4242031844854379</v>
      </c>
      <c r="AE388" s="217">
        <f t="shared" si="65"/>
        <v>8.1404791224138684E-2</v>
      </c>
      <c r="AF388" s="217">
        <f t="shared" si="66"/>
        <v>-0.11670399222228678</v>
      </c>
      <c r="AG388" s="217">
        <f t="shared" si="53"/>
        <v>4.4438094899494835</v>
      </c>
      <c r="AH388" s="284">
        <f t="shared" si="67"/>
        <v>-0.75855083885934516</v>
      </c>
      <c r="AI388" s="284">
        <f t="shared" si="68"/>
        <v>0.64619213717689661</v>
      </c>
      <c r="AM388" s="223"/>
    </row>
    <row r="389" spans="1:39" x14ac:dyDescent="0.25">
      <c r="A389" s="283">
        <v>2012</v>
      </c>
      <c r="B389" s="283">
        <v>1</v>
      </c>
      <c r="C389" s="217">
        <v>9.5635869940743596</v>
      </c>
      <c r="D389" s="217">
        <f>C389/Economics!E389</f>
        <v>4.188982637459997</v>
      </c>
      <c r="E389" s="217">
        <f t="shared" si="70"/>
        <v>4.2909771463052442</v>
      </c>
      <c r="F389" s="217">
        <f>C389/C$305</f>
        <v>1.0986267807469574</v>
      </c>
      <c r="G389" s="217">
        <f>D389/D$305</f>
        <v>0.92569463895879966</v>
      </c>
      <c r="H389" s="284">
        <f t="shared" si="54"/>
        <v>18.493648634219532</v>
      </c>
      <c r="I389" s="284">
        <f t="shared" si="55"/>
        <v>-0.58637615943411348</v>
      </c>
      <c r="J389" s="284">
        <f t="shared" si="69"/>
        <v>8.8872432602503011</v>
      </c>
      <c r="K389" s="284">
        <f t="shared" si="56"/>
        <v>-0.35546222952900575</v>
      </c>
      <c r="L389" s="217">
        <f t="shared" ref="L389:L452" si="72">AVERAGE(C378:C389)</f>
        <v>9.8697518224849379</v>
      </c>
      <c r="M389" s="217">
        <f t="shared" ref="M389:M452" si="73">AVERAGE(D378:D389)</f>
        <v>4.367290260301302</v>
      </c>
      <c r="N389" s="284">
        <f t="shared" si="47"/>
        <v>12.39920614581284</v>
      </c>
      <c r="O389" s="217">
        <f t="shared" si="48"/>
        <v>5.886610943965028</v>
      </c>
      <c r="P389" s="284">
        <f t="shared" si="57"/>
        <v>6.0315686029629454</v>
      </c>
      <c r="Q389" s="217">
        <f t="shared" si="58"/>
        <v>2.7796038329992454</v>
      </c>
      <c r="R389" s="284">
        <f t="shared" si="51"/>
        <v>18.726777325845376</v>
      </c>
      <c r="S389" s="284">
        <f t="shared" si="52"/>
        <v>-0.75586345231771901</v>
      </c>
      <c r="T389" s="217">
        <f t="shared" ref="T389:T452" si="74">AVERAGE(D386:D389)</f>
        <v>4.3097991230166839</v>
      </c>
      <c r="U389" s="217">
        <f t="shared" si="59"/>
        <v>6.7680224900959987</v>
      </c>
      <c r="V389" s="217">
        <f t="shared" si="60"/>
        <v>1.9375466360976148</v>
      </c>
      <c r="W389" s="217">
        <f t="shared" ref="W389:W452" si="75">MAX(D378:D389)</f>
        <v>4.4242031844854379</v>
      </c>
      <c r="X389" s="217">
        <f t="shared" ref="X389:X452" si="76">AVERAGE(D388:D389)</f>
        <v>4.2566537188443956</v>
      </c>
      <c r="Y389" s="217">
        <f t="shared" si="61"/>
        <v>7.4811535161211715</v>
      </c>
      <c r="Z389" s="217">
        <f t="shared" si="62"/>
        <v>1.1316224474736063</v>
      </c>
      <c r="AA389" s="217">
        <f t="shared" ref="AA389:AA452" si="77">AVERAGE(D388:D389)</f>
        <v>4.2566537188443956</v>
      </c>
      <c r="AB389" s="217">
        <f t="shared" si="63"/>
        <v>7.4811535161211715</v>
      </c>
      <c r="AC389" s="217">
        <f t="shared" si="64"/>
        <v>1.1316224474736063</v>
      </c>
      <c r="AD389" s="217">
        <f t="shared" si="71"/>
        <v>4.4242031844854379</v>
      </c>
      <c r="AE389" s="217">
        <f t="shared" si="65"/>
        <v>8.1404791224138684E-2</v>
      </c>
      <c r="AF389" s="217">
        <f t="shared" si="66"/>
        <v>-0.21674695399293586</v>
      </c>
      <c r="AG389" s="217">
        <f t="shared" si="53"/>
        <v>4.4242031844854379</v>
      </c>
      <c r="AH389" s="284">
        <f t="shared" si="67"/>
        <v>-0.11760768795037979</v>
      </c>
      <c r="AI389" s="284">
        <f t="shared" si="68"/>
        <v>-0.13721916453910676</v>
      </c>
      <c r="AM389" s="223"/>
    </row>
    <row r="390" spans="1:39" x14ac:dyDescent="0.25">
      <c r="A390" s="283">
        <v>2012</v>
      </c>
      <c r="B390" s="283">
        <v>2</v>
      </c>
      <c r="C390" s="217">
        <v>9.6047007498239765</v>
      </c>
      <c r="D390" s="217">
        <f>C390/Economics!E390</f>
        <v>4.2025992244970212</v>
      </c>
      <c r="E390" s="217">
        <f t="shared" si="70"/>
        <v>4.2386355540619371</v>
      </c>
      <c r="F390" s="217">
        <f>C390/C$306</f>
        <v>1.0844491842088728</v>
      </c>
      <c r="G390" s="217">
        <f>D390/D$306</f>
        <v>0.91413477017169154</v>
      </c>
      <c r="H390" s="284">
        <f t="shared" si="54"/>
        <v>18.534762389969149</v>
      </c>
      <c r="I390" s="284">
        <f t="shared" si="55"/>
        <v>-0.58637615943411348</v>
      </c>
      <c r="J390" s="284">
        <f t="shared" si="69"/>
        <v>8.9008598472873253</v>
      </c>
      <c r="K390" s="284">
        <f t="shared" si="56"/>
        <v>-0.35546222952900575</v>
      </c>
      <c r="L390" s="217">
        <f t="shared" si="72"/>
        <v>9.8524633347687303</v>
      </c>
      <c r="M390" s="217">
        <f t="shared" si="73"/>
        <v>4.350755282669307</v>
      </c>
      <c r="N390" s="284">
        <f t="shared" ref="N390:N453" si="78">IF(L390&gt;L389,(N389+(L390-L389)),N389)</f>
        <v>12.39920614581284</v>
      </c>
      <c r="O390" s="217">
        <f t="shared" ref="O390:O453" si="79">IF(L390&lt;L389,(O389+(L390-L389)),O389)</f>
        <v>5.8693224562488204</v>
      </c>
      <c r="P390" s="284">
        <f t="shared" si="57"/>
        <v>6.0315686029629454</v>
      </c>
      <c r="Q390" s="217">
        <f t="shared" si="58"/>
        <v>2.7630688553672504</v>
      </c>
      <c r="R390" s="284">
        <f t="shared" si="51"/>
        <v>18.767891081594993</v>
      </c>
      <c r="S390" s="284">
        <f t="shared" si="52"/>
        <v>-0.75586345231771901</v>
      </c>
      <c r="T390" s="217">
        <f t="shared" si="74"/>
        <v>4.2688826658531891</v>
      </c>
      <c r="U390" s="217">
        <f t="shared" si="59"/>
        <v>6.7680224900959987</v>
      </c>
      <c r="V390" s="217">
        <f t="shared" si="60"/>
        <v>1.89663017893412</v>
      </c>
      <c r="W390" s="217">
        <f t="shared" si="75"/>
        <v>4.4242031844854379</v>
      </c>
      <c r="X390" s="217">
        <f t="shared" si="76"/>
        <v>4.1957909309785091</v>
      </c>
      <c r="Y390" s="217">
        <f t="shared" si="61"/>
        <v>7.4811535161211715</v>
      </c>
      <c r="Z390" s="217">
        <f t="shared" si="62"/>
        <v>1.0707596596077198</v>
      </c>
      <c r="AA390" s="217">
        <f t="shared" si="77"/>
        <v>4.1957909309785091</v>
      </c>
      <c r="AB390" s="217">
        <f t="shared" si="63"/>
        <v>7.4811535161211715</v>
      </c>
      <c r="AC390" s="217">
        <f t="shared" si="64"/>
        <v>1.0707596596077198</v>
      </c>
      <c r="AD390" s="217">
        <f t="shared" si="71"/>
        <v>4.4065774916187266</v>
      </c>
      <c r="AE390" s="217">
        <f t="shared" si="65"/>
        <v>6.3779098357427344E-2</v>
      </c>
      <c r="AF390" s="217">
        <f t="shared" si="66"/>
        <v>-5.0162511320403169E-2</v>
      </c>
      <c r="AG390" s="217">
        <f t="shared" si="53"/>
        <v>4.4242031844854379</v>
      </c>
      <c r="AH390" s="284">
        <f t="shared" si="67"/>
        <v>-0.11760768795037979</v>
      </c>
      <c r="AI390" s="284">
        <f t="shared" si="68"/>
        <v>-8.0812043633560648E-2</v>
      </c>
      <c r="AM390" s="223"/>
    </row>
    <row r="391" spans="1:39" x14ac:dyDescent="0.25">
      <c r="A391" s="283">
        <v>2012</v>
      </c>
      <c r="B391" s="283">
        <v>3</v>
      </c>
      <c r="C391" s="217">
        <v>9.5840590837394455</v>
      </c>
      <c r="D391" s="217">
        <f>C391/Economics!E391</f>
        <v>4.1908239457846586</v>
      </c>
      <c r="E391" s="217">
        <f t="shared" si="70"/>
        <v>4.1941352692472256</v>
      </c>
      <c r="F391" s="217">
        <f>C391/C$307</f>
        <v>1.0673200747831968</v>
      </c>
      <c r="G391" s="217">
        <f>D391/D$307</f>
        <v>0.90085947429992808</v>
      </c>
      <c r="H391" s="284">
        <f t="shared" si="54"/>
        <v>18.534762389969149</v>
      </c>
      <c r="I391" s="284">
        <f t="shared" si="55"/>
        <v>-0.60701782551864447</v>
      </c>
      <c r="J391" s="284">
        <f t="shared" si="69"/>
        <v>8.9008598472873253</v>
      </c>
      <c r="K391" s="284">
        <f t="shared" si="56"/>
        <v>-0.36723750824136836</v>
      </c>
      <c r="L391" s="217">
        <f t="shared" si="72"/>
        <v>9.8261070568416287</v>
      </c>
      <c r="M391" s="217">
        <f t="shared" si="73"/>
        <v>4.3313070127775752</v>
      </c>
      <c r="N391" s="284">
        <f t="shared" si="78"/>
        <v>12.39920614581284</v>
      </c>
      <c r="O391" s="217">
        <f t="shared" si="79"/>
        <v>5.8429661783217188</v>
      </c>
      <c r="P391" s="284">
        <f t="shared" si="57"/>
        <v>6.0315686029629454</v>
      </c>
      <c r="Q391" s="217">
        <f t="shared" si="58"/>
        <v>2.7436205854755187</v>
      </c>
      <c r="R391" s="284">
        <f t="shared" si="51"/>
        <v>18.767891081594993</v>
      </c>
      <c r="S391" s="284">
        <f t="shared" si="52"/>
        <v>-0.77650511840225001</v>
      </c>
      <c r="T391" s="217">
        <f t="shared" si="74"/>
        <v>4.2266826519926175</v>
      </c>
      <c r="U391" s="217">
        <f t="shared" si="59"/>
        <v>6.7680224900959987</v>
      </c>
      <c r="V391" s="217">
        <f t="shared" si="60"/>
        <v>1.8544301650735484</v>
      </c>
      <c r="W391" s="217">
        <f t="shared" si="75"/>
        <v>4.4065774916187266</v>
      </c>
      <c r="X391" s="217">
        <f t="shared" si="76"/>
        <v>4.1967115851408394</v>
      </c>
      <c r="Y391" s="217">
        <f t="shared" si="61"/>
        <v>7.4820741702835019</v>
      </c>
      <c r="Z391" s="217">
        <f t="shared" si="62"/>
        <v>1.0707596596077198</v>
      </c>
      <c r="AA391" s="217">
        <f t="shared" si="77"/>
        <v>4.1967115851408394</v>
      </c>
      <c r="AB391" s="217">
        <f t="shared" si="63"/>
        <v>7.4820741702835019</v>
      </c>
      <c r="AC391" s="217">
        <f t="shared" si="64"/>
        <v>1.0707596596077198</v>
      </c>
      <c r="AD391" s="217">
        <f t="shared" si="71"/>
        <v>4.4065774916187266</v>
      </c>
      <c r="AE391" s="217">
        <f t="shared" si="65"/>
        <v>6.3779098357427344E-2</v>
      </c>
      <c r="AF391" s="217">
        <f t="shared" si="66"/>
        <v>-7.5554377069789957E-2</v>
      </c>
      <c r="AG391" s="217">
        <f t="shared" si="53"/>
        <v>4.4065774916187266</v>
      </c>
      <c r="AH391" s="284">
        <f t="shared" si="67"/>
        <v>-0.12538027901653503</v>
      </c>
      <c r="AI391" s="284">
        <f t="shared" si="68"/>
        <v>-0.10799895968424433</v>
      </c>
      <c r="AM391" s="223"/>
    </row>
    <row r="392" spans="1:39" x14ac:dyDescent="0.25">
      <c r="A392" s="283">
        <v>2012</v>
      </c>
      <c r="B392" s="283">
        <v>4</v>
      </c>
      <c r="C392" s="217">
        <v>9.5083732361349078</v>
      </c>
      <c r="D392" s="217">
        <f>C392/Economics!E392</f>
        <v>4.1546498687565414</v>
      </c>
      <c r="E392" s="217">
        <f t="shared" si="70"/>
        <v>4.1826910130127404</v>
      </c>
      <c r="F392" s="217">
        <f>C392/C$308</f>
        <v>1.0613769604319645</v>
      </c>
      <c r="G392" s="217">
        <f>D392/D$308</f>
        <v>0.8981579998500947</v>
      </c>
      <c r="H392" s="284">
        <f t="shared" si="54"/>
        <v>18.534762389969149</v>
      </c>
      <c r="I392" s="284">
        <f t="shared" si="55"/>
        <v>-0.68270367312318214</v>
      </c>
      <c r="J392" s="284">
        <f t="shared" si="69"/>
        <v>8.9008598472873253</v>
      </c>
      <c r="K392" s="284">
        <f t="shared" si="56"/>
        <v>-0.40341158526948551</v>
      </c>
      <c r="L392" s="217">
        <f t="shared" si="72"/>
        <v>9.7985643205927158</v>
      </c>
      <c r="M392" s="217">
        <f t="shared" si="73"/>
        <v>4.3124594115604848</v>
      </c>
      <c r="N392" s="284">
        <f t="shared" si="78"/>
        <v>12.39920614581284</v>
      </c>
      <c r="O392" s="217">
        <f t="shared" si="79"/>
        <v>5.8154234420728059</v>
      </c>
      <c r="P392" s="284">
        <f t="shared" si="57"/>
        <v>6.0315686029629454</v>
      </c>
      <c r="Q392" s="217">
        <f t="shared" si="58"/>
        <v>2.7247729842584283</v>
      </c>
      <c r="R392" s="284">
        <f t="shared" si="51"/>
        <v>18.767891081594993</v>
      </c>
      <c r="S392" s="284">
        <f t="shared" si="52"/>
        <v>-0.85219096600678768</v>
      </c>
      <c r="T392" s="217">
        <f t="shared" si="74"/>
        <v>4.1842639191245539</v>
      </c>
      <c r="U392" s="217">
        <f t="shared" si="59"/>
        <v>6.7680224900959987</v>
      </c>
      <c r="V392" s="217">
        <f t="shared" si="60"/>
        <v>1.8120114322054848</v>
      </c>
      <c r="W392" s="217">
        <f t="shared" si="75"/>
        <v>4.4065774916187266</v>
      </c>
      <c r="X392" s="217">
        <f t="shared" si="76"/>
        <v>4.1727369072706004</v>
      </c>
      <c r="Y392" s="217">
        <f t="shared" si="61"/>
        <v>7.4820741702835019</v>
      </c>
      <c r="Z392" s="217">
        <f t="shared" si="62"/>
        <v>1.0467849817374808</v>
      </c>
      <c r="AA392" s="217">
        <f t="shared" si="77"/>
        <v>4.1727369072706004</v>
      </c>
      <c r="AB392" s="217">
        <f t="shared" si="63"/>
        <v>7.4820741702835019</v>
      </c>
      <c r="AC392" s="217">
        <f t="shared" si="64"/>
        <v>1.0467849817374808</v>
      </c>
      <c r="AD392" s="217">
        <f t="shared" si="71"/>
        <v>4.4047820734553227</v>
      </c>
      <c r="AE392" s="217">
        <f t="shared" si="65"/>
        <v>6.1983680194023449E-2</v>
      </c>
      <c r="AF392" s="217">
        <f t="shared" si="66"/>
        <v>-9.8157757222140596E-2</v>
      </c>
      <c r="AG392" s="217">
        <f t="shared" si="53"/>
        <v>4.4065774916187266</v>
      </c>
      <c r="AH392" s="284">
        <f t="shared" si="67"/>
        <v>-9.6491308778780649E-2</v>
      </c>
      <c r="AI392" s="284">
        <f t="shared" si="68"/>
        <v>-0.12967990582629607</v>
      </c>
      <c r="AM392" s="223"/>
    </row>
    <row r="393" spans="1:39" x14ac:dyDescent="0.25">
      <c r="A393" s="283">
        <v>2012</v>
      </c>
      <c r="B393" s="283">
        <v>5</v>
      </c>
      <c r="C393" s="217">
        <v>9.5779718626296049</v>
      </c>
      <c r="D393" s="217">
        <f>C393/Economics!E393</f>
        <v>4.1806019184553893</v>
      </c>
      <c r="E393" s="217">
        <f t="shared" si="70"/>
        <v>4.1753585776655298</v>
      </c>
      <c r="F393" s="217">
        <f>C393/C$309</f>
        <v>1.0708632452710543</v>
      </c>
      <c r="G393" s="217">
        <f>D393/D$309</f>
        <v>0.90940245180365431</v>
      </c>
      <c r="H393" s="284">
        <f t="shared" si="54"/>
        <v>18.604361016463848</v>
      </c>
      <c r="I393" s="284">
        <f t="shared" si="55"/>
        <v>-0.68270367312318214</v>
      </c>
      <c r="J393" s="284">
        <f t="shared" si="69"/>
        <v>8.9268118969861732</v>
      </c>
      <c r="K393" s="284">
        <f t="shared" si="56"/>
        <v>-0.40341158526948551</v>
      </c>
      <c r="L393" s="217">
        <f t="shared" si="72"/>
        <v>9.7697308994451593</v>
      </c>
      <c r="M393" s="217">
        <f t="shared" si="73"/>
        <v>4.2936281137968741</v>
      </c>
      <c r="N393" s="284">
        <f t="shared" si="78"/>
        <v>12.39920614581284</v>
      </c>
      <c r="O393" s="217">
        <f t="shared" si="79"/>
        <v>5.7865900209252494</v>
      </c>
      <c r="P393" s="284">
        <f t="shared" si="57"/>
        <v>6.0315686029629454</v>
      </c>
      <c r="Q393" s="217">
        <f t="shared" si="58"/>
        <v>2.7059416864948176</v>
      </c>
      <c r="R393" s="284">
        <f t="shared" si="51"/>
        <v>18.837489708089691</v>
      </c>
      <c r="S393" s="284">
        <f t="shared" si="52"/>
        <v>-0.85219096600678768</v>
      </c>
      <c r="T393" s="217">
        <f t="shared" si="74"/>
        <v>4.1821687393734024</v>
      </c>
      <c r="U393" s="217">
        <f t="shared" si="59"/>
        <v>6.7680224900959987</v>
      </c>
      <c r="V393" s="217">
        <f t="shared" si="60"/>
        <v>1.8099162524543333</v>
      </c>
      <c r="W393" s="217">
        <f t="shared" si="75"/>
        <v>4.4047820734553227</v>
      </c>
      <c r="X393" s="217">
        <f t="shared" si="76"/>
        <v>4.1676258936059654</v>
      </c>
      <c r="Y393" s="217">
        <f t="shared" si="61"/>
        <v>7.4820741702835019</v>
      </c>
      <c r="Z393" s="217">
        <f t="shared" si="62"/>
        <v>1.0416739680728457</v>
      </c>
      <c r="AA393" s="217">
        <f t="shared" si="77"/>
        <v>4.1676258936059654</v>
      </c>
      <c r="AB393" s="217">
        <f t="shared" si="63"/>
        <v>7.4820741702835019</v>
      </c>
      <c r="AC393" s="217">
        <f t="shared" si="64"/>
        <v>1.0416739680728457</v>
      </c>
      <c r="AD393" s="217">
        <f t="shared" si="71"/>
        <v>4.4047820734553227</v>
      </c>
      <c r="AE393" s="217">
        <f t="shared" si="65"/>
        <v>6.1983680194023449E-2</v>
      </c>
      <c r="AF393" s="217">
        <f t="shared" si="66"/>
        <v>-3.6031630495175548E-2</v>
      </c>
      <c r="AG393" s="217">
        <f t="shared" si="53"/>
        <v>4.4047820734553227</v>
      </c>
      <c r="AH393" s="284">
        <f t="shared" si="67"/>
        <v>-9.8286726942184544E-2</v>
      </c>
      <c r="AI393" s="284">
        <f t="shared" si="68"/>
        <v>-0.12768884622115273</v>
      </c>
      <c r="AM393" s="223"/>
    </row>
    <row r="394" spans="1:39" x14ac:dyDescent="0.25">
      <c r="A394" s="283">
        <v>2012</v>
      </c>
      <c r="B394" s="283">
        <v>6</v>
      </c>
      <c r="C394" s="217">
        <v>9.5965062190352874</v>
      </c>
      <c r="D394" s="217">
        <f>C394/Economics!E394</f>
        <v>4.1823983996577088</v>
      </c>
      <c r="E394" s="217">
        <f t="shared" si="70"/>
        <v>4.1725500622898801</v>
      </c>
      <c r="F394" s="217">
        <f>C394/C$310</f>
        <v>1.0741058008198596</v>
      </c>
      <c r="G394" s="217">
        <f>D394/D$310</f>
        <v>0.91576042510191569</v>
      </c>
      <c r="H394" s="284">
        <f t="shared" si="54"/>
        <v>18.622895372869529</v>
      </c>
      <c r="I394" s="284">
        <f t="shared" si="55"/>
        <v>-0.68270367312318214</v>
      </c>
      <c r="J394" s="284">
        <f t="shared" si="69"/>
        <v>8.9286083781884926</v>
      </c>
      <c r="K394" s="284">
        <f t="shared" si="56"/>
        <v>-0.40341158526948551</v>
      </c>
      <c r="L394" s="217">
        <f t="shared" si="72"/>
        <v>9.74449157715671</v>
      </c>
      <c r="M394" s="217">
        <f t="shared" si="73"/>
        <v>4.2766445457513695</v>
      </c>
      <c r="N394" s="284">
        <f t="shared" si="78"/>
        <v>12.39920614581284</v>
      </c>
      <c r="O394" s="217">
        <f t="shared" si="79"/>
        <v>5.7613506986368002</v>
      </c>
      <c r="P394" s="284">
        <f t="shared" si="57"/>
        <v>6.0315686029629454</v>
      </c>
      <c r="Q394" s="217">
        <f t="shared" si="58"/>
        <v>2.688958118449313</v>
      </c>
      <c r="R394" s="284">
        <f t="shared" si="51"/>
        <v>18.856024064495372</v>
      </c>
      <c r="S394" s="284">
        <f t="shared" si="52"/>
        <v>-0.85219096600678768</v>
      </c>
      <c r="T394" s="217">
        <f t="shared" si="74"/>
        <v>4.1771185331635747</v>
      </c>
      <c r="U394" s="217">
        <f t="shared" si="59"/>
        <v>6.7680224900959987</v>
      </c>
      <c r="V394" s="217">
        <f t="shared" si="60"/>
        <v>1.8048660462445056</v>
      </c>
      <c r="W394" s="217">
        <f t="shared" si="75"/>
        <v>4.4047820734553227</v>
      </c>
      <c r="X394" s="217">
        <f t="shared" si="76"/>
        <v>4.181500159056549</v>
      </c>
      <c r="Y394" s="217">
        <f t="shared" si="61"/>
        <v>7.4959484357340855</v>
      </c>
      <c r="Z394" s="217">
        <f t="shared" si="62"/>
        <v>1.0416739680728457</v>
      </c>
      <c r="AA394" s="217">
        <f t="shared" si="77"/>
        <v>4.181500159056549</v>
      </c>
      <c r="AB394" s="217">
        <f t="shared" si="63"/>
        <v>7.4959484357340855</v>
      </c>
      <c r="AC394" s="217">
        <f t="shared" si="64"/>
        <v>1.0416739680728457</v>
      </c>
      <c r="AD394" s="217">
        <f t="shared" si="71"/>
        <v>4.4047820734553227</v>
      </c>
      <c r="AE394" s="217">
        <f t="shared" si="65"/>
        <v>6.1983680194023449E-2</v>
      </c>
      <c r="AF394" s="217">
        <f t="shared" si="66"/>
        <v>-6.0187198991703994E-2</v>
      </c>
      <c r="AG394" s="217">
        <f t="shared" si="53"/>
        <v>4.4047820734553227</v>
      </c>
      <c r="AH394" s="284">
        <f t="shared" si="67"/>
        <v>-9.8286726942184544E-2</v>
      </c>
      <c r="AI394" s="284">
        <f t="shared" si="68"/>
        <v>-0.10551608960385828</v>
      </c>
      <c r="AM394" s="223"/>
    </row>
    <row r="395" spans="1:39" x14ac:dyDescent="0.25">
      <c r="A395" s="283">
        <v>2012</v>
      </c>
      <c r="B395" s="283">
        <v>7</v>
      </c>
      <c r="C395" s="217">
        <v>9.6121086438075896</v>
      </c>
      <c r="D395" s="217">
        <f>C395/Economics!E395</f>
        <v>4.1816078520164544</v>
      </c>
      <c r="E395" s="217">
        <f t="shared" si="70"/>
        <v>4.1815360567098514</v>
      </c>
      <c r="F395" s="217">
        <f>C395/C$311</f>
        <v>1.0725659459860513</v>
      </c>
      <c r="G395" s="217">
        <f>D395/D$311</f>
        <v>0.91734384032265814</v>
      </c>
      <c r="H395" s="284">
        <f t="shared" si="54"/>
        <v>18.638497797641833</v>
      </c>
      <c r="I395" s="284">
        <f t="shared" si="55"/>
        <v>-0.68270367312318214</v>
      </c>
      <c r="J395" s="284">
        <f t="shared" si="69"/>
        <v>8.9286083781884926</v>
      </c>
      <c r="K395" s="284">
        <f t="shared" si="56"/>
        <v>-0.40420213291073992</v>
      </c>
      <c r="L395" s="217">
        <f t="shared" si="72"/>
        <v>9.7167111157494777</v>
      </c>
      <c r="M395" s="217">
        <f t="shared" si="73"/>
        <v>4.258486554308706</v>
      </c>
      <c r="N395" s="284">
        <f t="shared" si="78"/>
        <v>12.39920614581284</v>
      </c>
      <c r="O395" s="217">
        <f t="shared" si="79"/>
        <v>5.7335702372295678</v>
      </c>
      <c r="P395" s="284">
        <f t="shared" si="57"/>
        <v>6.0315686029629454</v>
      </c>
      <c r="Q395" s="217">
        <f t="shared" si="58"/>
        <v>2.6708001270066495</v>
      </c>
      <c r="R395" s="284">
        <f t="shared" si="51"/>
        <v>18.871626489267676</v>
      </c>
      <c r="S395" s="284">
        <f t="shared" si="52"/>
        <v>-0.85219096600678768</v>
      </c>
      <c r="T395" s="217">
        <f t="shared" si="74"/>
        <v>4.1748145097215232</v>
      </c>
      <c r="U395" s="217">
        <f t="shared" si="59"/>
        <v>6.7680224900959987</v>
      </c>
      <c r="V395" s="217">
        <f t="shared" si="60"/>
        <v>1.8025620228024541</v>
      </c>
      <c r="W395" s="217">
        <f t="shared" si="75"/>
        <v>4.4047820734553227</v>
      </c>
      <c r="X395" s="217">
        <f t="shared" si="76"/>
        <v>4.1820031258370811</v>
      </c>
      <c r="Y395" s="217">
        <f t="shared" si="61"/>
        <v>7.4964514025146176</v>
      </c>
      <c r="Z395" s="217">
        <f t="shared" si="62"/>
        <v>1.0416739680728457</v>
      </c>
      <c r="AA395" s="217">
        <f t="shared" si="77"/>
        <v>4.1820031258370811</v>
      </c>
      <c r="AB395" s="217">
        <f t="shared" si="63"/>
        <v>7.4964514025146176</v>
      </c>
      <c r="AC395" s="217">
        <f t="shared" si="64"/>
        <v>1.0416739680728457</v>
      </c>
      <c r="AD395" s="217">
        <f t="shared" si="71"/>
        <v>4.366265053151003</v>
      </c>
      <c r="AE395" s="217">
        <f t="shared" si="65"/>
        <v>2.3466659889703756E-2</v>
      </c>
      <c r="AF395" s="217">
        <f t="shared" si="66"/>
        <v>-2.4257207530958169E-2</v>
      </c>
      <c r="AG395" s="217">
        <f t="shared" si="53"/>
        <v>4.4047820734553227</v>
      </c>
      <c r="AH395" s="284">
        <f t="shared" si="67"/>
        <v>-9.8286726942184544E-2</v>
      </c>
      <c r="AI395" s="284">
        <f t="shared" si="68"/>
        <v>-0.11960917036978458</v>
      </c>
      <c r="AM395" s="223"/>
    </row>
    <row r="396" spans="1:39" x14ac:dyDescent="0.25">
      <c r="A396" s="283">
        <v>2012</v>
      </c>
      <c r="B396" s="283">
        <v>8</v>
      </c>
      <c r="C396" s="217">
        <v>9.6463533180970504</v>
      </c>
      <c r="D396" s="217">
        <f>C396/Economics!E396</f>
        <v>4.1873811053503172</v>
      </c>
      <c r="E396" s="217">
        <f t="shared" si="70"/>
        <v>4.1837957856748265</v>
      </c>
      <c r="F396" s="217">
        <f>C396/C$312</f>
        <v>1.0743088433375545</v>
      </c>
      <c r="G396" s="217">
        <f>D396/D$312</f>
        <v>0.92057148700737279</v>
      </c>
      <c r="H396" s="284">
        <f t="shared" si="54"/>
        <v>18.672742471931294</v>
      </c>
      <c r="I396" s="284">
        <f t="shared" si="55"/>
        <v>-0.68270367312318214</v>
      </c>
      <c r="J396" s="284">
        <f t="shared" si="69"/>
        <v>8.9343816315223563</v>
      </c>
      <c r="K396" s="284">
        <f t="shared" si="56"/>
        <v>-0.40420213291073992</v>
      </c>
      <c r="L396" s="217">
        <f t="shared" si="72"/>
        <v>9.6896257949858366</v>
      </c>
      <c r="M396" s="217">
        <f t="shared" si="73"/>
        <v>4.2403698069666218</v>
      </c>
      <c r="N396" s="284">
        <f t="shared" si="78"/>
        <v>12.39920614581284</v>
      </c>
      <c r="O396" s="217">
        <f t="shared" si="79"/>
        <v>5.7064849164659268</v>
      </c>
      <c r="P396" s="284">
        <f t="shared" si="57"/>
        <v>6.0315686029629454</v>
      </c>
      <c r="Q396" s="217">
        <f t="shared" si="58"/>
        <v>2.6526833796645652</v>
      </c>
      <c r="R396" s="284">
        <f t="shared" si="51"/>
        <v>18.905871163557137</v>
      </c>
      <c r="S396" s="284">
        <f t="shared" si="52"/>
        <v>-0.85219096600678768</v>
      </c>
      <c r="T396" s="217">
        <f t="shared" si="74"/>
        <v>4.1829973188699672</v>
      </c>
      <c r="U396" s="217">
        <f t="shared" si="59"/>
        <v>6.7762052992444426</v>
      </c>
      <c r="V396" s="217">
        <f t="shared" si="60"/>
        <v>1.8025620228024541</v>
      </c>
      <c r="W396" s="217">
        <f t="shared" si="75"/>
        <v>4.366265053151003</v>
      </c>
      <c r="X396" s="217">
        <f t="shared" si="76"/>
        <v>4.1844944786833853</v>
      </c>
      <c r="Y396" s="217">
        <f t="shared" si="61"/>
        <v>7.4989427553609218</v>
      </c>
      <c r="Z396" s="217">
        <f t="shared" si="62"/>
        <v>1.0416739680728457</v>
      </c>
      <c r="AA396" s="217">
        <f t="shared" si="77"/>
        <v>4.1844944786833853</v>
      </c>
      <c r="AB396" s="217">
        <f t="shared" si="63"/>
        <v>7.4989427553609218</v>
      </c>
      <c r="AC396" s="217">
        <f t="shared" si="64"/>
        <v>1.0416739680728457</v>
      </c>
      <c r="AD396" s="217">
        <f t="shared" si="71"/>
        <v>4.366265053151003</v>
      </c>
      <c r="AE396" s="217">
        <f t="shared" si="65"/>
        <v>2.3466659889703756E-2</v>
      </c>
      <c r="AF396" s="217">
        <f t="shared" si="66"/>
        <v>-1.7693406555840951E-2</v>
      </c>
      <c r="AG396" s="217">
        <f t="shared" si="53"/>
        <v>4.366265053151003</v>
      </c>
      <c r="AH396" s="284">
        <f t="shared" si="67"/>
        <v>-0.13680374724650424</v>
      </c>
      <c r="AI396" s="284">
        <f t="shared" si="68"/>
        <v>-8.0597220858501295E-2</v>
      </c>
      <c r="AM396" s="223"/>
    </row>
    <row r="397" spans="1:39" x14ac:dyDescent="0.25">
      <c r="A397" s="283">
        <v>2012</v>
      </c>
      <c r="B397" s="283">
        <v>9</v>
      </c>
      <c r="C397" s="217">
        <v>9.6223687816245818</v>
      </c>
      <c r="D397" s="217">
        <f>C397/Economics!E397</f>
        <v>4.1674778395885976</v>
      </c>
      <c r="E397" s="217">
        <f t="shared" si="70"/>
        <v>4.1788222656517897</v>
      </c>
      <c r="F397" s="217">
        <f>C397/C$313</f>
        <v>1.0741957582887349</v>
      </c>
      <c r="G397" s="217">
        <f>D397/D$313</f>
        <v>0.92116943064989687</v>
      </c>
      <c r="H397" s="284">
        <f t="shared" si="54"/>
        <v>18.672742471931294</v>
      </c>
      <c r="I397" s="284">
        <f t="shared" si="55"/>
        <v>-0.70668820959565082</v>
      </c>
      <c r="J397" s="284">
        <f t="shared" si="69"/>
        <v>8.9343816315223563</v>
      </c>
      <c r="K397" s="284">
        <f t="shared" si="56"/>
        <v>-0.42410539867245944</v>
      </c>
      <c r="L397" s="217">
        <f t="shared" si="72"/>
        <v>9.6668802788465538</v>
      </c>
      <c r="M397" s="217">
        <f t="shared" si="73"/>
        <v>4.2238947205144521</v>
      </c>
      <c r="N397" s="284">
        <f t="shared" si="78"/>
        <v>12.39920614581284</v>
      </c>
      <c r="O397" s="217">
        <f t="shared" si="79"/>
        <v>5.6837394003266439</v>
      </c>
      <c r="P397" s="284">
        <f t="shared" si="57"/>
        <v>6.0315686029629454</v>
      </c>
      <c r="Q397" s="217">
        <f t="shared" si="58"/>
        <v>2.6362082932123956</v>
      </c>
      <c r="R397" s="284">
        <f t="shared" si="51"/>
        <v>18.905871163557137</v>
      </c>
      <c r="S397" s="284">
        <f t="shared" si="52"/>
        <v>-0.87617550247925635</v>
      </c>
      <c r="T397" s="217">
        <f t="shared" si="74"/>
        <v>4.1797162991532693</v>
      </c>
      <c r="U397" s="217">
        <f t="shared" si="59"/>
        <v>6.7762052992444426</v>
      </c>
      <c r="V397" s="217">
        <f t="shared" si="60"/>
        <v>1.7992810030857562</v>
      </c>
      <c r="W397" s="217">
        <f t="shared" si="75"/>
        <v>4.366265053151003</v>
      </c>
      <c r="X397" s="217">
        <f t="shared" si="76"/>
        <v>4.1774294724694574</v>
      </c>
      <c r="Y397" s="217">
        <f t="shared" si="61"/>
        <v>7.4989427553609218</v>
      </c>
      <c r="Z397" s="217">
        <f t="shared" si="62"/>
        <v>1.0346089618589178</v>
      </c>
      <c r="AA397" s="217">
        <f t="shared" si="77"/>
        <v>4.1774294724694574</v>
      </c>
      <c r="AB397" s="217">
        <f t="shared" si="63"/>
        <v>7.4989427553609218</v>
      </c>
      <c r="AC397" s="217">
        <f t="shared" si="64"/>
        <v>1.0346089618589178</v>
      </c>
      <c r="AD397" s="217">
        <f t="shared" si="71"/>
        <v>4.3596240012269423</v>
      </c>
      <c r="AE397" s="217">
        <f t="shared" si="65"/>
        <v>1.682560796564303E-2</v>
      </c>
      <c r="AF397" s="217">
        <f t="shared" si="66"/>
        <v>-3.6728873727362554E-2</v>
      </c>
      <c r="AG397" s="217">
        <f t="shared" si="53"/>
        <v>4.366265053151003</v>
      </c>
      <c r="AH397" s="284">
        <f t="shared" si="67"/>
        <v>-0.1043461156153862</v>
      </c>
      <c r="AI397" s="284">
        <f t="shared" si="68"/>
        <v>-9.3354921810655078E-2</v>
      </c>
      <c r="AM397" s="223"/>
    </row>
    <row r="398" spans="1:39" x14ac:dyDescent="0.25">
      <c r="A398" s="283">
        <v>2012</v>
      </c>
      <c r="B398" s="283">
        <v>10</v>
      </c>
      <c r="C398" s="217">
        <v>9.5612341000277254</v>
      </c>
      <c r="D398" s="217">
        <f>C398/Economics!E398</f>
        <v>4.1324552231190692</v>
      </c>
      <c r="E398" s="217">
        <f t="shared" si="70"/>
        <v>4.1624380560193286</v>
      </c>
      <c r="F398" s="217">
        <f>C398/C$314</f>
        <v>1.073834348343105</v>
      </c>
      <c r="G398" s="217">
        <f>D398/D$314</f>
        <v>0.92097135830250498</v>
      </c>
      <c r="H398" s="284">
        <f t="shared" si="54"/>
        <v>18.672742471931294</v>
      </c>
      <c r="I398" s="284">
        <f t="shared" si="55"/>
        <v>-0.76782289119250713</v>
      </c>
      <c r="J398" s="284">
        <f t="shared" si="69"/>
        <v>8.9343816315223563</v>
      </c>
      <c r="K398" s="284">
        <f t="shared" si="56"/>
        <v>-0.45912801514198787</v>
      </c>
      <c r="L398" s="217">
        <f t="shared" si="72"/>
        <v>9.6375609290857316</v>
      </c>
      <c r="M398" s="217">
        <f t="shared" si="73"/>
        <v>4.2044105680117907</v>
      </c>
      <c r="N398" s="284">
        <f t="shared" si="78"/>
        <v>12.39920614581284</v>
      </c>
      <c r="O398" s="217">
        <f t="shared" si="79"/>
        <v>5.6544200505658218</v>
      </c>
      <c r="P398" s="284">
        <f t="shared" si="57"/>
        <v>6.0315686029629454</v>
      </c>
      <c r="Q398" s="217">
        <f t="shared" si="58"/>
        <v>2.6167241407097341</v>
      </c>
      <c r="R398" s="284">
        <f t="shared" si="51"/>
        <v>18.905871163557137</v>
      </c>
      <c r="S398" s="284">
        <f t="shared" si="52"/>
        <v>-0.93731018407611266</v>
      </c>
      <c r="T398" s="217">
        <f t="shared" si="74"/>
        <v>4.1672305050186091</v>
      </c>
      <c r="U398" s="217">
        <f t="shared" si="59"/>
        <v>6.7762052992444426</v>
      </c>
      <c r="V398" s="217">
        <f t="shared" si="60"/>
        <v>1.7867952089510961</v>
      </c>
      <c r="W398" s="217">
        <f t="shared" si="75"/>
        <v>4.3596240012269423</v>
      </c>
      <c r="X398" s="217">
        <f t="shared" si="76"/>
        <v>4.149966531353833</v>
      </c>
      <c r="Y398" s="217">
        <f t="shared" si="61"/>
        <v>7.4989427553609218</v>
      </c>
      <c r="Z398" s="217">
        <f t="shared" si="62"/>
        <v>1.0071460207432934</v>
      </c>
      <c r="AA398" s="217">
        <f t="shared" si="77"/>
        <v>4.149966531353833</v>
      </c>
      <c r="AB398" s="217">
        <f t="shared" si="63"/>
        <v>7.4989427553609218</v>
      </c>
      <c r="AC398" s="217">
        <f t="shared" si="64"/>
        <v>1.0071460207432934</v>
      </c>
      <c r="AD398" s="217">
        <f t="shared" si="71"/>
        <v>4.3243248002287942</v>
      </c>
      <c r="AE398" s="217">
        <f t="shared" si="65"/>
        <v>-1.8473593032505065E-2</v>
      </c>
      <c r="AF398" s="217">
        <f t="shared" si="66"/>
        <v>-1.6549023437023358E-2</v>
      </c>
      <c r="AG398" s="217">
        <f t="shared" si="53"/>
        <v>4.3596240012269423</v>
      </c>
      <c r="AH398" s="284">
        <f t="shared" si="67"/>
        <v>-8.8747078480896135E-2</v>
      </c>
      <c r="AI398" s="284">
        <f t="shared" si="68"/>
        <v>-0.14506275155103765</v>
      </c>
      <c r="AM398" s="223"/>
    </row>
    <row r="399" spans="1:39" x14ac:dyDescent="0.25">
      <c r="A399" s="283">
        <v>2012</v>
      </c>
      <c r="B399" s="283">
        <v>11</v>
      </c>
      <c r="C399" s="217">
        <v>9.611472499114825</v>
      </c>
      <c r="D399" s="217">
        <f>C399/Economics!E399</f>
        <v>4.1468303457703266</v>
      </c>
      <c r="E399" s="217">
        <f t="shared" si="70"/>
        <v>4.1489211361593306</v>
      </c>
      <c r="F399" s="217">
        <f>C399/C$315</f>
        <v>1.0663313752027175</v>
      </c>
      <c r="G399" s="217">
        <f>D399/D$315</f>
        <v>0.9145293509090402</v>
      </c>
      <c r="H399" s="284">
        <f t="shared" si="54"/>
        <v>18.722980871018393</v>
      </c>
      <c r="I399" s="284">
        <f t="shared" si="55"/>
        <v>-0.76782289119250713</v>
      </c>
      <c r="J399" s="284">
        <f t="shared" si="69"/>
        <v>8.9487567541736137</v>
      </c>
      <c r="K399" s="284">
        <f t="shared" si="56"/>
        <v>-0.45912801514198787</v>
      </c>
      <c r="L399" s="217">
        <f t="shared" si="72"/>
        <v>9.6120743258687202</v>
      </c>
      <c r="M399" s="217">
        <f t="shared" si="73"/>
        <v>4.1866777633904055</v>
      </c>
      <c r="N399" s="284">
        <f t="shared" si="78"/>
        <v>12.39920614581284</v>
      </c>
      <c r="O399" s="217">
        <f t="shared" si="79"/>
        <v>5.6289334473488104</v>
      </c>
      <c r="P399" s="284">
        <f t="shared" si="57"/>
        <v>6.0315686029629454</v>
      </c>
      <c r="Q399" s="217">
        <f t="shared" si="58"/>
        <v>2.598991336088349</v>
      </c>
      <c r="R399" s="284">
        <f t="shared" si="51"/>
        <v>18.956109562644237</v>
      </c>
      <c r="S399" s="284">
        <f t="shared" si="52"/>
        <v>-0.93731018407611266</v>
      </c>
      <c r="T399" s="217">
        <f t="shared" si="74"/>
        <v>4.1585361284570777</v>
      </c>
      <c r="U399" s="217">
        <f t="shared" si="59"/>
        <v>6.7762052992444426</v>
      </c>
      <c r="V399" s="217">
        <f t="shared" si="60"/>
        <v>1.7781008323895646</v>
      </c>
      <c r="W399" s="217">
        <f t="shared" si="75"/>
        <v>4.3243248002287942</v>
      </c>
      <c r="X399" s="217">
        <f t="shared" si="76"/>
        <v>4.1396427844446979</v>
      </c>
      <c r="Y399" s="217">
        <f t="shared" si="61"/>
        <v>7.4989427553609218</v>
      </c>
      <c r="Z399" s="217">
        <f t="shared" si="62"/>
        <v>0.99682227383415833</v>
      </c>
      <c r="AA399" s="217">
        <f t="shared" si="77"/>
        <v>4.1396427844446979</v>
      </c>
      <c r="AB399" s="217">
        <f t="shared" si="63"/>
        <v>7.4989427553609218</v>
      </c>
      <c r="AC399" s="217">
        <f t="shared" si="64"/>
        <v>0.99682227383415833</v>
      </c>
      <c r="AD399" s="217">
        <f t="shared" si="71"/>
        <v>4.2025992244970212</v>
      </c>
      <c r="AE399" s="217">
        <f t="shared" si="65"/>
        <v>-0.14019916876427807</v>
      </c>
      <c r="AF399" s="217">
        <f t="shared" si="66"/>
        <v>0.15457429141553547</v>
      </c>
      <c r="AG399" s="217">
        <f t="shared" si="53"/>
        <v>4.3243248002287942</v>
      </c>
      <c r="AH399" s="284">
        <f t="shared" si="67"/>
        <v>-0.11948468972068937</v>
      </c>
      <c r="AI399" s="284">
        <f t="shared" si="68"/>
        <v>-9.3308965735926286E-2</v>
      </c>
      <c r="AM399" s="223"/>
    </row>
    <row r="400" spans="1:39" x14ac:dyDescent="0.25">
      <c r="A400" s="283">
        <v>2012</v>
      </c>
      <c r="B400" s="283">
        <v>12</v>
      </c>
      <c r="C400" s="217">
        <v>9.5706144016350816</v>
      </c>
      <c r="D400" s="217">
        <f>C400/Economics!E400</f>
        <v>4.1243474140392378</v>
      </c>
      <c r="E400" s="217">
        <f t="shared" si="70"/>
        <v>4.1345443276428782</v>
      </c>
      <c r="F400" s="217">
        <f>C400/C$316</f>
        <v>1.0812089598261692</v>
      </c>
      <c r="G400" s="217">
        <f>D400/D$316</f>
        <v>0.92765234301378674</v>
      </c>
      <c r="H400" s="284">
        <f t="shared" si="54"/>
        <v>18.722980871018393</v>
      </c>
      <c r="I400" s="284">
        <f t="shared" si="55"/>
        <v>-0.80868098867225058</v>
      </c>
      <c r="J400" s="284">
        <f t="shared" si="69"/>
        <v>8.9487567541736137</v>
      </c>
      <c r="K400" s="284">
        <f t="shared" si="56"/>
        <v>-0.48161094687307671</v>
      </c>
      <c r="L400" s="217">
        <f t="shared" si="72"/>
        <v>9.5882791574787039</v>
      </c>
      <c r="M400" s="217">
        <f t="shared" si="73"/>
        <v>4.1700129812079423</v>
      </c>
      <c r="N400" s="284">
        <f t="shared" si="78"/>
        <v>12.39920614581284</v>
      </c>
      <c r="O400" s="217">
        <f t="shared" si="79"/>
        <v>5.605138278958794</v>
      </c>
      <c r="P400" s="284">
        <f t="shared" si="57"/>
        <v>6.0315686029629454</v>
      </c>
      <c r="Q400" s="217">
        <f t="shared" si="58"/>
        <v>2.5823265539058857</v>
      </c>
      <c r="R400" s="284">
        <f t="shared" si="51"/>
        <v>18.956109562644237</v>
      </c>
      <c r="S400" s="284">
        <f t="shared" si="52"/>
        <v>-0.97816828155585611</v>
      </c>
      <c r="T400" s="217">
        <f t="shared" si="74"/>
        <v>4.1427777056293076</v>
      </c>
      <c r="U400" s="217">
        <f t="shared" si="59"/>
        <v>6.7762052992444426</v>
      </c>
      <c r="V400" s="217">
        <f t="shared" si="60"/>
        <v>1.7623424095617946</v>
      </c>
      <c r="W400" s="217">
        <f t="shared" si="75"/>
        <v>4.2025992244970212</v>
      </c>
      <c r="X400" s="217">
        <f t="shared" si="76"/>
        <v>4.1355888799047822</v>
      </c>
      <c r="Y400" s="217">
        <f t="shared" si="61"/>
        <v>7.4989427553609218</v>
      </c>
      <c r="Z400" s="217">
        <f t="shared" si="62"/>
        <v>0.99276836929424261</v>
      </c>
      <c r="AA400" s="217">
        <f t="shared" si="77"/>
        <v>4.1355888799047822</v>
      </c>
      <c r="AB400" s="217">
        <f t="shared" si="63"/>
        <v>7.4989427553609218</v>
      </c>
      <c r="AC400" s="217">
        <f t="shared" si="64"/>
        <v>0.99276836929424261</v>
      </c>
      <c r="AD400" s="217">
        <f t="shared" si="71"/>
        <v>4.2025992244970212</v>
      </c>
      <c r="AE400" s="217">
        <f t="shared" si="65"/>
        <v>-0.14019916876427807</v>
      </c>
      <c r="AF400" s="217">
        <f t="shared" si="66"/>
        <v>0.11771623703318923</v>
      </c>
      <c r="AG400" s="217">
        <f t="shared" si="53"/>
        <v>4.2025992244970212</v>
      </c>
      <c r="AH400" s="284">
        <f t="shared" si="67"/>
        <v>-0.24121026545246238</v>
      </c>
      <c r="AI400" s="284">
        <f t="shared" si="68"/>
        <v>4.1232879262905975E-2</v>
      </c>
      <c r="AM400" s="223"/>
    </row>
    <row r="401" spans="1:39" x14ac:dyDescent="0.25">
      <c r="A401" s="283">
        <v>2013</v>
      </c>
      <c r="B401" s="283">
        <v>1</v>
      </c>
      <c r="C401" s="217">
        <v>9.4383883729954299</v>
      </c>
      <c r="D401" s="217">
        <f>C401/Economics!E401</f>
        <v>4.065397035283433</v>
      </c>
      <c r="E401" s="217">
        <f t="shared" si="70"/>
        <v>4.1121915983643325</v>
      </c>
      <c r="F401" s="217">
        <f>C401/C$305</f>
        <v>1.0842444618413913</v>
      </c>
      <c r="G401" s="217">
        <f>D401/D$305</f>
        <v>0.8983843015121139</v>
      </c>
      <c r="H401" s="284">
        <f t="shared" si="54"/>
        <v>18.722980871018393</v>
      </c>
      <c r="I401" s="284">
        <f t="shared" si="55"/>
        <v>-0.94090701731190229</v>
      </c>
      <c r="J401" s="284">
        <f t="shared" si="69"/>
        <v>8.9487567541736137</v>
      </c>
      <c r="K401" s="284">
        <f t="shared" si="56"/>
        <v>-0.54056132562888148</v>
      </c>
      <c r="L401" s="217">
        <f t="shared" si="72"/>
        <v>9.5778459390554591</v>
      </c>
      <c r="M401" s="217">
        <f t="shared" si="73"/>
        <v>4.1597141810265628</v>
      </c>
      <c r="N401" s="284">
        <f t="shared" si="78"/>
        <v>12.39920614581284</v>
      </c>
      <c r="O401" s="217">
        <f t="shared" si="79"/>
        <v>5.5947050605355493</v>
      </c>
      <c r="P401" s="284">
        <f t="shared" si="57"/>
        <v>6.0315686029629454</v>
      </c>
      <c r="Q401" s="217">
        <f t="shared" si="58"/>
        <v>2.5720277537245062</v>
      </c>
      <c r="R401" s="284">
        <f t="shared" si="51"/>
        <v>18.956109562644237</v>
      </c>
      <c r="S401" s="284">
        <f t="shared" si="52"/>
        <v>-1.1103943101955078</v>
      </c>
      <c r="T401" s="217">
        <f t="shared" si="74"/>
        <v>4.1172575045530166</v>
      </c>
      <c r="U401" s="217">
        <f t="shared" si="59"/>
        <v>6.7762052992444426</v>
      </c>
      <c r="V401" s="217">
        <f t="shared" si="60"/>
        <v>1.7368222084855036</v>
      </c>
      <c r="W401" s="217">
        <f t="shared" si="75"/>
        <v>4.2025992244970212</v>
      </c>
      <c r="X401" s="217">
        <f t="shared" si="76"/>
        <v>4.0948722246613354</v>
      </c>
      <c r="Y401" s="217">
        <f t="shared" si="61"/>
        <v>7.4989427553609218</v>
      </c>
      <c r="Z401" s="217">
        <f t="shared" si="62"/>
        <v>0.95205171405079581</v>
      </c>
      <c r="AA401" s="217">
        <f t="shared" si="77"/>
        <v>4.0948722246613354</v>
      </c>
      <c r="AB401" s="217">
        <f t="shared" si="63"/>
        <v>7.4989427553609218</v>
      </c>
      <c r="AC401" s="217">
        <f t="shared" si="64"/>
        <v>0.95205171405079581</v>
      </c>
      <c r="AD401" s="217">
        <f t="shared" si="71"/>
        <v>4.1908239457846586</v>
      </c>
      <c r="AE401" s="217">
        <f t="shared" si="65"/>
        <v>-0.15197444747664068</v>
      </c>
      <c r="AF401" s="217">
        <f t="shared" si="66"/>
        <v>9.3024068720835906E-2</v>
      </c>
      <c r="AG401" s="217">
        <f t="shared" si="53"/>
        <v>4.2025992244970212</v>
      </c>
      <c r="AH401" s="284">
        <f t="shared" si="67"/>
        <v>-0.24121026545246238</v>
      </c>
      <c r="AI401" s="284">
        <f t="shared" si="68"/>
        <v>0.11762466327589838</v>
      </c>
      <c r="AM401" s="223"/>
    </row>
    <row r="402" spans="1:39" x14ac:dyDescent="0.25">
      <c r="A402" s="283">
        <v>2013</v>
      </c>
      <c r="B402" s="283">
        <v>2</v>
      </c>
      <c r="C402" s="217">
        <v>9.4877822946832371</v>
      </c>
      <c r="D402" s="217">
        <f>C402/Economics!E402</f>
        <v>4.0877852184654273</v>
      </c>
      <c r="E402" s="217">
        <f t="shared" si="70"/>
        <v>4.0925098892626997</v>
      </c>
      <c r="F402" s="217">
        <f>C402/C$306</f>
        <v>1.0712481354100687</v>
      </c>
      <c r="G402" s="217">
        <f>D402/D$306</f>
        <v>0.88916082680721487</v>
      </c>
      <c r="H402" s="284">
        <f t="shared" ref="H402:H433" si="80">IF(C402&gt;C401,(H401+(C402-C401)),H401)</f>
        <v>18.772374792706202</v>
      </c>
      <c r="I402" s="284">
        <f t="shared" ref="I402:I433" si="81">IF(C402&lt;C401,(I401+(C402-C401)),I401)</f>
        <v>-0.94090701731190229</v>
      </c>
      <c r="J402" s="284">
        <f t="shared" si="69"/>
        <v>8.9711449373556071</v>
      </c>
      <c r="K402" s="284">
        <f t="shared" si="56"/>
        <v>-0.54056132562888148</v>
      </c>
      <c r="L402" s="217">
        <f t="shared" si="72"/>
        <v>9.5681027344603979</v>
      </c>
      <c r="M402" s="217">
        <f t="shared" si="73"/>
        <v>4.1501463471905966</v>
      </c>
      <c r="N402" s="284">
        <f t="shared" si="78"/>
        <v>12.39920614581284</v>
      </c>
      <c r="O402" s="217">
        <f t="shared" si="79"/>
        <v>5.5849618559404881</v>
      </c>
      <c r="P402" s="284">
        <f t="shared" si="57"/>
        <v>6.0315686029629454</v>
      </c>
      <c r="Q402" s="217">
        <f t="shared" si="58"/>
        <v>2.56245991988854</v>
      </c>
      <c r="R402" s="284">
        <f t="shared" si="51"/>
        <v>19.005503484332046</v>
      </c>
      <c r="S402" s="284">
        <f t="shared" si="52"/>
        <v>-1.1103943101955078</v>
      </c>
      <c r="T402" s="217">
        <f t="shared" si="74"/>
        <v>4.1060900033896059</v>
      </c>
      <c r="U402" s="217">
        <f t="shared" si="59"/>
        <v>6.7762052992444426</v>
      </c>
      <c r="V402" s="217">
        <f t="shared" si="60"/>
        <v>1.7256547073220929</v>
      </c>
      <c r="W402" s="217">
        <f t="shared" si="75"/>
        <v>4.1908239457846586</v>
      </c>
      <c r="X402" s="217">
        <f t="shared" si="76"/>
        <v>4.0765911268744297</v>
      </c>
      <c r="Y402" s="217">
        <f t="shared" si="61"/>
        <v>7.4989427553609218</v>
      </c>
      <c r="Z402" s="217">
        <f t="shared" si="62"/>
        <v>0.93377061626389013</v>
      </c>
      <c r="AA402" s="217">
        <f t="shared" si="77"/>
        <v>4.0765911268744297</v>
      </c>
      <c r="AB402" s="217">
        <f t="shared" si="63"/>
        <v>7.4989427553609218</v>
      </c>
      <c r="AC402" s="217">
        <f t="shared" si="64"/>
        <v>0.93377061626389013</v>
      </c>
      <c r="AD402" s="217">
        <f t="shared" si="71"/>
        <v>4.1873811053503172</v>
      </c>
      <c r="AE402" s="217">
        <f t="shared" si="65"/>
        <v>-0.15541728791098208</v>
      </c>
      <c r="AF402" s="217">
        <f t="shared" si="66"/>
        <v>0.1778054710929764</v>
      </c>
      <c r="AG402" s="217">
        <f t="shared" si="53"/>
        <v>4.1908239457846586</v>
      </c>
      <c r="AH402" s="284">
        <f t="shared" si="67"/>
        <v>-0.23337923870077937</v>
      </c>
      <c r="AI402" s="284">
        <f t="shared" si="68"/>
        <v>0.11856523266918551</v>
      </c>
      <c r="AM402" s="223"/>
    </row>
    <row r="403" spans="1:39" x14ac:dyDescent="0.25">
      <c r="A403" s="283">
        <v>2013</v>
      </c>
      <c r="B403" s="283">
        <v>3</v>
      </c>
      <c r="C403" s="217">
        <v>9.7008737433810648</v>
      </c>
      <c r="D403" s="217">
        <f>C403/Economics!E403</f>
        <v>4.1810546873902297</v>
      </c>
      <c r="E403" s="217">
        <f t="shared" si="70"/>
        <v>4.1114123137130294</v>
      </c>
      <c r="F403" s="217">
        <f>C403/C$307</f>
        <v>1.0803290337404721</v>
      </c>
      <c r="G403" s="217">
        <f>D403/D$307</f>
        <v>0.8987594746112374</v>
      </c>
      <c r="H403" s="284">
        <f t="shared" si="80"/>
        <v>18.98546624140403</v>
      </c>
      <c r="I403" s="284">
        <f t="shared" si="81"/>
        <v>-0.94090701731190229</v>
      </c>
      <c r="J403" s="284">
        <f t="shared" si="69"/>
        <v>9.0644144062804095</v>
      </c>
      <c r="K403" s="284">
        <f t="shared" si="56"/>
        <v>-0.54056132562888148</v>
      </c>
      <c r="L403" s="217">
        <f t="shared" si="72"/>
        <v>9.5778372894305317</v>
      </c>
      <c r="M403" s="217">
        <f t="shared" si="73"/>
        <v>4.1493322423243946</v>
      </c>
      <c r="N403" s="284">
        <f t="shared" si="78"/>
        <v>12.408940700782974</v>
      </c>
      <c r="O403" s="217">
        <f t="shared" si="79"/>
        <v>5.5849618559404881</v>
      </c>
      <c r="P403" s="284">
        <f t="shared" si="57"/>
        <v>6.0315686029629454</v>
      </c>
      <c r="Q403" s="217">
        <f t="shared" si="58"/>
        <v>2.561645815022338</v>
      </c>
      <c r="R403" s="284">
        <f t="shared" si="51"/>
        <v>19.218594933029873</v>
      </c>
      <c r="S403" s="284">
        <f t="shared" si="52"/>
        <v>-1.1103943101955078</v>
      </c>
      <c r="T403" s="217">
        <f t="shared" si="74"/>
        <v>4.1146460887945819</v>
      </c>
      <c r="U403" s="217">
        <f t="shared" si="59"/>
        <v>6.7847613846494186</v>
      </c>
      <c r="V403" s="217">
        <f t="shared" si="60"/>
        <v>1.7256547073220929</v>
      </c>
      <c r="W403" s="217">
        <f t="shared" si="75"/>
        <v>4.1873811053503172</v>
      </c>
      <c r="X403" s="217">
        <f t="shared" si="76"/>
        <v>4.1344199529278285</v>
      </c>
      <c r="Y403" s="217">
        <f t="shared" si="61"/>
        <v>7.5567715814143206</v>
      </c>
      <c r="Z403" s="217">
        <f t="shared" si="62"/>
        <v>0.93377061626389013</v>
      </c>
      <c r="AA403" s="217">
        <f t="shared" si="77"/>
        <v>4.1344199529278285</v>
      </c>
      <c r="AB403" s="217">
        <f t="shared" si="63"/>
        <v>7.5567715814143206</v>
      </c>
      <c r="AC403" s="217">
        <f t="shared" si="64"/>
        <v>0.93377061626389013</v>
      </c>
      <c r="AD403" s="217">
        <f t="shared" si="71"/>
        <v>4.1873811053503172</v>
      </c>
      <c r="AE403" s="217">
        <f t="shared" si="65"/>
        <v>-0.15541728791098208</v>
      </c>
      <c r="AF403" s="217">
        <f t="shared" si="66"/>
        <v>0.24868675683578445</v>
      </c>
      <c r="AG403" s="217">
        <f t="shared" si="53"/>
        <v>4.1873811053503172</v>
      </c>
      <c r="AH403" s="284">
        <f t="shared" si="67"/>
        <v>-0.23682207913512077</v>
      </c>
      <c r="AI403" s="284">
        <f t="shared" si="68"/>
        <v>0.22705282074069189</v>
      </c>
      <c r="AM403" s="223"/>
    </row>
    <row r="404" spans="1:39" x14ac:dyDescent="0.25">
      <c r="A404" s="283">
        <v>2013</v>
      </c>
      <c r="B404" s="283">
        <v>4</v>
      </c>
      <c r="C404" s="217">
        <v>9.5522649868445182</v>
      </c>
      <c r="D404" s="217">
        <f>C404/Economics!E404</f>
        <v>4.1159067512914902</v>
      </c>
      <c r="E404" s="217">
        <f t="shared" si="70"/>
        <v>4.128248885715716</v>
      </c>
      <c r="F404" s="217">
        <f>C404/C$308</f>
        <v>1.0662763992528097</v>
      </c>
      <c r="G404" s="217">
        <f>D404/D$308</f>
        <v>0.88978245871194761</v>
      </c>
      <c r="H404" s="284">
        <f t="shared" si="80"/>
        <v>18.98546624140403</v>
      </c>
      <c r="I404" s="284">
        <f t="shared" si="81"/>
        <v>-1.0895157738484489</v>
      </c>
      <c r="J404" s="284">
        <f t="shared" si="69"/>
        <v>9.0644144062804095</v>
      </c>
      <c r="K404" s="284">
        <f t="shared" si="56"/>
        <v>-0.60570926172762096</v>
      </c>
      <c r="L404" s="217">
        <f t="shared" si="72"/>
        <v>9.5814949353230006</v>
      </c>
      <c r="M404" s="217">
        <f t="shared" si="73"/>
        <v>4.1461036492023071</v>
      </c>
      <c r="N404" s="284">
        <f t="shared" si="78"/>
        <v>12.412598346675443</v>
      </c>
      <c r="O404" s="217">
        <f t="shared" si="79"/>
        <v>5.5849618559404881</v>
      </c>
      <c r="P404" s="284">
        <f t="shared" si="57"/>
        <v>6.0315686029629454</v>
      </c>
      <c r="Q404" s="217">
        <f t="shared" si="58"/>
        <v>2.5584172219002506</v>
      </c>
      <c r="R404" s="284">
        <f t="shared" si="51"/>
        <v>19.218594933029873</v>
      </c>
      <c r="S404" s="284">
        <f t="shared" si="52"/>
        <v>-1.2590030667320544</v>
      </c>
      <c r="T404" s="217">
        <f t="shared" si="74"/>
        <v>4.1125359231076448</v>
      </c>
      <c r="U404" s="217">
        <f t="shared" si="59"/>
        <v>6.7847613846494186</v>
      </c>
      <c r="V404" s="217">
        <f t="shared" si="60"/>
        <v>1.7235445416351558</v>
      </c>
      <c r="W404" s="217">
        <f t="shared" si="75"/>
        <v>4.1873811053503172</v>
      </c>
      <c r="X404" s="217">
        <f t="shared" si="76"/>
        <v>4.1484807193408599</v>
      </c>
      <c r="Y404" s="217">
        <f t="shared" si="61"/>
        <v>7.570832347827352</v>
      </c>
      <c r="Z404" s="217">
        <f t="shared" si="62"/>
        <v>0.93377061626389013</v>
      </c>
      <c r="AA404" s="217">
        <f t="shared" si="77"/>
        <v>4.1484807193408599</v>
      </c>
      <c r="AB404" s="217">
        <f t="shared" si="63"/>
        <v>7.570832347827352</v>
      </c>
      <c r="AC404" s="217">
        <f t="shared" si="64"/>
        <v>0.93377061626389013</v>
      </c>
      <c r="AD404" s="217">
        <f t="shared" si="71"/>
        <v>4.1873811053503172</v>
      </c>
      <c r="AE404" s="217">
        <f t="shared" si="65"/>
        <v>-0.15541728791098208</v>
      </c>
      <c r="AF404" s="217">
        <f t="shared" si="66"/>
        <v>9.0269351812242604E-2</v>
      </c>
      <c r="AG404" s="217">
        <f t="shared" si="53"/>
        <v>4.1873811053503172</v>
      </c>
      <c r="AH404" s="284">
        <f t="shared" si="67"/>
        <v>-0.21919638626840943</v>
      </c>
      <c r="AI404" s="284">
        <f t="shared" si="68"/>
        <v>0.18045326880335821</v>
      </c>
      <c r="AM404" s="223"/>
    </row>
    <row r="405" spans="1:39" x14ac:dyDescent="0.25">
      <c r="A405" s="283">
        <v>2013</v>
      </c>
      <c r="B405" s="283">
        <v>5</v>
      </c>
      <c r="C405" s="217">
        <v>9.5024212399453241</v>
      </c>
      <c r="D405" s="217">
        <f>C405/Economics!E405</f>
        <v>4.0886059198863016</v>
      </c>
      <c r="E405" s="217">
        <f t="shared" si="70"/>
        <v>4.1285224528560072</v>
      </c>
      <c r="F405" s="217">
        <f>C405/C$309</f>
        <v>1.0624163228797281</v>
      </c>
      <c r="G405" s="217">
        <f>D405/D$309</f>
        <v>0.88939064769345466</v>
      </c>
      <c r="H405" s="284">
        <f t="shared" si="80"/>
        <v>18.98546624140403</v>
      </c>
      <c r="I405" s="284">
        <f t="shared" si="81"/>
        <v>-1.139359520747643</v>
      </c>
      <c r="J405" s="284">
        <f t="shared" si="69"/>
        <v>9.0644144062804095</v>
      </c>
      <c r="K405" s="284">
        <f t="shared" si="56"/>
        <v>-0.63301009313280954</v>
      </c>
      <c r="L405" s="217">
        <f t="shared" si="72"/>
        <v>9.5751990500993092</v>
      </c>
      <c r="M405" s="217">
        <f t="shared" si="73"/>
        <v>4.1384373159882166</v>
      </c>
      <c r="N405" s="284">
        <f t="shared" si="78"/>
        <v>12.412598346675443</v>
      </c>
      <c r="O405" s="217">
        <f t="shared" si="79"/>
        <v>5.5786659707167967</v>
      </c>
      <c r="P405" s="284">
        <f t="shared" si="57"/>
        <v>6.0315686029629454</v>
      </c>
      <c r="Q405" s="217">
        <f t="shared" si="58"/>
        <v>2.5507508886861601</v>
      </c>
      <c r="R405" s="284">
        <f t="shared" si="51"/>
        <v>19.218594933029873</v>
      </c>
      <c r="S405" s="284">
        <f t="shared" si="52"/>
        <v>-1.3088468136312486</v>
      </c>
      <c r="T405" s="217">
        <f t="shared" si="74"/>
        <v>4.1183381442583622</v>
      </c>
      <c r="U405" s="217">
        <f t="shared" si="59"/>
        <v>6.790563605800136</v>
      </c>
      <c r="V405" s="217">
        <f t="shared" si="60"/>
        <v>1.7235445416351558</v>
      </c>
      <c r="W405" s="217">
        <f t="shared" si="75"/>
        <v>4.1873811053503172</v>
      </c>
      <c r="X405" s="217">
        <f t="shared" si="76"/>
        <v>4.1022563355888959</v>
      </c>
      <c r="Y405" s="217">
        <f t="shared" si="61"/>
        <v>7.570832347827352</v>
      </c>
      <c r="Z405" s="217">
        <f t="shared" si="62"/>
        <v>0.8875462325119261</v>
      </c>
      <c r="AA405" s="217">
        <f t="shared" si="77"/>
        <v>4.1022563355888959</v>
      </c>
      <c r="AB405" s="217">
        <f t="shared" si="63"/>
        <v>7.570832347827352</v>
      </c>
      <c r="AC405" s="217">
        <f t="shared" si="64"/>
        <v>0.8875462325119261</v>
      </c>
      <c r="AD405" s="217">
        <f t="shared" si="71"/>
        <v>4.1873811053503172</v>
      </c>
      <c r="AE405" s="217">
        <f t="shared" si="65"/>
        <v>-0.15541728791098208</v>
      </c>
      <c r="AF405" s="217">
        <f t="shared" si="66"/>
        <v>0.12811645650579351</v>
      </c>
      <c r="AG405" s="217">
        <f t="shared" si="53"/>
        <v>4.1873811053503172</v>
      </c>
      <c r="AH405" s="284">
        <f t="shared" si="67"/>
        <v>-0.21919638626840943</v>
      </c>
      <c r="AI405" s="284">
        <f t="shared" si="68"/>
        <v>0.12720038769932174</v>
      </c>
      <c r="AM405" s="223"/>
    </row>
    <row r="406" spans="1:39" x14ac:dyDescent="0.25">
      <c r="A406" s="283">
        <v>2013</v>
      </c>
      <c r="B406" s="283">
        <v>6</v>
      </c>
      <c r="C406" s="217">
        <v>9.5528684522915022</v>
      </c>
      <c r="D406" s="217">
        <f>C406/Economics!E406</f>
        <v>4.1014165478411089</v>
      </c>
      <c r="E406" s="217">
        <f t="shared" si="70"/>
        <v>4.1019764063396336</v>
      </c>
      <c r="F406" s="217">
        <f>C406/C$310</f>
        <v>1.0692215671910259</v>
      </c>
      <c r="G406" s="217">
        <f>D406/D$310</f>
        <v>0.89802897822416738</v>
      </c>
      <c r="H406" s="284">
        <f t="shared" si="80"/>
        <v>19.035913453750208</v>
      </c>
      <c r="I406" s="284">
        <f t="shared" si="81"/>
        <v>-1.139359520747643</v>
      </c>
      <c r="J406" s="284">
        <f t="shared" si="69"/>
        <v>9.0772250342352159</v>
      </c>
      <c r="K406" s="284">
        <f t="shared" si="56"/>
        <v>-0.63301009313280954</v>
      </c>
      <c r="L406" s="217">
        <f t="shared" si="72"/>
        <v>9.5715625695373294</v>
      </c>
      <c r="M406" s="217">
        <f t="shared" si="73"/>
        <v>4.1316888283368334</v>
      </c>
      <c r="N406" s="284">
        <f t="shared" si="78"/>
        <v>12.412598346675443</v>
      </c>
      <c r="O406" s="217">
        <f t="shared" si="79"/>
        <v>5.575029490154817</v>
      </c>
      <c r="P406" s="284">
        <f t="shared" si="57"/>
        <v>6.0315686029629454</v>
      </c>
      <c r="Q406" s="217">
        <f t="shared" si="58"/>
        <v>2.5440024010347768</v>
      </c>
      <c r="R406" s="284">
        <f t="shared" si="51"/>
        <v>19.269042145376051</v>
      </c>
      <c r="S406" s="284">
        <f t="shared" si="52"/>
        <v>-1.3088468136312486</v>
      </c>
      <c r="T406" s="217">
        <f t="shared" si="74"/>
        <v>4.1217459766022824</v>
      </c>
      <c r="U406" s="217">
        <f t="shared" si="59"/>
        <v>6.7939714381440561</v>
      </c>
      <c r="V406" s="217">
        <f t="shared" si="60"/>
        <v>1.7235445416351558</v>
      </c>
      <c r="W406" s="217">
        <f t="shared" si="75"/>
        <v>4.1873811053503172</v>
      </c>
      <c r="X406" s="217">
        <f t="shared" si="76"/>
        <v>4.0950112338637048</v>
      </c>
      <c r="Y406" s="217">
        <f t="shared" si="61"/>
        <v>7.570832347827352</v>
      </c>
      <c r="Z406" s="217">
        <f t="shared" si="62"/>
        <v>0.880301130786735</v>
      </c>
      <c r="AA406" s="217">
        <f t="shared" si="77"/>
        <v>4.0950112338637048</v>
      </c>
      <c r="AB406" s="217">
        <f t="shared" si="63"/>
        <v>7.570832347827352</v>
      </c>
      <c r="AC406" s="217">
        <f t="shared" si="64"/>
        <v>0.880301130786735</v>
      </c>
      <c r="AD406" s="217">
        <f t="shared" si="71"/>
        <v>4.1873811053503172</v>
      </c>
      <c r="AE406" s="217">
        <f t="shared" si="65"/>
        <v>-0.15541728791098208</v>
      </c>
      <c r="AF406" s="217">
        <f t="shared" si="66"/>
        <v>0.16822791586578933</v>
      </c>
      <c r="AG406" s="217">
        <f t="shared" si="53"/>
        <v>4.1873811053503172</v>
      </c>
      <c r="AH406" s="284">
        <f t="shared" si="67"/>
        <v>-0.21740096810500553</v>
      </c>
      <c r="AI406" s="284">
        <f t="shared" si="68"/>
        <v>0.13641911628840564</v>
      </c>
      <c r="AM406" s="223"/>
    </row>
    <row r="407" spans="1:39" x14ac:dyDescent="0.25">
      <c r="A407" s="283">
        <v>2013</v>
      </c>
      <c r="B407" s="283">
        <v>7</v>
      </c>
      <c r="C407" s="217">
        <v>9.5891884561297918</v>
      </c>
      <c r="D407" s="217">
        <f>C407/Economics!E407</f>
        <v>4.1086778518787357</v>
      </c>
      <c r="E407" s="217">
        <f t="shared" si="70"/>
        <v>4.0995667732020484</v>
      </c>
      <c r="F407" s="217">
        <f>C407/C$311</f>
        <v>1.0700083996983643</v>
      </c>
      <c r="G407" s="217">
        <f>D407/D$311</f>
        <v>0.90134475844586159</v>
      </c>
      <c r="H407" s="284">
        <f t="shared" si="80"/>
        <v>19.072233457588496</v>
      </c>
      <c r="I407" s="284">
        <f t="shared" si="81"/>
        <v>-1.139359520747643</v>
      </c>
      <c r="J407" s="284">
        <f t="shared" si="69"/>
        <v>9.0844863382728427</v>
      </c>
      <c r="K407" s="284">
        <f t="shared" si="56"/>
        <v>-0.63301009313280954</v>
      </c>
      <c r="L407" s="217">
        <f t="shared" si="72"/>
        <v>9.5696525538975123</v>
      </c>
      <c r="M407" s="217">
        <f t="shared" si="73"/>
        <v>4.1256113283253564</v>
      </c>
      <c r="N407" s="284">
        <f t="shared" si="78"/>
        <v>12.412598346675443</v>
      </c>
      <c r="O407" s="217">
        <f t="shared" si="79"/>
        <v>5.5731194745149999</v>
      </c>
      <c r="P407" s="284">
        <f t="shared" si="57"/>
        <v>6.0315686029629454</v>
      </c>
      <c r="Q407" s="217">
        <f t="shared" si="58"/>
        <v>2.5379249010232998</v>
      </c>
      <c r="R407" s="284">
        <f t="shared" si="51"/>
        <v>19.305362149214339</v>
      </c>
      <c r="S407" s="284">
        <f t="shared" si="52"/>
        <v>-1.3088468136312486</v>
      </c>
      <c r="T407" s="217">
        <f t="shared" si="74"/>
        <v>4.1036517677244086</v>
      </c>
      <c r="U407" s="217">
        <f t="shared" si="59"/>
        <v>6.7939714381440561</v>
      </c>
      <c r="V407" s="217">
        <f t="shared" si="60"/>
        <v>1.7054503327572821</v>
      </c>
      <c r="W407" s="217">
        <f t="shared" si="75"/>
        <v>4.1873811053503172</v>
      </c>
      <c r="X407" s="217">
        <f t="shared" si="76"/>
        <v>4.1050471998599223</v>
      </c>
      <c r="Y407" s="217">
        <f t="shared" si="61"/>
        <v>7.5808683138235695</v>
      </c>
      <c r="Z407" s="217">
        <f t="shared" si="62"/>
        <v>0.880301130786735</v>
      </c>
      <c r="AA407" s="217">
        <f t="shared" si="77"/>
        <v>4.1050471998599223</v>
      </c>
      <c r="AB407" s="217">
        <f t="shared" si="63"/>
        <v>7.5808683138235695</v>
      </c>
      <c r="AC407" s="217">
        <f t="shared" si="64"/>
        <v>0.880301130786735</v>
      </c>
      <c r="AD407" s="217">
        <f t="shared" si="71"/>
        <v>4.1810546873902297</v>
      </c>
      <c r="AE407" s="217">
        <f t="shared" si="65"/>
        <v>-0.16174370587106957</v>
      </c>
      <c r="AF407" s="217">
        <f t="shared" si="66"/>
        <v>0.16900500990869638</v>
      </c>
      <c r="AG407" s="217">
        <f t="shared" si="53"/>
        <v>4.1873811053503172</v>
      </c>
      <c r="AH407" s="284">
        <f t="shared" si="67"/>
        <v>-0.21740096810500553</v>
      </c>
      <c r="AI407" s="284">
        <f t="shared" si="68"/>
        <v>0.14447096796728687</v>
      </c>
      <c r="AM407" s="223"/>
    </row>
    <row r="408" spans="1:39" x14ac:dyDescent="0.25">
      <c r="A408" s="283">
        <v>2013</v>
      </c>
      <c r="B408" s="283">
        <v>8</v>
      </c>
      <c r="C408" s="217">
        <v>9.593529161437548</v>
      </c>
      <c r="D408" s="217">
        <f>C408/Economics!E408</f>
        <v>4.1045654028765313</v>
      </c>
      <c r="E408" s="217">
        <f t="shared" si="70"/>
        <v>4.1048866008654583</v>
      </c>
      <c r="F408" s="217">
        <f>C408/C$312</f>
        <v>1.0684258472695287</v>
      </c>
      <c r="G408" s="217">
        <f>D408/D$312</f>
        <v>0.90236493440186893</v>
      </c>
      <c r="H408" s="284">
        <f t="shared" si="80"/>
        <v>19.07657416289625</v>
      </c>
      <c r="I408" s="284">
        <f t="shared" si="81"/>
        <v>-1.139359520747643</v>
      </c>
      <c r="J408" s="284">
        <f t="shared" si="69"/>
        <v>9.0844863382728427</v>
      </c>
      <c r="K408" s="284">
        <f t="shared" si="56"/>
        <v>-0.63712254213501396</v>
      </c>
      <c r="L408" s="217">
        <f t="shared" si="72"/>
        <v>9.5652505408425519</v>
      </c>
      <c r="M408" s="217">
        <f t="shared" si="73"/>
        <v>4.1187100197858753</v>
      </c>
      <c r="N408" s="284">
        <f t="shared" si="78"/>
        <v>12.412598346675443</v>
      </c>
      <c r="O408" s="217">
        <f t="shared" si="79"/>
        <v>5.5687174614600394</v>
      </c>
      <c r="P408" s="284">
        <f t="shared" si="57"/>
        <v>6.0315686029629454</v>
      </c>
      <c r="Q408" s="217">
        <f t="shared" si="58"/>
        <v>2.5310235924838187</v>
      </c>
      <c r="R408" s="284">
        <f t="shared" si="51"/>
        <v>19.309702854522094</v>
      </c>
      <c r="S408" s="284">
        <f t="shared" si="52"/>
        <v>-1.3088468136312486</v>
      </c>
      <c r="T408" s="217">
        <f t="shared" si="74"/>
        <v>4.1008164306206689</v>
      </c>
      <c r="U408" s="217">
        <f t="shared" si="59"/>
        <v>6.7939714381440561</v>
      </c>
      <c r="V408" s="217">
        <f t="shared" si="60"/>
        <v>1.7026149956535424</v>
      </c>
      <c r="W408" s="217">
        <f t="shared" si="75"/>
        <v>4.1810546873902297</v>
      </c>
      <c r="X408" s="217">
        <f t="shared" si="76"/>
        <v>4.106621627377633</v>
      </c>
      <c r="Y408" s="217">
        <f t="shared" si="61"/>
        <v>7.5824427413412803</v>
      </c>
      <c r="Z408" s="217">
        <f t="shared" si="62"/>
        <v>0.880301130786735</v>
      </c>
      <c r="AA408" s="217">
        <f t="shared" si="77"/>
        <v>4.106621627377633</v>
      </c>
      <c r="AB408" s="217">
        <f t="shared" si="63"/>
        <v>7.5824427413412803</v>
      </c>
      <c r="AC408" s="217">
        <f t="shared" si="64"/>
        <v>0.880301130786735</v>
      </c>
      <c r="AD408" s="217">
        <f t="shared" si="71"/>
        <v>4.1810546873902297</v>
      </c>
      <c r="AE408" s="217">
        <f t="shared" si="65"/>
        <v>-0.16174370587106957</v>
      </c>
      <c r="AF408" s="217">
        <f t="shared" si="66"/>
        <v>0.15763125686886514</v>
      </c>
      <c r="AG408" s="217">
        <f t="shared" si="53"/>
        <v>4.1810546873902297</v>
      </c>
      <c r="AH408" s="284">
        <f t="shared" si="67"/>
        <v>-0.22372738606509301</v>
      </c>
      <c r="AI408" s="284">
        <f t="shared" si="68"/>
        <v>0.14091168359130712</v>
      </c>
      <c r="AM408" s="223"/>
    </row>
    <row r="409" spans="1:39" x14ac:dyDescent="0.25">
      <c r="A409" s="283">
        <v>2013</v>
      </c>
      <c r="B409" s="283">
        <v>9</v>
      </c>
      <c r="C409" s="217">
        <v>9.4964052087611783</v>
      </c>
      <c r="D409" s="217">
        <f>C409/Economics!E409</f>
        <v>4.0587775044982726</v>
      </c>
      <c r="E409" s="217">
        <f t="shared" si="70"/>
        <v>4.0906735864178465</v>
      </c>
      <c r="F409" s="217">
        <f>C409/C$313</f>
        <v>1.0601337805429685</v>
      </c>
      <c r="G409" s="217">
        <f>D409/D$313</f>
        <v>0.89714256604718257</v>
      </c>
      <c r="H409" s="284">
        <f t="shared" si="80"/>
        <v>19.07657416289625</v>
      </c>
      <c r="I409" s="284">
        <f t="shared" si="81"/>
        <v>-1.2364834734240127</v>
      </c>
      <c r="J409" s="284">
        <f t="shared" si="69"/>
        <v>9.0844863382728427</v>
      </c>
      <c r="K409" s="284">
        <f t="shared" si="56"/>
        <v>-0.68291044051327265</v>
      </c>
      <c r="L409" s="217">
        <f t="shared" si="72"/>
        <v>9.5547535764372675</v>
      </c>
      <c r="M409" s="217">
        <f t="shared" si="73"/>
        <v>4.1096516585283478</v>
      </c>
      <c r="N409" s="284">
        <f t="shared" si="78"/>
        <v>12.412598346675443</v>
      </c>
      <c r="O409" s="217">
        <f t="shared" si="79"/>
        <v>5.5582204970547551</v>
      </c>
      <c r="P409" s="284">
        <f t="shared" si="57"/>
        <v>6.0315686029629454</v>
      </c>
      <c r="Q409" s="217">
        <f t="shared" si="58"/>
        <v>2.5219652312262912</v>
      </c>
      <c r="R409" s="284">
        <f t="shared" si="51"/>
        <v>19.309702854522094</v>
      </c>
      <c r="S409" s="284">
        <f t="shared" si="52"/>
        <v>-1.4059707663076182</v>
      </c>
      <c r="T409" s="217">
        <f t="shared" si="74"/>
        <v>4.0933593267736619</v>
      </c>
      <c r="U409" s="217">
        <f t="shared" si="59"/>
        <v>6.7939714381440561</v>
      </c>
      <c r="V409" s="217">
        <f t="shared" si="60"/>
        <v>1.6951578918065353</v>
      </c>
      <c r="W409" s="217">
        <f t="shared" si="75"/>
        <v>4.1810546873902297</v>
      </c>
      <c r="X409" s="217">
        <f t="shared" si="76"/>
        <v>4.0816714536874024</v>
      </c>
      <c r="Y409" s="217">
        <f t="shared" si="61"/>
        <v>7.5824427413412803</v>
      </c>
      <c r="Z409" s="217">
        <f t="shared" si="62"/>
        <v>0.85535095709650433</v>
      </c>
      <c r="AA409" s="217">
        <f t="shared" si="77"/>
        <v>4.0816714536874024</v>
      </c>
      <c r="AB409" s="217">
        <f t="shared" si="63"/>
        <v>7.5824427413412803</v>
      </c>
      <c r="AC409" s="217">
        <f t="shared" si="64"/>
        <v>0.85535095709650433</v>
      </c>
      <c r="AD409" s="217">
        <f t="shared" si="71"/>
        <v>4.1810546873902297</v>
      </c>
      <c r="AE409" s="217">
        <f t="shared" si="65"/>
        <v>-0.16174370587106957</v>
      </c>
      <c r="AF409" s="217">
        <f t="shared" si="66"/>
        <v>0.11595580749281087</v>
      </c>
      <c r="AG409" s="217">
        <f t="shared" si="53"/>
        <v>4.1810546873902297</v>
      </c>
      <c r="AH409" s="284">
        <f t="shared" si="67"/>
        <v>-0.18521036576077332</v>
      </c>
      <c r="AI409" s="284">
        <f t="shared" si="68"/>
        <v>7.6510030670448259E-2</v>
      </c>
      <c r="AM409" s="223"/>
    </row>
    <row r="410" spans="1:39" x14ac:dyDescent="0.25">
      <c r="A410" s="283">
        <v>2013</v>
      </c>
      <c r="B410" s="283">
        <v>10</v>
      </c>
      <c r="C410" s="217">
        <v>9.5482209738725743</v>
      </c>
      <c r="D410" s="217">
        <f>C410/Economics!E410</f>
        <v>4.0767312501762847</v>
      </c>
      <c r="E410" s="217">
        <f t="shared" si="70"/>
        <v>4.0800247191836965</v>
      </c>
      <c r="F410" s="217">
        <f>C410/C$314</f>
        <v>1.0723728276127755</v>
      </c>
      <c r="G410" s="217">
        <f>D410/D$314</f>
        <v>0.90855254665658147</v>
      </c>
      <c r="H410" s="284">
        <f t="shared" si="80"/>
        <v>19.128389928007646</v>
      </c>
      <c r="I410" s="284">
        <f t="shared" si="81"/>
        <v>-1.2364834734240127</v>
      </c>
      <c r="J410" s="284">
        <f t="shared" si="69"/>
        <v>9.1024400839508548</v>
      </c>
      <c r="K410" s="284">
        <f t="shared" si="56"/>
        <v>-0.68291044051327265</v>
      </c>
      <c r="L410" s="217">
        <f t="shared" si="72"/>
        <v>9.553669149257674</v>
      </c>
      <c r="M410" s="217">
        <f t="shared" si="73"/>
        <v>4.1050079941164492</v>
      </c>
      <c r="N410" s="284">
        <f t="shared" si="78"/>
        <v>12.412598346675443</v>
      </c>
      <c r="O410" s="217">
        <f t="shared" si="79"/>
        <v>5.5571360698751615</v>
      </c>
      <c r="P410" s="284">
        <f t="shared" si="57"/>
        <v>6.0315686029629454</v>
      </c>
      <c r="Q410" s="217">
        <f t="shared" si="58"/>
        <v>2.5173215668143927</v>
      </c>
      <c r="R410" s="284">
        <f t="shared" si="51"/>
        <v>19.36151861963349</v>
      </c>
      <c r="S410" s="284">
        <f t="shared" si="52"/>
        <v>-1.4059707663076182</v>
      </c>
      <c r="T410" s="217">
        <f t="shared" si="74"/>
        <v>4.0871880023574558</v>
      </c>
      <c r="U410" s="217">
        <f t="shared" si="59"/>
        <v>6.7939714381440561</v>
      </c>
      <c r="V410" s="217">
        <f t="shared" si="60"/>
        <v>1.6889865673903293</v>
      </c>
      <c r="W410" s="217">
        <f t="shared" si="75"/>
        <v>4.1810546873902297</v>
      </c>
      <c r="X410" s="217">
        <f t="shared" si="76"/>
        <v>4.0677543773372786</v>
      </c>
      <c r="Y410" s="217">
        <f t="shared" si="61"/>
        <v>7.5824427413412803</v>
      </c>
      <c r="Z410" s="217">
        <f t="shared" si="62"/>
        <v>0.84143388074638059</v>
      </c>
      <c r="AA410" s="217">
        <f t="shared" si="77"/>
        <v>4.0677543773372786</v>
      </c>
      <c r="AB410" s="217">
        <f t="shared" si="63"/>
        <v>7.5824427413412803</v>
      </c>
      <c r="AC410" s="217">
        <f t="shared" si="64"/>
        <v>0.84143388074638059</v>
      </c>
      <c r="AD410" s="217">
        <f t="shared" si="71"/>
        <v>4.1810546873902297</v>
      </c>
      <c r="AE410" s="217">
        <f t="shared" si="65"/>
        <v>-0.16174370587106957</v>
      </c>
      <c r="AF410" s="217">
        <f t="shared" si="66"/>
        <v>0.17969745154908168</v>
      </c>
      <c r="AG410" s="217">
        <f t="shared" si="53"/>
        <v>4.1810546873902297</v>
      </c>
      <c r="AH410" s="284">
        <f t="shared" si="67"/>
        <v>-0.18521036576077332</v>
      </c>
      <c r="AI410" s="284">
        <f t="shared" si="68"/>
        <v>0.12948639281798879</v>
      </c>
      <c r="AM410" s="223"/>
    </row>
    <row r="411" spans="1:39" x14ac:dyDescent="0.25">
      <c r="A411" s="283">
        <v>2013</v>
      </c>
      <c r="B411" s="283">
        <v>11</v>
      </c>
      <c r="C411" s="217">
        <v>9.5639967500992746</v>
      </c>
      <c r="D411" s="217">
        <f>C411/Economics!E411</f>
        <v>4.0776839019471041</v>
      </c>
      <c r="E411" s="217">
        <f t="shared" si="70"/>
        <v>4.0710642188738868</v>
      </c>
      <c r="F411" s="217">
        <f>C411/C$315</f>
        <v>1.0610642446208849</v>
      </c>
      <c r="G411" s="217">
        <f>D411/D$315</f>
        <v>0.89928000451322743</v>
      </c>
      <c r="H411" s="284">
        <f t="shared" si="80"/>
        <v>19.144165704234346</v>
      </c>
      <c r="I411" s="284">
        <f t="shared" si="81"/>
        <v>-1.2364834734240127</v>
      </c>
      <c r="J411" s="284">
        <f t="shared" si="69"/>
        <v>9.1033927357216733</v>
      </c>
      <c r="K411" s="284">
        <f t="shared" si="56"/>
        <v>-0.68291044051327265</v>
      </c>
      <c r="L411" s="217">
        <f t="shared" si="72"/>
        <v>9.54971283683971</v>
      </c>
      <c r="M411" s="217">
        <f t="shared" si="73"/>
        <v>4.0992457904645132</v>
      </c>
      <c r="N411" s="284">
        <f t="shared" si="78"/>
        <v>12.412598346675443</v>
      </c>
      <c r="O411" s="217">
        <f t="shared" si="79"/>
        <v>5.5531797574571975</v>
      </c>
      <c r="P411" s="284">
        <f t="shared" si="57"/>
        <v>6.0315686029629454</v>
      </c>
      <c r="Q411" s="217">
        <f t="shared" si="58"/>
        <v>2.5115593631624566</v>
      </c>
      <c r="R411" s="284">
        <f t="shared" si="51"/>
        <v>19.37729439586019</v>
      </c>
      <c r="S411" s="284">
        <f t="shared" si="52"/>
        <v>-1.4059707663076182</v>
      </c>
      <c r="T411" s="217">
        <f t="shared" si="74"/>
        <v>4.0794395148745481</v>
      </c>
      <c r="U411" s="217">
        <f t="shared" si="59"/>
        <v>6.7939714381440561</v>
      </c>
      <c r="V411" s="217">
        <f t="shared" si="60"/>
        <v>1.6812380799074216</v>
      </c>
      <c r="W411" s="217">
        <f t="shared" si="75"/>
        <v>4.1810546873902297</v>
      </c>
      <c r="X411" s="217">
        <f t="shared" si="76"/>
        <v>4.0772075760616939</v>
      </c>
      <c r="Y411" s="217">
        <f t="shared" si="61"/>
        <v>7.5918959400656956</v>
      </c>
      <c r="Z411" s="217">
        <f t="shared" si="62"/>
        <v>0.84143388074638059</v>
      </c>
      <c r="AA411" s="217">
        <f t="shared" si="77"/>
        <v>4.0772075760616939</v>
      </c>
      <c r="AB411" s="217">
        <f t="shared" si="63"/>
        <v>7.5918959400656956</v>
      </c>
      <c r="AC411" s="217">
        <f t="shared" si="64"/>
        <v>0.84143388074638059</v>
      </c>
      <c r="AD411" s="217">
        <f t="shared" si="71"/>
        <v>4.1810546873902297</v>
      </c>
      <c r="AE411" s="217">
        <f t="shared" si="65"/>
        <v>-0.16174370587106957</v>
      </c>
      <c r="AF411" s="217">
        <f t="shared" si="66"/>
        <v>0.16269635764188894</v>
      </c>
      <c r="AG411" s="217">
        <f t="shared" si="53"/>
        <v>4.1810546873902297</v>
      </c>
      <c r="AH411" s="284">
        <f t="shared" si="67"/>
        <v>-0.1785693138367126</v>
      </c>
      <c r="AI411" s="284">
        <f t="shared" si="68"/>
        <v>0.10942287001349005</v>
      </c>
      <c r="AM411" s="223"/>
    </row>
    <row r="412" spans="1:39" x14ac:dyDescent="0.25">
      <c r="A412" s="283">
        <v>2013</v>
      </c>
      <c r="B412" s="283">
        <v>12</v>
      </c>
      <c r="C412" s="217">
        <v>9.4707134498024121</v>
      </c>
      <c r="D412" s="217">
        <f>C412/Economics!E412</f>
        <v>4.0310079361105808</v>
      </c>
      <c r="E412" s="217">
        <f t="shared" si="70"/>
        <v>4.061807696077989</v>
      </c>
      <c r="F412" s="217">
        <f>C412/C$316</f>
        <v>1.0699229754908068</v>
      </c>
      <c r="G412" s="217">
        <f>D412/D$316</f>
        <v>0.90665833433705345</v>
      </c>
      <c r="H412" s="284">
        <f t="shared" si="80"/>
        <v>19.144165704234346</v>
      </c>
      <c r="I412" s="284">
        <f t="shared" si="81"/>
        <v>-1.3297667737208752</v>
      </c>
      <c r="J412" s="284">
        <f t="shared" si="69"/>
        <v>9.1033927357216733</v>
      </c>
      <c r="K412" s="284">
        <f t="shared" si="56"/>
        <v>-0.72958640634979588</v>
      </c>
      <c r="L412" s="217">
        <f t="shared" si="72"/>
        <v>9.5413877575203223</v>
      </c>
      <c r="M412" s="217">
        <f t="shared" si="73"/>
        <v>4.0914675006371253</v>
      </c>
      <c r="N412" s="284">
        <f t="shared" si="78"/>
        <v>12.412598346675443</v>
      </c>
      <c r="O412" s="217">
        <f t="shared" si="79"/>
        <v>5.5448546781378099</v>
      </c>
      <c r="P412" s="284">
        <f t="shared" si="57"/>
        <v>6.0315686029629454</v>
      </c>
      <c r="Q412" s="217">
        <f t="shared" si="58"/>
        <v>2.5037810733350687</v>
      </c>
      <c r="R412" s="284">
        <f t="shared" si="51"/>
        <v>19.37729439586019</v>
      </c>
      <c r="S412" s="284">
        <f t="shared" si="52"/>
        <v>-1.4992540666044807</v>
      </c>
      <c r="T412" s="217">
        <f t="shared" si="74"/>
        <v>4.0610501481830603</v>
      </c>
      <c r="U412" s="217">
        <f t="shared" si="59"/>
        <v>6.7939714381440561</v>
      </c>
      <c r="V412" s="217">
        <f t="shared" si="60"/>
        <v>1.6628487132159337</v>
      </c>
      <c r="W412" s="217">
        <f t="shared" si="75"/>
        <v>4.1810546873902297</v>
      </c>
      <c r="X412" s="217">
        <f t="shared" si="76"/>
        <v>4.054345919028842</v>
      </c>
      <c r="Y412" s="217">
        <f t="shared" si="61"/>
        <v>7.5918959400656956</v>
      </c>
      <c r="Z412" s="217">
        <f t="shared" si="62"/>
        <v>0.81857222371352867</v>
      </c>
      <c r="AA412" s="217">
        <f t="shared" si="77"/>
        <v>4.054345919028842</v>
      </c>
      <c r="AB412" s="217">
        <f t="shared" si="63"/>
        <v>7.5918959400656956</v>
      </c>
      <c r="AC412" s="217">
        <f t="shared" si="64"/>
        <v>0.81857222371352867</v>
      </c>
      <c r="AD412" s="217">
        <f t="shared" si="71"/>
        <v>4.2428038345498322</v>
      </c>
      <c r="AE412" s="217">
        <f t="shared" si="65"/>
        <v>-9.9994558711467008E-2</v>
      </c>
      <c r="AF412" s="217">
        <f t="shared" si="66"/>
        <v>5.3318592874943782E-2</v>
      </c>
      <c r="AG412" s="217">
        <f t="shared" si="53"/>
        <v>4.1810546873902297</v>
      </c>
      <c r="AH412" s="284">
        <f t="shared" si="67"/>
        <v>-0.1432701128385645</v>
      </c>
      <c r="AI412" s="284">
        <f t="shared" si="68"/>
        <v>4.9930634909907567E-2</v>
      </c>
      <c r="AM412" s="223"/>
    </row>
    <row r="413" spans="1:39" x14ac:dyDescent="0.25">
      <c r="A413" s="283">
        <v>2014</v>
      </c>
      <c r="B413" s="283">
        <v>1</v>
      </c>
      <c r="C413" s="217">
        <v>9.9886067848109086</v>
      </c>
      <c r="D413" s="217">
        <f>C413/Economics!E413</f>
        <v>4.2428038345498322</v>
      </c>
      <c r="E413" s="217">
        <f t="shared" si="70"/>
        <v>4.1171652242025054</v>
      </c>
      <c r="F413" s="217">
        <f>C413/C$305</f>
        <v>1.1474513613922694</v>
      </c>
      <c r="G413" s="217">
        <f>D413/D$305</f>
        <v>0.93758821740500098</v>
      </c>
      <c r="H413" s="284">
        <f t="shared" si="80"/>
        <v>19.662059039242841</v>
      </c>
      <c r="I413" s="284">
        <f t="shared" si="81"/>
        <v>-1.3297667737208752</v>
      </c>
      <c r="J413" s="284">
        <f t="shared" si="69"/>
        <v>9.3151886341609256</v>
      </c>
      <c r="K413" s="284">
        <f t="shared" si="56"/>
        <v>-0.72958640634979588</v>
      </c>
      <c r="L413" s="217">
        <f t="shared" si="72"/>
        <v>9.5872392918382783</v>
      </c>
      <c r="M413" s="217">
        <f t="shared" si="73"/>
        <v>4.1062514005759914</v>
      </c>
      <c r="N413" s="284">
        <f t="shared" si="78"/>
        <v>12.458449880993399</v>
      </c>
      <c r="O413" s="217">
        <f t="shared" si="79"/>
        <v>5.5448546781378099</v>
      </c>
      <c r="P413" s="284">
        <f t="shared" si="57"/>
        <v>6.0463525029018115</v>
      </c>
      <c r="Q413" s="217">
        <f t="shared" si="58"/>
        <v>2.5037810733350687</v>
      </c>
      <c r="R413" s="284">
        <f t="shared" si="51"/>
        <v>19.895187730868685</v>
      </c>
      <c r="S413" s="284">
        <f t="shared" si="52"/>
        <v>-1.4992540666044807</v>
      </c>
      <c r="T413" s="217">
        <f t="shared" si="74"/>
        <v>4.10705673069595</v>
      </c>
      <c r="U413" s="217">
        <f t="shared" si="59"/>
        <v>6.8399780206569458</v>
      </c>
      <c r="V413" s="217">
        <f t="shared" si="60"/>
        <v>1.6628487132159337</v>
      </c>
      <c r="W413" s="217">
        <f t="shared" si="75"/>
        <v>4.2428038345498322</v>
      </c>
      <c r="X413" s="217">
        <f t="shared" si="76"/>
        <v>4.1369058853302061</v>
      </c>
      <c r="Y413" s="217">
        <f t="shared" si="61"/>
        <v>7.6744559063670597</v>
      </c>
      <c r="Z413" s="217">
        <f t="shared" si="62"/>
        <v>0.81857222371352867</v>
      </c>
      <c r="AA413" s="217">
        <f t="shared" si="77"/>
        <v>4.1369058853302061</v>
      </c>
      <c r="AB413" s="217">
        <f t="shared" si="63"/>
        <v>7.6744559063670597</v>
      </c>
      <c r="AC413" s="217">
        <f t="shared" si="64"/>
        <v>0.81857222371352867</v>
      </c>
      <c r="AD413" s="217">
        <f t="shared" si="71"/>
        <v>4.2745557615446099</v>
      </c>
      <c r="AE413" s="217">
        <f t="shared" si="65"/>
        <v>-6.8242631716689317E-2</v>
      </c>
      <c r="AF413" s="217">
        <f t="shared" si="66"/>
        <v>0.28003853015594071</v>
      </c>
      <c r="AG413" s="217">
        <f t="shared" si="53"/>
        <v>4.2428038345498322</v>
      </c>
      <c r="AH413" s="284">
        <f t="shared" si="67"/>
        <v>4.0204610052811063E-2</v>
      </c>
      <c r="AI413" s="284">
        <f t="shared" si="68"/>
        <v>0.13720218921358818</v>
      </c>
      <c r="AM413" s="223"/>
    </row>
    <row r="414" spans="1:39" x14ac:dyDescent="0.25">
      <c r="A414" s="283">
        <v>2014</v>
      </c>
      <c r="B414" s="283">
        <v>2</v>
      </c>
      <c r="C414" s="217">
        <v>10.085423384197309</v>
      </c>
      <c r="D414" s="217">
        <f>C414/Economics!E414</f>
        <v>4.2745557615446099</v>
      </c>
      <c r="E414" s="217">
        <f t="shared" si="70"/>
        <v>4.1827891774016743</v>
      </c>
      <c r="F414" s="217">
        <f>C414/C$306</f>
        <v>1.1387266970909327</v>
      </c>
      <c r="G414" s="217">
        <f>D414/D$306</f>
        <v>0.92978650590536027</v>
      </c>
      <c r="H414" s="284">
        <f t="shared" si="80"/>
        <v>19.758875638629242</v>
      </c>
      <c r="I414" s="284">
        <f t="shared" si="81"/>
        <v>-1.3297667737208752</v>
      </c>
      <c r="J414" s="284">
        <f t="shared" si="69"/>
        <v>9.3469405611557033</v>
      </c>
      <c r="K414" s="284">
        <f t="shared" si="56"/>
        <v>-0.72958640634979588</v>
      </c>
      <c r="L414" s="217">
        <f t="shared" si="72"/>
        <v>9.6370427159644514</v>
      </c>
      <c r="M414" s="217">
        <f t="shared" si="73"/>
        <v>4.1218156124992573</v>
      </c>
      <c r="N414" s="284">
        <f t="shared" si="78"/>
        <v>12.508253305119572</v>
      </c>
      <c r="O414" s="217">
        <f t="shared" si="79"/>
        <v>5.5448546781378099</v>
      </c>
      <c r="P414" s="284">
        <f t="shared" si="57"/>
        <v>6.0619167148250774</v>
      </c>
      <c r="Q414" s="217">
        <f t="shared" si="58"/>
        <v>2.5037810733350687</v>
      </c>
      <c r="R414" s="284">
        <f t="shared" si="51"/>
        <v>19.992004330255085</v>
      </c>
      <c r="S414" s="284">
        <f t="shared" si="52"/>
        <v>-1.4992540666044807</v>
      </c>
      <c r="T414" s="217">
        <f t="shared" si="74"/>
        <v>4.1565128585380311</v>
      </c>
      <c r="U414" s="217">
        <f t="shared" si="59"/>
        <v>6.8894341484990269</v>
      </c>
      <c r="V414" s="217">
        <f t="shared" si="60"/>
        <v>1.6628487132159337</v>
      </c>
      <c r="W414" s="217">
        <f t="shared" si="75"/>
        <v>4.2745557615446099</v>
      </c>
      <c r="X414" s="217">
        <f t="shared" si="76"/>
        <v>4.2586797980472211</v>
      </c>
      <c r="Y414" s="217">
        <f t="shared" si="61"/>
        <v>7.7962298190840746</v>
      </c>
      <c r="Z414" s="217">
        <f t="shared" si="62"/>
        <v>0.81857222371352867</v>
      </c>
      <c r="AA414" s="217">
        <f t="shared" si="77"/>
        <v>4.2586797980472211</v>
      </c>
      <c r="AB414" s="217">
        <f t="shared" si="63"/>
        <v>7.7962298190840746</v>
      </c>
      <c r="AC414" s="217">
        <f t="shared" si="64"/>
        <v>0.81857222371352867</v>
      </c>
      <c r="AD414" s="217">
        <f t="shared" si="71"/>
        <v>4.2794161157271553</v>
      </c>
      <c r="AE414" s="217">
        <f t="shared" si="65"/>
        <v>-6.3382277534143938E-2</v>
      </c>
      <c r="AF414" s="217">
        <f t="shared" si="66"/>
        <v>9.5134204528921629E-2</v>
      </c>
      <c r="AG414" s="217">
        <f t="shared" si="53"/>
        <v>4.2745557615446099</v>
      </c>
      <c r="AH414" s="284">
        <f t="shared" si="67"/>
        <v>7.1956537047588753E-2</v>
      </c>
      <c r="AI414" s="284">
        <f t="shared" si="68"/>
        <v>0.11481400603159386</v>
      </c>
      <c r="AM414" s="223"/>
    </row>
    <row r="415" spans="1:39" x14ac:dyDescent="0.25">
      <c r="A415" s="283">
        <v>2014</v>
      </c>
      <c r="B415" s="283">
        <v>3</v>
      </c>
      <c r="C415" s="217">
        <v>10.116491003984887</v>
      </c>
      <c r="D415" s="217">
        <f>C415/Economics!E415</f>
        <v>4.2794161157271553</v>
      </c>
      <c r="E415" s="217">
        <f t="shared" si="70"/>
        <v>4.2655919039405328</v>
      </c>
      <c r="F415" s="217">
        <f>C415/C$307</f>
        <v>1.1266138742024299</v>
      </c>
      <c r="G415" s="217">
        <f>D415/D$307</f>
        <v>0.91990324628222853</v>
      </c>
      <c r="H415" s="284">
        <f t="shared" si="80"/>
        <v>19.78994325841682</v>
      </c>
      <c r="I415" s="284">
        <f t="shared" si="81"/>
        <v>-1.3297667737208752</v>
      </c>
      <c r="J415" s="284">
        <f t="shared" si="69"/>
        <v>9.3518009153382486</v>
      </c>
      <c r="K415" s="284">
        <f t="shared" si="56"/>
        <v>-0.72958640634979588</v>
      </c>
      <c r="L415" s="217">
        <f t="shared" si="72"/>
        <v>9.6716774876814373</v>
      </c>
      <c r="M415" s="217">
        <f t="shared" si="73"/>
        <v>4.1300123981940011</v>
      </c>
      <c r="N415" s="284">
        <f t="shared" si="78"/>
        <v>12.542888076836558</v>
      </c>
      <c r="O415" s="217">
        <f t="shared" si="79"/>
        <v>5.5448546781378099</v>
      </c>
      <c r="P415" s="284">
        <f t="shared" si="57"/>
        <v>6.0701135005198212</v>
      </c>
      <c r="Q415" s="217">
        <f t="shared" si="58"/>
        <v>2.5037810733350687</v>
      </c>
      <c r="R415" s="284">
        <f t="shared" si="51"/>
        <v>20.023071950042663</v>
      </c>
      <c r="S415" s="284">
        <f t="shared" si="52"/>
        <v>-1.4992540666044807</v>
      </c>
      <c r="T415" s="217">
        <f t="shared" si="74"/>
        <v>4.2069459119830448</v>
      </c>
      <c r="U415" s="217">
        <f t="shared" si="59"/>
        <v>6.9398672019440406</v>
      </c>
      <c r="V415" s="217">
        <f t="shared" si="60"/>
        <v>1.6628487132159337</v>
      </c>
      <c r="W415" s="217">
        <f t="shared" si="75"/>
        <v>4.2794161157271553</v>
      </c>
      <c r="X415" s="217">
        <f t="shared" si="76"/>
        <v>4.2769859386358826</v>
      </c>
      <c r="Y415" s="217">
        <f t="shared" si="61"/>
        <v>7.8145359596727362</v>
      </c>
      <c r="Z415" s="217">
        <f t="shared" si="62"/>
        <v>0.81857222371352867</v>
      </c>
      <c r="AA415" s="217">
        <f t="shared" si="77"/>
        <v>4.2769859386358826</v>
      </c>
      <c r="AB415" s="217">
        <f t="shared" si="63"/>
        <v>7.8145359596727362</v>
      </c>
      <c r="AC415" s="217">
        <f t="shared" si="64"/>
        <v>0.81857222371352867</v>
      </c>
      <c r="AD415" s="217">
        <f t="shared" si="71"/>
        <v>4.2955272631905137</v>
      </c>
      <c r="AE415" s="217">
        <f t="shared" si="65"/>
        <v>-4.7271130070785539E-2</v>
      </c>
      <c r="AF415" s="217">
        <f t="shared" si="66"/>
        <v>5.2131484253330918E-2</v>
      </c>
      <c r="AG415" s="217">
        <f t="shared" si="53"/>
        <v>4.2794161157271553</v>
      </c>
      <c r="AH415" s="284">
        <f t="shared" si="67"/>
        <v>8.8592169942496746E-2</v>
      </c>
      <c r="AI415" s="284">
        <f t="shared" si="68"/>
        <v>9.7692583944288813E-3</v>
      </c>
      <c r="AM415" s="223"/>
    </row>
    <row r="416" spans="1:39" x14ac:dyDescent="0.25">
      <c r="A416" s="283">
        <v>2014</v>
      </c>
      <c r="B416" s="283">
        <v>4</v>
      </c>
      <c r="C416" s="217">
        <v>10.173784501776202</v>
      </c>
      <c r="D416" s="217">
        <f>C416/Economics!E416</f>
        <v>4.2955272631905137</v>
      </c>
      <c r="E416" s="217">
        <f t="shared" si="70"/>
        <v>4.2831663801540927</v>
      </c>
      <c r="F416" s="217">
        <f>C416/C$308</f>
        <v>1.1356538287273272</v>
      </c>
      <c r="G416" s="217">
        <f>D416/D$308</f>
        <v>0.92861307134972482</v>
      </c>
      <c r="H416" s="284">
        <f t="shared" si="80"/>
        <v>19.847236756208133</v>
      </c>
      <c r="I416" s="284">
        <f t="shared" si="81"/>
        <v>-1.3297667737208752</v>
      </c>
      <c r="J416" s="284">
        <f t="shared" si="69"/>
        <v>9.3679120628016079</v>
      </c>
      <c r="K416" s="284">
        <f t="shared" si="56"/>
        <v>-0.72958640634979588</v>
      </c>
      <c r="L416" s="217">
        <f t="shared" si="72"/>
        <v>9.7234707805924092</v>
      </c>
      <c r="M416" s="217">
        <f t="shared" si="73"/>
        <v>4.1449807741855862</v>
      </c>
      <c r="N416" s="284">
        <f t="shared" si="78"/>
        <v>12.59468136974753</v>
      </c>
      <c r="O416" s="217">
        <f t="shared" si="79"/>
        <v>5.5448546781378099</v>
      </c>
      <c r="P416" s="284">
        <f t="shared" si="57"/>
        <v>6.0850818765114063</v>
      </c>
      <c r="Q416" s="217">
        <f t="shared" si="58"/>
        <v>2.5037810733350687</v>
      </c>
      <c r="R416" s="284">
        <f t="shared" si="51"/>
        <v>20.080365447833977</v>
      </c>
      <c r="S416" s="284">
        <f t="shared" si="52"/>
        <v>-1.4992540666044807</v>
      </c>
      <c r="T416" s="217">
        <f t="shared" si="74"/>
        <v>4.2730757437530276</v>
      </c>
      <c r="U416" s="217">
        <f t="shared" si="59"/>
        <v>7.0059970337140234</v>
      </c>
      <c r="V416" s="217">
        <f t="shared" si="60"/>
        <v>1.6628487132159337</v>
      </c>
      <c r="W416" s="217">
        <f t="shared" si="75"/>
        <v>4.2955272631905137</v>
      </c>
      <c r="X416" s="217">
        <f t="shared" si="76"/>
        <v>4.2874716894588349</v>
      </c>
      <c r="Y416" s="217">
        <f t="shared" si="61"/>
        <v>7.8250217104956885</v>
      </c>
      <c r="Z416" s="217">
        <f t="shared" si="62"/>
        <v>0.81857222371352867</v>
      </c>
      <c r="AA416" s="217">
        <f t="shared" si="77"/>
        <v>4.2874716894588349</v>
      </c>
      <c r="AB416" s="217">
        <f t="shared" si="63"/>
        <v>7.8250217104956885</v>
      </c>
      <c r="AC416" s="217">
        <f t="shared" si="64"/>
        <v>0.81857222371352867</v>
      </c>
      <c r="AD416" s="217">
        <f t="shared" si="71"/>
        <v>4.2955272631905137</v>
      </c>
      <c r="AE416" s="217">
        <f t="shared" si="65"/>
        <v>-4.7271130070785539E-2</v>
      </c>
      <c r="AF416" s="217">
        <f t="shared" si="66"/>
        <v>6.3382277534143938E-2</v>
      </c>
      <c r="AG416" s="217">
        <f t="shared" si="53"/>
        <v>4.2955272631905137</v>
      </c>
      <c r="AH416" s="284">
        <f t="shared" si="67"/>
        <v>0.10814615784019654</v>
      </c>
      <c r="AI416" s="284">
        <f t="shared" si="68"/>
        <v>7.1474354058826961E-2</v>
      </c>
      <c r="AM416" s="223"/>
    </row>
    <row r="417" spans="1:39" x14ac:dyDescent="0.25">
      <c r="A417" s="283">
        <v>2014</v>
      </c>
      <c r="B417" s="283">
        <v>5</v>
      </c>
      <c r="C417" s="217">
        <v>10.161740503680026</v>
      </c>
      <c r="D417" s="217">
        <f>C417/Economics!E417</f>
        <v>4.2844386674025792</v>
      </c>
      <c r="E417" s="217">
        <f t="shared" si="70"/>
        <v>4.2864606821067497</v>
      </c>
      <c r="F417" s="217">
        <f>C417/C$309</f>
        <v>1.1361313824517265</v>
      </c>
      <c r="G417" s="217">
        <f>D417/D$309</f>
        <v>0.93198996334428519</v>
      </c>
      <c r="H417" s="284">
        <f t="shared" si="80"/>
        <v>19.847236756208133</v>
      </c>
      <c r="I417" s="284">
        <f t="shared" si="81"/>
        <v>-1.3418107718170518</v>
      </c>
      <c r="J417" s="284">
        <f t="shared" si="69"/>
        <v>9.3679120628016079</v>
      </c>
      <c r="K417" s="284">
        <f t="shared" si="56"/>
        <v>-0.74067500213773041</v>
      </c>
      <c r="L417" s="217">
        <f t="shared" si="72"/>
        <v>9.7784140525703016</v>
      </c>
      <c r="M417" s="217">
        <f t="shared" si="73"/>
        <v>4.1613001698119421</v>
      </c>
      <c r="N417" s="284">
        <f t="shared" si="78"/>
        <v>12.649624641725422</v>
      </c>
      <c r="O417" s="217">
        <f t="shared" si="79"/>
        <v>5.5448546781378099</v>
      </c>
      <c r="P417" s="284">
        <f t="shared" si="57"/>
        <v>6.1014012721377622</v>
      </c>
      <c r="Q417" s="217">
        <f t="shared" si="58"/>
        <v>2.5037810733350687</v>
      </c>
      <c r="R417" s="284">
        <f t="shared" si="51"/>
        <v>20.080365447833977</v>
      </c>
      <c r="S417" s="284">
        <f t="shared" si="52"/>
        <v>-1.5112980647006573</v>
      </c>
      <c r="T417" s="217">
        <f t="shared" si="74"/>
        <v>4.2834844519662143</v>
      </c>
      <c r="U417" s="217">
        <f t="shared" si="59"/>
        <v>7.0164057419272101</v>
      </c>
      <c r="V417" s="217">
        <f t="shared" si="60"/>
        <v>1.6628487132159337</v>
      </c>
      <c r="W417" s="217">
        <f t="shared" si="75"/>
        <v>4.2955272631905137</v>
      </c>
      <c r="X417" s="217">
        <f t="shared" si="76"/>
        <v>4.2899829652965469</v>
      </c>
      <c r="Y417" s="217">
        <f t="shared" si="61"/>
        <v>7.8275329863334004</v>
      </c>
      <c r="Z417" s="217">
        <f t="shared" si="62"/>
        <v>0.81857222371352867</v>
      </c>
      <c r="AA417" s="217">
        <f t="shared" si="77"/>
        <v>4.2899829652965469</v>
      </c>
      <c r="AB417" s="217">
        <f t="shared" si="63"/>
        <v>7.8275329863334004</v>
      </c>
      <c r="AC417" s="217">
        <f t="shared" si="64"/>
        <v>0.81857222371352867</v>
      </c>
      <c r="AD417" s="217">
        <f t="shared" si="71"/>
        <v>4.2955272631905137</v>
      </c>
      <c r="AE417" s="217">
        <f t="shared" si="65"/>
        <v>-4.7271130070785539E-2</v>
      </c>
      <c r="AF417" s="217">
        <f t="shared" si="66"/>
        <v>3.6182534282851009E-2</v>
      </c>
      <c r="AG417" s="217">
        <f t="shared" si="53"/>
        <v>4.2955272631905137</v>
      </c>
      <c r="AH417" s="284">
        <f t="shared" si="67"/>
        <v>0.10814615784019654</v>
      </c>
      <c r="AI417" s="284">
        <f t="shared" si="68"/>
        <v>8.7686589676081006E-2</v>
      </c>
      <c r="AM417" s="223"/>
    </row>
    <row r="418" spans="1:39" x14ac:dyDescent="0.25">
      <c r="A418" s="283">
        <v>2014</v>
      </c>
      <c r="B418" s="283">
        <v>6</v>
      </c>
      <c r="C418" s="217">
        <v>10.161262287844284</v>
      </c>
      <c r="D418" s="217">
        <f>C418/Economics!E418</f>
        <v>4.2799896732693181</v>
      </c>
      <c r="E418" s="217">
        <f t="shared" si="70"/>
        <v>4.286651867954137</v>
      </c>
      <c r="F418" s="217">
        <f>C418/C$310</f>
        <v>1.1373171149909189</v>
      </c>
      <c r="G418" s="217">
        <f>D418/D$310</f>
        <v>0.93712860136559217</v>
      </c>
      <c r="H418" s="284">
        <f t="shared" si="80"/>
        <v>19.847236756208133</v>
      </c>
      <c r="I418" s="284">
        <f t="shared" si="81"/>
        <v>-1.3422889876527933</v>
      </c>
      <c r="J418" s="284">
        <f t="shared" si="69"/>
        <v>9.3679120628016079</v>
      </c>
      <c r="K418" s="284">
        <f t="shared" si="56"/>
        <v>-0.74512399627099146</v>
      </c>
      <c r="L418" s="217">
        <f t="shared" si="72"/>
        <v>9.8291135388663662</v>
      </c>
      <c r="M418" s="217">
        <f t="shared" si="73"/>
        <v>4.1761812635976261</v>
      </c>
      <c r="N418" s="284">
        <f t="shared" si="78"/>
        <v>12.700324128021487</v>
      </c>
      <c r="O418" s="217">
        <f t="shared" si="79"/>
        <v>5.5448546781378099</v>
      </c>
      <c r="P418" s="284">
        <f t="shared" si="57"/>
        <v>6.1162823659234462</v>
      </c>
      <c r="Q418" s="217">
        <f t="shared" si="58"/>
        <v>2.5037810733350687</v>
      </c>
      <c r="R418" s="284">
        <f t="shared" si="51"/>
        <v>20.080365447833977</v>
      </c>
      <c r="S418" s="284">
        <f t="shared" si="52"/>
        <v>-1.5117762805363988</v>
      </c>
      <c r="T418" s="217">
        <f t="shared" si="74"/>
        <v>4.2848429298973922</v>
      </c>
      <c r="U418" s="217">
        <f t="shared" si="59"/>
        <v>7.0177642198583881</v>
      </c>
      <c r="V418" s="217">
        <f t="shared" si="60"/>
        <v>1.6628487132159337</v>
      </c>
      <c r="W418" s="217">
        <f t="shared" si="75"/>
        <v>4.2955272631905137</v>
      </c>
      <c r="X418" s="217">
        <f t="shared" si="76"/>
        <v>4.2822141703359486</v>
      </c>
      <c r="Y418" s="217">
        <f t="shared" si="61"/>
        <v>7.8275329863334004</v>
      </c>
      <c r="Z418" s="217">
        <f t="shared" si="62"/>
        <v>0.81080342875293043</v>
      </c>
      <c r="AA418" s="217">
        <f t="shared" si="77"/>
        <v>4.2822141703359486</v>
      </c>
      <c r="AB418" s="217">
        <f t="shared" si="63"/>
        <v>7.8275329863334004</v>
      </c>
      <c r="AC418" s="217">
        <f t="shared" si="64"/>
        <v>0.81080342875293043</v>
      </c>
      <c r="AD418" s="217">
        <f t="shared" si="71"/>
        <v>4.2955272631905137</v>
      </c>
      <c r="AE418" s="217">
        <f t="shared" si="65"/>
        <v>-4.7271130070785539E-2</v>
      </c>
      <c r="AF418" s="217">
        <f t="shared" si="66"/>
        <v>4.2822135937524486E-2</v>
      </c>
      <c r="AG418" s="217">
        <f t="shared" si="53"/>
        <v>4.2955272631905137</v>
      </c>
      <c r="AH418" s="284">
        <f t="shared" si="67"/>
        <v>0.10814615784019654</v>
      </c>
      <c r="AI418" s="284">
        <f t="shared" si="68"/>
        <v>7.0426967588012701E-2</v>
      </c>
      <c r="AM418" s="223"/>
    </row>
    <row r="419" spans="1:39" x14ac:dyDescent="0.25">
      <c r="A419" s="283">
        <v>2014</v>
      </c>
      <c r="B419" s="283">
        <v>7</v>
      </c>
      <c r="C419" s="217">
        <v>10.157854337130978</v>
      </c>
      <c r="D419" s="217">
        <f>C419/Economics!E419</f>
        <v>4.2762050782787524</v>
      </c>
      <c r="E419" s="217">
        <f t="shared" si="70"/>
        <v>4.2802111396502163</v>
      </c>
      <c r="F419" s="217">
        <f>C419/C$311</f>
        <v>1.1334629112117109</v>
      </c>
      <c r="G419" s="217">
        <f>D419/D$311</f>
        <v>0.93809618867629008</v>
      </c>
      <c r="H419" s="284">
        <f t="shared" si="80"/>
        <v>19.847236756208133</v>
      </c>
      <c r="I419" s="284">
        <f t="shared" si="81"/>
        <v>-1.3456969383660997</v>
      </c>
      <c r="J419" s="284">
        <f t="shared" si="69"/>
        <v>9.3679120628016079</v>
      </c>
      <c r="K419" s="284">
        <f t="shared" si="56"/>
        <v>-0.74890859126155718</v>
      </c>
      <c r="L419" s="217">
        <f t="shared" si="72"/>
        <v>9.8765023622831318</v>
      </c>
      <c r="M419" s="217">
        <f t="shared" si="73"/>
        <v>4.190141865797627</v>
      </c>
      <c r="N419" s="284">
        <f t="shared" si="78"/>
        <v>12.747712951438253</v>
      </c>
      <c r="O419" s="217">
        <f t="shared" si="79"/>
        <v>5.5448546781378099</v>
      </c>
      <c r="P419" s="284">
        <f t="shared" si="57"/>
        <v>6.1302429681234472</v>
      </c>
      <c r="Q419" s="217">
        <f t="shared" si="58"/>
        <v>2.5037810733350687</v>
      </c>
      <c r="R419" s="284">
        <f t="shared" si="51"/>
        <v>20.080365447833977</v>
      </c>
      <c r="S419" s="284">
        <f t="shared" si="52"/>
        <v>-1.5151842312497052</v>
      </c>
      <c r="T419" s="217">
        <f t="shared" si="74"/>
        <v>4.2840401705352908</v>
      </c>
      <c r="U419" s="217">
        <f t="shared" si="59"/>
        <v>7.0177642198583881</v>
      </c>
      <c r="V419" s="217">
        <f t="shared" si="60"/>
        <v>1.6620459538538324</v>
      </c>
      <c r="W419" s="217">
        <f t="shared" si="75"/>
        <v>4.2955272631905137</v>
      </c>
      <c r="X419" s="217">
        <f t="shared" si="76"/>
        <v>4.2780973757740348</v>
      </c>
      <c r="Y419" s="217">
        <f t="shared" si="61"/>
        <v>7.8275329863334004</v>
      </c>
      <c r="Z419" s="217">
        <f t="shared" si="62"/>
        <v>0.8066866341910166</v>
      </c>
      <c r="AA419" s="217">
        <f t="shared" si="77"/>
        <v>4.2780973757740348</v>
      </c>
      <c r="AB419" s="217">
        <f t="shared" si="63"/>
        <v>7.8275329863334004</v>
      </c>
      <c r="AC419" s="217">
        <f t="shared" si="64"/>
        <v>0.8066866341910166</v>
      </c>
      <c r="AD419" s="217">
        <f t="shared" si="71"/>
        <v>4.2955272631905137</v>
      </c>
      <c r="AE419" s="217">
        <f t="shared" si="65"/>
        <v>-4.7271130070785539E-2</v>
      </c>
      <c r="AF419" s="217">
        <f t="shared" si="66"/>
        <v>4.3486535080219824E-2</v>
      </c>
      <c r="AG419" s="217">
        <f t="shared" si="53"/>
        <v>4.2955272631905137</v>
      </c>
      <c r="AH419" s="284">
        <f t="shared" si="67"/>
        <v>0.10814615784019654</v>
      </c>
      <c r="AI419" s="284">
        <f t="shared" si="68"/>
        <v>5.9381068559820172E-2</v>
      </c>
      <c r="AM419" s="223"/>
    </row>
    <row r="420" spans="1:39" x14ac:dyDescent="0.25">
      <c r="A420" s="283">
        <v>2014</v>
      </c>
      <c r="B420" s="283">
        <v>8</v>
      </c>
      <c r="C420" s="217">
        <v>10.191717721231836</v>
      </c>
      <c r="D420" s="217">
        <f>C420/Economics!E420</f>
        <v>4.2899799008324209</v>
      </c>
      <c r="E420" s="217">
        <f t="shared" si="70"/>
        <v>4.2820582174601638</v>
      </c>
      <c r="F420" s="217">
        <f>C420/C$312</f>
        <v>1.1350457645148089</v>
      </c>
      <c r="G420" s="217">
        <f>D420/D$312</f>
        <v>0.94312723804743093</v>
      </c>
      <c r="H420" s="284">
        <f t="shared" si="80"/>
        <v>19.881100140308991</v>
      </c>
      <c r="I420" s="284">
        <f t="shared" si="81"/>
        <v>-1.3456969383660997</v>
      </c>
      <c r="J420" s="284">
        <f t="shared" si="69"/>
        <v>9.3816868853552755</v>
      </c>
      <c r="K420" s="284">
        <f t="shared" si="56"/>
        <v>-0.74890859126155718</v>
      </c>
      <c r="L420" s="217">
        <f t="shared" si="72"/>
        <v>9.9263514089326552</v>
      </c>
      <c r="M420" s="217">
        <f t="shared" si="73"/>
        <v>4.2055930739606184</v>
      </c>
      <c r="N420" s="284">
        <f t="shared" si="78"/>
        <v>12.797561998087776</v>
      </c>
      <c r="O420" s="217">
        <f t="shared" si="79"/>
        <v>5.5448546781378099</v>
      </c>
      <c r="P420" s="284">
        <f t="shared" si="57"/>
        <v>6.1456941762864385</v>
      </c>
      <c r="Q420" s="217">
        <f t="shared" si="58"/>
        <v>2.5037810733350687</v>
      </c>
      <c r="R420" s="284">
        <f t="shared" si="51"/>
        <v>20.114228831934835</v>
      </c>
      <c r="S420" s="284">
        <f t="shared" si="52"/>
        <v>-1.5151842312497052</v>
      </c>
      <c r="T420" s="217">
        <f t="shared" si="74"/>
        <v>4.2826533299457674</v>
      </c>
      <c r="U420" s="217">
        <f t="shared" si="59"/>
        <v>7.0177642198583881</v>
      </c>
      <c r="V420" s="217">
        <f t="shared" si="60"/>
        <v>1.6606591132643089</v>
      </c>
      <c r="W420" s="217">
        <f t="shared" si="75"/>
        <v>4.2955272631905137</v>
      </c>
      <c r="X420" s="217">
        <f t="shared" si="76"/>
        <v>4.2830924895555871</v>
      </c>
      <c r="Y420" s="217">
        <f t="shared" si="61"/>
        <v>7.8325281001149527</v>
      </c>
      <c r="Z420" s="217">
        <f t="shared" si="62"/>
        <v>0.8066866341910166</v>
      </c>
      <c r="AA420" s="217">
        <f t="shared" si="77"/>
        <v>4.2830924895555871</v>
      </c>
      <c r="AB420" s="217">
        <f t="shared" si="63"/>
        <v>7.8325281001149527</v>
      </c>
      <c r="AC420" s="217">
        <f t="shared" si="64"/>
        <v>0.8066866341910166</v>
      </c>
      <c r="AD420" s="217">
        <f t="shared" si="71"/>
        <v>4.2955272631905137</v>
      </c>
      <c r="AE420" s="217">
        <f t="shared" si="65"/>
        <v>-4.7271130070785539E-2</v>
      </c>
      <c r="AF420" s="217">
        <f t="shared" si="66"/>
        <v>6.1045952624454003E-2</v>
      </c>
      <c r="AG420" s="217">
        <f t="shared" si="53"/>
        <v>4.2955272631905137</v>
      </c>
      <c r="AH420" s="284">
        <f t="shared" si="67"/>
        <v>0.10814615784019654</v>
      </c>
      <c r="AI420" s="284">
        <f t="shared" si="68"/>
        <v>7.7268340115693057E-2</v>
      </c>
      <c r="AM420" s="223"/>
    </row>
    <row r="421" spans="1:39" x14ac:dyDescent="0.25">
      <c r="A421" s="283">
        <v>2014</v>
      </c>
      <c r="B421" s="283">
        <v>9</v>
      </c>
      <c r="C421" s="217">
        <v>10.151124953649958</v>
      </c>
      <c r="D421" s="217">
        <f>C421/Economics!E421</f>
        <v>4.2755721820383572</v>
      </c>
      <c r="E421" s="217">
        <f t="shared" si="70"/>
        <v>4.2805857203831765</v>
      </c>
      <c r="F421" s="217">
        <f>C421/C$313</f>
        <v>1.1332235974880918</v>
      </c>
      <c r="G421" s="217">
        <f>D421/D$313</f>
        <v>0.94506234807468381</v>
      </c>
      <c r="H421" s="284">
        <f t="shared" si="80"/>
        <v>19.881100140308991</v>
      </c>
      <c r="I421" s="284">
        <f t="shared" si="81"/>
        <v>-1.3862897059479771</v>
      </c>
      <c r="J421" s="284">
        <f t="shared" si="69"/>
        <v>9.3816868853552755</v>
      </c>
      <c r="K421" s="284">
        <f t="shared" si="56"/>
        <v>-0.76331631005562084</v>
      </c>
      <c r="L421" s="217">
        <f t="shared" si="72"/>
        <v>9.9809113876733857</v>
      </c>
      <c r="M421" s="217">
        <f t="shared" si="73"/>
        <v>4.2236592970889593</v>
      </c>
      <c r="N421" s="284">
        <f t="shared" si="78"/>
        <v>12.852121976828506</v>
      </c>
      <c r="O421" s="217">
        <f t="shared" si="79"/>
        <v>5.5448546781378099</v>
      </c>
      <c r="P421" s="284">
        <f t="shared" si="57"/>
        <v>6.1637603994147794</v>
      </c>
      <c r="Q421" s="217">
        <f t="shared" si="58"/>
        <v>2.5037810733350687</v>
      </c>
      <c r="R421" s="284">
        <f t="shared" si="51"/>
        <v>20.114228831934835</v>
      </c>
      <c r="S421" s="284">
        <f t="shared" si="52"/>
        <v>-1.5557769988315826</v>
      </c>
      <c r="T421" s="217">
        <f t="shared" si="74"/>
        <v>4.2804367086047117</v>
      </c>
      <c r="U421" s="217">
        <f t="shared" si="59"/>
        <v>7.0177642198583881</v>
      </c>
      <c r="V421" s="217">
        <f t="shared" si="60"/>
        <v>1.6584424919232532</v>
      </c>
      <c r="W421" s="217">
        <f t="shared" si="75"/>
        <v>4.2955272631905137</v>
      </c>
      <c r="X421" s="217">
        <f t="shared" si="76"/>
        <v>4.2827760414353886</v>
      </c>
      <c r="Y421" s="217">
        <f t="shared" si="61"/>
        <v>7.8325281001149527</v>
      </c>
      <c r="Z421" s="217">
        <f t="shared" si="62"/>
        <v>0.80637018607081812</v>
      </c>
      <c r="AA421" s="217">
        <f t="shared" si="77"/>
        <v>4.2827760414353886</v>
      </c>
      <c r="AB421" s="217">
        <f t="shared" si="63"/>
        <v>7.8325281001149527</v>
      </c>
      <c r="AC421" s="217">
        <f t="shared" si="64"/>
        <v>0.80637018607081812</v>
      </c>
      <c r="AD421" s="217">
        <f t="shared" si="71"/>
        <v>4.2955272631905137</v>
      </c>
      <c r="AE421" s="217">
        <f t="shared" si="65"/>
        <v>-4.7271130070785539E-2</v>
      </c>
      <c r="AF421" s="217">
        <f t="shared" si="66"/>
        <v>3.2863411276721877E-2</v>
      </c>
      <c r="AG421" s="217">
        <f t="shared" si="53"/>
        <v>4.2955272631905137</v>
      </c>
      <c r="AH421" s="284">
        <f t="shared" si="67"/>
        <v>0.11447257580028403</v>
      </c>
      <c r="AI421" s="284">
        <f t="shared" si="68"/>
        <v>0.10232210173980061</v>
      </c>
      <c r="AM421" s="223"/>
    </row>
    <row r="422" spans="1:39" x14ac:dyDescent="0.25">
      <c r="A422" s="283">
        <v>2014</v>
      </c>
      <c r="B422" s="283">
        <v>10</v>
      </c>
      <c r="C422" s="217">
        <v>10.145179373503757</v>
      </c>
      <c r="D422" s="217">
        <f>C422/Economics!E422</f>
        <v>4.2800403485997816</v>
      </c>
      <c r="E422" s="217">
        <f t="shared" si="70"/>
        <v>4.2818641438235199</v>
      </c>
      <c r="F422" s="217">
        <f>C422/C$314</f>
        <v>1.1394179838498804</v>
      </c>
      <c r="G422" s="217">
        <f>D422/D$314</f>
        <v>0.95386262176225212</v>
      </c>
      <c r="H422" s="284">
        <f t="shared" si="80"/>
        <v>19.881100140308991</v>
      </c>
      <c r="I422" s="284">
        <f t="shared" si="81"/>
        <v>-1.3922352860941789</v>
      </c>
      <c r="J422" s="284">
        <f t="shared" si="69"/>
        <v>9.386155051916699</v>
      </c>
      <c r="K422" s="284">
        <f t="shared" si="56"/>
        <v>-0.76331631005562084</v>
      </c>
      <c r="L422" s="217">
        <f t="shared" si="72"/>
        <v>10.030657920975985</v>
      </c>
      <c r="M422" s="217">
        <f t="shared" si="73"/>
        <v>4.2406017219575842</v>
      </c>
      <c r="N422" s="284">
        <f t="shared" si="78"/>
        <v>12.901868510131106</v>
      </c>
      <c r="O422" s="217">
        <f t="shared" si="79"/>
        <v>5.5448546781378099</v>
      </c>
      <c r="P422" s="284">
        <f t="shared" si="57"/>
        <v>6.1807028242834043</v>
      </c>
      <c r="Q422" s="217">
        <f t="shared" si="58"/>
        <v>2.5037810733350687</v>
      </c>
      <c r="R422" s="284">
        <f t="shared" si="51"/>
        <v>20.114228831934835</v>
      </c>
      <c r="S422" s="284">
        <f t="shared" si="52"/>
        <v>-1.5617225789777844</v>
      </c>
      <c r="T422" s="217">
        <f t="shared" si="74"/>
        <v>4.2804493774373285</v>
      </c>
      <c r="U422" s="217">
        <f t="shared" si="59"/>
        <v>7.0177768886910048</v>
      </c>
      <c r="V422" s="217">
        <f t="shared" si="60"/>
        <v>1.6584424919232532</v>
      </c>
      <c r="W422" s="217">
        <f t="shared" si="75"/>
        <v>4.2955272631905137</v>
      </c>
      <c r="X422" s="217">
        <f t="shared" si="76"/>
        <v>4.2778062653190698</v>
      </c>
      <c r="Y422" s="217">
        <f t="shared" si="61"/>
        <v>7.8325281001149527</v>
      </c>
      <c r="Z422" s="217">
        <f t="shared" si="62"/>
        <v>0.80140040995449935</v>
      </c>
      <c r="AA422" s="217">
        <f t="shared" si="77"/>
        <v>4.2778062653190698</v>
      </c>
      <c r="AB422" s="217">
        <f t="shared" si="63"/>
        <v>7.8325281001149527</v>
      </c>
      <c r="AC422" s="217">
        <f t="shared" si="64"/>
        <v>0.80140040995449935</v>
      </c>
      <c r="AD422" s="217">
        <f t="shared" si="71"/>
        <v>4.2955272631905137</v>
      </c>
      <c r="AE422" s="217">
        <f t="shared" si="65"/>
        <v>-4.7271130070785539E-2</v>
      </c>
      <c r="AF422" s="217">
        <f t="shared" si="66"/>
        <v>5.1739296632209886E-2</v>
      </c>
      <c r="AG422" s="217">
        <f t="shared" si="53"/>
        <v>4.2955272631905137</v>
      </c>
      <c r="AH422" s="284">
        <f t="shared" si="67"/>
        <v>0.11447257580028403</v>
      </c>
      <c r="AI422" s="284">
        <f t="shared" si="68"/>
        <v>8.8836522623212844E-2</v>
      </c>
      <c r="AM422" s="223"/>
    </row>
    <row r="423" spans="1:39" x14ac:dyDescent="0.25">
      <c r="A423" s="283">
        <v>2014</v>
      </c>
      <c r="B423" s="283">
        <v>11</v>
      </c>
      <c r="C423" s="217">
        <v>10.141830151913869</v>
      </c>
      <c r="D423" s="217">
        <f>C423/Economics!E423</f>
        <v>4.2907000660604488</v>
      </c>
      <c r="E423" s="217">
        <f t="shared" si="70"/>
        <v>4.2821041988995292</v>
      </c>
      <c r="F423" s="217">
        <f>C423/C$315</f>
        <v>1.1251711633112069</v>
      </c>
      <c r="G423" s="217">
        <f>D423/D$315</f>
        <v>0.94625794140867137</v>
      </c>
      <c r="H423" s="284">
        <f t="shared" si="80"/>
        <v>19.881100140308991</v>
      </c>
      <c r="I423" s="284">
        <f t="shared" si="81"/>
        <v>-1.3955845076840667</v>
      </c>
      <c r="J423" s="284">
        <f t="shared" si="69"/>
        <v>9.3968147693773663</v>
      </c>
      <c r="K423" s="284">
        <f t="shared" si="56"/>
        <v>-0.76331631005562084</v>
      </c>
      <c r="L423" s="217">
        <f t="shared" si="72"/>
        <v>10.078810704460535</v>
      </c>
      <c r="M423" s="217">
        <f t="shared" si="73"/>
        <v>4.258353068967029</v>
      </c>
      <c r="N423" s="284">
        <f t="shared" si="78"/>
        <v>12.950021293615656</v>
      </c>
      <c r="O423" s="217">
        <f t="shared" si="79"/>
        <v>5.5448546781378099</v>
      </c>
      <c r="P423" s="284">
        <f t="shared" si="57"/>
        <v>6.1984541712928491</v>
      </c>
      <c r="Q423" s="217">
        <f t="shared" si="58"/>
        <v>2.5037810733350687</v>
      </c>
      <c r="R423" s="284">
        <f t="shared" ref="R423:R486" si="82">IF($C423&gt;$C422,(R422+($C423-$C422)),R422)</f>
        <v>20.114228831934835</v>
      </c>
      <c r="S423" s="284">
        <f t="shared" ref="S423:S486" si="83">IF($C423&lt;$C422,(S422+($C423-$C422)),S422)</f>
        <v>-1.5650718005676723</v>
      </c>
      <c r="T423" s="217">
        <f t="shared" si="74"/>
        <v>4.2840731243827523</v>
      </c>
      <c r="U423" s="217">
        <f t="shared" si="59"/>
        <v>7.0214006356364287</v>
      </c>
      <c r="V423" s="217">
        <f t="shared" si="60"/>
        <v>1.6584424919232532</v>
      </c>
      <c r="W423" s="217">
        <f t="shared" si="75"/>
        <v>4.2955272631905137</v>
      </c>
      <c r="X423" s="217">
        <f t="shared" si="76"/>
        <v>4.2853702073301152</v>
      </c>
      <c r="Y423" s="217">
        <f t="shared" si="61"/>
        <v>7.8400920421259981</v>
      </c>
      <c r="Z423" s="217">
        <f t="shared" si="62"/>
        <v>0.80140040995449935</v>
      </c>
      <c r="AA423" s="217">
        <f t="shared" si="77"/>
        <v>4.2853702073301152</v>
      </c>
      <c r="AB423" s="217">
        <f t="shared" si="63"/>
        <v>7.8400920421259981</v>
      </c>
      <c r="AC423" s="217">
        <f t="shared" si="64"/>
        <v>0.80140040995449935</v>
      </c>
      <c r="AD423" s="217">
        <f t="shared" si="71"/>
        <v>4.3111993189302673</v>
      </c>
      <c r="AE423" s="217">
        <f t="shared" si="65"/>
        <v>-3.1599074331031929E-2</v>
      </c>
      <c r="AF423" s="217">
        <f t="shared" si="66"/>
        <v>4.2258791791699224E-2</v>
      </c>
      <c r="AG423" s="217">
        <f t="shared" si="53"/>
        <v>4.2955272631905137</v>
      </c>
      <c r="AH423" s="284">
        <f t="shared" si="67"/>
        <v>0.11447257580028403</v>
      </c>
      <c r="AI423" s="284">
        <f t="shared" si="68"/>
        <v>9.8543588313060759E-2</v>
      </c>
      <c r="AM423" s="223"/>
    </row>
    <row r="424" spans="1:39" x14ac:dyDescent="0.25">
      <c r="A424" s="283">
        <v>2014</v>
      </c>
      <c r="B424" s="283">
        <v>12</v>
      </c>
      <c r="C424" s="217">
        <v>10.16053929755417</v>
      </c>
      <c r="D424" s="217">
        <f>C424/Economics!E424</f>
        <v>4.3111993189302673</v>
      </c>
      <c r="E424" s="217">
        <f t="shared" si="70"/>
        <v>4.2939799111968329</v>
      </c>
      <c r="F424" s="217">
        <f>C424/C$316</f>
        <v>1.1478538016644599</v>
      </c>
      <c r="G424" s="217">
        <f>D424/D$316</f>
        <v>0.9696792602367944</v>
      </c>
      <c r="H424" s="284">
        <f t="shared" si="80"/>
        <v>19.899809285949292</v>
      </c>
      <c r="I424" s="284">
        <f t="shared" si="81"/>
        <v>-1.3955845076840667</v>
      </c>
      <c r="J424" s="284">
        <f t="shared" si="69"/>
        <v>9.4173140222471847</v>
      </c>
      <c r="K424" s="284">
        <f t="shared" si="56"/>
        <v>-0.76331631005562084</v>
      </c>
      <c r="L424" s="217">
        <f t="shared" si="72"/>
        <v>10.13629619177318</v>
      </c>
      <c r="M424" s="217">
        <f t="shared" si="73"/>
        <v>4.2817023508686702</v>
      </c>
      <c r="N424" s="284">
        <f t="shared" si="78"/>
        <v>13.007506780928301</v>
      </c>
      <c r="O424" s="217">
        <f t="shared" si="79"/>
        <v>5.5448546781378099</v>
      </c>
      <c r="P424" s="284">
        <f t="shared" si="57"/>
        <v>6.2218034531944904</v>
      </c>
      <c r="Q424" s="217">
        <f t="shared" si="58"/>
        <v>2.5037810733350687</v>
      </c>
      <c r="R424" s="284">
        <f t="shared" si="82"/>
        <v>20.132937977575136</v>
      </c>
      <c r="S424" s="284">
        <f t="shared" si="83"/>
        <v>-1.5650718005676723</v>
      </c>
      <c r="T424" s="217">
        <f t="shared" si="74"/>
        <v>4.289377978907214</v>
      </c>
      <c r="U424" s="217">
        <f t="shared" si="59"/>
        <v>7.0267054901608903</v>
      </c>
      <c r="V424" s="217">
        <f t="shared" si="60"/>
        <v>1.6584424919232532</v>
      </c>
      <c r="W424" s="217">
        <f t="shared" si="75"/>
        <v>4.3111993189302673</v>
      </c>
      <c r="X424" s="217">
        <f t="shared" si="76"/>
        <v>4.3009496924953581</v>
      </c>
      <c r="Y424" s="217">
        <f t="shared" si="61"/>
        <v>7.855671527291241</v>
      </c>
      <c r="Z424" s="217">
        <f t="shared" si="62"/>
        <v>0.80140040995449935</v>
      </c>
      <c r="AA424" s="217">
        <f t="shared" si="77"/>
        <v>4.3009496924953581</v>
      </c>
      <c r="AB424" s="217">
        <f t="shared" si="63"/>
        <v>7.855671527291241</v>
      </c>
      <c r="AC424" s="217">
        <f t="shared" si="64"/>
        <v>0.80140040995449935</v>
      </c>
      <c r="AD424" s="217">
        <f t="shared" si="71"/>
        <v>4.3111993189302673</v>
      </c>
      <c r="AE424" s="217">
        <f t="shared" si="65"/>
        <v>-3.1599074331031929E-2</v>
      </c>
      <c r="AF424" s="217">
        <f t="shared" si="66"/>
        <v>5.2098327200850392E-2</v>
      </c>
      <c r="AG424" s="217">
        <f t="shared" si="53"/>
        <v>4.3111993189302673</v>
      </c>
      <c r="AH424" s="284">
        <f t="shared" si="67"/>
        <v>0.13014463154003764</v>
      </c>
      <c r="AI424" s="284">
        <f t="shared" si="68"/>
        <v>0.15004675127964884</v>
      </c>
      <c r="AM424" s="223"/>
    </row>
    <row r="425" spans="1:39" x14ac:dyDescent="0.25">
      <c r="A425" s="283">
        <v>2015</v>
      </c>
      <c r="B425" s="283">
        <v>1</v>
      </c>
      <c r="C425" s="217">
        <v>9.939477337818273</v>
      </c>
      <c r="D425" s="217">
        <f>C425/Economics!E425</f>
        <v>4.2259502883994005</v>
      </c>
      <c r="E425" s="217">
        <f t="shared" si="70"/>
        <v>4.2759498911300389</v>
      </c>
      <c r="F425" s="217">
        <f>C425/C$305</f>
        <v>1.1418075662113567</v>
      </c>
      <c r="G425" s="217">
        <f>D425/D$305</f>
        <v>0.9338638674448495</v>
      </c>
      <c r="H425" s="284">
        <f t="shared" si="80"/>
        <v>19.899809285949292</v>
      </c>
      <c r="I425" s="284">
        <f t="shared" si="81"/>
        <v>-1.6166464674199634</v>
      </c>
      <c r="J425" s="284">
        <f t="shared" si="69"/>
        <v>9.4173140222471847</v>
      </c>
      <c r="K425" s="284">
        <f t="shared" si="56"/>
        <v>-0.84856534058648769</v>
      </c>
      <c r="L425" s="217">
        <f t="shared" si="72"/>
        <v>10.132202071190461</v>
      </c>
      <c r="M425" s="217">
        <f t="shared" si="73"/>
        <v>4.2802978886894669</v>
      </c>
      <c r="N425" s="284">
        <f t="shared" si="78"/>
        <v>13.007506780928301</v>
      </c>
      <c r="O425" s="217">
        <f t="shared" si="79"/>
        <v>5.5407605575550907</v>
      </c>
      <c r="P425" s="284">
        <f t="shared" si="57"/>
        <v>6.2218034531944904</v>
      </c>
      <c r="Q425" s="217">
        <f t="shared" si="58"/>
        <v>2.5023766111558654</v>
      </c>
      <c r="R425" s="284">
        <f t="shared" si="82"/>
        <v>20.132937977575136</v>
      </c>
      <c r="S425" s="284">
        <f t="shared" si="83"/>
        <v>-1.786133760303569</v>
      </c>
      <c r="T425" s="217">
        <f t="shared" si="74"/>
        <v>4.2769725054974748</v>
      </c>
      <c r="U425" s="217">
        <f t="shared" si="59"/>
        <v>7.0267054901608903</v>
      </c>
      <c r="V425" s="217">
        <f t="shared" si="60"/>
        <v>1.646037018513514</v>
      </c>
      <c r="W425" s="217">
        <f t="shared" si="75"/>
        <v>4.3111993189302673</v>
      </c>
      <c r="X425" s="217">
        <f t="shared" si="76"/>
        <v>4.2685748036648334</v>
      </c>
      <c r="Y425" s="217">
        <f t="shared" si="61"/>
        <v>7.855671527291241</v>
      </c>
      <c r="Z425" s="217">
        <f t="shared" si="62"/>
        <v>0.76902552112397471</v>
      </c>
      <c r="AA425" s="217">
        <f t="shared" si="77"/>
        <v>4.2685748036648334</v>
      </c>
      <c r="AB425" s="217">
        <f t="shared" si="63"/>
        <v>7.855671527291241</v>
      </c>
      <c r="AC425" s="217">
        <f t="shared" si="64"/>
        <v>0.76902552112397471</v>
      </c>
      <c r="AD425" s="217">
        <f t="shared" si="71"/>
        <v>4.3111993189302673</v>
      </c>
      <c r="AE425" s="217">
        <f t="shared" si="65"/>
        <v>-3.1599074331031929E-2</v>
      </c>
      <c r="AF425" s="217">
        <f t="shared" si="66"/>
        <v>-5.3649956199834925E-2</v>
      </c>
      <c r="AG425" s="217">
        <f t="shared" si="53"/>
        <v>4.3111993189302673</v>
      </c>
      <c r="AH425" s="284">
        <f t="shared" si="67"/>
        <v>0.13014463154003764</v>
      </c>
      <c r="AI425" s="284">
        <f t="shared" si="68"/>
        <v>-0.14699817769046941</v>
      </c>
      <c r="AM425" s="223"/>
    </row>
    <row r="426" spans="1:39" x14ac:dyDescent="0.25">
      <c r="A426" s="283">
        <v>2015</v>
      </c>
      <c r="B426" s="283">
        <v>2</v>
      </c>
      <c r="C426" s="217">
        <v>10.051265448641045</v>
      </c>
      <c r="D426" s="217">
        <f>C426/Economics!E426</f>
        <v>4.2740815500386384</v>
      </c>
      <c r="E426" s="217">
        <f t="shared" si="70"/>
        <v>4.2704103857894351</v>
      </c>
      <c r="F426" s="217">
        <f>C426/C$306</f>
        <v>1.1348699870993246</v>
      </c>
      <c r="G426" s="217">
        <f>D426/D$306</f>
        <v>0.92968335706749416</v>
      </c>
      <c r="H426" s="284">
        <f t="shared" si="80"/>
        <v>20.011597396772064</v>
      </c>
      <c r="I426" s="284">
        <f t="shared" si="81"/>
        <v>-1.6166464674199634</v>
      </c>
      <c r="J426" s="284">
        <f t="shared" si="69"/>
        <v>9.4654452838864227</v>
      </c>
      <c r="K426" s="284">
        <f t="shared" si="56"/>
        <v>-0.84856534058648769</v>
      </c>
      <c r="L426" s="217">
        <f t="shared" si="72"/>
        <v>10.129355576560773</v>
      </c>
      <c r="M426" s="217">
        <f t="shared" si="73"/>
        <v>4.2802583710639697</v>
      </c>
      <c r="N426" s="284">
        <f t="shared" si="78"/>
        <v>13.007506780928301</v>
      </c>
      <c r="O426" s="217">
        <f t="shared" si="79"/>
        <v>5.5379140629254024</v>
      </c>
      <c r="P426" s="284">
        <f t="shared" si="57"/>
        <v>6.2218034531944904</v>
      </c>
      <c r="Q426" s="217">
        <f t="shared" si="58"/>
        <v>2.5023370935303682</v>
      </c>
      <c r="R426" s="284">
        <f t="shared" si="82"/>
        <v>20.244726088397908</v>
      </c>
      <c r="S426" s="284">
        <f t="shared" si="83"/>
        <v>-1.786133760303569</v>
      </c>
      <c r="T426" s="217">
        <f t="shared" si="74"/>
        <v>4.2754828058571883</v>
      </c>
      <c r="U426" s="217">
        <f t="shared" si="59"/>
        <v>7.0267054901608903</v>
      </c>
      <c r="V426" s="217">
        <f t="shared" si="60"/>
        <v>1.6445473188732276</v>
      </c>
      <c r="W426" s="217">
        <f t="shared" si="75"/>
        <v>4.3111993189302673</v>
      </c>
      <c r="X426" s="217">
        <f t="shared" si="76"/>
        <v>4.2500159192190194</v>
      </c>
      <c r="Y426" s="217">
        <f t="shared" si="61"/>
        <v>7.855671527291241</v>
      </c>
      <c r="Z426" s="217">
        <f t="shared" si="62"/>
        <v>0.75046663667816071</v>
      </c>
      <c r="AA426" s="217">
        <f t="shared" si="77"/>
        <v>4.2500159192190194</v>
      </c>
      <c r="AB426" s="217">
        <f t="shared" si="63"/>
        <v>7.855671527291241</v>
      </c>
      <c r="AC426" s="217">
        <f t="shared" si="64"/>
        <v>0.75046663667816071</v>
      </c>
      <c r="AD426" s="217">
        <f t="shared" si="71"/>
        <v>4.3111993189302673</v>
      </c>
      <c r="AE426" s="217">
        <f t="shared" si="65"/>
        <v>-3.1599074331031929E-2</v>
      </c>
      <c r="AF426" s="217">
        <f t="shared" si="66"/>
        <v>7.9730335970269905E-2</v>
      </c>
      <c r="AG426" s="217">
        <f t="shared" si="53"/>
        <v>4.3111993189302673</v>
      </c>
      <c r="AH426" s="284">
        <f t="shared" si="67"/>
        <v>6.8395484380435079E-2</v>
      </c>
      <c r="AI426" s="284">
        <f t="shared" si="68"/>
        <v>-6.8869695886406568E-2</v>
      </c>
      <c r="AM426" s="223"/>
    </row>
    <row r="427" spans="1:39" x14ac:dyDescent="0.25">
      <c r="A427" s="283">
        <v>2015</v>
      </c>
      <c r="B427" s="283">
        <v>3</v>
      </c>
      <c r="C427" s="217">
        <v>10.089448498390265</v>
      </c>
      <c r="D427" s="217">
        <f>C427/Economics!E427</f>
        <v>4.2857798087192958</v>
      </c>
      <c r="E427" s="217">
        <f t="shared" si="70"/>
        <v>4.2619372157191115</v>
      </c>
      <c r="F427" s="217">
        <f>C427/C$307</f>
        <v>1.1236023100163799</v>
      </c>
      <c r="G427" s="217">
        <f>D427/D$307</f>
        <v>0.92127118566543076</v>
      </c>
      <c r="H427" s="284">
        <f t="shared" si="80"/>
        <v>20.049780446521282</v>
      </c>
      <c r="I427" s="284">
        <f t="shared" si="81"/>
        <v>-1.6166464674199634</v>
      </c>
      <c r="J427" s="284">
        <f t="shared" si="69"/>
        <v>9.4771435425670809</v>
      </c>
      <c r="K427" s="284">
        <f t="shared" si="56"/>
        <v>-0.84856534058648769</v>
      </c>
      <c r="L427" s="217">
        <f t="shared" si="72"/>
        <v>10.127102034427887</v>
      </c>
      <c r="M427" s="217">
        <f t="shared" si="73"/>
        <v>4.2807886788133143</v>
      </c>
      <c r="N427" s="284">
        <f t="shared" si="78"/>
        <v>13.007506780928301</v>
      </c>
      <c r="O427" s="217">
        <f t="shared" si="79"/>
        <v>5.5356605207925167</v>
      </c>
      <c r="P427" s="284">
        <f t="shared" si="57"/>
        <v>6.2223337609438349</v>
      </c>
      <c r="Q427" s="217">
        <f t="shared" si="58"/>
        <v>2.5023370935303682</v>
      </c>
      <c r="R427" s="284">
        <f t="shared" si="82"/>
        <v>20.282909138147126</v>
      </c>
      <c r="S427" s="284">
        <f t="shared" si="83"/>
        <v>-1.786133760303569</v>
      </c>
      <c r="T427" s="217">
        <f t="shared" si="74"/>
        <v>4.2742527415219005</v>
      </c>
      <c r="U427" s="217">
        <f t="shared" si="59"/>
        <v>7.0267054901608903</v>
      </c>
      <c r="V427" s="217">
        <f t="shared" si="60"/>
        <v>1.6433172545379398</v>
      </c>
      <c r="W427" s="217">
        <f t="shared" si="75"/>
        <v>4.3111993189302673</v>
      </c>
      <c r="X427" s="217">
        <f t="shared" si="76"/>
        <v>4.2799306793789675</v>
      </c>
      <c r="Y427" s="217">
        <f t="shared" si="61"/>
        <v>7.8855862874511891</v>
      </c>
      <c r="Z427" s="217">
        <f t="shared" si="62"/>
        <v>0.75046663667816071</v>
      </c>
      <c r="AA427" s="217">
        <f t="shared" si="77"/>
        <v>4.2799306793789675</v>
      </c>
      <c r="AB427" s="217">
        <f t="shared" si="63"/>
        <v>7.8855862874511891</v>
      </c>
      <c r="AC427" s="217">
        <f t="shared" si="64"/>
        <v>0.75046663667816071</v>
      </c>
      <c r="AD427" s="217">
        <f t="shared" si="71"/>
        <v>4.3111993189302673</v>
      </c>
      <c r="AE427" s="217">
        <f t="shared" si="65"/>
        <v>-3.1599074331031929E-2</v>
      </c>
      <c r="AF427" s="217">
        <f t="shared" si="66"/>
        <v>4.3297333011689254E-2</v>
      </c>
      <c r="AG427" s="217">
        <f t="shared" si="53"/>
        <v>4.3111993189302673</v>
      </c>
      <c r="AH427" s="284">
        <f t="shared" si="67"/>
        <v>3.6643557385657388E-2</v>
      </c>
      <c r="AI427" s="284">
        <f t="shared" si="68"/>
        <v>-3.0279864393516931E-2</v>
      </c>
      <c r="AM427" s="223"/>
    </row>
    <row r="428" spans="1:39" x14ac:dyDescent="0.25">
      <c r="A428" s="283">
        <v>2015</v>
      </c>
      <c r="B428" s="283">
        <v>4</v>
      </c>
      <c r="C428" s="217">
        <v>10.012272567421924</v>
      </c>
      <c r="D428" s="217">
        <f>C428/Economics!E428</f>
        <v>4.2459246964373394</v>
      </c>
      <c r="E428" s="217">
        <f t="shared" si="70"/>
        <v>4.2685953517317579</v>
      </c>
      <c r="F428" s="217">
        <f>C428/C$308</f>
        <v>1.1176249775557134</v>
      </c>
      <c r="G428" s="217">
        <f>D428/D$308</f>
        <v>0.91788991932733888</v>
      </c>
      <c r="H428" s="284">
        <f t="shared" si="80"/>
        <v>20.049780446521282</v>
      </c>
      <c r="I428" s="284">
        <f t="shared" si="81"/>
        <v>-1.6938223983883045</v>
      </c>
      <c r="J428" s="284">
        <f t="shared" si="69"/>
        <v>9.4771435425670809</v>
      </c>
      <c r="K428" s="284">
        <f t="shared" si="56"/>
        <v>-0.88842045286844407</v>
      </c>
      <c r="L428" s="217">
        <f t="shared" si="72"/>
        <v>10.113642706565033</v>
      </c>
      <c r="M428" s="217">
        <f t="shared" si="73"/>
        <v>4.2766551315838841</v>
      </c>
      <c r="N428" s="284">
        <f t="shared" si="78"/>
        <v>13.007506780928301</v>
      </c>
      <c r="O428" s="217">
        <f t="shared" si="79"/>
        <v>5.5222011929296624</v>
      </c>
      <c r="P428" s="284">
        <f t="shared" si="57"/>
        <v>6.2223337609438349</v>
      </c>
      <c r="Q428" s="217">
        <f t="shared" si="58"/>
        <v>2.498203546300938</v>
      </c>
      <c r="R428" s="284">
        <f>IF($C428&gt;$C427,(R427+($C428-$C427)),R427)</f>
        <v>20.282909138147126</v>
      </c>
      <c r="S428" s="284">
        <f>IF($C428&lt;$C427,(S427+($C428-$C427)),S427)</f>
        <v>-1.86330969127191</v>
      </c>
      <c r="T428" s="217">
        <f t="shared" si="74"/>
        <v>4.2579340858986683</v>
      </c>
      <c r="U428" s="217">
        <f t="shared" si="59"/>
        <v>7.0267054901608903</v>
      </c>
      <c r="V428" s="217">
        <f t="shared" si="60"/>
        <v>1.6269985989147076</v>
      </c>
      <c r="W428" s="217">
        <f t="shared" si="75"/>
        <v>4.3111993189302673</v>
      </c>
      <c r="X428" s="217">
        <f t="shared" si="76"/>
        <v>4.265852252578318</v>
      </c>
      <c r="Y428" s="217">
        <f t="shared" si="61"/>
        <v>7.8855862874511891</v>
      </c>
      <c r="Z428" s="217">
        <f t="shared" si="62"/>
        <v>0.73638820987751119</v>
      </c>
      <c r="AA428" s="217">
        <f t="shared" si="77"/>
        <v>4.265852252578318</v>
      </c>
      <c r="AB428" s="217">
        <f t="shared" si="63"/>
        <v>7.8855862874511891</v>
      </c>
      <c r="AC428" s="217">
        <f t="shared" si="64"/>
        <v>0.73638820987751119</v>
      </c>
      <c r="AD428" s="217">
        <f t="shared" si="71"/>
        <v>4.3111993189302673</v>
      </c>
      <c r="AE428" s="217">
        <f t="shared" si="65"/>
        <v>-3.1599074331031929E-2</v>
      </c>
      <c r="AF428" s="217">
        <f t="shared" si="66"/>
        <v>-8.2560379509244441E-3</v>
      </c>
      <c r="AG428" s="217">
        <f t="shared" si="53"/>
        <v>4.3111993189302673</v>
      </c>
      <c r="AH428" s="284">
        <f t="shared" si="67"/>
        <v>3.1783203203112009E-2</v>
      </c>
      <c r="AI428" s="284">
        <f t="shared" si="68"/>
        <v>-8.1385769956286325E-2</v>
      </c>
      <c r="AM428" s="223"/>
    </row>
    <row r="429" spans="1:39" x14ac:dyDescent="0.25">
      <c r="A429" s="283">
        <v>2015</v>
      </c>
      <c r="B429" s="283">
        <v>5</v>
      </c>
      <c r="C429" s="217">
        <v>9.7080243947291649</v>
      </c>
      <c r="D429" s="217">
        <f>C429/Economics!E429</f>
        <v>4.1109687211155741</v>
      </c>
      <c r="E429" s="217">
        <f t="shared" si="70"/>
        <v>4.2142244087574037</v>
      </c>
      <c r="F429" s="217">
        <f>C429/C$309</f>
        <v>1.0854037428395673</v>
      </c>
      <c r="G429" s="217">
        <f>D429/D$309</f>
        <v>0.89425520707121342</v>
      </c>
      <c r="H429" s="284">
        <f t="shared" si="80"/>
        <v>20.049780446521282</v>
      </c>
      <c r="I429" s="284">
        <f t="shared" si="81"/>
        <v>-1.9980705710810636</v>
      </c>
      <c r="J429" s="284">
        <f t="shared" si="69"/>
        <v>9.4771435425670809</v>
      </c>
      <c r="K429" s="284">
        <f t="shared" si="56"/>
        <v>-1.0233764281902094</v>
      </c>
      <c r="L429" s="217">
        <f t="shared" si="72"/>
        <v>10.075833030819128</v>
      </c>
      <c r="M429" s="217">
        <f t="shared" si="73"/>
        <v>4.2621993027266329</v>
      </c>
      <c r="N429" s="284">
        <f t="shared" si="78"/>
        <v>13.007506780928301</v>
      </c>
      <c r="O429" s="217">
        <f t="shared" si="79"/>
        <v>5.4843915171837576</v>
      </c>
      <c r="P429" s="284">
        <f t="shared" si="57"/>
        <v>6.2223337609438349</v>
      </c>
      <c r="Q429" s="217">
        <f t="shared" si="58"/>
        <v>2.4837477174436868</v>
      </c>
      <c r="R429" s="284">
        <f>IF($C429&gt;$C428,(R428+($C429-$C428)),R428)</f>
        <v>20.282909138147126</v>
      </c>
      <c r="S429" s="284">
        <f>IF($C429&lt;$C428,(S428+($C429-$C428)),S428)</f>
        <v>-2.1675578639646691</v>
      </c>
      <c r="T429" s="217">
        <f t="shared" si="74"/>
        <v>4.2291886940777115</v>
      </c>
      <c r="U429" s="217">
        <f t="shared" si="59"/>
        <v>7.0267054901608903</v>
      </c>
      <c r="V429" s="217">
        <f t="shared" si="60"/>
        <v>1.5982532070937507</v>
      </c>
      <c r="W429" s="217">
        <f t="shared" si="75"/>
        <v>4.3111993189302673</v>
      </c>
      <c r="X429" s="217">
        <f t="shared" si="76"/>
        <v>4.1784467087764572</v>
      </c>
      <c r="Y429" s="217">
        <f t="shared" si="61"/>
        <v>7.8855862874511891</v>
      </c>
      <c r="Z429" s="217">
        <f t="shared" si="62"/>
        <v>0.64898266607565036</v>
      </c>
      <c r="AA429" s="217">
        <f t="shared" si="77"/>
        <v>4.1784467087764572</v>
      </c>
      <c r="AB429" s="217">
        <f t="shared" si="63"/>
        <v>7.8855862874511891</v>
      </c>
      <c r="AC429" s="217">
        <f t="shared" si="64"/>
        <v>0.64898266607565036</v>
      </c>
      <c r="AD429" s="217">
        <f t="shared" si="71"/>
        <v>4.3111993189302673</v>
      </c>
      <c r="AE429" s="217">
        <f t="shared" si="65"/>
        <v>-3.1599074331031929E-2</v>
      </c>
      <c r="AF429" s="217">
        <f t="shared" si="66"/>
        <v>-0.10335690099073336</v>
      </c>
      <c r="AG429" s="217">
        <f t="shared" si="53"/>
        <v>4.3111993189302673</v>
      </c>
      <c r="AH429" s="284">
        <f t="shared" si="67"/>
        <v>1.567205573975361E-2</v>
      </c>
      <c r="AI429" s="284">
        <f t="shared" si="68"/>
        <v>-0.18914200202675868</v>
      </c>
      <c r="AM429" s="223"/>
    </row>
    <row r="430" spans="1:39" x14ac:dyDescent="0.25">
      <c r="A430" s="283">
        <v>2015</v>
      </c>
      <c r="B430" s="283">
        <v>6</v>
      </c>
      <c r="C430" s="217">
        <v>9.738222646800855</v>
      </c>
      <c r="D430" s="217">
        <f>C430/Economics!E430</f>
        <v>4.1186421670498783</v>
      </c>
      <c r="E430" s="217">
        <f t="shared" si="70"/>
        <v>4.1585118615342642</v>
      </c>
      <c r="F430" s="217">
        <f>C430/C$310</f>
        <v>1.0899676607155506</v>
      </c>
      <c r="G430" s="217">
        <f>D430/D$310</f>
        <v>0.90180062761332114</v>
      </c>
      <c r="H430" s="284">
        <f t="shared" si="80"/>
        <v>20.079978698592974</v>
      </c>
      <c r="I430" s="284">
        <f t="shared" si="81"/>
        <v>-1.9980705710810636</v>
      </c>
      <c r="J430" s="284">
        <f t="shared" si="69"/>
        <v>9.484816988501386</v>
      </c>
      <c r="K430" s="284">
        <f t="shared" si="56"/>
        <v>-1.0233764281902094</v>
      </c>
      <c r="L430" s="217">
        <f t="shared" si="72"/>
        <v>10.040579727398841</v>
      </c>
      <c r="M430" s="217">
        <f t="shared" si="73"/>
        <v>4.248753677208347</v>
      </c>
      <c r="N430" s="284">
        <f t="shared" si="78"/>
        <v>13.007506780928301</v>
      </c>
      <c r="O430" s="217">
        <f t="shared" si="79"/>
        <v>5.4491382137634705</v>
      </c>
      <c r="P430" s="284">
        <f t="shared" si="57"/>
        <v>6.2223337609438349</v>
      </c>
      <c r="Q430" s="217">
        <f t="shared" si="58"/>
        <v>2.4703020919254008</v>
      </c>
      <c r="R430" s="284">
        <f>IF($C430&gt;$C429,(R429+($C430-$C429)),R429)</f>
        <v>20.313107390218818</v>
      </c>
      <c r="S430" s="284">
        <f>IF($C430&lt;$C429,(S429+($C430-$C429)),S429)</f>
        <v>-2.1675578639646691</v>
      </c>
      <c r="T430" s="217">
        <f t="shared" si="74"/>
        <v>4.1903288483305223</v>
      </c>
      <c r="U430" s="217">
        <f t="shared" si="59"/>
        <v>7.0267054901608903</v>
      </c>
      <c r="V430" s="217">
        <f t="shared" si="60"/>
        <v>1.5593933613465616</v>
      </c>
      <c r="W430" s="217">
        <f t="shared" si="75"/>
        <v>4.3111993189302673</v>
      </c>
      <c r="X430" s="217">
        <f t="shared" si="76"/>
        <v>4.1148054440827266</v>
      </c>
      <c r="Y430" s="217">
        <f t="shared" si="61"/>
        <v>7.8855862874511891</v>
      </c>
      <c r="Z430" s="217">
        <f t="shared" si="62"/>
        <v>0.58534140138191981</v>
      </c>
      <c r="AA430" s="217">
        <f t="shared" si="77"/>
        <v>4.1148054440827266</v>
      </c>
      <c r="AB430" s="217">
        <f t="shared" si="63"/>
        <v>7.8855862874511891</v>
      </c>
      <c r="AC430" s="217">
        <f t="shared" si="64"/>
        <v>0.58534140138191981</v>
      </c>
      <c r="AD430" s="217">
        <f t="shared" si="71"/>
        <v>4.3111993189302673</v>
      </c>
      <c r="AE430" s="217">
        <f t="shared" si="65"/>
        <v>-3.1599074331031929E-2</v>
      </c>
      <c r="AF430" s="217">
        <f t="shared" si="66"/>
        <v>3.9272520265336119E-2</v>
      </c>
      <c r="AG430" s="217">
        <f t="shared" si="53"/>
        <v>4.3111993189302673</v>
      </c>
      <c r="AH430" s="284">
        <f t="shared" si="67"/>
        <v>1.567205573975361E-2</v>
      </c>
      <c r="AI430" s="284">
        <f t="shared" si="68"/>
        <v>-0.17701956195919344</v>
      </c>
      <c r="AM430" s="223"/>
    </row>
    <row r="431" spans="1:39" x14ac:dyDescent="0.25">
      <c r="A431" s="283">
        <v>2015</v>
      </c>
      <c r="B431" s="283">
        <v>7</v>
      </c>
      <c r="C431" s="217">
        <v>9.7806013198068413</v>
      </c>
      <c r="D431" s="217">
        <f>C431/Economics!E431</f>
        <v>4.1322532618951682</v>
      </c>
      <c r="E431" s="217">
        <f t="shared" si="70"/>
        <v>4.1206213833535408</v>
      </c>
      <c r="F431" s="217">
        <f>C431/C$311</f>
        <v>1.0913671802543805</v>
      </c>
      <c r="G431" s="217">
        <f>D431/D$311</f>
        <v>0.90651663441486863</v>
      </c>
      <c r="H431" s="284">
        <f t="shared" si="80"/>
        <v>20.122357371598959</v>
      </c>
      <c r="I431" s="284">
        <f t="shared" si="81"/>
        <v>-1.9980705710810636</v>
      </c>
      <c r="J431" s="284">
        <f t="shared" si="69"/>
        <v>9.4984280833466759</v>
      </c>
      <c r="K431" s="284">
        <f t="shared" si="56"/>
        <v>-1.0233764281902094</v>
      </c>
      <c r="L431" s="217">
        <f t="shared" si="72"/>
        <v>10.009141975955165</v>
      </c>
      <c r="M431" s="217">
        <f t="shared" si="73"/>
        <v>4.2367576925097143</v>
      </c>
      <c r="N431" s="284">
        <f t="shared" si="78"/>
        <v>13.007506780928301</v>
      </c>
      <c r="O431" s="217">
        <f t="shared" si="79"/>
        <v>5.4177004623197949</v>
      </c>
      <c r="P431" s="284">
        <f t="shared" si="57"/>
        <v>6.2223337609438349</v>
      </c>
      <c r="Q431" s="217">
        <f t="shared" si="58"/>
        <v>2.4583061072267682</v>
      </c>
      <c r="R431" s="284">
        <f>IF($C431&gt;$C430,(R430+($C431-$C430)),R430)</f>
        <v>20.355486063224802</v>
      </c>
      <c r="S431" s="284">
        <f>IF($C431&lt;$C430,(S430+($C431-$C430)),S430)</f>
        <v>-2.1675578639646691</v>
      </c>
      <c r="T431" s="217">
        <f t="shared" si="74"/>
        <v>4.1519472116244902</v>
      </c>
      <c r="U431" s="217">
        <f t="shared" si="59"/>
        <v>7.0267054901608903</v>
      </c>
      <c r="V431" s="217">
        <f t="shared" si="60"/>
        <v>1.5210117246405295</v>
      </c>
      <c r="W431" s="217">
        <f t="shared" si="75"/>
        <v>4.3111993189302673</v>
      </c>
      <c r="X431" s="217">
        <f t="shared" si="76"/>
        <v>4.1254477144725232</v>
      </c>
      <c r="Y431" s="217">
        <f t="shared" si="61"/>
        <v>7.8962285578409857</v>
      </c>
      <c r="Z431" s="217">
        <f t="shared" si="62"/>
        <v>0.58534140138191981</v>
      </c>
      <c r="AA431" s="217">
        <f t="shared" si="77"/>
        <v>4.1254477144725232</v>
      </c>
      <c r="AB431" s="217">
        <f t="shared" si="63"/>
        <v>7.8962285578409857</v>
      </c>
      <c r="AC431" s="217">
        <f t="shared" si="64"/>
        <v>0.58534140138191981</v>
      </c>
      <c r="AD431" s="217">
        <f t="shared" si="71"/>
        <v>4.3111993189302673</v>
      </c>
      <c r="AE431" s="217">
        <f t="shared" si="65"/>
        <v>-3.1599074331031929E-2</v>
      </c>
      <c r="AF431" s="217">
        <f t="shared" si="66"/>
        <v>4.5210169176321813E-2</v>
      </c>
      <c r="AG431" s="217">
        <f t="shared" si="53"/>
        <v>4.3111993189302673</v>
      </c>
      <c r="AH431" s="284">
        <f t="shared" si="67"/>
        <v>1.567205573975361E-2</v>
      </c>
      <c r="AI431" s="284">
        <f t="shared" si="68"/>
        <v>-0.15962387212333784</v>
      </c>
      <c r="AM431" s="223"/>
    </row>
    <row r="432" spans="1:39" x14ac:dyDescent="0.25">
      <c r="A432" s="283">
        <v>2015</v>
      </c>
      <c r="B432" s="283">
        <v>8</v>
      </c>
      <c r="C432" s="217">
        <v>9.7561148253076979</v>
      </c>
      <c r="D432" s="217">
        <f>C432/Economics!E432</f>
        <v>4.1178110339916314</v>
      </c>
      <c r="E432" s="217">
        <f t="shared" si="70"/>
        <v>4.122902154312226</v>
      </c>
      <c r="F432" s="217">
        <f>C432/C$312</f>
        <v>1.0865329195211666</v>
      </c>
      <c r="G432" s="217">
        <f>D432/D$312</f>
        <v>0.90527690969745378</v>
      </c>
      <c r="H432" s="284">
        <f t="shared" si="80"/>
        <v>20.122357371598959</v>
      </c>
      <c r="I432" s="284">
        <f t="shared" si="81"/>
        <v>-2.022557065580207</v>
      </c>
      <c r="J432" s="284">
        <f t="shared" si="69"/>
        <v>9.4984280833466759</v>
      </c>
      <c r="K432" s="284">
        <f t="shared" si="56"/>
        <v>-1.0378186560937461</v>
      </c>
      <c r="L432" s="217">
        <f t="shared" si="72"/>
        <v>9.9728417346281528</v>
      </c>
      <c r="M432" s="217">
        <f t="shared" si="73"/>
        <v>4.222410286939648</v>
      </c>
      <c r="N432" s="284">
        <f t="shared" si="78"/>
        <v>13.007506780928301</v>
      </c>
      <c r="O432" s="217">
        <f t="shared" si="79"/>
        <v>5.3814002209927825</v>
      </c>
      <c r="P432" s="284">
        <f t="shared" si="57"/>
        <v>6.2223337609438349</v>
      </c>
      <c r="Q432" s="217">
        <f t="shared" si="58"/>
        <v>2.4439587016567019</v>
      </c>
      <c r="R432" s="284">
        <f>IF($C432&gt;$C431,(R431+($C432-$C431)),R431)</f>
        <v>20.355486063224802</v>
      </c>
      <c r="S432" s="284">
        <f>IF($C432&lt;$C431,(S431+($C432-$C431)),S431)</f>
        <v>-2.1920443584638125</v>
      </c>
      <c r="T432" s="217">
        <f t="shared" si="74"/>
        <v>4.1199187960130637</v>
      </c>
      <c r="U432" s="217">
        <f t="shared" si="59"/>
        <v>7.0267054901608903</v>
      </c>
      <c r="V432" s="217">
        <f t="shared" si="60"/>
        <v>1.4889833090291029</v>
      </c>
      <c r="W432" s="217">
        <f t="shared" si="75"/>
        <v>4.3111993189302673</v>
      </c>
      <c r="X432" s="217">
        <f t="shared" si="76"/>
        <v>4.1250321479433998</v>
      </c>
      <c r="Y432" s="217">
        <f t="shared" si="61"/>
        <v>7.8962285578409857</v>
      </c>
      <c r="Z432" s="217">
        <f t="shared" si="62"/>
        <v>0.58492583485279637</v>
      </c>
      <c r="AA432" s="217">
        <f t="shared" si="77"/>
        <v>4.1250321479433998</v>
      </c>
      <c r="AB432" s="217">
        <f t="shared" si="63"/>
        <v>7.8962285578409857</v>
      </c>
      <c r="AC432" s="217">
        <f t="shared" si="64"/>
        <v>0.58492583485279637</v>
      </c>
      <c r="AD432" s="217">
        <f t="shared" si="71"/>
        <v>4.3111993189302673</v>
      </c>
      <c r="AE432" s="217">
        <f t="shared" si="65"/>
        <v>-3.1599074331031929E-2</v>
      </c>
      <c r="AF432" s="217">
        <f t="shared" si="66"/>
        <v>1.7156846427495154E-2</v>
      </c>
      <c r="AG432" s="217">
        <f t="shared" si="53"/>
        <v>4.3111993189302673</v>
      </c>
      <c r="AH432" s="284">
        <f t="shared" si="67"/>
        <v>1.567205573975361E-2</v>
      </c>
      <c r="AI432" s="284">
        <f t="shared" si="68"/>
        <v>-0.18784092258054308</v>
      </c>
      <c r="AM432" s="223"/>
    </row>
    <row r="433" spans="1:39" x14ac:dyDescent="0.25">
      <c r="A433" s="283">
        <v>2015</v>
      </c>
      <c r="B433" s="283">
        <v>9</v>
      </c>
      <c r="C433" s="217">
        <v>9.7143055041895661</v>
      </c>
      <c r="D433" s="217">
        <f>C433/Economics!E433</f>
        <v>4.0962152794918705</v>
      </c>
      <c r="E433" s="217">
        <f t="shared" si="70"/>
        <v>4.1154265251262236</v>
      </c>
      <c r="F433" s="217">
        <f>C433/C$313</f>
        <v>1.0844591393388219</v>
      </c>
      <c r="G433" s="217">
        <f>D433/D$313</f>
        <v>0.90541772315732949</v>
      </c>
      <c r="H433" s="284">
        <f t="shared" si="80"/>
        <v>20.122357371598959</v>
      </c>
      <c r="I433" s="284">
        <f t="shared" si="81"/>
        <v>-2.0643663866983388</v>
      </c>
      <c r="J433" s="284">
        <f t="shared" si="69"/>
        <v>9.4984280833466759</v>
      </c>
      <c r="K433" s="284">
        <f t="shared" si="56"/>
        <v>-1.059414410593507</v>
      </c>
      <c r="L433" s="217">
        <f t="shared" si="72"/>
        <v>9.9364401138397849</v>
      </c>
      <c r="M433" s="217">
        <f t="shared" si="73"/>
        <v>4.2074638783941074</v>
      </c>
      <c r="N433" s="284">
        <f t="shared" si="78"/>
        <v>13.007506780928301</v>
      </c>
      <c r="O433" s="217">
        <f t="shared" si="79"/>
        <v>5.3449986002044145</v>
      </c>
      <c r="P433" s="284">
        <f t="shared" si="57"/>
        <v>6.2223337609438349</v>
      </c>
      <c r="Q433" s="217">
        <f t="shared" si="58"/>
        <v>2.4290122931111613</v>
      </c>
      <c r="R433" s="284">
        <f t="shared" si="82"/>
        <v>20.355486063224802</v>
      </c>
      <c r="S433" s="284">
        <f t="shared" si="83"/>
        <v>-2.2338536795819444</v>
      </c>
      <c r="T433" s="217">
        <f t="shared" si="74"/>
        <v>4.1162304356071377</v>
      </c>
      <c r="U433" s="217">
        <f t="shared" si="59"/>
        <v>7.0267054901608903</v>
      </c>
      <c r="V433" s="217">
        <f t="shared" si="60"/>
        <v>1.485294948623177</v>
      </c>
      <c r="W433" s="217">
        <f t="shared" si="75"/>
        <v>4.3111993189302673</v>
      </c>
      <c r="X433" s="217">
        <f t="shared" si="76"/>
        <v>4.1070131567417505</v>
      </c>
      <c r="Y433" s="217">
        <f t="shared" si="61"/>
        <v>7.8962285578409857</v>
      </c>
      <c r="Z433" s="217">
        <f t="shared" si="62"/>
        <v>0.56690684365114707</v>
      </c>
      <c r="AA433" s="217">
        <f t="shared" si="77"/>
        <v>4.1070131567417505</v>
      </c>
      <c r="AB433" s="217">
        <f t="shared" si="63"/>
        <v>7.8962285578409857</v>
      </c>
      <c r="AC433" s="217">
        <f t="shared" si="64"/>
        <v>0.56690684365114707</v>
      </c>
      <c r="AD433" s="217">
        <f t="shared" si="71"/>
        <v>4.3111993189302673</v>
      </c>
      <c r="AE433" s="217">
        <f t="shared" si="65"/>
        <v>-3.1599074331031929E-2</v>
      </c>
      <c r="AF433" s="217">
        <f t="shared" si="66"/>
        <v>1.0003319831271007E-2</v>
      </c>
      <c r="AG433" s="217">
        <f t="shared" ref="AG433:AG496" si="84">MAX(D422:D433)</f>
        <v>4.3111993189302673</v>
      </c>
      <c r="AH433" s="284">
        <f t="shared" si="67"/>
        <v>1.567205573975361E-2</v>
      </c>
      <c r="AI433" s="284">
        <f t="shared" si="68"/>
        <v>-0.19502895828624034</v>
      </c>
      <c r="AM433" s="223"/>
    </row>
    <row r="434" spans="1:39" x14ac:dyDescent="0.25">
      <c r="A434" s="283">
        <v>2015</v>
      </c>
      <c r="B434" s="283">
        <v>10</v>
      </c>
      <c r="C434" s="217">
        <v>9.7141121777387909</v>
      </c>
      <c r="D434" s="217">
        <f>C434/Economics!E434</f>
        <v>4.0922511745976635</v>
      </c>
      <c r="E434" s="217">
        <f t="shared" si="70"/>
        <v>4.1020924960270548</v>
      </c>
      <c r="F434" s="217">
        <f>C434/C$314</f>
        <v>1.09100427946678</v>
      </c>
      <c r="G434" s="217">
        <f>D434/D$314</f>
        <v>0.91201136353501855</v>
      </c>
      <c r="H434" s="284">
        <f t="shared" ref="H434:H465" si="85">IF(C434&gt;C433,(H433+(C434-C433)),H433)</f>
        <v>20.122357371598959</v>
      </c>
      <c r="I434" s="284">
        <f t="shared" ref="I434:I465" si="86">IF(C434&lt;C433,(I433+(C434-C433)),I433)</f>
        <v>-2.064559713149114</v>
      </c>
      <c r="J434" s="284">
        <f t="shared" si="69"/>
        <v>9.4984280833466759</v>
      </c>
      <c r="K434" s="284">
        <f t="shared" ref="K434:K495" si="87">IF(D434&lt;D433,(K433+(D434-D433)),K433)</f>
        <v>-1.063378515487714</v>
      </c>
      <c r="L434" s="217">
        <f t="shared" si="72"/>
        <v>9.9005178475260376</v>
      </c>
      <c r="M434" s="217">
        <f t="shared" si="73"/>
        <v>4.1918147805605974</v>
      </c>
      <c r="N434" s="284">
        <f t="shared" si="78"/>
        <v>13.007506780928301</v>
      </c>
      <c r="O434" s="217">
        <f t="shared" si="79"/>
        <v>5.3090763338906672</v>
      </c>
      <c r="P434" s="284">
        <f t="shared" ref="P434:P497" si="88">IF(M434&gt;M433,(P433+(M434-M433)),P433)</f>
        <v>6.2223337609438349</v>
      </c>
      <c r="Q434" s="217">
        <f t="shared" ref="Q434:Q497" si="89">IF(M434&lt;M433,(Q433+(M434-M433)),Q433)</f>
        <v>2.4133631952776513</v>
      </c>
      <c r="R434" s="284">
        <f t="shared" si="82"/>
        <v>20.355486063224802</v>
      </c>
      <c r="S434" s="284">
        <f t="shared" si="83"/>
        <v>-2.2340470060327196</v>
      </c>
      <c r="T434" s="217">
        <f t="shared" si="74"/>
        <v>4.1096326874940834</v>
      </c>
      <c r="U434" s="217">
        <f t="shared" ref="U434:U497" si="90">IF(T434&gt;T433,(U433+(T434-T433)),U433)</f>
        <v>7.0267054901608903</v>
      </c>
      <c r="V434" s="217">
        <f t="shared" ref="V434:V497" si="91">IF(T434&lt;T433,(V433+(T434-T433)),V433)</f>
        <v>1.4786972005101227</v>
      </c>
      <c r="W434" s="217">
        <f t="shared" si="75"/>
        <v>4.3111993189302673</v>
      </c>
      <c r="X434" s="217">
        <f t="shared" si="76"/>
        <v>4.094233227044767</v>
      </c>
      <c r="Y434" s="217">
        <f t="shared" ref="Y434:Y498" si="92">IF(X434&gt;X433,(Y433+(X434-X433)),Y433)</f>
        <v>7.8962285578409857</v>
      </c>
      <c r="Z434" s="217">
        <f t="shared" ref="Z434:Z498" si="93">IF(X434&lt;X433,(Z433+(X434-X433)),Z433)</f>
        <v>0.55412691395416358</v>
      </c>
      <c r="AA434" s="217">
        <f t="shared" si="77"/>
        <v>4.094233227044767</v>
      </c>
      <c r="AB434" s="217">
        <f t="shared" ref="AB434:AB498" si="94">IF(AA434&gt;AA433,(AB433+(AA434-AA433)),AB433)</f>
        <v>7.8962285578409857</v>
      </c>
      <c r="AC434" s="217">
        <f t="shared" ref="AC434:AC498" si="95">IF(AA434&lt;AA433,(AC433+(AA434-AA433)),AC433)</f>
        <v>0.55412691395416358</v>
      </c>
      <c r="AD434" s="217">
        <f t="shared" si="71"/>
        <v>4.3111993189302673</v>
      </c>
      <c r="AE434" s="217">
        <f t="shared" ref="AE434:AE497" si="96">AD434-AD$304</f>
        <v>-3.1599074331031929E-2</v>
      </c>
      <c r="AF434" s="217">
        <f t="shared" ref="AF434:AF496" si="97">D434-D433-AE434</f>
        <v>2.7634969436824974E-2</v>
      </c>
      <c r="AG434" s="217">
        <f t="shared" si="84"/>
        <v>4.3111993189302673</v>
      </c>
      <c r="AH434" s="284">
        <f t="shared" ref="AH434:AH497" si="98">AG434-AG421</f>
        <v>1.567205573975361E-2</v>
      </c>
      <c r="AI434" s="284">
        <f t="shared" ref="AI434:AI497" si="99">D434-D422-AH434</f>
        <v>-0.20346122974187164</v>
      </c>
      <c r="AM434" s="223"/>
    </row>
    <row r="435" spans="1:39" x14ac:dyDescent="0.25">
      <c r="A435" s="283">
        <v>2015</v>
      </c>
      <c r="B435" s="283">
        <v>11</v>
      </c>
      <c r="C435" s="217">
        <v>9.7029942059807155</v>
      </c>
      <c r="D435" s="217">
        <f>C435/Economics!E435</f>
        <v>4.083215118695299</v>
      </c>
      <c r="E435" s="217">
        <f t="shared" si="70"/>
        <v>4.090560524261611</v>
      </c>
      <c r="F435" s="217">
        <f>C435/C$315</f>
        <v>1.076485122981967</v>
      </c>
      <c r="G435" s="217">
        <f>D435/D$315</f>
        <v>0.90049984223039448</v>
      </c>
      <c r="H435" s="284">
        <f t="shared" si="85"/>
        <v>20.122357371598959</v>
      </c>
      <c r="I435" s="284">
        <f t="shared" si="86"/>
        <v>-2.0756776849071894</v>
      </c>
      <c r="J435" s="284">
        <f t="shared" si="69"/>
        <v>9.4984280833466759</v>
      </c>
      <c r="K435" s="284">
        <f t="shared" si="87"/>
        <v>-1.0724145713900786</v>
      </c>
      <c r="L435" s="217">
        <f t="shared" si="72"/>
        <v>9.8639481853649418</v>
      </c>
      <c r="M435" s="217">
        <f t="shared" si="73"/>
        <v>4.174524368280168</v>
      </c>
      <c r="N435" s="284">
        <f t="shared" si="78"/>
        <v>13.007506780928301</v>
      </c>
      <c r="O435" s="217">
        <f t="shared" si="79"/>
        <v>5.2725066717295714</v>
      </c>
      <c r="P435" s="284">
        <f t="shared" si="88"/>
        <v>6.2223337609438349</v>
      </c>
      <c r="Q435" s="217">
        <f t="shared" si="89"/>
        <v>2.3960727829972219</v>
      </c>
      <c r="R435" s="284">
        <f t="shared" si="82"/>
        <v>20.355486063224802</v>
      </c>
      <c r="S435" s="284">
        <f t="shared" si="83"/>
        <v>-2.2451649777907949</v>
      </c>
      <c r="T435" s="217">
        <f t="shared" si="74"/>
        <v>4.0973731516941161</v>
      </c>
      <c r="U435" s="217">
        <f t="shared" si="90"/>
        <v>7.0267054901608903</v>
      </c>
      <c r="V435" s="217">
        <f t="shared" si="91"/>
        <v>1.4664376647101554</v>
      </c>
      <c r="W435" s="217">
        <f t="shared" si="75"/>
        <v>4.3111993189302673</v>
      </c>
      <c r="X435" s="217">
        <f t="shared" si="76"/>
        <v>4.0877331466464817</v>
      </c>
      <c r="Y435" s="217">
        <f t="shared" si="92"/>
        <v>7.8962285578409857</v>
      </c>
      <c r="Z435" s="217">
        <f t="shared" si="93"/>
        <v>0.54762683355587827</v>
      </c>
      <c r="AA435" s="217">
        <f t="shared" si="77"/>
        <v>4.0877331466464817</v>
      </c>
      <c r="AB435" s="217">
        <f t="shared" si="94"/>
        <v>7.8962285578409857</v>
      </c>
      <c r="AC435" s="217">
        <f t="shared" si="95"/>
        <v>0.54762683355587827</v>
      </c>
      <c r="AD435" s="217">
        <f t="shared" si="71"/>
        <v>4.2857798087192958</v>
      </c>
      <c r="AE435" s="217">
        <f t="shared" si="96"/>
        <v>-5.7018584542003481E-2</v>
      </c>
      <c r="AF435" s="217">
        <f t="shared" si="97"/>
        <v>4.7982528639638922E-2</v>
      </c>
      <c r="AG435" s="217">
        <f t="shared" si="84"/>
        <v>4.3111993189302673</v>
      </c>
      <c r="AH435" s="284">
        <f t="shared" si="98"/>
        <v>1.567205573975361E-2</v>
      </c>
      <c r="AI435" s="284">
        <f t="shared" si="99"/>
        <v>-0.2231570031049035</v>
      </c>
      <c r="AM435" s="223"/>
    </row>
    <row r="436" spans="1:39" x14ac:dyDescent="0.25">
      <c r="A436" s="283">
        <v>2015</v>
      </c>
      <c r="B436" s="283">
        <v>12</v>
      </c>
      <c r="C436" s="217">
        <v>9.6396120345850775</v>
      </c>
      <c r="D436" s="217">
        <f>C436/Economics!E436</f>
        <v>4.0514181574685217</v>
      </c>
      <c r="E436" s="217">
        <f t="shared" si="70"/>
        <v>4.0756281502538281</v>
      </c>
      <c r="F436" s="217">
        <f>C436/C$316</f>
        <v>1.0890037424620245</v>
      </c>
      <c r="G436" s="217">
        <f>D436/D$316</f>
        <v>0.91124902172669342</v>
      </c>
      <c r="H436" s="284">
        <f t="shared" si="85"/>
        <v>20.122357371598959</v>
      </c>
      <c r="I436" s="284">
        <f t="shared" si="86"/>
        <v>-2.1390598563028274</v>
      </c>
      <c r="J436" s="284">
        <f t="shared" si="69"/>
        <v>9.4984280833466759</v>
      </c>
      <c r="K436" s="284">
        <f t="shared" si="87"/>
        <v>-1.1042115326168558</v>
      </c>
      <c r="L436" s="217">
        <f t="shared" si="72"/>
        <v>9.8205375801175183</v>
      </c>
      <c r="M436" s="217">
        <f t="shared" si="73"/>
        <v>4.1528759381583571</v>
      </c>
      <c r="N436" s="284">
        <f t="shared" si="78"/>
        <v>13.007506780928301</v>
      </c>
      <c r="O436" s="217">
        <f t="shared" si="79"/>
        <v>5.229096066482148</v>
      </c>
      <c r="P436" s="284">
        <f t="shared" si="88"/>
        <v>6.2223337609438349</v>
      </c>
      <c r="Q436" s="217">
        <f t="shared" si="89"/>
        <v>2.374424352875411</v>
      </c>
      <c r="R436" s="284">
        <f t="shared" si="82"/>
        <v>20.355486063224802</v>
      </c>
      <c r="S436" s="284">
        <f t="shared" si="83"/>
        <v>-2.3085471491864329</v>
      </c>
      <c r="T436" s="217">
        <f t="shared" si="74"/>
        <v>4.0807749325633385</v>
      </c>
      <c r="U436" s="217">
        <f t="shared" si="90"/>
        <v>7.0267054901608903</v>
      </c>
      <c r="V436" s="217">
        <f t="shared" si="91"/>
        <v>1.4498394455793777</v>
      </c>
      <c r="W436" s="217">
        <f t="shared" si="75"/>
        <v>4.2857798087192958</v>
      </c>
      <c r="X436" s="217">
        <f t="shared" si="76"/>
        <v>4.0673166380819108</v>
      </c>
      <c r="Y436" s="217">
        <f t="shared" si="92"/>
        <v>7.8962285578409857</v>
      </c>
      <c r="Z436" s="217">
        <f t="shared" si="93"/>
        <v>0.52721032499130738</v>
      </c>
      <c r="AA436" s="217">
        <f t="shared" si="77"/>
        <v>4.0673166380819108</v>
      </c>
      <c r="AB436" s="217">
        <f t="shared" si="94"/>
        <v>7.8962285578409857</v>
      </c>
      <c r="AC436" s="217">
        <f t="shared" si="95"/>
        <v>0.52721032499130738</v>
      </c>
      <c r="AD436" s="217">
        <f t="shared" si="71"/>
        <v>4.2857798087192958</v>
      </c>
      <c r="AE436" s="217">
        <f t="shared" si="96"/>
        <v>-5.7018584542003481E-2</v>
      </c>
      <c r="AF436" s="217">
        <f t="shared" si="97"/>
        <v>2.522162331522626E-2</v>
      </c>
      <c r="AG436" s="217">
        <f t="shared" si="84"/>
        <v>4.2857798087192958</v>
      </c>
      <c r="AH436" s="284">
        <f t="shared" si="98"/>
        <v>-9.7474544712179423E-3</v>
      </c>
      <c r="AI436" s="284">
        <f t="shared" si="99"/>
        <v>-0.25003370699052763</v>
      </c>
    </row>
    <row r="437" spans="1:39" x14ac:dyDescent="0.25">
      <c r="A437" s="283">
        <v>2016</v>
      </c>
      <c r="B437" s="283">
        <v>1</v>
      </c>
      <c r="C437" s="217">
        <v>9.3454531070835039</v>
      </c>
      <c r="D437" s="217">
        <f>C437/Economics!E437</f>
        <v>3.9210183274420234</v>
      </c>
      <c r="E437" s="217">
        <f t="shared" si="70"/>
        <v>4.0185505345352821</v>
      </c>
      <c r="F437" s="217">
        <f>C437/C$305</f>
        <v>1.0735684286678608</v>
      </c>
      <c r="G437" s="217">
        <f>D437/D$305</f>
        <v>0.86647903777733004</v>
      </c>
      <c r="H437" s="284">
        <f t="shared" si="85"/>
        <v>20.122357371598959</v>
      </c>
      <c r="I437" s="284">
        <f t="shared" si="86"/>
        <v>-2.433218783804401</v>
      </c>
      <c r="J437" s="284">
        <f t="shared" si="69"/>
        <v>9.4984280833466759</v>
      </c>
      <c r="K437" s="284">
        <f t="shared" si="87"/>
        <v>-1.2346113626433541</v>
      </c>
      <c r="L437" s="217">
        <f t="shared" si="72"/>
        <v>9.7710355608896204</v>
      </c>
      <c r="M437" s="217">
        <f t="shared" si="73"/>
        <v>4.1274649414119091</v>
      </c>
      <c r="N437" s="284">
        <f t="shared" si="78"/>
        <v>13.007506780928301</v>
      </c>
      <c r="O437" s="217">
        <f t="shared" si="79"/>
        <v>5.1795940472542501</v>
      </c>
      <c r="P437" s="284">
        <f t="shared" si="88"/>
        <v>6.2223337609438349</v>
      </c>
      <c r="Q437" s="217">
        <f t="shared" si="89"/>
        <v>2.349013356128963</v>
      </c>
      <c r="R437" s="284">
        <f t="shared" si="82"/>
        <v>20.355486063224802</v>
      </c>
      <c r="S437" s="284">
        <f t="shared" si="83"/>
        <v>-2.6027060766880066</v>
      </c>
      <c r="T437" s="217">
        <f t="shared" si="74"/>
        <v>4.0369756945508772</v>
      </c>
      <c r="U437" s="217">
        <f t="shared" si="90"/>
        <v>7.0267054901608903</v>
      </c>
      <c r="V437" s="217">
        <f t="shared" si="91"/>
        <v>1.4060402075669165</v>
      </c>
      <c r="W437" s="217">
        <f t="shared" si="75"/>
        <v>4.2857798087192958</v>
      </c>
      <c r="X437" s="217">
        <f t="shared" si="76"/>
        <v>3.9862182424552728</v>
      </c>
      <c r="Y437" s="217">
        <f t="shared" si="92"/>
        <v>7.8962285578409857</v>
      </c>
      <c r="Z437" s="217">
        <f t="shared" si="93"/>
        <v>0.44611192936466937</v>
      </c>
      <c r="AA437" s="217">
        <f t="shared" si="77"/>
        <v>3.9862182424552728</v>
      </c>
      <c r="AB437" s="217">
        <f t="shared" si="94"/>
        <v>7.8962285578409857</v>
      </c>
      <c r="AC437" s="217">
        <f t="shared" si="95"/>
        <v>0.44611192936466937</v>
      </c>
      <c r="AD437" s="217">
        <f t="shared" si="71"/>
        <v>4.2857798087192958</v>
      </c>
      <c r="AE437" s="217">
        <f t="shared" si="96"/>
        <v>-5.7018584542003481E-2</v>
      </c>
      <c r="AF437" s="217">
        <f t="shared" si="97"/>
        <v>-7.3381245484494872E-2</v>
      </c>
      <c r="AG437" s="217">
        <f t="shared" si="84"/>
        <v>4.2857798087192958</v>
      </c>
      <c r="AH437" s="284">
        <f t="shared" si="98"/>
        <v>-2.5419510210971552E-2</v>
      </c>
      <c r="AI437" s="284">
        <f t="shared" si="99"/>
        <v>-0.27951245074640552</v>
      </c>
    </row>
    <row r="438" spans="1:39" x14ac:dyDescent="0.25">
      <c r="A438" s="283">
        <v>2016</v>
      </c>
      <c r="B438" s="283">
        <v>2</v>
      </c>
      <c r="C438" s="217">
        <v>9.4419217492076193</v>
      </c>
      <c r="D438" s="217">
        <f>C438/Economics!E438</f>
        <v>3.9525912386405744</v>
      </c>
      <c r="E438" s="217">
        <f t="shared" si="70"/>
        <v>3.9750092411837064</v>
      </c>
      <c r="F438" s="217">
        <f>C438/C$306</f>
        <v>1.06607010514928</v>
      </c>
      <c r="G438" s="217">
        <f>D438/D$306</f>
        <v>0.85975390240780836</v>
      </c>
      <c r="H438" s="284">
        <f t="shared" si="85"/>
        <v>20.218826013723074</v>
      </c>
      <c r="I438" s="284">
        <f t="shared" si="86"/>
        <v>-2.433218783804401</v>
      </c>
      <c r="J438" s="284">
        <f t="shared" si="69"/>
        <v>9.530000994545226</v>
      </c>
      <c r="K438" s="284">
        <f t="shared" si="87"/>
        <v>-1.2346113626433541</v>
      </c>
      <c r="L438" s="217">
        <f t="shared" si="72"/>
        <v>9.7202569192701684</v>
      </c>
      <c r="M438" s="217">
        <f t="shared" si="73"/>
        <v>4.1006740821287364</v>
      </c>
      <c r="N438" s="284">
        <f t="shared" si="78"/>
        <v>13.007506780928301</v>
      </c>
      <c r="O438" s="217">
        <f t="shared" si="79"/>
        <v>5.1288154056347981</v>
      </c>
      <c r="P438" s="284">
        <f t="shared" si="88"/>
        <v>6.2223337609438349</v>
      </c>
      <c r="Q438" s="217">
        <f t="shared" si="89"/>
        <v>2.3222224968457903</v>
      </c>
      <c r="R438" s="284">
        <f t="shared" si="82"/>
        <v>20.451954705348918</v>
      </c>
      <c r="S438" s="284">
        <f t="shared" si="83"/>
        <v>-2.6027060766880066</v>
      </c>
      <c r="T438" s="217">
        <f t="shared" si="74"/>
        <v>4.0020607105616053</v>
      </c>
      <c r="U438" s="217">
        <f t="shared" si="90"/>
        <v>7.0267054901608903</v>
      </c>
      <c r="V438" s="217">
        <f t="shared" si="91"/>
        <v>1.3711252235776445</v>
      </c>
      <c r="W438" s="217">
        <f t="shared" si="75"/>
        <v>4.2857798087192958</v>
      </c>
      <c r="X438" s="217">
        <f t="shared" si="76"/>
        <v>3.9368047830412989</v>
      </c>
      <c r="Y438" s="217">
        <f t="shared" si="92"/>
        <v>7.8962285578409857</v>
      </c>
      <c r="Z438" s="217">
        <f t="shared" si="93"/>
        <v>0.39669846995069546</v>
      </c>
      <c r="AA438" s="217">
        <f t="shared" si="77"/>
        <v>3.9368047830412989</v>
      </c>
      <c r="AB438" s="217">
        <f t="shared" si="94"/>
        <v>7.8962285578409857</v>
      </c>
      <c r="AC438" s="217">
        <f t="shared" si="95"/>
        <v>0.39669846995069546</v>
      </c>
      <c r="AD438" s="217">
        <f t="shared" si="71"/>
        <v>4.2459246964373394</v>
      </c>
      <c r="AE438" s="217">
        <f t="shared" si="96"/>
        <v>-9.6873696823959854E-2</v>
      </c>
      <c r="AF438" s="217">
        <f t="shared" si="97"/>
        <v>0.12844660802251084</v>
      </c>
      <c r="AG438" s="217">
        <f t="shared" si="84"/>
        <v>4.2857798087192958</v>
      </c>
      <c r="AH438" s="284">
        <f t="shared" si="98"/>
        <v>-2.5419510210971552E-2</v>
      </c>
      <c r="AI438" s="284">
        <f t="shared" si="99"/>
        <v>-0.2960708011870925</v>
      </c>
    </row>
    <row r="439" spans="1:39" x14ac:dyDescent="0.25">
      <c r="A439" s="283">
        <v>2016</v>
      </c>
      <c r="B439" s="283">
        <v>3</v>
      </c>
      <c r="C439" s="217">
        <v>9.4918541050691783</v>
      </c>
      <c r="D439" s="217">
        <f>C439/Economics!E439</f>
        <v>3.9640089423783671</v>
      </c>
      <c r="E439" s="217">
        <f t="shared" si="70"/>
        <v>3.9458728361536548</v>
      </c>
      <c r="F439" s="217">
        <f>C439/C$307</f>
        <v>1.0570517506973509</v>
      </c>
      <c r="G439" s="217">
        <f>D439/D$307</f>
        <v>0.85210332339135753</v>
      </c>
      <c r="H439" s="284">
        <f t="shared" si="85"/>
        <v>20.268758369584631</v>
      </c>
      <c r="I439" s="284">
        <f t="shared" si="86"/>
        <v>-2.433218783804401</v>
      </c>
      <c r="J439" s="284">
        <f t="shared" si="69"/>
        <v>9.5414186982830191</v>
      </c>
      <c r="K439" s="284">
        <f t="shared" si="87"/>
        <v>-1.2346113626433541</v>
      </c>
      <c r="L439" s="217">
        <f t="shared" si="72"/>
        <v>9.6704573864934122</v>
      </c>
      <c r="M439" s="217">
        <f t="shared" si="73"/>
        <v>4.0738598432669919</v>
      </c>
      <c r="N439" s="284">
        <f t="shared" si="78"/>
        <v>13.007506780928301</v>
      </c>
      <c r="O439" s="217">
        <f t="shared" si="79"/>
        <v>5.0790158728580419</v>
      </c>
      <c r="P439" s="284">
        <f t="shared" si="88"/>
        <v>6.2223337609438349</v>
      </c>
      <c r="Q439" s="217">
        <f t="shared" si="89"/>
        <v>2.2954082579840458</v>
      </c>
      <c r="R439" s="284">
        <f t="shared" si="82"/>
        <v>20.501887061210475</v>
      </c>
      <c r="S439" s="284">
        <f t="shared" si="83"/>
        <v>-2.6027060766880066</v>
      </c>
      <c r="T439" s="217">
        <f t="shared" si="74"/>
        <v>3.9722591664823717</v>
      </c>
      <c r="U439" s="217">
        <f t="shared" si="90"/>
        <v>7.0267054901608903</v>
      </c>
      <c r="V439" s="217">
        <f t="shared" si="91"/>
        <v>1.3413236794984109</v>
      </c>
      <c r="W439" s="217">
        <f t="shared" si="75"/>
        <v>4.2459246964373394</v>
      </c>
      <c r="X439" s="217">
        <f t="shared" si="76"/>
        <v>3.9583000905094705</v>
      </c>
      <c r="Y439" s="217">
        <f t="shared" si="92"/>
        <v>7.9177238653091573</v>
      </c>
      <c r="Z439" s="217">
        <f t="shared" si="93"/>
        <v>0.39669846995069546</v>
      </c>
      <c r="AA439" s="217">
        <f t="shared" si="77"/>
        <v>3.9583000905094705</v>
      </c>
      <c r="AB439" s="217">
        <f t="shared" si="94"/>
        <v>7.9177238653091573</v>
      </c>
      <c r="AC439" s="217">
        <f t="shared" si="95"/>
        <v>0.39669846995069546</v>
      </c>
      <c r="AD439" s="217">
        <f t="shared" si="71"/>
        <v>4.1322532618951682</v>
      </c>
      <c r="AE439" s="217">
        <f t="shared" si="96"/>
        <v>-0.21054513136613107</v>
      </c>
      <c r="AF439" s="217">
        <f t="shared" si="97"/>
        <v>0.22196283510392378</v>
      </c>
      <c r="AG439" s="217">
        <f t="shared" si="84"/>
        <v>4.2459246964373394</v>
      </c>
      <c r="AH439" s="284">
        <f t="shared" si="98"/>
        <v>-6.5274622492927925E-2</v>
      </c>
      <c r="AI439" s="284">
        <f t="shared" si="99"/>
        <v>-0.25649624384800074</v>
      </c>
    </row>
    <row r="440" spans="1:39" x14ac:dyDescent="0.25">
      <c r="A440" s="283">
        <v>2016</v>
      </c>
      <c r="B440" s="283">
        <v>4</v>
      </c>
      <c r="C440" s="217">
        <v>9.3139692128897096</v>
      </c>
      <c r="D440" s="217">
        <f>C440/Economics!E440</f>
        <v>3.8796889294329611</v>
      </c>
      <c r="E440" s="217">
        <f t="shared" si="70"/>
        <v>3.9320963701506337</v>
      </c>
      <c r="F440" s="217">
        <f>C440/C$308</f>
        <v>1.0396765132404733</v>
      </c>
      <c r="G440" s="217">
        <f>D440/D$308</f>
        <v>0.83871656071537326</v>
      </c>
      <c r="H440" s="284">
        <f t="shared" si="85"/>
        <v>20.268758369584631</v>
      </c>
      <c r="I440" s="284">
        <f t="shared" si="86"/>
        <v>-2.6111036759838697</v>
      </c>
      <c r="J440" s="284">
        <f t="shared" si="69"/>
        <v>9.5414186982830191</v>
      </c>
      <c r="K440" s="284">
        <f t="shared" si="87"/>
        <v>-1.3189313755887602</v>
      </c>
      <c r="L440" s="217">
        <f t="shared" si="72"/>
        <v>9.6122654402823926</v>
      </c>
      <c r="M440" s="217">
        <f t="shared" si="73"/>
        <v>4.0433401960166284</v>
      </c>
      <c r="N440" s="284">
        <f t="shared" si="78"/>
        <v>13.007506780928301</v>
      </c>
      <c r="O440" s="217">
        <f t="shared" si="79"/>
        <v>5.0208239266470223</v>
      </c>
      <c r="P440" s="284">
        <f t="shared" si="88"/>
        <v>6.2223337609438349</v>
      </c>
      <c r="Q440" s="217">
        <f t="shared" si="89"/>
        <v>2.2648886107336823</v>
      </c>
      <c r="R440" s="284">
        <f t="shared" si="82"/>
        <v>20.501887061210475</v>
      </c>
      <c r="S440" s="284">
        <f t="shared" si="83"/>
        <v>-2.7805909688674753</v>
      </c>
      <c r="T440" s="217">
        <f t="shared" si="74"/>
        <v>3.9293268594734814</v>
      </c>
      <c r="U440" s="217">
        <f t="shared" si="90"/>
        <v>7.0267054901608903</v>
      </c>
      <c r="V440" s="217">
        <f t="shared" si="91"/>
        <v>1.2983913724895206</v>
      </c>
      <c r="W440" s="217">
        <f t="shared" si="75"/>
        <v>4.1322532618951682</v>
      </c>
      <c r="X440" s="217">
        <f t="shared" si="76"/>
        <v>3.9218489359056639</v>
      </c>
      <c r="Y440" s="217">
        <f t="shared" si="92"/>
        <v>7.9177238653091573</v>
      </c>
      <c r="Z440" s="217">
        <f t="shared" si="93"/>
        <v>0.36024731534688881</v>
      </c>
      <c r="AA440" s="217">
        <f t="shared" si="77"/>
        <v>3.9218489359056639</v>
      </c>
      <c r="AB440" s="217">
        <f t="shared" si="94"/>
        <v>7.9177238653091573</v>
      </c>
      <c r="AC440" s="217">
        <f t="shared" si="95"/>
        <v>0.36024731534688881</v>
      </c>
      <c r="AD440" s="217">
        <f t="shared" si="71"/>
        <v>4.1322532618951682</v>
      </c>
      <c r="AE440" s="217">
        <f t="shared" si="96"/>
        <v>-0.21054513136613107</v>
      </c>
      <c r="AF440" s="217">
        <f t="shared" si="97"/>
        <v>0.12622511842072504</v>
      </c>
      <c r="AG440" s="217">
        <f t="shared" si="84"/>
        <v>4.1322532618951682</v>
      </c>
      <c r="AH440" s="284">
        <f t="shared" si="98"/>
        <v>-0.17894605703509914</v>
      </c>
      <c r="AI440" s="284">
        <f t="shared" si="99"/>
        <v>-0.18728970996927918</v>
      </c>
    </row>
    <row r="441" spans="1:39" x14ac:dyDescent="0.25">
      <c r="A441" s="283">
        <v>2016</v>
      </c>
      <c r="B441" s="283">
        <v>5</v>
      </c>
      <c r="C441" s="217">
        <v>9.263081392671161</v>
      </c>
      <c r="D441" s="217">
        <f>C441/Economics!E441</f>
        <v>3.8495259309369505</v>
      </c>
      <c r="E441" s="217">
        <f t="shared" si="70"/>
        <v>3.8977412675827594</v>
      </c>
      <c r="F441" s="217">
        <f>C441/C$309</f>
        <v>1.0356569787042982</v>
      </c>
      <c r="G441" s="217">
        <f>D441/D$309</f>
        <v>0.83738379978767252</v>
      </c>
      <c r="H441" s="284">
        <f t="shared" si="85"/>
        <v>20.268758369584631</v>
      </c>
      <c r="I441" s="284">
        <f t="shared" si="86"/>
        <v>-2.6619914962024183</v>
      </c>
      <c r="J441" s="284">
        <f t="shared" si="69"/>
        <v>9.5414186982830191</v>
      </c>
      <c r="K441" s="284">
        <f t="shared" si="87"/>
        <v>-1.3490943740847707</v>
      </c>
      <c r="L441" s="217">
        <f t="shared" si="72"/>
        <v>9.5751868567775578</v>
      </c>
      <c r="M441" s="217">
        <f t="shared" si="73"/>
        <v>4.0215532968350756</v>
      </c>
      <c r="N441" s="284">
        <f t="shared" si="78"/>
        <v>13.007506780928301</v>
      </c>
      <c r="O441" s="217">
        <f t="shared" si="79"/>
        <v>4.9837453431421874</v>
      </c>
      <c r="P441" s="284">
        <f t="shared" si="88"/>
        <v>6.2223337609438349</v>
      </c>
      <c r="Q441" s="217">
        <f t="shared" si="89"/>
        <v>2.2431017115521295</v>
      </c>
      <c r="R441" s="284">
        <f t="shared" si="82"/>
        <v>20.501887061210475</v>
      </c>
      <c r="S441" s="284">
        <f t="shared" si="83"/>
        <v>-2.8314787890860238</v>
      </c>
      <c r="T441" s="217">
        <f t="shared" si="74"/>
        <v>3.911453760347213</v>
      </c>
      <c r="U441" s="217">
        <f t="shared" si="90"/>
        <v>7.0267054901608903</v>
      </c>
      <c r="V441" s="217">
        <f t="shared" si="91"/>
        <v>1.2805182733632523</v>
      </c>
      <c r="W441" s="217">
        <f t="shared" si="75"/>
        <v>4.1322532618951682</v>
      </c>
      <c r="X441" s="217">
        <f t="shared" si="76"/>
        <v>3.8646074301849556</v>
      </c>
      <c r="Y441" s="217">
        <f t="shared" si="92"/>
        <v>7.9177238653091573</v>
      </c>
      <c r="Z441" s="217">
        <f t="shared" si="93"/>
        <v>0.30300580962618051</v>
      </c>
      <c r="AA441" s="217">
        <f t="shared" si="77"/>
        <v>3.8646074301849556</v>
      </c>
      <c r="AB441" s="217">
        <f t="shared" si="94"/>
        <v>7.9177238653091573</v>
      </c>
      <c r="AC441" s="217">
        <f t="shared" si="95"/>
        <v>0.30300580962618051</v>
      </c>
      <c r="AD441" s="217">
        <f t="shared" si="71"/>
        <v>4.1322532618951682</v>
      </c>
      <c r="AE441" s="217">
        <f t="shared" si="96"/>
        <v>-0.21054513136613107</v>
      </c>
      <c r="AF441" s="217">
        <f t="shared" si="97"/>
        <v>0.1803821328701205</v>
      </c>
      <c r="AG441" s="217">
        <f t="shared" si="84"/>
        <v>4.1322532618951682</v>
      </c>
      <c r="AH441" s="284">
        <f t="shared" si="98"/>
        <v>-0.17894605703509914</v>
      </c>
      <c r="AI441" s="284">
        <f t="shared" si="99"/>
        <v>-8.2496733143524459E-2</v>
      </c>
    </row>
    <row r="442" spans="1:39" x14ac:dyDescent="0.25">
      <c r="A442" s="283">
        <v>2016</v>
      </c>
      <c r="B442" s="283">
        <v>6</v>
      </c>
      <c r="C442" s="217">
        <v>9.245532998073319</v>
      </c>
      <c r="D442" s="217">
        <f>C442/Economics!E442</f>
        <v>3.8333802674550226</v>
      </c>
      <c r="E442" s="217">
        <f t="shared" si="70"/>
        <v>3.8541983759416447</v>
      </c>
      <c r="F442" s="217">
        <f>C442/C$310</f>
        <v>1.0348225070915742</v>
      </c>
      <c r="G442" s="217">
        <f>D442/D$310</f>
        <v>0.83934087761443421</v>
      </c>
      <c r="H442" s="284">
        <f t="shared" si="85"/>
        <v>20.268758369584631</v>
      </c>
      <c r="I442" s="284">
        <f t="shared" si="86"/>
        <v>-2.6795398908002603</v>
      </c>
      <c r="J442" s="284">
        <f t="shared" si="69"/>
        <v>9.5414186982830191</v>
      </c>
      <c r="K442" s="284">
        <f t="shared" si="87"/>
        <v>-1.3652400375666986</v>
      </c>
      <c r="L442" s="217">
        <f t="shared" si="72"/>
        <v>9.5341293860502656</v>
      </c>
      <c r="M442" s="217">
        <f t="shared" si="73"/>
        <v>3.9977814718688376</v>
      </c>
      <c r="N442" s="284">
        <f t="shared" si="78"/>
        <v>13.007506780928301</v>
      </c>
      <c r="O442" s="217">
        <f t="shared" si="79"/>
        <v>4.9426878724148953</v>
      </c>
      <c r="P442" s="284">
        <f t="shared" si="88"/>
        <v>6.2223337609438349</v>
      </c>
      <c r="Q442" s="217">
        <f t="shared" si="89"/>
        <v>2.2193298865858915</v>
      </c>
      <c r="R442" s="284">
        <f t="shared" si="82"/>
        <v>20.501887061210475</v>
      </c>
      <c r="S442" s="284">
        <f t="shared" si="83"/>
        <v>-2.8490271836838659</v>
      </c>
      <c r="T442" s="217">
        <f t="shared" si="74"/>
        <v>3.8816510175508254</v>
      </c>
      <c r="U442" s="217">
        <f t="shared" si="90"/>
        <v>7.0267054901608903</v>
      </c>
      <c r="V442" s="217">
        <f t="shared" si="91"/>
        <v>1.2507155305668647</v>
      </c>
      <c r="W442" s="217">
        <f t="shared" si="75"/>
        <v>4.1322532618951682</v>
      </c>
      <c r="X442" s="217">
        <f t="shared" si="76"/>
        <v>3.8414530991959865</v>
      </c>
      <c r="Y442" s="217">
        <f t="shared" si="92"/>
        <v>7.9177238653091573</v>
      </c>
      <c r="Z442" s="217">
        <f t="shared" si="93"/>
        <v>0.27985147863721149</v>
      </c>
      <c r="AA442" s="217">
        <f t="shared" si="77"/>
        <v>3.8414530991959865</v>
      </c>
      <c r="AB442" s="217">
        <f t="shared" si="94"/>
        <v>7.9177238653091573</v>
      </c>
      <c r="AC442" s="217">
        <f t="shared" si="95"/>
        <v>0.27985147863721149</v>
      </c>
      <c r="AD442" s="217">
        <f t="shared" si="71"/>
        <v>4.1178110339916314</v>
      </c>
      <c r="AE442" s="217">
        <f t="shared" si="96"/>
        <v>-0.22498735926966784</v>
      </c>
      <c r="AF442" s="217">
        <f t="shared" si="97"/>
        <v>0.20884169578773992</v>
      </c>
      <c r="AG442" s="217">
        <f t="shared" si="84"/>
        <v>4.1322532618951682</v>
      </c>
      <c r="AH442" s="284">
        <f t="shared" si="98"/>
        <v>-0.17894605703509914</v>
      </c>
      <c r="AI442" s="284">
        <f t="shared" si="99"/>
        <v>-0.10631584255975657</v>
      </c>
    </row>
    <row r="443" spans="1:39" x14ac:dyDescent="0.25">
      <c r="A443" s="283">
        <v>2016</v>
      </c>
      <c r="B443" s="283">
        <v>7</v>
      </c>
      <c r="C443" s="217">
        <v>9.2455034915324514</v>
      </c>
      <c r="D443" s="217">
        <f>C443/Economics!E443</f>
        <v>3.8246124885857156</v>
      </c>
      <c r="E443" s="217">
        <f t="shared" si="70"/>
        <v>3.8358395623258961</v>
      </c>
      <c r="F443" s="217">
        <f>C443/C$311</f>
        <v>1.0316583557241934</v>
      </c>
      <c r="G443" s="217">
        <f>D443/D$311</f>
        <v>0.8390276736096518</v>
      </c>
      <c r="H443" s="284">
        <f t="shared" si="85"/>
        <v>20.268758369584631</v>
      </c>
      <c r="I443" s="284">
        <f t="shared" si="86"/>
        <v>-2.6795693973411279</v>
      </c>
      <c r="J443" s="284">
        <f t="shared" ref="J443:J495" si="100">IF(D443&gt;D442,(J442+(D443-D442)),J442)</f>
        <v>9.5414186982830191</v>
      </c>
      <c r="K443" s="284">
        <f t="shared" si="87"/>
        <v>-1.3740078164360057</v>
      </c>
      <c r="L443" s="217">
        <f t="shared" si="72"/>
        <v>9.4895379003607321</v>
      </c>
      <c r="M443" s="217">
        <f t="shared" si="73"/>
        <v>3.9721447407597164</v>
      </c>
      <c r="N443" s="284">
        <f t="shared" si="78"/>
        <v>13.007506780928301</v>
      </c>
      <c r="O443" s="217">
        <f t="shared" si="79"/>
        <v>4.8980963867253617</v>
      </c>
      <c r="P443" s="284">
        <f t="shared" si="88"/>
        <v>6.2223337609438349</v>
      </c>
      <c r="Q443" s="217">
        <f t="shared" si="89"/>
        <v>2.1936931554767702</v>
      </c>
      <c r="R443" s="284">
        <f t="shared" si="82"/>
        <v>20.501887061210475</v>
      </c>
      <c r="S443" s="284">
        <f t="shared" si="83"/>
        <v>-2.8490566902247334</v>
      </c>
      <c r="T443" s="217">
        <f t="shared" si="74"/>
        <v>3.8468019041026627</v>
      </c>
      <c r="U443" s="217">
        <f t="shared" si="90"/>
        <v>7.0267054901608903</v>
      </c>
      <c r="V443" s="217">
        <f t="shared" si="91"/>
        <v>1.2158664171187019</v>
      </c>
      <c r="W443" s="217">
        <f t="shared" si="75"/>
        <v>4.1178110339916314</v>
      </c>
      <c r="X443" s="217">
        <f t="shared" si="76"/>
        <v>3.8289963780203689</v>
      </c>
      <c r="Y443" s="217">
        <f t="shared" si="92"/>
        <v>7.9177238653091573</v>
      </c>
      <c r="Z443" s="217">
        <f t="shared" si="93"/>
        <v>0.2673947574615938</v>
      </c>
      <c r="AA443" s="217">
        <f t="shared" si="77"/>
        <v>3.8289963780203689</v>
      </c>
      <c r="AB443" s="217">
        <f t="shared" si="94"/>
        <v>7.9177238653091573</v>
      </c>
      <c r="AC443" s="217">
        <f t="shared" si="95"/>
        <v>0.2673947574615938</v>
      </c>
      <c r="AD443" s="217">
        <f t="shared" si="71"/>
        <v>4.0962152794918705</v>
      </c>
      <c r="AE443" s="217">
        <f t="shared" si="96"/>
        <v>-0.24658311376942876</v>
      </c>
      <c r="AF443" s="217">
        <f t="shared" si="97"/>
        <v>0.23781533490012174</v>
      </c>
      <c r="AG443" s="217">
        <f t="shared" si="84"/>
        <v>4.1178110339916314</v>
      </c>
      <c r="AH443" s="284">
        <f t="shared" si="98"/>
        <v>-0.19338828493863591</v>
      </c>
      <c r="AI443" s="284">
        <f t="shared" si="99"/>
        <v>-0.1142524883708167</v>
      </c>
    </row>
    <row r="444" spans="1:39" x14ac:dyDescent="0.25">
      <c r="A444" s="283">
        <v>2016</v>
      </c>
      <c r="B444" s="283">
        <v>8</v>
      </c>
      <c r="C444" s="217">
        <v>9.252967539747976</v>
      </c>
      <c r="D444" s="217">
        <f>C444/Economics!E444</f>
        <v>3.8181603280468037</v>
      </c>
      <c r="E444" s="217">
        <f t="shared" ref="E444:E493" si="101">AVERAGE(D442:D444)</f>
        <v>3.8253843613625143</v>
      </c>
      <c r="F444" s="217">
        <f>C444/C$312</f>
        <v>1.0304976945451103</v>
      </c>
      <c r="G444" s="217">
        <f>D444/D$312</f>
        <v>0.83940043726412805</v>
      </c>
      <c r="H444" s="284">
        <f>IF(C444&gt;C443,(H443+(C444-C443)),H443)</f>
        <v>20.276222417800156</v>
      </c>
      <c r="I444" s="284">
        <f t="shared" si="86"/>
        <v>-2.6795693973411279</v>
      </c>
      <c r="J444" s="284">
        <f t="shared" si="100"/>
        <v>9.5414186982830191</v>
      </c>
      <c r="K444" s="284">
        <f>IF(D444&lt;D443,(K443+(D444-D443)),K443)</f>
        <v>-1.3804599769749175</v>
      </c>
      <c r="L444" s="217">
        <f t="shared" si="72"/>
        <v>9.4476089598974209</v>
      </c>
      <c r="M444" s="217">
        <f t="shared" si="73"/>
        <v>3.9471738485976471</v>
      </c>
      <c r="N444" s="284">
        <f>IF(L444&gt;L443,(N443+(L444-L443)),N443)</f>
        <v>13.007506780928301</v>
      </c>
      <c r="O444" s="217">
        <f t="shared" si="79"/>
        <v>4.8561674462620505</v>
      </c>
      <c r="P444" s="284">
        <f t="shared" si="88"/>
        <v>6.2223337609438349</v>
      </c>
      <c r="Q444" s="217">
        <f t="shared" si="89"/>
        <v>2.168722263314701</v>
      </c>
      <c r="R444" s="284">
        <f t="shared" si="82"/>
        <v>20.509351109425999</v>
      </c>
      <c r="S444" s="284">
        <f t="shared" si="83"/>
        <v>-2.8490566902247334</v>
      </c>
      <c r="T444" s="217">
        <f t="shared" si="74"/>
        <v>3.8314197537561228</v>
      </c>
      <c r="U444" s="217">
        <f t="shared" si="90"/>
        <v>7.0267054901608903</v>
      </c>
      <c r="V444" s="217">
        <f t="shared" si="91"/>
        <v>1.200484266772162</v>
      </c>
      <c r="W444" s="217">
        <f t="shared" si="75"/>
        <v>4.0962152794918705</v>
      </c>
      <c r="X444" s="217">
        <f t="shared" si="76"/>
        <v>3.8213864083162594</v>
      </c>
      <c r="Y444" s="217">
        <f t="shared" si="92"/>
        <v>7.9177238653091573</v>
      </c>
      <c r="Z444" s="217">
        <f t="shared" si="93"/>
        <v>0.25978478775748437</v>
      </c>
      <c r="AA444" s="217">
        <f t="shared" si="77"/>
        <v>3.8213864083162594</v>
      </c>
      <c r="AB444" s="217">
        <f t="shared" si="94"/>
        <v>7.9177238653091573</v>
      </c>
      <c r="AC444" s="217">
        <f t="shared" si="95"/>
        <v>0.25978478775748437</v>
      </c>
      <c r="AD444" s="217">
        <f t="shared" ref="AD444:AD507" si="102">MAX(D434:D445)</f>
        <v>4.0922511745976635</v>
      </c>
      <c r="AE444" s="217">
        <f t="shared" si="96"/>
        <v>-0.25054721866363572</v>
      </c>
      <c r="AF444" s="217">
        <f t="shared" si="97"/>
        <v>0.24409505812472387</v>
      </c>
      <c r="AG444" s="217">
        <f t="shared" si="84"/>
        <v>4.0962152794918705</v>
      </c>
      <c r="AH444" s="284">
        <f>AG444-AG431</f>
        <v>-0.21498403943839683</v>
      </c>
      <c r="AI444" s="284">
        <f>D444-D432-AH444</f>
        <v>-8.4666666506430843E-2</v>
      </c>
    </row>
    <row r="445" spans="1:39" x14ac:dyDescent="0.25">
      <c r="A445" s="283">
        <v>2016</v>
      </c>
      <c r="B445" s="283">
        <v>9</v>
      </c>
      <c r="C445" s="217">
        <v>9.2369680661778464</v>
      </c>
      <c r="D445" s="217">
        <f>C445/Economics!E445</f>
        <v>3.8024129316598447</v>
      </c>
      <c r="E445" s="217">
        <f t="shared" si="101"/>
        <v>3.8150619160974544</v>
      </c>
      <c r="F445" s="217">
        <f>C445/C$313</f>
        <v>1.0311714445080247</v>
      </c>
      <c r="G445" s="217">
        <f>D445/D$313</f>
        <v>0.84047634808747496</v>
      </c>
      <c r="H445" s="284">
        <f t="shared" si="85"/>
        <v>20.276222417800156</v>
      </c>
      <c r="I445" s="284">
        <f t="shared" si="86"/>
        <v>-2.6955688709112575</v>
      </c>
      <c r="J445" s="284">
        <f t="shared" si="100"/>
        <v>9.5414186982830191</v>
      </c>
      <c r="K445" s="284">
        <f t="shared" si="87"/>
        <v>-1.3962073733618765</v>
      </c>
      <c r="L445" s="217">
        <f t="shared" si="72"/>
        <v>9.4078308400631112</v>
      </c>
      <c r="M445" s="217">
        <f t="shared" si="73"/>
        <v>3.9226903196116454</v>
      </c>
      <c r="N445" s="284">
        <f t="shared" si="78"/>
        <v>13.007506780928301</v>
      </c>
      <c r="O445" s="217">
        <f t="shared" si="79"/>
        <v>4.8163893264277409</v>
      </c>
      <c r="P445" s="284">
        <f t="shared" si="88"/>
        <v>6.2223337609438349</v>
      </c>
      <c r="Q445" s="217">
        <f t="shared" si="89"/>
        <v>2.1442387343286993</v>
      </c>
      <c r="R445" s="284">
        <f t="shared" si="82"/>
        <v>20.509351109425999</v>
      </c>
      <c r="S445" s="284">
        <f t="shared" si="83"/>
        <v>-2.8650561637948631</v>
      </c>
      <c r="T445" s="217">
        <f t="shared" si="74"/>
        <v>3.8196415039368468</v>
      </c>
      <c r="U445" s="217">
        <f t="shared" si="90"/>
        <v>7.0267054901608903</v>
      </c>
      <c r="V445" s="217">
        <f t="shared" si="91"/>
        <v>1.188706016952886</v>
      </c>
      <c r="W445" s="217">
        <f t="shared" si="75"/>
        <v>4.0922511745976635</v>
      </c>
      <c r="X445" s="217">
        <f t="shared" si="76"/>
        <v>3.8102866298533242</v>
      </c>
      <c r="Y445" s="217">
        <f t="shared" si="92"/>
        <v>7.9177238653091573</v>
      </c>
      <c r="Z445" s="217">
        <f t="shared" si="93"/>
        <v>0.24868500929454918</v>
      </c>
      <c r="AA445" s="217">
        <f t="shared" si="77"/>
        <v>3.8102866298533242</v>
      </c>
      <c r="AB445" s="217">
        <f t="shared" si="94"/>
        <v>7.9177238653091573</v>
      </c>
      <c r="AC445" s="217">
        <f t="shared" si="95"/>
        <v>0.24868500929454918</v>
      </c>
      <c r="AD445" s="217">
        <f t="shared" si="102"/>
        <v>4.083215118695299</v>
      </c>
      <c r="AE445" s="217">
        <f t="shared" si="96"/>
        <v>-0.25958327456600028</v>
      </c>
      <c r="AF445" s="217">
        <f t="shared" si="97"/>
        <v>0.24383587817904129</v>
      </c>
      <c r="AG445" s="217">
        <f t="shared" si="84"/>
        <v>4.0922511745976635</v>
      </c>
      <c r="AH445" s="284">
        <f t="shared" si="98"/>
        <v>-0.21894814433260379</v>
      </c>
      <c r="AI445" s="284">
        <f t="shared" si="99"/>
        <v>-7.4854203499421956E-2</v>
      </c>
    </row>
    <row r="446" spans="1:39" x14ac:dyDescent="0.25">
      <c r="A446" s="283">
        <v>2016</v>
      </c>
      <c r="B446" s="283">
        <v>10</v>
      </c>
      <c r="C446" s="217">
        <v>9.2756311496322734</v>
      </c>
      <c r="D446" s="217">
        <f>C446/Economics!E446</f>
        <v>3.8108841921854344</v>
      </c>
      <c r="E446" s="217">
        <f t="shared" si="101"/>
        <v>3.8104858172973608</v>
      </c>
      <c r="F446" s="217">
        <f>C446/C$314</f>
        <v>1.0417579181548848</v>
      </c>
      <c r="G446" s="217">
        <f>D446/D$314</f>
        <v>0.8493050744205094</v>
      </c>
      <c r="H446" s="284">
        <f t="shared" si="85"/>
        <v>20.314885501254583</v>
      </c>
      <c r="I446" s="284">
        <f t="shared" si="86"/>
        <v>-2.6955688709112575</v>
      </c>
      <c r="J446" s="284">
        <f t="shared" si="100"/>
        <v>9.5498899588086097</v>
      </c>
      <c r="K446" s="284">
        <f t="shared" si="87"/>
        <v>-1.3962073733618765</v>
      </c>
      <c r="L446" s="217">
        <f t="shared" si="72"/>
        <v>9.3712907543875676</v>
      </c>
      <c r="M446" s="217">
        <f t="shared" si="73"/>
        <v>3.8992430710772936</v>
      </c>
      <c r="N446" s="284">
        <f t="shared" si="78"/>
        <v>13.007506780928301</v>
      </c>
      <c r="O446" s="217">
        <f t="shared" si="79"/>
        <v>4.7798492407521973</v>
      </c>
      <c r="P446" s="284">
        <f t="shared" si="88"/>
        <v>6.2223337609438349</v>
      </c>
      <c r="Q446" s="217">
        <f t="shared" si="89"/>
        <v>2.1207914857943475</v>
      </c>
      <c r="R446" s="284">
        <f t="shared" si="82"/>
        <v>20.548014192880427</v>
      </c>
      <c r="S446" s="284">
        <f t="shared" si="83"/>
        <v>-2.8650561637948631</v>
      </c>
      <c r="T446" s="217">
        <f t="shared" si="74"/>
        <v>3.8140174851194493</v>
      </c>
      <c r="U446" s="217">
        <f t="shared" si="90"/>
        <v>7.0267054901608903</v>
      </c>
      <c r="V446" s="217">
        <f t="shared" si="91"/>
        <v>1.1830819981354885</v>
      </c>
      <c r="W446" s="217">
        <f t="shared" si="75"/>
        <v>4.083215118695299</v>
      </c>
      <c r="X446" s="217">
        <f t="shared" si="76"/>
        <v>3.8066485619226396</v>
      </c>
      <c r="Y446" s="217">
        <f t="shared" si="92"/>
        <v>7.9177238653091573</v>
      </c>
      <c r="Z446" s="217">
        <f t="shared" si="93"/>
        <v>0.24504694136386451</v>
      </c>
      <c r="AA446" s="217">
        <f t="shared" si="77"/>
        <v>3.8066485619226396</v>
      </c>
      <c r="AB446" s="217">
        <f t="shared" si="94"/>
        <v>7.9177238653091573</v>
      </c>
      <c r="AC446" s="217">
        <f t="shared" si="95"/>
        <v>0.24504694136386451</v>
      </c>
      <c r="AD446" s="217">
        <f t="shared" si="102"/>
        <v>4.0514181574685217</v>
      </c>
      <c r="AE446" s="217">
        <f t="shared" si="96"/>
        <v>-0.2913802357927775</v>
      </c>
      <c r="AF446" s="217">
        <f t="shared" si="97"/>
        <v>0.29985149631836716</v>
      </c>
      <c r="AG446" s="217">
        <f t="shared" si="84"/>
        <v>4.083215118695299</v>
      </c>
      <c r="AH446" s="284">
        <f t="shared" si="98"/>
        <v>-0.22798420023496835</v>
      </c>
      <c r="AI446" s="284">
        <f t="shared" si="99"/>
        <v>-5.3382782177260779E-2</v>
      </c>
    </row>
    <row r="447" spans="1:39" x14ac:dyDescent="0.25">
      <c r="A447" s="283">
        <v>2016</v>
      </c>
      <c r="B447" s="283">
        <v>11</v>
      </c>
      <c r="C447" s="217">
        <v>9.2893008483978168</v>
      </c>
      <c r="D447" s="217">
        <f>C447/Economics!E447</f>
        <v>3.8109217421608861</v>
      </c>
      <c r="E447" s="217">
        <f t="shared" si="101"/>
        <v>3.8080729553353883</v>
      </c>
      <c r="F447" s="217">
        <f>C447/C$315</f>
        <v>1.0305884919564683</v>
      </c>
      <c r="G447" s="217">
        <f>D447/D$315</f>
        <v>0.84044908921301043</v>
      </c>
      <c r="H447" s="284">
        <f t="shared" si="85"/>
        <v>20.328555200020126</v>
      </c>
      <c r="I447" s="284">
        <f t="shared" si="86"/>
        <v>-2.6955688709112575</v>
      </c>
      <c r="J447" s="284">
        <f t="shared" si="100"/>
        <v>9.5499275087840623</v>
      </c>
      <c r="K447" s="284">
        <f t="shared" si="87"/>
        <v>-1.3962073733618765</v>
      </c>
      <c r="L447" s="217">
        <f t="shared" si="72"/>
        <v>9.3368163079223283</v>
      </c>
      <c r="M447" s="217">
        <f t="shared" si="73"/>
        <v>3.8765519563660917</v>
      </c>
      <c r="N447" s="284">
        <f t="shared" si="78"/>
        <v>13.007506780928301</v>
      </c>
      <c r="O447" s="217">
        <f t="shared" si="79"/>
        <v>4.745374794286958</v>
      </c>
      <c r="P447" s="284">
        <f t="shared" si="88"/>
        <v>6.2223337609438349</v>
      </c>
      <c r="Q447" s="217">
        <f t="shared" si="89"/>
        <v>2.0981003710831456</v>
      </c>
      <c r="R447" s="284">
        <f t="shared" si="82"/>
        <v>20.56168389164597</v>
      </c>
      <c r="S447" s="284">
        <f t="shared" si="83"/>
        <v>-2.8650561637948631</v>
      </c>
      <c r="T447" s="217">
        <f t="shared" si="74"/>
        <v>3.8105947985132422</v>
      </c>
      <c r="U447" s="217">
        <f t="shared" si="90"/>
        <v>7.0267054901608903</v>
      </c>
      <c r="V447" s="217">
        <f t="shared" si="91"/>
        <v>1.1796593115292815</v>
      </c>
      <c r="W447" s="217">
        <f t="shared" si="75"/>
        <v>4.0514181574685217</v>
      </c>
      <c r="X447" s="217">
        <f t="shared" si="76"/>
        <v>3.8109029671731602</v>
      </c>
      <c r="Y447" s="217">
        <f t="shared" si="92"/>
        <v>7.921978270559678</v>
      </c>
      <c r="Z447" s="217">
        <f t="shared" si="93"/>
        <v>0.24504694136386451</v>
      </c>
      <c r="AA447" s="217">
        <f t="shared" si="77"/>
        <v>3.8109029671731602</v>
      </c>
      <c r="AB447" s="217">
        <f t="shared" si="94"/>
        <v>7.921978270559678</v>
      </c>
      <c r="AC447" s="217">
        <f t="shared" si="95"/>
        <v>0.24504694136386451</v>
      </c>
      <c r="AD447" s="217">
        <f t="shared" si="102"/>
        <v>3.9640089423783671</v>
      </c>
      <c r="AE447" s="217">
        <f t="shared" si="96"/>
        <v>-0.37878945088293214</v>
      </c>
      <c r="AF447" s="217">
        <f t="shared" si="97"/>
        <v>0.37882700085838383</v>
      </c>
      <c r="AG447" s="217">
        <f t="shared" si="84"/>
        <v>4.0514181574685217</v>
      </c>
      <c r="AH447" s="284">
        <f t="shared" si="98"/>
        <v>-0.25978116146174557</v>
      </c>
      <c r="AI447" s="284">
        <f t="shared" si="99"/>
        <v>-1.251221507266731E-2</v>
      </c>
    </row>
    <row r="448" spans="1:39" x14ac:dyDescent="0.25">
      <c r="A448" s="283">
        <v>2016</v>
      </c>
      <c r="B448" s="283">
        <v>12</v>
      </c>
      <c r="C448" s="217">
        <v>9.2585968720631584</v>
      </c>
      <c r="D448" s="217">
        <f>C448/Economics!E448</f>
        <v>3.7938484519113791</v>
      </c>
      <c r="E448" s="217">
        <f t="shared" si="101"/>
        <v>3.8052181287525664</v>
      </c>
      <c r="F448" s="217">
        <f>C448/C$316</f>
        <v>1.0459597966649874</v>
      </c>
      <c r="G448" s="217">
        <f>D448/D$316</f>
        <v>0.85331618608920035</v>
      </c>
      <c r="H448" s="284">
        <f t="shared" si="85"/>
        <v>20.328555200020126</v>
      </c>
      <c r="I448" s="284">
        <f t="shared" si="86"/>
        <v>-2.7262728472459159</v>
      </c>
      <c r="J448" s="284">
        <f t="shared" si="100"/>
        <v>9.5499275087840623</v>
      </c>
      <c r="K448" s="284">
        <f t="shared" si="87"/>
        <v>-1.4132806636113835</v>
      </c>
      <c r="L448" s="217">
        <f t="shared" si="72"/>
        <v>9.3050650443788339</v>
      </c>
      <c r="M448" s="217">
        <f t="shared" si="73"/>
        <v>3.8550878142363305</v>
      </c>
      <c r="N448" s="284">
        <f t="shared" si="78"/>
        <v>13.007506780928301</v>
      </c>
      <c r="O448" s="217">
        <f t="shared" si="79"/>
        <v>4.7136235307434635</v>
      </c>
      <c r="P448" s="284">
        <f t="shared" si="88"/>
        <v>6.2223337609438349</v>
      </c>
      <c r="Q448" s="217">
        <f t="shared" si="89"/>
        <v>2.0766362289533844</v>
      </c>
      <c r="R448" s="284">
        <f t="shared" si="82"/>
        <v>20.56168389164597</v>
      </c>
      <c r="S448" s="284">
        <f t="shared" si="83"/>
        <v>-2.8957601401295214</v>
      </c>
      <c r="T448" s="217">
        <f t="shared" si="74"/>
        <v>3.8045168294793861</v>
      </c>
      <c r="U448" s="217">
        <f t="shared" si="90"/>
        <v>7.0267054901608903</v>
      </c>
      <c r="V448" s="217">
        <f t="shared" si="91"/>
        <v>1.1735813424954253</v>
      </c>
      <c r="W448" s="217">
        <f t="shared" si="75"/>
        <v>3.9640089423783671</v>
      </c>
      <c r="X448" s="217">
        <f t="shared" si="76"/>
        <v>3.8023850970361326</v>
      </c>
      <c r="Y448" s="217">
        <f t="shared" si="92"/>
        <v>7.921978270559678</v>
      </c>
      <c r="Z448" s="217">
        <f t="shared" si="93"/>
        <v>0.23652907122683686</v>
      </c>
      <c r="AA448" s="217">
        <f t="shared" si="77"/>
        <v>3.8023850970361326</v>
      </c>
      <c r="AB448" s="217">
        <f t="shared" si="94"/>
        <v>7.921978270559678</v>
      </c>
      <c r="AC448" s="217">
        <f t="shared" si="95"/>
        <v>0.23652907122683686</v>
      </c>
      <c r="AD448" s="217">
        <f t="shared" si="102"/>
        <v>4.2138802553008015</v>
      </c>
      <c r="AE448" s="217">
        <f t="shared" si="96"/>
        <v>-0.12891813796049778</v>
      </c>
      <c r="AF448" s="217">
        <f t="shared" si="97"/>
        <v>0.11184484771099079</v>
      </c>
      <c r="AG448" s="217">
        <f t="shared" si="84"/>
        <v>3.9640089423783671</v>
      </c>
      <c r="AH448" s="284">
        <f t="shared" si="98"/>
        <v>-0.34719037655190021</v>
      </c>
      <c r="AI448" s="284">
        <f t="shared" si="99"/>
        <v>8.9620670994757567E-2</v>
      </c>
    </row>
    <row r="449" spans="1:35" x14ac:dyDescent="0.25">
      <c r="A449" s="283">
        <v>2017</v>
      </c>
      <c r="B449" s="283">
        <v>1</v>
      </c>
      <c r="C449" s="217">
        <v>10.29808704803661</v>
      </c>
      <c r="D449" s="217">
        <f>C449/Economics!E449</f>
        <v>4.2138802553008015</v>
      </c>
      <c r="E449" s="217">
        <f t="shared" si="101"/>
        <v>3.9395501497910224</v>
      </c>
      <c r="F449" s="217">
        <f>C449/C$305</f>
        <v>1.1830032213275679</v>
      </c>
      <c r="G449" s="217">
        <f>D449/D$305</f>
        <v>0.93119659333597338</v>
      </c>
      <c r="H449" s="284">
        <f t="shared" si="85"/>
        <v>21.368045375993578</v>
      </c>
      <c r="I449" s="284">
        <f t="shared" si="86"/>
        <v>-2.7262728472459159</v>
      </c>
      <c r="J449" s="284">
        <f t="shared" si="100"/>
        <v>9.9699593121734846</v>
      </c>
      <c r="K449" s="284">
        <f t="shared" si="87"/>
        <v>-1.4132806636113835</v>
      </c>
      <c r="L449" s="217">
        <f t="shared" si="72"/>
        <v>9.3844512061249272</v>
      </c>
      <c r="M449" s="217">
        <f t="shared" si="73"/>
        <v>3.8794929748912281</v>
      </c>
      <c r="N449" s="284">
        <f t="shared" si="78"/>
        <v>13.086892942674394</v>
      </c>
      <c r="O449" s="217">
        <f t="shared" si="79"/>
        <v>4.7136235307434635</v>
      </c>
      <c r="P449" s="284">
        <f t="shared" si="88"/>
        <v>6.2467389215987321</v>
      </c>
      <c r="Q449" s="217">
        <f t="shared" si="89"/>
        <v>2.0766362289533844</v>
      </c>
      <c r="R449" s="284">
        <f t="shared" si="82"/>
        <v>21.601174067619421</v>
      </c>
      <c r="S449" s="284">
        <f t="shared" si="83"/>
        <v>-2.8957601401295214</v>
      </c>
      <c r="T449" s="217">
        <f t="shared" si="74"/>
        <v>3.907383660389625</v>
      </c>
      <c r="U449" s="217">
        <f t="shared" si="90"/>
        <v>7.1295723210711293</v>
      </c>
      <c r="V449" s="217">
        <f t="shared" si="91"/>
        <v>1.1735813424954253</v>
      </c>
      <c r="W449" s="217">
        <f t="shared" si="75"/>
        <v>4.2138802553008015</v>
      </c>
      <c r="X449" s="217">
        <f t="shared" si="76"/>
        <v>4.0038643536060903</v>
      </c>
      <c r="Y449" s="217">
        <f t="shared" si="92"/>
        <v>8.1234575271296361</v>
      </c>
      <c r="Z449" s="217">
        <f t="shared" si="93"/>
        <v>0.23652907122683686</v>
      </c>
      <c r="AA449" s="217">
        <f t="shared" si="77"/>
        <v>4.0038643536060903</v>
      </c>
      <c r="AB449" s="217">
        <f t="shared" si="94"/>
        <v>8.1234575271296361</v>
      </c>
      <c r="AC449" s="217">
        <f t="shared" si="95"/>
        <v>0.23652907122683686</v>
      </c>
      <c r="AD449" s="217">
        <f t="shared" si="102"/>
        <v>4.2484206487247462</v>
      </c>
      <c r="AE449" s="217">
        <f t="shared" si="96"/>
        <v>-9.437774453655301E-2</v>
      </c>
      <c r="AF449" s="217">
        <f t="shared" si="97"/>
        <v>0.51440954792597537</v>
      </c>
      <c r="AG449" s="217">
        <f t="shared" si="84"/>
        <v>4.2138802553008015</v>
      </c>
      <c r="AH449" s="284">
        <f t="shared" si="98"/>
        <v>-7.18995534184943E-2</v>
      </c>
      <c r="AI449" s="284">
        <f t="shared" si="99"/>
        <v>0.36476148127727237</v>
      </c>
    </row>
    <row r="450" spans="1:35" x14ac:dyDescent="0.25">
      <c r="A450" s="283">
        <v>2017</v>
      </c>
      <c r="B450" s="283">
        <v>2</v>
      </c>
      <c r="C450" s="217">
        <v>10.40233326874465</v>
      </c>
      <c r="D450" s="217">
        <f>C450/Economics!E450</f>
        <v>4.2484206487247462</v>
      </c>
      <c r="E450" s="217">
        <f t="shared" si="101"/>
        <v>4.085383118645642</v>
      </c>
      <c r="F450" s="217">
        <f>C450/C$306</f>
        <v>1.1745084121819926</v>
      </c>
      <c r="G450" s="217">
        <f>D450/D$306</f>
        <v>0.92410168704094509</v>
      </c>
      <c r="H450" s="284">
        <f t="shared" si="85"/>
        <v>21.472291596701616</v>
      </c>
      <c r="I450" s="284">
        <f t="shared" si="86"/>
        <v>-2.7262728472459159</v>
      </c>
      <c r="J450" s="284">
        <f t="shared" si="100"/>
        <v>10.004499705597429</v>
      </c>
      <c r="K450" s="284">
        <f t="shared" si="87"/>
        <v>-1.4132806636113835</v>
      </c>
      <c r="L450" s="217">
        <f t="shared" si="72"/>
        <v>9.4644854994196788</v>
      </c>
      <c r="M450" s="217">
        <f t="shared" si="73"/>
        <v>3.904145425731576</v>
      </c>
      <c r="N450" s="284">
        <f t="shared" si="78"/>
        <v>13.166927235969146</v>
      </c>
      <c r="O450" s="217">
        <f t="shared" si="79"/>
        <v>4.7136235307434635</v>
      </c>
      <c r="P450" s="284">
        <f t="shared" si="88"/>
        <v>6.27139137243908</v>
      </c>
      <c r="Q450" s="217">
        <f t="shared" si="89"/>
        <v>2.0766362289533844</v>
      </c>
      <c r="R450" s="284">
        <f t="shared" si="82"/>
        <v>21.70542028832746</v>
      </c>
      <c r="S450" s="284">
        <f t="shared" si="83"/>
        <v>-2.8957601401295214</v>
      </c>
      <c r="T450" s="217">
        <f t="shared" si="74"/>
        <v>4.0167677745244532</v>
      </c>
      <c r="U450" s="217">
        <f t="shared" si="90"/>
        <v>7.2389564352059574</v>
      </c>
      <c r="V450" s="217">
        <f t="shared" si="91"/>
        <v>1.1735813424954253</v>
      </c>
      <c r="W450" s="217">
        <f t="shared" si="75"/>
        <v>4.2484206487247462</v>
      </c>
      <c r="X450" s="217">
        <f t="shared" si="76"/>
        <v>4.2311504520127734</v>
      </c>
      <c r="Y450" s="217">
        <f t="shared" si="92"/>
        <v>8.3507436255363192</v>
      </c>
      <c r="Z450" s="217">
        <f t="shared" si="93"/>
        <v>0.23652907122683686</v>
      </c>
      <c r="AA450" s="217">
        <f t="shared" si="77"/>
        <v>4.2311504520127734</v>
      </c>
      <c r="AB450" s="217">
        <f t="shared" si="94"/>
        <v>8.3507436255363192</v>
      </c>
      <c r="AC450" s="217">
        <f t="shared" si="95"/>
        <v>0.23652907122683686</v>
      </c>
      <c r="AD450" s="217">
        <f t="shared" si="102"/>
        <v>4.2484206487247462</v>
      </c>
      <c r="AE450" s="217">
        <f t="shared" si="96"/>
        <v>-9.437774453655301E-2</v>
      </c>
      <c r="AF450" s="217">
        <f t="shared" si="97"/>
        <v>0.12891813796049778</v>
      </c>
      <c r="AG450" s="217">
        <f t="shared" si="84"/>
        <v>4.2484206487247462</v>
      </c>
      <c r="AH450" s="284">
        <f t="shared" si="98"/>
        <v>-3.7359159994549529E-2</v>
      </c>
      <c r="AI450" s="284">
        <f t="shared" si="99"/>
        <v>0.33318857007872138</v>
      </c>
    </row>
    <row r="451" spans="1:35" x14ac:dyDescent="0.25">
      <c r="A451" s="283">
        <v>2017</v>
      </c>
      <c r="B451" s="283">
        <v>3</v>
      </c>
      <c r="C451" s="217">
        <v>10.405671107072456</v>
      </c>
      <c r="D451" s="217">
        <f>C451/Economics!E451</f>
        <v>4.2410747016331234</v>
      </c>
      <c r="E451" s="217">
        <f t="shared" si="101"/>
        <v>4.2344585352195567</v>
      </c>
      <c r="F451" s="217">
        <f>C451/C$307</f>
        <v>1.1588181549311345</v>
      </c>
      <c r="G451" s="217">
        <f>D451/D$307</f>
        <v>0.91166137628446642</v>
      </c>
      <c r="H451" s="284">
        <f t="shared" si="85"/>
        <v>21.475629435029422</v>
      </c>
      <c r="I451" s="284">
        <f t="shared" si="86"/>
        <v>-2.7262728472459159</v>
      </c>
      <c r="J451" s="284">
        <f t="shared" si="100"/>
        <v>10.004499705597429</v>
      </c>
      <c r="K451" s="284">
        <f t="shared" si="87"/>
        <v>-1.4206266107030063</v>
      </c>
      <c r="L451" s="217">
        <f t="shared" si="72"/>
        <v>9.540636916253284</v>
      </c>
      <c r="M451" s="217">
        <f t="shared" si="73"/>
        <v>3.9272342390028054</v>
      </c>
      <c r="N451" s="284">
        <f t="shared" si="78"/>
        <v>13.243078652802751</v>
      </c>
      <c r="O451" s="217">
        <f t="shared" si="79"/>
        <v>4.7136235307434635</v>
      </c>
      <c r="P451" s="284">
        <f t="shared" si="88"/>
        <v>6.2944801857103094</v>
      </c>
      <c r="Q451" s="217">
        <f t="shared" si="89"/>
        <v>2.0766362289533844</v>
      </c>
      <c r="R451" s="284">
        <f t="shared" si="82"/>
        <v>21.708758126655265</v>
      </c>
      <c r="S451" s="284">
        <f t="shared" si="83"/>
        <v>-2.8957601401295214</v>
      </c>
      <c r="T451" s="217">
        <f t="shared" si="74"/>
        <v>4.1243060143925128</v>
      </c>
      <c r="U451" s="217">
        <f t="shared" si="90"/>
        <v>7.346494675074017</v>
      </c>
      <c r="V451" s="217">
        <f t="shared" si="91"/>
        <v>1.1735813424954253</v>
      </c>
      <c r="W451" s="217">
        <f t="shared" si="75"/>
        <v>4.2484206487247462</v>
      </c>
      <c r="X451" s="217">
        <f t="shared" si="76"/>
        <v>4.2447476751789353</v>
      </c>
      <c r="Y451" s="217">
        <f t="shared" si="92"/>
        <v>8.3643408487024811</v>
      </c>
      <c r="Z451" s="217">
        <f t="shared" si="93"/>
        <v>0.23652907122683686</v>
      </c>
      <c r="AA451" s="217">
        <f t="shared" si="77"/>
        <v>4.2447476751789353</v>
      </c>
      <c r="AB451" s="217">
        <f t="shared" si="94"/>
        <v>8.3643408487024811</v>
      </c>
      <c r="AC451" s="217">
        <f t="shared" si="95"/>
        <v>0.23652907122683686</v>
      </c>
      <c r="AD451" s="217">
        <f t="shared" si="102"/>
        <v>4.2484206487247462</v>
      </c>
      <c r="AE451" s="217">
        <f t="shared" si="96"/>
        <v>-9.437774453655301E-2</v>
      </c>
      <c r="AF451" s="217">
        <f t="shared" si="97"/>
        <v>8.703179744493017E-2</v>
      </c>
      <c r="AG451" s="217">
        <f t="shared" si="84"/>
        <v>4.2484206487247462</v>
      </c>
      <c r="AH451" s="284">
        <f t="shared" si="98"/>
        <v>-3.7359159994549529E-2</v>
      </c>
      <c r="AI451" s="284">
        <f t="shared" si="99"/>
        <v>0.31442491924930582</v>
      </c>
    </row>
    <row r="452" spans="1:35" x14ac:dyDescent="0.25">
      <c r="A452" s="283">
        <v>2017</v>
      </c>
      <c r="B452" s="283">
        <v>4</v>
      </c>
      <c r="C452" s="217">
        <v>10.367723266487536</v>
      </c>
      <c r="D452" s="217">
        <f>C452/Economics!E452</f>
        <v>4.2154452810951408</v>
      </c>
      <c r="E452" s="217">
        <f t="shared" si="101"/>
        <v>4.2349802104843368</v>
      </c>
      <c r="F452" s="217">
        <f>C452/C$308</f>
        <v>1.157302341200205</v>
      </c>
      <c r="G452" s="217">
        <f>D452/D$308</f>
        <v>0.91130083683299568</v>
      </c>
      <c r="H452" s="284">
        <f t="shared" si="85"/>
        <v>21.475629435029422</v>
      </c>
      <c r="I452" s="284">
        <f t="shared" si="86"/>
        <v>-2.7642206878308357</v>
      </c>
      <c r="J452" s="284">
        <f t="shared" si="100"/>
        <v>10.004499705597429</v>
      </c>
      <c r="K452" s="284">
        <f t="shared" si="87"/>
        <v>-1.4462560312409889</v>
      </c>
      <c r="L452" s="217">
        <f t="shared" si="72"/>
        <v>9.6284497540531024</v>
      </c>
      <c r="M452" s="217">
        <f t="shared" si="73"/>
        <v>3.9552139349746542</v>
      </c>
      <c r="N452" s="284">
        <f t="shared" si="78"/>
        <v>13.33089149060257</v>
      </c>
      <c r="O452" s="217">
        <f t="shared" si="79"/>
        <v>4.7136235307434635</v>
      </c>
      <c r="P452" s="284">
        <f t="shared" si="88"/>
        <v>6.3224598816821587</v>
      </c>
      <c r="Q452" s="217">
        <f t="shared" si="89"/>
        <v>2.0766362289533844</v>
      </c>
      <c r="R452" s="284">
        <f t="shared" si="82"/>
        <v>21.708758126655265</v>
      </c>
      <c r="S452" s="284">
        <f t="shared" si="83"/>
        <v>-2.9337079807144413</v>
      </c>
      <c r="T452" s="217">
        <f t="shared" si="74"/>
        <v>4.2297052216884534</v>
      </c>
      <c r="U452" s="217">
        <f t="shared" si="90"/>
        <v>7.4518938823699576</v>
      </c>
      <c r="V452" s="217">
        <f t="shared" si="91"/>
        <v>1.1735813424954253</v>
      </c>
      <c r="W452" s="217">
        <f t="shared" si="75"/>
        <v>4.2484206487247462</v>
      </c>
      <c r="X452" s="217">
        <f t="shared" si="76"/>
        <v>4.2282599913641317</v>
      </c>
      <c r="Y452" s="217">
        <f t="shared" si="92"/>
        <v>8.3643408487024811</v>
      </c>
      <c r="Z452" s="217">
        <f t="shared" si="93"/>
        <v>0.22004138741203327</v>
      </c>
      <c r="AA452" s="217">
        <f t="shared" si="77"/>
        <v>4.2282599913641317</v>
      </c>
      <c r="AB452" s="217">
        <f t="shared" si="94"/>
        <v>8.3643408487024811</v>
      </c>
      <c r="AC452" s="217">
        <f t="shared" si="95"/>
        <v>0.22004138741203327</v>
      </c>
      <c r="AD452" s="217">
        <f t="shared" si="102"/>
        <v>4.2484206487247462</v>
      </c>
      <c r="AE452" s="217">
        <f t="shared" si="96"/>
        <v>-9.437774453655301E-2</v>
      </c>
      <c r="AF452" s="217">
        <f t="shared" si="97"/>
        <v>6.8748323998570449E-2</v>
      </c>
      <c r="AG452" s="217">
        <f t="shared" si="84"/>
        <v>4.2484206487247462</v>
      </c>
      <c r="AH452" s="284">
        <f t="shared" si="98"/>
        <v>2.4959522874068441E-3</v>
      </c>
      <c r="AI452" s="284">
        <f t="shared" si="99"/>
        <v>0.33326039937477292</v>
      </c>
    </row>
    <row r="453" spans="1:35" x14ac:dyDescent="0.25">
      <c r="A453" s="283">
        <v>2017</v>
      </c>
      <c r="B453" s="283">
        <v>5</v>
      </c>
      <c r="C453" s="217">
        <v>10.315056664032539</v>
      </c>
      <c r="D453" s="217">
        <f>C453/Economics!E453</f>
        <v>4.1844604080742194</v>
      </c>
      <c r="E453" s="217">
        <f t="shared" si="101"/>
        <v>4.2136601302674945</v>
      </c>
      <c r="F453" s="217">
        <f>C453/C$309</f>
        <v>1.1532728653650532</v>
      </c>
      <c r="G453" s="217">
        <f>D453/D$309</f>
        <v>0.91024178546614265</v>
      </c>
      <c r="H453" s="284">
        <f t="shared" si="85"/>
        <v>21.475629435029422</v>
      </c>
      <c r="I453" s="284">
        <f t="shared" si="86"/>
        <v>-2.8168872902858322</v>
      </c>
      <c r="J453" s="284">
        <f t="shared" si="100"/>
        <v>10.004499705597429</v>
      </c>
      <c r="K453" s="284">
        <f t="shared" si="87"/>
        <v>-1.4772409042619103</v>
      </c>
      <c r="L453" s="217">
        <f t="shared" ref="L453:L516" si="103">AVERAGE(C442:C453)</f>
        <v>9.7161143599998852</v>
      </c>
      <c r="M453" s="217">
        <f t="shared" ref="M453:M516" si="104">AVERAGE(D442:D453)</f>
        <v>3.9831251414027604</v>
      </c>
      <c r="N453" s="284">
        <f t="shared" si="78"/>
        <v>13.418556096549352</v>
      </c>
      <c r="O453" s="217">
        <f t="shared" si="79"/>
        <v>4.7136235307434635</v>
      </c>
      <c r="P453" s="284">
        <f t="shared" si="88"/>
        <v>6.3503710881102649</v>
      </c>
      <c r="Q453" s="217">
        <f t="shared" si="89"/>
        <v>2.0766362289533844</v>
      </c>
      <c r="R453" s="284">
        <f t="shared" si="82"/>
        <v>21.708758126655265</v>
      </c>
      <c r="S453" s="284">
        <f t="shared" si="83"/>
        <v>-2.9863745831694377</v>
      </c>
      <c r="T453" s="217">
        <f t="shared" ref="T453:T516" si="105">AVERAGE(D450:D453)</f>
        <v>4.2223502598818072</v>
      </c>
      <c r="U453" s="217">
        <f t="shared" si="90"/>
        <v>7.4518938823699576</v>
      </c>
      <c r="V453" s="217">
        <f t="shared" si="91"/>
        <v>1.1662263806887792</v>
      </c>
      <c r="W453" s="217">
        <f t="shared" ref="W453:W516" si="106">MAX(D442:D453)</f>
        <v>4.2484206487247462</v>
      </c>
      <c r="X453" s="217">
        <f t="shared" ref="X453:X516" si="107">AVERAGE(D452:D453)</f>
        <v>4.1999528445846801</v>
      </c>
      <c r="Y453" s="217">
        <f t="shared" si="92"/>
        <v>8.3643408487024811</v>
      </c>
      <c r="Z453" s="217">
        <f t="shared" si="93"/>
        <v>0.19173424063258171</v>
      </c>
      <c r="AA453" s="217">
        <f t="shared" ref="AA453:AA516" si="108">AVERAGE(D452:D453)</f>
        <v>4.1999528445846801</v>
      </c>
      <c r="AB453" s="217">
        <f t="shared" si="94"/>
        <v>8.3643408487024811</v>
      </c>
      <c r="AC453" s="217">
        <f t="shared" si="95"/>
        <v>0.19173424063258171</v>
      </c>
      <c r="AD453" s="217">
        <f t="shared" si="102"/>
        <v>4.2484206487247462</v>
      </c>
      <c r="AE453" s="217">
        <f t="shared" si="96"/>
        <v>-9.437774453655301E-2</v>
      </c>
      <c r="AF453" s="217">
        <f t="shared" si="97"/>
        <v>6.3392871515631555E-2</v>
      </c>
      <c r="AG453" s="217">
        <f t="shared" si="84"/>
        <v>4.2484206487247462</v>
      </c>
      <c r="AH453" s="284">
        <f t="shared" si="98"/>
        <v>0.11616738682957806</v>
      </c>
      <c r="AI453" s="284">
        <f t="shared" si="99"/>
        <v>0.21876709030769081</v>
      </c>
    </row>
    <row r="454" spans="1:35" x14ac:dyDescent="0.25">
      <c r="A454" s="283">
        <v>2017</v>
      </c>
      <c r="B454" s="283">
        <v>6</v>
      </c>
      <c r="C454" s="217">
        <v>10.3056710374118</v>
      </c>
      <c r="D454" s="217">
        <f>C454/Economics!E454</f>
        <v>4.1711015619333667</v>
      </c>
      <c r="E454" s="217">
        <f t="shared" si="101"/>
        <v>4.1903357503675762</v>
      </c>
      <c r="F454" s="217">
        <f>C454/C$310</f>
        <v>1.1534803177294259</v>
      </c>
      <c r="G454" s="217">
        <f>D454/D$310</f>
        <v>0.91328691685899033</v>
      </c>
      <c r="H454" s="284">
        <f t="shared" si="85"/>
        <v>21.475629435029422</v>
      </c>
      <c r="I454" s="284">
        <f t="shared" si="86"/>
        <v>-2.8262729169065715</v>
      </c>
      <c r="J454" s="284">
        <f t="shared" si="100"/>
        <v>10.004499705597429</v>
      </c>
      <c r="K454" s="284">
        <f t="shared" si="87"/>
        <v>-1.490599750402763</v>
      </c>
      <c r="L454" s="217">
        <f t="shared" si="103"/>
        <v>9.8044591966114254</v>
      </c>
      <c r="M454" s="217">
        <f t="shared" si="104"/>
        <v>4.0112685826092891</v>
      </c>
      <c r="N454" s="284">
        <f t="shared" ref="N454:N495" si="109">IF(L454&gt;L453,(N453+(L454-L453)),N453)</f>
        <v>13.506900933160892</v>
      </c>
      <c r="O454" s="217">
        <f t="shared" ref="O454:O517" si="110">IF(L454&lt;L453,(O453+(L454-L453)),O453)</f>
        <v>4.7136235307434635</v>
      </c>
      <c r="P454" s="284">
        <f t="shared" si="88"/>
        <v>6.378514529316794</v>
      </c>
      <c r="Q454" s="217">
        <f t="shared" si="89"/>
        <v>2.0766362289533844</v>
      </c>
      <c r="R454" s="284">
        <f t="shared" si="82"/>
        <v>21.708758126655265</v>
      </c>
      <c r="S454" s="284">
        <f t="shared" si="83"/>
        <v>-2.995760209790177</v>
      </c>
      <c r="T454" s="217">
        <f t="shared" si="105"/>
        <v>4.2030204881839621</v>
      </c>
      <c r="U454" s="217">
        <f t="shared" si="90"/>
        <v>7.4518938823699576</v>
      </c>
      <c r="V454" s="217">
        <f t="shared" si="91"/>
        <v>1.146896608990934</v>
      </c>
      <c r="W454" s="217">
        <f t="shared" si="106"/>
        <v>4.2484206487247462</v>
      </c>
      <c r="X454" s="217">
        <f t="shared" si="107"/>
        <v>4.1777809850037926</v>
      </c>
      <c r="Y454" s="217">
        <f t="shared" si="92"/>
        <v>8.3643408487024811</v>
      </c>
      <c r="Z454" s="217">
        <f t="shared" si="93"/>
        <v>0.16956238105169419</v>
      </c>
      <c r="AA454" s="217">
        <f t="shared" si="108"/>
        <v>4.1777809850037926</v>
      </c>
      <c r="AB454" s="217">
        <f t="shared" si="94"/>
        <v>8.3643408487024811</v>
      </c>
      <c r="AC454" s="217">
        <f t="shared" si="95"/>
        <v>0.16956238105169419</v>
      </c>
      <c r="AD454" s="217">
        <f t="shared" si="102"/>
        <v>4.2484206487247462</v>
      </c>
      <c r="AE454" s="217">
        <f t="shared" si="96"/>
        <v>-9.437774453655301E-2</v>
      </c>
      <c r="AF454" s="217">
        <f t="shared" si="97"/>
        <v>8.1018898395700312E-2</v>
      </c>
      <c r="AG454" s="217">
        <f t="shared" si="84"/>
        <v>4.2484206487247462</v>
      </c>
      <c r="AH454" s="284">
        <f t="shared" si="98"/>
        <v>0.11616738682957806</v>
      </c>
      <c r="AI454" s="284">
        <f t="shared" si="99"/>
        <v>0.22155390764876604</v>
      </c>
    </row>
    <row r="455" spans="1:35" x14ac:dyDescent="0.25">
      <c r="A455" s="283">
        <v>2017</v>
      </c>
      <c r="B455" s="283">
        <v>7</v>
      </c>
      <c r="C455" s="217">
        <v>10.300286297312883</v>
      </c>
      <c r="D455" s="217">
        <f>C455/Economics!E455</f>
        <v>4.159933401443773</v>
      </c>
      <c r="E455" s="217">
        <f t="shared" si="101"/>
        <v>4.1718317904837861</v>
      </c>
      <c r="F455" s="217">
        <f>C455/C$311</f>
        <v>1.1493561637510037</v>
      </c>
      <c r="G455" s="217">
        <f>D455/D$311</f>
        <v>0.91258898897627017</v>
      </c>
      <c r="H455" s="284">
        <f t="shared" si="85"/>
        <v>21.475629435029422</v>
      </c>
      <c r="I455" s="284">
        <f t="shared" si="86"/>
        <v>-2.8316576570054881</v>
      </c>
      <c r="J455" s="284">
        <f t="shared" si="100"/>
        <v>10.004499705597429</v>
      </c>
      <c r="K455" s="284">
        <f t="shared" si="87"/>
        <v>-1.5017679108923567</v>
      </c>
      <c r="L455" s="217">
        <f t="shared" si="103"/>
        <v>9.8923577637597955</v>
      </c>
      <c r="M455" s="217">
        <f t="shared" si="104"/>
        <v>4.0392119920141267</v>
      </c>
      <c r="N455" s="284">
        <f t="shared" si="109"/>
        <v>13.594799500309263</v>
      </c>
      <c r="O455" s="217">
        <f t="shared" si="110"/>
        <v>4.7136235307434635</v>
      </c>
      <c r="P455" s="284">
        <f t="shared" si="88"/>
        <v>6.4064579387216316</v>
      </c>
      <c r="Q455" s="217">
        <f t="shared" si="89"/>
        <v>2.0766362289533844</v>
      </c>
      <c r="R455" s="284">
        <f t="shared" si="82"/>
        <v>21.708758126655265</v>
      </c>
      <c r="S455" s="284">
        <f t="shared" si="83"/>
        <v>-3.0011449498890936</v>
      </c>
      <c r="T455" s="217">
        <f t="shared" si="105"/>
        <v>4.1827351631366252</v>
      </c>
      <c r="U455" s="217">
        <f t="shared" si="90"/>
        <v>7.4518938823699576</v>
      </c>
      <c r="V455" s="217">
        <f t="shared" si="91"/>
        <v>1.1266112839435971</v>
      </c>
      <c r="W455" s="217">
        <f t="shared" si="106"/>
        <v>4.2484206487247462</v>
      </c>
      <c r="X455" s="217">
        <f t="shared" si="107"/>
        <v>4.1655174816885694</v>
      </c>
      <c r="Y455" s="217">
        <f t="shared" si="92"/>
        <v>8.3643408487024811</v>
      </c>
      <c r="Z455" s="217">
        <f t="shared" si="93"/>
        <v>0.157298877736471</v>
      </c>
      <c r="AA455" s="217">
        <f t="shared" si="108"/>
        <v>4.1655174816885694</v>
      </c>
      <c r="AB455" s="217">
        <f t="shared" si="94"/>
        <v>8.3643408487024811</v>
      </c>
      <c r="AC455" s="217">
        <f t="shared" si="95"/>
        <v>0.157298877736471</v>
      </c>
      <c r="AD455" s="217">
        <f t="shared" si="102"/>
        <v>4.2484206487247462</v>
      </c>
      <c r="AE455" s="217">
        <f t="shared" si="96"/>
        <v>-9.437774453655301E-2</v>
      </c>
      <c r="AF455" s="217">
        <f t="shared" si="97"/>
        <v>8.3209584046959328E-2</v>
      </c>
      <c r="AG455" s="217">
        <f t="shared" si="84"/>
        <v>4.2484206487247462</v>
      </c>
      <c r="AH455" s="284">
        <f t="shared" si="98"/>
        <v>0.11616738682957806</v>
      </c>
      <c r="AI455" s="284">
        <f t="shared" si="99"/>
        <v>0.21915352602847937</v>
      </c>
    </row>
    <row r="456" spans="1:35" x14ac:dyDescent="0.25">
      <c r="A456" s="283">
        <v>2017</v>
      </c>
      <c r="B456" s="283">
        <v>8</v>
      </c>
      <c r="C456" s="217">
        <v>10.307542218884254</v>
      </c>
      <c r="D456" s="217">
        <f>C456/Economics!E456</f>
        <v>4.153747565020133</v>
      </c>
      <c r="E456" s="217">
        <f t="shared" si="101"/>
        <v>4.1615941761324242</v>
      </c>
      <c r="F456" s="217">
        <f>C456/C$312</f>
        <v>1.1479450724708717</v>
      </c>
      <c r="G456" s="217">
        <f>D456/D$312</f>
        <v>0.91317734793664929</v>
      </c>
      <c r="H456" s="284">
        <f t="shared" si="85"/>
        <v>21.482885356600793</v>
      </c>
      <c r="I456" s="284">
        <f t="shared" si="86"/>
        <v>-2.8316576570054881</v>
      </c>
      <c r="J456" s="284">
        <f t="shared" si="100"/>
        <v>10.004499705597429</v>
      </c>
      <c r="K456" s="284">
        <f t="shared" si="87"/>
        <v>-1.5079537473159967</v>
      </c>
      <c r="L456" s="217">
        <f t="shared" si="103"/>
        <v>9.980238987021151</v>
      </c>
      <c r="M456" s="217">
        <f t="shared" si="104"/>
        <v>4.067177595095238</v>
      </c>
      <c r="N456" s="284">
        <f t="shared" si="109"/>
        <v>13.682680723570618</v>
      </c>
      <c r="O456" s="217">
        <f t="shared" si="110"/>
        <v>4.7136235307434635</v>
      </c>
      <c r="P456" s="284">
        <f t="shared" si="88"/>
        <v>6.4344235418027429</v>
      </c>
      <c r="Q456" s="217">
        <f t="shared" si="89"/>
        <v>2.0766362289533844</v>
      </c>
      <c r="R456" s="284">
        <f t="shared" si="82"/>
        <v>21.716014048226636</v>
      </c>
      <c r="S456" s="284">
        <f t="shared" si="83"/>
        <v>-3.0011449498890936</v>
      </c>
      <c r="T456" s="217">
        <f t="shared" si="105"/>
        <v>4.1673107341178728</v>
      </c>
      <c r="U456" s="217">
        <f t="shared" si="90"/>
        <v>7.4518938823699576</v>
      </c>
      <c r="V456" s="217">
        <f t="shared" si="91"/>
        <v>1.1111868549248447</v>
      </c>
      <c r="W456" s="217">
        <f t="shared" si="106"/>
        <v>4.2484206487247462</v>
      </c>
      <c r="X456" s="217">
        <f t="shared" si="107"/>
        <v>4.156840483231953</v>
      </c>
      <c r="Y456" s="217">
        <f t="shared" si="92"/>
        <v>8.3643408487024811</v>
      </c>
      <c r="Z456" s="217">
        <f t="shared" si="93"/>
        <v>0.1486218792798546</v>
      </c>
      <c r="AA456" s="217">
        <f t="shared" si="108"/>
        <v>4.156840483231953</v>
      </c>
      <c r="AB456" s="217">
        <f t="shared" si="94"/>
        <v>8.3643408487024811</v>
      </c>
      <c r="AC456" s="217">
        <f t="shared" si="95"/>
        <v>0.1486218792798546</v>
      </c>
      <c r="AD456" s="217">
        <f t="shared" si="102"/>
        <v>4.2484206487247462</v>
      </c>
      <c r="AE456" s="217">
        <f t="shared" si="96"/>
        <v>-9.437774453655301E-2</v>
      </c>
      <c r="AF456" s="217">
        <f t="shared" si="97"/>
        <v>8.8191908112912998E-2</v>
      </c>
      <c r="AG456" s="217">
        <f t="shared" si="84"/>
        <v>4.2484206487247462</v>
      </c>
      <c r="AH456" s="284">
        <f t="shared" si="98"/>
        <v>0.13060961473311483</v>
      </c>
      <c r="AI456" s="284">
        <f t="shared" si="99"/>
        <v>0.20497762224021443</v>
      </c>
    </row>
    <row r="457" spans="1:35" x14ac:dyDescent="0.25">
      <c r="A457" s="283">
        <v>2017</v>
      </c>
      <c r="B457" s="283">
        <v>9</v>
      </c>
      <c r="C457" s="217">
        <v>10.297296051923576</v>
      </c>
      <c r="D457" s="217">
        <f>C457/Economics!E457</f>
        <v>4.140579079498961</v>
      </c>
      <c r="E457" s="217">
        <f t="shared" si="101"/>
        <v>4.1514200153209559</v>
      </c>
      <c r="F457" s="217">
        <f>C457/C$313</f>
        <v>1.1495414478338168</v>
      </c>
      <c r="G457" s="217">
        <f>D457/D$313</f>
        <v>0.91522379243160112</v>
      </c>
      <c r="H457" s="284">
        <f t="shared" si="85"/>
        <v>21.482885356600793</v>
      </c>
      <c r="I457" s="284">
        <f t="shared" si="86"/>
        <v>-2.8419038239661667</v>
      </c>
      <c r="J457" s="284">
        <f t="shared" si="100"/>
        <v>10.004499705597429</v>
      </c>
      <c r="K457" s="284">
        <f t="shared" si="87"/>
        <v>-1.5211222328371687</v>
      </c>
      <c r="L457" s="217">
        <f t="shared" si="103"/>
        <v>10.068599652499962</v>
      </c>
      <c r="M457" s="217">
        <f t="shared" si="104"/>
        <v>4.0953581074151648</v>
      </c>
      <c r="N457" s="284">
        <f t="shared" si="109"/>
        <v>13.771041389049429</v>
      </c>
      <c r="O457" s="217">
        <f t="shared" si="110"/>
        <v>4.7136235307434635</v>
      </c>
      <c r="P457" s="284">
        <f t="shared" si="88"/>
        <v>6.4626040541226697</v>
      </c>
      <c r="Q457" s="217">
        <f t="shared" si="89"/>
        <v>2.0766362289533844</v>
      </c>
      <c r="R457" s="284">
        <f t="shared" si="82"/>
        <v>21.716014048226636</v>
      </c>
      <c r="S457" s="284">
        <f t="shared" si="83"/>
        <v>-3.0113911168497722</v>
      </c>
      <c r="T457" s="217">
        <f t="shared" si="105"/>
        <v>4.1563404019740577</v>
      </c>
      <c r="U457" s="217">
        <f t="shared" si="90"/>
        <v>7.4518938823699576</v>
      </c>
      <c r="V457" s="217">
        <f t="shared" si="91"/>
        <v>1.1002165227810297</v>
      </c>
      <c r="W457" s="217">
        <f t="shared" si="106"/>
        <v>4.2484206487247462</v>
      </c>
      <c r="X457" s="217">
        <f t="shared" si="107"/>
        <v>4.147163322259547</v>
      </c>
      <c r="Y457" s="217">
        <f t="shared" si="92"/>
        <v>8.3643408487024811</v>
      </c>
      <c r="Z457" s="217">
        <f t="shared" si="93"/>
        <v>0.13894471830744859</v>
      </c>
      <c r="AA457" s="217">
        <f t="shared" si="108"/>
        <v>4.147163322259547</v>
      </c>
      <c r="AB457" s="217">
        <f t="shared" si="94"/>
        <v>8.3643408487024811</v>
      </c>
      <c r="AC457" s="217">
        <f t="shared" si="95"/>
        <v>0.13894471830744859</v>
      </c>
      <c r="AD457" s="217">
        <f t="shared" si="102"/>
        <v>4.2484206487247462</v>
      </c>
      <c r="AE457" s="217">
        <f t="shared" si="96"/>
        <v>-9.437774453655301E-2</v>
      </c>
      <c r="AF457" s="217">
        <f t="shared" si="97"/>
        <v>8.1209259015381008E-2</v>
      </c>
      <c r="AG457" s="217">
        <f t="shared" si="84"/>
        <v>4.2484206487247462</v>
      </c>
      <c r="AH457" s="284">
        <f t="shared" si="98"/>
        <v>0.15220536923287575</v>
      </c>
      <c r="AI457" s="284">
        <f t="shared" si="99"/>
        <v>0.1859607786062405</v>
      </c>
    </row>
    <row r="458" spans="1:35" x14ac:dyDescent="0.25">
      <c r="A458" s="283">
        <v>2017</v>
      </c>
      <c r="B458" s="283">
        <v>10</v>
      </c>
      <c r="C458" s="217">
        <v>10.346599820803913</v>
      </c>
      <c r="D458" s="217">
        <f>C458/Economics!E458</f>
        <v>4.1515645791694356</v>
      </c>
      <c r="E458" s="217">
        <f t="shared" si="101"/>
        <v>4.1486304078961771</v>
      </c>
      <c r="F458" s="217">
        <f>C458/C$314</f>
        <v>1.1620397701702168</v>
      </c>
      <c r="G458" s="217">
        <f>D458/D$314</f>
        <v>0.92523012667331106</v>
      </c>
      <c r="H458" s="284">
        <f t="shared" si="85"/>
        <v>21.532189125481132</v>
      </c>
      <c r="I458" s="284">
        <f t="shared" si="86"/>
        <v>-2.8419038239661667</v>
      </c>
      <c r="J458" s="284">
        <f t="shared" si="100"/>
        <v>10.015485205267904</v>
      </c>
      <c r="K458" s="284">
        <f t="shared" si="87"/>
        <v>-1.5211222328371687</v>
      </c>
      <c r="L458" s="217">
        <f t="shared" si="103"/>
        <v>10.157847041764265</v>
      </c>
      <c r="M458" s="217">
        <f t="shared" si="104"/>
        <v>4.1237481396638307</v>
      </c>
      <c r="N458" s="284">
        <f t="shared" si="109"/>
        <v>13.860288778313732</v>
      </c>
      <c r="O458" s="217">
        <f t="shared" si="110"/>
        <v>4.7136235307434635</v>
      </c>
      <c r="P458" s="284">
        <f t="shared" si="88"/>
        <v>6.4909940863713356</v>
      </c>
      <c r="Q458" s="217">
        <f t="shared" si="89"/>
        <v>2.0766362289533844</v>
      </c>
      <c r="R458" s="284">
        <f t="shared" si="82"/>
        <v>21.765317817106975</v>
      </c>
      <c r="S458" s="284">
        <f t="shared" si="83"/>
        <v>-3.0113911168497722</v>
      </c>
      <c r="T458" s="217">
        <f t="shared" si="105"/>
        <v>4.1514561562830758</v>
      </c>
      <c r="U458" s="217">
        <f t="shared" si="90"/>
        <v>7.4518938823699576</v>
      </c>
      <c r="V458" s="217">
        <f t="shared" si="91"/>
        <v>1.0953322770900478</v>
      </c>
      <c r="W458" s="217">
        <f t="shared" si="106"/>
        <v>4.2484206487247462</v>
      </c>
      <c r="X458" s="217">
        <f t="shared" si="107"/>
        <v>4.1460718293341987</v>
      </c>
      <c r="Y458" s="217">
        <f t="shared" si="92"/>
        <v>8.3643408487024811</v>
      </c>
      <c r="Z458" s="217">
        <f t="shared" si="93"/>
        <v>0.13785322538210032</v>
      </c>
      <c r="AA458" s="217">
        <f t="shared" si="108"/>
        <v>4.1460718293341987</v>
      </c>
      <c r="AB458" s="217">
        <f t="shared" si="94"/>
        <v>8.3643408487024811</v>
      </c>
      <c r="AC458" s="217">
        <f t="shared" si="95"/>
        <v>0.13785322538210032</v>
      </c>
      <c r="AD458" s="217">
        <f t="shared" si="102"/>
        <v>4.2484206487247462</v>
      </c>
      <c r="AE458" s="217">
        <f t="shared" si="96"/>
        <v>-9.437774453655301E-2</v>
      </c>
      <c r="AF458" s="217">
        <f t="shared" si="97"/>
        <v>0.10536324420702758</v>
      </c>
      <c r="AG458" s="217">
        <f t="shared" si="84"/>
        <v>4.2484206487247462</v>
      </c>
      <c r="AH458" s="284">
        <f t="shared" si="98"/>
        <v>0.15616947412708271</v>
      </c>
      <c r="AI458" s="284">
        <f t="shared" si="99"/>
        <v>0.18451091285691845</v>
      </c>
    </row>
    <row r="459" spans="1:35" x14ac:dyDescent="0.25">
      <c r="A459" s="283">
        <v>2017</v>
      </c>
      <c r="B459" s="283">
        <v>11</v>
      </c>
      <c r="C459" s="217">
        <v>10.362650473338473</v>
      </c>
      <c r="D459" s="217">
        <f>C459/Economics!E459</f>
        <v>4.1487433078350557</v>
      </c>
      <c r="E459" s="217">
        <f t="shared" si="101"/>
        <v>4.1469623221678171</v>
      </c>
      <c r="F459" s="217">
        <f>C459/C$315</f>
        <v>1.1496697650643815</v>
      </c>
      <c r="G459" s="217">
        <f>D459/D$315</f>
        <v>0.91495122974407739</v>
      </c>
      <c r="H459" s="284">
        <f t="shared" si="85"/>
        <v>21.548239778015692</v>
      </c>
      <c r="I459" s="284">
        <f t="shared" si="86"/>
        <v>-2.8419038239661667</v>
      </c>
      <c r="J459" s="284">
        <f t="shared" si="100"/>
        <v>10.015485205267904</v>
      </c>
      <c r="K459" s="284">
        <f t="shared" si="87"/>
        <v>-1.5239435041715486</v>
      </c>
      <c r="L459" s="217">
        <f t="shared" si="103"/>
        <v>10.247292843842656</v>
      </c>
      <c r="M459" s="217">
        <f t="shared" si="104"/>
        <v>4.1518999368033453</v>
      </c>
      <c r="N459" s="284">
        <f t="shared" si="109"/>
        <v>13.949734580392123</v>
      </c>
      <c r="O459" s="217">
        <f t="shared" si="110"/>
        <v>4.7136235307434635</v>
      </c>
      <c r="P459" s="284">
        <f t="shared" si="88"/>
        <v>6.5191458835108502</v>
      </c>
      <c r="Q459" s="217">
        <f t="shared" si="89"/>
        <v>2.0766362289533844</v>
      </c>
      <c r="R459" s="284">
        <f t="shared" si="82"/>
        <v>21.781368469641535</v>
      </c>
      <c r="S459" s="284">
        <f t="shared" si="83"/>
        <v>-3.0113911168497722</v>
      </c>
      <c r="T459" s="217">
        <f t="shared" si="105"/>
        <v>4.1486586328808963</v>
      </c>
      <c r="U459" s="217">
        <f t="shared" si="90"/>
        <v>7.4518938823699576</v>
      </c>
      <c r="V459" s="217">
        <f t="shared" si="91"/>
        <v>1.0925347536878682</v>
      </c>
      <c r="W459" s="217">
        <f t="shared" si="106"/>
        <v>4.2484206487247462</v>
      </c>
      <c r="X459" s="217">
        <f t="shared" si="107"/>
        <v>4.1501539435022456</v>
      </c>
      <c r="Y459" s="217">
        <f t="shared" si="92"/>
        <v>8.3684229628705289</v>
      </c>
      <c r="Z459" s="217">
        <f t="shared" si="93"/>
        <v>0.13785322538210032</v>
      </c>
      <c r="AA459" s="217">
        <f t="shared" si="108"/>
        <v>4.1501539435022456</v>
      </c>
      <c r="AB459" s="217">
        <f t="shared" si="94"/>
        <v>8.3684229628705289</v>
      </c>
      <c r="AC459" s="217">
        <f t="shared" si="95"/>
        <v>0.13785322538210032</v>
      </c>
      <c r="AD459" s="217">
        <f t="shared" si="102"/>
        <v>4.2484206487247462</v>
      </c>
      <c r="AE459" s="217">
        <f t="shared" si="96"/>
        <v>-9.437774453655301E-2</v>
      </c>
      <c r="AF459" s="217">
        <f t="shared" si="97"/>
        <v>9.1556473202173194E-2</v>
      </c>
      <c r="AG459" s="217">
        <f t="shared" si="84"/>
        <v>4.2484206487247462</v>
      </c>
      <c r="AH459" s="284">
        <f t="shared" si="98"/>
        <v>0.16520553002944727</v>
      </c>
      <c r="AI459" s="284">
        <f t="shared" si="99"/>
        <v>0.17261603564472239</v>
      </c>
    </row>
    <row r="460" spans="1:35" x14ac:dyDescent="0.25">
      <c r="A460" s="283">
        <v>2017</v>
      </c>
      <c r="B460" s="283">
        <v>12</v>
      </c>
      <c r="C460" s="217">
        <v>10.332442059457328</v>
      </c>
      <c r="D460" s="217">
        <f>C460/Economics!E460</f>
        <v>4.1277507601663075</v>
      </c>
      <c r="E460" s="217">
        <f t="shared" si="101"/>
        <v>4.1426862157235993</v>
      </c>
      <c r="F460" s="217">
        <f>C460/C$316</f>
        <v>1.1672739557516214</v>
      </c>
      <c r="G460" s="217">
        <f>D460/D$316</f>
        <v>0.92841782702663112</v>
      </c>
      <c r="H460" s="284">
        <f t="shared" si="85"/>
        <v>21.548239778015692</v>
      </c>
      <c r="I460" s="284">
        <f t="shared" si="86"/>
        <v>-2.8721122378473112</v>
      </c>
      <c r="J460" s="284">
        <f t="shared" si="100"/>
        <v>10.015485205267904</v>
      </c>
      <c r="K460" s="284">
        <f t="shared" si="87"/>
        <v>-1.5449360518402968</v>
      </c>
      <c r="L460" s="217">
        <f t="shared" si="103"/>
        <v>10.33677994279217</v>
      </c>
      <c r="M460" s="217">
        <f t="shared" si="104"/>
        <v>4.179725129157922</v>
      </c>
      <c r="N460" s="284">
        <f t="shared" si="109"/>
        <v>14.039221679341637</v>
      </c>
      <c r="O460" s="217">
        <f t="shared" si="110"/>
        <v>4.7136235307434635</v>
      </c>
      <c r="P460" s="284">
        <f t="shared" si="88"/>
        <v>6.5469710758654269</v>
      </c>
      <c r="Q460" s="217">
        <f t="shared" si="89"/>
        <v>2.0766362289533844</v>
      </c>
      <c r="R460" s="284">
        <f t="shared" si="82"/>
        <v>21.781368469641535</v>
      </c>
      <c r="S460" s="284">
        <f t="shared" si="83"/>
        <v>-3.0415995307309167</v>
      </c>
      <c r="T460" s="217">
        <f t="shared" si="105"/>
        <v>4.1421594316674399</v>
      </c>
      <c r="U460" s="217">
        <f t="shared" si="90"/>
        <v>7.4518938823699576</v>
      </c>
      <c r="V460" s="217">
        <f t="shared" si="91"/>
        <v>1.0860355524744119</v>
      </c>
      <c r="W460" s="217">
        <f t="shared" si="106"/>
        <v>4.2484206487247462</v>
      </c>
      <c r="X460" s="217">
        <f t="shared" si="107"/>
        <v>4.1382470340006812</v>
      </c>
      <c r="Y460" s="217">
        <f t="shared" si="92"/>
        <v>8.3684229628705289</v>
      </c>
      <c r="Z460" s="217">
        <f t="shared" si="93"/>
        <v>0.12594631588053584</v>
      </c>
      <c r="AA460" s="217">
        <f t="shared" si="108"/>
        <v>4.1382470340006812</v>
      </c>
      <c r="AB460" s="217">
        <f t="shared" si="94"/>
        <v>8.3684229628705289</v>
      </c>
      <c r="AC460" s="217">
        <f t="shared" si="95"/>
        <v>0.12594631588053584</v>
      </c>
      <c r="AD460" s="217">
        <f t="shared" si="102"/>
        <v>4.27732732880167</v>
      </c>
      <c r="AE460" s="217">
        <f t="shared" si="96"/>
        <v>-6.5471064459629247E-2</v>
      </c>
      <c r="AF460" s="217">
        <f t="shared" si="97"/>
        <v>4.4478516790880995E-2</v>
      </c>
      <c r="AG460" s="217">
        <f t="shared" si="84"/>
        <v>4.2484206487247462</v>
      </c>
      <c r="AH460" s="284">
        <f t="shared" si="98"/>
        <v>0.19700249125622449</v>
      </c>
      <c r="AI460" s="284">
        <f t="shared" si="99"/>
        <v>0.1368998169987039</v>
      </c>
    </row>
    <row r="461" spans="1:35" x14ac:dyDescent="0.25">
      <c r="A461" s="283">
        <v>2018</v>
      </c>
      <c r="B461" s="283">
        <v>1</v>
      </c>
      <c r="C461" s="217">
        <v>10.730129000995841</v>
      </c>
      <c r="D461" s="217">
        <f>C461/Economics!E461</f>
        <v>4.27732732880167</v>
      </c>
      <c r="E461" s="217">
        <f t="shared" si="101"/>
        <v>4.1846071322676774</v>
      </c>
      <c r="F461" s="217">
        <f>C461/C$305</f>
        <v>1.232634479998747</v>
      </c>
      <c r="G461" s="217">
        <f>D461/D$305</f>
        <v>0.94521732841187522</v>
      </c>
      <c r="H461" s="284">
        <f t="shared" si="85"/>
        <v>21.945926719554205</v>
      </c>
      <c r="I461" s="284">
        <f t="shared" si="86"/>
        <v>-2.8721122378473112</v>
      </c>
      <c r="J461" s="284">
        <f t="shared" si="100"/>
        <v>10.165061773903266</v>
      </c>
      <c r="K461" s="284">
        <f t="shared" si="87"/>
        <v>-1.5449360518402968</v>
      </c>
      <c r="L461" s="217">
        <f t="shared" si="103"/>
        <v>10.372783438872105</v>
      </c>
      <c r="M461" s="217">
        <f t="shared" si="104"/>
        <v>4.1850123852829944</v>
      </c>
      <c r="N461" s="284">
        <f t="shared" si="109"/>
        <v>14.075225175421572</v>
      </c>
      <c r="O461" s="217">
        <f t="shared" si="110"/>
        <v>4.7136235307434635</v>
      </c>
      <c r="P461" s="284">
        <f t="shared" si="88"/>
        <v>6.5522583319904992</v>
      </c>
      <c r="Q461" s="217">
        <f t="shared" si="89"/>
        <v>2.0766362289533844</v>
      </c>
      <c r="R461" s="284">
        <f t="shared" si="82"/>
        <v>22.179055411180048</v>
      </c>
      <c r="S461" s="284">
        <f t="shared" si="83"/>
        <v>-3.0415995307309167</v>
      </c>
      <c r="T461" s="217">
        <f t="shared" si="105"/>
        <v>4.1763464939931172</v>
      </c>
      <c r="U461" s="217">
        <f t="shared" si="90"/>
        <v>7.4860809446956349</v>
      </c>
      <c r="V461" s="217">
        <f t="shared" si="91"/>
        <v>1.0860355524744119</v>
      </c>
      <c r="W461" s="217">
        <f t="shared" si="106"/>
        <v>4.27732732880167</v>
      </c>
      <c r="X461" s="217">
        <f t="shared" si="107"/>
        <v>4.2025390444839887</v>
      </c>
      <c r="Y461" s="217">
        <f t="shared" si="92"/>
        <v>8.4327149733538356</v>
      </c>
      <c r="Z461" s="217">
        <f t="shared" si="93"/>
        <v>0.12594631588053584</v>
      </c>
      <c r="AA461" s="217">
        <f t="shared" si="108"/>
        <v>4.2025390444839887</v>
      </c>
      <c r="AB461" s="217">
        <f t="shared" si="94"/>
        <v>8.4327149733538356</v>
      </c>
      <c r="AC461" s="217">
        <f t="shared" si="95"/>
        <v>0.12594631588053584</v>
      </c>
      <c r="AD461" s="217">
        <f t="shared" si="102"/>
        <v>4.3101675033156752</v>
      </c>
      <c r="AE461" s="217">
        <f t="shared" si="96"/>
        <v>-3.263088994562402E-2</v>
      </c>
      <c r="AF461" s="217">
        <f t="shared" si="97"/>
        <v>0.18220745858098653</v>
      </c>
      <c r="AG461" s="217">
        <f t="shared" si="84"/>
        <v>4.27732732880167</v>
      </c>
      <c r="AH461" s="284">
        <f t="shared" si="98"/>
        <v>0.3133183864233029</v>
      </c>
      <c r="AI461" s="284">
        <f t="shared" si="99"/>
        <v>-0.24987131292243436</v>
      </c>
    </row>
    <row r="462" spans="1:35" x14ac:dyDescent="0.25">
      <c r="A462" s="283">
        <v>2018</v>
      </c>
      <c r="B462" s="283">
        <v>2</v>
      </c>
      <c r="C462" s="217">
        <v>10.835108194202409</v>
      </c>
      <c r="D462" s="217">
        <f>C462/Economics!E462</f>
        <v>4.3101675033156752</v>
      </c>
      <c r="E462" s="217">
        <f t="shared" si="101"/>
        <v>4.2384151974278845</v>
      </c>
      <c r="F462" s="217">
        <f>C462/C$306</f>
        <v>1.2233722369989526</v>
      </c>
      <c r="G462" s="217">
        <f>D462/D$306</f>
        <v>0.93753264814741588</v>
      </c>
      <c r="H462" s="284">
        <f t="shared" si="85"/>
        <v>22.050905912760772</v>
      </c>
      <c r="I462" s="284">
        <f t="shared" si="86"/>
        <v>-2.8721122378473112</v>
      </c>
      <c r="J462" s="284">
        <f t="shared" si="100"/>
        <v>10.197901948417272</v>
      </c>
      <c r="K462" s="284">
        <f t="shared" si="87"/>
        <v>-1.5449360518402968</v>
      </c>
      <c r="L462" s="217">
        <f t="shared" si="103"/>
        <v>10.408848015993584</v>
      </c>
      <c r="M462" s="217">
        <f t="shared" si="104"/>
        <v>4.1901579564989051</v>
      </c>
      <c r="N462" s="284">
        <f t="shared" si="109"/>
        <v>14.111289752543051</v>
      </c>
      <c r="O462" s="217">
        <f t="shared" si="110"/>
        <v>4.7136235307434635</v>
      </c>
      <c r="P462" s="284">
        <f t="shared" si="88"/>
        <v>6.55740390320641</v>
      </c>
      <c r="Q462" s="217">
        <f t="shared" si="89"/>
        <v>2.0766362289533844</v>
      </c>
      <c r="R462" s="284">
        <f t="shared" si="82"/>
        <v>22.284034604386616</v>
      </c>
      <c r="S462" s="284">
        <f t="shared" si="83"/>
        <v>-3.0415995307309167</v>
      </c>
      <c r="T462" s="217">
        <f t="shared" si="105"/>
        <v>4.2159972250296764</v>
      </c>
      <c r="U462" s="217">
        <f t="shared" si="90"/>
        <v>7.5257316757321941</v>
      </c>
      <c r="V462" s="217">
        <f t="shared" si="91"/>
        <v>1.0860355524744119</v>
      </c>
      <c r="W462" s="217">
        <f t="shared" si="106"/>
        <v>4.3101675033156752</v>
      </c>
      <c r="X462" s="217">
        <f t="shared" si="107"/>
        <v>4.2937474160586726</v>
      </c>
      <c r="Y462" s="217">
        <f t="shared" si="92"/>
        <v>8.5239233449285194</v>
      </c>
      <c r="Z462" s="217">
        <f t="shared" si="93"/>
        <v>0.12594631588053584</v>
      </c>
      <c r="AA462" s="217">
        <f t="shared" si="108"/>
        <v>4.2937474160586726</v>
      </c>
      <c r="AB462" s="217">
        <f t="shared" si="94"/>
        <v>8.5239233449285194</v>
      </c>
      <c r="AC462" s="217">
        <f t="shared" si="95"/>
        <v>0.12594631588053584</v>
      </c>
      <c r="AD462" s="217">
        <f t="shared" si="102"/>
        <v>4.3101675033156752</v>
      </c>
      <c r="AE462" s="217">
        <f t="shared" si="96"/>
        <v>-3.263088994562402E-2</v>
      </c>
      <c r="AF462" s="217">
        <f t="shared" si="97"/>
        <v>6.5471064459629247E-2</v>
      </c>
      <c r="AG462" s="217">
        <f t="shared" si="84"/>
        <v>4.3101675033156752</v>
      </c>
      <c r="AH462" s="284">
        <f t="shared" si="98"/>
        <v>9.6287248014873761E-2</v>
      </c>
      <c r="AI462" s="284">
        <f t="shared" si="99"/>
        <v>-3.4540393423944771E-2</v>
      </c>
    </row>
    <row r="463" spans="1:35" x14ac:dyDescent="0.25">
      <c r="A463" s="283">
        <v>2018</v>
      </c>
      <c r="B463" s="283">
        <v>3</v>
      </c>
      <c r="C463" s="217">
        <v>10.83942395274646</v>
      </c>
      <c r="D463" s="217">
        <f>C463/Economics!E463</f>
        <v>4.3038761042816702</v>
      </c>
      <c r="E463" s="217">
        <f t="shared" si="101"/>
        <v>4.2971236454663382</v>
      </c>
      <c r="F463" s="217">
        <f>C463/C$307</f>
        <v>1.2071226484278055</v>
      </c>
      <c r="G463" s="217">
        <f>D463/D$307</f>
        <v>0.92516116518210656</v>
      </c>
      <c r="H463" s="284">
        <f t="shared" si="85"/>
        <v>22.055221671304821</v>
      </c>
      <c r="I463" s="284">
        <f t="shared" si="86"/>
        <v>-2.8721122378473112</v>
      </c>
      <c r="J463" s="284">
        <f t="shared" si="100"/>
        <v>10.197901948417272</v>
      </c>
      <c r="K463" s="284">
        <f t="shared" si="87"/>
        <v>-1.5512274508743018</v>
      </c>
      <c r="L463" s="217">
        <f t="shared" si="103"/>
        <v>10.444994086466417</v>
      </c>
      <c r="M463" s="217">
        <f t="shared" si="104"/>
        <v>4.1953914067196179</v>
      </c>
      <c r="N463" s="284">
        <f t="shared" si="109"/>
        <v>14.147435823015885</v>
      </c>
      <c r="O463" s="217">
        <f t="shared" si="110"/>
        <v>4.7136235307434635</v>
      </c>
      <c r="P463" s="284">
        <f t="shared" si="88"/>
        <v>6.5626373534271227</v>
      </c>
      <c r="Q463" s="217">
        <f t="shared" si="89"/>
        <v>2.0766362289533844</v>
      </c>
      <c r="R463" s="284">
        <f t="shared" si="82"/>
        <v>22.288350362930665</v>
      </c>
      <c r="S463" s="284">
        <f t="shared" si="83"/>
        <v>-3.0415995307309167</v>
      </c>
      <c r="T463" s="217">
        <f t="shared" si="105"/>
        <v>4.2547804241413303</v>
      </c>
      <c r="U463" s="217">
        <f t="shared" si="90"/>
        <v>7.564514874843848</v>
      </c>
      <c r="V463" s="217">
        <f t="shared" si="91"/>
        <v>1.0860355524744119</v>
      </c>
      <c r="W463" s="217">
        <f t="shared" si="106"/>
        <v>4.3101675033156752</v>
      </c>
      <c r="X463" s="217">
        <f t="shared" si="107"/>
        <v>4.3070218037986727</v>
      </c>
      <c r="Y463" s="217">
        <f t="shared" si="92"/>
        <v>8.5371977326685204</v>
      </c>
      <c r="Z463" s="217">
        <f t="shared" si="93"/>
        <v>0.12594631588053584</v>
      </c>
      <c r="AA463" s="217">
        <f t="shared" si="108"/>
        <v>4.3070218037986727</v>
      </c>
      <c r="AB463" s="217">
        <f t="shared" si="94"/>
        <v>8.5371977326685204</v>
      </c>
      <c r="AC463" s="217">
        <f t="shared" si="95"/>
        <v>0.12594631588053584</v>
      </c>
      <c r="AD463" s="217">
        <f t="shared" si="102"/>
        <v>4.3101675033156752</v>
      </c>
      <c r="AE463" s="217">
        <f t="shared" si="96"/>
        <v>-3.263088994562402E-2</v>
      </c>
      <c r="AF463" s="217">
        <f t="shared" si="97"/>
        <v>2.6339490911619023E-2</v>
      </c>
      <c r="AG463" s="217">
        <f t="shared" si="84"/>
        <v>4.3101675033156752</v>
      </c>
      <c r="AH463" s="284">
        <f t="shared" si="98"/>
        <v>6.174685459092899E-2</v>
      </c>
      <c r="AI463" s="284">
        <f t="shared" si="99"/>
        <v>1.0545480576178434E-3</v>
      </c>
    </row>
    <row r="464" spans="1:35" x14ac:dyDescent="0.25">
      <c r="A464" s="283">
        <v>2018</v>
      </c>
      <c r="B464" s="283">
        <v>4</v>
      </c>
      <c r="C464" s="217">
        <v>10.800980343177546</v>
      </c>
      <c r="D464" s="217">
        <f>C464/Economics!E464</f>
        <v>4.2796227392082251</v>
      </c>
      <c r="E464" s="217">
        <f t="shared" si="101"/>
        <v>4.2978887822685232</v>
      </c>
      <c r="F464" s="217">
        <f>C464/C$308</f>
        <v>1.2056648810083086</v>
      </c>
      <c r="G464" s="217">
        <f>D464/D$308</f>
        <v>0.92517480918570383</v>
      </c>
      <c r="H464" s="284">
        <f t="shared" si="85"/>
        <v>22.055221671304821</v>
      </c>
      <c r="I464" s="284">
        <f t="shared" si="86"/>
        <v>-2.9105558474162248</v>
      </c>
      <c r="J464" s="284">
        <f t="shared" si="100"/>
        <v>10.197901948417272</v>
      </c>
      <c r="K464" s="284">
        <f t="shared" si="87"/>
        <v>-1.5754808159477469</v>
      </c>
      <c r="L464" s="217">
        <f t="shared" si="103"/>
        <v>10.481098842857252</v>
      </c>
      <c r="M464" s="217">
        <f t="shared" si="104"/>
        <v>4.2007395282290405</v>
      </c>
      <c r="N464" s="284">
        <f t="shared" si="109"/>
        <v>14.183540579406719</v>
      </c>
      <c r="O464" s="217">
        <f t="shared" si="110"/>
        <v>4.7136235307434635</v>
      </c>
      <c r="P464" s="284">
        <f t="shared" si="88"/>
        <v>6.5679854749365454</v>
      </c>
      <c r="Q464" s="217">
        <f t="shared" si="89"/>
        <v>2.0766362289533844</v>
      </c>
      <c r="R464" s="284">
        <f t="shared" si="82"/>
        <v>22.288350362930665</v>
      </c>
      <c r="S464" s="284">
        <f t="shared" si="83"/>
        <v>-3.0800431402998303</v>
      </c>
      <c r="T464" s="217">
        <f t="shared" si="105"/>
        <v>4.2927484189018106</v>
      </c>
      <c r="U464" s="217">
        <f t="shared" si="90"/>
        <v>7.6024828696043283</v>
      </c>
      <c r="V464" s="217">
        <f t="shared" si="91"/>
        <v>1.0860355524744119</v>
      </c>
      <c r="W464" s="217">
        <f t="shared" si="106"/>
        <v>4.3101675033156752</v>
      </c>
      <c r="X464" s="217">
        <f t="shared" si="107"/>
        <v>4.2917494217449477</v>
      </c>
      <c r="Y464" s="217">
        <f t="shared" si="92"/>
        <v>8.5371977326685204</v>
      </c>
      <c r="Z464" s="217">
        <f t="shared" si="93"/>
        <v>0.11067393382681079</v>
      </c>
      <c r="AA464" s="217">
        <f t="shared" si="108"/>
        <v>4.2917494217449477</v>
      </c>
      <c r="AB464" s="217">
        <f t="shared" si="94"/>
        <v>8.5371977326685204</v>
      </c>
      <c r="AC464" s="217">
        <f t="shared" si="95"/>
        <v>0.11067393382681079</v>
      </c>
      <c r="AD464" s="217">
        <f t="shared" si="102"/>
        <v>4.3101675033156752</v>
      </c>
      <c r="AE464" s="217">
        <f t="shared" si="96"/>
        <v>-3.263088994562402E-2</v>
      </c>
      <c r="AF464" s="217">
        <f t="shared" si="97"/>
        <v>8.3775248721789097E-3</v>
      </c>
      <c r="AG464" s="217">
        <f t="shared" si="84"/>
        <v>4.3101675033156752</v>
      </c>
      <c r="AH464" s="284">
        <f t="shared" si="98"/>
        <v>6.174685459092899E-2</v>
      </c>
      <c r="AI464" s="284">
        <f t="shared" si="99"/>
        <v>2.4306035221552946E-3</v>
      </c>
    </row>
    <row r="465" spans="1:35" x14ac:dyDescent="0.25">
      <c r="A465" s="283">
        <v>2018</v>
      </c>
      <c r="B465" s="283">
        <v>5</v>
      </c>
      <c r="C465" s="217">
        <v>10.747582818451887</v>
      </c>
      <c r="D465" s="217">
        <f>C465/Economics!E465</f>
        <v>4.2494754552945535</v>
      </c>
      <c r="E465" s="217">
        <f t="shared" si="101"/>
        <v>4.2776580995948166</v>
      </c>
      <c r="F465" s="217">
        <f>C465/C$309</f>
        <v>1.2016313663117191</v>
      </c>
      <c r="G465" s="217">
        <f>D465/D$309</f>
        <v>0.92438444829306565</v>
      </c>
      <c r="H465" s="284">
        <f t="shared" si="85"/>
        <v>22.055221671304821</v>
      </c>
      <c r="I465" s="284">
        <f t="shared" si="86"/>
        <v>-2.9639533721418836</v>
      </c>
      <c r="J465" s="284">
        <f t="shared" si="100"/>
        <v>10.197901948417272</v>
      </c>
      <c r="K465" s="284">
        <f t="shared" si="87"/>
        <v>-1.6056280998614185</v>
      </c>
      <c r="L465" s="217">
        <f t="shared" si="103"/>
        <v>10.517142689058863</v>
      </c>
      <c r="M465" s="217">
        <f t="shared" si="104"/>
        <v>4.2061574488307354</v>
      </c>
      <c r="N465" s="284">
        <f t="shared" si="109"/>
        <v>14.21958442560833</v>
      </c>
      <c r="O465" s="217">
        <f t="shared" si="110"/>
        <v>4.7136235307434635</v>
      </c>
      <c r="P465" s="284">
        <f t="shared" si="88"/>
        <v>6.5734033955382403</v>
      </c>
      <c r="Q465" s="217">
        <f t="shared" si="89"/>
        <v>2.0766362289533844</v>
      </c>
      <c r="R465" s="284">
        <f t="shared" si="82"/>
        <v>22.288350362930665</v>
      </c>
      <c r="S465" s="284">
        <f t="shared" si="83"/>
        <v>-3.1334406650254891</v>
      </c>
      <c r="T465" s="217">
        <f t="shared" si="105"/>
        <v>4.2857854505250312</v>
      </c>
      <c r="U465" s="217">
        <f t="shared" si="90"/>
        <v>7.6024828696043283</v>
      </c>
      <c r="V465" s="217">
        <f t="shared" si="91"/>
        <v>1.0790725840976325</v>
      </c>
      <c r="W465" s="217">
        <f t="shared" si="106"/>
        <v>4.3101675033156752</v>
      </c>
      <c r="X465" s="217">
        <f t="shared" si="107"/>
        <v>4.2645490972513898</v>
      </c>
      <c r="Y465" s="217">
        <f t="shared" si="92"/>
        <v>8.5371977326685204</v>
      </c>
      <c r="Z465" s="217">
        <f t="shared" si="93"/>
        <v>8.3473609333252874E-2</v>
      </c>
      <c r="AA465" s="217">
        <f t="shared" si="108"/>
        <v>4.2645490972513898</v>
      </c>
      <c r="AB465" s="217">
        <f t="shared" si="94"/>
        <v>8.5371977326685204</v>
      </c>
      <c r="AC465" s="217">
        <f t="shared" si="95"/>
        <v>8.3473609333252874E-2</v>
      </c>
      <c r="AD465" s="217">
        <f t="shared" si="102"/>
        <v>4.3101675033156752</v>
      </c>
      <c r="AE465" s="217">
        <f t="shared" si="96"/>
        <v>-3.263088994562402E-2</v>
      </c>
      <c r="AF465" s="217">
        <f t="shared" si="97"/>
        <v>2.4836060319524123E-3</v>
      </c>
      <c r="AG465" s="217">
        <f t="shared" si="84"/>
        <v>4.3101675033156752</v>
      </c>
      <c r="AH465" s="284">
        <f t="shared" si="98"/>
        <v>6.174685459092899E-2</v>
      </c>
      <c r="AI465" s="284">
        <f t="shared" si="99"/>
        <v>3.2681926294051422E-3</v>
      </c>
    </row>
    <row r="466" spans="1:35" x14ac:dyDescent="0.25">
      <c r="A466" s="283">
        <v>2018</v>
      </c>
      <c r="B466" s="283">
        <v>6</v>
      </c>
      <c r="C466" s="217">
        <v>10.737904268436038</v>
      </c>
      <c r="D466" s="217">
        <f>C466/Economics!E466</f>
        <v>4.2362971732103496</v>
      </c>
      <c r="E466" s="217">
        <f t="shared" si="101"/>
        <v>4.2551317892377094</v>
      </c>
      <c r="F466" s="217">
        <f>C466/C$310</f>
        <v>1.2018587806985164</v>
      </c>
      <c r="G466" s="217">
        <f>D466/D$310</f>
        <v>0.92756187466852746</v>
      </c>
      <c r="H466" s="284">
        <f t="shared" ref="H466:H495" si="111">IF(C466&gt;C465,(H465+(C466-C465)),H465)</f>
        <v>22.055221671304821</v>
      </c>
      <c r="I466" s="284">
        <f t="shared" ref="I466:I495" si="112">IF(C466&lt;C465,(I465+(C466-C465)),I465)</f>
        <v>-2.9736319221577325</v>
      </c>
      <c r="J466" s="284">
        <f t="shared" si="100"/>
        <v>10.197901948417272</v>
      </c>
      <c r="K466" s="284">
        <f t="shared" si="87"/>
        <v>-1.6188063819456224</v>
      </c>
      <c r="L466" s="217">
        <f t="shared" si="103"/>
        <v>10.55316212497755</v>
      </c>
      <c r="M466" s="217">
        <f t="shared" si="104"/>
        <v>4.2115904164371507</v>
      </c>
      <c r="N466" s="284">
        <f t="shared" si="109"/>
        <v>14.255603861527018</v>
      </c>
      <c r="O466" s="217">
        <f t="shared" si="110"/>
        <v>4.7136235307434635</v>
      </c>
      <c r="P466" s="284">
        <f t="shared" si="88"/>
        <v>6.5788363631446556</v>
      </c>
      <c r="Q466" s="217">
        <f t="shared" si="89"/>
        <v>2.0766362289533844</v>
      </c>
      <c r="R466" s="284">
        <f t="shared" si="82"/>
        <v>22.288350362930665</v>
      </c>
      <c r="S466" s="284">
        <f t="shared" si="83"/>
        <v>-3.1431192150413381</v>
      </c>
      <c r="T466" s="217">
        <f t="shared" si="105"/>
        <v>4.2673178679986998</v>
      </c>
      <c r="U466" s="217">
        <f t="shared" si="90"/>
        <v>7.6024828696043283</v>
      </c>
      <c r="V466" s="217">
        <f t="shared" si="91"/>
        <v>1.0606050015713011</v>
      </c>
      <c r="W466" s="217">
        <f t="shared" si="106"/>
        <v>4.3101675033156752</v>
      </c>
      <c r="X466" s="217">
        <f t="shared" si="107"/>
        <v>4.242886314252452</v>
      </c>
      <c r="Y466" s="217">
        <f t="shared" si="92"/>
        <v>8.5371977326685204</v>
      </c>
      <c r="Z466" s="217">
        <f t="shared" si="93"/>
        <v>6.1810826334315117E-2</v>
      </c>
      <c r="AA466" s="217">
        <f t="shared" si="108"/>
        <v>4.242886314252452</v>
      </c>
      <c r="AB466" s="217">
        <f t="shared" si="94"/>
        <v>8.5371977326685204</v>
      </c>
      <c r="AC466" s="217">
        <f t="shared" si="95"/>
        <v>6.1810826334315117E-2</v>
      </c>
      <c r="AD466" s="217">
        <f t="shared" si="102"/>
        <v>4.3101675033156752</v>
      </c>
      <c r="AE466" s="217">
        <f t="shared" si="96"/>
        <v>-3.263088994562402E-2</v>
      </c>
      <c r="AF466" s="217">
        <f t="shared" si="97"/>
        <v>1.9452607861420113E-2</v>
      </c>
      <c r="AG466" s="217">
        <f t="shared" si="84"/>
        <v>4.3101675033156752</v>
      </c>
      <c r="AH466" s="284">
        <f t="shared" si="98"/>
        <v>6.174685459092899E-2</v>
      </c>
      <c r="AI466" s="284">
        <f t="shared" si="99"/>
        <v>3.4487566860539332E-3</v>
      </c>
    </row>
    <row r="467" spans="1:35" x14ac:dyDescent="0.25">
      <c r="A467" s="283">
        <v>2018</v>
      </c>
      <c r="B467" s="283">
        <v>7</v>
      </c>
      <c r="C467" s="217">
        <v>10.735674474999492</v>
      </c>
      <c r="D467" s="217">
        <f>C467/Economics!E467</f>
        <v>4.2266734468982419</v>
      </c>
      <c r="E467" s="217">
        <f t="shared" si="101"/>
        <v>4.2374820251343825</v>
      </c>
      <c r="F467" s="217">
        <f>C467/C$311</f>
        <v>1.1979388993375832</v>
      </c>
      <c r="G467" s="217">
        <f>D467/D$311</f>
        <v>0.92723014418908811</v>
      </c>
      <c r="H467" s="284">
        <f t="shared" si="111"/>
        <v>22.055221671304821</v>
      </c>
      <c r="I467" s="284">
        <f t="shared" si="112"/>
        <v>-2.975861715594279</v>
      </c>
      <c r="J467" s="284">
        <f t="shared" si="100"/>
        <v>10.197901948417272</v>
      </c>
      <c r="K467" s="284">
        <f t="shared" si="87"/>
        <v>-1.6284301082577302</v>
      </c>
      <c r="L467" s="217">
        <f t="shared" si="103"/>
        <v>10.589444473118101</v>
      </c>
      <c r="M467" s="217">
        <f t="shared" si="104"/>
        <v>4.2171520868916899</v>
      </c>
      <c r="N467" s="284">
        <f t="shared" si="109"/>
        <v>14.291886209667569</v>
      </c>
      <c r="O467" s="217">
        <f t="shared" si="110"/>
        <v>4.7136235307434635</v>
      </c>
      <c r="P467" s="284">
        <f t="shared" si="88"/>
        <v>6.5843980335991947</v>
      </c>
      <c r="Q467" s="217">
        <f t="shared" si="89"/>
        <v>2.0766362289533844</v>
      </c>
      <c r="R467" s="284">
        <f t="shared" si="82"/>
        <v>22.288350362930665</v>
      </c>
      <c r="S467" s="284">
        <f t="shared" si="83"/>
        <v>-3.1453490084778846</v>
      </c>
      <c r="T467" s="217">
        <f t="shared" si="105"/>
        <v>4.248017203652843</v>
      </c>
      <c r="U467" s="217">
        <f t="shared" si="90"/>
        <v>7.6024828696043283</v>
      </c>
      <c r="V467" s="217">
        <f t="shared" si="91"/>
        <v>1.0413043372254442</v>
      </c>
      <c r="W467" s="217">
        <f t="shared" si="106"/>
        <v>4.3101675033156752</v>
      </c>
      <c r="X467" s="217">
        <f t="shared" si="107"/>
        <v>4.2314853100542962</v>
      </c>
      <c r="Y467" s="217">
        <f t="shared" si="92"/>
        <v>8.5371977326685204</v>
      </c>
      <c r="Z467" s="217">
        <f t="shared" si="93"/>
        <v>5.0409822136159299E-2</v>
      </c>
      <c r="AA467" s="217">
        <f t="shared" si="108"/>
        <v>4.2314853100542962</v>
      </c>
      <c r="AB467" s="217">
        <f t="shared" si="94"/>
        <v>8.5371977326685204</v>
      </c>
      <c r="AC467" s="217">
        <f t="shared" si="95"/>
        <v>5.0409822136159299E-2</v>
      </c>
      <c r="AD467" s="217">
        <f t="shared" si="102"/>
        <v>4.3101675033156752</v>
      </c>
      <c r="AE467" s="217">
        <f t="shared" si="96"/>
        <v>-3.263088994562402E-2</v>
      </c>
      <c r="AF467" s="217">
        <f t="shared" si="97"/>
        <v>2.3007163633516292E-2</v>
      </c>
      <c r="AG467" s="217">
        <f t="shared" si="84"/>
        <v>4.3101675033156752</v>
      </c>
      <c r="AH467" s="284">
        <f t="shared" si="98"/>
        <v>6.174685459092899E-2</v>
      </c>
      <c r="AI467" s="284">
        <f t="shared" si="99"/>
        <v>4.9931908635398869E-3</v>
      </c>
    </row>
    <row r="468" spans="1:35" x14ac:dyDescent="0.25">
      <c r="A468" s="283">
        <v>2018</v>
      </c>
      <c r="B468" s="283">
        <v>8</v>
      </c>
      <c r="C468" s="217">
        <v>10.742822793789525</v>
      </c>
      <c r="D468" s="217">
        <f>C468/Economics!E468</f>
        <v>4.2209741474146112</v>
      </c>
      <c r="E468" s="217">
        <f t="shared" si="101"/>
        <v>4.2279815891744015</v>
      </c>
      <c r="F468" s="217">
        <f>C468/C$312</f>
        <v>1.1964220207572773</v>
      </c>
      <c r="G468" s="217">
        <f>D468/D$312</f>
        <v>0.92795672276886454</v>
      </c>
      <c r="H468" s="284">
        <f t="shared" si="111"/>
        <v>22.062369990094854</v>
      </c>
      <c r="I468" s="284">
        <f t="shared" si="112"/>
        <v>-2.975861715594279</v>
      </c>
      <c r="J468" s="284">
        <f t="shared" si="100"/>
        <v>10.197901948417272</v>
      </c>
      <c r="K468" s="284">
        <f t="shared" si="87"/>
        <v>-1.6341294077413608</v>
      </c>
      <c r="L468" s="217">
        <f t="shared" si="103"/>
        <v>10.625717854360207</v>
      </c>
      <c r="M468" s="217">
        <f t="shared" si="104"/>
        <v>4.2227543020912295</v>
      </c>
      <c r="N468" s="284">
        <f t="shared" si="109"/>
        <v>14.328159590909674</v>
      </c>
      <c r="O468" s="217">
        <f t="shared" si="110"/>
        <v>4.7136235307434635</v>
      </c>
      <c r="P468" s="284">
        <f t="shared" si="88"/>
        <v>6.5900002487987344</v>
      </c>
      <c r="Q468" s="217">
        <f t="shared" si="89"/>
        <v>2.0766362289533844</v>
      </c>
      <c r="R468" s="284">
        <f t="shared" si="82"/>
        <v>22.295498681720698</v>
      </c>
      <c r="S468" s="284">
        <f t="shared" si="83"/>
        <v>-3.1453490084778846</v>
      </c>
      <c r="T468" s="217">
        <f t="shared" si="105"/>
        <v>4.2333550557044397</v>
      </c>
      <c r="U468" s="217">
        <f t="shared" si="90"/>
        <v>7.6024828696043283</v>
      </c>
      <c r="V468" s="217">
        <f t="shared" si="91"/>
        <v>1.026642189277041</v>
      </c>
      <c r="W468" s="217">
        <f t="shared" si="106"/>
        <v>4.3101675033156752</v>
      </c>
      <c r="X468" s="217">
        <f t="shared" si="107"/>
        <v>4.2238237971564265</v>
      </c>
      <c r="Y468" s="217">
        <f t="shared" si="92"/>
        <v>8.5371977326685204</v>
      </c>
      <c r="Z468" s="217">
        <f t="shared" si="93"/>
        <v>4.274830923828965E-2</v>
      </c>
      <c r="AA468" s="217">
        <f t="shared" si="108"/>
        <v>4.2238237971564265</v>
      </c>
      <c r="AB468" s="217">
        <f t="shared" si="94"/>
        <v>8.5371977326685204</v>
      </c>
      <c r="AC468" s="217">
        <f t="shared" si="95"/>
        <v>4.274830923828965E-2</v>
      </c>
      <c r="AD468" s="217">
        <f t="shared" si="102"/>
        <v>4.3101675033156752</v>
      </c>
      <c r="AE468" s="217">
        <f t="shared" si="96"/>
        <v>-3.263088994562402E-2</v>
      </c>
      <c r="AF468" s="217">
        <f t="shared" si="97"/>
        <v>2.6931590461993338E-2</v>
      </c>
      <c r="AG468" s="217">
        <f t="shared" si="84"/>
        <v>4.3101675033156752</v>
      </c>
      <c r="AH468" s="284">
        <f t="shared" si="98"/>
        <v>6.174685459092899E-2</v>
      </c>
      <c r="AI468" s="284">
        <f t="shared" si="99"/>
        <v>5.479727803549217E-3</v>
      </c>
    </row>
    <row r="469" spans="1:35" x14ac:dyDescent="0.25">
      <c r="A469" s="283">
        <v>2018</v>
      </c>
      <c r="B469" s="283">
        <v>9</v>
      </c>
      <c r="C469" s="217">
        <v>10.733545566251447</v>
      </c>
      <c r="D469" s="217">
        <f>C469/Economics!E469</f>
        <v>4.2089060487653596</v>
      </c>
      <c r="E469" s="217">
        <f t="shared" si="101"/>
        <v>4.2188512143594039</v>
      </c>
      <c r="F469" s="217">
        <f>C469/C$313</f>
        <v>1.1982422811194229</v>
      </c>
      <c r="G469" s="217">
        <f>D469/D$313</f>
        <v>0.93032662388022003</v>
      </c>
      <c r="H469" s="284">
        <f t="shared" si="111"/>
        <v>22.062369990094854</v>
      </c>
      <c r="I469" s="284">
        <f t="shared" si="112"/>
        <v>-2.9851389431323572</v>
      </c>
      <c r="J469" s="284">
        <f t="shared" si="100"/>
        <v>10.197901948417272</v>
      </c>
      <c r="K469" s="284">
        <f t="shared" si="87"/>
        <v>-1.6461975063906125</v>
      </c>
      <c r="L469" s="217">
        <f t="shared" si="103"/>
        <v>10.662071980554197</v>
      </c>
      <c r="M469" s="217">
        <f t="shared" si="104"/>
        <v>4.228448216196762</v>
      </c>
      <c r="N469" s="284">
        <f t="shared" si="109"/>
        <v>14.364513717103664</v>
      </c>
      <c r="O469" s="217">
        <f t="shared" si="110"/>
        <v>4.7136235307434635</v>
      </c>
      <c r="P469" s="284">
        <f t="shared" si="88"/>
        <v>6.5956941629042669</v>
      </c>
      <c r="Q469" s="217">
        <f t="shared" si="89"/>
        <v>2.0766362289533844</v>
      </c>
      <c r="R469" s="284">
        <f t="shared" si="82"/>
        <v>22.295498681720698</v>
      </c>
      <c r="S469" s="284">
        <f t="shared" si="83"/>
        <v>-3.1546262360159627</v>
      </c>
      <c r="T469" s="217">
        <f t="shared" si="105"/>
        <v>4.2232127040721412</v>
      </c>
      <c r="U469" s="217">
        <f t="shared" si="90"/>
        <v>7.6024828696043283</v>
      </c>
      <c r="V469" s="217">
        <f t="shared" si="91"/>
        <v>1.0164998376447425</v>
      </c>
      <c r="W469" s="217">
        <f t="shared" si="106"/>
        <v>4.3101675033156752</v>
      </c>
      <c r="X469" s="217">
        <f t="shared" si="107"/>
        <v>4.2149400980899854</v>
      </c>
      <c r="Y469" s="217">
        <f t="shared" si="92"/>
        <v>8.5371977326685204</v>
      </c>
      <c r="Z469" s="217">
        <f t="shared" si="93"/>
        <v>3.3864610171848497E-2</v>
      </c>
      <c r="AA469" s="217">
        <f t="shared" si="108"/>
        <v>4.2149400980899854</v>
      </c>
      <c r="AB469" s="217">
        <f t="shared" si="94"/>
        <v>8.5371977326685204</v>
      </c>
      <c r="AC469" s="217">
        <f t="shared" si="95"/>
        <v>3.3864610171848497E-2</v>
      </c>
      <c r="AD469" s="217">
        <f t="shared" si="102"/>
        <v>4.3101675033156752</v>
      </c>
      <c r="AE469" s="217">
        <f t="shared" si="96"/>
        <v>-3.263088994562402E-2</v>
      </c>
      <c r="AF469" s="217">
        <f t="shared" si="97"/>
        <v>2.0562791296372396E-2</v>
      </c>
      <c r="AG469" s="217">
        <f t="shared" si="84"/>
        <v>4.3101675033156752</v>
      </c>
      <c r="AH469" s="284">
        <f t="shared" si="98"/>
        <v>6.174685459092899E-2</v>
      </c>
      <c r="AI469" s="284">
        <f t="shared" si="99"/>
        <v>6.5801146754695949E-3</v>
      </c>
    </row>
    <row r="470" spans="1:35" x14ac:dyDescent="0.25">
      <c r="A470" s="283">
        <v>2018</v>
      </c>
      <c r="B470" s="283">
        <v>10</v>
      </c>
      <c r="C470" s="217">
        <v>10.777882088263294</v>
      </c>
      <c r="D470" s="217">
        <f>C470/Economics!E470</f>
        <v>4.2176079774095641</v>
      </c>
      <c r="E470" s="217">
        <f t="shared" si="101"/>
        <v>4.2158293911965119</v>
      </c>
      <c r="F470" s="217">
        <f>C470/C$314</f>
        <v>1.2104776295285433</v>
      </c>
      <c r="G470" s="217">
        <f>D470/D$314</f>
        <v>0.93994875637408637</v>
      </c>
      <c r="H470" s="284">
        <f t="shared" si="111"/>
        <v>22.106706512106701</v>
      </c>
      <c r="I470" s="284">
        <f t="shared" si="112"/>
        <v>-2.9851389431323572</v>
      </c>
      <c r="J470" s="284">
        <f t="shared" si="100"/>
        <v>10.206603877061475</v>
      </c>
      <c r="K470" s="284">
        <f t="shared" si="87"/>
        <v>-1.6461975063906125</v>
      </c>
      <c r="L470" s="217">
        <f t="shared" si="103"/>
        <v>10.698012169509147</v>
      </c>
      <c r="M470" s="217">
        <f t="shared" si="104"/>
        <v>4.2339518327167731</v>
      </c>
      <c r="N470" s="284">
        <f t="shared" si="109"/>
        <v>14.400453906058614</v>
      </c>
      <c r="O470" s="217">
        <f t="shared" si="110"/>
        <v>4.7136235307434635</v>
      </c>
      <c r="P470" s="284">
        <f t="shared" si="88"/>
        <v>6.601197779424278</v>
      </c>
      <c r="Q470" s="217">
        <f t="shared" si="89"/>
        <v>2.0766362289533844</v>
      </c>
      <c r="R470" s="284">
        <f t="shared" si="82"/>
        <v>22.339835203732544</v>
      </c>
      <c r="S470" s="284">
        <f t="shared" si="83"/>
        <v>-3.1546262360159627</v>
      </c>
      <c r="T470" s="217">
        <f t="shared" si="105"/>
        <v>4.2185404051219439</v>
      </c>
      <c r="U470" s="217">
        <f t="shared" si="90"/>
        <v>7.6024828696043283</v>
      </c>
      <c r="V470" s="217">
        <f t="shared" si="91"/>
        <v>1.0118275386945452</v>
      </c>
      <c r="W470" s="217">
        <f t="shared" si="106"/>
        <v>4.3101675033156752</v>
      </c>
      <c r="X470" s="217">
        <f t="shared" si="107"/>
        <v>4.2132570130874623</v>
      </c>
      <c r="Y470" s="217">
        <f t="shared" si="92"/>
        <v>8.5371977326685204</v>
      </c>
      <c r="Z470" s="217">
        <f t="shared" si="93"/>
        <v>3.2181525169325376E-2</v>
      </c>
      <c r="AA470" s="217">
        <f t="shared" si="108"/>
        <v>4.2132570130874623</v>
      </c>
      <c r="AB470" s="217">
        <f t="shared" si="94"/>
        <v>8.5371977326685204</v>
      </c>
      <c r="AC470" s="217">
        <f t="shared" si="95"/>
        <v>3.2181525169325376E-2</v>
      </c>
      <c r="AD470" s="217">
        <f t="shared" si="102"/>
        <v>4.3101675033156752</v>
      </c>
      <c r="AE470" s="217">
        <f t="shared" si="96"/>
        <v>-3.263088994562402E-2</v>
      </c>
      <c r="AF470" s="217">
        <f t="shared" si="97"/>
        <v>4.1332818589828513E-2</v>
      </c>
      <c r="AG470" s="217">
        <f t="shared" si="84"/>
        <v>4.3101675033156752</v>
      </c>
      <c r="AH470" s="284">
        <f t="shared" si="98"/>
        <v>6.174685459092899E-2</v>
      </c>
      <c r="AI470" s="284">
        <f t="shared" si="99"/>
        <v>4.2965436491995135E-3</v>
      </c>
    </row>
    <row r="471" spans="1:35" x14ac:dyDescent="0.25">
      <c r="A471" s="283">
        <v>2018</v>
      </c>
      <c r="B471" s="283">
        <v>11</v>
      </c>
      <c r="C471" s="217">
        <v>10.794547289480395</v>
      </c>
      <c r="D471" s="217">
        <f>C471/Economics!E471</f>
        <v>4.2142722017951719</v>
      </c>
      <c r="E471" s="217">
        <f t="shared" si="101"/>
        <v>4.2135954093233652</v>
      </c>
      <c r="F471" s="217">
        <f>C471/C$315</f>
        <v>1.197585953342994</v>
      </c>
      <c r="G471" s="217">
        <f>D471/D$315</f>
        <v>0.92940277269669846</v>
      </c>
      <c r="H471" s="284">
        <f t="shared" si="111"/>
        <v>22.123371713323802</v>
      </c>
      <c r="I471" s="284">
        <f t="shared" si="112"/>
        <v>-2.9851389431323572</v>
      </c>
      <c r="J471" s="284">
        <f t="shared" si="100"/>
        <v>10.206603877061475</v>
      </c>
      <c r="K471" s="284">
        <f t="shared" si="87"/>
        <v>-1.6495332820050046</v>
      </c>
      <c r="L471" s="217">
        <f t="shared" si="103"/>
        <v>10.734003570854306</v>
      </c>
      <c r="M471" s="217">
        <f t="shared" si="104"/>
        <v>4.2394125738801165</v>
      </c>
      <c r="N471" s="284">
        <f t="shared" si="109"/>
        <v>14.436445307403773</v>
      </c>
      <c r="O471" s="217">
        <f t="shared" si="110"/>
        <v>4.7136235307434635</v>
      </c>
      <c r="P471" s="284">
        <f t="shared" si="88"/>
        <v>6.6066585205876214</v>
      </c>
      <c r="Q471" s="217">
        <f t="shared" si="89"/>
        <v>2.0766362289533844</v>
      </c>
      <c r="R471" s="284">
        <f t="shared" si="82"/>
        <v>22.356500404949646</v>
      </c>
      <c r="S471" s="284">
        <f t="shared" si="83"/>
        <v>-3.1546262360159627</v>
      </c>
      <c r="T471" s="217">
        <f t="shared" si="105"/>
        <v>4.2154400938461762</v>
      </c>
      <c r="U471" s="217">
        <f t="shared" si="90"/>
        <v>7.6024828696043283</v>
      </c>
      <c r="V471" s="217">
        <f t="shared" si="91"/>
        <v>1.0087272274187775</v>
      </c>
      <c r="W471" s="217">
        <f t="shared" si="106"/>
        <v>4.3101675033156752</v>
      </c>
      <c r="X471" s="217">
        <f t="shared" si="107"/>
        <v>4.215940089602368</v>
      </c>
      <c r="Y471" s="217">
        <f t="shared" si="92"/>
        <v>8.5398808091834262</v>
      </c>
      <c r="Z471" s="217">
        <f t="shared" si="93"/>
        <v>3.2181525169325376E-2</v>
      </c>
      <c r="AA471" s="217">
        <f t="shared" si="108"/>
        <v>4.215940089602368</v>
      </c>
      <c r="AB471" s="217">
        <f t="shared" si="94"/>
        <v>8.5398808091834262</v>
      </c>
      <c r="AC471" s="217">
        <f t="shared" si="95"/>
        <v>3.2181525169325376E-2</v>
      </c>
      <c r="AD471" s="217">
        <f t="shared" si="102"/>
        <v>4.3101675033156752</v>
      </c>
      <c r="AE471" s="217">
        <f t="shared" si="96"/>
        <v>-3.263088994562402E-2</v>
      </c>
      <c r="AF471" s="217">
        <f t="shared" si="97"/>
        <v>2.9295114331231886E-2</v>
      </c>
      <c r="AG471" s="217">
        <f t="shared" si="84"/>
        <v>4.3101675033156752</v>
      </c>
      <c r="AH471" s="284">
        <f t="shared" si="98"/>
        <v>6.174685459092899E-2</v>
      </c>
      <c r="AI471" s="284">
        <f t="shared" si="99"/>
        <v>3.7820393691871956E-3</v>
      </c>
    </row>
    <row r="472" spans="1:35" x14ac:dyDescent="0.25">
      <c r="A472" s="283">
        <v>2018</v>
      </c>
      <c r="B472" s="283">
        <v>12</v>
      </c>
      <c r="C472" s="217">
        <v>10.764213453042798</v>
      </c>
      <c r="D472" s="217">
        <f>C472/Economics!E472</f>
        <v>4.1926114393200642</v>
      </c>
      <c r="E472" s="217">
        <f t="shared" si="101"/>
        <v>4.2081638728415998</v>
      </c>
      <c r="F472" s="217">
        <f>C472/C$316</f>
        <v>1.2160519212771663</v>
      </c>
      <c r="G472" s="217">
        <f>D472/D$316</f>
        <v>0.94300635581584913</v>
      </c>
      <c r="H472" s="284">
        <f t="shared" si="111"/>
        <v>22.123371713323802</v>
      </c>
      <c r="I472" s="284">
        <f t="shared" si="112"/>
        <v>-3.0154727795699543</v>
      </c>
      <c r="J472" s="284">
        <f t="shared" si="100"/>
        <v>10.206603877061475</v>
      </c>
      <c r="K472" s="284">
        <f t="shared" si="87"/>
        <v>-1.6711940444801123</v>
      </c>
      <c r="L472" s="217">
        <f t="shared" si="103"/>
        <v>10.769984520319762</v>
      </c>
      <c r="M472" s="217">
        <f t="shared" si="104"/>
        <v>4.2448176304762626</v>
      </c>
      <c r="N472" s="284">
        <f t="shared" si="109"/>
        <v>14.472426256869229</v>
      </c>
      <c r="O472" s="217">
        <f t="shared" si="110"/>
        <v>4.7136235307434635</v>
      </c>
      <c r="P472" s="284">
        <f t="shared" si="88"/>
        <v>6.6120635771837675</v>
      </c>
      <c r="Q472" s="217">
        <f t="shared" si="89"/>
        <v>2.0766362289533844</v>
      </c>
      <c r="R472" s="284">
        <f t="shared" si="82"/>
        <v>22.356500404949646</v>
      </c>
      <c r="S472" s="284">
        <f t="shared" si="83"/>
        <v>-3.1849600724535598</v>
      </c>
      <c r="T472" s="217">
        <f t="shared" si="105"/>
        <v>4.2083494168225402</v>
      </c>
      <c r="U472" s="217">
        <f t="shared" si="90"/>
        <v>7.6024828696043283</v>
      </c>
      <c r="V472" s="217">
        <f t="shared" si="91"/>
        <v>1.0016365503951414</v>
      </c>
      <c r="W472" s="217">
        <f t="shared" si="106"/>
        <v>4.3101675033156752</v>
      </c>
      <c r="X472" s="217">
        <f t="shared" si="107"/>
        <v>4.2034418205576181</v>
      </c>
      <c r="Y472" s="217">
        <f t="shared" si="92"/>
        <v>8.5398808091834262</v>
      </c>
      <c r="Z472" s="217">
        <f t="shared" si="93"/>
        <v>1.9683256124575443E-2</v>
      </c>
      <c r="AA472" s="217">
        <f t="shared" si="108"/>
        <v>4.2034418205576181</v>
      </c>
      <c r="AB472" s="217">
        <f t="shared" si="94"/>
        <v>8.5398808091834262</v>
      </c>
      <c r="AC472" s="217">
        <f t="shared" si="95"/>
        <v>1.9683256124575443E-2</v>
      </c>
      <c r="AD472" s="217">
        <f t="shared" si="102"/>
        <v>4.3544988450636302</v>
      </c>
      <c r="AE472" s="217">
        <f t="shared" si="96"/>
        <v>1.1700451802330925E-2</v>
      </c>
      <c r="AF472" s="217">
        <f t="shared" si="97"/>
        <v>-3.3361214277438656E-2</v>
      </c>
      <c r="AG472" s="217">
        <f t="shared" si="84"/>
        <v>4.3101675033156752</v>
      </c>
      <c r="AH472" s="284">
        <f t="shared" si="98"/>
        <v>6.174685459092899E-2</v>
      </c>
      <c r="AI472" s="284">
        <f t="shared" si="99"/>
        <v>3.1138245628277161E-3</v>
      </c>
    </row>
    <row r="473" spans="1:35" x14ac:dyDescent="0.25">
      <c r="A473" s="283">
        <v>2019</v>
      </c>
      <c r="B473" s="283">
        <v>1</v>
      </c>
      <c r="C473" s="217">
        <v>11.20575846541562</v>
      </c>
      <c r="D473" s="217">
        <f>C473/Economics!E473</f>
        <v>4.3544988450636302</v>
      </c>
      <c r="E473" s="217">
        <f t="shared" si="101"/>
        <v>4.2537941620596227</v>
      </c>
      <c r="F473" s="217">
        <f>C473/C$305</f>
        <v>1.2872728983712329</v>
      </c>
      <c r="G473" s="217">
        <f>D473/D$305</f>
        <v>0.96227093427913046</v>
      </c>
      <c r="H473" s="284">
        <f t="shared" si="111"/>
        <v>22.564916725696627</v>
      </c>
      <c r="I473" s="284">
        <f t="shared" si="112"/>
        <v>-3.0154727795699543</v>
      </c>
      <c r="J473" s="284">
        <f t="shared" si="100"/>
        <v>10.368491282805042</v>
      </c>
      <c r="K473" s="284">
        <f t="shared" si="87"/>
        <v>-1.6711940444801123</v>
      </c>
      <c r="L473" s="217">
        <f t="shared" si="103"/>
        <v>10.80962030902141</v>
      </c>
      <c r="M473" s="217">
        <f t="shared" si="104"/>
        <v>4.2512485901647601</v>
      </c>
      <c r="N473" s="284">
        <f t="shared" si="109"/>
        <v>14.512062045570877</v>
      </c>
      <c r="O473" s="217">
        <f t="shared" si="110"/>
        <v>4.7136235307434635</v>
      </c>
      <c r="P473" s="284">
        <f t="shared" si="88"/>
        <v>6.618494536872265</v>
      </c>
      <c r="Q473" s="217">
        <f t="shared" si="89"/>
        <v>2.0766362289533844</v>
      </c>
      <c r="R473" s="284">
        <f t="shared" si="82"/>
        <v>22.79804541732247</v>
      </c>
      <c r="S473" s="284">
        <f t="shared" si="83"/>
        <v>-3.1849600724535598</v>
      </c>
      <c r="T473" s="217">
        <f t="shared" si="105"/>
        <v>4.2447476158971078</v>
      </c>
      <c r="U473" s="217">
        <f t="shared" si="90"/>
        <v>7.6388810686788959</v>
      </c>
      <c r="V473" s="217">
        <f t="shared" si="91"/>
        <v>1.0016365503951414</v>
      </c>
      <c r="W473" s="217">
        <f t="shared" si="106"/>
        <v>4.3544988450636302</v>
      </c>
      <c r="X473" s="217">
        <f t="shared" si="107"/>
        <v>4.2735551421918476</v>
      </c>
      <c r="Y473" s="217">
        <f t="shared" si="92"/>
        <v>8.6099941308176557</v>
      </c>
      <c r="Z473" s="217">
        <f t="shared" si="93"/>
        <v>1.9683256124575443E-2</v>
      </c>
      <c r="AA473" s="217">
        <f t="shared" si="108"/>
        <v>4.2735551421918476</v>
      </c>
      <c r="AB473" s="217">
        <f t="shared" si="94"/>
        <v>8.6099941308176557</v>
      </c>
      <c r="AC473" s="217">
        <f t="shared" si="95"/>
        <v>1.9683256124575443E-2</v>
      </c>
      <c r="AD473" s="217">
        <f t="shared" si="102"/>
        <v>4.3857355781015626</v>
      </c>
      <c r="AE473" s="217">
        <f t="shared" si="96"/>
        <v>4.293718484026332E-2</v>
      </c>
      <c r="AF473" s="217">
        <f t="shared" si="97"/>
        <v>0.11895022090330265</v>
      </c>
      <c r="AG473" s="217">
        <f t="shared" si="84"/>
        <v>4.3544988450636302</v>
      </c>
      <c r="AH473" s="284">
        <f t="shared" si="98"/>
        <v>0.10607819633888393</v>
      </c>
      <c r="AI473" s="284">
        <f t="shared" si="99"/>
        <v>-2.8906680076923763E-2</v>
      </c>
    </row>
    <row r="474" spans="1:35" x14ac:dyDescent="0.25">
      <c r="A474" s="283">
        <v>2019</v>
      </c>
      <c r="B474" s="283">
        <v>2</v>
      </c>
      <c r="C474" s="217">
        <v>11.309630179289874</v>
      </c>
      <c r="D474" s="217">
        <f>C474/Economics!E474</f>
        <v>4.3857355781015626</v>
      </c>
      <c r="E474" s="217">
        <f t="shared" si="101"/>
        <v>4.3109486208284196</v>
      </c>
      <c r="F474" s="217">
        <f>C474/C$306</f>
        <v>1.2769496459178828</v>
      </c>
      <c r="G474" s="217">
        <f>D474/D$306</f>
        <v>0.95396995301199805</v>
      </c>
      <c r="H474" s="284">
        <f t="shared" si="111"/>
        <v>22.668788439570882</v>
      </c>
      <c r="I474" s="284">
        <f t="shared" si="112"/>
        <v>-3.0154727795699543</v>
      </c>
      <c r="J474" s="284">
        <f t="shared" si="100"/>
        <v>10.399728015842975</v>
      </c>
      <c r="K474" s="284">
        <f t="shared" si="87"/>
        <v>-1.6711940444801123</v>
      </c>
      <c r="L474" s="217">
        <f t="shared" si="103"/>
        <v>10.8491638077787</v>
      </c>
      <c r="M474" s="217">
        <f t="shared" si="104"/>
        <v>4.2575459297302496</v>
      </c>
      <c r="N474" s="284">
        <f t="shared" si="109"/>
        <v>14.551605544328167</v>
      </c>
      <c r="O474" s="217">
        <f t="shared" si="110"/>
        <v>4.7136235307434635</v>
      </c>
      <c r="P474" s="284">
        <f t="shared" si="88"/>
        <v>6.6247918764377545</v>
      </c>
      <c r="Q474" s="217">
        <f t="shared" si="89"/>
        <v>2.0766362289533844</v>
      </c>
      <c r="R474" s="284">
        <f t="shared" si="82"/>
        <v>22.901917131196726</v>
      </c>
      <c r="S474" s="284">
        <f t="shared" si="83"/>
        <v>-3.1849600724535598</v>
      </c>
      <c r="T474" s="217">
        <f t="shared" si="105"/>
        <v>4.2867795160701077</v>
      </c>
      <c r="U474" s="217">
        <f t="shared" si="90"/>
        <v>7.6809129688518958</v>
      </c>
      <c r="V474" s="217">
        <f t="shared" si="91"/>
        <v>1.0016365503951414</v>
      </c>
      <c r="W474" s="217">
        <f t="shared" si="106"/>
        <v>4.3857355781015626</v>
      </c>
      <c r="X474" s="217">
        <f t="shared" si="107"/>
        <v>4.3701172115825964</v>
      </c>
      <c r="Y474" s="217">
        <f t="shared" si="92"/>
        <v>8.7065562002084036</v>
      </c>
      <c r="Z474" s="217">
        <f t="shared" si="93"/>
        <v>1.9683256124575443E-2</v>
      </c>
      <c r="AA474" s="217">
        <f t="shared" si="108"/>
        <v>4.3701172115825964</v>
      </c>
      <c r="AB474" s="217">
        <f t="shared" si="94"/>
        <v>8.7065562002084036</v>
      </c>
      <c r="AC474" s="217">
        <f t="shared" si="95"/>
        <v>1.9683256124575443E-2</v>
      </c>
      <c r="AD474" s="217">
        <f t="shared" si="102"/>
        <v>4.3857355781015626</v>
      </c>
      <c r="AE474" s="217">
        <f t="shared" si="96"/>
        <v>4.293718484026332E-2</v>
      </c>
      <c r="AF474" s="217">
        <f t="shared" si="97"/>
        <v>-1.1700451802330925E-2</v>
      </c>
      <c r="AG474" s="217">
        <f t="shared" si="84"/>
        <v>4.3857355781015626</v>
      </c>
      <c r="AH474" s="284">
        <f t="shared" si="98"/>
        <v>0.10840824929989257</v>
      </c>
      <c r="AI474" s="284">
        <f t="shared" si="99"/>
        <v>-3.2840174514005227E-2</v>
      </c>
    </row>
    <row r="475" spans="1:35" x14ac:dyDescent="0.25">
      <c r="A475" s="283">
        <v>2019</v>
      </c>
      <c r="B475" s="283">
        <v>3</v>
      </c>
      <c r="C475" s="217">
        <v>11.313128431854221</v>
      </c>
      <c r="D475" s="217">
        <f>C475/Economics!E475</f>
        <v>4.3794898534636824</v>
      </c>
      <c r="E475" s="217">
        <f t="shared" si="101"/>
        <v>4.3732414255429584</v>
      </c>
      <c r="F475" s="217">
        <f>C475/C$307</f>
        <v>1.2598763194610147</v>
      </c>
      <c r="G475" s="217">
        <f>D475/D$307</f>
        <v>0.94141509596497075</v>
      </c>
      <c r="H475" s="284">
        <f t="shared" si="111"/>
        <v>22.672286692135231</v>
      </c>
      <c r="I475" s="284">
        <f t="shared" si="112"/>
        <v>-3.0154727795699543</v>
      </c>
      <c r="J475" s="284">
        <f t="shared" si="100"/>
        <v>10.399728015842975</v>
      </c>
      <c r="K475" s="284">
        <f t="shared" si="87"/>
        <v>-1.6774397691179925</v>
      </c>
      <c r="L475" s="217">
        <f t="shared" si="103"/>
        <v>10.888639181037677</v>
      </c>
      <c r="M475" s="217">
        <f t="shared" si="104"/>
        <v>4.2638470754954172</v>
      </c>
      <c r="N475" s="284">
        <f t="shared" si="109"/>
        <v>14.591080917587144</v>
      </c>
      <c r="O475" s="217">
        <f t="shared" si="110"/>
        <v>4.7136235307434635</v>
      </c>
      <c r="P475" s="284">
        <f t="shared" si="88"/>
        <v>6.6310930222029221</v>
      </c>
      <c r="Q475" s="217">
        <f t="shared" si="89"/>
        <v>2.0766362289533844</v>
      </c>
      <c r="R475" s="284">
        <f t="shared" si="82"/>
        <v>22.905415383761074</v>
      </c>
      <c r="S475" s="284">
        <f t="shared" si="83"/>
        <v>-3.1849600724535598</v>
      </c>
      <c r="T475" s="217">
        <f t="shared" si="105"/>
        <v>4.328083928987235</v>
      </c>
      <c r="U475" s="217">
        <f t="shared" si="90"/>
        <v>7.7222173817690232</v>
      </c>
      <c r="V475" s="217">
        <f t="shared" si="91"/>
        <v>1.0016365503951414</v>
      </c>
      <c r="W475" s="217">
        <f t="shared" si="106"/>
        <v>4.3857355781015626</v>
      </c>
      <c r="X475" s="217">
        <f t="shared" si="107"/>
        <v>4.3826127157826225</v>
      </c>
      <c r="Y475" s="217">
        <f t="shared" si="92"/>
        <v>8.7190517044084288</v>
      </c>
      <c r="Z475" s="217">
        <f t="shared" si="93"/>
        <v>1.9683256124575443E-2</v>
      </c>
      <c r="AA475" s="217">
        <f t="shared" si="108"/>
        <v>4.3826127157826225</v>
      </c>
      <c r="AB475" s="217">
        <f t="shared" si="94"/>
        <v>8.7190517044084288</v>
      </c>
      <c r="AC475" s="217">
        <f t="shared" si="95"/>
        <v>1.9683256124575443E-2</v>
      </c>
      <c r="AD475" s="217">
        <f t="shared" si="102"/>
        <v>4.3857355781015626</v>
      </c>
      <c r="AE475" s="217">
        <f t="shared" si="96"/>
        <v>4.293718484026332E-2</v>
      </c>
      <c r="AF475" s="217">
        <f t="shared" si="97"/>
        <v>-4.9182909478143522E-2</v>
      </c>
      <c r="AG475" s="217">
        <f t="shared" si="84"/>
        <v>4.3857355781015626</v>
      </c>
      <c r="AH475" s="284">
        <f t="shared" si="98"/>
        <v>7.556807478588734E-2</v>
      </c>
      <c r="AI475" s="284">
        <f t="shared" si="99"/>
        <v>4.567439612479518E-5</v>
      </c>
    </row>
    <row r="476" spans="1:35" x14ac:dyDescent="0.25">
      <c r="A476" s="283">
        <v>2019</v>
      </c>
      <c r="B476" s="283">
        <v>4</v>
      </c>
      <c r="C476" s="217">
        <v>11.275348196944</v>
      </c>
      <c r="D476" s="217">
        <f>C476/Economics!E476</f>
        <v>4.3566846468002831</v>
      </c>
      <c r="E476" s="217">
        <f t="shared" si="101"/>
        <v>4.3739700261218424</v>
      </c>
      <c r="F476" s="217">
        <f>C476/C$308</f>
        <v>1.2586164320521691</v>
      </c>
      <c r="G476" s="217">
        <f>D476/D$308</f>
        <v>0.94183415978658391</v>
      </c>
      <c r="H476" s="284">
        <f t="shared" si="111"/>
        <v>22.672286692135231</v>
      </c>
      <c r="I476" s="284">
        <f t="shared" si="112"/>
        <v>-3.0532530144801751</v>
      </c>
      <c r="J476" s="284">
        <f t="shared" si="100"/>
        <v>10.399728015842975</v>
      </c>
      <c r="K476" s="284">
        <f t="shared" si="87"/>
        <v>-1.7002449757813918</v>
      </c>
      <c r="L476" s="217">
        <f t="shared" si="103"/>
        <v>10.928169835518217</v>
      </c>
      <c r="M476" s="217">
        <f t="shared" si="104"/>
        <v>4.2702689011280892</v>
      </c>
      <c r="N476" s="284">
        <f t="shared" si="109"/>
        <v>14.630611572067684</v>
      </c>
      <c r="O476" s="217">
        <f t="shared" si="110"/>
        <v>4.7136235307434635</v>
      </c>
      <c r="P476" s="284">
        <f t="shared" si="88"/>
        <v>6.6375148478355941</v>
      </c>
      <c r="Q476" s="217">
        <f t="shared" si="89"/>
        <v>2.0766362289533844</v>
      </c>
      <c r="R476" s="284">
        <f t="shared" si="82"/>
        <v>22.905415383761074</v>
      </c>
      <c r="S476" s="284">
        <f t="shared" si="83"/>
        <v>-3.2227403073637806</v>
      </c>
      <c r="T476" s="217">
        <f t="shared" si="105"/>
        <v>4.3691022308572895</v>
      </c>
      <c r="U476" s="217">
        <f t="shared" si="90"/>
        <v>7.7632356836390777</v>
      </c>
      <c r="V476" s="217">
        <f t="shared" si="91"/>
        <v>1.0016365503951414</v>
      </c>
      <c r="W476" s="217">
        <f t="shared" si="106"/>
        <v>4.3857355781015626</v>
      </c>
      <c r="X476" s="217">
        <f t="shared" si="107"/>
        <v>4.3680872501319827</v>
      </c>
      <c r="Y476" s="217">
        <f t="shared" si="92"/>
        <v>8.7190517044084288</v>
      </c>
      <c r="Z476" s="217">
        <f t="shared" si="93"/>
        <v>5.1577904739357194E-3</v>
      </c>
      <c r="AA476" s="217">
        <f t="shared" si="108"/>
        <v>4.3680872501319827</v>
      </c>
      <c r="AB476" s="217">
        <f t="shared" si="94"/>
        <v>8.7190517044084288</v>
      </c>
      <c r="AC476" s="217">
        <f t="shared" si="95"/>
        <v>5.1577904739357194E-3</v>
      </c>
      <c r="AD476" s="217">
        <f t="shared" si="102"/>
        <v>4.3857355781015626</v>
      </c>
      <c r="AE476" s="217">
        <f t="shared" si="96"/>
        <v>4.293718484026332E-2</v>
      </c>
      <c r="AF476" s="217">
        <f t="shared" si="97"/>
        <v>-6.5742391503662567E-2</v>
      </c>
      <c r="AG476" s="217">
        <f t="shared" si="84"/>
        <v>4.3857355781015626</v>
      </c>
      <c r="AH476" s="284">
        <f t="shared" si="98"/>
        <v>7.556807478588734E-2</v>
      </c>
      <c r="AI476" s="284">
        <f t="shared" si="99"/>
        <v>1.4938328061706585E-3</v>
      </c>
    </row>
    <row r="477" spans="1:35" x14ac:dyDescent="0.25">
      <c r="A477" s="283">
        <v>2019</v>
      </c>
      <c r="B477" s="283">
        <v>5</v>
      </c>
      <c r="C477" s="217">
        <v>11.221710548088176</v>
      </c>
      <c r="D477" s="217">
        <f>C477/Economics!E477</f>
        <v>4.3279112568030333</v>
      </c>
      <c r="E477" s="217">
        <f t="shared" si="101"/>
        <v>4.3546952523556657</v>
      </c>
      <c r="F477" s="217">
        <f>C477/C$309</f>
        <v>1.2546411231280141</v>
      </c>
      <c r="G477" s="217">
        <f>D477/D$309</f>
        <v>0.94144651533324697</v>
      </c>
      <c r="H477" s="284">
        <f t="shared" si="111"/>
        <v>22.672286692135231</v>
      </c>
      <c r="I477" s="284">
        <f t="shared" si="112"/>
        <v>-3.1068906633359994</v>
      </c>
      <c r="J477" s="284">
        <f t="shared" si="100"/>
        <v>10.399728015842975</v>
      </c>
      <c r="K477" s="284">
        <f t="shared" si="87"/>
        <v>-1.7290183657786415</v>
      </c>
      <c r="L477" s="217">
        <f t="shared" si="103"/>
        <v>10.967680479654573</v>
      </c>
      <c r="M477" s="217">
        <f t="shared" si="104"/>
        <v>4.2768052179204625</v>
      </c>
      <c r="N477" s="284">
        <f t="shared" si="109"/>
        <v>14.670122216204041</v>
      </c>
      <c r="O477" s="217">
        <f t="shared" si="110"/>
        <v>4.7136235307434635</v>
      </c>
      <c r="P477" s="284">
        <f t="shared" si="88"/>
        <v>6.6440511646279674</v>
      </c>
      <c r="Q477" s="217">
        <f t="shared" si="89"/>
        <v>2.0766362289533844</v>
      </c>
      <c r="R477" s="284">
        <f t="shared" si="82"/>
        <v>22.905415383761074</v>
      </c>
      <c r="S477" s="284">
        <f t="shared" si="83"/>
        <v>-3.2763779562196049</v>
      </c>
      <c r="T477" s="217">
        <f t="shared" si="105"/>
        <v>4.3624553337921403</v>
      </c>
      <c r="U477" s="217">
        <f t="shared" si="90"/>
        <v>7.7632356836390777</v>
      </c>
      <c r="V477" s="217">
        <f t="shared" si="91"/>
        <v>0.99498965332999223</v>
      </c>
      <c r="W477" s="217">
        <f t="shared" si="106"/>
        <v>4.3857355781015626</v>
      </c>
      <c r="X477" s="217">
        <f t="shared" si="107"/>
        <v>4.3422979518016582</v>
      </c>
      <c r="Y477" s="217">
        <f t="shared" si="92"/>
        <v>8.7190517044084288</v>
      </c>
      <c r="Z477" s="217">
        <f t="shared" si="93"/>
        <v>-2.0631507856388787E-2</v>
      </c>
      <c r="AA477" s="217">
        <f t="shared" si="108"/>
        <v>4.3422979518016582</v>
      </c>
      <c r="AB477" s="217">
        <f t="shared" si="94"/>
        <v>8.7190517044084288</v>
      </c>
      <c r="AC477" s="217">
        <f t="shared" si="95"/>
        <v>-2.0631507856388787E-2</v>
      </c>
      <c r="AD477" s="217">
        <f t="shared" si="102"/>
        <v>4.3857355781015626</v>
      </c>
      <c r="AE477" s="217">
        <f t="shared" si="96"/>
        <v>4.293718484026332E-2</v>
      </c>
      <c r="AF477" s="217">
        <f t="shared" si="97"/>
        <v>-7.1710574837513086E-2</v>
      </c>
      <c r="AG477" s="217">
        <f t="shared" si="84"/>
        <v>4.3857355781015626</v>
      </c>
      <c r="AH477" s="284">
        <f t="shared" si="98"/>
        <v>7.556807478588734E-2</v>
      </c>
      <c r="AI477" s="284">
        <f t="shared" si="99"/>
        <v>2.8677267225925007E-3</v>
      </c>
    </row>
    <row r="478" spans="1:35" x14ac:dyDescent="0.25">
      <c r="A478" s="283">
        <v>2019</v>
      </c>
      <c r="B478" s="283">
        <v>6</v>
      </c>
      <c r="C478" s="217">
        <v>11.211577338925903</v>
      </c>
      <c r="D478" s="217">
        <f>C478/Economics!E478</f>
        <v>4.3155849636399868</v>
      </c>
      <c r="E478" s="217">
        <f t="shared" si="101"/>
        <v>4.3333936224144347</v>
      </c>
      <c r="F478" s="217">
        <f>C478/C$310</f>
        <v>1.2548754704283818</v>
      </c>
      <c r="G478" s="217">
        <f>D478/D$310</f>
        <v>0.94492239696482005</v>
      </c>
      <c r="H478" s="284">
        <f t="shared" si="111"/>
        <v>22.672286692135231</v>
      </c>
      <c r="I478" s="284">
        <f t="shared" si="112"/>
        <v>-3.1170238724982724</v>
      </c>
      <c r="J478" s="284">
        <f t="shared" si="100"/>
        <v>10.399728015842975</v>
      </c>
      <c r="K478" s="284">
        <f t="shared" si="87"/>
        <v>-1.7413446589416881</v>
      </c>
      <c r="L478" s="217">
        <f t="shared" si="103"/>
        <v>11.007153235528728</v>
      </c>
      <c r="M478" s="217">
        <f t="shared" si="104"/>
        <v>4.2834125337895985</v>
      </c>
      <c r="N478" s="284">
        <f t="shared" si="109"/>
        <v>14.709594972078195</v>
      </c>
      <c r="O478" s="217">
        <f t="shared" si="110"/>
        <v>4.7136235307434635</v>
      </c>
      <c r="P478" s="284">
        <f t="shared" si="88"/>
        <v>6.6506584804971034</v>
      </c>
      <c r="Q478" s="217">
        <f t="shared" si="89"/>
        <v>2.0766362289533844</v>
      </c>
      <c r="R478" s="284">
        <f t="shared" si="82"/>
        <v>22.905415383761074</v>
      </c>
      <c r="S478" s="284">
        <f t="shared" si="83"/>
        <v>-3.2865111653818779</v>
      </c>
      <c r="T478" s="217">
        <f t="shared" si="105"/>
        <v>4.3449176801767457</v>
      </c>
      <c r="U478" s="217">
        <f t="shared" si="90"/>
        <v>7.7632356836390777</v>
      </c>
      <c r="V478" s="217">
        <f t="shared" si="91"/>
        <v>0.97745199971459762</v>
      </c>
      <c r="W478" s="217">
        <f t="shared" si="106"/>
        <v>4.3857355781015626</v>
      </c>
      <c r="X478" s="217">
        <f t="shared" si="107"/>
        <v>4.3217481102215096</v>
      </c>
      <c r="Y478" s="217">
        <f t="shared" si="92"/>
        <v>8.7190517044084288</v>
      </c>
      <c r="Z478" s="217">
        <f t="shared" si="93"/>
        <v>-4.1181349436537396E-2</v>
      </c>
      <c r="AA478" s="217">
        <f t="shared" si="108"/>
        <v>4.3217481102215096</v>
      </c>
      <c r="AB478" s="217">
        <f t="shared" si="94"/>
        <v>8.7190517044084288</v>
      </c>
      <c r="AC478" s="217">
        <f t="shared" si="95"/>
        <v>-4.1181349436537396E-2</v>
      </c>
      <c r="AD478" s="217">
        <f t="shared" si="102"/>
        <v>4.3857355781015626</v>
      </c>
      <c r="AE478" s="217">
        <f t="shared" si="96"/>
        <v>4.293718484026332E-2</v>
      </c>
      <c r="AF478" s="217">
        <f t="shared" si="97"/>
        <v>-5.5263478003309885E-2</v>
      </c>
      <c r="AG478" s="217">
        <f t="shared" si="84"/>
        <v>4.3857355781015626</v>
      </c>
      <c r="AH478" s="284">
        <f t="shared" si="98"/>
        <v>7.556807478588734E-2</v>
      </c>
      <c r="AI478" s="284">
        <f t="shared" si="99"/>
        <v>3.7197156437498435E-3</v>
      </c>
    </row>
    <row r="479" spans="1:35" x14ac:dyDescent="0.25">
      <c r="A479" s="283">
        <v>2019</v>
      </c>
      <c r="B479" s="283">
        <v>7</v>
      </c>
      <c r="C479" s="217">
        <v>11.207811845073085</v>
      </c>
      <c r="D479" s="217">
        <f>C479/Economics!E479</f>
        <v>4.3060628773623941</v>
      </c>
      <c r="E479" s="217">
        <f t="shared" si="101"/>
        <v>4.3165196992684711</v>
      </c>
      <c r="F479" s="217">
        <f>C479/C$311</f>
        <v>1.2506222889801448</v>
      </c>
      <c r="G479" s="217">
        <f>D479/D$311</f>
        <v>0.94464626918222805</v>
      </c>
      <c r="H479" s="284">
        <f t="shared" si="111"/>
        <v>22.672286692135231</v>
      </c>
      <c r="I479" s="284">
        <f t="shared" si="112"/>
        <v>-3.1207893663510902</v>
      </c>
      <c r="J479" s="284">
        <f t="shared" si="100"/>
        <v>10.399728015842975</v>
      </c>
      <c r="K479" s="284">
        <f t="shared" si="87"/>
        <v>-1.7508667452192808</v>
      </c>
      <c r="L479" s="217">
        <f t="shared" si="103"/>
        <v>11.046498016368195</v>
      </c>
      <c r="M479" s="217">
        <f t="shared" si="104"/>
        <v>4.2900283196616114</v>
      </c>
      <c r="N479" s="284">
        <f t="shared" si="109"/>
        <v>14.748939752917662</v>
      </c>
      <c r="O479" s="217">
        <f t="shared" si="110"/>
        <v>4.7136235307434635</v>
      </c>
      <c r="P479" s="284">
        <f t="shared" si="88"/>
        <v>6.6572742663691162</v>
      </c>
      <c r="Q479" s="217">
        <f t="shared" si="89"/>
        <v>2.0766362289533844</v>
      </c>
      <c r="R479" s="284">
        <f t="shared" si="82"/>
        <v>22.905415383761074</v>
      </c>
      <c r="S479" s="284">
        <f t="shared" si="83"/>
        <v>-3.2902766592346957</v>
      </c>
      <c r="T479" s="217">
        <f t="shared" si="105"/>
        <v>4.3265609361514246</v>
      </c>
      <c r="U479" s="217">
        <f t="shared" si="90"/>
        <v>7.7632356836390777</v>
      </c>
      <c r="V479" s="217">
        <f t="shared" si="91"/>
        <v>0.95909525568927645</v>
      </c>
      <c r="W479" s="217">
        <f t="shared" si="106"/>
        <v>4.3857355781015626</v>
      </c>
      <c r="X479" s="217">
        <f t="shared" si="107"/>
        <v>4.3108239205011909</v>
      </c>
      <c r="Y479" s="217">
        <f t="shared" si="92"/>
        <v>8.7190517044084288</v>
      </c>
      <c r="Z479" s="217">
        <f t="shared" si="93"/>
        <v>-5.2105539156856118E-2</v>
      </c>
      <c r="AA479" s="217">
        <f t="shared" si="108"/>
        <v>4.3108239205011909</v>
      </c>
      <c r="AB479" s="217">
        <f t="shared" si="94"/>
        <v>8.7190517044084288</v>
      </c>
      <c r="AC479" s="217">
        <f t="shared" si="95"/>
        <v>-5.2105539156856118E-2</v>
      </c>
      <c r="AD479" s="217">
        <f t="shared" si="102"/>
        <v>4.3857355781015626</v>
      </c>
      <c r="AE479" s="217">
        <f t="shared" si="96"/>
        <v>4.293718484026332E-2</v>
      </c>
      <c r="AF479" s="217">
        <f t="shared" si="97"/>
        <v>-5.2459271117855977E-2</v>
      </c>
      <c r="AG479" s="217">
        <f t="shared" si="84"/>
        <v>4.3857355781015626</v>
      </c>
      <c r="AH479" s="284">
        <f t="shared" si="98"/>
        <v>7.556807478588734E-2</v>
      </c>
      <c r="AI479" s="284">
        <f t="shared" si="99"/>
        <v>3.821355678264915E-3</v>
      </c>
    </row>
    <row r="480" spans="1:35" x14ac:dyDescent="0.25">
      <c r="A480" s="283">
        <v>2019</v>
      </c>
      <c r="B480" s="283">
        <v>8</v>
      </c>
      <c r="C480" s="217">
        <v>11.215259274443197</v>
      </c>
      <c r="D480" s="217">
        <f>C480/Economics!E480</f>
        <v>4.3008773557838431</v>
      </c>
      <c r="E480" s="217">
        <f t="shared" si="101"/>
        <v>4.3075083989287419</v>
      </c>
      <c r="F480" s="217">
        <f>C480/C$312</f>
        <v>1.2490370009829483</v>
      </c>
      <c r="G480" s="217">
        <f>D480/D$312</f>
        <v>0.94552298041165206</v>
      </c>
      <c r="H480" s="284">
        <f t="shared" si="111"/>
        <v>22.679734121505341</v>
      </c>
      <c r="I480" s="284">
        <f t="shared" si="112"/>
        <v>-3.1207893663510902</v>
      </c>
      <c r="J480" s="284">
        <f t="shared" si="100"/>
        <v>10.399728015842975</v>
      </c>
      <c r="K480" s="284">
        <f t="shared" si="87"/>
        <v>-1.7560522667978318</v>
      </c>
      <c r="L480" s="217">
        <f t="shared" si="103"/>
        <v>11.085867723089335</v>
      </c>
      <c r="M480" s="217">
        <f t="shared" si="104"/>
        <v>4.2966869203590479</v>
      </c>
      <c r="N480" s="284">
        <f t="shared" si="109"/>
        <v>14.788309459638802</v>
      </c>
      <c r="O480" s="217">
        <f t="shared" si="110"/>
        <v>4.7136235307434635</v>
      </c>
      <c r="P480" s="284">
        <f t="shared" si="88"/>
        <v>6.6639328670665527</v>
      </c>
      <c r="Q480" s="217">
        <f t="shared" si="89"/>
        <v>2.0766362289533844</v>
      </c>
      <c r="R480" s="284">
        <f t="shared" si="82"/>
        <v>22.912862813131184</v>
      </c>
      <c r="S480" s="284">
        <f t="shared" si="83"/>
        <v>-3.2902766592346957</v>
      </c>
      <c r="T480" s="217">
        <f t="shared" si="105"/>
        <v>4.3126091133973139</v>
      </c>
      <c r="U480" s="217">
        <f t="shared" si="90"/>
        <v>7.7632356836390777</v>
      </c>
      <c r="V480" s="217">
        <f t="shared" si="91"/>
        <v>0.94514343293516578</v>
      </c>
      <c r="W480" s="217">
        <f t="shared" si="106"/>
        <v>4.3857355781015626</v>
      </c>
      <c r="X480" s="217">
        <f t="shared" si="107"/>
        <v>4.3034701165731182</v>
      </c>
      <c r="Y480" s="217">
        <f t="shared" si="92"/>
        <v>8.7190517044084288</v>
      </c>
      <c r="Z480" s="217">
        <f t="shared" si="93"/>
        <v>-5.945934308492884E-2</v>
      </c>
      <c r="AA480" s="217">
        <f t="shared" si="108"/>
        <v>4.3034701165731182</v>
      </c>
      <c r="AB480" s="217">
        <f t="shared" si="94"/>
        <v>8.7190517044084288</v>
      </c>
      <c r="AC480" s="217">
        <f t="shared" si="95"/>
        <v>-5.945934308492884E-2</v>
      </c>
      <c r="AD480" s="217">
        <f t="shared" si="102"/>
        <v>4.3857355781015626</v>
      </c>
      <c r="AE480" s="217">
        <f t="shared" si="96"/>
        <v>4.293718484026332E-2</v>
      </c>
      <c r="AF480" s="217">
        <f t="shared" si="97"/>
        <v>-4.8122706418814332E-2</v>
      </c>
      <c r="AG480" s="217">
        <f t="shared" si="84"/>
        <v>4.3857355781015626</v>
      </c>
      <c r="AH480" s="284">
        <f t="shared" si="98"/>
        <v>7.556807478588734E-2</v>
      </c>
      <c r="AI480" s="284">
        <f t="shared" si="99"/>
        <v>4.3351335833445859E-3</v>
      </c>
    </row>
    <row r="481" spans="1:35" x14ac:dyDescent="0.25">
      <c r="A481" s="283">
        <v>2019</v>
      </c>
      <c r="B481" s="283">
        <v>9</v>
      </c>
      <c r="C481" s="217">
        <v>11.206878301354603</v>
      </c>
      <c r="D481" s="217">
        <f>C481/Economics!E481</f>
        <v>4.2903316903121134</v>
      </c>
      <c r="E481" s="217">
        <f t="shared" si="101"/>
        <v>4.2990906411527829</v>
      </c>
      <c r="F481" s="217">
        <f>C481/C$313</f>
        <v>1.2510829098508829</v>
      </c>
      <c r="G481" s="217">
        <f>D481/D$313</f>
        <v>0.94832475482441014</v>
      </c>
      <c r="H481" s="284">
        <f t="shared" si="111"/>
        <v>22.679734121505341</v>
      </c>
      <c r="I481" s="284">
        <f t="shared" si="112"/>
        <v>-3.1291703394396837</v>
      </c>
      <c r="J481" s="284">
        <f t="shared" si="100"/>
        <v>10.399728015842975</v>
      </c>
      <c r="K481" s="284">
        <f t="shared" si="87"/>
        <v>-1.7665979322695615</v>
      </c>
      <c r="L481" s="217">
        <f t="shared" si="103"/>
        <v>11.125312117681263</v>
      </c>
      <c r="M481" s="217">
        <f t="shared" si="104"/>
        <v>4.3034723904879435</v>
      </c>
      <c r="N481" s="284">
        <f t="shared" si="109"/>
        <v>14.82775385423073</v>
      </c>
      <c r="O481" s="217">
        <f t="shared" si="110"/>
        <v>4.7136235307434635</v>
      </c>
      <c r="P481" s="284">
        <f t="shared" si="88"/>
        <v>6.6707183371954484</v>
      </c>
      <c r="Q481" s="217">
        <f t="shared" si="89"/>
        <v>2.0766362289533844</v>
      </c>
      <c r="R481" s="284">
        <f t="shared" si="82"/>
        <v>22.912862813131184</v>
      </c>
      <c r="S481" s="284">
        <f t="shared" si="83"/>
        <v>-3.2986576323232892</v>
      </c>
      <c r="T481" s="217">
        <f t="shared" si="105"/>
        <v>4.303214221774585</v>
      </c>
      <c r="U481" s="217">
        <f t="shared" si="90"/>
        <v>7.7632356836390777</v>
      </c>
      <c r="V481" s="217">
        <f t="shared" si="91"/>
        <v>0.9357485413124369</v>
      </c>
      <c r="W481" s="217">
        <f t="shared" si="106"/>
        <v>4.3857355781015626</v>
      </c>
      <c r="X481" s="217">
        <f t="shared" si="107"/>
        <v>4.2956045230479782</v>
      </c>
      <c r="Y481" s="217">
        <f t="shared" si="92"/>
        <v>8.7190517044084288</v>
      </c>
      <c r="Z481" s="217">
        <f t="shared" si="93"/>
        <v>-6.7324936610068775E-2</v>
      </c>
      <c r="AA481" s="217">
        <f t="shared" si="108"/>
        <v>4.2956045230479782</v>
      </c>
      <c r="AB481" s="217">
        <f t="shared" si="94"/>
        <v>8.7190517044084288</v>
      </c>
      <c r="AC481" s="217">
        <f t="shared" si="95"/>
        <v>-6.7324936610068775E-2</v>
      </c>
      <c r="AD481" s="217">
        <f t="shared" si="102"/>
        <v>4.3857355781015626</v>
      </c>
      <c r="AE481" s="217">
        <f t="shared" si="96"/>
        <v>4.293718484026332E-2</v>
      </c>
      <c r="AF481" s="217">
        <f t="shared" si="97"/>
        <v>-5.3482850311993069E-2</v>
      </c>
      <c r="AG481" s="217">
        <f t="shared" si="84"/>
        <v>4.3857355781015626</v>
      </c>
      <c r="AH481" s="284">
        <f t="shared" si="98"/>
        <v>7.556807478588734E-2</v>
      </c>
      <c r="AI481" s="284">
        <f t="shared" si="99"/>
        <v>5.8575667608664617E-3</v>
      </c>
    </row>
    <row r="482" spans="1:35" x14ac:dyDescent="0.25">
      <c r="A482" s="283">
        <v>2019</v>
      </c>
      <c r="B482" s="283">
        <v>10</v>
      </c>
      <c r="C482" s="217">
        <v>11.254097231115136</v>
      </c>
      <c r="D482" s="217">
        <f>C482/Economics!E482</f>
        <v>4.3023834673971821</v>
      </c>
      <c r="E482" s="217">
        <f t="shared" si="101"/>
        <v>4.2978641711643801</v>
      </c>
      <c r="F482" s="217">
        <f>C482/C$314</f>
        <v>1.2639619572048153</v>
      </c>
      <c r="G482" s="217">
        <f>D482/D$314</f>
        <v>0.95884207619225681</v>
      </c>
      <c r="H482" s="284">
        <f t="shared" si="111"/>
        <v>22.726953051265873</v>
      </c>
      <c r="I482" s="284">
        <f t="shared" si="112"/>
        <v>-3.1291703394396837</v>
      </c>
      <c r="J482" s="284">
        <f t="shared" si="100"/>
        <v>10.411779792928044</v>
      </c>
      <c r="K482" s="284">
        <f t="shared" si="87"/>
        <v>-1.7665979322695615</v>
      </c>
      <c r="L482" s="217">
        <f t="shared" si="103"/>
        <v>11.164996712918915</v>
      </c>
      <c r="M482" s="217">
        <f t="shared" si="104"/>
        <v>4.3105370146535789</v>
      </c>
      <c r="N482" s="284">
        <f t="shared" si="109"/>
        <v>14.867438449468382</v>
      </c>
      <c r="O482" s="217">
        <f t="shared" si="110"/>
        <v>4.7136235307434635</v>
      </c>
      <c r="P482" s="284">
        <f t="shared" si="88"/>
        <v>6.6777829613610837</v>
      </c>
      <c r="Q482" s="217">
        <f t="shared" si="89"/>
        <v>2.0766362289533844</v>
      </c>
      <c r="R482" s="284">
        <f t="shared" si="82"/>
        <v>22.960081742891717</v>
      </c>
      <c r="S482" s="284">
        <f t="shared" si="83"/>
        <v>-3.2986576323232892</v>
      </c>
      <c r="T482" s="217">
        <f t="shared" si="105"/>
        <v>4.2999138477138832</v>
      </c>
      <c r="U482" s="217">
        <f t="shared" si="90"/>
        <v>7.7632356836390777</v>
      </c>
      <c r="V482" s="217">
        <f t="shared" si="91"/>
        <v>0.93244816725173507</v>
      </c>
      <c r="W482" s="217">
        <f t="shared" si="106"/>
        <v>4.3857355781015626</v>
      </c>
      <c r="X482" s="217">
        <f t="shared" si="107"/>
        <v>4.2963575788546482</v>
      </c>
      <c r="Y482" s="217">
        <f t="shared" si="92"/>
        <v>8.7198047602150979</v>
      </c>
      <c r="Z482" s="217">
        <f t="shared" si="93"/>
        <v>-6.7324936610068775E-2</v>
      </c>
      <c r="AA482" s="217">
        <f t="shared" si="108"/>
        <v>4.2963575788546482</v>
      </c>
      <c r="AB482" s="217">
        <f t="shared" si="94"/>
        <v>8.7198047602150979</v>
      </c>
      <c r="AC482" s="217">
        <f t="shared" si="95"/>
        <v>-6.7324936610068775E-2</v>
      </c>
      <c r="AD482" s="217">
        <f t="shared" si="102"/>
        <v>4.3857355781015626</v>
      </c>
      <c r="AE482" s="217">
        <f t="shared" si="96"/>
        <v>4.293718484026332E-2</v>
      </c>
      <c r="AF482" s="217">
        <f t="shared" si="97"/>
        <v>-3.0885407755194549E-2</v>
      </c>
      <c r="AG482" s="217">
        <f t="shared" si="84"/>
        <v>4.3857355781015626</v>
      </c>
      <c r="AH482" s="284">
        <f t="shared" si="98"/>
        <v>7.556807478588734E-2</v>
      </c>
      <c r="AI482" s="284">
        <f t="shared" si="99"/>
        <v>9.2074152017307398E-3</v>
      </c>
    </row>
    <row r="483" spans="1:35" x14ac:dyDescent="0.25">
      <c r="A483" s="283">
        <v>2019</v>
      </c>
      <c r="B483" s="283">
        <v>11</v>
      </c>
      <c r="C483" s="217">
        <v>11.271392603782928</v>
      </c>
      <c r="D483" s="217">
        <f>C483/Economics!E483</f>
        <v>4.3040730069161732</v>
      </c>
      <c r="E483" s="217">
        <f t="shared" si="101"/>
        <v>4.2989293882084896</v>
      </c>
      <c r="F483" s="217">
        <f>C483/C$315</f>
        <v>1.2504888898915842</v>
      </c>
      <c r="G483" s="217">
        <f>D483/D$315</f>
        <v>0.94920716910808889</v>
      </c>
      <c r="H483" s="284">
        <f t="shared" si="111"/>
        <v>22.744248423933666</v>
      </c>
      <c r="I483" s="284">
        <f t="shared" si="112"/>
        <v>-3.1291703394396837</v>
      </c>
      <c r="J483" s="284">
        <f t="shared" si="100"/>
        <v>10.413469332447036</v>
      </c>
      <c r="K483" s="284">
        <f t="shared" si="87"/>
        <v>-1.7665979322695615</v>
      </c>
      <c r="L483" s="217">
        <f t="shared" si="103"/>
        <v>11.204733822444132</v>
      </c>
      <c r="M483" s="217">
        <f t="shared" si="104"/>
        <v>4.3180204150803299</v>
      </c>
      <c r="N483" s="284">
        <f t="shared" si="109"/>
        <v>14.907175558993599</v>
      </c>
      <c r="O483" s="217">
        <f t="shared" si="110"/>
        <v>4.7136235307434635</v>
      </c>
      <c r="P483" s="284">
        <f t="shared" si="88"/>
        <v>6.6852663617878347</v>
      </c>
      <c r="Q483" s="217">
        <f t="shared" si="89"/>
        <v>2.0766362289533844</v>
      </c>
      <c r="R483" s="284">
        <f t="shared" si="82"/>
        <v>22.977377115559509</v>
      </c>
      <c r="S483" s="284">
        <f t="shared" si="83"/>
        <v>-3.2986576323232892</v>
      </c>
      <c r="T483" s="217">
        <f t="shared" si="105"/>
        <v>4.2994163801023282</v>
      </c>
      <c r="U483" s="217">
        <f t="shared" si="90"/>
        <v>7.7632356836390777</v>
      </c>
      <c r="V483" s="217">
        <f t="shared" si="91"/>
        <v>0.93195069964018007</v>
      </c>
      <c r="W483" s="217">
        <f t="shared" si="106"/>
        <v>4.3857355781015626</v>
      </c>
      <c r="X483" s="217">
        <f t="shared" si="107"/>
        <v>4.3032282371566772</v>
      </c>
      <c r="Y483" s="217">
        <f t="shared" si="92"/>
        <v>8.7266754185171269</v>
      </c>
      <c r="Z483" s="217">
        <f t="shared" si="93"/>
        <v>-6.7324936610068775E-2</v>
      </c>
      <c r="AA483" s="217">
        <f t="shared" si="108"/>
        <v>4.3032282371566772</v>
      </c>
      <c r="AB483" s="217">
        <f t="shared" si="94"/>
        <v>8.7266754185171269</v>
      </c>
      <c r="AC483" s="217">
        <f t="shared" si="95"/>
        <v>-6.7324936610068775E-2</v>
      </c>
      <c r="AD483" s="217">
        <f t="shared" si="102"/>
        <v>4.3857355781015626</v>
      </c>
      <c r="AE483" s="217">
        <f t="shared" si="96"/>
        <v>4.293718484026332E-2</v>
      </c>
      <c r="AF483" s="217">
        <f t="shared" si="97"/>
        <v>-4.124764532127223E-2</v>
      </c>
      <c r="AG483" s="217">
        <f t="shared" si="84"/>
        <v>4.3857355781015626</v>
      </c>
      <c r="AH483" s="284">
        <f t="shared" si="98"/>
        <v>7.556807478588734E-2</v>
      </c>
      <c r="AI483" s="284">
        <f t="shared" si="99"/>
        <v>1.4232730335113963E-2</v>
      </c>
    </row>
    <row r="484" spans="1:35" x14ac:dyDescent="0.25">
      <c r="A484" s="283">
        <v>2019</v>
      </c>
      <c r="B484" s="283">
        <v>12</v>
      </c>
      <c r="C484" s="217">
        <v>11.240949101388262</v>
      </c>
      <c r="D484" s="217">
        <f>C484/Economics!E484</f>
        <v>4.2881729566674238</v>
      </c>
      <c r="E484" s="217">
        <f t="shared" si="101"/>
        <v>4.2982098103269264</v>
      </c>
      <c r="F484" s="217">
        <f>C484/C$316</f>
        <v>1.2699095768913755</v>
      </c>
      <c r="G484" s="217">
        <f>D484/D$316</f>
        <v>0.9645001478197609</v>
      </c>
      <c r="H484" s="284">
        <f t="shared" si="111"/>
        <v>22.744248423933666</v>
      </c>
      <c r="I484" s="284">
        <f t="shared" si="112"/>
        <v>-3.15961384183435</v>
      </c>
      <c r="J484" s="284">
        <f t="shared" si="100"/>
        <v>10.413469332447036</v>
      </c>
      <c r="K484" s="284">
        <f t="shared" si="87"/>
        <v>-1.7824979825183109</v>
      </c>
      <c r="L484" s="217">
        <f t="shared" si="103"/>
        <v>11.244461793139585</v>
      </c>
      <c r="M484" s="217">
        <f t="shared" si="104"/>
        <v>4.3259838748592765</v>
      </c>
      <c r="N484" s="284">
        <f t="shared" si="109"/>
        <v>14.946903529689052</v>
      </c>
      <c r="O484" s="217">
        <f t="shared" si="110"/>
        <v>4.7136235307434635</v>
      </c>
      <c r="P484" s="284">
        <f t="shared" si="88"/>
        <v>6.6932298215667814</v>
      </c>
      <c r="Q484" s="217">
        <f t="shared" si="89"/>
        <v>2.0766362289533844</v>
      </c>
      <c r="R484" s="284">
        <f t="shared" si="82"/>
        <v>22.977377115559509</v>
      </c>
      <c r="S484" s="284">
        <f t="shared" si="83"/>
        <v>-3.3291011347179555</v>
      </c>
      <c r="T484" s="217">
        <f t="shared" si="105"/>
        <v>4.2962402803232234</v>
      </c>
      <c r="U484" s="217">
        <f t="shared" si="90"/>
        <v>7.7632356836390777</v>
      </c>
      <c r="V484" s="217">
        <f t="shared" si="91"/>
        <v>0.92877459986107525</v>
      </c>
      <c r="W484" s="217">
        <f t="shared" si="106"/>
        <v>4.3857355781015626</v>
      </c>
      <c r="X484" s="217">
        <f t="shared" si="107"/>
        <v>4.2961229817917985</v>
      </c>
      <c r="Y484" s="217">
        <f t="shared" si="92"/>
        <v>8.7266754185171269</v>
      </c>
      <c r="Z484" s="217">
        <f t="shared" si="93"/>
        <v>-7.4430191974947491E-2</v>
      </c>
      <c r="AA484" s="217">
        <f t="shared" si="108"/>
        <v>4.2961229817917985</v>
      </c>
      <c r="AB484" s="217">
        <f t="shared" si="94"/>
        <v>8.7266754185171269</v>
      </c>
      <c r="AC484" s="217">
        <f t="shared" si="95"/>
        <v>-7.4430191974947491E-2</v>
      </c>
      <c r="AD484" s="217">
        <f t="shared" si="102"/>
        <v>4.3857355781015626</v>
      </c>
      <c r="AE484" s="217">
        <f t="shared" si="96"/>
        <v>4.293718484026332E-2</v>
      </c>
      <c r="AF484" s="217">
        <f t="shared" si="97"/>
        <v>-5.8837235089012729E-2</v>
      </c>
      <c r="AG484" s="217">
        <f t="shared" si="84"/>
        <v>4.3857355781015626</v>
      </c>
      <c r="AH484" s="284">
        <f t="shared" si="98"/>
        <v>7.556807478588734E-2</v>
      </c>
      <c r="AI484" s="284">
        <f t="shared" si="99"/>
        <v>1.9993442561472285E-2</v>
      </c>
    </row>
    <row r="485" spans="1:35" x14ac:dyDescent="0.25">
      <c r="A485" s="283">
        <v>2020</v>
      </c>
      <c r="B485" s="283">
        <v>1</v>
      </c>
      <c r="C485" s="217">
        <v>11.380233506042858</v>
      </c>
      <c r="D485" s="217">
        <f>C485/Economics!E485</f>
        <v>4.3362570738192074</v>
      </c>
      <c r="E485" s="217">
        <f t="shared" si="101"/>
        <v>4.3095010124676021</v>
      </c>
      <c r="F485" s="217">
        <f>C485/C$305</f>
        <v>1.3073158960794951</v>
      </c>
      <c r="G485" s="217">
        <f>D485/D$305</f>
        <v>0.95823980994477087</v>
      </c>
      <c r="H485" s="284">
        <f t="shared" si="111"/>
        <v>22.883532828588262</v>
      </c>
      <c r="I485" s="284">
        <f t="shared" si="112"/>
        <v>-3.15961384183435</v>
      </c>
      <c r="J485" s="284">
        <f t="shared" si="100"/>
        <v>10.461553449598821</v>
      </c>
      <c r="K485" s="284">
        <f t="shared" si="87"/>
        <v>-1.7824979825183109</v>
      </c>
      <c r="L485" s="217">
        <f t="shared" si="103"/>
        <v>11.259001379858523</v>
      </c>
      <c r="M485" s="217">
        <f t="shared" si="104"/>
        <v>4.3244637272555737</v>
      </c>
      <c r="N485" s="284">
        <f t="shared" si="109"/>
        <v>14.96144311640799</v>
      </c>
      <c r="O485" s="217">
        <f t="shared" si="110"/>
        <v>4.7136235307434635</v>
      </c>
      <c r="P485" s="284">
        <f t="shared" si="88"/>
        <v>6.6932298215667814</v>
      </c>
      <c r="Q485" s="217">
        <f t="shared" si="89"/>
        <v>2.0751160813496816</v>
      </c>
      <c r="R485" s="284">
        <f t="shared" si="82"/>
        <v>23.116661520214105</v>
      </c>
      <c r="S485" s="284">
        <f t="shared" si="83"/>
        <v>-3.3291011347179555</v>
      </c>
      <c r="T485" s="217">
        <f t="shared" si="105"/>
        <v>4.3077216261999967</v>
      </c>
      <c r="U485" s="217">
        <f t="shared" si="90"/>
        <v>7.774717029515851</v>
      </c>
      <c r="V485" s="217">
        <f t="shared" si="91"/>
        <v>0.92877459986107525</v>
      </c>
      <c r="W485" s="217">
        <f t="shared" si="106"/>
        <v>4.3857355781015626</v>
      </c>
      <c r="X485" s="217">
        <f t="shared" si="107"/>
        <v>4.3122150152433161</v>
      </c>
      <c r="Y485" s="217">
        <f t="shared" si="92"/>
        <v>8.7427674519686445</v>
      </c>
      <c r="Z485" s="217">
        <f t="shared" si="93"/>
        <v>-7.4430191974947491E-2</v>
      </c>
      <c r="AA485" s="217">
        <f t="shared" si="108"/>
        <v>4.3122150152433161</v>
      </c>
      <c r="AB485" s="217">
        <f t="shared" si="94"/>
        <v>8.7427674519686445</v>
      </c>
      <c r="AC485" s="217">
        <f t="shared" si="95"/>
        <v>-7.4430191974947491E-2</v>
      </c>
      <c r="AD485" s="217">
        <f t="shared" si="102"/>
        <v>4.3794898534636824</v>
      </c>
      <c r="AE485" s="217">
        <f t="shared" si="96"/>
        <v>3.6691460202383119E-2</v>
      </c>
      <c r="AF485" s="217">
        <f t="shared" si="97"/>
        <v>1.1392656949400504E-2</v>
      </c>
      <c r="AG485" s="217">
        <f t="shared" si="84"/>
        <v>4.3857355781015626</v>
      </c>
      <c r="AH485" s="284">
        <f t="shared" si="98"/>
        <v>7.556807478588734E-2</v>
      </c>
      <c r="AI485" s="284">
        <f>D485-D473-AH485</f>
        <v>-9.3809846030310062E-2</v>
      </c>
    </row>
    <row r="486" spans="1:35" x14ac:dyDescent="0.25">
      <c r="A486" s="283">
        <v>2020</v>
      </c>
      <c r="B486" s="283">
        <v>2</v>
      </c>
      <c r="C486" s="217">
        <v>11.476532794552927</v>
      </c>
      <c r="D486" s="217">
        <f>C486/Economics!E486</f>
        <v>4.3664642152293833</v>
      </c>
      <c r="E486" s="217">
        <f t="shared" si="101"/>
        <v>4.3302980819053385</v>
      </c>
      <c r="F486" s="217">
        <f>C486/C$306</f>
        <v>1.2957943147606537</v>
      </c>
      <c r="G486" s="217">
        <f>D486/D$306</f>
        <v>0.94977811316979577</v>
      </c>
      <c r="H486" s="284">
        <f t="shared" si="111"/>
        <v>22.979832117098333</v>
      </c>
      <c r="I486" s="284">
        <f t="shared" si="112"/>
        <v>-3.15961384183435</v>
      </c>
      <c r="J486" s="284">
        <f t="shared" si="100"/>
        <v>10.491760591008997</v>
      </c>
      <c r="K486" s="284">
        <f t="shared" si="87"/>
        <v>-1.7824979825183109</v>
      </c>
      <c r="L486" s="217">
        <f t="shared" si="103"/>
        <v>11.272909931130442</v>
      </c>
      <c r="M486" s="217">
        <f t="shared" si="104"/>
        <v>4.3228577803495591</v>
      </c>
      <c r="N486" s="284">
        <f t="shared" si="109"/>
        <v>14.975351667679909</v>
      </c>
      <c r="O486" s="217">
        <f t="shared" si="110"/>
        <v>4.7136235307434635</v>
      </c>
      <c r="P486" s="284">
        <f t="shared" si="88"/>
        <v>6.6932298215667814</v>
      </c>
      <c r="Q486" s="217">
        <f t="shared" si="89"/>
        <v>2.0735101344436671</v>
      </c>
      <c r="R486" s="284">
        <f t="shared" si="82"/>
        <v>23.212960808724176</v>
      </c>
      <c r="S486" s="284">
        <f t="shared" si="83"/>
        <v>-3.3291011347179555</v>
      </c>
      <c r="T486" s="217">
        <f t="shared" si="105"/>
        <v>4.3237418131580476</v>
      </c>
      <c r="U486" s="217">
        <f t="shared" si="90"/>
        <v>7.7907372164739019</v>
      </c>
      <c r="V486" s="217">
        <f t="shared" si="91"/>
        <v>0.92877459986107525</v>
      </c>
      <c r="W486" s="217">
        <f t="shared" si="106"/>
        <v>4.3794898534636824</v>
      </c>
      <c r="X486" s="217">
        <f t="shared" si="107"/>
        <v>4.3513606445242949</v>
      </c>
      <c r="Y486" s="217">
        <f t="shared" si="92"/>
        <v>8.7819130812496233</v>
      </c>
      <c r="Z486" s="217">
        <f t="shared" si="93"/>
        <v>-7.4430191974947491E-2</v>
      </c>
      <c r="AA486" s="217">
        <f t="shared" si="108"/>
        <v>4.3513606445242949</v>
      </c>
      <c r="AB486" s="217">
        <f t="shared" si="94"/>
        <v>8.7819130812496233</v>
      </c>
      <c r="AC486" s="217">
        <f t="shared" si="95"/>
        <v>-7.4430191974947491E-2</v>
      </c>
      <c r="AD486" s="217">
        <f t="shared" si="102"/>
        <v>4.3664642152293833</v>
      </c>
      <c r="AE486" s="217">
        <f t="shared" si="96"/>
        <v>2.3665821968084089E-2</v>
      </c>
      <c r="AF486" s="217">
        <f t="shared" si="97"/>
        <v>6.5413194420917975E-3</v>
      </c>
      <c r="AG486" s="217">
        <f t="shared" si="84"/>
        <v>4.3794898534636824</v>
      </c>
      <c r="AH486" s="284">
        <f t="shared" si="98"/>
        <v>2.4991008400052195E-2</v>
      </c>
      <c r="AI486" s="284">
        <f t="shared" si="99"/>
        <v>-4.4262371272231427E-2</v>
      </c>
    </row>
    <row r="487" spans="1:35" x14ac:dyDescent="0.25">
      <c r="A487" s="283">
        <v>2020</v>
      </c>
      <c r="B487" s="283">
        <v>3</v>
      </c>
      <c r="C487" s="217">
        <v>11.483974068632699</v>
      </c>
      <c r="D487" s="217">
        <f>C487/Economics!E487</f>
        <v>4.3622694123187582</v>
      </c>
      <c r="E487" s="217">
        <f t="shared" si="101"/>
        <v>4.3549969004557827</v>
      </c>
      <c r="F487" s="217">
        <f>C487/C$307</f>
        <v>1.2789023893369991</v>
      </c>
      <c r="G487" s="217">
        <f>D487/D$307</f>
        <v>0.93771339010528343</v>
      </c>
      <c r="H487" s="284">
        <f t="shared" si="111"/>
        <v>22.987273391178107</v>
      </c>
      <c r="I487" s="284">
        <f t="shared" si="112"/>
        <v>-3.15961384183435</v>
      </c>
      <c r="J487" s="284">
        <f t="shared" si="100"/>
        <v>10.491760591008997</v>
      </c>
      <c r="K487" s="284">
        <f t="shared" si="87"/>
        <v>-1.7866927854289361</v>
      </c>
      <c r="L487" s="217">
        <f t="shared" si="103"/>
        <v>11.287147067528648</v>
      </c>
      <c r="M487" s="217">
        <f t="shared" si="104"/>
        <v>4.3214227435874824</v>
      </c>
      <c r="N487" s="284">
        <f t="shared" si="109"/>
        <v>14.989588804078116</v>
      </c>
      <c r="O487" s="217">
        <f t="shared" si="110"/>
        <v>4.7136235307434635</v>
      </c>
      <c r="P487" s="284">
        <f t="shared" si="88"/>
        <v>6.6932298215667814</v>
      </c>
      <c r="Q487" s="217">
        <f t="shared" si="89"/>
        <v>2.0720750976815903</v>
      </c>
      <c r="R487" s="284">
        <f t="shared" ref="R487:R550" si="113">IF($C487&gt;$C486,(R486+($C487-$C486)),R486)</f>
        <v>23.22040208280395</v>
      </c>
      <c r="S487" s="284">
        <f t="shared" ref="S487:S550" si="114">IF($C487&lt;$C486,(S486+($C487-$C486)),S486)</f>
        <v>-3.3291011347179555</v>
      </c>
      <c r="T487" s="217">
        <f t="shared" si="105"/>
        <v>4.3382909145086934</v>
      </c>
      <c r="U487" s="217">
        <f t="shared" si="90"/>
        <v>7.8052863178245477</v>
      </c>
      <c r="V487" s="217">
        <f t="shared" si="91"/>
        <v>0.92877459986107525</v>
      </c>
      <c r="W487" s="217">
        <f t="shared" si="106"/>
        <v>4.3664642152293833</v>
      </c>
      <c r="X487" s="217">
        <f t="shared" si="107"/>
        <v>4.3643668137740708</v>
      </c>
      <c r="Y487" s="217">
        <f t="shared" si="92"/>
        <v>8.7949192504993992</v>
      </c>
      <c r="Z487" s="217">
        <f t="shared" si="93"/>
        <v>-7.4430191974947491E-2</v>
      </c>
      <c r="AA487" s="217">
        <f t="shared" si="108"/>
        <v>4.3643668137740708</v>
      </c>
      <c r="AB487" s="217">
        <f t="shared" si="94"/>
        <v>8.7949192504993992</v>
      </c>
      <c r="AC487" s="217">
        <f t="shared" si="95"/>
        <v>-7.4430191974947491E-2</v>
      </c>
      <c r="AD487" s="217">
        <f t="shared" si="102"/>
        <v>4.3664642152293833</v>
      </c>
      <c r="AE487" s="217">
        <f t="shared" si="96"/>
        <v>2.3665821968084089E-2</v>
      </c>
      <c r="AF487" s="217">
        <f t="shared" si="97"/>
        <v>-2.7860624878709217E-2</v>
      </c>
      <c r="AG487" s="217">
        <f t="shared" si="84"/>
        <v>4.3664642152293833</v>
      </c>
      <c r="AH487" s="284">
        <f t="shared" si="98"/>
        <v>-1.9271362872179232E-2</v>
      </c>
      <c r="AI487" s="284">
        <f t="shared" si="99"/>
        <v>2.0509217272550728E-3</v>
      </c>
    </row>
    <row r="488" spans="1:35" x14ac:dyDescent="0.25">
      <c r="A488" s="283">
        <v>2020</v>
      </c>
      <c r="B488" s="283">
        <v>4</v>
      </c>
      <c r="C488" s="217">
        <v>11.452955165359755</v>
      </c>
      <c r="D488" s="217">
        <f>C488/Economics!E488</f>
        <v>4.3425831761154168</v>
      </c>
      <c r="E488" s="217">
        <f t="shared" si="101"/>
        <v>4.3571056012211864</v>
      </c>
      <c r="F488" s="217">
        <f>C488/C$308</f>
        <v>1.2784418995224887</v>
      </c>
      <c r="G488" s="217">
        <f>D488/D$308</f>
        <v>0.93878568419769992</v>
      </c>
      <c r="H488" s="284">
        <f t="shared" si="111"/>
        <v>22.987273391178107</v>
      </c>
      <c r="I488" s="284">
        <f t="shared" si="112"/>
        <v>-3.190632745107294</v>
      </c>
      <c r="J488" s="284">
        <f t="shared" si="100"/>
        <v>10.491760591008997</v>
      </c>
      <c r="K488" s="284">
        <f t="shared" si="87"/>
        <v>-1.8063790216322775</v>
      </c>
      <c r="L488" s="217">
        <f t="shared" si="103"/>
        <v>11.301947648229962</v>
      </c>
      <c r="M488" s="217">
        <f t="shared" si="104"/>
        <v>4.3202476210304095</v>
      </c>
      <c r="N488" s="284">
        <f t="shared" si="109"/>
        <v>15.004389384779429</v>
      </c>
      <c r="O488" s="217">
        <f t="shared" si="110"/>
        <v>4.7136235307434635</v>
      </c>
      <c r="P488" s="284">
        <f t="shared" si="88"/>
        <v>6.6932298215667814</v>
      </c>
      <c r="Q488" s="217">
        <f t="shared" si="89"/>
        <v>2.0708999751245174</v>
      </c>
      <c r="R488" s="284">
        <f t="shared" si="113"/>
        <v>23.22040208280395</v>
      </c>
      <c r="S488" s="284">
        <f t="shared" si="114"/>
        <v>-3.3601200379908995</v>
      </c>
      <c r="T488" s="217">
        <f t="shared" si="105"/>
        <v>4.3518934693706912</v>
      </c>
      <c r="U488" s="217">
        <f t="shared" si="90"/>
        <v>7.8188888726865455</v>
      </c>
      <c r="V488" s="217">
        <f t="shared" si="91"/>
        <v>0.92877459986107525</v>
      </c>
      <c r="W488" s="217">
        <f t="shared" si="106"/>
        <v>4.3664642152293833</v>
      </c>
      <c r="X488" s="217">
        <f t="shared" si="107"/>
        <v>4.3524262942170875</v>
      </c>
      <c r="Y488" s="217">
        <f t="shared" si="92"/>
        <v>8.7949192504993992</v>
      </c>
      <c r="Z488" s="217">
        <f t="shared" si="93"/>
        <v>-8.6370711531930766E-2</v>
      </c>
      <c r="AA488" s="217">
        <f t="shared" si="108"/>
        <v>4.3524262942170875</v>
      </c>
      <c r="AB488" s="217">
        <f t="shared" si="94"/>
        <v>8.7949192504993992</v>
      </c>
      <c r="AC488" s="217">
        <f t="shared" si="95"/>
        <v>-8.6370711531930766E-2</v>
      </c>
      <c r="AD488" s="217">
        <f t="shared" si="102"/>
        <v>4.3664642152293833</v>
      </c>
      <c r="AE488" s="217">
        <f t="shared" si="96"/>
        <v>2.3665821968084089E-2</v>
      </c>
      <c r="AF488" s="217">
        <f t="shared" si="97"/>
        <v>-4.3352058171425512E-2</v>
      </c>
      <c r="AG488" s="217">
        <f t="shared" si="84"/>
        <v>4.3664642152293833</v>
      </c>
      <c r="AH488" s="284">
        <f t="shared" si="98"/>
        <v>-1.9271362872179232E-2</v>
      </c>
      <c r="AI488" s="284">
        <f t="shared" si="99"/>
        <v>5.1698921873128967E-3</v>
      </c>
    </row>
    <row r="489" spans="1:35" x14ac:dyDescent="0.25">
      <c r="A489" s="283">
        <v>2020</v>
      </c>
      <c r="B489" s="283">
        <v>5</v>
      </c>
      <c r="C489" s="217">
        <v>11.39900972191597</v>
      </c>
      <c r="D489" s="217">
        <f>C489/Economics!E489</f>
        <v>4.3145904832681152</v>
      </c>
      <c r="E489" s="217">
        <f t="shared" si="101"/>
        <v>4.339814357234097</v>
      </c>
      <c r="F489" s="217">
        <f>C489/C$309</f>
        <v>1.274464022108319</v>
      </c>
      <c r="G489" s="217">
        <f>D489/D$309</f>
        <v>0.93854885984036251</v>
      </c>
      <c r="H489" s="284">
        <f t="shared" si="111"/>
        <v>22.987273391178107</v>
      </c>
      <c r="I489" s="284">
        <f t="shared" si="112"/>
        <v>-3.2445781885510794</v>
      </c>
      <c r="J489" s="284">
        <f t="shared" si="100"/>
        <v>10.491760591008997</v>
      </c>
      <c r="K489" s="284">
        <f t="shared" si="87"/>
        <v>-1.834371714479579</v>
      </c>
      <c r="L489" s="217">
        <f t="shared" si="103"/>
        <v>11.316722579382278</v>
      </c>
      <c r="M489" s="217">
        <f t="shared" si="104"/>
        <v>4.3191375565691663</v>
      </c>
      <c r="N489" s="284">
        <f t="shared" si="109"/>
        <v>15.019164315931745</v>
      </c>
      <c r="O489" s="217">
        <f t="shared" si="110"/>
        <v>4.7136235307434635</v>
      </c>
      <c r="P489" s="284">
        <f t="shared" si="88"/>
        <v>6.6932298215667814</v>
      </c>
      <c r="Q489" s="217">
        <f t="shared" si="89"/>
        <v>2.0697899106632742</v>
      </c>
      <c r="R489" s="284">
        <f t="shared" si="113"/>
        <v>23.22040208280395</v>
      </c>
      <c r="S489" s="284">
        <f t="shared" si="114"/>
        <v>-3.4140654814346849</v>
      </c>
      <c r="T489" s="217">
        <f t="shared" si="105"/>
        <v>4.3464768217329182</v>
      </c>
      <c r="U489" s="217">
        <f t="shared" si="90"/>
        <v>7.8188888726865455</v>
      </c>
      <c r="V489" s="217">
        <f t="shared" si="91"/>
        <v>0.92335795222330219</v>
      </c>
      <c r="W489" s="217">
        <f t="shared" si="106"/>
        <v>4.3664642152293833</v>
      </c>
      <c r="X489" s="217">
        <f t="shared" si="107"/>
        <v>4.3285868296917656</v>
      </c>
      <c r="Y489" s="217">
        <f t="shared" si="92"/>
        <v>8.7949192504993992</v>
      </c>
      <c r="Z489" s="217">
        <f t="shared" si="93"/>
        <v>-0.1102101760572527</v>
      </c>
      <c r="AA489" s="217">
        <f t="shared" si="108"/>
        <v>4.3285868296917656</v>
      </c>
      <c r="AB489" s="217">
        <f t="shared" si="94"/>
        <v>8.7949192504993992</v>
      </c>
      <c r="AC489" s="217">
        <f t="shared" si="95"/>
        <v>-0.1102101760572527</v>
      </c>
      <c r="AD489" s="217">
        <f t="shared" si="102"/>
        <v>4.3664642152293833</v>
      </c>
      <c r="AE489" s="217">
        <f t="shared" si="96"/>
        <v>2.3665821968084089E-2</v>
      </c>
      <c r="AF489" s="217">
        <f t="shared" si="97"/>
        <v>-5.1658514815385637E-2</v>
      </c>
      <c r="AG489" s="217">
        <f t="shared" si="84"/>
        <v>4.3664642152293833</v>
      </c>
      <c r="AH489" s="284">
        <f t="shared" si="98"/>
        <v>-1.9271362872179232E-2</v>
      </c>
      <c r="AI489" s="284">
        <f t="shared" si="99"/>
        <v>5.9505893372611141E-3</v>
      </c>
    </row>
    <row r="490" spans="1:35" x14ac:dyDescent="0.25">
      <c r="A490" s="283">
        <v>2020</v>
      </c>
      <c r="B490" s="283">
        <v>6</v>
      </c>
      <c r="C490" s="217">
        <v>11.388022006190059</v>
      </c>
      <c r="D490" s="217">
        <f>C490/Economics!E490</f>
        <v>4.3028034032040843</v>
      </c>
      <c r="E490" s="217">
        <f t="shared" si="101"/>
        <v>4.3199923541958718</v>
      </c>
      <c r="F490" s="217">
        <f>C490/C$310</f>
        <v>1.2746243494794092</v>
      </c>
      <c r="G490" s="217">
        <f>D490/D$310</f>
        <v>0.94212380005946406</v>
      </c>
      <c r="H490" s="284">
        <f t="shared" si="111"/>
        <v>22.987273391178107</v>
      </c>
      <c r="I490" s="284">
        <f t="shared" si="112"/>
        <v>-3.25556590427699</v>
      </c>
      <c r="J490" s="284">
        <f t="shared" si="100"/>
        <v>10.491760591008997</v>
      </c>
      <c r="K490" s="284">
        <f t="shared" si="87"/>
        <v>-1.84615879454361</v>
      </c>
      <c r="L490" s="217">
        <f t="shared" si="103"/>
        <v>11.331426301654291</v>
      </c>
      <c r="M490" s="217">
        <f t="shared" si="104"/>
        <v>4.318072426532841</v>
      </c>
      <c r="N490" s="284">
        <f t="shared" si="109"/>
        <v>15.033868038203758</v>
      </c>
      <c r="O490" s="217">
        <f t="shared" si="110"/>
        <v>4.7136235307434635</v>
      </c>
      <c r="P490" s="284">
        <f t="shared" si="88"/>
        <v>6.6932298215667814</v>
      </c>
      <c r="Q490" s="217">
        <f t="shared" si="89"/>
        <v>2.0687247806269489</v>
      </c>
      <c r="R490" s="284">
        <f t="shared" si="113"/>
        <v>23.22040208280395</v>
      </c>
      <c r="S490" s="284">
        <f t="shared" si="114"/>
        <v>-3.4250531971605955</v>
      </c>
      <c r="T490" s="217">
        <f t="shared" si="105"/>
        <v>4.3305616187265938</v>
      </c>
      <c r="U490" s="217">
        <f t="shared" si="90"/>
        <v>7.8188888726865455</v>
      </c>
      <c r="V490" s="217">
        <f t="shared" si="91"/>
        <v>0.90744274921697787</v>
      </c>
      <c r="W490" s="217">
        <f t="shared" si="106"/>
        <v>4.3664642152293833</v>
      </c>
      <c r="X490" s="217">
        <f t="shared" si="107"/>
        <v>4.3086969432361002</v>
      </c>
      <c r="Y490" s="217">
        <f t="shared" si="92"/>
        <v>8.7949192504993992</v>
      </c>
      <c r="Z490" s="217">
        <f t="shared" si="93"/>
        <v>-0.13010006251291806</v>
      </c>
      <c r="AA490" s="217">
        <f t="shared" si="108"/>
        <v>4.3086969432361002</v>
      </c>
      <c r="AB490" s="217">
        <f t="shared" si="94"/>
        <v>8.7949192504993992</v>
      </c>
      <c r="AC490" s="217">
        <f t="shared" si="95"/>
        <v>-0.13010006251291806</v>
      </c>
      <c r="AD490" s="217">
        <f t="shared" si="102"/>
        <v>4.3664642152293833</v>
      </c>
      <c r="AE490" s="217">
        <f t="shared" si="96"/>
        <v>2.3665821968084089E-2</v>
      </c>
      <c r="AF490" s="217">
        <f t="shared" si="97"/>
        <v>-3.5452902032115041E-2</v>
      </c>
      <c r="AG490" s="217">
        <f t="shared" si="84"/>
        <v>4.3664642152293833</v>
      </c>
      <c r="AH490" s="284">
        <f t="shared" si="98"/>
        <v>-1.9271362872179232E-2</v>
      </c>
      <c r="AI490" s="284">
        <f t="shared" si="99"/>
        <v>6.4898024362767259E-3</v>
      </c>
    </row>
    <row r="491" spans="1:35" x14ac:dyDescent="0.25">
      <c r="A491" s="283">
        <v>2020</v>
      </c>
      <c r="B491" s="283">
        <v>7</v>
      </c>
      <c r="C491" s="217">
        <v>11.383887635397329</v>
      </c>
      <c r="D491" s="217">
        <f>C491/Economics!E491</f>
        <v>4.2939804978778193</v>
      </c>
      <c r="E491" s="217">
        <f t="shared" si="101"/>
        <v>4.3037914614500066</v>
      </c>
      <c r="F491" s="217">
        <f>C491/C$311</f>
        <v>1.2702696841160737</v>
      </c>
      <c r="G491" s="217">
        <f>D491/D$311</f>
        <v>0.94199568672953082</v>
      </c>
      <c r="H491" s="284">
        <f t="shared" si="111"/>
        <v>22.987273391178107</v>
      </c>
      <c r="I491" s="284">
        <f t="shared" si="112"/>
        <v>-3.2597002750697204</v>
      </c>
      <c r="J491" s="284">
        <f t="shared" si="100"/>
        <v>10.491760591008997</v>
      </c>
      <c r="K491" s="284">
        <f t="shared" si="87"/>
        <v>-1.8549816998698749</v>
      </c>
      <c r="L491" s="217">
        <f t="shared" si="103"/>
        <v>11.346099284181312</v>
      </c>
      <c r="M491" s="217">
        <f t="shared" si="104"/>
        <v>4.3170655615757934</v>
      </c>
      <c r="N491" s="284">
        <f t="shared" si="109"/>
        <v>15.048541020730779</v>
      </c>
      <c r="O491" s="217">
        <f t="shared" si="110"/>
        <v>4.7136235307434635</v>
      </c>
      <c r="P491" s="284">
        <f t="shared" si="88"/>
        <v>6.6932298215667814</v>
      </c>
      <c r="Q491" s="217">
        <f t="shared" si="89"/>
        <v>2.0677179156699013</v>
      </c>
      <c r="R491" s="284">
        <f t="shared" si="113"/>
        <v>23.22040208280395</v>
      </c>
      <c r="S491" s="284">
        <f t="shared" si="114"/>
        <v>-3.4291875679533259</v>
      </c>
      <c r="T491" s="217">
        <f t="shared" si="105"/>
        <v>4.3134893901163585</v>
      </c>
      <c r="U491" s="217">
        <f t="shared" si="90"/>
        <v>7.8188888726865455</v>
      </c>
      <c r="V491" s="217">
        <f t="shared" si="91"/>
        <v>0.89037052060674249</v>
      </c>
      <c r="W491" s="217">
        <f t="shared" si="106"/>
        <v>4.3664642152293833</v>
      </c>
      <c r="X491" s="217">
        <f t="shared" si="107"/>
        <v>4.2983919505409514</v>
      </c>
      <c r="Y491" s="217">
        <f t="shared" si="92"/>
        <v>8.7949192504993992</v>
      </c>
      <c r="Z491" s="217">
        <f t="shared" si="93"/>
        <v>-0.1404050552080669</v>
      </c>
      <c r="AA491" s="217">
        <f t="shared" si="108"/>
        <v>4.2983919505409514</v>
      </c>
      <c r="AB491" s="217">
        <f t="shared" si="94"/>
        <v>8.7949192504993992</v>
      </c>
      <c r="AC491" s="217">
        <f t="shared" si="95"/>
        <v>-0.1404050552080669</v>
      </c>
      <c r="AD491" s="217">
        <f t="shared" si="102"/>
        <v>4.3664642152293833</v>
      </c>
      <c r="AE491" s="217">
        <f t="shared" si="96"/>
        <v>2.3665821968084089E-2</v>
      </c>
      <c r="AF491" s="217">
        <f t="shared" si="97"/>
        <v>-3.248872729434904E-2</v>
      </c>
      <c r="AG491" s="217">
        <f t="shared" si="84"/>
        <v>4.3664642152293833</v>
      </c>
      <c r="AH491" s="284">
        <f t="shared" si="98"/>
        <v>-1.9271362872179232E-2</v>
      </c>
      <c r="AI491" s="284">
        <f t="shared" si="99"/>
        <v>7.1889833876044307E-3</v>
      </c>
    </row>
    <row r="492" spans="1:35" x14ac:dyDescent="0.25">
      <c r="A492" s="283">
        <v>2020</v>
      </c>
      <c r="B492" s="283">
        <v>8</v>
      </c>
      <c r="C492" s="217">
        <v>11.391509164622171</v>
      </c>
      <c r="D492" s="217">
        <f>C492/Economics!E492</f>
        <v>4.2894202467208196</v>
      </c>
      <c r="E492" s="217">
        <f t="shared" si="101"/>
        <v>4.2954013826009074</v>
      </c>
      <c r="F492" s="217">
        <f>C492/C$312</f>
        <v>1.2686658502913517</v>
      </c>
      <c r="G492" s="217">
        <f>D492/D$312</f>
        <v>0.9430042013319363</v>
      </c>
      <c r="H492" s="284">
        <f t="shared" si="111"/>
        <v>22.994894920402949</v>
      </c>
      <c r="I492" s="284">
        <f t="shared" si="112"/>
        <v>-3.2597002750697204</v>
      </c>
      <c r="J492" s="284">
        <f t="shared" si="100"/>
        <v>10.491760591008997</v>
      </c>
      <c r="K492" s="284">
        <f t="shared" si="87"/>
        <v>-1.8595419510268747</v>
      </c>
      <c r="L492" s="217">
        <f t="shared" si="103"/>
        <v>11.360786775029558</v>
      </c>
      <c r="M492" s="217">
        <f t="shared" si="104"/>
        <v>4.3161108024872084</v>
      </c>
      <c r="N492" s="284">
        <f t="shared" si="109"/>
        <v>15.063228511579025</v>
      </c>
      <c r="O492" s="217">
        <f t="shared" si="110"/>
        <v>4.7136235307434635</v>
      </c>
      <c r="P492" s="284">
        <f t="shared" si="88"/>
        <v>6.6932298215667814</v>
      </c>
      <c r="Q492" s="217">
        <f t="shared" si="89"/>
        <v>2.0667631565813163</v>
      </c>
      <c r="R492" s="284">
        <f t="shared" si="113"/>
        <v>23.228023612028792</v>
      </c>
      <c r="S492" s="284">
        <f t="shared" si="114"/>
        <v>-3.4291875679533259</v>
      </c>
      <c r="T492" s="217">
        <f t="shared" si="105"/>
        <v>4.3001986577677096</v>
      </c>
      <c r="U492" s="217">
        <f t="shared" si="90"/>
        <v>7.8188888726865455</v>
      </c>
      <c r="V492" s="217">
        <f t="shared" si="91"/>
        <v>0.87707978825809363</v>
      </c>
      <c r="W492" s="217">
        <f t="shared" si="106"/>
        <v>4.3664642152293833</v>
      </c>
      <c r="X492" s="217">
        <f t="shared" si="107"/>
        <v>4.291700372299319</v>
      </c>
      <c r="Y492" s="217">
        <f t="shared" si="92"/>
        <v>8.7949192504993992</v>
      </c>
      <c r="Z492" s="217">
        <f t="shared" si="93"/>
        <v>-0.14709663344969925</v>
      </c>
      <c r="AA492" s="217">
        <f t="shared" si="108"/>
        <v>4.291700372299319</v>
      </c>
      <c r="AB492" s="217">
        <f t="shared" si="94"/>
        <v>8.7949192504993992</v>
      </c>
      <c r="AC492" s="217">
        <f t="shared" si="95"/>
        <v>-0.14709663344969925</v>
      </c>
      <c r="AD492" s="217">
        <f t="shared" si="102"/>
        <v>4.3664642152293833</v>
      </c>
      <c r="AE492" s="217">
        <f t="shared" si="96"/>
        <v>2.3665821968084089E-2</v>
      </c>
      <c r="AF492" s="217">
        <f t="shared" si="97"/>
        <v>-2.822607312508385E-2</v>
      </c>
      <c r="AG492" s="217">
        <f t="shared" si="84"/>
        <v>4.3664642152293833</v>
      </c>
      <c r="AH492" s="284">
        <f t="shared" si="98"/>
        <v>-1.9271362872179232E-2</v>
      </c>
      <c r="AI492" s="284">
        <f t="shared" si="99"/>
        <v>7.8142538091556801E-3</v>
      </c>
    </row>
    <row r="493" spans="1:35" x14ac:dyDescent="0.25">
      <c r="A493" s="283">
        <v>2020</v>
      </c>
      <c r="B493" s="283">
        <v>9</v>
      </c>
      <c r="C493" s="217">
        <v>11.383781082658151</v>
      </c>
      <c r="D493" s="217">
        <f>C493/Economics!E493</f>
        <v>4.2790304807805155</v>
      </c>
      <c r="E493" s="217">
        <f t="shared" si="101"/>
        <v>4.2874770751263851</v>
      </c>
      <c r="F493" s="217">
        <f>C493/C$313</f>
        <v>1.2708314999972758</v>
      </c>
      <c r="G493" s="217">
        <f>D493/D$313</f>
        <v>0.9458267622373866</v>
      </c>
      <c r="H493" s="284">
        <f t="shared" si="111"/>
        <v>22.994894920402949</v>
      </c>
      <c r="I493" s="284">
        <f t="shared" si="112"/>
        <v>-3.2674283570337401</v>
      </c>
      <c r="J493" s="284">
        <f t="shared" si="100"/>
        <v>10.491760591008997</v>
      </c>
      <c r="K493" s="284">
        <f t="shared" si="87"/>
        <v>-1.8699317169671787</v>
      </c>
      <c r="L493" s="217">
        <f t="shared" si="103"/>
        <v>11.375528673471521</v>
      </c>
      <c r="M493" s="217">
        <f t="shared" si="104"/>
        <v>4.3151690350262415</v>
      </c>
      <c r="N493" s="284">
        <f t="shared" si="109"/>
        <v>15.077970410020988</v>
      </c>
      <c r="O493" s="217">
        <f t="shared" si="110"/>
        <v>4.7136235307434635</v>
      </c>
      <c r="P493" s="284">
        <f t="shared" si="88"/>
        <v>6.6932298215667814</v>
      </c>
      <c r="Q493" s="217">
        <f t="shared" si="89"/>
        <v>2.0658213891203494</v>
      </c>
      <c r="R493" s="284">
        <f t="shared" si="113"/>
        <v>23.228023612028792</v>
      </c>
      <c r="S493" s="284">
        <f t="shared" si="114"/>
        <v>-3.4369156499173457</v>
      </c>
      <c r="T493" s="217">
        <f t="shared" si="105"/>
        <v>4.2913086571458097</v>
      </c>
      <c r="U493" s="217">
        <f t="shared" si="90"/>
        <v>7.8188888726865455</v>
      </c>
      <c r="V493" s="217">
        <f t="shared" si="91"/>
        <v>0.8681897876361937</v>
      </c>
      <c r="W493" s="217">
        <f t="shared" si="106"/>
        <v>4.3664642152293833</v>
      </c>
      <c r="X493" s="217">
        <f t="shared" si="107"/>
        <v>4.284225363750668</v>
      </c>
      <c r="Y493" s="217">
        <f t="shared" si="92"/>
        <v>8.7949192504993992</v>
      </c>
      <c r="Z493" s="217">
        <f t="shared" si="93"/>
        <v>-0.15457164199835027</v>
      </c>
      <c r="AA493" s="217">
        <f t="shared" si="108"/>
        <v>4.284225363750668</v>
      </c>
      <c r="AB493" s="217">
        <f t="shared" si="94"/>
        <v>8.7949192504993992</v>
      </c>
      <c r="AC493" s="217">
        <f t="shared" si="95"/>
        <v>-0.15457164199835027</v>
      </c>
      <c r="AD493" s="217">
        <f t="shared" si="102"/>
        <v>4.3664642152293833</v>
      </c>
      <c r="AE493" s="217">
        <f t="shared" si="96"/>
        <v>2.3665821968084089E-2</v>
      </c>
      <c r="AF493" s="217">
        <f t="shared" si="97"/>
        <v>-3.4055587908388141E-2</v>
      </c>
      <c r="AG493" s="217">
        <f t="shared" si="84"/>
        <v>4.3664642152293833</v>
      </c>
      <c r="AH493" s="284">
        <f t="shared" si="98"/>
        <v>-1.9271362872179232E-2</v>
      </c>
      <c r="AI493" s="284">
        <f t="shared" si="99"/>
        <v>7.9701533405813763E-3</v>
      </c>
    </row>
    <row r="494" spans="1:35" x14ac:dyDescent="0.25">
      <c r="A494" s="283">
        <v>2020</v>
      </c>
      <c r="B494" s="283">
        <v>10</v>
      </c>
      <c r="C494" s="217">
        <v>11.43215819494754</v>
      </c>
      <c r="D494" s="217">
        <f>C494/Economics!E494</f>
        <v>4.2897645558783779</v>
      </c>
      <c r="E494" s="217">
        <f>AVERAGE(D492:D494)</f>
        <v>4.2860717611265713</v>
      </c>
      <c r="F494" s="217">
        <f>C494/C$314</f>
        <v>1.2839602102610563</v>
      </c>
      <c r="G494" s="217">
        <f>D494/D$314</f>
        <v>0.95602978774524472</v>
      </c>
      <c r="H494" s="284">
        <f t="shared" si="111"/>
        <v>23.043272032692336</v>
      </c>
      <c r="I494" s="284">
        <f t="shared" si="112"/>
        <v>-3.2674283570337401</v>
      </c>
      <c r="J494" s="284">
        <f t="shared" si="100"/>
        <v>10.502494666106859</v>
      </c>
      <c r="K494" s="284">
        <f t="shared" si="87"/>
        <v>-1.8699317169671787</v>
      </c>
      <c r="L494" s="217">
        <f t="shared" si="103"/>
        <v>11.39036708712422</v>
      </c>
      <c r="M494" s="217">
        <f t="shared" si="104"/>
        <v>4.3141174590663409</v>
      </c>
      <c r="N494" s="284">
        <f t="shared" si="109"/>
        <v>15.092808823673687</v>
      </c>
      <c r="O494" s="217">
        <f t="shared" si="110"/>
        <v>4.7136235307434635</v>
      </c>
      <c r="P494" s="284">
        <f t="shared" si="88"/>
        <v>6.6932298215667814</v>
      </c>
      <c r="Q494" s="217">
        <f t="shared" si="89"/>
        <v>2.0647698131604488</v>
      </c>
      <c r="R494" s="284">
        <f t="shared" si="113"/>
        <v>23.276400724318179</v>
      </c>
      <c r="S494" s="284">
        <f t="shared" si="114"/>
        <v>-3.4369156499173457</v>
      </c>
      <c r="T494" s="217">
        <f t="shared" si="105"/>
        <v>4.2880489453143831</v>
      </c>
      <c r="U494" s="217">
        <f t="shared" si="90"/>
        <v>7.8188888726865455</v>
      </c>
      <c r="V494" s="217">
        <f t="shared" si="91"/>
        <v>0.86493007580476711</v>
      </c>
      <c r="W494" s="217">
        <f t="shared" si="106"/>
        <v>4.3664642152293833</v>
      </c>
      <c r="X494" s="217">
        <f t="shared" si="107"/>
        <v>4.2843975183294472</v>
      </c>
      <c r="Y494" s="217">
        <f t="shared" si="92"/>
        <v>8.7950914050781783</v>
      </c>
      <c r="Z494" s="217">
        <f t="shared" si="93"/>
        <v>-0.15457164199835027</v>
      </c>
      <c r="AA494" s="217">
        <f t="shared" si="108"/>
        <v>4.2843975183294472</v>
      </c>
      <c r="AB494" s="217">
        <f t="shared" si="94"/>
        <v>8.7950914050781783</v>
      </c>
      <c r="AC494" s="217">
        <f t="shared" si="95"/>
        <v>-0.15457164199835027</v>
      </c>
      <c r="AD494" s="217">
        <f t="shared" si="102"/>
        <v>4.3664642152293833</v>
      </c>
      <c r="AE494" s="217">
        <f t="shared" si="96"/>
        <v>2.3665821968084089E-2</v>
      </c>
      <c r="AF494" s="217">
        <f t="shared" si="97"/>
        <v>-1.2931746870221694E-2</v>
      </c>
      <c r="AG494" s="217">
        <f t="shared" si="84"/>
        <v>4.3664642152293833</v>
      </c>
      <c r="AH494" s="284">
        <f t="shared" si="98"/>
        <v>-1.9271362872179232E-2</v>
      </c>
      <c r="AI494" s="284">
        <f t="shared" si="99"/>
        <v>6.6524513533749996E-3</v>
      </c>
    </row>
    <row r="495" spans="1:35" x14ac:dyDescent="0.25">
      <c r="A495" s="283">
        <v>2020</v>
      </c>
      <c r="B495" s="283">
        <v>11</v>
      </c>
      <c r="C495" s="217">
        <v>11.451414231374075</v>
      </c>
      <c r="D495" s="217">
        <f>C495/Economics!E495</f>
        <v>4.2890004780535858</v>
      </c>
      <c r="E495" s="217">
        <f>AVERAGE(D493:D495)</f>
        <v>4.2859318382374934</v>
      </c>
      <c r="F495" s="217">
        <f>C495/C$315</f>
        <v>1.2704611376125425</v>
      </c>
      <c r="G495" s="217">
        <f>D495/D$315</f>
        <v>0.94588311943932935</v>
      </c>
      <c r="H495" s="284">
        <f t="shared" si="111"/>
        <v>23.062528069118869</v>
      </c>
      <c r="I495" s="284">
        <f t="shared" si="112"/>
        <v>-3.2674283570337401</v>
      </c>
      <c r="J495" s="284">
        <f t="shared" si="100"/>
        <v>10.502494666106859</v>
      </c>
      <c r="K495" s="284">
        <f t="shared" si="87"/>
        <v>-1.8706957947919709</v>
      </c>
      <c r="L495" s="217">
        <f t="shared" si="103"/>
        <v>11.405368889423483</v>
      </c>
      <c r="M495" s="217">
        <f t="shared" si="104"/>
        <v>4.3128614149944591</v>
      </c>
      <c r="N495" s="284">
        <f t="shared" si="109"/>
        <v>15.107810625972951</v>
      </c>
      <c r="O495" s="217">
        <f t="shared" si="110"/>
        <v>4.7136235307434635</v>
      </c>
      <c r="P495" s="284">
        <f t="shared" si="88"/>
        <v>6.6932298215667814</v>
      </c>
      <c r="Q495" s="217">
        <f t="shared" si="89"/>
        <v>2.063513769088567</v>
      </c>
      <c r="R495" s="284">
        <f t="shared" si="113"/>
        <v>23.295656760744713</v>
      </c>
      <c r="S495" s="284">
        <f t="shared" si="114"/>
        <v>-3.4369156499173457</v>
      </c>
      <c r="T495" s="217">
        <f t="shared" si="105"/>
        <v>4.2868039403583253</v>
      </c>
      <c r="U495" s="217">
        <f t="shared" si="90"/>
        <v>7.8188888726865455</v>
      </c>
      <c r="V495" s="217">
        <f t="shared" si="91"/>
        <v>0.86368507084870938</v>
      </c>
      <c r="W495" s="217">
        <f t="shared" si="106"/>
        <v>4.3664642152293833</v>
      </c>
      <c r="X495" s="217">
        <f t="shared" si="107"/>
        <v>4.2893825169659818</v>
      </c>
      <c r="Y495" s="217">
        <f t="shared" si="92"/>
        <v>8.8000764037147121</v>
      </c>
      <c r="Z495" s="217">
        <f t="shared" si="93"/>
        <v>-0.15457164199835027</v>
      </c>
      <c r="AA495" s="217">
        <f t="shared" si="108"/>
        <v>4.2893825169659818</v>
      </c>
      <c r="AB495" s="217">
        <f t="shared" si="94"/>
        <v>8.8000764037147121</v>
      </c>
      <c r="AC495" s="217">
        <f t="shared" si="95"/>
        <v>-0.15457164199835027</v>
      </c>
      <c r="AD495" s="217">
        <f t="shared" si="102"/>
        <v>4.3664642152293833</v>
      </c>
      <c r="AE495" s="217">
        <f t="shared" si="96"/>
        <v>2.3665821968084089E-2</v>
      </c>
      <c r="AF495" s="217">
        <f t="shared" si="97"/>
        <v>-2.4429899792876242E-2</v>
      </c>
      <c r="AG495" s="217">
        <f t="shared" si="84"/>
        <v>4.3664642152293833</v>
      </c>
      <c r="AH495" s="284">
        <f t="shared" si="98"/>
        <v>-1.9271362872179232E-2</v>
      </c>
      <c r="AI495" s="284">
        <f t="shared" si="99"/>
        <v>4.1988340095917565E-3</v>
      </c>
    </row>
    <row r="496" spans="1:35" x14ac:dyDescent="0.25">
      <c r="A496" s="283">
        <v>2020</v>
      </c>
      <c r="B496" s="283">
        <v>12</v>
      </c>
      <c r="C496" s="217">
        <v>11.421374921705903</v>
      </c>
      <c r="D496" s="217">
        <f>C496/Economics!E496</f>
        <v>4.2698530185532864</v>
      </c>
      <c r="E496" s="217">
        <f>AVERAGE(D494:D496)</f>
        <v>4.2828726841617497</v>
      </c>
      <c r="F496" s="217">
        <f>C496/C$316</f>
        <v>1.2902925957159657</v>
      </c>
      <c r="G496" s="217">
        <f>D496/D$316</f>
        <v>0.96037960902673924</v>
      </c>
      <c r="H496" s="284">
        <f>IF(C496&gt;C495,(H495+(C496-C495)),H495)</f>
        <v>23.062528069118869</v>
      </c>
      <c r="I496" s="284">
        <f>IF(C496&lt;C495,(I495+(C496-C495)),I495)</f>
        <v>-3.2974676667019125</v>
      </c>
      <c r="J496" s="284">
        <f>IF(D496&gt;D495,(J495+(D496-D495)),J495)</f>
        <v>10.502494666106859</v>
      </c>
      <c r="K496" s="284">
        <f>IF(D496&lt;D495,(K495+(D496-D495)),K495)</f>
        <v>-1.8898432542922703</v>
      </c>
      <c r="L496" s="217">
        <f t="shared" si="103"/>
        <v>11.420404374449951</v>
      </c>
      <c r="M496" s="217">
        <f t="shared" si="104"/>
        <v>4.3113347534849469</v>
      </c>
      <c r="N496" s="284">
        <f>IF(L496&gt;L495,(N495+(L496-L495)),N495)</f>
        <v>15.122846110999419</v>
      </c>
      <c r="O496" s="217">
        <f t="shared" si="110"/>
        <v>4.7136235307434635</v>
      </c>
      <c r="P496" s="284">
        <f t="shared" si="88"/>
        <v>6.6932298215667814</v>
      </c>
      <c r="Q496" s="217">
        <f t="shared" si="89"/>
        <v>2.0619871075790548</v>
      </c>
      <c r="R496" s="284">
        <f t="shared" si="113"/>
        <v>23.295656760744713</v>
      </c>
      <c r="S496" s="284">
        <f t="shared" si="114"/>
        <v>-3.466954959585518</v>
      </c>
      <c r="T496" s="217">
        <f t="shared" si="105"/>
        <v>4.2819121333164416</v>
      </c>
      <c r="U496" s="217">
        <f t="shared" si="90"/>
        <v>7.8188888726865455</v>
      </c>
      <c r="V496" s="217">
        <f t="shared" si="91"/>
        <v>0.85879326380682564</v>
      </c>
      <c r="W496" s="217">
        <f t="shared" si="106"/>
        <v>4.3664642152293833</v>
      </c>
      <c r="X496" s="217">
        <f t="shared" si="107"/>
        <v>4.2794267483034361</v>
      </c>
      <c r="Y496" s="217">
        <f t="shared" si="92"/>
        <v>8.8000764037147121</v>
      </c>
      <c r="Z496" s="217">
        <f t="shared" si="93"/>
        <v>-0.16452741066089605</v>
      </c>
      <c r="AA496" s="217">
        <f t="shared" si="108"/>
        <v>4.2794267483034361</v>
      </c>
      <c r="AB496" s="217">
        <f t="shared" si="94"/>
        <v>8.8000764037147121</v>
      </c>
      <c r="AC496" s="217">
        <f t="shared" si="95"/>
        <v>-0.16452741066089605</v>
      </c>
      <c r="AD496" s="217">
        <f t="shared" si="102"/>
        <v>4.3664642152293833</v>
      </c>
      <c r="AE496" s="217">
        <f t="shared" si="96"/>
        <v>2.3665821968084089E-2</v>
      </c>
      <c r="AF496" s="217">
        <f t="shared" si="97"/>
        <v>-4.2813281468383479E-2</v>
      </c>
      <c r="AG496" s="217">
        <f t="shared" si="84"/>
        <v>4.3664642152293833</v>
      </c>
      <c r="AH496" s="284">
        <f t="shared" si="98"/>
        <v>-1.9271362872179232E-2</v>
      </c>
      <c r="AI496" s="284">
        <f t="shared" si="99"/>
        <v>9.5142475804177451E-4</v>
      </c>
    </row>
    <row r="497" spans="1:35" x14ac:dyDescent="0.25">
      <c r="A497" s="283">
        <v>2021</v>
      </c>
      <c r="B497" s="283">
        <v>1</v>
      </c>
      <c r="C497" s="217">
        <f>VLOOKUP(A497,Annual_Price!A:R,18,FALSE)*C485</f>
        <v>11.696920194062971</v>
      </c>
      <c r="D497" s="217">
        <f>C497/Economics!E497</f>
        <v>4.3644442913197707</v>
      </c>
      <c r="E497" s="217">
        <f>AVERAGE(D495:D497)</f>
        <v>4.3077659293088812</v>
      </c>
      <c r="F497" s="217">
        <f>C497/C$305</f>
        <v>1.3436956013909567</v>
      </c>
      <c r="G497" s="217">
        <f>D497/D$305</f>
        <v>0.96446871046445848</v>
      </c>
      <c r="H497" s="284">
        <f>IF(C497&gt;C496,(H496+(C497-C496)),H496)</f>
        <v>23.338073341475937</v>
      </c>
      <c r="I497" s="284">
        <f t="shared" ref="I497:I560" si="115">IF(C497&lt;C496,(I496+(C497-C496)),I496)</f>
        <v>-3.2974676667019125</v>
      </c>
      <c r="J497" s="284">
        <f t="shared" ref="J497:J560" si="116">IF(D497&gt;D496,(J496+(D497-D496)),J496)</f>
        <v>10.597085938873343</v>
      </c>
      <c r="K497" s="284">
        <f>IF(D497&lt;D496,(K496+(D497-D496)),K496)</f>
        <v>-1.8898432542922703</v>
      </c>
      <c r="L497" s="217">
        <f>AVERAGE(C486:C497)</f>
        <v>11.446794931784963</v>
      </c>
      <c r="M497" s="217">
        <f>AVERAGE(D486:D497)</f>
        <v>4.3136836882766607</v>
      </c>
      <c r="N497" s="284">
        <f t="shared" ref="N497:N560" si="117">IF(L497&gt;L496,(N496+(L497-L496)),N496)</f>
        <v>15.14923666833443</v>
      </c>
      <c r="O497" s="217">
        <f t="shared" si="110"/>
        <v>4.7136235307434635</v>
      </c>
      <c r="P497" s="284">
        <f t="shared" si="88"/>
        <v>6.6955787563584952</v>
      </c>
      <c r="Q497" s="217">
        <f t="shared" si="89"/>
        <v>2.0619871075790548</v>
      </c>
      <c r="R497" s="284">
        <f t="shared" si="113"/>
        <v>23.57120203310178</v>
      </c>
      <c r="S497" s="284">
        <f t="shared" si="114"/>
        <v>-3.466954959585518</v>
      </c>
      <c r="T497" s="217">
        <f t="shared" si="105"/>
        <v>4.3032655859512552</v>
      </c>
      <c r="U497" s="217">
        <f t="shared" si="90"/>
        <v>7.8402423253213591</v>
      </c>
      <c r="V497" s="217">
        <f t="shared" si="91"/>
        <v>0.85879326380682564</v>
      </c>
      <c r="W497" s="217">
        <f>MAX(D486:D497)</f>
        <v>4.3664642152293833</v>
      </c>
      <c r="X497" s="217">
        <f>AVERAGE(D496:D497)</f>
        <v>4.3171486549365286</v>
      </c>
      <c r="Y497" s="217">
        <f t="shared" si="92"/>
        <v>8.8377983103478037</v>
      </c>
      <c r="Z497" s="217">
        <f t="shared" si="93"/>
        <v>-0.16452741066089605</v>
      </c>
      <c r="AA497" s="217">
        <f t="shared" si="108"/>
        <v>4.3171486549365286</v>
      </c>
      <c r="AB497" s="217">
        <f t="shared" si="94"/>
        <v>8.8377983103478037</v>
      </c>
      <c r="AC497" s="217">
        <f t="shared" si="95"/>
        <v>-0.16452741066089605</v>
      </c>
      <c r="AD497" s="217">
        <f t="shared" si="102"/>
        <v>4.3929115138411508</v>
      </c>
      <c r="AE497" s="217">
        <f t="shared" si="96"/>
        <v>5.0113120579851511E-2</v>
      </c>
      <c r="AF497" s="217">
        <f>D497-D496-AE497</f>
        <v>4.4478152186632869E-2</v>
      </c>
      <c r="AG497" s="217">
        <f t="shared" ref="AG497:AG560" si="118">MAX(D486:D497)</f>
        <v>4.3664642152293833</v>
      </c>
      <c r="AH497" s="284">
        <f t="shared" si="98"/>
        <v>-1.9271362872179232E-2</v>
      </c>
      <c r="AI497" s="284">
        <f t="shared" si="99"/>
        <v>4.7458580372742531E-2</v>
      </c>
    </row>
    <row r="498" spans="1:35" x14ac:dyDescent="0.25">
      <c r="A498" s="283">
        <v>2021</v>
      </c>
      <c r="B498" s="283">
        <v>2</v>
      </c>
      <c r="C498" s="217">
        <f>VLOOKUP(A498,Annual_Price!A:R,18,FALSE)*C486</f>
        <v>11.795899278441969</v>
      </c>
      <c r="D498" s="217">
        <f>C498/Economics!E498</f>
        <v>4.3929115138411508</v>
      </c>
      <c r="E498" s="217">
        <f t="shared" ref="E498:E560" si="119">AVERAGE(D496:D498)</f>
        <v>4.3424029412380696</v>
      </c>
      <c r="F498" s="217">
        <f>C498/C$306</f>
        <v>1.3318533999875906</v>
      </c>
      <c r="G498" s="217">
        <f>D498/D$306</f>
        <v>0.95553083760214363</v>
      </c>
      <c r="H498" s="284">
        <f>IF(C498&gt;C497,(H497+(C498-C497)),H497)</f>
        <v>23.437052425854937</v>
      </c>
      <c r="I498" s="284">
        <f t="shared" si="115"/>
        <v>-3.2974676667019125</v>
      </c>
      <c r="J498" s="284">
        <f t="shared" si="116"/>
        <v>10.625553161394723</v>
      </c>
      <c r="K498" s="284">
        <f t="shared" ref="K498:K560" si="120">IF(D498&lt;D497,(K497+(D498-D497)),K497)</f>
        <v>-1.8898432542922703</v>
      </c>
      <c r="L498" s="217">
        <f t="shared" si="103"/>
        <v>11.473408805442382</v>
      </c>
      <c r="M498" s="217">
        <f t="shared" si="104"/>
        <v>4.3158876298276416</v>
      </c>
      <c r="N498" s="284">
        <f t="shared" si="117"/>
        <v>15.175850541991849</v>
      </c>
      <c r="O498" s="217">
        <f t="shared" si="110"/>
        <v>4.7136235307434635</v>
      </c>
      <c r="P498" s="284">
        <f t="shared" ref="P498:P561" si="121">IF(M498&gt;M497,(P497+(M498-M497)),P497)</f>
        <v>6.6977826979094761</v>
      </c>
      <c r="Q498" s="217">
        <f t="shared" ref="Q498:Q561" si="122">IF(M498&lt;M497,(Q497+(M498-M497)),Q497)</f>
        <v>2.0619871075790548</v>
      </c>
      <c r="R498" s="284">
        <f t="shared" si="113"/>
        <v>23.67018111748078</v>
      </c>
      <c r="S498" s="284">
        <f t="shared" si="114"/>
        <v>-3.466954959585518</v>
      </c>
      <c r="T498" s="217">
        <f t="shared" si="105"/>
        <v>4.329052325441948</v>
      </c>
      <c r="U498" s="217">
        <f t="shared" ref="U498:U561" si="123">IF(T498&gt;T497,(U497+(T498-T497)),U497)</f>
        <v>7.8660290648120519</v>
      </c>
      <c r="V498" s="217">
        <f t="shared" ref="V498:V561" si="124">IF(T498&lt;T497,(V497+(T498-T497)),V497)</f>
        <v>0.85879326380682564</v>
      </c>
      <c r="W498" s="217">
        <f t="shared" si="106"/>
        <v>4.3929115138411508</v>
      </c>
      <c r="X498" s="217">
        <f t="shared" si="107"/>
        <v>4.3786779025804607</v>
      </c>
      <c r="Y498" s="217">
        <f t="shared" si="92"/>
        <v>8.8993275579917359</v>
      </c>
      <c r="Z498" s="217">
        <f t="shared" si="93"/>
        <v>-0.16452741066089605</v>
      </c>
      <c r="AA498" s="217">
        <f t="shared" si="108"/>
        <v>4.3786779025804607</v>
      </c>
      <c r="AB498" s="217">
        <f t="shared" si="94"/>
        <v>8.8993275579917359</v>
      </c>
      <c r="AC498" s="217">
        <f t="shared" si="95"/>
        <v>-0.16452741066089605</v>
      </c>
      <c r="AD498" s="217">
        <f t="shared" si="102"/>
        <v>4.3929115138411508</v>
      </c>
      <c r="AE498" s="217">
        <f t="shared" ref="AE498:AE561" si="125">AD498-AD$304</f>
        <v>5.0113120579851511E-2</v>
      </c>
      <c r="AF498" s="217">
        <f t="shared" ref="AF498:AF561" si="126">D498-D497-AE498</f>
        <v>-2.1645898058471502E-2</v>
      </c>
      <c r="AG498" s="217">
        <f t="shared" si="118"/>
        <v>4.3929115138411508</v>
      </c>
      <c r="AH498" s="284">
        <f t="shared" ref="AH498:AH561" si="127">AG498-AG485</f>
        <v>7.1759357395881906E-3</v>
      </c>
      <c r="AI498" s="284">
        <f t="shared" ref="AI498:AI561" si="128">D498-D486-AH498</f>
        <v>1.9271362872179232E-2</v>
      </c>
    </row>
    <row r="499" spans="1:35" x14ac:dyDescent="0.25">
      <c r="A499" s="283">
        <v>2021</v>
      </c>
      <c r="B499" s="283">
        <v>3</v>
      </c>
      <c r="C499" s="217">
        <f>VLOOKUP(A499,Annual_Price!A:R,18,FALSE)*C487</f>
        <v>11.803547626694844</v>
      </c>
      <c r="D499" s="217">
        <f>C499/Economics!E499</f>
        <v>4.388078425277345</v>
      </c>
      <c r="E499" s="217">
        <f t="shared" si="119"/>
        <v>4.3818114101460885</v>
      </c>
      <c r="F499" s="217">
        <f>C499/C$307</f>
        <v>1.3144914096998135</v>
      </c>
      <c r="G499" s="217">
        <f>D499/D$307</f>
        <v>0.9432612952778352</v>
      </c>
      <c r="H499" s="284">
        <f t="shared" ref="H499:H560" si="129">IF(C499&gt;C498,(H498+(C499-C498)),H498)</f>
        <v>23.444700774107812</v>
      </c>
      <c r="I499" s="284">
        <f t="shared" si="115"/>
        <v>-3.2974676667019125</v>
      </c>
      <c r="J499" s="284">
        <f t="shared" si="116"/>
        <v>10.625553161394723</v>
      </c>
      <c r="K499" s="284">
        <f t="shared" si="120"/>
        <v>-1.894676342856076</v>
      </c>
      <c r="L499" s="217">
        <f t="shared" si="103"/>
        <v>11.500039935280894</v>
      </c>
      <c r="M499" s="217">
        <f t="shared" si="104"/>
        <v>4.3180383809075229</v>
      </c>
      <c r="N499" s="284">
        <f t="shared" si="117"/>
        <v>15.202481671830361</v>
      </c>
      <c r="O499" s="217">
        <f t="shared" si="110"/>
        <v>4.7136235307434635</v>
      </c>
      <c r="P499" s="284">
        <f t="shared" si="121"/>
        <v>6.6999334489893574</v>
      </c>
      <c r="Q499" s="217">
        <f t="shared" si="122"/>
        <v>2.0619871075790548</v>
      </c>
      <c r="R499" s="284">
        <f t="shared" si="113"/>
        <v>23.677829465733655</v>
      </c>
      <c r="S499" s="284">
        <f t="shared" si="114"/>
        <v>-3.466954959585518</v>
      </c>
      <c r="T499" s="217">
        <f t="shared" si="105"/>
        <v>4.3538218122478884</v>
      </c>
      <c r="U499" s="217">
        <f t="shared" si="123"/>
        <v>7.8907985516179924</v>
      </c>
      <c r="V499" s="217">
        <f t="shared" si="124"/>
        <v>0.85879326380682564</v>
      </c>
      <c r="W499" s="217">
        <f t="shared" si="106"/>
        <v>4.3929115138411508</v>
      </c>
      <c r="X499" s="217">
        <f t="shared" si="107"/>
        <v>4.3904949695592475</v>
      </c>
      <c r="Y499" s="217">
        <f t="shared" ref="Y499:Y562" si="130">IF(X499&gt;X498,(Y498+(X499-X498)),Y498)</f>
        <v>8.9111446249705217</v>
      </c>
      <c r="Z499" s="217">
        <f t="shared" ref="Z499:Z562" si="131">IF(X499&lt;X498,(Z498+(X499-X498)),Z498)</f>
        <v>-0.16452741066089605</v>
      </c>
      <c r="AA499" s="217">
        <f t="shared" si="108"/>
        <v>4.3904949695592475</v>
      </c>
      <c r="AB499" s="217">
        <f t="shared" ref="AB499:AB562" si="132">IF(AA499&gt;AA498,(AB498+(AA499-AA498)),AB498)</f>
        <v>8.9111446249705217</v>
      </c>
      <c r="AC499" s="217">
        <f t="shared" ref="AC499:AC562" si="133">IF(AA499&lt;AA498,(AC498+(AA499-AA498)),AC498)</f>
        <v>-0.16452741066089605</v>
      </c>
      <c r="AD499" s="217">
        <f t="shared" si="102"/>
        <v>4.3929115138411508</v>
      </c>
      <c r="AE499" s="217">
        <f t="shared" si="125"/>
        <v>5.0113120579851511E-2</v>
      </c>
      <c r="AF499" s="217">
        <f t="shared" si="126"/>
        <v>-5.4946209143657221E-2</v>
      </c>
      <c r="AG499" s="217">
        <f t="shared" si="118"/>
        <v>4.3929115138411508</v>
      </c>
      <c r="AH499" s="284">
        <f t="shared" si="127"/>
        <v>1.3421660377468392E-2</v>
      </c>
      <c r="AI499" s="284">
        <f t="shared" si="128"/>
        <v>1.2387352581118449E-2</v>
      </c>
    </row>
    <row r="500" spans="1:35" x14ac:dyDescent="0.25">
      <c r="A500" s="283">
        <v>2021</v>
      </c>
      <c r="B500" s="283">
        <v>4</v>
      </c>
      <c r="C500" s="217">
        <f>VLOOKUP(A500,Annual_Price!A:R,18,FALSE)*C488</f>
        <v>11.771665536059503</v>
      </c>
      <c r="D500" s="217">
        <f>C500/Economics!E500</f>
        <v>4.3676132704934343</v>
      </c>
      <c r="E500" s="217">
        <f t="shared" si="119"/>
        <v>4.3828677365373094</v>
      </c>
      <c r="F500" s="217">
        <f>C500/C$308</f>
        <v>1.3140181054738811</v>
      </c>
      <c r="G500" s="217">
        <f>D500/D$308</f>
        <v>0.94419672489012485</v>
      </c>
      <c r="H500" s="284">
        <f t="shared" si="129"/>
        <v>23.444700774107812</v>
      </c>
      <c r="I500" s="284">
        <f t="shared" si="115"/>
        <v>-3.329349757337253</v>
      </c>
      <c r="J500" s="284">
        <f t="shared" si="116"/>
        <v>10.625553161394723</v>
      </c>
      <c r="K500" s="284">
        <f t="shared" si="120"/>
        <v>-1.9151414976399868</v>
      </c>
      <c r="L500" s="217">
        <f t="shared" si="103"/>
        <v>11.526599132839207</v>
      </c>
      <c r="M500" s="217">
        <f t="shared" si="104"/>
        <v>4.3201242221056919</v>
      </c>
      <c r="N500" s="284">
        <f t="shared" si="117"/>
        <v>15.229040869388674</v>
      </c>
      <c r="O500" s="217">
        <f t="shared" si="110"/>
        <v>4.7136235307434635</v>
      </c>
      <c r="P500" s="284">
        <f t="shared" si="121"/>
        <v>6.7020192901875264</v>
      </c>
      <c r="Q500" s="217">
        <f t="shared" si="122"/>
        <v>2.0619871075790548</v>
      </c>
      <c r="R500" s="284">
        <f t="shared" si="113"/>
        <v>23.677829465733655</v>
      </c>
      <c r="S500" s="284">
        <f t="shared" si="114"/>
        <v>-3.4988370502208586</v>
      </c>
      <c r="T500" s="217">
        <f t="shared" si="105"/>
        <v>4.3782618752329245</v>
      </c>
      <c r="U500" s="217">
        <f t="shared" si="123"/>
        <v>7.9152386146030285</v>
      </c>
      <c r="V500" s="217">
        <f t="shared" si="124"/>
        <v>0.85879326380682564</v>
      </c>
      <c r="W500" s="217">
        <f t="shared" si="106"/>
        <v>4.3929115138411508</v>
      </c>
      <c r="X500" s="217">
        <f t="shared" si="107"/>
        <v>4.3778458478853892</v>
      </c>
      <c r="Y500" s="217">
        <f t="shared" si="130"/>
        <v>8.9111446249705217</v>
      </c>
      <c r="Z500" s="217">
        <f t="shared" si="131"/>
        <v>-0.17717653233475428</v>
      </c>
      <c r="AA500" s="217">
        <f t="shared" si="108"/>
        <v>4.3778458478853892</v>
      </c>
      <c r="AB500" s="217">
        <f t="shared" si="132"/>
        <v>8.9111446249705217</v>
      </c>
      <c r="AC500" s="217">
        <f t="shared" si="133"/>
        <v>-0.17717653233475428</v>
      </c>
      <c r="AD500" s="217">
        <f t="shared" si="102"/>
        <v>4.3929115138411508</v>
      </c>
      <c r="AE500" s="217">
        <f t="shared" si="125"/>
        <v>5.0113120579851511E-2</v>
      </c>
      <c r="AF500" s="217">
        <f t="shared" si="126"/>
        <v>-7.0578275363762266E-2</v>
      </c>
      <c r="AG500" s="217">
        <f t="shared" si="118"/>
        <v>4.3929115138411508</v>
      </c>
      <c r="AH500" s="284">
        <f t="shared" si="127"/>
        <v>2.6447298611767422E-2</v>
      </c>
      <c r="AI500" s="284">
        <f t="shared" si="128"/>
        <v>-1.4172042337499136E-3</v>
      </c>
    </row>
    <row r="501" spans="1:35" x14ac:dyDescent="0.25">
      <c r="A501" s="283">
        <v>2021</v>
      </c>
      <c r="B501" s="283">
        <v>5</v>
      </c>
      <c r="C501" s="217">
        <f>VLOOKUP(A501,Annual_Price!A:R,18,FALSE)*C489</f>
        <v>11.716218910429173</v>
      </c>
      <c r="D501" s="217">
        <f>C501/Economics!E501</f>
        <v>4.3385617392862832</v>
      </c>
      <c r="E501" s="217">
        <f t="shared" si="119"/>
        <v>4.3647511450190208</v>
      </c>
      <c r="F501" s="217">
        <f>C501/C$309</f>
        <v>1.3099295325434046</v>
      </c>
      <c r="G501" s="217">
        <f>D501/D$309</f>
        <v>0.94376330489419558</v>
      </c>
      <c r="H501" s="284">
        <f t="shared" si="129"/>
        <v>23.444700774107812</v>
      </c>
      <c r="I501" s="284">
        <f t="shared" si="115"/>
        <v>-3.3847963829675827</v>
      </c>
      <c r="J501" s="284">
        <f t="shared" si="116"/>
        <v>10.625553161394723</v>
      </c>
      <c r="K501" s="284">
        <f t="shared" si="120"/>
        <v>-1.9441930288471378</v>
      </c>
      <c r="L501" s="217">
        <f t="shared" si="103"/>
        <v>11.553033231881974</v>
      </c>
      <c r="M501" s="217">
        <f t="shared" si="104"/>
        <v>4.3221218267738726</v>
      </c>
      <c r="N501" s="284">
        <f t="shared" si="117"/>
        <v>15.255474968431441</v>
      </c>
      <c r="O501" s="217">
        <f t="shared" si="110"/>
        <v>4.7136235307434635</v>
      </c>
      <c r="P501" s="284">
        <f t="shared" si="121"/>
        <v>6.7040168948557071</v>
      </c>
      <c r="Q501" s="217">
        <f t="shared" si="122"/>
        <v>2.0619871075790548</v>
      </c>
      <c r="R501" s="284">
        <f t="shared" si="113"/>
        <v>23.677829465733655</v>
      </c>
      <c r="S501" s="284">
        <f t="shared" si="114"/>
        <v>-3.5542836758511882</v>
      </c>
      <c r="T501" s="217">
        <f t="shared" si="105"/>
        <v>4.3717912372245529</v>
      </c>
      <c r="U501" s="217">
        <f t="shared" si="123"/>
        <v>7.9152386146030285</v>
      </c>
      <c r="V501" s="217">
        <f t="shared" si="124"/>
        <v>0.85232262579845397</v>
      </c>
      <c r="W501" s="217">
        <f t="shared" si="106"/>
        <v>4.3929115138411508</v>
      </c>
      <c r="X501" s="217">
        <f t="shared" si="107"/>
        <v>4.3530875048898583</v>
      </c>
      <c r="Y501" s="217">
        <f t="shared" si="130"/>
        <v>8.9111446249705217</v>
      </c>
      <c r="Z501" s="217">
        <f t="shared" si="131"/>
        <v>-0.2019348753302852</v>
      </c>
      <c r="AA501" s="217">
        <f t="shared" si="108"/>
        <v>4.3530875048898583</v>
      </c>
      <c r="AB501" s="217">
        <f t="shared" si="132"/>
        <v>8.9111446249705217</v>
      </c>
      <c r="AC501" s="217">
        <f t="shared" si="133"/>
        <v>-0.2019348753302852</v>
      </c>
      <c r="AD501" s="217">
        <f t="shared" si="102"/>
        <v>4.3929115138411508</v>
      </c>
      <c r="AE501" s="217">
        <f t="shared" si="125"/>
        <v>5.0113120579851511E-2</v>
      </c>
      <c r="AF501" s="217">
        <f t="shared" si="126"/>
        <v>-7.9164651787002605E-2</v>
      </c>
      <c r="AG501" s="217">
        <f t="shared" si="118"/>
        <v>4.3929115138411508</v>
      </c>
      <c r="AH501" s="284">
        <f t="shared" si="127"/>
        <v>2.6447298611767422E-2</v>
      </c>
      <c r="AI501" s="284">
        <f t="shared" si="128"/>
        <v>-2.476042593599459E-3</v>
      </c>
    </row>
    <row r="502" spans="1:35" x14ac:dyDescent="0.25">
      <c r="A502" s="283">
        <v>2021</v>
      </c>
      <c r="B502" s="283">
        <v>6</v>
      </c>
      <c r="C502" s="217">
        <f>VLOOKUP(A502,Annual_Price!A:R,18,FALSE)*C490</f>
        <v>11.704925430915525</v>
      </c>
      <c r="D502" s="217">
        <f>C502/Economics!E502</f>
        <v>4.32555549016491</v>
      </c>
      <c r="E502" s="217">
        <f t="shared" si="119"/>
        <v>4.3439101666482083</v>
      </c>
      <c r="F502" s="217">
        <f>C502/C$310</f>
        <v>1.3100943214700616</v>
      </c>
      <c r="G502" s="217">
        <f>D502/D$310</f>
        <v>0.94710550166610841</v>
      </c>
      <c r="H502" s="284">
        <f t="shared" si="129"/>
        <v>23.444700774107812</v>
      </c>
      <c r="I502" s="284">
        <f t="shared" si="115"/>
        <v>-3.3960898624812312</v>
      </c>
      <c r="J502" s="284">
        <f t="shared" si="116"/>
        <v>10.625553161394723</v>
      </c>
      <c r="K502" s="284">
        <f t="shared" si="120"/>
        <v>-1.957199277968511</v>
      </c>
      <c r="L502" s="217">
        <f t="shared" si="103"/>
        <v>11.579441850609095</v>
      </c>
      <c r="M502" s="217">
        <f t="shared" si="104"/>
        <v>4.3240178340206077</v>
      </c>
      <c r="N502" s="284">
        <f t="shared" si="117"/>
        <v>15.281883587158562</v>
      </c>
      <c r="O502" s="217">
        <f t="shared" si="110"/>
        <v>4.7136235307434635</v>
      </c>
      <c r="P502" s="284">
        <f t="shared" si="121"/>
        <v>6.7059129021024422</v>
      </c>
      <c r="Q502" s="217">
        <f t="shared" si="122"/>
        <v>2.0619871075790548</v>
      </c>
      <c r="R502" s="284">
        <f t="shared" si="113"/>
        <v>23.677829465733655</v>
      </c>
      <c r="S502" s="284">
        <f t="shared" si="114"/>
        <v>-3.5655771553648368</v>
      </c>
      <c r="T502" s="217">
        <f t="shared" si="105"/>
        <v>4.3549522313054929</v>
      </c>
      <c r="U502" s="217">
        <f t="shared" si="123"/>
        <v>7.9152386146030285</v>
      </c>
      <c r="V502" s="217">
        <f t="shared" si="124"/>
        <v>0.83548361987939401</v>
      </c>
      <c r="W502" s="217">
        <f t="shared" si="106"/>
        <v>4.3929115138411508</v>
      </c>
      <c r="X502" s="217">
        <f t="shared" si="107"/>
        <v>4.3320586147255966</v>
      </c>
      <c r="Y502" s="217">
        <f t="shared" si="130"/>
        <v>8.9111446249705217</v>
      </c>
      <c r="Z502" s="217">
        <f t="shared" si="131"/>
        <v>-0.22296376549454688</v>
      </c>
      <c r="AA502" s="217">
        <f t="shared" si="108"/>
        <v>4.3320586147255966</v>
      </c>
      <c r="AB502" s="217">
        <f t="shared" si="132"/>
        <v>8.9111446249705217</v>
      </c>
      <c r="AC502" s="217">
        <f t="shared" si="133"/>
        <v>-0.22296376549454688</v>
      </c>
      <c r="AD502" s="217">
        <f t="shared" si="102"/>
        <v>4.3929115138411508</v>
      </c>
      <c r="AE502" s="217">
        <f t="shared" si="125"/>
        <v>5.0113120579851511E-2</v>
      </c>
      <c r="AF502" s="217">
        <f t="shared" si="126"/>
        <v>-6.311936970122467E-2</v>
      </c>
      <c r="AG502" s="217">
        <f t="shared" si="118"/>
        <v>4.3929115138411508</v>
      </c>
      <c r="AH502" s="284">
        <f t="shared" si="127"/>
        <v>2.6447298611767422E-2</v>
      </c>
      <c r="AI502" s="284">
        <f t="shared" si="128"/>
        <v>-3.6952116509416655E-3</v>
      </c>
    </row>
    <row r="503" spans="1:35" x14ac:dyDescent="0.25">
      <c r="A503" s="283">
        <v>2021</v>
      </c>
      <c r="B503" s="283">
        <v>7</v>
      </c>
      <c r="C503" s="217">
        <f>VLOOKUP(A503,Annual_Price!A:R,18,FALSE)*C491</f>
        <v>11.700676009742441</v>
      </c>
      <c r="D503" s="217">
        <f>C503/Economics!E503</f>
        <v>4.3155351801806825</v>
      </c>
      <c r="E503" s="217">
        <f t="shared" si="119"/>
        <v>4.3265508032106252</v>
      </c>
      <c r="F503" s="217">
        <f>C503/C$311</f>
        <v>1.3056184754164866</v>
      </c>
      <c r="G503" s="217">
        <f>D503/D$311</f>
        <v>0.94672426380810804</v>
      </c>
      <c r="H503" s="284">
        <f t="shared" si="129"/>
        <v>23.444700774107812</v>
      </c>
      <c r="I503" s="284">
        <f t="shared" si="115"/>
        <v>-3.4003392836543149</v>
      </c>
      <c r="J503" s="284">
        <f t="shared" si="116"/>
        <v>10.625553161394723</v>
      </c>
      <c r="K503" s="284">
        <f t="shared" si="120"/>
        <v>-1.9672195879527385</v>
      </c>
      <c r="L503" s="217">
        <f t="shared" si="103"/>
        <v>11.605840881804523</v>
      </c>
      <c r="M503" s="217">
        <f t="shared" si="104"/>
        <v>4.3258140575458466</v>
      </c>
      <c r="N503" s="284">
        <f t="shared" si="117"/>
        <v>15.30828261835399</v>
      </c>
      <c r="O503" s="217">
        <f t="shared" si="110"/>
        <v>4.7136235307434635</v>
      </c>
      <c r="P503" s="284">
        <f t="shared" si="121"/>
        <v>6.7077091256276811</v>
      </c>
      <c r="Q503" s="217">
        <f t="shared" si="122"/>
        <v>2.0619871075790548</v>
      </c>
      <c r="R503" s="284">
        <f t="shared" si="113"/>
        <v>23.677829465733655</v>
      </c>
      <c r="S503" s="284">
        <f t="shared" si="114"/>
        <v>-3.5698265765379205</v>
      </c>
      <c r="T503" s="217">
        <f t="shared" si="105"/>
        <v>4.3368164200313268</v>
      </c>
      <c r="U503" s="217">
        <f t="shared" si="123"/>
        <v>7.9152386146030285</v>
      </c>
      <c r="V503" s="217">
        <f t="shared" si="124"/>
        <v>0.81734780860522793</v>
      </c>
      <c r="W503" s="217">
        <f t="shared" si="106"/>
        <v>4.3929115138411508</v>
      </c>
      <c r="X503" s="217">
        <f t="shared" si="107"/>
        <v>4.3205453351727963</v>
      </c>
      <c r="Y503" s="217">
        <f t="shared" si="130"/>
        <v>8.9111446249705217</v>
      </c>
      <c r="Z503" s="217">
        <f t="shared" si="131"/>
        <v>-0.23447704504734723</v>
      </c>
      <c r="AA503" s="217">
        <f t="shared" si="108"/>
        <v>4.3205453351727963</v>
      </c>
      <c r="AB503" s="217">
        <f t="shared" si="132"/>
        <v>8.9111446249705217</v>
      </c>
      <c r="AC503" s="217">
        <f t="shared" si="133"/>
        <v>-0.23447704504734723</v>
      </c>
      <c r="AD503" s="217">
        <f t="shared" si="102"/>
        <v>4.3929115138411508</v>
      </c>
      <c r="AE503" s="217">
        <f t="shared" si="125"/>
        <v>5.0113120579851511E-2</v>
      </c>
      <c r="AF503" s="217">
        <f t="shared" si="126"/>
        <v>-6.0133430564079049E-2</v>
      </c>
      <c r="AG503" s="217">
        <f t="shared" si="118"/>
        <v>4.3929115138411508</v>
      </c>
      <c r="AH503" s="284">
        <f t="shared" si="127"/>
        <v>2.6447298611767422E-2</v>
      </c>
      <c r="AI503" s="284">
        <f t="shared" si="128"/>
        <v>-4.8926163089042518E-3</v>
      </c>
    </row>
    <row r="504" spans="1:35" x14ac:dyDescent="0.25">
      <c r="A504" s="283">
        <v>2021</v>
      </c>
      <c r="B504" s="283">
        <v>8</v>
      </c>
      <c r="C504" s="217">
        <f>VLOOKUP(A504,Annual_Price!A:R,18,FALSE)*C492</f>
        <v>11.708509629241755</v>
      </c>
      <c r="D504" s="217">
        <f>C504/Economics!E504</f>
        <v>4.3098633925885004</v>
      </c>
      <c r="E504" s="217">
        <f t="shared" si="119"/>
        <v>4.3169846876446973</v>
      </c>
      <c r="F504" s="217">
        <f>C504/C$312</f>
        <v>1.3039700104493703</v>
      </c>
      <c r="G504" s="217">
        <f>D504/D$312</f>
        <v>0.94749850856527451</v>
      </c>
      <c r="H504" s="284">
        <f t="shared" si="129"/>
        <v>23.452534393607124</v>
      </c>
      <c r="I504" s="284">
        <f t="shared" si="115"/>
        <v>-3.4003392836543149</v>
      </c>
      <c r="J504" s="284">
        <f t="shared" si="116"/>
        <v>10.625553161394723</v>
      </c>
      <c r="K504" s="284">
        <f t="shared" si="120"/>
        <v>-1.9728913755449207</v>
      </c>
      <c r="L504" s="217">
        <f t="shared" si="103"/>
        <v>11.632257587189487</v>
      </c>
      <c r="M504" s="217">
        <f t="shared" si="104"/>
        <v>4.3275176530348203</v>
      </c>
      <c r="N504" s="284">
        <f t="shared" si="117"/>
        <v>15.334699323738954</v>
      </c>
      <c r="O504" s="217">
        <f t="shared" si="110"/>
        <v>4.7136235307434635</v>
      </c>
      <c r="P504" s="284">
        <f t="shared" si="121"/>
        <v>6.7094127211166548</v>
      </c>
      <c r="Q504" s="217">
        <f t="shared" si="122"/>
        <v>2.0619871075790548</v>
      </c>
      <c r="R504" s="284">
        <f t="shared" si="113"/>
        <v>23.685663085232967</v>
      </c>
      <c r="S504" s="284">
        <f t="shared" si="114"/>
        <v>-3.5698265765379205</v>
      </c>
      <c r="T504" s="217">
        <f t="shared" si="105"/>
        <v>4.3223789505550938</v>
      </c>
      <c r="U504" s="217">
        <f t="shared" si="123"/>
        <v>7.9152386146030285</v>
      </c>
      <c r="V504" s="217">
        <f t="shared" si="124"/>
        <v>0.8029103391289949</v>
      </c>
      <c r="W504" s="217">
        <f t="shared" si="106"/>
        <v>4.3929115138411508</v>
      </c>
      <c r="X504" s="217">
        <f t="shared" si="107"/>
        <v>4.312699286384591</v>
      </c>
      <c r="Y504" s="217">
        <f t="shared" si="130"/>
        <v>8.9111446249705217</v>
      </c>
      <c r="Z504" s="217">
        <f t="shared" si="131"/>
        <v>-0.24232309383555251</v>
      </c>
      <c r="AA504" s="217">
        <f t="shared" si="108"/>
        <v>4.312699286384591</v>
      </c>
      <c r="AB504" s="217">
        <f t="shared" si="132"/>
        <v>8.9111446249705217</v>
      </c>
      <c r="AC504" s="217">
        <f t="shared" si="133"/>
        <v>-0.24232309383555251</v>
      </c>
      <c r="AD504" s="217">
        <f t="shared" si="102"/>
        <v>4.3929115138411508</v>
      </c>
      <c r="AE504" s="217">
        <f t="shared" si="125"/>
        <v>5.0113120579851511E-2</v>
      </c>
      <c r="AF504" s="217">
        <f t="shared" si="126"/>
        <v>-5.5784908172033632E-2</v>
      </c>
      <c r="AG504" s="217">
        <f t="shared" si="118"/>
        <v>4.3929115138411508</v>
      </c>
      <c r="AH504" s="284">
        <f t="shared" si="127"/>
        <v>2.6447298611767422E-2</v>
      </c>
      <c r="AI504" s="284">
        <f t="shared" si="128"/>
        <v>-6.0041527440866105E-3</v>
      </c>
    </row>
    <row r="505" spans="1:35" x14ac:dyDescent="0.25">
      <c r="A505" s="283">
        <v>2021</v>
      </c>
      <c r="B505" s="283">
        <v>9</v>
      </c>
      <c r="C505" s="217">
        <f>VLOOKUP(A505,Annual_Price!A:R,18,FALSE)*C493</f>
        <v>11.700566491876575</v>
      </c>
      <c r="D505" s="217">
        <f>C505/Economics!E505</f>
        <v>4.2983639990898768</v>
      </c>
      <c r="E505" s="217">
        <f t="shared" si="119"/>
        <v>4.3079208572863523</v>
      </c>
      <c r="F505" s="217">
        <f>C505/C$313</f>
        <v>1.3061959253890805</v>
      </c>
      <c r="G505" s="217">
        <f>D505/D$313</f>
        <v>0.95010019733146533</v>
      </c>
      <c r="H505" s="284">
        <f t="shared" si="129"/>
        <v>23.452534393607124</v>
      </c>
      <c r="I505" s="284">
        <f t="shared" si="115"/>
        <v>-3.4082824210194946</v>
      </c>
      <c r="J505" s="284">
        <f t="shared" si="116"/>
        <v>10.625553161394723</v>
      </c>
      <c r="K505" s="284">
        <f t="shared" si="120"/>
        <v>-1.9843907690435443</v>
      </c>
      <c r="L505" s="217">
        <f t="shared" si="103"/>
        <v>11.658656371291023</v>
      </c>
      <c r="M505" s="217">
        <f t="shared" si="104"/>
        <v>4.3291287795605999</v>
      </c>
      <c r="N505" s="284">
        <f t="shared" si="117"/>
        <v>15.36109810784049</v>
      </c>
      <c r="O505" s="217">
        <f t="shared" si="110"/>
        <v>4.7136235307434635</v>
      </c>
      <c r="P505" s="284">
        <f t="shared" si="121"/>
        <v>6.7110238476424344</v>
      </c>
      <c r="Q505" s="217">
        <f t="shared" si="122"/>
        <v>2.0619871075790548</v>
      </c>
      <c r="R505" s="284">
        <f t="shared" si="113"/>
        <v>23.685663085232967</v>
      </c>
      <c r="S505" s="284">
        <f t="shared" si="114"/>
        <v>-3.5777697139031002</v>
      </c>
      <c r="T505" s="217">
        <f t="shared" si="105"/>
        <v>4.3123295155059926</v>
      </c>
      <c r="U505" s="217">
        <f t="shared" si="123"/>
        <v>7.9152386146030285</v>
      </c>
      <c r="V505" s="217">
        <f t="shared" si="124"/>
        <v>0.79286090407989374</v>
      </c>
      <c r="W505" s="217">
        <f t="shared" si="106"/>
        <v>4.3929115138411508</v>
      </c>
      <c r="X505" s="217">
        <f t="shared" si="107"/>
        <v>4.3041136958391881</v>
      </c>
      <c r="Y505" s="217">
        <f t="shared" si="130"/>
        <v>8.9111446249705217</v>
      </c>
      <c r="Z505" s="217">
        <f t="shared" si="131"/>
        <v>-0.25090868438095537</v>
      </c>
      <c r="AA505" s="217">
        <f t="shared" si="108"/>
        <v>4.3041136958391881</v>
      </c>
      <c r="AB505" s="217">
        <f t="shared" si="132"/>
        <v>8.9111446249705217</v>
      </c>
      <c r="AC505" s="217">
        <f t="shared" si="133"/>
        <v>-0.25090868438095537</v>
      </c>
      <c r="AD505" s="217">
        <f t="shared" si="102"/>
        <v>4.3929115138411508</v>
      </c>
      <c r="AE505" s="217">
        <f t="shared" si="125"/>
        <v>5.0113120579851511E-2</v>
      </c>
      <c r="AF505" s="217">
        <f t="shared" si="126"/>
        <v>-6.1612514078475122E-2</v>
      </c>
      <c r="AG505" s="217">
        <f t="shared" si="118"/>
        <v>4.3929115138411508</v>
      </c>
      <c r="AH505" s="284">
        <f t="shared" si="127"/>
        <v>2.6447298611767422E-2</v>
      </c>
      <c r="AI505" s="284">
        <f t="shared" si="128"/>
        <v>-7.1137803024061697E-3</v>
      </c>
    </row>
    <row r="506" spans="1:35" x14ac:dyDescent="0.25">
      <c r="A506" s="283">
        <v>2021</v>
      </c>
      <c r="B506" s="283">
        <v>10</v>
      </c>
      <c r="C506" s="217">
        <f>VLOOKUP(A506,Annual_Price!A:R,18,FALSE)*C494</f>
        <v>11.750289832031919</v>
      </c>
      <c r="D506" s="217">
        <f>C506/Economics!E506</f>
        <v>4.3080237371869403</v>
      </c>
      <c r="E506" s="217">
        <f t="shared" si="119"/>
        <v>4.3054170429551055</v>
      </c>
      <c r="F506" s="217">
        <f>C506/C$314</f>
        <v>1.3196899785756757</v>
      </c>
      <c r="G506" s="217">
        <f>D506/D$314</f>
        <v>0.96009908362464347</v>
      </c>
      <c r="H506" s="284">
        <f t="shared" si="129"/>
        <v>23.50225773376247</v>
      </c>
      <c r="I506" s="284">
        <f t="shared" si="115"/>
        <v>-3.4082824210194946</v>
      </c>
      <c r="J506" s="284">
        <f t="shared" si="116"/>
        <v>10.635212899491787</v>
      </c>
      <c r="K506" s="284">
        <f t="shared" si="120"/>
        <v>-1.9843907690435443</v>
      </c>
      <c r="L506" s="217">
        <f t="shared" si="103"/>
        <v>11.685167341048055</v>
      </c>
      <c r="M506" s="217">
        <f t="shared" si="104"/>
        <v>4.3306503780029804</v>
      </c>
      <c r="N506" s="284">
        <f t="shared" si="117"/>
        <v>15.387609077597523</v>
      </c>
      <c r="O506" s="217">
        <f t="shared" si="110"/>
        <v>4.7136235307434635</v>
      </c>
      <c r="P506" s="284">
        <f t="shared" si="121"/>
        <v>6.7125454460848148</v>
      </c>
      <c r="Q506" s="217">
        <f t="shared" si="122"/>
        <v>2.0619871075790548</v>
      </c>
      <c r="R506" s="284">
        <f t="shared" si="113"/>
        <v>23.735386425388313</v>
      </c>
      <c r="S506" s="284">
        <f t="shared" si="114"/>
        <v>-3.5777697139031002</v>
      </c>
      <c r="T506" s="217">
        <f t="shared" si="105"/>
        <v>4.3079465772614993</v>
      </c>
      <c r="U506" s="217">
        <f t="shared" si="123"/>
        <v>7.9152386146030285</v>
      </c>
      <c r="V506" s="217">
        <f t="shared" si="124"/>
        <v>0.78847796583540042</v>
      </c>
      <c r="W506" s="217">
        <f t="shared" si="106"/>
        <v>4.3929115138411508</v>
      </c>
      <c r="X506" s="217">
        <f t="shared" si="107"/>
        <v>4.3031938681384085</v>
      </c>
      <c r="Y506" s="217">
        <f t="shared" si="130"/>
        <v>8.9111446249705217</v>
      </c>
      <c r="Z506" s="217">
        <f t="shared" si="131"/>
        <v>-0.25182851208173496</v>
      </c>
      <c r="AA506" s="217">
        <f t="shared" si="108"/>
        <v>4.3031938681384085</v>
      </c>
      <c r="AB506" s="217">
        <f t="shared" si="132"/>
        <v>8.9111446249705217</v>
      </c>
      <c r="AC506" s="217">
        <f t="shared" si="133"/>
        <v>-0.25182851208173496</v>
      </c>
      <c r="AD506" s="217">
        <f t="shared" si="102"/>
        <v>4.3929115138411508</v>
      </c>
      <c r="AE506" s="217">
        <f t="shared" si="125"/>
        <v>5.0113120579851511E-2</v>
      </c>
      <c r="AF506" s="217">
        <f t="shared" si="126"/>
        <v>-4.0453382482787958E-2</v>
      </c>
      <c r="AG506" s="217">
        <f t="shared" si="118"/>
        <v>4.3929115138411508</v>
      </c>
      <c r="AH506" s="284">
        <f t="shared" si="127"/>
        <v>2.6447298611767422E-2</v>
      </c>
      <c r="AI506" s="284">
        <f t="shared" si="128"/>
        <v>-8.1881173032050114E-3</v>
      </c>
    </row>
    <row r="507" spans="1:35" x14ac:dyDescent="0.25">
      <c r="A507" s="283">
        <v>2021</v>
      </c>
      <c r="B507" s="283">
        <v>11</v>
      </c>
      <c r="C507" s="217">
        <f>VLOOKUP(A507,Annual_Price!A:R,18,FALSE)*C495</f>
        <v>11.770081721294609</v>
      </c>
      <c r="D507" s="217">
        <f>C507/Economics!E507</f>
        <v>4.3059227421329869</v>
      </c>
      <c r="E507" s="217">
        <f t="shared" si="119"/>
        <v>4.304103492803268</v>
      </c>
      <c r="F507" s="217">
        <f>C507/C$315</f>
        <v>1.3058152566396382</v>
      </c>
      <c r="G507" s="217">
        <f>D507/D$315</f>
        <v>0.94961510408640581</v>
      </c>
      <c r="H507" s="284">
        <f t="shared" si="129"/>
        <v>23.522049623025161</v>
      </c>
      <c r="I507" s="284">
        <f t="shared" si="115"/>
        <v>-3.4082824210194946</v>
      </c>
      <c r="J507" s="284">
        <f t="shared" si="116"/>
        <v>10.635212899491787</v>
      </c>
      <c r="K507" s="284">
        <f t="shared" si="120"/>
        <v>-1.9864917640974977</v>
      </c>
      <c r="L507" s="217">
        <f t="shared" si="103"/>
        <v>11.711722965208098</v>
      </c>
      <c r="M507" s="217">
        <f t="shared" si="104"/>
        <v>4.3320605666762644</v>
      </c>
      <c r="N507" s="284">
        <f t="shared" si="117"/>
        <v>15.414164701757565</v>
      </c>
      <c r="O507" s="217">
        <f t="shared" si="110"/>
        <v>4.7136235307434635</v>
      </c>
      <c r="P507" s="284">
        <f t="shared" si="121"/>
        <v>6.7139556347580989</v>
      </c>
      <c r="Q507" s="217">
        <f t="shared" si="122"/>
        <v>2.0619871075790548</v>
      </c>
      <c r="R507" s="284">
        <f t="shared" si="113"/>
        <v>23.755178314651005</v>
      </c>
      <c r="S507" s="284">
        <f t="shared" si="114"/>
        <v>-3.5777697139031002</v>
      </c>
      <c r="T507" s="217">
        <f t="shared" si="105"/>
        <v>4.3055434677495761</v>
      </c>
      <c r="U507" s="217">
        <f t="shared" si="123"/>
        <v>7.9152386146030285</v>
      </c>
      <c r="V507" s="217">
        <f t="shared" si="124"/>
        <v>0.78607485632347718</v>
      </c>
      <c r="W507" s="217">
        <f t="shared" si="106"/>
        <v>4.3929115138411508</v>
      </c>
      <c r="X507" s="217">
        <f t="shared" si="107"/>
        <v>4.306973239659964</v>
      </c>
      <c r="Y507" s="217">
        <f t="shared" si="130"/>
        <v>8.9149239964920781</v>
      </c>
      <c r="Z507" s="217">
        <f t="shared" si="131"/>
        <v>-0.25182851208173496</v>
      </c>
      <c r="AA507" s="217">
        <f t="shared" si="108"/>
        <v>4.306973239659964</v>
      </c>
      <c r="AB507" s="217">
        <f t="shared" si="132"/>
        <v>8.9149239964920781</v>
      </c>
      <c r="AC507" s="217">
        <f t="shared" si="133"/>
        <v>-0.25182851208173496</v>
      </c>
      <c r="AD507" s="217">
        <f t="shared" si="102"/>
        <v>4.3929115138411508</v>
      </c>
      <c r="AE507" s="217">
        <f t="shared" si="125"/>
        <v>5.0113120579851511E-2</v>
      </c>
      <c r="AF507" s="217">
        <f t="shared" si="126"/>
        <v>-5.2214115633804958E-2</v>
      </c>
      <c r="AG507" s="217">
        <f t="shared" si="118"/>
        <v>4.3929115138411508</v>
      </c>
      <c r="AH507" s="284">
        <f t="shared" si="127"/>
        <v>2.6447298611767422E-2</v>
      </c>
      <c r="AI507" s="284">
        <f t="shared" si="128"/>
        <v>-9.5250345323663055E-3</v>
      </c>
    </row>
    <row r="508" spans="1:35" x14ac:dyDescent="0.25">
      <c r="A508" s="283">
        <v>2021</v>
      </c>
      <c r="B508" s="283">
        <v>12</v>
      </c>
      <c r="C508" s="217">
        <f>VLOOKUP(A508,Annual_Price!A:R,18,FALSE)*C496</f>
        <v>11.739206484183983</v>
      </c>
      <c r="D508" s="217">
        <f>C508/Economics!E508</f>
        <v>4.2853445344932446</v>
      </c>
      <c r="E508" s="217">
        <f t="shared" si="119"/>
        <v>4.2997636712710579</v>
      </c>
      <c r="F508" s="217">
        <f>C508/C$316</f>
        <v>1.3261985802897607</v>
      </c>
      <c r="G508" s="217">
        <f>D508/D$316</f>
        <v>0.96386397627708764</v>
      </c>
      <c r="H508" s="284">
        <f t="shared" si="129"/>
        <v>23.522049623025161</v>
      </c>
      <c r="I508" s="284">
        <f t="shared" si="115"/>
        <v>-3.4391576581301209</v>
      </c>
      <c r="J508" s="284">
        <f t="shared" si="116"/>
        <v>10.635212899491787</v>
      </c>
      <c r="K508" s="284">
        <f t="shared" si="120"/>
        <v>-2.00706997173724</v>
      </c>
      <c r="L508" s="217">
        <f t="shared" si="103"/>
        <v>11.738208928747939</v>
      </c>
      <c r="M508" s="217">
        <f t="shared" si="104"/>
        <v>4.3333515263379274</v>
      </c>
      <c r="N508" s="284">
        <f t="shared" si="117"/>
        <v>15.440650665297406</v>
      </c>
      <c r="O508" s="217">
        <f t="shared" si="110"/>
        <v>4.7136235307434635</v>
      </c>
      <c r="P508" s="284">
        <f t="shared" si="121"/>
        <v>6.7152465944197619</v>
      </c>
      <c r="Q508" s="217">
        <f t="shared" si="122"/>
        <v>2.0619871075790548</v>
      </c>
      <c r="R508" s="284">
        <f t="shared" si="113"/>
        <v>23.755178314651005</v>
      </c>
      <c r="S508" s="284">
        <f t="shared" si="114"/>
        <v>-3.6086449510137264</v>
      </c>
      <c r="T508" s="217">
        <f t="shared" si="105"/>
        <v>4.2994137532257621</v>
      </c>
      <c r="U508" s="217">
        <f t="shared" si="123"/>
        <v>7.9152386146030285</v>
      </c>
      <c r="V508" s="217">
        <f t="shared" si="124"/>
        <v>0.77994514179966323</v>
      </c>
      <c r="W508" s="217">
        <f t="shared" si="106"/>
        <v>4.3929115138411508</v>
      </c>
      <c r="X508" s="217">
        <f t="shared" si="107"/>
        <v>4.2956336383131157</v>
      </c>
      <c r="Y508" s="217">
        <f t="shared" si="130"/>
        <v>8.9149239964920781</v>
      </c>
      <c r="Z508" s="217">
        <f t="shared" si="131"/>
        <v>-0.26316811342858326</v>
      </c>
      <c r="AA508" s="217">
        <f t="shared" si="108"/>
        <v>4.2956336383131157</v>
      </c>
      <c r="AB508" s="217">
        <f t="shared" si="132"/>
        <v>8.9149239964920781</v>
      </c>
      <c r="AC508" s="217">
        <f t="shared" si="133"/>
        <v>-0.26316811342858326</v>
      </c>
      <c r="AD508" s="217">
        <f t="shared" ref="AD508:AD571" si="134">MAX(D498:D509)</f>
        <v>4.3976878051270738</v>
      </c>
      <c r="AE508" s="217">
        <f t="shared" si="125"/>
        <v>5.4889411865774562E-2</v>
      </c>
      <c r="AF508" s="217">
        <f t="shared" si="126"/>
        <v>-7.5467619505516836E-2</v>
      </c>
      <c r="AG508" s="217">
        <f t="shared" si="118"/>
        <v>4.3929115138411508</v>
      </c>
      <c r="AH508" s="284">
        <f t="shared" si="127"/>
        <v>2.6447298611767422E-2</v>
      </c>
      <c r="AI508" s="284">
        <f t="shared" si="128"/>
        <v>-1.0955782671809189E-2</v>
      </c>
    </row>
    <row r="509" spans="1:35" x14ac:dyDescent="0.25">
      <c r="A509" s="283">
        <v>2022</v>
      </c>
      <c r="B509" s="283">
        <v>1</v>
      </c>
      <c r="C509" s="217">
        <f>VLOOKUP(A509,Annual_Price!A:R,18,FALSE)*C497</f>
        <v>12.073948618108094</v>
      </c>
      <c r="D509" s="217">
        <f>C509/Economics!E509</f>
        <v>4.3976878051270738</v>
      </c>
      <c r="E509" s="217">
        <f t="shared" si="119"/>
        <v>4.3296516939177687</v>
      </c>
      <c r="F509" s="217">
        <f>C509/C$305</f>
        <v>1.3870071249872225</v>
      </c>
      <c r="G509" s="217">
        <f>D509/D$305</f>
        <v>0.97181496734229389</v>
      </c>
      <c r="H509" s="284">
        <f t="shared" si="129"/>
        <v>23.856791756949271</v>
      </c>
      <c r="I509" s="284">
        <f t="shared" si="115"/>
        <v>-3.4391576581301209</v>
      </c>
      <c r="J509" s="284">
        <f t="shared" si="116"/>
        <v>10.747556170125616</v>
      </c>
      <c r="K509" s="284">
        <f t="shared" si="120"/>
        <v>-2.00706997173724</v>
      </c>
      <c r="L509" s="217">
        <f t="shared" si="103"/>
        <v>11.769627964085034</v>
      </c>
      <c r="M509" s="217">
        <f t="shared" si="104"/>
        <v>4.3361218191552027</v>
      </c>
      <c r="N509" s="284">
        <f t="shared" si="117"/>
        <v>15.472069700634501</v>
      </c>
      <c r="O509" s="217">
        <f t="shared" si="110"/>
        <v>4.7136235307434635</v>
      </c>
      <c r="P509" s="284">
        <f t="shared" si="121"/>
        <v>6.7180168872370372</v>
      </c>
      <c r="Q509" s="217">
        <f t="shared" si="122"/>
        <v>2.0619871075790548</v>
      </c>
      <c r="R509" s="284">
        <f t="shared" si="113"/>
        <v>24.089920448575114</v>
      </c>
      <c r="S509" s="284">
        <f t="shared" si="114"/>
        <v>-3.6086449510137264</v>
      </c>
      <c r="T509" s="217">
        <f t="shared" si="105"/>
        <v>4.3242447047350616</v>
      </c>
      <c r="U509" s="217">
        <f t="shared" si="123"/>
        <v>7.9400695661123279</v>
      </c>
      <c r="V509" s="217">
        <f t="shared" si="124"/>
        <v>0.77994514179966323</v>
      </c>
      <c r="W509" s="217">
        <f t="shared" si="106"/>
        <v>4.3976878051270738</v>
      </c>
      <c r="X509" s="217">
        <f t="shared" si="107"/>
        <v>4.3415161698101592</v>
      </c>
      <c r="Y509" s="217">
        <f t="shared" si="130"/>
        <v>8.9608065279891207</v>
      </c>
      <c r="Z509" s="217">
        <f t="shared" si="131"/>
        <v>-0.26316811342858326</v>
      </c>
      <c r="AA509" s="217">
        <f t="shared" si="108"/>
        <v>4.3415161698101592</v>
      </c>
      <c r="AB509" s="217">
        <f t="shared" si="132"/>
        <v>8.9608065279891207</v>
      </c>
      <c r="AC509" s="217">
        <f t="shared" si="133"/>
        <v>-0.26316811342858326</v>
      </c>
      <c r="AD509" s="217">
        <f t="shared" si="134"/>
        <v>4.4251738188643976</v>
      </c>
      <c r="AE509" s="217">
        <f t="shared" si="125"/>
        <v>8.2375425603098407E-2</v>
      </c>
      <c r="AF509" s="217">
        <f t="shared" si="126"/>
        <v>2.99678450307308E-2</v>
      </c>
      <c r="AG509" s="217">
        <f t="shared" si="118"/>
        <v>4.3976878051270738</v>
      </c>
      <c r="AH509" s="284">
        <f t="shared" si="127"/>
        <v>3.1223589897690474E-2</v>
      </c>
      <c r="AI509" s="284">
        <f t="shared" si="128"/>
        <v>2.0199239096125865E-3</v>
      </c>
    </row>
    <row r="510" spans="1:35" x14ac:dyDescent="0.25">
      <c r="A510" s="283">
        <v>2022</v>
      </c>
      <c r="B510" s="283">
        <v>2</v>
      </c>
      <c r="C510" s="217">
        <f>VLOOKUP(A510,Annual_Price!A:R,18,FALSE)*C498</f>
        <v>12.176118108814373</v>
      </c>
      <c r="D510" s="217">
        <f>C510/Economics!E510</f>
        <v>4.4251738188643976</v>
      </c>
      <c r="E510" s="217">
        <f t="shared" si="119"/>
        <v>4.3694020528282387</v>
      </c>
      <c r="F510" s="217">
        <f>C510/C$306</f>
        <v>1.3747832122907759</v>
      </c>
      <c r="G510" s="217">
        <f>D510/D$306</f>
        <v>0.96254842200936597</v>
      </c>
      <c r="H510" s="284">
        <f t="shared" si="129"/>
        <v>23.958961247655552</v>
      </c>
      <c r="I510" s="284">
        <f t="shared" si="115"/>
        <v>-3.4391576581301209</v>
      </c>
      <c r="J510" s="284">
        <f t="shared" si="116"/>
        <v>10.77504218386294</v>
      </c>
      <c r="K510" s="284">
        <f t="shared" si="120"/>
        <v>-2.00706997173724</v>
      </c>
      <c r="L510" s="217">
        <f t="shared" si="103"/>
        <v>11.801312866616065</v>
      </c>
      <c r="M510" s="217">
        <f t="shared" si="104"/>
        <v>4.3388103445738055</v>
      </c>
      <c r="N510" s="284">
        <f t="shared" si="117"/>
        <v>15.503754603165532</v>
      </c>
      <c r="O510" s="217">
        <f t="shared" si="110"/>
        <v>4.7136235307434635</v>
      </c>
      <c r="P510" s="284">
        <f t="shared" si="121"/>
        <v>6.72070541265564</v>
      </c>
      <c r="Q510" s="217">
        <f t="shared" si="122"/>
        <v>2.0619871075790548</v>
      </c>
      <c r="R510" s="284">
        <f t="shared" si="113"/>
        <v>24.192089939281395</v>
      </c>
      <c r="S510" s="284">
        <f t="shared" si="114"/>
        <v>-3.6086449510137264</v>
      </c>
      <c r="T510" s="217">
        <f t="shared" si="105"/>
        <v>4.3535322251544262</v>
      </c>
      <c r="U510" s="217">
        <f t="shared" si="123"/>
        <v>7.9693570865316925</v>
      </c>
      <c r="V510" s="217">
        <f t="shared" si="124"/>
        <v>0.77994514179966323</v>
      </c>
      <c r="W510" s="217">
        <f t="shared" si="106"/>
        <v>4.4251738188643976</v>
      </c>
      <c r="X510" s="217">
        <f t="shared" si="107"/>
        <v>4.4114308119957357</v>
      </c>
      <c r="Y510" s="217">
        <f t="shared" si="130"/>
        <v>9.0307211701746972</v>
      </c>
      <c r="Z510" s="217">
        <f t="shared" si="131"/>
        <v>-0.26316811342858326</v>
      </c>
      <c r="AA510" s="217">
        <f t="shared" si="108"/>
        <v>4.4114308119957357</v>
      </c>
      <c r="AB510" s="217">
        <f t="shared" si="132"/>
        <v>9.0307211701746972</v>
      </c>
      <c r="AC510" s="217">
        <f t="shared" si="133"/>
        <v>-0.26316811342858326</v>
      </c>
      <c r="AD510" s="217">
        <f t="shared" si="134"/>
        <v>4.4251738188643976</v>
      </c>
      <c r="AE510" s="217">
        <f t="shared" si="125"/>
        <v>8.2375425603098407E-2</v>
      </c>
      <c r="AF510" s="217">
        <f t="shared" si="126"/>
        <v>-5.4889411865774562E-2</v>
      </c>
      <c r="AG510" s="217">
        <f t="shared" si="118"/>
        <v>4.4251738188643976</v>
      </c>
      <c r="AH510" s="284">
        <f t="shared" si="127"/>
        <v>5.8709603635014318E-2</v>
      </c>
      <c r="AI510" s="284">
        <f t="shared" si="128"/>
        <v>-2.6447298611767422E-2</v>
      </c>
    </row>
    <row r="511" spans="1:35" x14ac:dyDescent="0.25">
      <c r="A511" s="283">
        <v>2022</v>
      </c>
      <c r="B511" s="283">
        <v>3</v>
      </c>
      <c r="C511" s="217">
        <f>VLOOKUP(A511,Annual_Price!A:R,18,FALSE)*C499</f>
        <v>12.184012987319699</v>
      </c>
      <c r="D511" s="217">
        <f>C511/Economics!E511</f>
        <v>4.4193103041977801</v>
      </c>
      <c r="E511" s="217">
        <f t="shared" si="119"/>
        <v>4.4140573093964166</v>
      </c>
      <c r="F511" s="217">
        <f>C511/C$307</f>
        <v>1.3568615906019219</v>
      </c>
      <c r="G511" s="217">
        <f>D511/D$307</f>
        <v>0.94997489966438131</v>
      </c>
      <c r="H511" s="284">
        <f t="shared" si="129"/>
        <v>23.966856126160877</v>
      </c>
      <c r="I511" s="284">
        <f t="shared" si="115"/>
        <v>-3.4391576581301209</v>
      </c>
      <c r="J511" s="284">
        <f t="shared" si="116"/>
        <v>10.77504218386294</v>
      </c>
      <c r="K511" s="284">
        <f t="shared" si="120"/>
        <v>-2.0129334864038575</v>
      </c>
      <c r="L511" s="217">
        <f t="shared" si="103"/>
        <v>11.833018313334804</v>
      </c>
      <c r="M511" s="217">
        <f t="shared" si="104"/>
        <v>4.3414130011505092</v>
      </c>
      <c r="N511" s="284">
        <f t="shared" si="117"/>
        <v>15.535460049884271</v>
      </c>
      <c r="O511" s="217">
        <f t="shared" si="110"/>
        <v>4.7136235307434635</v>
      </c>
      <c r="P511" s="284">
        <f t="shared" si="121"/>
        <v>6.7233080692323437</v>
      </c>
      <c r="Q511" s="217">
        <f t="shared" si="122"/>
        <v>2.0619871075790548</v>
      </c>
      <c r="R511" s="284">
        <f t="shared" si="113"/>
        <v>24.199984817786721</v>
      </c>
      <c r="S511" s="284">
        <f t="shared" si="114"/>
        <v>-3.6086449510137264</v>
      </c>
      <c r="T511" s="217">
        <f t="shared" si="105"/>
        <v>4.3818791156706238</v>
      </c>
      <c r="U511" s="217">
        <f t="shared" si="123"/>
        <v>7.9977039770478902</v>
      </c>
      <c r="V511" s="217">
        <f t="shared" si="124"/>
        <v>0.77994514179966323</v>
      </c>
      <c r="W511" s="217">
        <f t="shared" si="106"/>
        <v>4.4251738188643976</v>
      </c>
      <c r="X511" s="217">
        <f t="shared" si="107"/>
        <v>4.4222420615310885</v>
      </c>
      <c r="Y511" s="217">
        <f t="shared" si="130"/>
        <v>9.04153241971005</v>
      </c>
      <c r="Z511" s="217">
        <f t="shared" si="131"/>
        <v>-0.26316811342858326</v>
      </c>
      <c r="AA511" s="217">
        <f t="shared" si="108"/>
        <v>4.4222420615310885</v>
      </c>
      <c r="AB511" s="217">
        <f t="shared" si="132"/>
        <v>9.04153241971005</v>
      </c>
      <c r="AC511" s="217">
        <f t="shared" si="133"/>
        <v>-0.26316811342858326</v>
      </c>
      <c r="AD511" s="217">
        <f t="shared" si="134"/>
        <v>4.4251738188643976</v>
      </c>
      <c r="AE511" s="217">
        <f t="shared" si="125"/>
        <v>8.2375425603098407E-2</v>
      </c>
      <c r="AF511" s="217">
        <f t="shared" si="126"/>
        <v>-8.8238940269715904E-2</v>
      </c>
      <c r="AG511" s="217">
        <f t="shared" si="118"/>
        <v>4.4251738188643976</v>
      </c>
      <c r="AH511" s="284">
        <f t="shared" si="127"/>
        <v>3.2262305023246896E-2</v>
      </c>
      <c r="AI511" s="284">
        <f t="shared" si="128"/>
        <v>-1.0304261028117878E-3</v>
      </c>
    </row>
    <row r="512" spans="1:35" x14ac:dyDescent="0.25">
      <c r="A512" s="283">
        <v>2022</v>
      </c>
      <c r="B512" s="283">
        <v>4</v>
      </c>
      <c r="C512" s="217">
        <f>VLOOKUP(A512,Annual_Price!A:R,18,FALSE)*C500</f>
        <v>12.151103236908273</v>
      </c>
      <c r="D512" s="217">
        <f>C512/Economics!E512</f>
        <v>4.3975833354715856</v>
      </c>
      <c r="E512" s="217">
        <f t="shared" si="119"/>
        <v>4.4140224861779211</v>
      </c>
      <c r="F512" s="217">
        <f>C512/C$308</f>
        <v>1.3563730302963175</v>
      </c>
      <c r="G512" s="217">
        <f>D512/D$308</f>
        <v>0.95067569531277807</v>
      </c>
      <c r="H512" s="284">
        <f t="shared" si="129"/>
        <v>23.966856126160877</v>
      </c>
      <c r="I512" s="284">
        <f t="shared" si="115"/>
        <v>-3.4720674085415464</v>
      </c>
      <c r="J512" s="284">
        <f t="shared" si="116"/>
        <v>10.77504218386294</v>
      </c>
      <c r="K512" s="284">
        <f t="shared" si="120"/>
        <v>-2.034660455130052</v>
      </c>
      <c r="L512" s="217">
        <f t="shared" si="103"/>
        <v>11.864638121738871</v>
      </c>
      <c r="M512" s="217">
        <f t="shared" si="104"/>
        <v>4.3439105065653552</v>
      </c>
      <c r="N512" s="284">
        <f t="shared" si="117"/>
        <v>15.567079858288338</v>
      </c>
      <c r="O512" s="217">
        <f t="shared" si="110"/>
        <v>4.7136235307434635</v>
      </c>
      <c r="P512" s="284">
        <f t="shared" si="121"/>
        <v>6.7258055746471896</v>
      </c>
      <c r="Q512" s="217">
        <f t="shared" si="122"/>
        <v>2.0619871075790548</v>
      </c>
      <c r="R512" s="284">
        <f t="shared" si="113"/>
        <v>24.199984817786721</v>
      </c>
      <c r="S512" s="284">
        <f t="shared" si="114"/>
        <v>-3.6415547014251519</v>
      </c>
      <c r="T512" s="217">
        <f t="shared" si="105"/>
        <v>4.4099388159152095</v>
      </c>
      <c r="U512" s="217">
        <f t="shared" si="123"/>
        <v>8.0257636772924759</v>
      </c>
      <c r="V512" s="217">
        <f t="shared" si="124"/>
        <v>0.77994514179966323</v>
      </c>
      <c r="W512" s="217">
        <f t="shared" si="106"/>
        <v>4.4251738188643976</v>
      </c>
      <c r="X512" s="217">
        <f t="shared" si="107"/>
        <v>4.4084468198346833</v>
      </c>
      <c r="Y512" s="217">
        <f t="shared" si="130"/>
        <v>9.04153241971005</v>
      </c>
      <c r="Z512" s="217">
        <f t="shared" si="131"/>
        <v>-0.27696335512498838</v>
      </c>
      <c r="AA512" s="217">
        <f t="shared" si="108"/>
        <v>4.4084468198346833</v>
      </c>
      <c r="AB512" s="217">
        <f t="shared" si="132"/>
        <v>9.04153241971005</v>
      </c>
      <c r="AC512" s="217">
        <f t="shared" si="133"/>
        <v>-0.27696335512498838</v>
      </c>
      <c r="AD512" s="217">
        <f t="shared" si="134"/>
        <v>4.4251738188643976</v>
      </c>
      <c r="AE512" s="217">
        <f t="shared" si="125"/>
        <v>8.2375425603098407E-2</v>
      </c>
      <c r="AF512" s="217">
        <f t="shared" si="126"/>
        <v>-0.10410239432929291</v>
      </c>
      <c r="AG512" s="217">
        <f t="shared" si="118"/>
        <v>4.4251738188643976</v>
      </c>
      <c r="AH512" s="284">
        <f t="shared" si="127"/>
        <v>3.2262305023246896E-2</v>
      </c>
      <c r="AI512" s="284">
        <f t="shared" si="128"/>
        <v>-2.2922400450955394E-3</v>
      </c>
    </row>
    <row r="513" spans="1:35" x14ac:dyDescent="0.25">
      <c r="A513" s="283">
        <v>2022</v>
      </c>
      <c r="B513" s="283">
        <v>5</v>
      </c>
      <c r="C513" s="217">
        <f>VLOOKUP(A513,Annual_Price!A:R,18,FALSE)*C501</f>
        <v>12.093869392631225</v>
      </c>
      <c r="D513" s="217">
        <f>C513/Economics!E513</f>
        <v>4.3671685760273213</v>
      </c>
      <c r="E513" s="217">
        <f t="shared" si="119"/>
        <v>4.3946874052322293</v>
      </c>
      <c r="F513" s="217">
        <f>C513/C$309</f>
        <v>1.3521526698369022</v>
      </c>
      <c r="G513" s="217">
        <f>D513/D$309</f>
        <v>0.94998612351650991</v>
      </c>
      <c r="H513" s="284">
        <f t="shared" si="129"/>
        <v>23.966856126160877</v>
      </c>
      <c r="I513" s="284">
        <f t="shared" si="115"/>
        <v>-3.5293012528185947</v>
      </c>
      <c r="J513" s="284">
        <f t="shared" si="116"/>
        <v>10.77504218386294</v>
      </c>
      <c r="K513" s="284">
        <f t="shared" si="120"/>
        <v>-2.0650752145743163</v>
      </c>
      <c r="L513" s="217">
        <f t="shared" si="103"/>
        <v>11.896108995255707</v>
      </c>
      <c r="M513" s="217">
        <f t="shared" si="104"/>
        <v>4.3462944096271086</v>
      </c>
      <c r="N513" s="284">
        <f t="shared" si="117"/>
        <v>15.598550731805174</v>
      </c>
      <c r="O513" s="217">
        <f t="shared" si="110"/>
        <v>4.7136235307434635</v>
      </c>
      <c r="P513" s="284">
        <f t="shared" si="121"/>
        <v>6.728189477708943</v>
      </c>
      <c r="Q513" s="217">
        <f t="shared" si="122"/>
        <v>2.0619871075790548</v>
      </c>
      <c r="R513" s="284">
        <f t="shared" si="113"/>
        <v>24.199984817786721</v>
      </c>
      <c r="S513" s="284">
        <f t="shared" si="114"/>
        <v>-3.6987885457022003</v>
      </c>
      <c r="T513" s="217">
        <f t="shared" si="105"/>
        <v>4.4023090086402714</v>
      </c>
      <c r="U513" s="217">
        <f t="shared" si="123"/>
        <v>8.0257636772924759</v>
      </c>
      <c r="V513" s="217">
        <f t="shared" si="124"/>
        <v>0.77231533452472512</v>
      </c>
      <c r="W513" s="217">
        <f t="shared" si="106"/>
        <v>4.4251738188643976</v>
      </c>
      <c r="X513" s="217">
        <f t="shared" si="107"/>
        <v>4.3823759557494535</v>
      </c>
      <c r="Y513" s="217">
        <f t="shared" si="130"/>
        <v>9.04153241971005</v>
      </c>
      <c r="Z513" s="217">
        <f t="shared" si="131"/>
        <v>-0.30303421921021823</v>
      </c>
      <c r="AA513" s="217">
        <f t="shared" si="108"/>
        <v>4.3823759557494535</v>
      </c>
      <c r="AB513" s="217">
        <f t="shared" si="132"/>
        <v>9.04153241971005</v>
      </c>
      <c r="AC513" s="217">
        <f t="shared" si="133"/>
        <v>-0.30303421921021823</v>
      </c>
      <c r="AD513" s="217">
        <f t="shared" si="134"/>
        <v>4.4251738188643976</v>
      </c>
      <c r="AE513" s="217">
        <f t="shared" si="125"/>
        <v>8.2375425603098407E-2</v>
      </c>
      <c r="AF513" s="217">
        <f t="shared" si="126"/>
        <v>-0.11279018504736271</v>
      </c>
      <c r="AG513" s="217">
        <f t="shared" si="118"/>
        <v>4.4251738188643976</v>
      </c>
      <c r="AH513" s="284">
        <f t="shared" si="127"/>
        <v>3.2262305023246896E-2</v>
      </c>
      <c r="AI513" s="284">
        <f t="shared" si="128"/>
        <v>-3.6554682822087514E-3</v>
      </c>
    </row>
    <row r="514" spans="1:35" x14ac:dyDescent="0.25">
      <c r="A514" s="283">
        <v>2022</v>
      </c>
      <c r="B514" s="283">
        <v>6</v>
      </c>
      <c r="C514" s="217">
        <f>VLOOKUP(A514,Annual_Price!A:R,18,FALSE)*C502</f>
        <v>12.082211888852012</v>
      </c>
      <c r="D514" s="217">
        <f>C514/Economics!E514</f>
        <v>4.3528790408911062</v>
      </c>
      <c r="E514" s="217">
        <f t="shared" si="119"/>
        <v>4.3725436507966711</v>
      </c>
      <c r="F514" s="217">
        <f>C514/C$310</f>
        <v>1.3523227704275089</v>
      </c>
      <c r="G514" s="217">
        <f>D514/D$310</f>
        <v>0.95308815181975304</v>
      </c>
      <c r="H514" s="284">
        <f t="shared" si="129"/>
        <v>23.966856126160877</v>
      </c>
      <c r="I514" s="284">
        <f t="shared" si="115"/>
        <v>-3.5409587565978082</v>
      </c>
      <c r="J514" s="284">
        <f t="shared" si="116"/>
        <v>10.77504218386294</v>
      </c>
      <c r="K514" s="284">
        <f t="shared" si="120"/>
        <v>-2.0793647497105314</v>
      </c>
      <c r="L514" s="217">
        <f t="shared" si="103"/>
        <v>11.92754953341708</v>
      </c>
      <c r="M514" s="217">
        <f t="shared" si="104"/>
        <v>4.3485713721876236</v>
      </c>
      <c r="N514" s="284">
        <f t="shared" si="117"/>
        <v>15.629991269966547</v>
      </c>
      <c r="O514" s="217">
        <f t="shared" si="110"/>
        <v>4.7136235307434635</v>
      </c>
      <c r="P514" s="284">
        <f t="shared" si="121"/>
        <v>6.7304664402694581</v>
      </c>
      <c r="Q514" s="217">
        <f t="shared" si="122"/>
        <v>2.0619871075790548</v>
      </c>
      <c r="R514" s="284">
        <f t="shared" si="113"/>
        <v>24.199984817786721</v>
      </c>
      <c r="S514" s="284">
        <f t="shared" si="114"/>
        <v>-3.7104460494814138</v>
      </c>
      <c r="T514" s="217">
        <f t="shared" si="105"/>
        <v>4.3842353141469488</v>
      </c>
      <c r="U514" s="217">
        <f t="shared" si="123"/>
        <v>8.0257636772924759</v>
      </c>
      <c r="V514" s="217">
        <f t="shared" si="124"/>
        <v>0.75424164003140248</v>
      </c>
      <c r="W514" s="217">
        <f t="shared" si="106"/>
        <v>4.4251738188643976</v>
      </c>
      <c r="X514" s="217">
        <f t="shared" si="107"/>
        <v>4.3600238084592142</v>
      </c>
      <c r="Y514" s="217">
        <f t="shared" si="130"/>
        <v>9.04153241971005</v>
      </c>
      <c r="Z514" s="217">
        <f t="shared" si="131"/>
        <v>-0.32538636650045749</v>
      </c>
      <c r="AA514" s="217">
        <f t="shared" si="108"/>
        <v>4.3600238084592142</v>
      </c>
      <c r="AB514" s="217">
        <f t="shared" si="132"/>
        <v>9.04153241971005</v>
      </c>
      <c r="AC514" s="217">
        <f t="shared" si="133"/>
        <v>-0.32538636650045749</v>
      </c>
      <c r="AD514" s="217">
        <f t="shared" si="134"/>
        <v>4.4251738188643976</v>
      </c>
      <c r="AE514" s="217">
        <f t="shared" si="125"/>
        <v>8.2375425603098407E-2</v>
      </c>
      <c r="AF514" s="217">
        <f t="shared" si="126"/>
        <v>-9.6664960739313521E-2</v>
      </c>
      <c r="AG514" s="217">
        <f t="shared" si="118"/>
        <v>4.4251738188643976</v>
      </c>
      <c r="AH514" s="284">
        <f t="shared" si="127"/>
        <v>3.2262305023246896E-2</v>
      </c>
      <c r="AI514" s="284">
        <f t="shared" si="128"/>
        <v>-4.938754297050707E-3</v>
      </c>
    </row>
    <row r="515" spans="1:35" x14ac:dyDescent="0.25">
      <c r="A515" s="283">
        <v>2022</v>
      </c>
      <c r="B515" s="283">
        <v>7</v>
      </c>
      <c r="C515" s="217">
        <f>VLOOKUP(A515,Annual_Price!A:R,18,FALSE)*C503</f>
        <v>12.077825495506644</v>
      </c>
      <c r="D515" s="217">
        <f>C515/Economics!E515</f>
        <v>4.3417724938399518</v>
      </c>
      <c r="E515" s="217">
        <f t="shared" si="119"/>
        <v>4.3539400369194601</v>
      </c>
      <c r="F515" s="217">
        <f>C515/C$311</f>
        <v>1.3477026538175949</v>
      </c>
      <c r="G515" s="217">
        <f>D515/D$311</f>
        <v>0.95248009719175208</v>
      </c>
      <c r="H515" s="284">
        <f t="shared" si="129"/>
        <v>23.966856126160877</v>
      </c>
      <c r="I515" s="284">
        <f t="shared" si="115"/>
        <v>-3.5453451499431754</v>
      </c>
      <c r="J515" s="284">
        <f t="shared" si="116"/>
        <v>10.77504218386294</v>
      </c>
      <c r="K515" s="284">
        <f t="shared" si="120"/>
        <v>-2.0904712967616859</v>
      </c>
      <c r="L515" s="217">
        <f t="shared" si="103"/>
        <v>11.958978657230764</v>
      </c>
      <c r="M515" s="217">
        <f t="shared" si="104"/>
        <v>4.3507578149925639</v>
      </c>
      <c r="N515" s="284">
        <f t="shared" si="117"/>
        <v>15.661420393780231</v>
      </c>
      <c r="O515" s="217">
        <f t="shared" si="110"/>
        <v>4.7136235307434635</v>
      </c>
      <c r="P515" s="284">
        <f t="shared" si="121"/>
        <v>6.7326528830743984</v>
      </c>
      <c r="Q515" s="217">
        <f t="shared" si="122"/>
        <v>2.0619871075790548</v>
      </c>
      <c r="R515" s="284">
        <f t="shared" si="113"/>
        <v>24.199984817786721</v>
      </c>
      <c r="S515" s="284">
        <f t="shared" si="114"/>
        <v>-3.7148324428267809</v>
      </c>
      <c r="T515" s="217">
        <f t="shared" si="105"/>
        <v>4.3648508615574908</v>
      </c>
      <c r="U515" s="217">
        <f t="shared" si="123"/>
        <v>8.0257636772924759</v>
      </c>
      <c r="V515" s="217">
        <f t="shared" si="124"/>
        <v>0.7348571874419445</v>
      </c>
      <c r="W515" s="217">
        <f t="shared" si="106"/>
        <v>4.4251738188643976</v>
      </c>
      <c r="X515" s="217">
        <f t="shared" si="107"/>
        <v>4.347325767365529</v>
      </c>
      <c r="Y515" s="217">
        <f t="shared" si="130"/>
        <v>9.04153241971005</v>
      </c>
      <c r="Z515" s="217">
        <f t="shared" si="131"/>
        <v>-0.33808440759414271</v>
      </c>
      <c r="AA515" s="217">
        <f t="shared" si="108"/>
        <v>4.347325767365529</v>
      </c>
      <c r="AB515" s="217">
        <f t="shared" si="132"/>
        <v>9.04153241971005</v>
      </c>
      <c r="AC515" s="217">
        <f t="shared" si="133"/>
        <v>-0.33808440759414271</v>
      </c>
      <c r="AD515" s="217">
        <f t="shared" si="134"/>
        <v>4.4251738188643976</v>
      </c>
      <c r="AE515" s="217">
        <f t="shared" si="125"/>
        <v>8.2375425603098407E-2</v>
      </c>
      <c r="AF515" s="217">
        <f t="shared" si="126"/>
        <v>-9.3481972654252843E-2</v>
      </c>
      <c r="AG515" s="217">
        <f t="shared" si="118"/>
        <v>4.4251738188643976</v>
      </c>
      <c r="AH515" s="284">
        <f t="shared" si="127"/>
        <v>3.2262305023246896E-2</v>
      </c>
      <c r="AI515" s="284">
        <f t="shared" si="128"/>
        <v>-6.0249913639776054E-3</v>
      </c>
    </row>
    <row r="516" spans="1:35" x14ac:dyDescent="0.25">
      <c r="A516" s="283">
        <v>2022</v>
      </c>
      <c r="B516" s="283">
        <v>8</v>
      </c>
      <c r="C516" s="217">
        <f>VLOOKUP(A516,Annual_Price!A:R,18,FALSE)*C504</f>
        <v>12.085911617131766</v>
      </c>
      <c r="D516" s="217">
        <f>C516/Economics!E516</f>
        <v>4.3352461936540809</v>
      </c>
      <c r="E516" s="217">
        <f t="shared" si="119"/>
        <v>4.3432992427950463</v>
      </c>
      <c r="F516" s="217">
        <f>C516/C$312</f>
        <v>1.3460010536543474</v>
      </c>
      <c r="G516" s="217">
        <f>D516/D$312</f>
        <v>0.95307877038846933</v>
      </c>
      <c r="H516" s="284">
        <f t="shared" si="129"/>
        <v>23.974942247785997</v>
      </c>
      <c r="I516" s="284">
        <f t="shared" si="115"/>
        <v>-3.5453451499431754</v>
      </c>
      <c r="J516" s="284">
        <f t="shared" si="116"/>
        <v>10.77504218386294</v>
      </c>
      <c r="K516" s="284">
        <f t="shared" si="120"/>
        <v>-2.0969975969475567</v>
      </c>
      <c r="L516" s="217">
        <f t="shared" si="103"/>
        <v>11.990428822888264</v>
      </c>
      <c r="M516" s="217">
        <f t="shared" si="104"/>
        <v>4.352873048414696</v>
      </c>
      <c r="N516" s="284">
        <f t="shared" si="117"/>
        <v>15.692870559437731</v>
      </c>
      <c r="O516" s="217">
        <f t="shared" si="110"/>
        <v>4.7136235307434635</v>
      </c>
      <c r="P516" s="284">
        <f t="shared" si="121"/>
        <v>6.7347681164965305</v>
      </c>
      <c r="Q516" s="217">
        <f t="shared" si="122"/>
        <v>2.0619871075790548</v>
      </c>
      <c r="R516" s="284">
        <f t="shared" si="113"/>
        <v>24.20807093941184</v>
      </c>
      <c r="S516" s="284">
        <f t="shared" si="114"/>
        <v>-3.7148324428267809</v>
      </c>
      <c r="T516" s="217">
        <f t="shared" si="105"/>
        <v>4.3492665761031155</v>
      </c>
      <c r="U516" s="217">
        <f t="shared" si="123"/>
        <v>8.0257636772924759</v>
      </c>
      <c r="V516" s="217">
        <f t="shared" si="124"/>
        <v>0.71927290198756921</v>
      </c>
      <c r="W516" s="217">
        <f t="shared" si="106"/>
        <v>4.4251738188643976</v>
      </c>
      <c r="X516" s="217">
        <f t="shared" si="107"/>
        <v>4.3385093437470168</v>
      </c>
      <c r="Y516" s="217">
        <f t="shared" si="130"/>
        <v>9.04153241971005</v>
      </c>
      <c r="Z516" s="217">
        <f t="shared" si="131"/>
        <v>-0.34690083121265491</v>
      </c>
      <c r="AA516" s="217">
        <f t="shared" si="108"/>
        <v>4.3385093437470168</v>
      </c>
      <c r="AB516" s="217">
        <f t="shared" si="132"/>
        <v>9.04153241971005</v>
      </c>
      <c r="AC516" s="217">
        <f t="shared" si="133"/>
        <v>-0.34690083121265491</v>
      </c>
      <c r="AD516" s="217">
        <f t="shared" si="134"/>
        <v>4.4251738188643976</v>
      </c>
      <c r="AE516" s="217">
        <f t="shared" si="125"/>
        <v>8.2375425603098407E-2</v>
      </c>
      <c r="AF516" s="217">
        <f t="shared" si="126"/>
        <v>-8.8901725788969266E-2</v>
      </c>
      <c r="AG516" s="217">
        <f t="shared" si="118"/>
        <v>4.4251738188643976</v>
      </c>
      <c r="AH516" s="284">
        <f t="shared" si="127"/>
        <v>3.2262305023246896E-2</v>
      </c>
      <c r="AI516" s="284">
        <f t="shared" si="128"/>
        <v>-6.8795039576663441E-3</v>
      </c>
    </row>
    <row r="517" spans="1:35" x14ac:dyDescent="0.25">
      <c r="A517" s="283">
        <v>2022</v>
      </c>
      <c r="B517" s="283">
        <v>9</v>
      </c>
      <c r="C517" s="217">
        <f>VLOOKUP(A517,Annual_Price!A:R,18,FALSE)*C505</f>
        <v>12.07771244753647</v>
      </c>
      <c r="D517" s="217">
        <f>C517/Economics!E517</f>
        <v>4.3230489388333595</v>
      </c>
      <c r="E517" s="217">
        <f t="shared" si="119"/>
        <v>4.3333558754424644</v>
      </c>
      <c r="F517" s="217">
        <f>C517/C$313</f>
        <v>1.3482987168139182</v>
      </c>
      <c r="G517" s="217">
        <f>D517/D$313</f>
        <v>0.95555649794406217</v>
      </c>
      <c r="H517" s="284">
        <f t="shared" si="129"/>
        <v>23.974942247785997</v>
      </c>
      <c r="I517" s="284">
        <f t="shared" si="115"/>
        <v>-3.5535443195384708</v>
      </c>
      <c r="J517" s="284">
        <f t="shared" si="116"/>
        <v>10.77504218386294</v>
      </c>
      <c r="K517" s="284">
        <f t="shared" si="120"/>
        <v>-2.1091948517682781</v>
      </c>
      <c r="L517" s="217">
        <f t="shared" ref="L517:M580" si="135">AVERAGE(C506:C517)</f>
        <v>12.021857652526586</v>
      </c>
      <c r="M517" s="217">
        <f t="shared" si="135"/>
        <v>4.3549301267266518</v>
      </c>
      <c r="N517" s="284">
        <f t="shared" si="117"/>
        <v>15.724299389076053</v>
      </c>
      <c r="O517" s="217">
        <f t="shared" si="110"/>
        <v>4.7136235307434635</v>
      </c>
      <c r="P517" s="284">
        <f t="shared" si="121"/>
        <v>6.7368251948084863</v>
      </c>
      <c r="Q517" s="217">
        <f t="shared" si="122"/>
        <v>2.0619871075790548</v>
      </c>
      <c r="R517" s="284">
        <f t="shared" si="113"/>
        <v>24.20807093941184</v>
      </c>
      <c r="S517" s="284">
        <f t="shared" si="114"/>
        <v>-3.7230316124220764</v>
      </c>
      <c r="T517" s="217">
        <f t="shared" ref="T517:T580" si="136">AVERAGE(D514:D517)</f>
        <v>4.3382366668046242</v>
      </c>
      <c r="U517" s="217">
        <f t="shared" si="123"/>
        <v>8.0257636772924759</v>
      </c>
      <c r="V517" s="217">
        <f t="shared" si="124"/>
        <v>0.70824299268907787</v>
      </c>
      <c r="W517" s="217">
        <f t="shared" ref="W517:W580" si="137">MAX(D506:D517)</f>
        <v>4.4251738188643976</v>
      </c>
      <c r="X517" s="217">
        <f t="shared" ref="X517:X580" si="138">AVERAGE(D516:D517)</f>
        <v>4.3291475662437202</v>
      </c>
      <c r="Y517" s="217">
        <f t="shared" si="130"/>
        <v>9.04153241971005</v>
      </c>
      <c r="Z517" s="217">
        <f t="shared" si="131"/>
        <v>-0.3562626087159515</v>
      </c>
      <c r="AA517" s="217">
        <f t="shared" ref="AA517:AA580" si="139">AVERAGE(D516:D517)</f>
        <v>4.3291475662437202</v>
      </c>
      <c r="AB517" s="217">
        <f t="shared" si="132"/>
        <v>9.04153241971005</v>
      </c>
      <c r="AC517" s="217">
        <f t="shared" si="133"/>
        <v>-0.3562626087159515</v>
      </c>
      <c r="AD517" s="217">
        <f t="shared" si="134"/>
        <v>4.4251738188643976</v>
      </c>
      <c r="AE517" s="217">
        <f t="shared" si="125"/>
        <v>8.2375425603098407E-2</v>
      </c>
      <c r="AF517" s="217">
        <f t="shared" si="126"/>
        <v>-9.4572680423819833E-2</v>
      </c>
      <c r="AG517" s="217">
        <f t="shared" si="118"/>
        <v>4.4251738188643976</v>
      </c>
      <c r="AH517" s="284">
        <f t="shared" si="127"/>
        <v>3.2262305023246896E-2</v>
      </c>
      <c r="AI517" s="284">
        <f t="shared" si="128"/>
        <v>-7.5773652797641589E-3</v>
      </c>
    </row>
    <row r="518" spans="1:35" x14ac:dyDescent="0.25">
      <c r="A518" s="283">
        <v>2022</v>
      </c>
      <c r="B518" s="283">
        <v>10</v>
      </c>
      <c r="C518" s="217">
        <f>VLOOKUP(A518,Annual_Price!A:R,18,FALSE)*C506</f>
        <v>12.129038526897178</v>
      </c>
      <c r="D518" s="217">
        <f>C518/Economics!E518</f>
        <v>4.3322497184161559</v>
      </c>
      <c r="E518" s="217">
        <f t="shared" si="119"/>
        <v>4.3301816169678657</v>
      </c>
      <c r="F518" s="217">
        <f>C518/C$314</f>
        <v>1.3622277256574313</v>
      </c>
      <c r="G518" s="217">
        <f>D518/D$314</f>
        <v>0.96549815842019371</v>
      </c>
      <c r="H518" s="284">
        <f t="shared" si="129"/>
        <v>24.026268327146703</v>
      </c>
      <c r="I518" s="284">
        <f t="shared" si="115"/>
        <v>-3.5535443195384708</v>
      </c>
      <c r="J518" s="284">
        <f t="shared" si="116"/>
        <v>10.784242963445736</v>
      </c>
      <c r="K518" s="284">
        <f t="shared" si="120"/>
        <v>-2.1091948517682781</v>
      </c>
      <c r="L518" s="217">
        <f t="shared" si="135"/>
        <v>12.053420043765358</v>
      </c>
      <c r="M518" s="217">
        <f t="shared" si="135"/>
        <v>4.3569489584957539</v>
      </c>
      <c r="N518" s="284">
        <f t="shared" si="117"/>
        <v>15.755861780314826</v>
      </c>
      <c r="O518" s="217">
        <f t="shared" ref="O518:O581" si="140">IF(L518&lt;L517,(O517+(L518-L517)),O517)</f>
        <v>4.7136235307434635</v>
      </c>
      <c r="P518" s="284">
        <f t="shared" si="121"/>
        <v>6.7388440265775884</v>
      </c>
      <c r="Q518" s="217">
        <f t="shared" si="122"/>
        <v>2.0619871075790548</v>
      </c>
      <c r="R518" s="284">
        <f t="shared" si="113"/>
        <v>24.259397018772546</v>
      </c>
      <c r="S518" s="284">
        <f t="shared" si="114"/>
        <v>-3.7230316124220764</v>
      </c>
      <c r="T518" s="217">
        <f t="shared" si="136"/>
        <v>4.3330793361858877</v>
      </c>
      <c r="U518" s="217">
        <f t="shared" si="123"/>
        <v>8.0257636772924759</v>
      </c>
      <c r="V518" s="217">
        <f t="shared" si="124"/>
        <v>0.7030856620703414</v>
      </c>
      <c r="W518" s="217">
        <f t="shared" si="137"/>
        <v>4.4251738188643976</v>
      </c>
      <c r="X518" s="217">
        <f t="shared" si="138"/>
        <v>4.3276493286247577</v>
      </c>
      <c r="Y518" s="217">
        <f t="shared" si="130"/>
        <v>9.04153241971005</v>
      </c>
      <c r="Z518" s="217">
        <f t="shared" si="131"/>
        <v>-0.35776084633491401</v>
      </c>
      <c r="AA518" s="217">
        <f t="shared" si="139"/>
        <v>4.3276493286247577</v>
      </c>
      <c r="AB518" s="217">
        <f t="shared" si="132"/>
        <v>9.04153241971005</v>
      </c>
      <c r="AC518" s="217">
        <f t="shared" si="133"/>
        <v>-0.35776084633491401</v>
      </c>
      <c r="AD518" s="217">
        <f t="shared" si="134"/>
        <v>4.4251738188643976</v>
      </c>
      <c r="AE518" s="217">
        <f t="shared" si="125"/>
        <v>8.2375425603098407E-2</v>
      </c>
      <c r="AF518" s="217">
        <f t="shared" si="126"/>
        <v>-7.3174646020301992E-2</v>
      </c>
      <c r="AG518" s="217">
        <f t="shared" si="118"/>
        <v>4.4251738188643976</v>
      </c>
      <c r="AH518" s="284">
        <f t="shared" si="127"/>
        <v>3.2262305023246896E-2</v>
      </c>
      <c r="AI518" s="284">
        <f t="shared" si="128"/>
        <v>-8.036323794031297E-3</v>
      </c>
    </row>
    <row r="519" spans="1:35" x14ac:dyDescent="0.25">
      <c r="A519" s="283">
        <v>2022</v>
      </c>
      <c r="B519" s="283">
        <v>11</v>
      </c>
      <c r="C519" s="217">
        <f>VLOOKUP(A519,Annual_Price!A:R,18,FALSE)*C507</f>
        <v>12.149468370826035</v>
      </c>
      <c r="D519" s="217">
        <f>C519/Economics!E519</f>
        <v>4.3296389704750089</v>
      </c>
      <c r="E519" s="217">
        <f t="shared" si="119"/>
        <v>4.3283125425748414</v>
      </c>
      <c r="F519" s="217">
        <f>C519/C$315</f>
        <v>1.3479057779167529</v>
      </c>
      <c r="G519" s="217">
        <f>D519/D$315</f>
        <v>0.95484540894654135</v>
      </c>
      <c r="H519" s="284">
        <f t="shared" si="129"/>
        <v>24.046698171075562</v>
      </c>
      <c r="I519" s="284">
        <f t="shared" si="115"/>
        <v>-3.5535443195384708</v>
      </c>
      <c r="J519" s="284">
        <f t="shared" si="116"/>
        <v>10.784242963445736</v>
      </c>
      <c r="K519" s="284">
        <f t="shared" si="120"/>
        <v>-2.1118055997094252</v>
      </c>
      <c r="L519" s="217">
        <f t="shared" si="135"/>
        <v>12.085035597892981</v>
      </c>
      <c r="M519" s="217">
        <f t="shared" si="135"/>
        <v>4.3589253108575887</v>
      </c>
      <c r="N519" s="284">
        <f t="shared" si="117"/>
        <v>15.787477334442448</v>
      </c>
      <c r="O519" s="217">
        <f t="shared" si="140"/>
        <v>4.7136235307434635</v>
      </c>
      <c r="P519" s="284">
        <f t="shared" si="121"/>
        <v>6.7408203789394232</v>
      </c>
      <c r="Q519" s="217">
        <f t="shared" si="122"/>
        <v>2.0619871075790548</v>
      </c>
      <c r="R519" s="284">
        <f t="shared" si="113"/>
        <v>24.279826862701405</v>
      </c>
      <c r="S519" s="284">
        <f t="shared" si="114"/>
        <v>-3.7230316124220764</v>
      </c>
      <c r="T519" s="217">
        <f t="shared" si="136"/>
        <v>4.3300459553446515</v>
      </c>
      <c r="U519" s="217">
        <f t="shared" si="123"/>
        <v>8.0257636772924759</v>
      </c>
      <c r="V519" s="217">
        <f t="shared" si="124"/>
        <v>0.70005228122910523</v>
      </c>
      <c r="W519" s="217">
        <f t="shared" si="137"/>
        <v>4.4251738188643976</v>
      </c>
      <c r="X519" s="217">
        <f t="shared" si="138"/>
        <v>4.330944344445582</v>
      </c>
      <c r="Y519" s="217">
        <f t="shared" si="130"/>
        <v>9.0448274355308733</v>
      </c>
      <c r="Z519" s="217">
        <f t="shared" si="131"/>
        <v>-0.35776084633491401</v>
      </c>
      <c r="AA519" s="217">
        <f t="shared" si="139"/>
        <v>4.330944344445582</v>
      </c>
      <c r="AB519" s="217">
        <f t="shared" si="132"/>
        <v>9.0448274355308733</v>
      </c>
      <c r="AC519" s="217">
        <f t="shared" si="133"/>
        <v>-0.35776084633491401</v>
      </c>
      <c r="AD519" s="217">
        <f t="shared" si="134"/>
        <v>4.4251738188643976</v>
      </c>
      <c r="AE519" s="217">
        <f t="shared" si="125"/>
        <v>8.2375425603098407E-2</v>
      </c>
      <c r="AF519" s="217">
        <f t="shared" si="126"/>
        <v>-8.4986173544245425E-2</v>
      </c>
      <c r="AG519" s="217">
        <f t="shared" si="118"/>
        <v>4.4251738188643976</v>
      </c>
      <c r="AH519" s="284">
        <f t="shared" si="127"/>
        <v>3.2262305023246896E-2</v>
      </c>
      <c r="AI519" s="284">
        <f t="shared" si="128"/>
        <v>-8.5460766812248679E-3</v>
      </c>
    </row>
    <row r="520" spans="1:35" x14ac:dyDescent="0.25">
      <c r="A520" s="283">
        <v>2022</v>
      </c>
      <c r="B520" s="283">
        <v>12</v>
      </c>
      <c r="C520" s="217">
        <f>VLOOKUP(A520,Annual_Price!A:R,18,FALSE)*C508</f>
        <v>12.117597927986319</v>
      </c>
      <c r="D520" s="217">
        <f>C520/Economics!E520</f>
        <v>4.3085025111557824</v>
      </c>
      <c r="E520" s="217">
        <f t="shared" si="119"/>
        <v>4.3234637333489827</v>
      </c>
      <c r="F520" s="217">
        <f>C520/C$316</f>
        <v>1.3689461200183231</v>
      </c>
      <c r="G520" s="217">
        <f>D520/D$316</f>
        <v>0.9690726915364607</v>
      </c>
      <c r="H520" s="284">
        <f t="shared" si="129"/>
        <v>24.046698171075562</v>
      </c>
      <c r="I520" s="284">
        <f t="shared" si="115"/>
        <v>-3.5854147623781873</v>
      </c>
      <c r="J520" s="284">
        <f t="shared" si="116"/>
        <v>10.784242963445736</v>
      </c>
      <c r="K520" s="284">
        <f t="shared" si="120"/>
        <v>-2.1329420590286516</v>
      </c>
      <c r="L520" s="217">
        <f t="shared" si="135"/>
        <v>12.11656821820984</v>
      </c>
      <c r="M520" s="217">
        <f t="shared" si="135"/>
        <v>4.3608551422461339</v>
      </c>
      <c r="N520" s="284">
        <f t="shared" si="117"/>
        <v>15.819009954759307</v>
      </c>
      <c r="O520" s="217">
        <f t="shared" si="140"/>
        <v>4.7136235307434635</v>
      </c>
      <c r="P520" s="284">
        <f t="shared" si="121"/>
        <v>6.7427502103279684</v>
      </c>
      <c r="Q520" s="217">
        <f t="shared" si="122"/>
        <v>2.0619871075790548</v>
      </c>
      <c r="R520" s="284">
        <f t="shared" si="113"/>
        <v>24.279826862701405</v>
      </c>
      <c r="S520" s="284">
        <f t="shared" si="114"/>
        <v>-3.7549020552617929</v>
      </c>
      <c r="T520" s="217">
        <f t="shared" si="136"/>
        <v>4.3233600347200767</v>
      </c>
      <c r="U520" s="217">
        <f t="shared" si="123"/>
        <v>8.0257636772924759</v>
      </c>
      <c r="V520" s="217">
        <f t="shared" si="124"/>
        <v>0.69336636060453039</v>
      </c>
      <c r="W520" s="217">
        <f t="shared" si="137"/>
        <v>4.4251738188643976</v>
      </c>
      <c r="X520" s="217">
        <f t="shared" si="138"/>
        <v>4.3190707408153957</v>
      </c>
      <c r="Y520" s="217">
        <f t="shared" si="130"/>
        <v>9.0448274355308733</v>
      </c>
      <c r="Z520" s="217">
        <f t="shared" si="131"/>
        <v>-0.36963444996510031</v>
      </c>
      <c r="AA520" s="217">
        <f t="shared" si="139"/>
        <v>4.3190707408153957</v>
      </c>
      <c r="AB520" s="217">
        <f t="shared" si="132"/>
        <v>9.0448274355308733</v>
      </c>
      <c r="AC520" s="217">
        <f t="shared" si="133"/>
        <v>-0.36963444996510031</v>
      </c>
      <c r="AD520" s="217">
        <f t="shared" si="134"/>
        <v>4.4530917949063742</v>
      </c>
      <c r="AE520" s="217">
        <f t="shared" si="125"/>
        <v>0.11029340164507495</v>
      </c>
      <c r="AF520" s="217">
        <f t="shared" si="126"/>
        <v>-0.13142986096430143</v>
      </c>
      <c r="AG520" s="217">
        <f t="shared" si="118"/>
        <v>4.4251738188643976</v>
      </c>
      <c r="AH520" s="284">
        <f t="shared" si="127"/>
        <v>3.2262305023246896E-2</v>
      </c>
      <c r="AI520" s="284">
        <f t="shared" si="128"/>
        <v>-9.1043283607090686E-3</v>
      </c>
    </row>
    <row r="521" spans="1:35" x14ac:dyDescent="0.25">
      <c r="A521" s="283">
        <v>2023</v>
      </c>
      <c r="B521" s="283">
        <v>1</v>
      </c>
      <c r="C521" s="217">
        <f>VLOOKUP(A521,Annual_Price!A:R,18,FALSE)*C509</f>
        <v>12.553492877522608</v>
      </c>
      <c r="D521" s="217">
        <f>C521/Economics!E521</f>
        <v>4.4530917949063742</v>
      </c>
      <c r="E521" s="217">
        <f t="shared" si="119"/>
        <v>4.3637444255123885</v>
      </c>
      <c r="F521" s="217">
        <f>C521/C$305</f>
        <v>1.4420952594155163</v>
      </c>
      <c r="G521" s="217">
        <f>D521/D$305</f>
        <v>0.98405831632564622</v>
      </c>
      <c r="H521" s="284">
        <f t="shared" si="129"/>
        <v>24.482593120611853</v>
      </c>
      <c r="I521" s="284">
        <f t="shared" si="115"/>
        <v>-3.5854147623781873</v>
      </c>
      <c r="J521" s="284">
        <f t="shared" si="116"/>
        <v>10.928832247196329</v>
      </c>
      <c r="K521" s="284">
        <f t="shared" si="120"/>
        <v>-2.1329420590286516</v>
      </c>
      <c r="L521" s="217">
        <f t="shared" si="135"/>
        <v>12.156530239827717</v>
      </c>
      <c r="M521" s="217">
        <f t="shared" si="135"/>
        <v>4.3654721413944086</v>
      </c>
      <c r="N521" s="284">
        <f t="shared" si="117"/>
        <v>15.858971976377184</v>
      </c>
      <c r="O521" s="217">
        <f t="shared" si="140"/>
        <v>4.7136235307434635</v>
      </c>
      <c r="P521" s="284">
        <f t="shared" si="121"/>
        <v>6.7473672094762431</v>
      </c>
      <c r="Q521" s="217">
        <f t="shared" si="122"/>
        <v>2.0619871075790548</v>
      </c>
      <c r="R521" s="284">
        <f t="shared" si="113"/>
        <v>24.715721812237696</v>
      </c>
      <c r="S521" s="284">
        <f t="shared" si="114"/>
        <v>-3.7549020552617929</v>
      </c>
      <c r="T521" s="217">
        <f t="shared" si="136"/>
        <v>4.3558707487383304</v>
      </c>
      <c r="U521" s="217">
        <f t="shared" si="123"/>
        <v>8.0582743913107286</v>
      </c>
      <c r="V521" s="217">
        <f t="shared" si="124"/>
        <v>0.69336636060453039</v>
      </c>
      <c r="W521" s="217">
        <f t="shared" si="137"/>
        <v>4.4530917949063742</v>
      </c>
      <c r="X521" s="217">
        <f t="shared" si="138"/>
        <v>4.3807971530310788</v>
      </c>
      <c r="Y521" s="217">
        <f t="shared" si="130"/>
        <v>9.1065538477465573</v>
      </c>
      <c r="Z521" s="217">
        <f t="shared" si="131"/>
        <v>-0.36963444996510031</v>
      </c>
      <c r="AA521" s="217">
        <f t="shared" si="139"/>
        <v>4.3807971530310788</v>
      </c>
      <c r="AB521" s="217">
        <f t="shared" si="132"/>
        <v>9.1065538477465573</v>
      </c>
      <c r="AC521" s="217">
        <f t="shared" si="133"/>
        <v>-0.36963444996510031</v>
      </c>
      <c r="AD521" s="217">
        <f t="shared" si="134"/>
        <v>4.4805835293840621</v>
      </c>
      <c r="AE521" s="217">
        <f t="shared" si="125"/>
        <v>0.13778513612276289</v>
      </c>
      <c r="AF521" s="217">
        <f t="shared" si="126"/>
        <v>6.8041476278288826E-3</v>
      </c>
      <c r="AG521" s="217">
        <f t="shared" si="118"/>
        <v>4.4530917949063742</v>
      </c>
      <c r="AH521" s="284">
        <f t="shared" si="127"/>
        <v>6.018028106522344E-2</v>
      </c>
      <c r="AI521" s="284">
        <f t="shared" si="128"/>
        <v>-4.7762912859230511E-3</v>
      </c>
    </row>
    <row r="522" spans="1:35" x14ac:dyDescent="0.25">
      <c r="A522" s="283">
        <v>2023</v>
      </c>
      <c r="B522" s="283">
        <v>2</v>
      </c>
      <c r="C522" s="217">
        <f>VLOOKUP(A522,Annual_Price!A:R,18,FALSE)*C510</f>
        <v>12.659720261326264</v>
      </c>
      <c r="D522" s="217">
        <f>C522/Economics!E522</f>
        <v>4.4805835293840621</v>
      </c>
      <c r="E522" s="217">
        <f t="shared" si="119"/>
        <v>4.4140592784820738</v>
      </c>
      <c r="F522" s="217">
        <f>C522/C$306</f>
        <v>1.4293858462960869</v>
      </c>
      <c r="G522" s="217">
        <f>D522/D$306</f>
        <v>0.97460094957276588</v>
      </c>
      <c r="H522" s="284">
        <f t="shared" si="129"/>
        <v>24.588820504415509</v>
      </c>
      <c r="I522" s="284">
        <f t="shared" si="115"/>
        <v>-3.5854147623781873</v>
      </c>
      <c r="J522" s="284">
        <f t="shared" si="116"/>
        <v>10.956323981674018</v>
      </c>
      <c r="K522" s="284">
        <f t="shared" si="120"/>
        <v>-2.1329420590286516</v>
      </c>
      <c r="L522" s="217">
        <f t="shared" si="135"/>
        <v>12.196830419203708</v>
      </c>
      <c r="M522" s="217">
        <f t="shared" si="135"/>
        <v>4.3700896172710477</v>
      </c>
      <c r="N522" s="284">
        <f t="shared" si="117"/>
        <v>15.899272155753176</v>
      </c>
      <c r="O522" s="217">
        <f t="shared" si="140"/>
        <v>4.7136235307434635</v>
      </c>
      <c r="P522" s="284">
        <f t="shared" si="121"/>
        <v>6.7519846853528822</v>
      </c>
      <c r="Q522" s="217">
        <f t="shared" si="122"/>
        <v>2.0619871075790548</v>
      </c>
      <c r="R522" s="284">
        <f t="shared" si="113"/>
        <v>24.821949196041352</v>
      </c>
      <c r="S522" s="284">
        <f t="shared" si="114"/>
        <v>-3.7549020552617929</v>
      </c>
      <c r="T522" s="217">
        <f t="shared" si="136"/>
        <v>4.3929542014803067</v>
      </c>
      <c r="U522" s="217">
        <f t="shared" si="123"/>
        <v>8.095357844052705</v>
      </c>
      <c r="V522" s="217">
        <f t="shared" si="124"/>
        <v>0.69336636060453039</v>
      </c>
      <c r="W522" s="217">
        <f t="shared" si="137"/>
        <v>4.4805835293840621</v>
      </c>
      <c r="X522" s="217">
        <f t="shared" si="138"/>
        <v>4.4668376621452186</v>
      </c>
      <c r="Y522" s="217">
        <f t="shared" si="130"/>
        <v>9.1925943568606971</v>
      </c>
      <c r="Z522" s="217">
        <f t="shared" si="131"/>
        <v>-0.36963444996510031</v>
      </c>
      <c r="AA522" s="217">
        <f t="shared" si="139"/>
        <v>4.4668376621452186</v>
      </c>
      <c r="AB522" s="217">
        <f t="shared" si="132"/>
        <v>9.1925943568606971</v>
      </c>
      <c r="AC522" s="217">
        <f t="shared" si="133"/>
        <v>-0.36963444996510031</v>
      </c>
      <c r="AD522" s="217">
        <f t="shared" si="134"/>
        <v>4.4805835293840621</v>
      </c>
      <c r="AE522" s="217">
        <f t="shared" si="125"/>
        <v>0.13778513612276289</v>
      </c>
      <c r="AF522" s="217">
        <f t="shared" si="126"/>
        <v>-0.11029340164507495</v>
      </c>
      <c r="AG522" s="217">
        <f t="shared" si="118"/>
        <v>4.4805835293840621</v>
      </c>
      <c r="AH522" s="284">
        <f t="shared" si="127"/>
        <v>8.2895724256988323E-2</v>
      </c>
      <c r="AI522" s="284">
        <f t="shared" si="128"/>
        <v>-2.7486013737323844E-2</v>
      </c>
    </row>
    <row r="523" spans="1:35" x14ac:dyDescent="0.25">
      <c r="A523" s="283">
        <v>2023</v>
      </c>
      <c r="B523" s="283">
        <v>3</v>
      </c>
      <c r="C523" s="217">
        <f>VLOOKUP(A523,Annual_Price!A:R,18,FALSE)*C511</f>
        <v>12.667928702841152</v>
      </c>
      <c r="D523" s="217">
        <f>C523/Economics!E523</f>
        <v>4.474436388154956</v>
      </c>
      <c r="E523" s="217">
        <f t="shared" si="119"/>
        <v>4.4693705708151308</v>
      </c>
      <c r="F523" s="217">
        <f>C523/C$307</f>
        <v>1.410752426746225</v>
      </c>
      <c r="G523" s="217">
        <f>D523/D$307</f>
        <v>0.96182480213137145</v>
      </c>
      <c r="H523" s="284">
        <f t="shared" si="129"/>
        <v>24.597028945930397</v>
      </c>
      <c r="I523" s="284">
        <f t="shared" si="115"/>
        <v>-3.5854147623781873</v>
      </c>
      <c r="J523" s="284">
        <f t="shared" si="116"/>
        <v>10.956323981674018</v>
      </c>
      <c r="K523" s="284">
        <f t="shared" si="120"/>
        <v>-2.1390892002577577</v>
      </c>
      <c r="L523" s="217">
        <f t="shared" si="135"/>
        <v>12.237156728830497</v>
      </c>
      <c r="M523" s="217">
        <f t="shared" si="135"/>
        <v>4.3746834576008125</v>
      </c>
      <c r="N523" s="284">
        <f t="shared" si="117"/>
        <v>15.939598465379964</v>
      </c>
      <c r="O523" s="217">
        <f t="shared" si="140"/>
        <v>4.7136235307434635</v>
      </c>
      <c r="P523" s="284">
        <f t="shared" si="121"/>
        <v>6.7565785256826469</v>
      </c>
      <c r="Q523" s="217">
        <f t="shared" si="122"/>
        <v>2.0619871075790548</v>
      </c>
      <c r="R523" s="284">
        <f t="shared" si="113"/>
        <v>24.830157637556241</v>
      </c>
      <c r="S523" s="284">
        <f t="shared" si="114"/>
        <v>-3.7549020552617929</v>
      </c>
      <c r="T523" s="217">
        <f t="shared" si="136"/>
        <v>4.4291535559002941</v>
      </c>
      <c r="U523" s="217">
        <f t="shared" si="123"/>
        <v>8.1315571984726915</v>
      </c>
      <c r="V523" s="217">
        <f t="shared" si="124"/>
        <v>0.69336636060453039</v>
      </c>
      <c r="W523" s="217">
        <f t="shared" si="137"/>
        <v>4.4805835293840621</v>
      </c>
      <c r="X523" s="217">
        <f t="shared" si="138"/>
        <v>4.4775099587695095</v>
      </c>
      <c r="Y523" s="217">
        <f t="shared" si="130"/>
        <v>9.2032666534849881</v>
      </c>
      <c r="Z523" s="217">
        <f t="shared" si="131"/>
        <v>-0.36963444996510031</v>
      </c>
      <c r="AA523" s="217">
        <f t="shared" si="139"/>
        <v>4.4775099587695095</v>
      </c>
      <c r="AB523" s="217">
        <f t="shared" si="132"/>
        <v>9.2032666534849881</v>
      </c>
      <c r="AC523" s="217">
        <f t="shared" si="133"/>
        <v>-0.36963444996510031</v>
      </c>
      <c r="AD523" s="217">
        <f t="shared" si="134"/>
        <v>4.4805835293840621</v>
      </c>
      <c r="AE523" s="217">
        <f t="shared" si="125"/>
        <v>0.13778513612276289</v>
      </c>
      <c r="AF523" s="217">
        <f t="shared" si="126"/>
        <v>-0.14393227735186898</v>
      </c>
      <c r="AG523" s="217">
        <f t="shared" si="118"/>
        <v>4.4805835293840621</v>
      </c>
      <c r="AH523" s="284">
        <f t="shared" si="127"/>
        <v>5.5409710519664479E-2</v>
      </c>
      <c r="AI523" s="284">
        <f t="shared" si="128"/>
        <v>-2.8362656248859253E-4</v>
      </c>
    </row>
    <row r="524" spans="1:35" x14ac:dyDescent="0.25">
      <c r="A524" s="283">
        <v>2023</v>
      </c>
      <c r="B524" s="283">
        <v>4</v>
      </c>
      <c r="C524" s="217">
        <f>VLOOKUP(A524,Annual_Price!A:R,18,FALSE)*C512</f>
        <v>12.633711867035567</v>
      </c>
      <c r="D524" s="217">
        <f>C524/Economics!E524</f>
        <v>4.4523467041999645</v>
      </c>
      <c r="E524" s="217">
        <f t="shared" si="119"/>
        <v>4.4691222072463281</v>
      </c>
      <c r="F524" s="217">
        <f>C524/C$308</f>
        <v>1.4102444621597725</v>
      </c>
      <c r="G524" s="217">
        <f>D524/D$308</f>
        <v>0.96251451669987487</v>
      </c>
      <c r="H524" s="284">
        <f t="shared" si="129"/>
        <v>24.597028945930397</v>
      </c>
      <c r="I524" s="284">
        <f t="shared" si="115"/>
        <v>-3.6196315981837728</v>
      </c>
      <c r="J524" s="284">
        <f t="shared" si="116"/>
        <v>10.956323981674018</v>
      </c>
      <c r="K524" s="284">
        <f t="shared" si="120"/>
        <v>-2.1611788842127493</v>
      </c>
      <c r="L524" s="217">
        <f t="shared" si="135"/>
        <v>12.277374114674437</v>
      </c>
      <c r="M524" s="217">
        <f t="shared" si="135"/>
        <v>4.3792470716615108</v>
      </c>
      <c r="N524" s="284">
        <f t="shared" si="117"/>
        <v>15.979815851223904</v>
      </c>
      <c r="O524" s="217">
        <f t="shared" si="140"/>
        <v>4.7136235307434635</v>
      </c>
      <c r="P524" s="284">
        <f t="shared" si="121"/>
        <v>6.7611421397433453</v>
      </c>
      <c r="Q524" s="217">
        <f t="shared" si="122"/>
        <v>2.0619871075790548</v>
      </c>
      <c r="R524" s="284">
        <f t="shared" si="113"/>
        <v>24.830157637556241</v>
      </c>
      <c r="S524" s="284">
        <f t="shared" si="114"/>
        <v>-3.7891188910673783</v>
      </c>
      <c r="T524" s="217">
        <f t="shared" si="136"/>
        <v>4.4651146041613394</v>
      </c>
      <c r="U524" s="217">
        <f t="shared" si="123"/>
        <v>8.1675182467337368</v>
      </c>
      <c r="V524" s="217">
        <f t="shared" si="124"/>
        <v>0.69336636060453039</v>
      </c>
      <c r="W524" s="217">
        <f t="shared" si="137"/>
        <v>4.4805835293840621</v>
      </c>
      <c r="X524" s="217">
        <f t="shared" si="138"/>
        <v>4.4633915461774603</v>
      </c>
      <c r="Y524" s="217">
        <f t="shared" si="130"/>
        <v>9.2032666534849881</v>
      </c>
      <c r="Z524" s="217">
        <f t="shared" si="131"/>
        <v>-0.38375286255714958</v>
      </c>
      <c r="AA524" s="217">
        <f t="shared" si="139"/>
        <v>4.4633915461774603</v>
      </c>
      <c r="AB524" s="217">
        <f t="shared" si="132"/>
        <v>9.2032666534849881</v>
      </c>
      <c r="AC524" s="217">
        <f t="shared" si="133"/>
        <v>-0.38375286255714958</v>
      </c>
      <c r="AD524" s="217">
        <f t="shared" si="134"/>
        <v>4.4805835293840621</v>
      </c>
      <c r="AE524" s="217">
        <f t="shared" si="125"/>
        <v>0.13778513612276289</v>
      </c>
      <c r="AF524" s="217">
        <f t="shared" si="126"/>
        <v>-0.15987482007775444</v>
      </c>
      <c r="AG524" s="217">
        <f t="shared" si="118"/>
        <v>4.4805835293840621</v>
      </c>
      <c r="AH524" s="284">
        <f t="shared" si="127"/>
        <v>5.5409710519664479E-2</v>
      </c>
      <c r="AI524" s="284">
        <f t="shared" si="128"/>
        <v>-6.4634179128564284E-4</v>
      </c>
    </row>
    <row r="525" spans="1:35" x14ac:dyDescent="0.25">
      <c r="A525" s="283">
        <v>2023</v>
      </c>
      <c r="B525" s="283">
        <v>5</v>
      </c>
      <c r="C525" s="217">
        <f>VLOOKUP(A525,Annual_Price!A:R,18,FALSE)*C513</f>
        <v>12.574204850796686</v>
      </c>
      <c r="D525" s="217">
        <f>C525/Economics!E525</f>
        <v>4.4216179978985135</v>
      </c>
      <c r="E525" s="217">
        <f t="shared" si="119"/>
        <v>4.4494670300844783</v>
      </c>
      <c r="F525" s="217">
        <f>C525/C$309</f>
        <v>1.4058564805107212</v>
      </c>
      <c r="G525" s="217">
        <f>D525/D$309</f>
        <v>0.96183045567603986</v>
      </c>
      <c r="H525" s="284">
        <f t="shared" si="129"/>
        <v>24.597028945930397</v>
      </c>
      <c r="I525" s="284">
        <f t="shared" si="115"/>
        <v>-3.6791386144226532</v>
      </c>
      <c r="J525" s="284">
        <f t="shared" si="116"/>
        <v>10.956323981674018</v>
      </c>
      <c r="K525" s="284">
        <f t="shared" si="120"/>
        <v>-2.1919075905142003</v>
      </c>
      <c r="L525" s="217">
        <f t="shared" si="135"/>
        <v>12.317402069521561</v>
      </c>
      <c r="M525" s="217">
        <f t="shared" si="135"/>
        <v>4.3837845234841106</v>
      </c>
      <c r="N525" s="284">
        <f t="shared" si="117"/>
        <v>16.01984380607103</v>
      </c>
      <c r="O525" s="217">
        <f t="shared" si="140"/>
        <v>4.7136235307434635</v>
      </c>
      <c r="P525" s="284">
        <f t="shared" si="121"/>
        <v>6.7656795915659451</v>
      </c>
      <c r="Q525" s="217">
        <f t="shared" si="122"/>
        <v>2.0619871075790548</v>
      </c>
      <c r="R525" s="284">
        <f t="shared" si="113"/>
        <v>24.830157637556241</v>
      </c>
      <c r="S525" s="284">
        <f t="shared" si="114"/>
        <v>-3.8486259073062588</v>
      </c>
      <c r="T525" s="217">
        <f t="shared" si="136"/>
        <v>4.4572461549093738</v>
      </c>
      <c r="U525" s="217">
        <f t="shared" si="123"/>
        <v>8.1675182467337368</v>
      </c>
      <c r="V525" s="217">
        <f t="shared" si="124"/>
        <v>0.68549791135256477</v>
      </c>
      <c r="W525" s="217">
        <f t="shared" si="137"/>
        <v>4.4805835293840621</v>
      </c>
      <c r="X525" s="217">
        <f t="shared" si="138"/>
        <v>4.436982351049239</v>
      </c>
      <c r="Y525" s="217">
        <f t="shared" si="130"/>
        <v>9.2032666534849881</v>
      </c>
      <c r="Z525" s="217">
        <f t="shared" si="131"/>
        <v>-0.41016205768537084</v>
      </c>
      <c r="AA525" s="217">
        <f t="shared" si="139"/>
        <v>4.436982351049239</v>
      </c>
      <c r="AB525" s="217">
        <f t="shared" si="132"/>
        <v>9.2032666534849881</v>
      </c>
      <c r="AC525" s="217">
        <f t="shared" si="133"/>
        <v>-0.41016205768537084</v>
      </c>
      <c r="AD525" s="217">
        <f t="shared" si="134"/>
        <v>4.4805835293840621</v>
      </c>
      <c r="AE525" s="217">
        <f t="shared" si="125"/>
        <v>0.13778513612276289</v>
      </c>
      <c r="AF525" s="217">
        <f t="shared" si="126"/>
        <v>-0.16851384242421386</v>
      </c>
      <c r="AG525" s="217">
        <f t="shared" si="118"/>
        <v>4.4805835293840621</v>
      </c>
      <c r="AH525" s="284">
        <f t="shared" si="127"/>
        <v>5.5409710519664479E-2</v>
      </c>
      <c r="AI525" s="284">
        <f t="shared" si="128"/>
        <v>-9.6028864847230722E-4</v>
      </c>
    </row>
    <row r="526" spans="1:35" x14ac:dyDescent="0.25">
      <c r="A526" s="283">
        <v>2023</v>
      </c>
      <c r="B526" s="283">
        <v>6</v>
      </c>
      <c r="C526" s="217">
        <f>VLOOKUP(A526,Annual_Price!A:R,18,FALSE)*C514</f>
        <v>12.56208434280955</v>
      </c>
      <c r="D526" s="217">
        <f>C526/Economics!E526</f>
        <v>4.4073116816566342</v>
      </c>
      <c r="E526" s="217">
        <f t="shared" si="119"/>
        <v>4.427092127918371</v>
      </c>
      <c r="F526" s="217">
        <f>C526/C$310</f>
        <v>1.4060333370321609</v>
      </c>
      <c r="G526" s="217">
        <f>D526/D$310</f>
        <v>0.96500649471385402</v>
      </c>
      <c r="H526" s="284">
        <f t="shared" si="129"/>
        <v>24.597028945930397</v>
      </c>
      <c r="I526" s="284">
        <f t="shared" si="115"/>
        <v>-3.6912591224097895</v>
      </c>
      <c r="J526" s="284">
        <f t="shared" si="116"/>
        <v>10.956323981674018</v>
      </c>
      <c r="K526" s="284">
        <f t="shared" si="120"/>
        <v>-2.2062139067560795</v>
      </c>
      <c r="L526" s="217">
        <f t="shared" si="135"/>
        <v>12.357391440684689</v>
      </c>
      <c r="M526" s="217">
        <f t="shared" si="135"/>
        <v>4.3883205768812372</v>
      </c>
      <c r="N526" s="284">
        <f t="shared" si="117"/>
        <v>16.059833177234157</v>
      </c>
      <c r="O526" s="217">
        <f t="shared" si="140"/>
        <v>4.7136235307434635</v>
      </c>
      <c r="P526" s="284">
        <f t="shared" si="121"/>
        <v>6.7702156449630717</v>
      </c>
      <c r="Q526" s="217">
        <f t="shared" si="122"/>
        <v>2.0619871075790548</v>
      </c>
      <c r="R526" s="284">
        <f t="shared" si="113"/>
        <v>24.830157637556241</v>
      </c>
      <c r="S526" s="284">
        <f t="shared" si="114"/>
        <v>-3.860746415293395</v>
      </c>
      <c r="T526" s="217">
        <f t="shared" si="136"/>
        <v>4.4389281929775173</v>
      </c>
      <c r="U526" s="217">
        <f t="shared" si="123"/>
        <v>8.1675182467337368</v>
      </c>
      <c r="V526" s="217">
        <f t="shared" si="124"/>
        <v>0.66717994942070824</v>
      </c>
      <c r="W526" s="217">
        <f t="shared" si="137"/>
        <v>4.4805835293840621</v>
      </c>
      <c r="X526" s="217">
        <f t="shared" si="138"/>
        <v>4.4144648397775743</v>
      </c>
      <c r="Y526" s="217">
        <f t="shared" si="130"/>
        <v>9.2032666534849881</v>
      </c>
      <c r="Z526" s="217">
        <f t="shared" si="131"/>
        <v>-0.43267956895703552</v>
      </c>
      <c r="AA526" s="217">
        <f t="shared" si="139"/>
        <v>4.4144648397775743</v>
      </c>
      <c r="AB526" s="217">
        <f t="shared" si="132"/>
        <v>9.2032666534849881</v>
      </c>
      <c r="AC526" s="217">
        <f t="shared" si="133"/>
        <v>-0.43267956895703552</v>
      </c>
      <c r="AD526" s="217">
        <f t="shared" si="134"/>
        <v>4.4805835293840621</v>
      </c>
      <c r="AE526" s="217">
        <f t="shared" si="125"/>
        <v>0.13778513612276289</v>
      </c>
      <c r="AF526" s="217">
        <f t="shared" si="126"/>
        <v>-0.15209145236464217</v>
      </c>
      <c r="AG526" s="217">
        <f t="shared" si="118"/>
        <v>4.4805835293840621</v>
      </c>
      <c r="AH526" s="284">
        <f t="shared" si="127"/>
        <v>5.5409710519664479E-2</v>
      </c>
      <c r="AI526" s="284">
        <f t="shared" si="128"/>
        <v>-9.7706975413647257E-4</v>
      </c>
    </row>
    <row r="527" spans="1:35" x14ac:dyDescent="0.25">
      <c r="A527" s="283">
        <v>2023</v>
      </c>
      <c r="B527" s="283">
        <v>7</v>
      </c>
      <c r="C527" s="217">
        <f>VLOOKUP(A527,Annual_Price!A:R,18,FALSE)*C515</f>
        <v>12.557523733901832</v>
      </c>
      <c r="D527" s="217">
        <f>C527/Economics!E527</f>
        <v>4.3962347834906446</v>
      </c>
      <c r="E527" s="217">
        <f t="shared" si="119"/>
        <v>4.4083881543485974</v>
      </c>
      <c r="F527" s="217">
        <f>C527/C$311</f>
        <v>1.4012297220102374</v>
      </c>
      <c r="G527" s="217">
        <f>D527/D$311</f>
        <v>0.964427809102815</v>
      </c>
      <c r="H527" s="284">
        <f t="shared" si="129"/>
        <v>24.597028945930397</v>
      </c>
      <c r="I527" s="284">
        <f t="shared" si="115"/>
        <v>-3.6958197313175081</v>
      </c>
      <c r="J527" s="284">
        <f t="shared" si="116"/>
        <v>10.956323981674018</v>
      </c>
      <c r="K527" s="284">
        <f t="shared" si="120"/>
        <v>-2.2172908049220692</v>
      </c>
      <c r="L527" s="217">
        <f t="shared" si="135"/>
        <v>12.397366293884287</v>
      </c>
      <c r="M527" s="217">
        <f t="shared" si="135"/>
        <v>4.3928591010187956</v>
      </c>
      <c r="N527" s="284">
        <f t="shared" si="117"/>
        <v>16.099808030433756</v>
      </c>
      <c r="O527" s="217">
        <f t="shared" si="140"/>
        <v>4.7136235307434635</v>
      </c>
      <c r="P527" s="284">
        <f t="shared" si="121"/>
        <v>6.7747541691006301</v>
      </c>
      <c r="Q527" s="217">
        <f t="shared" si="122"/>
        <v>2.0619871075790548</v>
      </c>
      <c r="R527" s="284">
        <f t="shared" si="113"/>
        <v>24.830157637556241</v>
      </c>
      <c r="S527" s="284">
        <f t="shared" si="114"/>
        <v>-3.8653070242011136</v>
      </c>
      <c r="T527" s="217">
        <f t="shared" si="136"/>
        <v>4.4193777918114394</v>
      </c>
      <c r="U527" s="217">
        <f t="shared" si="123"/>
        <v>8.1675182467337368</v>
      </c>
      <c r="V527" s="217">
        <f t="shared" si="124"/>
        <v>0.64762954825463037</v>
      </c>
      <c r="W527" s="217">
        <f t="shared" si="137"/>
        <v>4.4805835293840621</v>
      </c>
      <c r="X527" s="217">
        <f t="shared" si="138"/>
        <v>4.4017732325736389</v>
      </c>
      <c r="Y527" s="217">
        <f t="shared" si="130"/>
        <v>9.2032666534849881</v>
      </c>
      <c r="Z527" s="217">
        <f t="shared" si="131"/>
        <v>-0.44537117616097088</v>
      </c>
      <c r="AA527" s="217">
        <f t="shared" si="139"/>
        <v>4.4017732325736389</v>
      </c>
      <c r="AB527" s="217">
        <f t="shared" si="132"/>
        <v>9.2032666534849881</v>
      </c>
      <c r="AC527" s="217">
        <f t="shared" si="133"/>
        <v>-0.44537117616097088</v>
      </c>
      <c r="AD527" s="217">
        <f t="shared" si="134"/>
        <v>4.4805835293840621</v>
      </c>
      <c r="AE527" s="217">
        <f t="shared" si="125"/>
        <v>0.13778513612276289</v>
      </c>
      <c r="AF527" s="217">
        <f t="shared" si="126"/>
        <v>-0.14886203428875255</v>
      </c>
      <c r="AG527" s="217">
        <f t="shared" si="118"/>
        <v>4.4805835293840621</v>
      </c>
      <c r="AH527" s="284">
        <f t="shared" si="127"/>
        <v>5.5409710519664479E-2</v>
      </c>
      <c r="AI527" s="284">
        <f t="shared" si="128"/>
        <v>-9.4742086897170452E-4</v>
      </c>
    </row>
    <row r="528" spans="1:35" x14ac:dyDescent="0.25">
      <c r="A528" s="283">
        <v>2023</v>
      </c>
      <c r="B528" s="283">
        <v>8</v>
      </c>
      <c r="C528" s="217">
        <f>VLOOKUP(A528,Annual_Price!A:R,18,FALSE)*C516</f>
        <v>12.565931014190859</v>
      </c>
      <c r="D528" s="217">
        <f>C528/Economics!E528</f>
        <v>4.3897710062171589</v>
      </c>
      <c r="E528" s="217">
        <f t="shared" si="119"/>
        <v>4.3977724904548126</v>
      </c>
      <c r="F528" s="217">
        <f>C528/C$312</f>
        <v>1.3994605389363852</v>
      </c>
      <c r="G528" s="217">
        <f>D528/D$312</f>
        <v>0.96506573467883616</v>
      </c>
      <c r="H528" s="284">
        <f t="shared" si="129"/>
        <v>24.605436226219425</v>
      </c>
      <c r="I528" s="284">
        <f t="shared" si="115"/>
        <v>-3.6958197313175081</v>
      </c>
      <c r="J528" s="284">
        <f t="shared" si="116"/>
        <v>10.956323981674018</v>
      </c>
      <c r="K528" s="284">
        <f t="shared" si="120"/>
        <v>-2.2237545821955549</v>
      </c>
      <c r="L528" s="217">
        <f t="shared" si="135"/>
        <v>12.437367910305879</v>
      </c>
      <c r="M528" s="217">
        <f t="shared" si="135"/>
        <v>4.3974028353990517</v>
      </c>
      <c r="N528" s="284">
        <f t="shared" si="117"/>
        <v>16.139809646855348</v>
      </c>
      <c r="O528" s="217">
        <f t="shared" si="140"/>
        <v>4.7136235307434635</v>
      </c>
      <c r="P528" s="284">
        <f t="shared" si="121"/>
        <v>6.7792979034808862</v>
      </c>
      <c r="Q528" s="217">
        <f t="shared" si="122"/>
        <v>2.0619871075790548</v>
      </c>
      <c r="R528" s="284">
        <f t="shared" si="113"/>
        <v>24.838564917845268</v>
      </c>
      <c r="S528" s="284">
        <f t="shared" si="114"/>
        <v>-3.8653070242011136</v>
      </c>
      <c r="T528" s="217">
        <f t="shared" si="136"/>
        <v>4.4037338673157382</v>
      </c>
      <c r="U528" s="217">
        <f t="shared" si="123"/>
        <v>8.1675182467337368</v>
      </c>
      <c r="V528" s="217">
        <f t="shared" si="124"/>
        <v>0.63198562375892919</v>
      </c>
      <c r="W528" s="217">
        <f t="shared" si="137"/>
        <v>4.4805835293840621</v>
      </c>
      <c r="X528" s="217">
        <f t="shared" si="138"/>
        <v>4.3930028948539022</v>
      </c>
      <c r="Y528" s="217">
        <f t="shared" si="130"/>
        <v>9.2032666534849881</v>
      </c>
      <c r="Z528" s="217">
        <f t="shared" si="131"/>
        <v>-0.45414151388070767</v>
      </c>
      <c r="AA528" s="217">
        <f t="shared" si="139"/>
        <v>4.3930028948539022</v>
      </c>
      <c r="AB528" s="217">
        <f t="shared" si="132"/>
        <v>9.2032666534849881</v>
      </c>
      <c r="AC528" s="217">
        <f t="shared" si="133"/>
        <v>-0.45414151388070767</v>
      </c>
      <c r="AD528" s="217">
        <f t="shared" si="134"/>
        <v>4.4805835293840621</v>
      </c>
      <c r="AE528" s="217">
        <f t="shared" si="125"/>
        <v>0.13778513612276289</v>
      </c>
      <c r="AF528" s="217">
        <f t="shared" si="126"/>
        <v>-0.14424891339624857</v>
      </c>
      <c r="AG528" s="217">
        <f t="shared" si="118"/>
        <v>4.4805835293840621</v>
      </c>
      <c r="AH528" s="284">
        <f t="shared" si="127"/>
        <v>5.5409710519664479E-2</v>
      </c>
      <c r="AI528" s="284">
        <f t="shared" si="128"/>
        <v>-8.8489795658652781E-4</v>
      </c>
    </row>
    <row r="529" spans="1:35" x14ac:dyDescent="0.25">
      <c r="A529" s="283">
        <v>2023</v>
      </c>
      <c r="B529" s="283">
        <v>9</v>
      </c>
      <c r="C529" s="217">
        <f>VLOOKUP(A529,Annual_Price!A:R,18,FALSE)*C517</f>
        <v>12.557406195975071</v>
      </c>
      <c r="D529" s="217">
        <f>C529/Economics!E529</f>
        <v>4.3776437198530669</v>
      </c>
      <c r="E529" s="217">
        <f t="shared" si="119"/>
        <v>4.387883169853624</v>
      </c>
      <c r="F529" s="217">
        <f>C529/C$313</f>
        <v>1.4018494590006432</v>
      </c>
      <c r="G529" s="217">
        <f>D529/D$313</f>
        <v>0.96762399902844576</v>
      </c>
      <c r="H529" s="284">
        <f t="shared" si="129"/>
        <v>24.605436226219425</v>
      </c>
      <c r="I529" s="284">
        <f t="shared" si="115"/>
        <v>-3.7043445495332961</v>
      </c>
      <c r="J529" s="284">
        <f t="shared" si="116"/>
        <v>10.956323981674018</v>
      </c>
      <c r="K529" s="284">
        <f t="shared" si="120"/>
        <v>-2.2358818685596469</v>
      </c>
      <c r="L529" s="217">
        <f t="shared" si="135"/>
        <v>12.477342389342427</v>
      </c>
      <c r="M529" s="217">
        <f t="shared" si="135"/>
        <v>4.4019524004840278</v>
      </c>
      <c r="N529" s="284">
        <f t="shared" si="117"/>
        <v>16.179784125891896</v>
      </c>
      <c r="O529" s="217">
        <f t="shared" si="140"/>
        <v>4.7136235307434635</v>
      </c>
      <c r="P529" s="284">
        <f t="shared" si="121"/>
        <v>6.7838474685658623</v>
      </c>
      <c r="Q529" s="217">
        <f t="shared" si="122"/>
        <v>2.0619871075790548</v>
      </c>
      <c r="R529" s="284">
        <f t="shared" si="113"/>
        <v>24.838564917845268</v>
      </c>
      <c r="S529" s="284">
        <f t="shared" si="114"/>
        <v>-3.8738318424169016</v>
      </c>
      <c r="T529" s="217">
        <f t="shared" si="136"/>
        <v>4.3927402978043766</v>
      </c>
      <c r="U529" s="217">
        <f t="shared" si="123"/>
        <v>8.1675182467337368</v>
      </c>
      <c r="V529" s="217">
        <f t="shared" si="124"/>
        <v>0.62099205424756754</v>
      </c>
      <c r="W529" s="217">
        <f t="shared" si="137"/>
        <v>4.4805835293840621</v>
      </c>
      <c r="X529" s="217">
        <f t="shared" si="138"/>
        <v>4.3837073630351124</v>
      </c>
      <c r="Y529" s="217">
        <f t="shared" si="130"/>
        <v>9.2032666534849881</v>
      </c>
      <c r="Z529" s="217">
        <f t="shared" si="131"/>
        <v>-0.4634370456994974</v>
      </c>
      <c r="AA529" s="217">
        <f t="shared" si="139"/>
        <v>4.3837073630351124</v>
      </c>
      <c r="AB529" s="217">
        <f t="shared" si="132"/>
        <v>9.2032666534849881</v>
      </c>
      <c r="AC529" s="217">
        <f t="shared" si="133"/>
        <v>-0.4634370456994974</v>
      </c>
      <c r="AD529" s="217">
        <f t="shared" si="134"/>
        <v>4.4805835293840621</v>
      </c>
      <c r="AE529" s="217">
        <f t="shared" si="125"/>
        <v>0.13778513612276289</v>
      </c>
      <c r="AF529" s="217">
        <f t="shared" si="126"/>
        <v>-0.14991242248685488</v>
      </c>
      <c r="AG529" s="217">
        <f t="shared" si="118"/>
        <v>4.4805835293840621</v>
      </c>
      <c r="AH529" s="284">
        <f t="shared" si="127"/>
        <v>5.5409710519664479E-2</v>
      </c>
      <c r="AI529" s="284">
        <f t="shared" si="128"/>
        <v>-8.1492949995709552E-4</v>
      </c>
    </row>
    <row r="530" spans="1:35" x14ac:dyDescent="0.25">
      <c r="A530" s="283">
        <v>2023</v>
      </c>
      <c r="B530" s="283">
        <v>10</v>
      </c>
      <c r="C530" s="217">
        <f>VLOOKUP(A530,Annual_Price!A:R,18,FALSE)*C518</f>
        <v>12.610770807012049</v>
      </c>
      <c r="D530" s="217">
        <f>C530/Economics!E530</f>
        <v>4.3873912506682613</v>
      </c>
      <c r="E530" s="217">
        <f t="shared" si="119"/>
        <v>4.3849353255794954</v>
      </c>
      <c r="F530" s="217">
        <f>C530/C$314</f>
        <v>1.4163316900286718</v>
      </c>
      <c r="G530" s="217">
        <f>D530/D$314</f>
        <v>0.97778716558789203</v>
      </c>
      <c r="H530" s="284">
        <f t="shared" si="129"/>
        <v>24.6588008372564</v>
      </c>
      <c r="I530" s="284">
        <f t="shared" si="115"/>
        <v>-3.7043445495332961</v>
      </c>
      <c r="J530" s="284">
        <f t="shared" si="116"/>
        <v>10.966071512489211</v>
      </c>
      <c r="K530" s="284">
        <f t="shared" si="120"/>
        <v>-2.2358818685596469</v>
      </c>
      <c r="L530" s="217">
        <f t="shared" si="135"/>
        <v>12.517486746018667</v>
      </c>
      <c r="M530" s="217">
        <f t="shared" si="135"/>
        <v>4.4065475281717026</v>
      </c>
      <c r="N530" s="284">
        <f t="shared" si="117"/>
        <v>16.219928482568136</v>
      </c>
      <c r="O530" s="217">
        <f t="shared" si="140"/>
        <v>4.7136235307434635</v>
      </c>
      <c r="P530" s="284">
        <f t="shared" si="121"/>
        <v>6.7884425962535371</v>
      </c>
      <c r="Q530" s="217">
        <f t="shared" si="122"/>
        <v>2.0619871075790548</v>
      </c>
      <c r="R530" s="284">
        <f t="shared" si="113"/>
        <v>24.891929528882244</v>
      </c>
      <c r="S530" s="284">
        <f t="shared" si="114"/>
        <v>-3.8738318424169016</v>
      </c>
      <c r="T530" s="217">
        <f t="shared" si="136"/>
        <v>4.3877601900572829</v>
      </c>
      <c r="U530" s="217">
        <f t="shared" si="123"/>
        <v>8.1675182467337368</v>
      </c>
      <c r="V530" s="217">
        <f t="shared" si="124"/>
        <v>0.61601194650047386</v>
      </c>
      <c r="W530" s="217">
        <f t="shared" si="137"/>
        <v>4.4805835293840621</v>
      </c>
      <c r="X530" s="217">
        <f t="shared" si="138"/>
        <v>4.3825174852606636</v>
      </c>
      <c r="Y530" s="217">
        <f t="shared" si="130"/>
        <v>9.2032666534849881</v>
      </c>
      <c r="Z530" s="217">
        <f t="shared" si="131"/>
        <v>-0.46462692347394619</v>
      </c>
      <c r="AA530" s="217">
        <f t="shared" si="139"/>
        <v>4.3825174852606636</v>
      </c>
      <c r="AB530" s="217">
        <f t="shared" si="132"/>
        <v>9.2032666534849881</v>
      </c>
      <c r="AC530" s="217">
        <f t="shared" si="133"/>
        <v>-0.46462692347394619</v>
      </c>
      <c r="AD530" s="217">
        <f t="shared" si="134"/>
        <v>4.4805835293840621</v>
      </c>
      <c r="AE530" s="217">
        <f t="shared" si="125"/>
        <v>0.13778513612276289</v>
      </c>
      <c r="AF530" s="217">
        <f t="shared" si="126"/>
        <v>-0.12803760530756847</v>
      </c>
      <c r="AG530" s="217">
        <f t="shared" si="118"/>
        <v>4.4805835293840621</v>
      </c>
      <c r="AH530" s="284">
        <f t="shared" si="127"/>
        <v>5.5409710519664479E-2</v>
      </c>
      <c r="AI530" s="284">
        <f t="shared" si="128"/>
        <v>-2.681782675590938E-4</v>
      </c>
    </row>
    <row r="531" spans="1:35" x14ac:dyDescent="0.25">
      <c r="A531" s="283">
        <v>2023</v>
      </c>
      <c r="B531" s="283">
        <v>11</v>
      </c>
      <c r="C531" s="217">
        <f>VLOOKUP(A531,Annual_Price!A:R,18,FALSE)*C519</f>
        <v>12.63201206853814</v>
      </c>
      <c r="D531" s="217">
        <f>C531/Economics!E531</f>
        <v>4.3854998847820976</v>
      </c>
      <c r="E531" s="217">
        <f t="shared" si="119"/>
        <v>4.3835116184344747</v>
      </c>
      <c r="F531" s="217">
        <f>C531/C$315</f>
        <v>1.4014409136437855</v>
      </c>
      <c r="G531" s="217">
        <f>D531/D$315</f>
        <v>0.96716480507388825</v>
      </c>
      <c r="H531" s="284">
        <f t="shared" si="129"/>
        <v>24.680042098782494</v>
      </c>
      <c r="I531" s="284">
        <f t="shared" si="115"/>
        <v>-3.7043445495332961</v>
      </c>
      <c r="J531" s="284">
        <f t="shared" si="116"/>
        <v>10.966071512489211</v>
      </c>
      <c r="K531" s="284">
        <f t="shared" si="120"/>
        <v>-2.2377732344458106</v>
      </c>
      <c r="L531" s="217">
        <f t="shared" si="135"/>
        <v>12.557698720828009</v>
      </c>
      <c r="M531" s="217">
        <f t="shared" si="135"/>
        <v>4.4112026043639601</v>
      </c>
      <c r="N531" s="284">
        <f t="shared" si="117"/>
        <v>16.260140457377478</v>
      </c>
      <c r="O531" s="217">
        <f t="shared" si="140"/>
        <v>4.7136235307434635</v>
      </c>
      <c r="P531" s="284">
        <f t="shared" si="121"/>
        <v>6.7930976724457945</v>
      </c>
      <c r="Q531" s="217">
        <f t="shared" si="122"/>
        <v>2.0619871075790548</v>
      </c>
      <c r="R531" s="284">
        <f t="shared" si="113"/>
        <v>24.913170790408337</v>
      </c>
      <c r="S531" s="284">
        <f t="shared" si="114"/>
        <v>-3.8738318424169016</v>
      </c>
      <c r="T531" s="217">
        <f t="shared" si="136"/>
        <v>4.3850764653801466</v>
      </c>
      <c r="U531" s="217">
        <f t="shared" si="123"/>
        <v>8.1675182467337368</v>
      </c>
      <c r="V531" s="217">
        <f t="shared" si="124"/>
        <v>0.61332822182333757</v>
      </c>
      <c r="W531" s="217">
        <f t="shared" si="137"/>
        <v>4.4805835293840621</v>
      </c>
      <c r="X531" s="217">
        <f t="shared" si="138"/>
        <v>4.386445567725179</v>
      </c>
      <c r="Y531" s="217">
        <f t="shared" si="130"/>
        <v>9.2071947359495034</v>
      </c>
      <c r="Z531" s="217">
        <f t="shared" si="131"/>
        <v>-0.46462692347394619</v>
      </c>
      <c r="AA531" s="217">
        <f t="shared" si="139"/>
        <v>4.386445567725179</v>
      </c>
      <c r="AB531" s="217">
        <f t="shared" si="132"/>
        <v>9.2071947359495034</v>
      </c>
      <c r="AC531" s="217">
        <f t="shared" si="133"/>
        <v>-0.46462692347394619</v>
      </c>
      <c r="AD531" s="217">
        <f t="shared" si="134"/>
        <v>4.4805835293840621</v>
      </c>
      <c r="AE531" s="217">
        <f t="shared" si="125"/>
        <v>0.13778513612276289</v>
      </c>
      <c r="AF531" s="217">
        <f t="shared" si="126"/>
        <v>-0.13967650200892656</v>
      </c>
      <c r="AG531" s="217">
        <f t="shared" si="118"/>
        <v>4.4805835293840621</v>
      </c>
      <c r="AH531" s="284">
        <f t="shared" si="127"/>
        <v>5.5409710519664479E-2</v>
      </c>
      <c r="AI531" s="284">
        <f t="shared" si="128"/>
        <v>4.5120378742424805E-4</v>
      </c>
    </row>
    <row r="532" spans="1:35" x14ac:dyDescent="0.25">
      <c r="A532" s="283">
        <v>2023</v>
      </c>
      <c r="B532" s="283">
        <v>12</v>
      </c>
      <c r="C532" s="217">
        <f>VLOOKUP(A532,Annual_Price!A:R,18,FALSE)*C520</f>
        <v>12.598875818762169</v>
      </c>
      <c r="D532" s="217">
        <f>C532/Economics!E532</f>
        <v>4.3649929311814271</v>
      </c>
      <c r="E532" s="217">
        <f t="shared" si="119"/>
        <v>4.3792946888772617</v>
      </c>
      <c r="F532" s="217">
        <f>C532/C$316</f>
        <v>1.4233169206624476</v>
      </c>
      <c r="G532" s="217">
        <f>D532/D$316</f>
        <v>0.98177857327577323</v>
      </c>
      <c r="H532" s="284">
        <f t="shared" si="129"/>
        <v>24.680042098782494</v>
      </c>
      <c r="I532" s="284">
        <f t="shared" si="115"/>
        <v>-3.7374807993092674</v>
      </c>
      <c r="J532" s="284">
        <f t="shared" si="116"/>
        <v>10.966071512489211</v>
      </c>
      <c r="K532" s="284">
        <f t="shared" si="120"/>
        <v>-2.2582801880464811</v>
      </c>
      <c r="L532" s="217">
        <f t="shared" si="135"/>
        <v>12.597805211725996</v>
      </c>
      <c r="M532" s="217">
        <f t="shared" si="135"/>
        <v>4.4159101393660967</v>
      </c>
      <c r="N532" s="284">
        <f t="shared" si="117"/>
        <v>16.300246948275465</v>
      </c>
      <c r="O532" s="217">
        <f t="shared" si="140"/>
        <v>4.7136235307434635</v>
      </c>
      <c r="P532" s="284">
        <f t="shared" si="121"/>
        <v>6.7978052074479312</v>
      </c>
      <c r="Q532" s="217">
        <f t="shared" si="122"/>
        <v>2.0619871075790548</v>
      </c>
      <c r="R532" s="284">
        <f t="shared" si="113"/>
        <v>24.913170790408337</v>
      </c>
      <c r="S532" s="284">
        <f t="shared" si="114"/>
        <v>-3.9069680921928729</v>
      </c>
      <c r="T532" s="217">
        <f t="shared" si="136"/>
        <v>4.3788819466212132</v>
      </c>
      <c r="U532" s="217">
        <f t="shared" si="123"/>
        <v>8.1675182467337368</v>
      </c>
      <c r="V532" s="217">
        <f t="shared" si="124"/>
        <v>0.60713370306440417</v>
      </c>
      <c r="W532" s="217">
        <f t="shared" si="137"/>
        <v>4.4805835293840621</v>
      </c>
      <c r="X532" s="217">
        <f t="shared" si="138"/>
        <v>4.3752464079817628</v>
      </c>
      <c r="Y532" s="217">
        <f t="shared" si="130"/>
        <v>9.2071947359495034</v>
      </c>
      <c r="Z532" s="217">
        <f t="shared" si="131"/>
        <v>-0.47582608321736242</v>
      </c>
      <c r="AA532" s="217">
        <f t="shared" si="139"/>
        <v>4.3752464079817628</v>
      </c>
      <c r="AB532" s="217">
        <f t="shared" si="132"/>
        <v>9.2071947359495034</v>
      </c>
      <c r="AC532" s="217">
        <f t="shared" si="133"/>
        <v>-0.47582608321736242</v>
      </c>
      <c r="AD532" s="217">
        <f t="shared" si="134"/>
        <v>4.5750928179239976</v>
      </c>
      <c r="AE532" s="217">
        <f t="shared" si="125"/>
        <v>0.23229442466269834</v>
      </c>
      <c r="AF532" s="217">
        <f t="shared" si="126"/>
        <v>-0.2528013782633689</v>
      </c>
      <c r="AG532" s="217">
        <f t="shared" si="118"/>
        <v>4.4805835293840621</v>
      </c>
      <c r="AH532" s="284">
        <f t="shared" si="127"/>
        <v>5.5409710519664479E-2</v>
      </c>
      <c r="AI532" s="284">
        <f t="shared" si="128"/>
        <v>1.0807095059801597E-3</v>
      </c>
    </row>
    <row r="533" spans="1:35" x14ac:dyDescent="0.25">
      <c r="A533" s="283">
        <v>2024</v>
      </c>
      <c r="B533" s="283">
        <v>1</v>
      </c>
      <c r="C533" s="217">
        <f>VLOOKUP(A533,Annual_Price!A:R,18,FALSE)*C521</f>
        <v>13.233272972132445</v>
      </c>
      <c r="D533" s="217">
        <f>C533/Economics!E533</f>
        <v>4.5750928179239976</v>
      </c>
      <c r="E533" s="217">
        <f t="shared" si="119"/>
        <v>4.4418618779625083</v>
      </c>
      <c r="F533" s="217">
        <f>C533/C$305</f>
        <v>1.5201856890231316</v>
      </c>
      <c r="G533" s="217">
        <f>D533/D$305</f>
        <v>1.0110184884555029</v>
      </c>
      <c r="H533" s="284">
        <f t="shared" si="129"/>
        <v>25.31443925215277</v>
      </c>
      <c r="I533" s="284">
        <f t="shared" si="115"/>
        <v>-3.7374807993092674</v>
      </c>
      <c r="J533" s="284">
        <f t="shared" si="116"/>
        <v>11.176171399231782</v>
      </c>
      <c r="K533" s="284">
        <f t="shared" si="120"/>
        <v>-2.2582801880464811</v>
      </c>
      <c r="L533" s="217">
        <f t="shared" si="135"/>
        <v>12.654453552943481</v>
      </c>
      <c r="M533" s="217">
        <f t="shared" si="135"/>
        <v>4.4260768912842314</v>
      </c>
      <c r="N533" s="284">
        <f t="shared" si="117"/>
        <v>16.35689528949295</v>
      </c>
      <c r="O533" s="217">
        <f t="shared" si="140"/>
        <v>4.7136235307434635</v>
      </c>
      <c r="P533" s="284">
        <f t="shared" si="121"/>
        <v>6.8079719593660659</v>
      </c>
      <c r="Q533" s="217">
        <f t="shared" si="122"/>
        <v>2.0619871075790548</v>
      </c>
      <c r="R533" s="284">
        <f t="shared" si="113"/>
        <v>25.547567943778613</v>
      </c>
      <c r="S533" s="284">
        <f t="shared" si="114"/>
        <v>-3.9069680921928729</v>
      </c>
      <c r="T533" s="217">
        <f t="shared" si="136"/>
        <v>4.4282442211389457</v>
      </c>
      <c r="U533" s="217">
        <f t="shared" si="123"/>
        <v>8.2168805212514684</v>
      </c>
      <c r="V533" s="217">
        <f t="shared" si="124"/>
        <v>0.60713370306440417</v>
      </c>
      <c r="W533" s="217">
        <f t="shared" si="137"/>
        <v>4.5750928179239976</v>
      </c>
      <c r="X533" s="217">
        <f t="shared" si="138"/>
        <v>4.4700428745527123</v>
      </c>
      <c r="Y533" s="217">
        <f t="shared" si="130"/>
        <v>9.301991202520453</v>
      </c>
      <c r="Z533" s="217">
        <f t="shared" si="131"/>
        <v>-0.47582608321736242</v>
      </c>
      <c r="AA533" s="217">
        <f t="shared" si="139"/>
        <v>4.4700428745527123</v>
      </c>
      <c r="AB533" s="217">
        <f t="shared" si="132"/>
        <v>9.301991202520453</v>
      </c>
      <c r="AC533" s="217">
        <f t="shared" si="133"/>
        <v>-0.47582608321736242</v>
      </c>
      <c r="AD533" s="217">
        <f t="shared" si="134"/>
        <v>4.6042053039691853</v>
      </c>
      <c r="AE533" s="217">
        <f t="shared" si="125"/>
        <v>0.26140691070788602</v>
      </c>
      <c r="AF533" s="217">
        <f t="shared" si="126"/>
        <v>-5.1307023965315501E-2</v>
      </c>
      <c r="AG533" s="217">
        <f t="shared" si="118"/>
        <v>4.5750928179239976</v>
      </c>
      <c r="AH533" s="284">
        <f t="shared" si="127"/>
        <v>0.14991899905959993</v>
      </c>
      <c r="AI533" s="284">
        <f t="shared" si="128"/>
        <v>-2.7917976041976544E-2</v>
      </c>
    </row>
    <row r="534" spans="1:35" x14ac:dyDescent="0.25">
      <c r="A534" s="283">
        <v>2024</v>
      </c>
      <c r="B534" s="283">
        <v>2</v>
      </c>
      <c r="C534" s="217">
        <f>VLOOKUP(A534,Annual_Price!A:R,18,FALSE)*C522</f>
        <v>13.345252640317565</v>
      </c>
      <c r="D534" s="217">
        <f>C534/Economics!E534</f>
        <v>4.6042053039691853</v>
      </c>
      <c r="E534" s="217">
        <f t="shared" si="119"/>
        <v>4.5147636843582033</v>
      </c>
      <c r="F534" s="217">
        <f>C534/C$306</f>
        <v>1.506788052622974</v>
      </c>
      <c r="G534" s="217">
        <f>D534/D$306</f>
        <v>1.0014907281269207</v>
      </c>
      <c r="H534" s="284">
        <f t="shared" si="129"/>
        <v>25.426418920337888</v>
      </c>
      <c r="I534" s="284">
        <f t="shared" si="115"/>
        <v>-3.7374807993092674</v>
      </c>
      <c r="J534" s="284">
        <f t="shared" si="116"/>
        <v>11.20528388527697</v>
      </c>
      <c r="K534" s="284">
        <f t="shared" si="120"/>
        <v>-2.2582801880464811</v>
      </c>
      <c r="L534" s="217">
        <f t="shared" si="135"/>
        <v>12.711581251192756</v>
      </c>
      <c r="M534" s="217">
        <f t="shared" si="135"/>
        <v>4.4363787058329924</v>
      </c>
      <c r="N534" s="284">
        <f t="shared" si="117"/>
        <v>16.414022987742225</v>
      </c>
      <c r="O534" s="217">
        <f t="shared" si="140"/>
        <v>4.7136235307434635</v>
      </c>
      <c r="P534" s="284">
        <f t="shared" si="121"/>
        <v>6.8182737739148269</v>
      </c>
      <c r="Q534" s="217">
        <f t="shared" si="122"/>
        <v>2.0619871075790548</v>
      </c>
      <c r="R534" s="284">
        <f t="shared" si="113"/>
        <v>25.659547611963731</v>
      </c>
      <c r="S534" s="284">
        <f t="shared" si="114"/>
        <v>-3.9069680921928729</v>
      </c>
      <c r="T534" s="217">
        <f t="shared" si="136"/>
        <v>4.4824477344641771</v>
      </c>
      <c r="U534" s="217">
        <f t="shared" si="123"/>
        <v>8.2710840345766989</v>
      </c>
      <c r="V534" s="217">
        <f t="shared" si="124"/>
        <v>0.60713370306440417</v>
      </c>
      <c r="W534" s="217">
        <f t="shared" si="137"/>
        <v>4.6042053039691853</v>
      </c>
      <c r="X534" s="217">
        <f t="shared" si="138"/>
        <v>4.5896490609465914</v>
      </c>
      <c r="Y534" s="217">
        <f t="shared" si="130"/>
        <v>9.4215973889143321</v>
      </c>
      <c r="Z534" s="217">
        <f t="shared" si="131"/>
        <v>-0.47582608321736242</v>
      </c>
      <c r="AA534" s="217">
        <f t="shared" si="139"/>
        <v>4.5896490609465914</v>
      </c>
      <c r="AB534" s="217">
        <f t="shared" si="132"/>
        <v>9.4215973889143321</v>
      </c>
      <c r="AC534" s="217">
        <f t="shared" si="133"/>
        <v>-0.47582608321736242</v>
      </c>
      <c r="AD534" s="217">
        <f t="shared" si="134"/>
        <v>4.6042053039691853</v>
      </c>
      <c r="AE534" s="217">
        <f t="shared" si="125"/>
        <v>0.26140691070788602</v>
      </c>
      <c r="AF534" s="217">
        <f t="shared" si="126"/>
        <v>-0.23229442466269834</v>
      </c>
      <c r="AG534" s="217">
        <f t="shared" si="118"/>
        <v>4.6042053039691853</v>
      </c>
      <c r="AH534" s="284">
        <f t="shared" si="127"/>
        <v>0.15111350906281107</v>
      </c>
      <c r="AI534" s="284">
        <f t="shared" si="128"/>
        <v>-2.7491734477687935E-2</v>
      </c>
    </row>
    <row r="535" spans="1:35" x14ac:dyDescent="0.25">
      <c r="A535" s="283">
        <v>2024</v>
      </c>
      <c r="B535" s="283">
        <v>3</v>
      </c>
      <c r="C535" s="217">
        <f>VLOOKUP(A535,Annual_Price!A:R,18,FALSE)*C523</f>
        <v>13.353905574469207</v>
      </c>
      <c r="D535" s="217">
        <f>C535/Economics!E535</f>
        <v>4.5983139194129485</v>
      </c>
      <c r="E535" s="217">
        <f t="shared" si="119"/>
        <v>4.5925373471020441</v>
      </c>
      <c r="F535" s="217">
        <f>C535/C$307</f>
        <v>1.4871456208541156</v>
      </c>
      <c r="G535" s="217">
        <f>D535/D$307</f>
        <v>0.98845351503612067</v>
      </c>
      <c r="H535" s="284">
        <f t="shared" si="129"/>
        <v>25.435071854489529</v>
      </c>
      <c r="I535" s="284">
        <f t="shared" si="115"/>
        <v>-3.7374807993092674</v>
      </c>
      <c r="J535" s="284">
        <f t="shared" si="116"/>
        <v>11.20528388527697</v>
      </c>
      <c r="K535" s="284">
        <f t="shared" si="120"/>
        <v>-2.2641715726027178</v>
      </c>
      <c r="L535" s="217">
        <f t="shared" si="135"/>
        <v>12.768745990495093</v>
      </c>
      <c r="M535" s="217">
        <f t="shared" si="135"/>
        <v>4.4467018334378245</v>
      </c>
      <c r="N535" s="284">
        <f t="shared" si="117"/>
        <v>16.471187727044562</v>
      </c>
      <c r="O535" s="217">
        <f t="shared" si="140"/>
        <v>4.7136235307434635</v>
      </c>
      <c r="P535" s="284">
        <f t="shared" si="121"/>
        <v>6.828596901519659</v>
      </c>
      <c r="Q535" s="217">
        <f t="shared" si="122"/>
        <v>2.0619871075790548</v>
      </c>
      <c r="R535" s="284">
        <f t="shared" si="113"/>
        <v>25.668200546115372</v>
      </c>
      <c r="S535" s="284">
        <f t="shared" si="114"/>
        <v>-3.9069680921928729</v>
      </c>
      <c r="T535" s="217">
        <f t="shared" si="136"/>
        <v>4.5356512431218894</v>
      </c>
      <c r="U535" s="217">
        <f t="shared" si="123"/>
        <v>8.3242875432344121</v>
      </c>
      <c r="V535" s="217">
        <f t="shared" si="124"/>
        <v>0.60713370306440417</v>
      </c>
      <c r="W535" s="217">
        <f t="shared" si="137"/>
        <v>4.6042053039691853</v>
      </c>
      <c r="X535" s="217">
        <f t="shared" si="138"/>
        <v>4.6012596116910665</v>
      </c>
      <c r="Y535" s="217">
        <f t="shared" si="130"/>
        <v>9.4332079396588071</v>
      </c>
      <c r="Z535" s="217">
        <f t="shared" si="131"/>
        <v>-0.47582608321736242</v>
      </c>
      <c r="AA535" s="217">
        <f t="shared" si="139"/>
        <v>4.6012596116910665</v>
      </c>
      <c r="AB535" s="217">
        <f t="shared" si="132"/>
        <v>9.4332079396588071</v>
      </c>
      <c r="AC535" s="217">
        <f t="shared" si="133"/>
        <v>-0.47582608321736242</v>
      </c>
      <c r="AD535" s="217">
        <f t="shared" si="134"/>
        <v>4.6042053039691853</v>
      </c>
      <c r="AE535" s="217">
        <f t="shared" si="125"/>
        <v>0.26140691070788602</v>
      </c>
      <c r="AF535" s="217">
        <f t="shared" si="126"/>
        <v>-0.26729829526412274</v>
      </c>
      <c r="AG535" s="217">
        <f t="shared" si="118"/>
        <v>4.6042053039691853</v>
      </c>
      <c r="AH535" s="284">
        <f t="shared" si="127"/>
        <v>0.12362177458512313</v>
      </c>
      <c r="AI535" s="284">
        <f t="shared" si="128"/>
        <v>2.5575667286936721E-4</v>
      </c>
    </row>
    <row r="536" spans="1:35" x14ac:dyDescent="0.25">
      <c r="A536" s="283">
        <v>2024</v>
      </c>
      <c r="B536" s="283">
        <v>4</v>
      </c>
      <c r="C536" s="217">
        <f>VLOOKUP(A536,Annual_Price!A:R,18,FALSE)*C524</f>
        <v>13.317835873958307</v>
      </c>
      <c r="D536" s="217">
        <f>C536/Economics!E536</f>
        <v>4.5764673875287176</v>
      </c>
      <c r="E536" s="217">
        <f t="shared" si="119"/>
        <v>4.5929955369702835</v>
      </c>
      <c r="F536" s="217">
        <f>C536/C$308</f>
        <v>1.4866101496431716</v>
      </c>
      <c r="G536" s="217">
        <f>D536/D$308</f>
        <v>0.98934709903537388</v>
      </c>
      <c r="H536" s="284">
        <f t="shared" si="129"/>
        <v>25.435071854489529</v>
      </c>
      <c r="I536" s="284">
        <f t="shared" si="115"/>
        <v>-3.7735504998201677</v>
      </c>
      <c r="J536" s="284">
        <f t="shared" si="116"/>
        <v>11.20528388527697</v>
      </c>
      <c r="K536" s="284">
        <f t="shared" si="120"/>
        <v>-2.2860181044869488</v>
      </c>
      <c r="L536" s="217">
        <f t="shared" si="135"/>
        <v>12.825756324405324</v>
      </c>
      <c r="M536" s="217">
        <f t="shared" si="135"/>
        <v>4.4570452237152214</v>
      </c>
      <c r="N536" s="284">
        <f t="shared" si="117"/>
        <v>16.528198060954793</v>
      </c>
      <c r="O536" s="217">
        <f t="shared" si="140"/>
        <v>4.7136235307434635</v>
      </c>
      <c r="P536" s="284">
        <f t="shared" si="121"/>
        <v>6.8389402917970559</v>
      </c>
      <c r="Q536" s="217">
        <f t="shared" si="122"/>
        <v>2.0619871075790548</v>
      </c>
      <c r="R536" s="284">
        <f t="shared" si="113"/>
        <v>25.668200546115372</v>
      </c>
      <c r="S536" s="284">
        <f t="shared" si="114"/>
        <v>-3.9430377927037732</v>
      </c>
      <c r="T536" s="217">
        <f t="shared" si="136"/>
        <v>4.5885198572087127</v>
      </c>
      <c r="U536" s="217">
        <f t="shared" si="123"/>
        <v>8.3771561573212345</v>
      </c>
      <c r="V536" s="217">
        <f t="shared" si="124"/>
        <v>0.60713370306440417</v>
      </c>
      <c r="W536" s="217">
        <f t="shared" si="137"/>
        <v>4.6042053039691853</v>
      </c>
      <c r="X536" s="217">
        <f t="shared" si="138"/>
        <v>4.5873906534708331</v>
      </c>
      <c r="Y536" s="217">
        <f t="shared" si="130"/>
        <v>9.4332079396588071</v>
      </c>
      <c r="Z536" s="217">
        <f t="shared" si="131"/>
        <v>-0.48969504143759579</v>
      </c>
      <c r="AA536" s="217">
        <f t="shared" si="139"/>
        <v>4.5873906534708331</v>
      </c>
      <c r="AB536" s="217">
        <f t="shared" si="132"/>
        <v>9.4332079396588071</v>
      </c>
      <c r="AC536" s="217">
        <f t="shared" si="133"/>
        <v>-0.48969504143759579</v>
      </c>
      <c r="AD536" s="217">
        <f t="shared" si="134"/>
        <v>4.6042053039691853</v>
      </c>
      <c r="AE536" s="217">
        <f t="shared" si="125"/>
        <v>0.26140691070788602</v>
      </c>
      <c r="AF536" s="217">
        <f t="shared" si="126"/>
        <v>-0.28325344259211693</v>
      </c>
      <c r="AG536" s="217">
        <f t="shared" si="118"/>
        <v>4.6042053039691853</v>
      </c>
      <c r="AH536" s="284">
        <f t="shared" si="127"/>
        <v>0.12362177458512313</v>
      </c>
      <c r="AI536" s="284">
        <f t="shared" si="128"/>
        <v>4.9890874363001103E-4</v>
      </c>
    </row>
    <row r="537" spans="1:35" x14ac:dyDescent="0.25">
      <c r="A537" s="283">
        <v>2024</v>
      </c>
      <c r="B537" s="283">
        <v>5</v>
      </c>
      <c r="C537" s="217">
        <f>VLOOKUP(A537,Annual_Price!A:R,18,FALSE)*C525</f>
        <v>13.255106512709677</v>
      </c>
      <c r="D537" s="217">
        <f>C537/Economics!E537</f>
        <v>4.5458237309337735</v>
      </c>
      <c r="E537" s="217">
        <f t="shared" si="119"/>
        <v>4.5735350126251468</v>
      </c>
      <c r="F537" s="217">
        <f>C537/C$309</f>
        <v>1.4819845558323386</v>
      </c>
      <c r="G537" s="217">
        <f>D537/D$309</f>
        <v>0.98884881340383524</v>
      </c>
      <c r="H537" s="284">
        <f t="shared" si="129"/>
        <v>25.435071854489529</v>
      </c>
      <c r="I537" s="284">
        <f t="shared" si="115"/>
        <v>-3.8362798610687978</v>
      </c>
      <c r="J537" s="284">
        <f t="shared" si="116"/>
        <v>11.20528388527697</v>
      </c>
      <c r="K537" s="284">
        <f t="shared" si="120"/>
        <v>-2.3166617610818929</v>
      </c>
      <c r="L537" s="217">
        <f t="shared" si="135"/>
        <v>12.882498129564739</v>
      </c>
      <c r="M537" s="217">
        <f t="shared" si="135"/>
        <v>4.4673957014681589</v>
      </c>
      <c r="N537" s="284">
        <f t="shared" si="117"/>
        <v>16.584939866114208</v>
      </c>
      <c r="O537" s="217">
        <f t="shared" si="140"/>
        <v>4.7136235307434635</v>
      </c>
      <c r="P537" s="284">
        <f t="shared" si="121"/>
        <v>6.8492907695499934</v>
      </c>
      <c r="Q537" s="217">
        <f t="shared" si="122"/>
        <v>2.0619871075790548</v>
      </c>
      <c r="R537" s="284">
        <f t="shared" si="113"/>
        <v>25.668200546115372</v>
      </c>
      <c r="S537" s="284">
        <f t="shared" si="114"/>
        <v>-4.0057671539524033</v>
      </c>
      <c r="T537" s="217">
        <f t="shared" si="136"/>
        <v>4.5812025854611562</v>
      </c>
      <c r="U537" s="217">
        <f t="shared" si="123"/>
        <v>8.3771561573212345</v>
      </c>
      <c r="V537" s="217">
        <f t="shared" si="124"/>
        <v>0.5998164313168477</v>
      </c>
      <c r="W537" s="217">
        <f t="shared" si="137"/>
        <v>4.6042053039691853</v>
      </c>
      <c r="X537" s="217">
        <f t="shared" si="138"/>
        <v>4.561145559231246</v>
      </c>
      <c r="Y537" s="217">
        <f t="shared" si="130"/>
        <v>9.4332079396588071</v>
      </c>
      <c r="Z537" s="217">
        <f t="shared" si="131"/>
        <v>-0.51594013567718289</v>
      </c>
      <c r="AA537" s="217">
        <f t="shared" si="139"/>
        <v>4.561145559231246</v>
      </c>
      <c r="AB537" s="217">
        <f t="shared" si="132"/>
        <v>9.4332079396588071</v>
      </c>
      <c r="AC537" s="217">
        <f t="shared" si="133"/>
        <v>-0.51594013567718289</v>
      </c>
      <c r="AD537" s="217">
        <f t="shared" si="134"/>
        <v>4.6042053039691853</v>
      </c>
      <c r="AE537" s="217">
        <f t="shared" si="125"/>
        <v>0.26140691070788602</v>
      </c>
      <c r="AF537" s="217">
        <f t="shared" si="126"/>
        <v>-0.29205056730283019</v>
      </c>
      <c r="AG537" s="217">
        <f t="shared" si="118"/>
        <v>4.6042053039691853</v>
      </c>
      <c r="AH537" s="284">
        <f t="shared" si="127"/>
        <v>0.12362177458512313</v>
      </c>
      <c r="AI537" s="284">
        <f t="shared" si="128"/>
        <v>5.8395845013681225E-4</v>
      </c>
    </row>
    <row r="538" spans="1:35" x14ac:dyDescent="0.25">
      <c r="A538" s="283">
        <v>2024</v>
      </c>
      <c r="B538" s="283">
        <v>6</v>
      </c>
      <c r="C538" s="217">
        <f>VLOOKUP(A538,Annual_Price!A:R,18,FALSE)*C526</f>
        <v>13.242329671051378</v>
      </c>
      <c r="D538" s="217">
        <f>C538/Economics!E538</f>
        <v>4.5321464071893596</v>
      </c>
      <c r="E538" s="217">
        <f t="shared" si="119"/>
        <v>4.5514791752172838</v>
      </c>
      <c r="F538" s="217">
        <f>C538/C$310</f>
        <v>1.4821709892535346</v>
      </c>
      <c r="G538" s="217">
        <f>D538/D$310</f>
        <v>0.99233978303250991</v>
      </c>
      <c r="H538" s="284">
        <f t="shared" si="129"/>
        <v>25.435071854489529</v>
      </c>
      <c r="I538" s="284">
        <f t="shared" si="115"/>
        <v>-3.849056702727097</v>
      </c>
      <c r="J538" s="284">
        <f t="shared" si="116"/>
        <v>11.20528388527697</v>
      </c>
      <c r="K538" s="284">
        <f t="shared" si="120"/>
        <v>-2.3303390848263068</v>
      </c>
      <c r="L538" s="217">
        <f t="shared" si="135"/>
        <v>12.939185240251559</v>
      </c>
      <c r="M538" s="217">
        <f t="shared" si="135"/>
        <v>4.477798595262553</v>
      </c>
      <c r="N538" s="284">
        <f t="shared" si="117"/>
        <v>16.641626976801028</v>
      </c>
      <c r="O538" s="217">
        <f t="shared" si="140"/>
        <v>4.7136235307434635</v>
      </c>
      <c r="P538" s="284">
        <f t="shared" si="121"/>
        <v>6.8596936633443875</v>
      </c>
      <c r="Q538" s="217">
        <f t="shared" si="122"/>
        <v>2.0619871075790548</v>
      </c>
      <c r="R538" s="284">
        <f t="shared" si="113"/>
        <v>25.668200546115372</v>
      </c>
      <c r="S538" s="284">
        <f t="shared" si="114"/>
        <v>-4.0185439956107025</v>
      </c>
      <c r="T538" s="217">
        <f t="shared" si="136"/>
        <v>4.5631878612661998</v>
      </c>
      <c r="U538" s="217">
        <f t="shared" si="123"/>
        <v>8.3771561573212345</v>
      </c>
      <c r="V538" s="217">
        <f t="shared" si="124"/>
        <v>0.58180170712189128</v>
      </c>
      <c r="W538" s="217">
        <f t="shared" si="137"/>
        <v>4.6042053039691853</v>
      </c>
      <c r="X538" s="217">
        <f t="shared" si="138"/>
        <v>4.5389850690615665</v>
      </c>
      <c r="Y538" s="217">
        <f t="shared" si="130"/>
        <v>9.4332079396588071</v>
      </c>
      <c r="Z538" s="217">
        <f t="shared" si="131"/>
        <v>-0.53810062584686236</v>
      </c>
      <c r="AA538" s="217">
        <f t="shared" si="139"/>
        <v>4.5389850690615665</v>
      </c>
      <c r="AB538" s="217">
        <f t="shared" si="132"/>
        <v>9.4332079396588071</v>
      </c>
      <c r="AC538" s="217">
        <f t="shared" si="133"/>
        <v>-0.53810062584686236</v>
      </c>
      <c r="AD538" s="217">
        <f t="shared" si="134"/>
        <v>4.6042053039691853</v>
      </c>
      <c r="AE538" s="217">
        <f t="shared" si="125"/>
        <v>0.26140691070788602</v>
      </c>
      <c r="AF538" s="217">
        <f t="shared" si="126"/>
        <v>-0.2750842344522999</v>
      </c>
      <c r="AG538" s="217">
        <f t="shared" si="118"/>
        <v>4.6042053039691853</v>
      </c>
      <c r="AH538" s="284">
        <f t="shared" si="127"/>
        <v>0.12362177458512313</v>
      </c>
      <c r="AI538" s="284">
        <f t="shared" si="128"/>
        <v>1.2129509476022093E-3</v>
      </c>
    </row>
    <row r="539" spans="1:35" x14ac:dyDescent="0.25">
      <c r="A539" s="283">
        <v>2024</v>
      </c>
      <c r="B539" s="283">
        <v>7</v>
      </c>
      <c r="C539" s="217">
        <f>VLOOKUP(A539,Annual_Price!A:R,18,FALSE)*C527</f>
        <v>13.23752210209955</v>
      </c>
      <c r="D539" s="217">
        <f>C539/Economics!E539</f>
        <v>4.5217158485404658</v>
      </c>
      <c r="E539" s="217">
        <f t="shared" si="119"/>
        <v>4.533228662221199</v>
      </c>
      <c r="F539" s="217">
        <f>C539/C$311</f>
        <v>1.4771072552427422</v>
      </c>
      <c r="G539" s="217">
        <f>D539/D$311</f>
        <v>0.99195532631011896</v>
      </c>
      <c r="H539" s="284">
        <f t="shared" si="129"/>
        <v>25.435071854489529</v>
      </c>
      <c r="I539" s="284">
        <f t="shared" si="115"/>
        <v>-3.8538642716789244</v>
      </c>
      <c r="J539" s="284">
        <f t="shared" si="116"/>
        <v>11.20528388527697</v>
      </c>
      <c r="K539" s="284">
        <f t="shared" si="120"/>
        <v>-2.3407696434752006</v>
      </c>
      <c r="L539" s="217">
        <f t="shared" si="135"/>
        <v>12.995851770934701</v>
      </c>
      <c r="M539" s="217">
        <f t="shared" si="135"/>
        <v>4.4882553506833718</v>
      </c>
      <c r="N539" s="284">
        <f t="shared" si="117"/>
        <v>16.69829350748417</v>
      </c>
      <c r="O539" s="217">
        <f t="shared" si="140"/>
        <v>4.7136235307434635</v>
      </c>
      <c r="P539" s="284">
        <f t="shared" si="121"/>
        <v>6.8701504187652063</v>
      </c>
      <c r="Q539" s="217">
        <f t="shared" si="122"/>
        <v>2.0619871075790548</v>
      </c>
      <c r="R539" s="284">
        <f t="shared" si="113"/>
        <v>25.668200546115372</v>
      </c>
      <c r="S539" s="284">
        <f t="shared" si="114"/>
        <v>-4.02335156456253</v>
      </c>
      <c r="T539" s="217">
        <f t="shared" si="136"/>
        <v>4.5440383435480793</v>
      </c>
      <c r="U539" s="217">
        <f t="shared" si="123"/>
        <v>8.3771561573212345</v>
      </c>
      <c r="V539" s="217">
        <f t="shared" si="124"/>
        <v>0.56265218940377082</v>
      </c>
      <c r="W539" s="217">
        <f t="shared" si="137"/>
        <v>4.6042053039691853</v>
      </c>
      <c r="X539" s="217">
        <f t="shared" si="138"/>
        <v>4.5269311278649127</v>
      </c>
      <c r="Y539" s="217">
        <f t="shared" si="130"/>
        <v>9.4332079396588071</v>
      </c>
      <c r="Z539" s="217">
        <f t="shared" si="131"/>
        <v>-0.55015456704351617</v>
      </c>
      <c r="AA539" s="217">
        <f t="shared" si="139"/>
        <v>4.5269311278649127</v>
      </c>
      <c r="AB539" s="217">
        <f t="shared" si="132"/>
        <v>9.4332079396588071</v>
      </c>
      <c r="AC539" s="217">
        <f t="shared" si="133"/>
        <v>-0.55015456704351617</v>
      </c>
      <c r="AD539" s="217">
        <f t="shared" si="134"/>
        <v>4.6042053039691853</v>
      </c>
      <c r="AE539" s="217">
        <f t="shared" si="125"/>
        <v>0.26140691070788602</v>
      </c>
      <c r="AF539" s="217">
        <f t="shared" si="126"/>
        <v>-0.27183746935677977</v>
      </c>
      <c r="AG539" s="217">
        <f t="shared" si="118"/>
        <v>4.6042053039691853</v>
      </c>
      <c r="AH539" s="284">
        <f t="shared" si="127"/>
        <v>0.12362177458512313</v>
      </c>
      <c r="AI539" s="284">
        <f t="shared" si="128"/>
        <v>1.8592904646981268E-3</v>
      </c>
    </row>
    <row r="540" spans="1:35" x14ac:dyDescent="0.25">
      <c r="A540" s="283">
        <v>2024</v>
      </c>
      <c r="B540" s="283">
        <v>8</v>
      </c>
      <c r="C540" s="217">
        <f>VLOOKUP(A540,Annual_Price!A:R,18,FALSE)*C528</f>
        <v>13.246384642278876</v>
      </c>
      <c r="D540" s="217">
        <f>C540/Economics!E540</f>
        <v>4.5159531804101185</v>
      </c>
      <c r="E540" s="217">
        <f t="shared" si="119"/>
        <v>4.523271812046648</v>
      </c>
      <c r="F540" s="217">
        <f>C540/C$312</f>
        <v>1.4752422697138234</v>
      </c>
      <c r="G540" s="217">
        <f>D540/D$312</f>
        <v>0.99280615495780622</v>
      </c>
      <c r="H540" s="284">
        <f t="shared" si="129"/>
        <v>25.443934394668855</v>
      </c>
      <c r="I540" s="284">
        <f t="shared" si="115"/>
        <v>-3.8538642716789244</v>
      </c>
      <c r="J540" s="284">
        <f t="shared" si="116"/>
        <v>11.20528388527697</v>
      </c>
      <c r="K540" s="284">
        <f t="shared" si="120"/>
        <v>-2.3465323116055479</v>
      </c>
      <c r="L540" s="217">
        <f t="shared" si="135"/>
        <v>13.052556239942035</v>
      </c>
      <c r="M540" s="217">
        <f t="shared" si="135"/>
        <v>4.4987705318661186</v>
      </c>
      <c r="N540" s="284">
        <f t="shared" si="117"/>
        <v>16.754997976491502</v>
      </c>
      <c r="O540" s="217">
        <f t="shared" si="140"/>
        <v>4.7136235307434635</v>
      </c>
      <c r="P540" s="284">
        <f t="shared" si="121"/>
        <v>6.8806655999479531</v>
      </c>
      <c r="Q540" s="217">
        <f t="shared" si="122"/>
        <v>2.0619871075790548</v>
      </c>
      <c r="R540" s="284">
        <f t="shared" si="113"/>
        <v>25.677063086294698</v>
      </c>
      <c r="S540" s="284">
        <f t="shared" si="114"/>
        <v>-4.02335156456253</v>
      </c>
      <c r="T540" s="217">
        <f t="shared" si="136"/>
        <v>4.5289097917684291</v>
      </c>
      <c r="U540" s="217">
        <f t="shared" si="123"/>
        <v>8.3771561573212345</v>
      </c>
      <c r="V540" s="217">
        <f t="shared" si="124"/>
        <v>0.5475236376241206</v>
      </c>
      <c r="W540" s="217">
        <f t="shared" si="137"/>
        <v>4.6042053039691853</v>
      </c>
      <c r="X540" s="217">
        <f t="shared" si="138"/>
        <v>4.5188345144752926</v>
      </c>
      <c r="Y540" s="217">
        <f t="shared" si="130"/>
        <v>9.4332079396588071</v>
      </c>
      <c r="Z540" s="217">
        <f t="shared" si="131"/>
        <v>-0.55825118043313626</v>
      </c>
      <c r="AA540" s="217">
        <f t="shared" si="139"/>
        <v>4.5188345144752926</v>
      </c>
      <c r="AB540" s="217">
        <f t="shared" si="132"/>
        <v>9.4332079396588071</v>
      </c>
      <c r="AC540" s="217">
        <f t="shared" si="133"/>
        <v>-0.55825118043313626</v>
      </c>
      <c r="AD540" s="217">
        <f t="shared" si="134"/>
        <v>4.6042053039691853</v>
      </c>
      <c r="AE540" s="217">
        <f t="shared" si="125"/>
        <v>0.26140691070788602</v>
      </c>
      <c r="AF540" s="217">
        <f t="shared" si="126"/>
        <v>-0.26716957883823333</v>
      </c>
      <c r="AG540" s="217">
        <f t="shared" si="118"/>
        <v>4.6042053039691853</v>
      </c>
      <c r="AH540" s="284">
        <f t="shared" si="127"/>
        <v>0.12362177458512313</v>
      </c>
      <c r="AI540" s="284">
        <f t="shared" si="128"/>
        <v>2.5603996078364943E-3</v>
      </c>
    </row>
    <row r="541" spans="1:35" x14ac:dyDescent="0.25">
      <c r="A541" s="283">
        <v>2024</v>
      </c>
      <c r="B541" s="283">
        <v>9</v>
      </c>
      <c r="C541" s="217">
        <f>VLOOKUP(A541,Annual_Price!A:R,18,FALSE)*C529</f>
        <v>13.237398199414889</v>
      </c>
      <c r="D541" s="217">
        <f>C541/Economics!E541</f>
        <v>4.5042957162693176</v>
      </c>
      <c r="E541" s="217">
        <f t="shared" si="119"/>
        <v>4.5139882484066343</v>
      </c>
      <c r="F541" s="217">
        <f>C541/C$313</f>
        <v>1.4777605514085967</v>
      </c>
      <c r="G541" s="217">
        <f>D541/D$313</f>
        <v>0.99561885633066183</v>
      </c>
      <c r="H541" s="284">
        <f t="shared" si="129"/>
        <v>25.443934394668855</v>
      </c>
      <c r="I541" s="284">
        <f t="shared" si="115"/>
        <v>-3.8628507145429118</v>
      </c>
      <c r="J541" s="284">
        <f t="shared" si="116"/>
        <v>11.20528388527697</v>
      </c>
      <c r="K541" s="284">
        <f t="shared" si="120"/>
        <v>-2.3581897757463488</v>
      </c>
      <c r="L541" s="217">
        <f t="shared" si="135"/>
        <v>13.109222240228688</v>
      </c>
      <c r="M541" s="217">
        <f t="shared" si="135"/>
        <v>4.5093248649008064</v>
      </c>
      <c r="N541" s="284">
        <f t="shared" si="117"/>
        <v>16.811663976778156</v>
      </c>
      <c r="O541" s="217">
        <f t="shared" si="140"/>
        <v>4.7136235307434635</v>
      </c>
      <c r="P541" s="284">
        <f t="shared" si="121"/>
        <v>6.8912199329826409</v>
      </c>
      <c r="Q541" s="217">
        <f t="shared" si="122"/>
        <v>2.0619871075790548</v>
      </c>
      <c r="R541" s="284">
        <f t="shared" si="113"/>
        <v>25.677063086294698</v>
      </c>
      <c r="S541" s="284">
        <f t="shared" si="114"/>
        <v>-4.0323380074265174</v>
      </c>
      <c r="T541" s="217">
        <f t="shared" si="136"/>
        <v>4.5185277881023156</v>
      </c>
      <c r="U541" s="217">
        <f t="shared" si="123"/>
        <v>8.3771561573212345</v>
      </c>
      <c r="V541" s="217">
        <f t="shared" si="124"/>
        <v>0.53714163395800707</v>
      </c>
      <c r="W541" s="217">
        <f t="shared" si="137"/>
        <v>4.6042053039691853</v>
      </c>
      <c r="X541" s="217">
        <f t="shared" si="138"/>
        <v>4.5101244483397185</v>
      </c>
      <c r="Y541" s="217">
        <f t="shared" si="130"/>
        <v>9.4332079396588071</v>
      </c>
      <c r="Z541" s="217">
        <f t="shared" si="131"/>
        <v>-0.56696124656871039</v>
      </c>
      <c r="AA541" s="217">
        <f t="shared" si="139"/>
        <v>4.5101244483397185</v>
      </c>
      <c r="AB541" s="217">
        <f t="shared" si="132"/>
        <v>9.4332079396588071</v>
      </c>
      <c r="AC541" s="217">
        <f t="shared" si="133"/>
        <v>-0.56696124656871039</v>
      </c>
      <c r="AD541" s="217">
        <f t="shared" si="134"/>
        <v>4.6042053039691853</v>
      </c>
      <c r="AE541" s="217">
        <f t="shared" si="125"/>
        <v>0.26140691070788602</v>
      </c>
      <c r="AF541" s="217">
        <f t="shared" si="126"/>
        <v>-0.27306437484868695</v>
      </c>
      <c r="AG541" s="217">
        <f t="shared" si="118"/>
        <v>4.6042053039691853</v>
      </c>
      <c r="AH541" s="284">
        <f t="shared" si="127"/>
        <v>0.12362177458512313</v>
      </c>
      <c r="AI541" s="284">
        <f t="shared" si="128"/>
        <v>3.0302218311275553E-3</v>
      </c>
    </row>
    <row r="542" spans="1:35" x14ac:dyDescent="0.25">
      <c r="A542" s="283">
        <v>2024</v>
      </c>
      <c r="B542" s="283">
        <v>10</v>
      </c>
      <c r="C542" s="217">
        <f>VLOOKUP(A542,Annual_Price!A:R,18,FALSE)*C530</f>
        <v>13.293652540082771</v>
      </c>
      <c r="D542" s="217">
        <f>C542/Economics!E542</f>
        <v>4.5151220259695153</v>
      </c>
      <c r="E542" s="217">
        <f t="shared" si="119"/>
        <v>4.5117903075496502</v>
      </c>
      <c r="F542" s="217">
        <f>C542/C$314</f>
        <v>1.4930270050011694</v>
      </c>
      <c r="G542" s="217">
        <f>D542/D$314</f>
        <v>1.0062536290520598</v>
      </c>
      <c r="H542" s="284">
        <f t="shared" si="129"/>
        <v>25.500188735336735</v>
      </c>
      <c r="I542" s="284">
        <f t="shared" si="115"/>
        <v>-3.8628507145429118</v>
      </c>
      <c r="J542" s="284">
        <f t="shared" si="116"/>
        <v>11.216110194977167</v>
      </c>
      <c r="K542" s="284">
        <f t="shared" si="120"/>
        <v>-2.3581897757463488</v>
      </c>
      <c r="L542" s="217">
        <f t="shared" si="135"/>
        <v>13.166129051317915</v>
      </c>
      <c r="M542" s="217">
        <f t="shared" si="135"/>
        <v>4.5199690961759114</v>
      </c>
      <c r="N542" s="284">
        <f t="shared" si="117"/>
        <v>16.868570787867384</v>
      </c>
      <c r="O542" s="217">
        <f t="shared" si="140"/>
        <v>4.7136235307434635</v>
      </c>
      <c r="P542" s="284">
        <f t="shared" si="121"/>
        <v>6.9018641642577458</v>
      </c>
      <c r="Q542" s="217">
        <f t="shared" si="122"/>
        <v>2.0619871075790548</v>
      </c>
      <c r="R542" s="284">
        <f t="shared" si="113"/>
        <v>25.733317426962579</v>
      </c>
      <c r="S542" s="284">
        <f t="shared" si="114"/>
        <v>-4.0323380074265174</v>
      </c>
      <c r="T542" s="217">
        <f t="shared" si="136"/>
        <v>4.5142716927973545</v>
      </c>
      <c r="U542" s="217">
        <f t="shared" si="123"/>
        <v>8.3771561573212345</v>
      </c>
      <c r="V542" s="217">
        <f t="shared" si="124"/>
        <v>0.532885538653046</v>
      </c>
      <c r="W542" s="217">
        <f t="shared" si="137"/>
        <v>4.6042053039691853</v>
      </c>
      <c r="X542" s="217">
        <f t="shared" si="138"/>
        <v>4.5097088711194164</v>
      </c>
      <c r="Y542" s="217">
        <f t="shared" si="130"/>
        <v>9.4332079396588071</v>
      </c>
      <c r="Z542" s="217">
        <f t="shared" si="131"/>
        <v>-0.56737682378901244</v>
      </c>
      <c r="AA542" s="217">
        <f t="shared" si="139"/>
        <v>4.5097088711194164</v>
      </c>
      <c r="AB542" s="217">
        <f t="shared" si="132"/>
        <v>9.4332079396588071</v>
      </c>
      <c r="AC542" s="217">
        <f t="shared" si="133"/>
        <v>-0.56737682378901244</v>
      </c>
      <c r="AD542" s="217">
        <f t="shared" si="134"/>
        <v>4.6042053039691853</v>
      </c>
      <c r="AE542" s="217">
        <f t="shared" si="125"/>
        <v>0.26140691070788602</v>
      </c>
      <c r="AF542" s="217">
        <f t="shared" si="126"/>
        <v>-0.25058060100768831</v>
      </c>
      <c r="AG542" s="217">
        <f t="shared" si="118"/>
        <v>4.6042053039691853</v>
      </c>
      <c r="AH542" s="284">
        <f t="shared" si="127"/>
        <v>0.12362177458512313</v>
      </c>
      <c r="AI542" s="284">
        <f t="shared" si="128"/>
        <v>4.1090007161308506E-3</v>
      </c>
    </row>
    <row r="543" spans="1:35" x14ac:dyDescent="0.25">
      <c r="A543" s="283">
        <v>2024</v>
      </c>
      <c r="B543" s="283">
        <v>11</v>
      </c>
      <c r="C543" s="217">
        <f>VLOOKUP(A543,Annual_Price!A:R,18,FALSE)*C531</f>
        <v>13.316044030227362</v>
      </c>
      <c r="D543" s="217">
        <f>C543/Economics!E543</f>
        <v>4.5140458300945054</v>
      </c>
      <c r="E543" s="217">
        <f t="shared" si="119"/>
        <v>4.5111545241111131</v>
      </c>
      <c r="F543" s="217">
        <f>C543/C$315</f>
        <v>1.4773298830454933</v>
      </c>
      <c r="G543" s="217">
        <f>D543/D$315</f>
        <v>0.99551393685075318</v>
      </c>
      <c r="H543" s="284">
        <f t="shared" si="129"/>
        <v>25.522580225481327</v>
      </c>
      <c r="I543" s="284">
        <f t="shared" si="115"/>
        <v>-3.8628507145429118</v>
      </c>
      <c r="J543" s="284">
        <f t="shared" si="116"/>
        <v>11.216110194977167</v>
      </c>
      <c r="K543" s="284">
        <f t="shared" si="120"/>
        <v>-2.3592659716213586</v>
      </c>
      <c r="L543" s="217">
        <f t="shared" si="135"/>
        <v>13.223131714792016</v>
      </c>
      <c r="M543" s="217">
        <f t="shared" si="135"/>
        <v>4.530681258285278</v>
      </c>
      <c r="N543" s="284">
        <f t="shared" si="117"/>
        <v>16.925573451341485</v>
      </c>
      <c r="O543" s="217">
        <f t="shared" si="140"/>
        <v>4.7136235307434635</v>
      </c>
      <c r="P543" s="284">
        <f t="shared" si="121"/>
        <v>6.9125763263671125</v>
      </c>
      <c r="Q543" s="217">
        <f t="shared" si="122"/>
        <v>2.0619871075790548</v>
      </c>
      <c r="R543" s="284">
        <f t="shared" si="113"/>
        <v>25.755708917107171</v>
      </c>
      <c r="S543" s="284">
        <f t="shared" si="114"/>
        <v>-4.0323380074265174</v>
      </c>
      <c r="T543" s="217">
        <f t="shared" si="136"/>
        <v>4.5123541881858644</v>
      </c>
      <c r="U543" s="217">
        <f t="shared" si="123"/>
        <v>8.3771561573212345</v>
      </c>
      <c r="V543" s="217">
        <f t="shared" si="124"/>
        <v>0.5309680340415559</v>
      </c>
      <c r="W543" s="217">
        <f t="shared" si="137"/>
        <v>4.6042053039691853</v>
      </c>
      <c r="X543" s="217">
        <f t="shared" si="138"/>
        <v>4.5145839280320104</v>
      </c>
      <c r="Y543" s="217">
        <f t="shared" si="130"/>
        <v>9.438082996571401</v>
      </c>
      <c r="Z543" s="217">
        <f t="shared" si="131"/>
        <v>-0.56737682378901244</v>
      </c>
      <c r="AA543" s="217">
        <f t="shared" si="139"/>
        <v>4.5145839280320104</v>
      </c>
      <c r="AB543" s="217">
        <f t="shared" si="132"/>
        <v>9.438082996571401</v>
      </c>
      <c r="AC543" s="217">
        <f t="shared" si="133"/>
        <v>-0.56737682378901244</v>
      </c>
      <c r="AD543" s="217">
        <f t="shared" si="134"/>
        <v>4.6042053039691853</v>
      </c>
      <c r="AE543" s="217">
        <f t="shared" si="125"/>
        <v>0.26140691070788602</v>
      </c>
      <c r="AF543" s="217">
        <f t="shared" si="126"/>
        <v>-0.26248310658289586</v>
      </c>
      <c r="AG543" s="217">
        <f t="shared" si="118"/>
        <v>4.6042053039691853</v>
      </c>
      <c r="AH543" s="284">
        <f t="shared" si="127"/>
        <v>0.12362177458512313</v>
      </c>
      <c r="AI543" s="284">
        <f t="shared" si="128"/>
        <v>4.9241707272846824E-3</v>
      </c>
    </row>
    <row r="544" spans="1:35" x14ac:dyDescent="0.25">
      <c r="A544" s="283">
        <v>2024</v>
      </c>
      <c r="B544" s="283">
        <v>12</v>
      </c>
      <c r="C544" s="217">
        <f>VLOOKUP(A544,Annual_Price!A:R,18,FALSE)*C532</f>
        <v>13.281113430207398</v>
      </c>
      <c r="D544" s="217">
        <f>C544/Economics!E544</f>
        <v>4.4937813977398928</v>
      </c>
      <c r="E544" s="217">
        <f t="shared" si="119"/>
        <v>4.5076497512679712</v>
      </c>
      <c r="F544" s="217">
        <f>C544/C$316</f>
        <v>1.5003904905786032</v>
      </c>
      <c r="G544" s="217">
        <f>D544/D$316</f>
        <v>1.0107458039095059</v>
      </c>
      <c r="H544" s="284">
        <f t="shared" si="129"/>
        <v>25.522580225481327</v>
      </c>
      <c r="I544" s="284">
        <f t="shared" si="115"/>
        <v>-3.8977813145628755</v>
      </c>
      <c r="J544" s="284">
        <f t="shared" si="116"/>
        <v>11.216110194977167</v>
      </c>
      <c r="K544" s="284">
        <f t="shared" si="120"/>
        <v>-2.3795304039759713</v>
      </c>
      <c r="L544" s="217">
        <f t="shared" si="135"/>
        <v>13.279984849079121</v>
      </c>
      <c r="M544" s="217">
        <f t="shared" si="135"/>
        <v>4.5414136304984831</v>
      </c>
      <c r="N544" s="284">
        <f t="shared" si="117"/>
        <v>16.982426585628588</v>
      </c>
      <c r="O544" s="217">
        <f t="shared" si="140"/>
        <v>4.7136235307434635</v>
      </c>
      <c r="P544" s="284">
        <f t="shared" si="121"/>
        <v>6.9233086985803176</v>
      </c>
      <c r="Q544" s="217">
        <f t="shared" si="122"/>
        <v>2.0619871075790548</v>
      </c>
      <c r="R544" s="284">
        <f t="shared" si="113"/>
        <v>25.755708917107171</v>
      </c>
      <c r="S544" s="284">
        <f t="shared" si="114"/>
        <v>-4.067268607446481</v>
      </c>
      <c r="T544" s="217">
        <f t="shared" si="136"/>
        <v>4.5068112425183084</v>
      </c>
      <c r="U544" s="217">
        <f t="shared" si="123"/>
        <v>8.3771561573212345</v>
      </c>
      <c r="V544" s="217">
        <f t="shared" si="124"/>
        <v>0.52542508837399993</v>
      </c>
      <c r="W544" s="217">
        <f t="shared" si="137"/>
        <v>4.6042053039691853</v>
      </c>
      <c r="X544" s="217">
        <f t="shared" si="138"/>
        <v>4.5039136139171987</v>
      </c>
      <c r="Y544" s="217">
        <f t="shared" si="130"/>
        <v>9.438082996571401</v>
      </c>
      <c r="Z544" s="217">
        <f t="shared" si="131"/>
        <v>-0.57804713790382412</v>
      </c>
      <c r="AA544" s="217">
        <f t="shared" si="139"/>
        <v>4.5039136139171987</v>
      </c>
      <c r="AB544" s="217">
        <f t="shared" si="132"/>
        <v>9.438082996571401</v>
      </c>
      <c r="AC544" s="217">
        <f t="shared" si="133"/>
        <v>-0.57804713790382412</v>
      </c>
      <c r="AD544" s="217">
        <f t="shared" si="134"/>
        <v>4.6042053039691853</v>
      </c>
      <c r="AE544" s="217">
        <f t="shared" si="125"/>
        <v>0.26140691070788602</v>
      </c>
      <c r="AF544" s="217">
        <f t="shared" si="126"/>
        <v>-0.28167134306249864</v>
      </c>
      <c r="AG544" s="217">
        <f t="shared" si="118"/>
        <v>4.6042053039691853</v>
      </c>
      <c r="AH544" s="284">
        <f t="shared" si="127"/>
        <v>0.12362177458512313</v>
      </c>
      <c r="AI544" s="284">
        <f t="shared" si="128"/>
        <v>5.1666919733426298E-3</v>
      </c>
    </row>
    <row r="545" spans="1:35" x14ac:dyDescent="0.25">
      <c r="A545" s="283">
        <v>2025</v>
      </c>
      <c r="B545" s="283">
        <v>1</v>
      </c>
      <c r="C545" s="217">
        <f>VLOOKUP(A545,Annual_Price!A:R,18,FALSE)*C533</f>
        <v>13.557919459877288</v>
      </c>
      <c r="D545" s="217">
        <f>C545/Economics!E545</f>
        <v>4.578573062538279</v>
      </c>
      <c r="E545" s="217">
        <f t="shared" si="119"/>
        <v>4.5288000967908921</v>
      </c>
      <c r="F545" s="217">
        <f>C545/C$305</f>
        <v>1.5574797844219517</v>
      </c>
      <c r="G545" s="217">
        <f>D545/D$305</f>
        <v>1.0117875639233496</v>
      </c>
      <c r="H545" s="284">
        <f t="shared" si="129"/>
        <v>25.799386255151219</v>
      </c>
      <c r="I545" s="284">
        <f t="shared" si="115"/>
        <v>-3.8977813145628755</v>
      </c>
      <c r="J545" s="284">
        <f t="shared" si="116"/>
        <v>11.300901859775554</v>
      </c>
      <c r="K545" s="284">
        <f t="shared" si="120"/>
        <v>-2.3795304039759713</v>
      </c>
      <c r="L545" s="217">
        <f t="shared" si="135"/>
        <v>13.307038723057858</v>
      </c>
      <c r="M545" s="217">
        <f t="shared" si="135"/>
        <v>4.5417036508830071</v>
      </c>
      <c r="N545" s="284">
        <f t="shared" si="117"/>
        <v>17.009480459607325</v>
      </c>
      <c r="O545" s="217">
        <f t="shared" si="140"/>
        <v>4.7136235307434635</v>
      </c>
      <c r="P545" s="284">
        <f t="shared" si="121"/>
        <v>6.9235987189648416</v>
      </c>
      <c r="Q545" s="217">
        <f t="shared" si="122"/>
        <v>2.0619871075790548</v>
      </c>
      <c r="R545" s="284">
        <f t="shared" si="113"/>
        <v>26.032514946777063</v>
      </c>
      <c r="S545" s="284">
        <f t="shared" si="114"/>
        <v>-4.067268607446481</v>
      </c>
      <c r="T545" s="217">
        <f t="shared" si="136"/>
        <v>4.5253805790855477</v>
      </c>
      <c r="U545" s="217">
        <f t="shared" si="123"/>
        <v>8.3957254938884738</v>
      </c>
      <c r="V545" s="217">
        <f t="shared" si="124"/>
        <v>0.52542508837399993</v>
      </c>
      <c r="W545" s="217">
        <f t="shared" si="137"/>
        <v>4.6042053039691853</v>
      </c>
      <c r="X545" s="217">
        <f t="shared" si="138"/>
        <v>4.5361772301390859</v>
      </c>
      <c r="Y545" s="217">
        <f t="shared" si="130"/>
        <v>9.4703466127932892</v>
      </c>
      <c r="Z545" s="217">
        <f t="shared" si="131"/>
        <v>-0.57804713790382412</v>
      </c>
      <c r="AA545" s="217">
        <f t="shared" si="139"/>
        <v>4.5361772301390859</v>
      </c>
      <c r="AB545" s="217">
        <f t="shared" si="132"/>
        <v>9.4703466127932892</v>
      </c>
      <c r="AC545" s="217">
        <f t="shared" si="133"/>
        <v>-0.57804713790382412</v>
      </c>
      <c r="AD545" s="217">
        <f t="shared" si="134"/>
        <v>4.608433633699879</v>
      </c>
      <c r="AE545" s="217">
        <f t="shared" si="125"/>
        <v>0.26563524043857978</v>
      </c>
      <c r="AF545" s="217">
        <f t="shared" si="126"/>
        <v>-0.1808435756401936</v>
      </c>
      <c r="AG545" s="217">
        <f t="shared" si="118"/>
        <v>4.6042053039691853</v>
      </c>
      <c r="AH545" s="284">
        <f t="shared" si="127"/>
        <v>0.12362177458512313</v>
      </c>
      <c r="AI545" s="284">
        <f t="shared" si="128"/>
        <v>-0.12014152997084171</v>
      </c>
    </row>
    <row r="546" spans="1:35" x14ac:dyDescent="0.25">
      <c r="A546" s="283">
        <v>2025</v>
      </c>
      <c r="B546" s="283">
        <v>2</v>
      </c>
      <c r="C546" s="217">
        <f>VLOOKUP(A546,Annual_Price!A:R,18,FALSE)*C534</f>
        <v>13.672646279583555</v>
      </c>
      <c r="D546" s="217">
        <f>C546/Economics!E546</f>
        <v>4.608433633699879</v>
      </c>
      <c r="E546" s="217">
        <f t="shared" si="119"/>
        <v>4.5602626979926839</v>
      </c>
      <c r="F546" s="217">
        <f>C546/C$306</f>
        <v>1.5437534692731163</v>
      </c>
      <c r="G546" s="217">
        <f>D546/D$306</f>
        <v>1.0024104597073311</v>
      </c>
      <c r="H546" s="284">
        <f t="shared" si="129"/>
        <v>25.914113074857486</v>
      </c>
      <c r="I546" s="284">
        <f t="shared" si="115"/>
        <v>-3.8977813145628755</v>
      </c>
      <c r="J546" s="284">
        <f t="shared" si="116"/>
        <v>11.330762430937153</v>
      </c>
      <c r="K546" s="284">
        <f t="shared" si="120"/>
        <v>-2.3795304039759713</v>
      </c>
      <c r="L546" s="217">
        <f t="shared" si="135"/>
        <v>13.334321526330022</v>
      </c>
      <c r="M546" s="217">
        <f t="shared" si="135"/>
        <v>4.5420560116938988</v>
      </c>
      <c r="N546" s="284">
        <f t="shared" si="117"/>
        <v>17.036763262879489</v>
      </c>
      <c r="O546" s="217">
        <f t="shared" si="140"/>
        <v>4.7136235307434635</v>
      </c>
      <c r="P546" s="284">
        <f t="shared" si="121"/>
        <v>6.9239510797757333</v>
      </c>
      <c r="Q546" s="217">
        <f t="shared" si="122"/>
        <v>2.0619871075790548</v>
      </c>
      <c r="R546" s="284">
        <f t="shared" si="113"/>
        <v>26.147241766483329</v>
      </c>
      <c r="S546" s="284">
        <f t="shared" si="114"/>
        <v>-4.067268607446481</v>
      </c>
      <c r="T546" s="217">
        <f t="shared" si="136"/>
        <v>4.5487084810181386</v>
      </c>
      <c r="U546" s="217">
        <f t="shared" si="123"/>
        <v>8.4190533958210647</v>
      </c>
      <c r="V546" s="217">
        <f t="shared" si="124"/>
        <v>0.52542508837399993</v>
      </c>
      <c r="W546" s="217">
        <f t="shared" si="137"/>
        <v>4.608433633699879</v>
      </c>
      <c r="X546" s="217">
        <f t="shared" si="138"/>
        <v>4.5935033481190786</v>
      </c>
      <c r="Y546" s="217">
        <f t="shared" si="130"/>
        <v>9.5276727307732827</v>
      </c>
      <c r="Z546" s="217">
        <f t="shared" si="131"/>
        <v>-0.57804713790382412</v>
      </c>
      <c r="AA546" s="217">
        <f t="shared" si="139"/>
        <v>4.5935033481190786</v>
      </c>
      <c r="AB546" s="217">
        <f t="shared" si="132"/>
        <v>9.5276727307732827</v>
      </c>
      <c r="AC546" s="217">
        <f t="shared" si="133"/>
        <v>-0.57804713790382412</v>
      </c>
      <c r="AD546" s="217">
        <f t="shared" si="134"/>
        <v>4.608433633699879</v>
      </c>
      <c r="AE546" s="217">
        <f t="shared" si="125"/>
        <v>0.26563524043857978</v>
      </c>
      <c r="AF546" s="217">
        <f t="shared" si="126"/>
        <v>-0.23577466927697976</v>
      </c>
      <c r="AG546" s="217">
        <f t="shared" si="118"/>
        <v>4.608433633699879</v>
      </c>
      <c r="AH546" s="284">
        <f t="shared" si="127"/>
        <v>3.3340815775881438E-2</v>
      </c>
      <c r="AI546" s="284">
        <f t="shared" si="128"/>
        <v>-2.911248604518768E-2</v>
      </c>
    </row>
    <row r="547" spans="1:35" x14ac:dyDescent="0.25">
      <c r="A547" s="283">
        <v>2025</v>
      </c>
      <c r="B547" s="283">
        <v>3</v>
      </c>
      <c r="C547" s="217">
        <f>VLOOKUP(A547,Annual_Price!A:R,18,FALSE)*C535</f>
        <v>13.681511492639057</v>
      </c>
      <c r="D547" s="217">
        <f>C547/Economics!E547</f>
        <v>4.6034070707758339</v>
      </c>
      <c r="E547" s="217">
        <f t="shared" si="119"/>
        <v>4.5968045890046634</v>
      </c>
      <c r="F547" s="217">
        <f>C547/C$307</f>
        <v>1.5236291577381593</v>
      </c>
      <c r="G547" s="217">
        <f>D547/D$307</f>
        <v>0.9895483388031544</v>
      </c>
      <c r="H547" s="284">
        <f t="shared" si="129"/>
        <v>25.92297828791299</v>
      </c>
      <c r="I547" s="284">
        <f t="shared" si="115"/>
        <v>-3.8977813145628755</v>
      </c>
      <c r="J547" s="284">
        <f t="shared" si="116"/>
        <v>11.330762430937153</v>
      </c>
      <c r="K547" s="284">
        <f t="shared" si="120"/>
        <v>-2.3845569669000164</v>
      </c>
      <c r="L547" s="217">
        <f t="shared" si="135"/>
        <v>13.361622019510841</v>
      </c>
      <c r="M547" s="217">
        <f t="shared" si="135"/>
        <v>4.5424804409741384</v>
      </c>
      <c r="N547" s="284">
        <f t="shared" si="117"/>
        <v>17.064063756060307</v>
      </c>
      <c r="O547" s="217">
        <f t="shared" si="140"/>
        <v>4.7136235307434635</v>
      </c>
      <c r="P547" s="284">
        <f t="shared" si="121"/>
        <v>6.9243755090559729</v>
      </c>
      <c r="Q547" s="217">
        <f t="shared" si="122"/>
        <v>2.0619871075790548</v>
      </c>
      <c r="R547" s="284">
        <f t="shared" si="113"/>
        <v>26.156106979538833</v>
      </c>
      <c r="S547" s="284">
        <f t="shared" si="114"/>
        <v>-4.067268607446481</v>
      </c>
      <c r="T547" s="217">
        <f t="shared" si="136"/>
        <v>4.5710487911884714</v>
      </c>
      <c r="U547" s="217">
        <f t="shared" si="123"/>
        <v>8.4413937059913984</v>
      </c>
      <c r="V547" s="217">
        <f t="shared" si="124"/>
        <v>0.52542508837399993</v>
      </c>
      <c r="W547" s="217">
        <f t="shared" si="137"/>
        <v>4.608433633699879</v>
      </c>
      <c r="X547" s="217">
        <f t="shared" si="138"/>
        <v>4.605920352237856</v>
      </c>
      <c r="Y547" s="217">
        <f t="shared" si="130"/>
        <v>9.5400897348920601</v>
      </c>
      <c r="Z547" s="217">
        <f t="shared" si="131"/>
        <v>-0.57804713790382412</v>
      </c>
      <c r="AA547" s="217">
        <f t="shared" si="139"/>
        <v>4.605920352237856</v>
      </c>
      <c r="AB547" s="217">
        <f t="shared" si="132"/>
        <v>9.5400897348920601</v>
      </c>
      <c r="AC547" s="217">
        <f t="shared" si="133"/>
        <v>-0.57804713790382412</v>
      </c>
      <c r="AD547" s="217">
        <f t="shared" si="134"/>
        <v>4.608433633699879</v>
      </c>
      <c r="AE547" s="217">
        <f t="shared" si="125"/>
        <v>0.26563524043857978</v>
      </c>
      <c r="AF547" s="217">
        <f t="shared" si="126"/>
        <v>-0.27066180336262491</v>
      </c>
      <c r="AG547" s="217">
        <f t="shared" si="118"/>
        <v>4.608433633699879</v>
      </c>
      <c r="AH547" s="284">
        <f t="shared" si="127"/>
        <v>4.2283297306937584E-3</v>
      </c>
      <c r="AI547" s="284">
        <f t="shared" si="128"/>
        <v>8.6482163219159247E-4</v>
      </c>
    </row>
    <row r="548" spans="1:35" x14ac:dyDescent="0.25">
      <c r="A548" s="283">
        <v>2025</v>
      </c>
      <c r="B548" s="283">
        <v>4</v>
      </c>
      <c r="C548" s="217">
        <f>VLOOKUP(A548,Annual_Price!A:R,18,FALSE)*C536</f>
        <v>13.644556908878977</v>
      </c>
      <c r="D548" s="217">
        <f>C548/Economics!E548</f>
        <v>4.5820777379614475</v>
      </c>
      <c r="E548" s="217">
        <f t="shared" si="119"/>
        <v>4.5979728141457201</v>
      </c>
      <c r="F548" s="217">
        <f>C548/C$308</f>
        <v>1.5230805500304252</v>
      </c>
      <c r="G548" s="217">
        <f>D548/D$308</f>
        <v>0.99055995241226436</v>
      </c>
      <c r="H548" s="284">
        <f t="shared" si="129"/>
        <v>25.92297828791299</v>
      </c>
      <c r="I548" s="284">
        <f t="shared" si="115"/>
        <v>-3.9347358983229554</v>
      </c>
      <c r="J548" s="284">
        <f t="shared" si="116"/>
        <v>11.330762430937153</v>
      </c>
      <c r="K548" s="284">
        <f t="shared" si="120"/>
        <v>-2.4058862997144028</v>
      </c>
      <c r="L548" s="217">
        <f t="shared" si="135"/>
        <v>13.388848772420898</v>
      </c>
      <c r="M548" s="217">
        <f t="shared" si="135"/>
        <v>4.5429479701768667</v>
      </c>
      <c r="N548" s="284">
        <f t="shared" si="117"/>
        <v>17.091290508970364</v>
      </c>
      <c r="O548" s="217">
        <f t="shared" si="140"/>
        <v>4.7136235307434635</v>
      </c>
      <c r="P548" s="284">
        <f t="shared" si="121"/>
        <v>6.9248430382587012</v>
      </c>
      <c r="Q548" s="217">
        <f t="shared" si="122"/>
        <v>2.0619871075790548</v>
      </c>
      <c r="R548" s="284">
        <f t="shared" si="113"/>
        <v>26.156106979538833</v>
      </c>
      <c r="S548" s="284">
        <f t="shared" si="114"/>
        <v>-4.104223191206561</v>
      </c>
      <c r="T548" s="217">
        <f t="shared" si="136"/>
        <v>4.5931228762438598</v>
      </c>
      <c r="U548" s="217">
        <f t="shared" si="123"/>
        <v>8.4634677910467868</v>
      </c>
      <c r="V548" s="217">
        <f t="shared" si="124"/>
        <v>0.52542508837399993</v>
      </c>
      <c r="W548" s="217">
        <f t="shared" si="137"/>
        <v>4.608433633699879</v>
      </c>
      <c r="X548" s="217">
        <f t="shared" si="138"/>
        <v>4.5927424043686411</v>
      </c>
      <c r="Y548" s="217">
        <f t="shared" si="130"/>
        <v>9.5400897348920601</v>
      </c>
      <c r="Z548" s="217">
        <f t="shared" si="131"/>
        <v>-0.59122508577303901</v>
      </c>
      <c r="AA548" s="217">
        <f t="shared" si="139"/>
        <v>4.5927424043686411</v>
      </c>
      <c r="AB548" s="217">
        <f t="shared" si="132"/>
        <v>9.5400897348920601</v>
      </c>
      <c r="AC548" s="217">
        <f t="shared" si="133"/>
        <v>-0.59122508577303901</v>
      </c>
      <c r="AD548" s="217">
        <f t="shared" si="134"/>
        <v>4.608433633699879</v>
      </c>
      <c r="AE548" s="217">
        <f t="shared" si="125"/>
        <v>0.26563524043857978</v>
      </c>
      <c r="AF548" s="217">
        <f t="shared" si="126"/>
        <v>-0.2869645732529662</v>
      </c>
      <c r="AG548" s="217">
        <f t="shared" si="118"/>
        <v>4.608433633699879</v>
      </c>
      <c r="AH548" s="284">
        <f t="shared" si="127"/>
        <v>4.2283297306937584E-3</v>
      </c>
      <c r="AI548" s="284">
        <f t="shared" si="128"/>
        <v>1.3820207020360797E-3</v>
      </c>
    </row>
    <row r="549" spans="1:35" x14ac:dyDescent="0.25">
      <c r="A549" s="283">
        <v>2025</v>
      </c>
      <c r="B549" s="283">
        <v>5</v>
      </c>
      <c r="C549" s="217">
        <f>VLOOKUP(A549,Annual_Price!A:R,18,FALSE)*C537</f>
        <v>13.580288633799224</v>
      </c>
      <c r="D549" s="217">
        <f>C549/Economics!E549</f>
        <v>4.5518512028759446</v>
      </c>
      <c r="E549" s="217">
        <f t="shared" si="119"/>
        <v>4.5791120038710753</v>
      </c>
      <c r="F549" s="217">
        <f>C549/C$309</f>
        <v>1.5183414784134908</v>
      </c>
      <c r="G549" s="217">
        <f>D549/D$309</f>
        <v>0.99015996377627091</v>
      </c>
      <c r="H549" s="284">
        <f t="shared" si="129"/>
        <v>25.92297828791299</v>
      </c>
      <c r="I549" s="284">
        <f t="shared" si="115"/>
        <v>-3.9990041734027084</v>
      </c>
      <c r="J549" s="284">
        <f t="shared" si="116"/>
        <v>11.330762430937153</v>
      </c>
      <c r="K549" s="284">
        <f t="shared" si="120"/>
        <v>-2.4361128347999057</v>
      </c>
      <c r="L549" s="217">
        <f t="shared" si="135"/>
        <v>13.415947282511693</v>
      </c>
      <c r="M549" s="217">
        <f t="shared" si="135"/>
        <v>4.5434502595053807</v>
      </c>
      <c r="N549" s="284">
        <f t="shared" si="117"/>
        <v>17.118389019061159</v>
      </c>
      <c r="O549" s="217">
        <f t="shared" si="140"/>
        <v>4.7136235307434635</v>
      </c>
      <c r="P549" s="284">
        <f t="shared" si="121"/>
        <v>6.9253453275872152</v>
      </c>
      <c r="Q549" s="217">
        <f t="shared" si="122"/>
        <v>2.0619871075790548</v>
      </c>
      <c r="R549" s="284">
        <f t="shared" si="113"/>
        <v>26.156106979538833</v>
      </c>
      <c r="S549" s="284">
        <f t="shared" si="114"/>
        <v>-4.168491466286314</v>
      </c>
      <c r="T549" s="217">
        <f t="shared" si="136"/>
        <v>4.5864424113282762</v>
      </c>
      <c r="U549" s="217">
        <f t="shared" si="123"/>
        <v>8.4634677910467868</v>
      </c>
      <c r="V549" s="217">
        <f t="shared" si="124"/>
        <v>0.51874462345841632</v>
      </c>
      <c r="W549" s="217">
        <f t="shared" si="137"/>
        <v>4.608433633699879</v>
      </c>
      <c r="X549" s="217">
        <f t="shared" si="138"/>
        <v>4.5669644704186965</v>
      </c>
      <c r="Y549" s="217">
        <f t="shared" si="130"/>
        <v>9.5400897348920601</v>
      </c>
      <c r="Z549" s="217">
        <f t="shared" si="131"/>
        <v>-0.61700301972298366</v>
      </c>
      <c r="AA549" s="217">
        <f t="shared" si="139"/>
        <v>4.5669644704186965</v>
      </c>
      <c r="AB549" s="217">
        <f t="shared" si="132"/>
        <v>9.5400897348920601</v>
      </c>
      <c r="AC549" s="217">
        <f t="shared" si="133"/>
        <v>-0.61700301972298366</v>
      </c>
      <c r="AD549" s="217">
        <f t="shared" si="134"/>
        <v>4.608433633699879</v>
      </c>
      <c r="AE549" s="217">
        <f t="shared" si="125"/>
        <v>0.26563524043857978</v>
      </c>
      <c r="AF549" s="217">
        <f t="shared" si="126"/>
        <v>-0.29586177552408266</v>
      </c>
      <c r="AG549" s="217">
        <f t="shared" si="118"/>
        <v>4.608433633699879</v>
      </c>
      <c r="AH549" s="284">
        <f t="shared" si="127"/>
        <v>4.2283297306937584E-3</v>
      </c>
      <c r="AI549" s="284">
        <f t="shared" si="128"/>
        <v>1.799142211477367E-3</v>
      </c>
    </row>
    <row r="550" spans="1:35" x14ac:dyDescent="0.25">
      <c r="A550" s="283">
        <v>2025</v>
      </c>
      <c r="B550" s="283">
        <v>6</v>
      </c>
      <c r="C550" s="217">
        <f>VLOOKUP(A550,Annual_Price!A:R,18,FALSE)*C538</f>
        <v>13.567198343096416</v>
      </c>
      <c r="D550" s="217">
        <f>C550/Economics!E550</f>
        <v>4.5385519111954382</v>
      </c>
      <c r="E550" s="217">
        <f t="shared" si="119"/>
        <v>4.557493617344277</v>
      </c>
      <c r="F550" s="217">
        <f>C550/C$310</f>
        <v>1.5185324855297595</v>
      </c>
      <c r="G550" s="217">
        <f>D550/D$310</f>
        <v>0.99374230534412877</v>
      </c>
      <c r="H550" s="284">
        <f t="shared" si="129"/>
        <v>25.92297828791299</v>
      </c>
      <c r="I550" s="284">
        <f t="shared" si="115"/>
        <v>-4.0120944641055161</v>
      </c>
      <c r="J550" s="284">
        <f t="shared" si="116"/>
        <v>11.330762430937153</v>
      </c>
      <c r="K550" s="284">
        <f t="shared" si="120"/>
        <v>-2.4494121264804121</v>
      </c>
      <c r="L550" s="217">
        <f t="shared" si="135"/>
        <v>13.443019671848781</v>
      </c>
      <c r="M550" s="217">
        <f t="shared" si="135"/>
        <v>4.5439840515058867</v>
      </c>
      <c r="N550" s="284">
        <f t="shared" si="117"/>
        <v>17.145461408398248</v>
      </c>
      <c r="O550" s="217">
        <f t="shared" si="140"/>
        <v>4.7136235307434635</v>
      </c>
      <c r="P550" s="284">
        <f t="shared" si="121"/>
        <v>6.9258791195877212</v>
      </c>
      <c r="Q550" s="217">
        <f t="shared" si="122"/>
        <v>2.0619871075790548</v>
      </c>
      <c r="R550" s="284">
        <f t="shared" si="113"/>
        <v>26.156106979538833</v>
      </c>
      <c r="S550" s="284">
        <f t="shared" si="114"/>
        <v>-4.1815817569891216</v>
      </c>
      <c r="T550" s="217">
        <f t="shared" si="136"/>
        <v>4.568971980702166</v>
      </c>
      <c r="U550" s="217">
        <f t="shared" si="123"/>
        <v>8.4634677910467868</v>
      </c>
      <c r="V550" s="217">
        <f t="shared" si="124"/>
        <v>0.50127419283230612</v>
      </c>
      <c r="W550" s="217">
        <f t="shared" si="137"/>
        <v>4.608433633699879</v>
      </c>
      <c r="X550" s="217">
        <f t="shared" si="138"/>
        <v>4.545201557035691</v>
      </c>
      <c r="Y550" s="217">
        <f t="shared" si="130"/>
        <v>9.5400897348920601</v>
      </c>
      <c r="Z550" s="217">
        <f t="shared" si="131"/>
        <v>-0.63876593310598917</v>
      </c>
      <c r="AA550" s="217">
        <f t="shared" si="139"/>
        <v>4.545201557035691</v>
      </c>
      <c r="AB550" s="217">
        <f t="shared" si="132"/>
        <v>9.5400897348920601</v>
      </c>
      <c r="AC550" s="217">
        <f t="shared" si="133"/>
        <v>-0.63876593310598917</v>
      </c>
      <c r="AD550" s="217">
        <f t="shared" si="134"/>
        <v>4.608433633699879</v>
      </c>
      <c r="AE550" s="217">
        <f t="shared" si="125"/>
        <v>0.26563524043857978</v>
      </c>
      <c r="AF550" s="217">
        <f t="shared" si="126"/>
        <v>-0.27893453211908614</v>
      </c>
      <c r="AG550" s="217">
        <f t="shared" si="118"/>
        <v>4.608433633699879</v>
      </c>
      <c r="AH550" s="284">
        <f t="shared" si="127"/>
        <v>4.2283297306937584E-3</v>
      </c>
      <c r="AI550" s="284">
        <f t="shared" si="128"/>
        <v>2.1771742753848855E-3</v>
      </c>
    </row>
    <row r="551" spans="1:35" x14ac:dyDescent="0.25">
      <c r="A551" s="283">
        <v>2025</v>
      </c>
      <c r="B551" s="283">
        <v>7</v>
      </c>
      <c r="C551" s="217">
        <f>VLOOKUP(A551,Annual_Price!A:R,18,FALSE)*C539</f>
        <v>13.562272832016584</v>
      </c>
      <c r="D551" s="217">
        <f>C551/Economics!E551</f>
        <v>4.5284106246278153</v>
      </c>
      <c r="E551" s="217">
        <f t="shared" si="119"/>
        <v>4.5396045795663991</v>
      </c>
      <c r="F551" s="217">
        <f>C551/C$311</f>
        <v>1.5133445249980648</v>
      </c>
      <c r="G551" s="217">
        <f>D551/D$311</f>
        <v>0.99342399860637653</v>
      </c>
      <c r="H551" s="284">
        <f t="shared" si="129"/>
        <v>25.92297828791299</v>
      </c>
      <c r="I551" s="284">
        <f t="shared" si="115"/>
        <v>-4.0170199751853488</v>
      </c>
      <c r="J551" s="284">
        <f t="shared" si="116"/>
        <v>11.330762430937153</v>
      </c>
      <c r="K551" s="284">
        <f t="shared" si="120"/>
        <v>-2.459553413048035</v>
      </c>
      <c r="L551" s="217">
        <f t="shared" si="135"/>
        <v>13.470082232675201</v>
      </c>
      <c r="M551" s="217">
        <f t="shared" si="135"/>
        <v>4.5445419495131656</v>
      </c>
      <c r="N551" s="284">
        <f t="shared" si="117"/>
        <v>17.17252396922467</v>
      </c>
      <c r="O551" s="217">
        <f t="shared" si="140"/>
        <v>4.7136235307434635</v>
      </c>
      <c r="P551" s="284">
        <f t="shared" si="121"/>
        <v>6.9264370175950001</v>
      </c>
      <c r="Q551" s="217">
        <f t="shared" si="122"/>
        <v>2.0619871075790548</v>
      </c>
      <c r="R551" s="284">
        <f t="shared" ref="R551:R614" si="141">IF($C551&gt;$C550,(R550+($C551-$C550)),R550)</f>
        <v>26.156106979538833</v>
      </c>
      <c r="S551" s="284">
        <f t="shared" ref="S551:S614" si="142">IF($C551&lt;$C550,(S550+($C551-$C550)),S550)</f>
        <v>-4.1865072680689543</v>
      </c>
      <c r="T551" s="217">
        <f t="shared" si="136"/>
        <v>4.5502228691651609</v>
      </c>
      <c r="U551" s="217">
        <f t="shared" si="123"/>
        <v>8.4634677910467868</v>
      </c>
      <c r="V551" s="217">
        <f t="shared" si="124"/>
        <v>0.48252508129530103</v>
      </c>
      <c r="W551" s="217">
        <f t="shared" si="137"/>
        <v>4.608433633699879</v>
      </c>
      <c r="X551" s="217">
        <f t="shared" si="138"/>
        <v>4.5334812679116272</v>
      </c>
      <c r="Y551" s="217">
        <f t="shared" si="130"/>
        <v>9.5400897348920601</v>
      </c>
      <c r="Z551" s="217">
        <f t="shared" si="131"/>
        <v>-0.65048622223005292</v>
      </c>
      <c r="AA551" s="217">
        <f t="shared" si="139"/>
        <v>4.5334812679116272</v>
      </c>
      <c r="AB551" s="217">
        <f t="shared" si="132"/>
        <v>9.5400897348920601</v>
      </c>
      <c r="AC551" s="217">
        <f t="shared" si="133"/>
        <v>-0.65048622223005292</v>
      </c>
      <c r="AD551" s="217">
        <f t="shared" si="134"/>
        <v>4.608433633699879</v>
      </c>
      <c r="AE551" s="217">
        <f t="shared" si="125"/>
        <v>0.26563524043857978</v>
      </c>
      <c r="AF551" s="217">
        <f t="shared" si="126"/>
        <v>-0.2757765270062027</v>
      </c>
      <c r="AG551" s="217">
        <f t="shared" si="118"/>
        <v>4.608433633699879</v>
      </c>
      <c r="AH551" s="284">
        <f t="shared" si="127"/>
        <v>4.2283297306937584E-3</v>
      </c>
      <c r="AI551" s="284">
        <f t="shared" si="128"/>
        <v>2.466446356655716E-3</v>
      </c>
    </row>
    <row r="552" spans="1:35" x14ac:dyDescent="0.25">
      <c r="A552" s="283">
        <v>2025</v>
      </c>
      <c r="B552" s="283">
        <v>8</v>
      </c>
      <c r="C552" s="217">
        <f>VLOOKUP(A552,Annual_Price!A:R,18,FALSE)*C540</f>
        <v>13.571352793278946</v>
      </c>
      <c r="D552" s="217">
        <f>C552/Economics!E552</f>
        <v>4.5228671252498653</v>
      </c>
      <c r="E552" s="217">
        <f t="shared" si="119"/>
        <v>4.5299432203577066</v>
      </c>
      <c r="F552" s="217">
        <f>C552/C$312</f>
        <v>1.511433786539925</v>
      </c>
      <c r="G552" s="217">
        <f>D552/D$312</f>
        <v>0.99432614569236832</v>
      </c>
      <c r="H552" s="284">
        <f t="shared" si="129"/>
        <v>25.932058249175352</v>
      </c>
      <c r="I552" s="284">
        <f t="shared" si="115"/>
        <v>-4.0170199751853488</v>
      </c>
      <c r="J552" s="284">
        <f t="shared" si="116"/>
        <v>11.330762430937153</v>
      </c>
      <c r="K552" s="284">
        <f t="shared" si="120"/>
        <v>-2.4650969124259849</v>
      </c>
      <c r="L552" s="217">
        <f t="shared" si="135"/>
        <v>13.497162911925207</v>
      </c>
      <c r="M552" s="217">
        <f t="shared" si="135"/>
        <v>4.5451181115831449</v>
      </c>
      <c r="N552" s="284">
        <f t="shared" si="117"/>
        <v>17.199604648474676</v>
      </c>
      <c r="O552" s="217">
        <f t="shared" si="140"/>
        <v>4.7136235307434635</v>
      </c>
      <c r="P552" s="284">
        <f t="shared" si="121"/>
        <v>6.9270131796649794</v>
      </c>
      <c r="Q552" s="217">
        <f t="shared" si="122"/>
        <v>2.0619871075790548</v>
      </c>
      <c r="R552" s="284">
        <f t="shared" si="141"/>
        <v>26.165186940801195</v>
      </c>
      <c r="S552" s="284">
        <f t="shared" si="142"/>
        <v>-4.1865072680689543</v>
      </c>
      <c r="T552" s="217">
        <f t="shared" si="136"/>
        <v>4.5354202159872656</v>
      </c>
      <c r="U552" s="217">
        <f t="shared" si="123"/>
        <v>8.4634677910467868</v>
      </c>
      <c r="V552" s="217">
        <f t="shared" si="124"/>
        <v>0.46772242811740572</v>
      </c>
      <c r="W552" s="217">
        <f t="shared" si="137"/>
        <v>4.608433633699879</v>
      </c>
      <c r="X552" s="217">
        <f t="shared" si="138"/>
        <v>4.5256388749388403</v>
      </c>
      <c r="Y552" s="217">
        <f t="shared" si="130"/>
        <v>9.5400897348920601</v>
      </c>
      <c r="Z552" s="217">
        <f t="shared" si="131"/>
        <v>-0.65832861520283981</v>
      </c>
      <c r="AA552" s="217">
        <f t="shared" si="139"/>
        <v>4.5256388749388403</v>
      </c>
      <c r="AB552" s="217">
        <f t="shared" si="132"/>
        <v>9.5400897348920601</v>
      </c>
      <c r="AC552" s="217">
        <f t="shared" si="133"/>
        <v>-0.65832861520283981</v>
      </c>
      <c r="AD552" s="217">
        <f t="shared" si="134"/>
        <v>4.608433633699879</v>
      </c>
      <c r="AE552" s="217">
        <f t="shared" si="125"/>
        <v>0.26563524043857978</v>
      </c>
      <c r="AF552" s="217">
        <f t="shared" si="126"/>
        <v>-0.27117873981652973</v>
      </c>
      <c r="AG552" s="217">
        <f t="shared" si="118"/>
        <v>4.608433633699879</v>
      </c>
      <c r="AH552" s="284">
        <f t="shared" si="127"/>
        <v>4.2283297306937584E-3</v>
      </c>
      <c r="AI552" s="284">
        <f t="shared" si="128"/>
        <v>2.6856151090530744E-3</v>
      </c>
    </row>
    <row r="553" spans="1:35" x14ac:dyDescent="0.25">
      <c r="A553" s="283">
        <v>2025</v>
      </c>
      <c r="B553" s="283">
        <v>9</v>
      </c>
      <c r="C553" s="217">
        <f>VLOOKUP(A553,Annual_Price!A:R,18,FALSE)*C541</f>
        <v>13.5621458896779</v>
      </c>
      <c r="D553" s="217">
        <f>C553/Economics!E553</f>
        <v>4.511342254683484</v>
      </c>
      <c r="E553" s="217">
        <f t="shared" si="119"/>
        <v>4.5208733348537216</v>
      </c>
      <c r="F553" s="217">
        <f>C553/C$313</f>
        <v>1.5140138482122654</v>
      </c>
      <c r="G553" s="217">
        <f>D553/D$313</f>
        <v>0.99717640649142547</v>
      </c>
      <c r="H553" s="284">
        <f t="shared" si="129"/>
        <v>25.932058249175352</v>
      </c>
      <c r="I553" s="284">
        <f t="shared" si="115"/>
        <v>-4.0262268787863942</v>
      </c>
      <c r="J553" s="284">
        <f t="shared" si="116"/>
        <v>11.330762430937153</v>
      </c>
      <c r="K553" s="284">
        <f t="shared" si="120"/>
        <v>-2.4766217829923662</v>
      </c>
      <c r="L553" s="217">
        <f t="shared" si="135"/>
        <v>13.524225219447125</v>
      </c>
      <c r="M553" s="217">
        <f t="shared" si="135"/>
        <v>4.5457053231176587</v>
      </c>
      <c r="N553" s="284">
        <f t="shared" si="117"/>
        <v>17.226666955996592</v>
      </c>
      <c r="O553" s="217">
        <f t="shared" si="140"/>
        <v>4.7136235307434635</v>
      </c>
      <c r="P553" s="284">
        <f t="shared" si="121"/>
        <v>6.9276003911994932</v>
      </c>
      <c r="Q553" s="217">
        <f t="shared" si="122"/>
        <v>2.0619871075790548</v>
      </c>
      <c r="R553" s="284">
        <f t="shared" si="141"/>
        <v>26.165186940801195</v>
      </c>
      <c r="S553" s="284">
        <f t="shared" si="142"/>
        <v>-4.1957141716699997</v>
      </c>
      <c r="T553" s="217">
        <f t="shared" si="136"/>
        <v>4.5252929789391505</v>
      </c>
      <c r="U553" s="217">
        <f t="shared" si="123"/>
        <v>8.4634677910467868</v>
      </c>
      <c r="V553" s="217">
        <f t="shared" si="124"/>
        <v>0.45759519106929059</v>
      </c>
      <c r="W553" s="217">
        <f t="shared" si="137"/>
        <v>4.608433633699879</v>
      </c>
      <c r="X553" s="217">
        <f t="shared" si="138"/>
        <v>4.5171046899666747</v>
      </c>
      <c r="Y553" s="217">
        <f t="shared" si="130"/>
        <v>9.5400897348920601</v>
      </c>
      <c r="Z553" s="217">
        <f t="shared" si="131"/>
        <v>-0.66686280017500543</v>
      </c>
      <c r="AA553" s="217">
        <f t="shared" si="139"/>
        <v>4.5171046899666747</v>
      </c>
      <c r="AB553" s="217">
        <f t="shared" si="132"/>
        <v>9.5400897348920601</v>
      </c>
      <c r="AC553" s="217">
        <f t="shared" si="133"/>
        <v>-0.66686280017500543</v>
      </c>
      <c r="AD553" s="217">
        <f t="shared" si="134"/>
        <v>4.608433633699879</v>
      </c>
      <c r="AE553" s="217">
        <f t="shared" si="125"/>
        <v>0.26563524043857978</v>
      </c>
      <c r="AF553" s="217">
        <f t="shared" si="126"/>
        <v>-0.27716011100496107</v>
      </c>
      <c r="AG553" s="217">
        <f t="shared" si="118"/>
        <v>4.608433633699879</v>
      </c>
      <c r="AH553" s="284">
        <f t="shared" si="127"/>
        <v>4.2283297306937584E-3</v>
      </c>
      <c r="AI553" s="284">
        <f t="shared" si="128"/>
        <v>2.8182086834727116E-3</v>
      </c>
    </row>
    <row r="554" spans="1:35" x14ac:dyDescent="0.25">
      <c r="A554" s="283">
        <v>2025</v>
      </c>
      <c r="B554" s="283">
        <v>10</v>
      </c>
      <c r="C554" s="217">
        <f>VLOOKUP(A554,Annual_Price!A:R,18,FALSE)*C542</f>
        <v>13.619780295138272</v>
      </c>
      <c r="D554" s="217">
        <f>C554/Economics!E554</f>
        <v>4.5222718158769064</v>
      </c>
      <c r="E554" s="217">
        <f t="shared" si="119"/>
        <v>4.5188270652700853</v>
      </c>
      <c r="F554" s="217">
        <f>C554/C$314</f>
        <v>1.5296548274833746</v>
      </c>
      <c r="G554" s="217">
        <f>D554/D$314</f>
        <v>1.0078470526627377</v>
      </c>
      <c r="H554" s="284">
        <f t="shared" si="129"/>
        <v>25.989692654635725</v>
      </c>
      <c r="I554" s="284">
        <f t="shared" si="115"/>
        <v>-4.0262268787863942</v>
      </c>
      <c r="J554" s="284">
        <f t="shared" si="116"/>
        <v>11.341691992130574</v>
      </c>
      <c r="K554" s="284">
        <f t="shared" si="120"/>
        <v>-2.4766217829923662</v>
      </c>
      <c r="L554" s="217">
        <f t="shared" si="135"/>
        <v>13.551402532368416</v>
      </c>
      <c r="M554" s="217">
        <f t="shared" si="135"/>
        <v>4.5463011389432744</v>
      </c>
      <c r="N554" s="284">
        <f t="shared" si="117"/>
        <v>17.253844268917881</v>
      </c>
      <c r="O554" s="217">
        <f t="shared" si="140"/>
        <v>4.7136235307434635</v>
      </c>
      <c r="P554" s="284">
        <f t="shared" si="121"/>
        <v>6.9281962070251089</v>
      </c>
      <c r="Q554" s="217">
        <f t="shared" si="122"/>
        <v>2.0619871075790548</v>
      </c>
      <c r="R554" s="284">
        <f t="shared" si="141"/>
        <v>26.222821346261568</v>
      </c>
      <c r="S554" s="284">
        <f t="shared" si="142"/>
        <v>-4.1957141716699997</v>
      </c>
      <c r="T554" s="217">
        <f t="shared" si="136"/>
        <v>4.5212229551095175</v>
      </c>
      <c r="U554" s="217">
        <f t="shared" si="123"/>
        <v>8.4634677910467868</v>
      </c>
      <c r="V554" s="217">
        <f t="shared" si="124"/>
        <v>0.45352516723965763</v>
      </c>
      <c r="W554" s="217">
        <f t="shared" si="137"/>
        <v>4.608433633699879</v>
      </c>
      <c r="X554" s="217">
        <f t="shared" si="138"/>
        <v>4.5168070352801948</v>
      </c>
      <c r="Y554" s="217">
        <f t="shared" si="130"/>
        <v>9.5400897348920601</v>
      </c>
      <c r="Z554" s="217">
        <f t="shared" si="131"/>
        <v>-0.66716045486148534</v>
      </c>
      <c r="AA554" s="217">
        <f t="shared" si="139"/>
        <v>4.5168070352801948</v>
      </c>
      <c r="AB554" s="217">
        <f t="shared" si="132"/>
        <v>9.5400897348920601</v>
      </c>
      <c r="AC554" s="217">
        <f t="shared" si="133"/>
        <v>-0.66716045486148534</v>
      </c>
      <c r="AD554" s="217">
        <f t="shared" si="134"/>
        <v>4.608433633699879</v>
      </c>
      <c r="AE554" s="217">
        <f t="shared" si="125"/>
        <v>0.26563524043857978</v>
      </c>
      <c r="AF554" s="217">
        <f t="shared" si="126"/>
        <v>-0.25470567924515741</v>
      </c>
      <c r="AG554" s="217">
        <f t="shared" si="118"/>
        <v>4.608433633699879</v>
      </c>
      <c r="AH554" s="284">
        <f t="shared" si="127"/>
        <v>4.2283297306937584E-3</v>
      </c>
      <c r="AI554" s="284">
        <f t="shared" si="128"/>
        <v>2.9214601766973658E-3</v>
      </c>
    </row>
    <row r="555" spans="1:35" x14ac:dyDescent="0.25">
      <c r="A555" s="283">
        <v>2025</v>
      </c>
      <c r="B555" s="283">
        <v>11</v>
      </c>
      <c r="C555" s="217">
        <f>VLOOKUP(A555,Annual_Price!A:R,18,FALSE)*C543</f>
        <v>13.642721106576705</v>
      </c>
      <c r="D555" s="217">
        <f>C555/Economics!E555</f>
        <v>4.521242241168915</v>
      </c>
      <c r="E555" s="217">
        <f t="shared" si="119"/>
        <v>4.5182854372431018</v>
      </c>
      <c r="F555" s="217">
        <f>C555/C$315</f>
        <v>1.5135726144378869</v>
      </c>
      <c r="G555" s="217">
        <f>D555/D$315</f>
        <v>0.99710101145954855</v>
      </c>
      <c r="H555" s="284">
        <f t="shared" si="129"/>
        <v>26.012633466074156</v>
      </c>
      <c r="I555" s="284">
        <f t="shared" si="115"/>
        <v>-4.0262268787863942</v>
      </c>
      <c r="J555" s="284">
        <f t="shared" si="116"/>
        <v>11.341691992130574</v>
      </c>
      <c r="K555" s="284">
        <f t="shared" si="120"/>
        <v>-2.4776513577003576</v>
      </c>
      <c r="L555" s="217">
        <f t="shared" si="135"/>
        <v>13.578625622064196</v>
      </c>
      <c r="M555" s="217">
        <f t="shared" si="135"/>
        <v>4.5469008398661419</v>
      </c>
      <c r="N555" s="284">
        <f t="shared" si="117"/>
        <v>17.281067358613662</v>
      </c>
      <c r="O555" s="217">
        <f t="shared" si="140"/>
        <v>4.7136235307434635</v>
      </c>
      <c r="P555" s="284">
        <f t="shared" si="121"/>
        <v>6.9287959079479764</v>
      </c>
      <c r="Q555" s="217">
        <f t="shared" si="122"/>
        <v>2.0619871075790548</v>
      </c>
      <c r="R555" s="284">
        <f t="shared" si="141"/>
        <v>26.2457621577</v>
      </c>
      <c r="S555" s="284">
        <f t="shared" si="142"/>
        <v>-4.1957141716699997</v>
      </c>
      <c r="T555" s="217">
        <f t="shared" si="136"/>
        <v>4.5194308592447925</v>
      </c>
      <c r="U555" s="217">
        <f t="shared" si="123"/>
        <v>8.4634677910467868</v>
      </c>
      <c r="V555" s="217">
        <f t="shared" si="124"/>
        <v>0.45173307137493257</v>
      </c>
      <c r="W555" s="217">
        <f t="shared" si="137"/>
        <v>4.608433633699879</v>
      </c>
      <c r="X555" s="217">
        <f t="shared" si="138"/>
        <v>4.5217570285229112</v>
      </c>
      <c r="Y555" s="217">
        <f t="shared" si="130"/>
        <v>9.5450397281347765</v>
      </c>
      <c r="Z555" s="217">
        <f t="shared" si="131"/>
        <v>-0.66716045486148534</v>
      </c>
      <c r="AA555" s="217">
        <f t="shared" si="139"/>
        <v>4.5217570285229112</v>
      </c>
      <c r="AB555" s="217">
        <f t="shared" si="132"/>
        <v>9.5450397281347765</v>
      </c>
      <c r="AC555" s="217">
        <f t="shared" si="133"/>
        <v>-0.66716045486148534</v>
      </c>
      <c r="AD555" s="217">
        <f t="shared" si="134"/>
        <v>4.608433633699879</v>
      </c>
      <c r="AE555" s="217">
        <f t="shared" si="125"/>
        <v>0.26563524043857978</v>
      </c>
      <c r="AF555" s="217">
        <f t="shared" si="126"/>
        <v>-0.26666481514657114</v>
      </c>
      <c r="AG555" s="217">
        <f t="shared" si="118"/>
        <v>4.608433633699879</v>
      </c>
      <c r="AH555" s="284">
        <f t="shared" si="127"/>
        <v>4.2283297306937584E-3</v>
      </c>
      <c r="AI555" s="284">
        <f t="shared" si="128"/>
        <v>2.9680813437158449E-3</v>
      </c>
    </row>
    <row r="556" spans="1:35" x14ac:dyDescent="0.25">
      <c r="A556" s="283">
        <v>2025</v>
      </c>
      <c r="B556" s="283">
        <v>12</v>
      </c>
      <c r="C556" s="217">
        <f>VLOOKUP(A556,Annual_Price!A:R,18,FALSE)*C544</f>
        <v>13.606933568395245</v>
      </c>
      <c r="D556" s="217">
        <f>C556/Economics!E556</f>
        <v>4.5009977507396082</v>
      </c>
      <c r="E556" s="217">
        <f t="shared" si="119"/>
        <v>4.5148372692618102</v>
      </c>
      <c r="F556" s="217">
        <f>C556/C$316</f>
        <v>1.5371989584487868</v>
      </c>
      <c r="G556" s="217">
        <f>D556/D$316</f>
        <v>1.0123689132395817</v>
      </c>
      <c r="H556" s="284">
        <f t="shared" si="129"/>
        <v>26.012633466074156</v>
      </c>
      <c r="I556" s="284">
        <f t="shared" si="115"/>
        <v>-4.0620144169678536</v>
      </c>
      <c r="J556" s="284">
        <f t="shared" si="116"/>
        <v>11.341691992130574</v>
      </c>
      <c r="K556" s="284">
        <f t="shared" si="120"/>
        <v>-2.4978958481296645</v>
      </c>
      <c r="L556" s="217">
        <f t="shared" si="135"/>
        <v>13.605777300246515</v>
      </c>
      <c r="M556" s="217">
        <f t="shared" si="135"/>
        <v>4.5475022026161183</v>
      </c>
      <c r="N556" s="284">
        <f t="shared" si="117"/>
        <v>17.308219036795983</v>
      </c>
      <c r="O556" s="217">
        <f t="shared" si="140"/>
        <v>4.7136235307434635</v>
      </c>
      <c r="P556" s="284">
        <f t="shared" si="121"/>
        <v>6.9293972706979527</v>
      </c>
      <c r="Q556" s="217">
        <f t="shared" si="122"/>
        <v>2.0619871075790548</v>
      </c>
      <c r="R556" s="284">
        <f t="shared" si="141"/>
        <v>26.2457621577</v>
      </c>
      <c r="S556" s="284">
        <f t="shared" si="142"/>
        <v>-4.2315017098514591</v>
      </c>
      <c r="T556" s="217">
        <f t="shared" si="136"/>
        <v>4.5139635156172284</v>
      </c>
      <c r="U556" s="217">
        <f t="shared" si="123"/>
        <v>8.4634677910467868</v>
      </c>
      <c r="V556" s="217">
        <f t="shared" si="124"/>
        <v>0.4462657277473685</v>
      </c>
      <c r="W556" s="217">
        <f t="shared" si="137"/>
        <v>4.608433633699879</v>
      </c>
      <c r="X556" s="217">
        <f t="shared" si="138"/>
        <v>4.5111199959542621</v>
      </c>
      <c r="Y556" s="217">
        <f t="shared" si="130"/>
        <v>9.5450397281347765</v>
      </c>
      <c r="Z556" s="217">
        <f t="shared" si="131"/>
        <v>-0.67779748743013446</v>
      </c>
      <c r="AA556" s="217">
        <f t="shared" si="139"/>
        <v>4.5111199959542621</v>
      </c>
      <c r="AB556" s="217">
        <f t="shared" si="132"/>
        <v>9.5450397281347765</v>
      </c>
      <c r="AC556" s="217">
        <f t="shared" si="133"/>
        <v>-0.67779748743013446</v>
      </c>
      <c r="AD556" s="217">
        <f t="shared" si="134"/>
        <v>4.608433633699879</v>
      </c>
      <c r="AE556" s="217">
        <f t="shared" si="125"/>
        <v>0.26563524043857978</v>
      </c>
      <c r="AF556" s="217">
        <f t="shared" si="126"/>
        <v>-0.28587973086788665</v>
      </c>
      <c r="AG556" s="217">
        <f t="shared" si="118"/>
        <v>4.608433633699879</v>
      </c>
      <c r="AH556" s="284">
        <f t="shared" si="127"/>
        <v>4.2283297306937584E-3</v>
      </c>
      <c r="AI556" s="284">
        <f t="shared" si="128"/>
        <v>2.9880232690215891E-3</v>
      </c>
    </row>
    <row r="557" spans="1:35" x14ac:dyDescent="0.25">
      <c r="A557" s="283">
        <v>2026</v>
      </c>
      <c r="B557" s="283">
        <v>1</v>
      </c>
      <c r="C557" s="217">
        <f>VLOOKUP(A557,Annual_Price!A:R,18,FALSE)*C545</f>
        <v>13.84551170025691</v>
      </c>
      <c r="D557" s="217">
        <f>C557/Economics!E557</f>
        <v>4.571177553972869</v>
      </c>
      <c r="E557" s="217">
        <f t="shared" si="119"/>
        <v>4.5311391819604649</v>
      </c>
      <c r="F557" s="217">
        <f>C557/C$305</f>
        <v>1.5905172354758121</v>
      </c>
      <c r="G557" s="217">
        <f>D557/D$305</f>
        <v>1.0101532810380127</v>
      </c>
      <c r="H557" s="284">
        <f t="shared" si="129"/>
        <v>26.251211597935821</v>
      </c>
      <c r="I557" s="284">
        <f t="shared" si="115"/>
        <v>-4.0620144169678536</v>
      </c>
      <c r="J557" s="284">
        <f t="shared" si="116"/>
        <v>11.411871795363835</v>
      </c>
      <c r="K557" s="284">
        <f t="shared" si="120"/>
        <v>-2.4978958481296645</v>
      </c>
      <c r="L557" s="217">
        <f t="shared" si="135"/>
        <v>13.629743320278152</v>
      </c>
      <c r="M557" s="217">
        <f t="shared" si="135"/>
        <v>4.5468859102356669</v>
      </c>
      <c r="N557" s="284">
        <f t="shared" si="117"/>
        <v>17.332185056827619</v>
      </c>
      <c r="O557" s="217">
        <f t="shared" si="140"/>
        <v>4.7136235307434635</v>
      </c>
      <c r="P557" s="284">
        <f t="shared" si="121"/>
        <v>6.9293972706979527</v>
      </c>
      <c r="Q557" s="217">
        <f t="shared" si="122"/>
        <v>2.0613708151986034</v>
      </c>
      <c r="R557" s="284">
        <f t="shared" si="141"/>
        <v>26.484340289561665</v>
      </c>
      <c r="S557" s="284">
        <f t="shared" si="142"/>
        <v>-4.2315017098514591</v>
      </c>
      <c r="T557" s="217">
        <f t="shared" si="136"/>
        <v>4.5289223404395749</v>
      </c>
      <c r="U557" s="217">
        <f t="shared" si="123"/>
        <v>8.4784266158691324</v>
      </c>
      <c r="V557" s="217">
        <f t="shared" si="124"/>
        <v>0.4462657277473685</v>
      </c>
      <c r="W557" s="217">
        <f t="shared" si="137"/>
        <v>4.608433633699879</v>
      </c>
      <c r="X557" s="217">
        <f t="shared" si="138"/>
        <v>4.5360876523562386</v>
      </c>
      <c r="Y557" s="217">
        <f t="shared" si="130"/>
        <v>9.570007384536753</v>
      </c>
      <c r="Z557" s="217">
        <f t="shared" si="131"/>
        <v>-0.67779748743013446</v>
      </c>
      <c r="AA557" s="217">
        <f t="shared" si="139"/>
        <v>4.5360876523562386</v>
      </c>
      <c r="AB557" s="217">
        <f t="shared" si="132"/>
        <v>9.570007384536753</v>
      </c>
      <c r="AC557" s="217">
        <f t="shared" si="133"/>
        <v>-0.67779748743013446</v>
      </c>
      <c r="AD557" s="217">
        <f t="shared" si="134"/>
        <v>4.6034070707758339</v>
      </c>
      <c r="AE557" s="217">
        <f t="shared" si="125"/>
        <v>0.26060867751453465</v>
      </c>
      <c r="AF557" s="217">
        <f t="shared" si="126"/>
        <v>-0.19042887428127386</v>
      </c>
      <c r="AG557" s="217">
        <f t="shared" si="118"/>
        <v>4.608433633699879</v>
      </c>
      <c r="AH557" s="284">
        <f t="shared" si="127"/>
        <v>4.2283297306937584E-3</v>
      </c>
      <c r="AI557" s="284">
        <f t="shared" si="128"/>
        <v>-1.1623838296103806E-2</v>
      </c>
    </row>
    <row r="558" spans="1:35" x14ac:dyDescent="0.25">
      <c r="A558" s="283">
        <v>2026</v>
      </c>
      <c r="B558" s="283">
        <v>2</v>
      </c>
      <c r="C558" s="217">
        <f>VLOOKUP(A558,Annual_Price!A:R,18,FALSE)*C546</f>
        <v>13.962672119248717</v>
      </c>
      <c r="D558" s="217">
        <f>C558/Economics!E558</f>
        <v>4.6012047357142425</v>
      </c>
      <c r="E558" s="217">
        <f t="shared" si="119"/>
        <v>4.5577933468089062</v>
      </c>
      <c r="F558" s="217">
        <f>C558/C$306</f>
        <v>1.5764997560567147</v>
      </c>
      <c r="G558" s="217">
        <f>D558/D$306</f>
        <v>1.0008380549535838</v>
      </c>
      <c r="H558" s="284">
        <f t="shared" si="129"/>
        <v>26.36837201692763</v>
      </c>
      <c r="I558" s="284">
        <f t="shared" si="115"/>
        <v>-4.0620144169678536</v>
      </c>
      <c r="J558" s="284">
        <f t="shared" si="116"/>
        <v>11.441898977105208</v>
      </c>
      <c r="K558" s="284">
        <f t="shared" si="120"/>
        <v>-2.4978958481296645</v>
      </c>
      <c r="L558" s="217">
        <f t="shared" si="135"/>
        <v>13.653912140250243</v>
      </c>
      <c r="M558" s="217">
        <f t="shared" si="135"/>
        <v>4.5462835020701968</v>
      </c>
      <c r="N558" s="284">
        <f t="shared" si="117"/>
        <v>17.356353876799709</v>
      </c>
      <c r="O558" s="217">
        <f t="shared" si="140"/>
        <v>4.7136235307434635</v>
      </c>
      <c r="P558" s="284">
        <f t="shared" si="121"/>
        <v>6.9293972706979527</v>
      </c>
      <c r="Q558" s="217">
        <f t="shared" si="122"/>
        <v>2.0607684070331334</v>
      </c>
      <c r="R558" s="284">
        <f t="shared" si="141"/>
        <v>26.601500708553473</v>
      </c>
      <c r="S558" s="284">
        <f t="shared" si="142"/>
        <v>-4.2315017098514591</v>
      </c>
      <c r="T558" s="217">
        <f t="shared" si="136"/>
        <v>4.5486555703989087</v>
      </c>
      <c r="U558" s="217">
        <f t="shared" si="123"/>
        <v>8.4981598458284662</v>
      </c>
      <c r="V558" s="217">
        <f t="shared" si="124"/>
        <v>0.4462657277473685</v>
      </c>
      <c r="W558" s="217">
        <f t="shared" si="137"/>
        <v>4.6034070707758339</v>
      </c>
      <c r="X558" s="217">
        <f t="shared" si="138"/>
        <v>4.5861911448435553</v>
      </c>
      <c r="Y558" s="217">
        <f t="shared" si="130"/>
        <v>9.6201108770240698</v>
      </c>
      <c r="Z558" s="217">
        <f t="shared" si="131"/>
        <v>-0.67779748743013446</v>
      </c>
      <c r="AA558" s="217">
        <f t="shared" si="139"/>
        <v>4.5861911448435553</v>
      </c>
      <c r="AB558" s="217">
        <f t="shared" si="132"/>
        <v>9.6201108770240698</v>
      </c>
      <c r="AC558" s="217">
        <f t="shared" si="133"/>
        <v>-0.67779748743013446</v>
      </c>
      <c r="AD558" s="217">
        <f t="shared" si="134"/>
        <v>4.6012047357142425</v>
      </c>
      <c r="AE558" s="217">
        <f t="shared" si="125"/>
        <v>0.25840634245294325</v>
      </c>
      <c r="AF558" s="217">
        <f t="shared" si="126"/>
        <v>-0.22837916071156972</v>
      </c>
      <c r="AG558" s="217">
        <f t="shared" si="118"/>
        <v>4.6034070707758339</v>
      </c>
      <c r="AH558" s="284">
        <f t="shared" si="127"/>
        <v>-7.9823319335137199E-4</v>
      </c>
      <c r="AI558" s="284">
        <f t="shared" si="128"/>
        <v>-6.4306647922851568E-3</v>
      </c>
    </row>
    <row r="559" spans="1:35" x14ac:dyDescent="0.25">
      <c r="A559" s="283">
        <v>2026</v>
      </c>
      <c r="B559" s="283">
        <v>3</v>
      </c>
      <c r="C559" s="217">
        <f>VLOOKUP(A559,Annual_Price!A:R,18,FALSE)*C547</f>
        <v>13.971725382284278</v>
      </c>
      <c r="D559" s="217">
        <f>C559/Economics!E559</f>
        <v>4.5964416008644884</v>
      </c>
      <c r="E559" s="217">
        <f t="shared" si="119"/>
        <v>4.5896079635171994</v>
      </c>
      <c r="F559" s="217">
        <f>C559/C$307</f>
        <v>1.5559485651721965</v>
      </c>
      <c r="G559" s="217">
        <f>D559/D$307</f>
        <v>0.98805104145929956</v>
      </c>
      <c r="H559" s="284">
        <f t="shared" si="129"/>
        <v>26.377425279963191</v>
      </c>
      <c r="I559" s="284">
        <f t="shared" si="115"/>
        <v>-4.0620144169678536</v>
      </c>
      <c r="J559" s="284">
        <f t="shared" si="116"/>
        <v>11.441898977105208</v>
      </c>
      <c r="K559" s="284">
        <f t="shared" si="120"/>
        <v>-2.5026589829794186</v>
      </c>
      <c r="L559" s="217">
        <f t="shared" si="135"/>
        <v>13.678096631054016</v>
      </c>
      <c r="M559" s="217">
        <f t="shared" si="135"/>
        <v>4.5457030462442516</v>
      </c>
      <c r="N559" s="284">
        <f t="shared" si="117"/>
        <v>17.380538367603481</v>
      </c>
      <c r="O559" s="217">
        <f t="shared" si="140"/>
        <v>4.7136235307434635</v>
      </c>
      <c r="P559" s="284">
        <f t="shared" si="121"/>
        <v>6.9293972706979527</v>
      </c>
      <c r="Q559" s="217">
        <f t="shared" si="122"/>
        <v>2.0601879512071881</v>
      </c>
      <c r="R559" s="284">
        <f t="shared" si="141"/>
        <v>26.610553971589034</v>
      </c>
      <c r="S559" s="284">
        <f t="shared" si="142"/>
        <v>-4.2315017098514591</v>
      </c>
      <c r="T559" s="217">
        <f t="shared" si="136"/>
        <v>4.5674554103228022</v>
      </c>
      <c r="U559" s="217">
        <f t="shared" si="123"/>
        <v>8.5169596857523597</v>
      </c>
      <c r="V559" s="217">
        <f t="shared" si="124"/>
        <v>0.4462657277473685</v>
      </c>
      <c r="W559" s="217">
        <f t="shared" si="137"/>
        <v>4.6012047357142425</v>
      </c>
      <c r="X559" s="217">
        <f t="shared" si="138"/>
        <v>4.5988231682893659</v>
      </c>
      <c r="Y559" s="217">
        <f t="shared" si="130"/>
        <v>9.6327429004698804</v>
      </c>
      <c r="Z559" s="217">
        <f t="shared" si="131"/>
        <v>-0.67779748743013446</v>
      </c>
      <c r="AA559" s="217">
        <f t="shared" si="139"/>
        <v>4.5988231682893659</v>
      </c>
      <c r="AB559" s="217">
        <f t="shared" si="132"/>
        <v>9.6327429004698804</v>
      </c>
      <c r="AC559" s="217">
        <f t="shared" si="133"/>
        <v>-0.67779748743013446</v>
      </c>
      <c r="AD559" s="217">
        <f t="shared" si="134"/>
        <v>4.6012047357142425</v>
      </c>
      <c r="AE559" s="217">
        <f t="shared" si="125"/>
        <v>0.25840634245294325</v>
      </c>
      <c r="AF559" s="217">
        <f t="shared" si="126"/>
        <v>-0.26316947730269735</v>
      </c>
      <c r="AG559" s="217">
        <f t="shared" si="118"/>
        <v>4.6012047357142425</v>
      </c>
      <c r="AH559" s="284">
        <f t="shared" si="127"/>
        <v>-7.2288979856365287E-3</v>
      </c>
      <c r="AI559" s="284">
        <f t="shared" si="128"/>
        <v>2.6342807429102777E-4</v>
      </c>
    </row>
    <row r="560" spans="1:35" x14ac:dyDescent="0.25">
      <c r="A560" s="283">
        <v>2026</v>
      </c>
      <c r="B560" s="283">
        <v>4</v>
      </c>
      <c r="C560" s="217">
        <f>VLOOKUP(A560,Annual_Price!A:R,18,FALSE)*C548</f>
        <v>13.93398691338848</v>
      </c>
      <c r="D560" s="217">
        <f>C560/Economics!E560</f>
        <v>4.5754524850235327</v>
      </c>
      <c r="E560" s="217">
        <f t="shared" si="119"/>
        <v>4.5910329405340882</v>
      </c>
      <c r="F560" s="217">
        <f>C560/C$308</f>
        <v>1.5553883203308871</v>
      </c>
      <c r="G560" s="217">
        <f>D560/D$308</f>
        <v>0.98912769599711681</v>
      </c>
      <c r="H560" s="284">
        <f t="shared" si="129"/>
        <v>26.377425279963191</v>
      </c>
      <c r="I560" s="284">
        <f t="shared" si="115"/>
        <v>-4.0997528858636514</v>
      </c>
      <c r="J560" s="284">
        <f t="shared" si="116"/>
        <v>11.441898977105208</v>
      </c>
      <c r="K560" s="284">
        <f t="shared" si="120"/>
        <v>-2.5236480988203742</v>
      </c>
      <c r="L560" s="217">
        <f t="shared" si="135"/>
        <v>13.702215798096475</v>
      </c>
      <c r="M560" s="217">
        <f t="shared" si="135"/>
        <v>4.545150941832758</v>
      </c>
      <c r="N560" s="284">
        <f t="shared" si="117"/>
        <v>17.404657534645942</v>
      </c>
      <c r="O560" s="217">
        <f t="shared" si="140"/>
        <v>4.7136235307434635</v>
      </c>
      <c r="P560" s="284">
        <f t="shared" si="121"/>
        <v>6.9293972706979527</v>
      </c>
      <c r="Q560" s="217">
        <f t="shared" si="122"/>
        <v>2.0596358467956946</v>
      </c>
      <c r="R560" s="284">
        <f t="shared" si="141"/>
        <v>26.610553971589034</v>
      </c>
      <c r="S560" s="284">
        <f t="shared" si="142"/>
        <v>-4.2692401787472569</v>
      </c>
      <c r="T560" s="217">
        <f t="shared" si="136"/>
        <v>4.5860690938937827</v>
      </c>
      <c r="U560" s="217">
        <f t="shared" si="123"/>
        <v>8.5355733693233411</v>
      </c>
      <c r="V560" s="217">
        <f t="shared" si="124"/>
        <v>0.4462657277473685</v>
      </c>
      <c r="W560" s="217">
        <f t="shared" si="137"/>
        <v>4.6012047357142425</v>
      </c>
      <c r="X560" s="217">
        <f t="shared" si="138"/>
        <v>4.5859470429440101</v>
      </c>
      <c r="Y560" s="217">
        <f t="shared" si="130"/>
        <v>9.6327429004698804</v>
      </c>
      <c r="Z560" s="217">
        <f t="shared" si="131"/>
        <v>-0.69067361277549022</v>
      </c>
      <c r="AA560" s="217">
        <f t="shared" si="139"/>
        <v>4.5859470429440101</v>
      </c>
      <c r="AB560" s="217">
        <f t="shared" si="132"/>
        <v>9.6327429004698804</v>
      </c>
      <c r="AC560" s="217">
        <f t="shared" si="133"/>
        <v>-0.69067361277549022</v>
      </c>
      <c r="AD560" s="217">
        <f t="shared" si="134"/>
        <v>4.6012047357142425</v>
      </c>
      <c r="AE560" s="217">
        <f t="shared" si="125"/>
        <v>0.25840634245294325</v>
      </c>
      <c r="AF560" s="217">
        <f t="shared" si="126"/>
        <v>-0.27939545829389889</v>
      </c>
      <c r="AG560" s="217">
        <f t="shared" si="118"/>
        <v>4.6012047357142425</v>
      </c>
      <c r="AH560" s="284">
        <f t="shared" si="127"/>
        <v>-7.2288979856365287E-3</v>
      </c>
      <c r="AI560" s="284">
        <f t="shared" si="128"/>
        <v>6.0364504772181249E-4</v>
      </c>
    </row>
    <row r="561" spans="1:35" x14ac:dyDescent="0.25">
      <c r="A561" s="283">
        <v>2026</v>
      </c>
      <c r="B561" s="283">
        <v>5</v>
      </c>
      <c r="C561" s="217">
        <f>VLOOKUP(A561,Annual_Price!A:R,18,FALSE)*C549</f>
        <v>13.868355371823023</v>
      </c>
      <c r="D561" s="217">
        <f>C561/Economics!E561</f>
        <v>4.5455565614829281</v>
      </c>
      <c r="E561" s="217">
        <f t="shared" ref="E561:E624" si="143">AVERAGE(D559:D561)</f>
        <v>4.5724835491236497</v>
      </c>
      <c r="F561" s="217">
        <f>C561/C$309</f>
        <v>1.5505487229490911</v>
      </c>
      <c r="G561" s="217">
        <f>D561/D$309</f>
        <v>0.98879069628137661</v>
      </c>
      <c r="H561" s="284">
        <f t="shared" ref="H561:H624" si="144">IF(C561&gt;C560,(H560+(C561-C560)),H560)</f>
        <v>26.377425279963191</v>
      </c>
      <c r="I561" s="284">
        <f t="shared" ref="I561:I624" si="145">IF(C561&lt;C560,(I560+(C561-C560)),I560)</f>
        <v>-4.1653844274291085</v>
      </c>
      <c r="J561" s="284">
        <f t="shared" ref="J561:J624" si="146">IF(D561&gt;D560,(J560+(D561-D560)),J560)</f>
        <v>11.441898977105208</v>
      </c>
      <c r="K561" s="284">
        <f t="shared" ref="K561:K624" si="147">IF(D561&lt;D560,(K560+(D561-D560)),K560)</f>
        <v>-2.5535440223609789</v>
      </c>
      <c r="L561" s="217">
        <f t="shared" si="135"/>
        <v>13.726221359598457</v>
      </c>
      <c r="M561" s="217">
        <f t="shared" si="135"/>
        <v>4.5446263883833398</v>
      </c>
      <c r="N561" s="284">
        <f t="shared" ref="N561:N624" si="148">IF(L561&gt;L560,(N560+(L561-L560)),N560)</f>
        <v>17.428663096147922</v>
      </c>
      <c r="O561" s="217">
        <f t="shared" si="140"/>
        <v>4.7136235307434635</v>
      </c>
      <c r="P561" s="284">
        <f t="shared" si="121"/>
        <v>6.9293972706979527</v>
      </c>
      <c r="Q561" s="217">
        <f t="shared" si="122"/>
        <v>2.0591112933462763</v>
      </c>
      <c r="R561" s="284">
        <f t="shared" si="141"/>
        <v>26.610553971589034</v>
      </c>
      <c r="S561" s="284">
        <f t="shared" si="142"/>
        <v>-4.3348717203127141</v>
      </c>
      <c r="T561" s="217">
        <f t="shared" si="136"/>
        <v>4.5796638457712984</v>
      </c>
      <c r="U561" s="217">
        <f t="shared" si="123"/>
        <v>8.5355733693233411</v>
      </c>
      <c r="V561" s="217">
        <f t="shared" si="124"/>
        <v>0.43986047962488417</v>
      </c>
      <c r="W561" s="217">
        <f t="shared" si="137"/>
        <v>4.6012047357142425</v>
      </c>
      <c r="X561" s="217">
        <f t="shared" si="138"/>
        <v>4.5605045232532309</v>
      </c>
      <c r="Y561" s="217">
        <f t="shared" si="130"/>
        <v>9.6327429004698804</v>
      </c>
      <c r="Z561" s="217">
        <f t="shared" si="131"/>
        <v>-0.71611613246626948</v>
      </c>
      <c r="AA561" s="217">
        <f t="shared" si="139"/>
        <v>4.5605045232532309</v>
      </c>
      <c r="AB561" s="217">
        <f t="shared" si="132"/>
        <v>9.6327429004698804</v>
      </c>
      <c r="AC561" s="217">
        <f t="shared" si="133"/>
        <v>-0.71611613246626948</v>
      </c>
      <c r="AD561" s="217">
        <f t="shared" si="134"/>
        <v>4.6012047357142425</v>
      </c>
      <c r="AE561" s="217">
        <f t="shared" si="125"/>
        <v>0.25840634245294325</v>
      </c>
      <c r="AF561" s="217">
        <f t="shared" si="126"/>
        <v>-0.28830226599354791</v>
      </c>
      <c r="AG561" s="217">
        <f t="shared" ref="AG561:AG624" si="149">MAX(D550:D561)</f>
        <v>4.6012047357142425</v>
      </c>
      <c r="AH561" s="284">
        <f t="shared" si="127"/>
        <v>-7.2288979856365287E-3</v>
      </c>
      <c r="AI561" s="284">
        <f t="shared" si="128"/>
        <v>9.342565926200308E-4</v>
      </c>
    </row>
    <row r="562" spans="1:35" x14ac:dyDescent="0.25">
      <c r="A562" s="283">
        <v>2026</v>
      </c>
      <c r="B562" s="283">
        <v>6</v>
      </c>
      <c r="C562" s="217">
        <f>VLOOKUP(A562,Annual_Price!A:R,18,FALSE)*C550</f>
        <v>13.854987408278038</v>
      </c>
      <c r="D562" s="217">
        <f>C562/Economics!E562</f>
        <v>4.5325473646288748</v>
      </c>
      <c r="E562" s="217">
        <f t="shared" si="143"/>
        <v>4.5511854703784458</v>
      </c>
      <c r="F562" s="217">
        <f>C562/C$310</f>
        <v>1.5507437817315952</v>
      </c>
      <c r="G562" s="217">
        <f>D562/D$310</f>
        <v>0.99242757499304823</v>
      </c>
      <c r="H562" s="284">
        <f t="shared" si="144"/>
        <v>26.377425279963191</v>
      </c>
      <c r="I562" s="284">
        <f t="shared" si="145"/>
        <v>-4.1787523909740933</v>
      </c>
      <c r="J562" s="284">
        <f t="shared" si="146"/>
        <v>11.441898977105208</v>
      </c>
      <c r="K562" s="284">
        <f t="shared" si="147"/>
        <v>-2.5665532192150322</v>
      </c>
      <c r="L562" s="217">
        <f t="shared" si="135"/>
        <v>13.750203781696925</v>
      </c>
      <c r="M562" s="217">
        <f t="shared" si="135"/>
        <v>4.5441260095027944</v>
      </c>
      <c r="N562" s="284">
        <f t="shared" si="148"/>
        <v>17.452645518246392</v>
      </c>
      <c r="O562" s="217">
        <f t="shared" si="140"/>
        <v>4.7136235307434635</v>
      </c>
      <c r="P562" s="284">
        <f t="shared" ref="P562:P625" si="150">IF(M562&gt;M561,(P561+(M562-M561)),P561)</f>
        <v>6.9293972706979527</v>
      </c>
      <c r="Q562" s="217">
        <f t="shared" ref="Q562:Q625" si="151">IF(M562&lt;M561,(Q561+(M562-M561)),Q561)</f>
        <v>2.058610914465731</v>
      </c>
      <c r="R562" s="284">
        <f t="shared" si="141"/>
        <v>26.610553971589034</v>
      </c>
      <c r="S562" s="284">
        <f t="shared" si="142"/>
        <v>-4.3482396838576989</v>
      </c>
      <c r="T562" s="217">
        <f t="shared" si="136"/>
        <v>4.5624995029999562</v>
      </c>
      <c r="U562" s="217">
        <f t="shared" ref="U562:U625" si="152">IF(T562&gt;T561,(U561+(T562-T561)),U561)</f>
        <v>8.5355733693233411</v>
      </c>
      <c r="V562" s="217">
        <f t="shared" ref="V562:V625" si="153">IF(T562&lt;T561,(V561+(T562-T561)),V561)</f>
        <v>0.42269613685354201</v>
      </c>
      <c r="W562" s="217">
        <f t="shared" si="137"/>
        <v>4.6012047357142425</v>
      </c>
      <c r="X562" s="217">
        <f t="shared" si="138"/>
        <v>4.5390519630559014</v>
      </c>
      <c r="Y562" s="217">
        <f t="shared" si="130"/>
        <v>9.6327429004698804</v>
      </c>
      <c r="Z562" s="217">
        <f t="shared" si="131"/>
        <v>-0.73756869266359892</v>
      </c>
      <c r="AA562" s="217">
        <f t="shared" si="139"/>
        <v>4.5390519630559014</v>
      </c>
      <c r="AB562" s="217">
        <f t="shared" si="132"/>
        <v>9.6327429004698804</v>
      </c>
      <c r="AC562" s="217">
        <f t="shared" si="133"/>
        <v>-0.73756869266359892</v>
      </c>
      <c r="AD562" s="217">
        <f t="shared" si="134"/>
        <v>4.6012047357142425</v>
      </c>
      <c r="AE562" s="217">
        <f t="shared" ref="AE562:AE625" si="154">AD562-AD$304</f>
        <v>0.25840634245294325</v>
      </c>
      <c r="AF562" s="217">
        <f t="shared" ref="AF562:AF625" si="155">D562-D561-AE562</f>
        <v>-0.27141553930699658</v>
      </c>
      <c r="AG562" s="217">
        <f t="shared" si="149"/>
        <v>4.6012047357142425</v>
      </c>
      <c r="AH562" s="284">
        <f t="shared" ref="AH562:AH625" si="156">AG562-AG549</f>
        <v>-7.2288979856365287E-3</v>
      </c>
      <c r="AI562" s="284">
        <f t="shared" ref="AI562:AI625" si="157">D562-D550-AH562</f>
        <v>1.2243514190730664E-3</v>
      </c>
    </row>
    <row r="563" spans="1:35" x14ac:dyDescent="0.25">
      <c r="A563" s="283">
        <v>2026</v>
      </c>
      <c r="B563" s="283">
        <v>7</v>
      </c>
      <c r="C563" s="217">
        <f>VLOOKUP(A563,Annual_Price!A:R,18,FALSE)*C551</f>
        <v>13.849957416656729</v>
      </c>
      <c r="D563" s="217">
        <f>C563/Economics!E563</f>
        <v>4.5226506852756829</v>
      </c>
      <c r="E563" s="217">
        <f t="shared" si="143"/>
        <v>4.5335848704624953</v>
      </c>
      <c r="F563" s="217">
        <f>C563/C$311</f>
        <v>1.5454457735486569</v>
      </c>
      <c r="G563" s="217">
        <f>D563/D$311</f>
        <v>0.99216040692769658</v>
      </c>
      <c r="H563" s="284">
        <f t="shared" si="144"/>
        <v>26.377425279963191</v>
      </c>
      <c r="I563" s="284">
        <f t="shared" si="145"/>
        <v>-4.1837823825954032</v>
      </c>
      <c r="J563" s="284">
        <f t="shared" si="146"/>
        <v>11.441898977105208</v>
      </c>
      <c r="K563" s="284">
        <f t="shared" si="147"/>
        <v>-2.576449898568224</v>
      </c>
      <c r="L563" s="217">
        <f t="shared" si="135"/>
        <v>13.774177497083606</v>
      </c>
      <c r="M563" s="217">
        <f t="shared" si="135"/>
        <v>4.5436460145567832</v>
      </c>
      <c r="N563" s="284">
        <f t="shared" si="148"/>
        <v>17.476619233633073</v>
      </c>
      <c r="O563" s="217">
        <f t="shared" si="140"/>
        <v>4.7136235307434635</v>
      </c>
      <c r="P563" s="284">
        <f t="shared" si="150"/>
        <v>6.9293972706979527</v>
      </c>
      <c r="Q563" s="217">
        <f t="shared" si="151"/>
        <v>2.0581309195197197</v>
      </c>
      <c r="R563" s="284">
        <f t="shared" si="141"/>
        <v>26.610553971589034</v>
      </c>
      <c r="S563" s="284">
        <f t="shared" si="142"/>
        <v>-4.3532696754790088</v>
      </c>
      <c r="T563" s="217">
        <f t="shared" si="136"/>
        <v>4.5440517741027548</v>
      </c>
      <c r="U563" s="217">
        <f t="shared" si="152"/>
        <v>8.5355733693233411</v>
      </c>
      <c r="V563" s="217">
        <f t="shared" si="153"/>
        <v>0.40424840795634065</v>
      </c>
      <c r="W563" s="217">
        <f t="shared" si="137"/>
        <v>4.6012047357142425</v>
      </c>
      <c r="X563" s="217">
        <f t="shared" si="138"/>
        <v>4.5275990249522788</v>
      </c>
      <c r="Y563" s="217">
        <f t="shared" ref="Y563:Y626" si="158">IF(X563&gt;X562,(Y562+(X563-X562)),Y562)</f>
        <v>9.6327429004698804</v>
      </c>
      <c r="Z563" s="217">
        <f t="shared" ref="Z563:Z626" si="159">IF(X563&lt;X562,(Z562+(X563-X562)),Z562)</f>
        <v>-0.7490216307672215</v>
      </c>
      <c r="AA563" s="217">
        <f t="shared" si="139"/>
        <v>4.5275990249522788</v>
      </c>
      <c r="AB563" s="217">
        <f t="shared" ref="AB563:AB626" si="160">IF(AA563&gt;AA562,(AB562+(AA563-AA562)),AB562)</f>
        <v>9.6327429004698804</v>
      </c>
      <c r="AC563" s="217">
        <f t="shared" ref="AC563:AC626" si="161">IF(AA563&lt;AA562,(AC562+(AA563-AA562)),AC562)</f>
        <v>-0.7490216307672215</v>
      </c>
      <c r="AD563" s="217">
        <f t="shared" si="134"/>
        <v>4.6012047357142425</v>
      </c>
      <c r="AE563" s="217">
        <f t="shared" si="154"/>
        <v>0.25840634245294325</v>
      </c>
      <c r="AF563" s="217">
        <f t="shared" si="155"/>
        <v>-0.26830302180613508</v>
      </c>
      <c r="AG563" s="217">
        <f t="shared" si="149"/>
        <v>4.6012047357142425</v>
      </c>
      <c r="AH563" s="284">
        <f t="shared" si="156"/>
        <v>-7.2288979856365287E-3</v>
      </c>
      <c r="AI563" s="284">
        <f t="shared" si="157"/>
        <v>1.4689586335041582E-3</v>
      </c>
    </row>
    <row r="564" spans="1:35" x14ac:dyDescent="0.25">
      <c r="A564" s="283">
        <v>2026</v>
      </c>
      <c r="B564" s="283">
        <v>8</v>
      </c>
      <c r="C564" s="217">
        <f>VLOOKUP(A564,Annual_Price!A:R,18,FALSE)*C552</f>
        <v>13.859229983164294</v>
      </c>
      <c r="D564" s="217">
        <f>C564/Economics!E564</f>
        <v>4.5173105403925744</v>
      </c>
      <c r="E564" s="217">
        <f t="shared" si="143"/>
        <v>4.5241695300990443</v>
      </c>
      <c r="F564" s="217">
        <f>C564/C$312</f>
        <v>1.5434945042734118</v>
      </c>
      <c r="G564" s="217">
        <f>D564/D$312</f>
        <v>0.99310456268951641</v>
      </c>
      <c r="H564" s="284">
        <f t="shared" si="144"/>
        <v>26.386697846470756</v>
      </c>
      <c r="I564" s="284">
        <f t="shared" si="145"/>
        <v>-4.1837823825954032</v>
      </c>
      <c r="J564" s="284">
        <f t="shared" si="146"/>
        <v>11.441898977105208</v>
      </c>
      <c r="K564" s="284">
        <f t="shared" si="147"/>
        <v>-2.5817900434513326</v>
      </c>
      <c r="L564" s="217">
        <f t="shared" si="135"/>
        <v>13.798167262907384</v>
      </c>
      <c r="M564" s="217">
        <f t="shared" si="135"/>
        <v>4.5431829658186755</v>
      </c>
      <c r="N564" s="284">
        <f t="shared" si="148"/>
        <v>17.500608999456851</v>
      </c>
      <c r="O564" s="217">
        <f t="shared" si="140"/>
        <v>4.7136235307434635</v>
      </c>
      <c r="P564" s="284">
        <f t="shared" si="150"/>
        <v>6.9293972706979527</v>
      </c>
      <c r="Q564" s="217">
        <f t="shared" si="151"/>
        <v>2.0576678707816121</v>
      </c>
      <c r="R564" s="284">
        <f t="shared" si="141"/>
        <v>26.6198265380966</v>
      </c>
      <c r="S564" s="284">
        <f t="shared" si="142"/>
        <v>-4.3532696754790088</v>
      </c>
      <c r="T564" s="217">
        <f t="shared" si="136"/>
        <v>4.5295162879450155</v>
      </c>
      <c r="U564" s="217">
        <f t="shared" si="152"/>
        <v>8.5355733693233411</v>
      </c>
      <c r="V564" s="217">
        <f t="shared" si="153"/>
        <v>0.38971292179860129</v>
      </c>
      <c r="W564" s="217">
        <f t="shared" si="137"/>
        <v>4.6012047357142425</v>
      </c>
      <c r="X564" s="217">
        <f t="shared" si="138"/>
        <v>4.5199806128341287</v>
      </c>
      <c r="Y564" s="217">
        <f t="shared" si="158"/>
        <v>9.6327429004698804</v>
      </c>
      <c r="Z564" s="217">
        <f t="shared" si="159"/>
        <v>-0.75664004288537168</v>
      </c>
      <c r="AA564" s="217">
        <f t="shared" si="139"/>
        <v>4.5199806128341287</v>
      </c>
      <c r="AB564" s="217">
        <f t="shared" si="160"/>
        <v>9.6327429004698804</v>
      </c>
      <c r="AC564" s="217">
        <f t="shared" si="161"/>
        <v>-0.75664004288537168</v>
      </c>
      <c r="AD564" s="217">
        <f t="shared" si="134"/>
        <v>4.6012047357142425</v>
      </c>
      <c r="AE564" s="217">
        <f t="shared" si="154"/>
        <v>0.25840634245294325</v>
      </c>
      <c r="AF564" s="217">
        <f t="shared" si="155"/>
        <v>-0.26374648733605177</v>
      </c>
      <c r="AG564" s="217">
        <f t="shared" si="149"/>
        <v>4.6012047357142425</v>
      </c>
      <c r="AH564" s="284">
        <f t="shared" si="156"/>
        <v>-7.2288979856365287E-3</v>
      </c>
      <c r="AI564" s="284">
        <f t="shared" si="157"/>
        <v>1.6723131283455928E-3</v>
      </c>
    </row>
    <row r="565" spans="1:35" x14ac:dyDescent="0.25">
      <c r="A565" s="283">
        <v>2026</v>
      </c>
      <c r="B565" s="283">
        <v>9</v>
      </c>
      <c r="C565" s="217">
        <f>VLOOKUP(A565,Annual_Price!A:R,18,FALSE)*C553</f>
        <v>13.849827781601682</v>
      </c>
      <c r="D565" s="217">
        <f>C565/Economics!E565</f>
        <v>4.5059354713901891</v>
      </c>
      <c r="E565" s="217">
        <f t="shared" si="143"/>
        <v>4.5152988990194816</v>
      </c>
      <c r="F565" s="217">
        <f>C565/C$313</f>
        <v>1.5461292945284719</v>
      </c>
      <c r="G565" s="217">
        <f>D565/D$313</f>
        <v>0.99598130391868489</v>
      </c>
      <c r="H565" s="284">
        <f t="shared" si="144"/>
        <v>26.386697846470756</v>
      </c>
      <c r="I565" s="284">
        <f t="shared" si="145"/>
        <v>-4.1931845841580149</v>
      </c>
      <c r="J565" s="284">
        <f t="shared" si="146"/>
        <v>11.441898977105208</v>
      </c>
      <c r="K565" s="284">
        <f t="shared" si="147"/>
        <v>-2.5931651124537178</v>
      </c>
      <c r="L565" s="217">
        <f t="shared" si="135"/>
        <v>13.82214075390103</v>
      </c>
      <c r="M565" s="217">
        <f t="shared" si="135"/>
        <v>4.5427324005442342</v>
      </c>
      <c r="N565" s="284">
        <f t="shared" si="148"/>
        <v>17.524582490450499</v>
      </c>
      <c r="O565" s="217">
        <f t="shared" si="140"/>
        <v>4.7136235307434635</v>
      </c>
      <c r="P565" s="284">
        <f t="shared" si="150"/>
        <v>6.9293972706979527</v>
      </c>
      <c r="Q565" s="217">
        <f t="shared" si="151"/>
        <v>2.0572173055071707</v>
      </c>
      <c r="R565" s="284">
        <f t="shared" si="141"/>
        <v>26.6198265380966</v>
      </c>
      <c r="S565" s="284">
        <f t="shared" si="142"/>
        <v>-4.3626718770416204</v>
      </c>
      <c r="T565" s="217">
        <f t="shared" si="136"/>
        <v>4.5196110154218303</v>
      </c>
      <c r="U565" s="217">
        <f t="shared" si="152"/>
        <v>8.5355733693233411</v>
      </c>
      <c r="V565" s="217">
        <f t="shared" si="153"/>
        <v>0.3798076492754161</v>
      </c>
      <c r="W565" s="217">
        <f t="shared" si="137"/>
        <v>4.6012047357142425</v>
      </c>
      <c r="X565" s="217">
        <f t="shared" si="138"/>
        <v>4.5116230058913818</v>
      </c>
      <c r="Y565" s="217">
        <f t="shared" si="158"/>
        <v>9.6327429004698804</v>
      </c>
      <c r="Z565" s="217">
        <f t="shared" si="159"/>
        <v>-0.76499764982811858</v>
      </c>
      <c r="AA565" s="217">
        <f t="shared" si="139"/>
        <v>4.5116230058913818</v>
      </c>
      <c r="AB565" s="217">
        <f t="shared" si="160"/>
        <v>9.6327429004698804</v>
      </c>
      <c r="AC565" s="217">
        <f t="shared" si="161"/>
        <v>-0.76499764982811858</v>
      </c>
      <c r="AD565" s="217">
        <f t="shared" si="134"/>
        <v>4.6012047357142425</v>
      </c>
      <c r="AE565" s="217">
        <f t="shared" si="154"/>
        <v>0.25840634245294325</v>
      </c>
      <c r="AF565" s="217">
        <f t="shared" si="155"/>
        <v>-0.26978141145532852</v>
      </c>
      <c r="AG565" s="217">
        <f t="shared" si="149"/>
        <v>4.6012047357142425</v>
      </c>
      <c r="AH565" s="284">
        <f t="shared" si="156"/>
        <v>-7.2288979856365287E-3</v>
      </c>
      <c r="AI565" s="284">
        <f t="shared" si="157"/>
        <v>1.8221146923416143E-3</v>
      </c>
    </row>
    <row r="566" spans="1:35" x14ac:dyDescent="0.25">
      <c r="A566" s="283">
        <v>2026</v>
      </c>
      <c r="B566" s="283">
        <v>10</v>
      </c>
      <c r="C566" s="217">
        <f>VLOOKUP(A566,Annual_Price!A:R,18,FALSE)*C554</f>
        <v>13.90868473509668</v>
      </c>
      <c r="D566" s="217">
        <f>C566/Economics!E566</f>
        <v>4.5169080951545917</v>
      </c>
      <c r="E566" s="217">
        <f t="shared" si="143"/>
        <v>4.5133847023124511</v>
      </c>
      <c r="F566" s="217">
        <f>C566/C$314</f>
        <v>1.5621020521586146</v>
      </c>
      <c r="G566" s="217">
        <f>D566/D$314</f>
        <v>1.0066516777844936</v>
      </c>
      <c r="H566" s="284">
        <f t="shared" si="144"/>
        <v>26.445554799965755</v>
      </c>
      <c r="I566" s="284">
        <f t="shared" si="145"/>
        <v>-4.1931845841580149</v>
      </c>
      <c r="J566" s="284">
        <f t="shared" si="146"/>
        <v>11.45287160086961</v>
      </c>
      <c r="K566" s="284">
        <f t="shared" si="147"/>
        <v>-2.5931651124537178</v>
      </c>
      <c r="L566" s="217">
        <f t="shared" si="135"/>
        <v>13.846216123897563</v>
      </c>
      <c r="M566" s="217">
        <f t="shared" si="135"/>
        <v>4.5422854238173747</v>
      </c>
      <c r="N566" s="284">
        <f t="shared" si="148"/>
        <v>17.54865786044703</v>
      </c>
      <c r="O566" s="217">
        <f t="shared" si="140"/>
        <v>4.7136235307434635</v>
      </c>
      <c r="P566" s="284">
        <f t="shared" si="150"/>
        <v>6.9293972706979527</v>
      </c>
      <c r="Q566" s="217">
        <f t="shared" si="151"/>
        <v>2.0567703287803112</v>
      </c>
      <c r="R566" s="284">
        <f t="shared" si="141"/>
        <v>26.678683491591599</v>
      </c>
      <c r="S566" s="284">
        <f t="shared" si="142"/>
        <v>-4.3626718770416204</v>
      </c>
      <c r="T566" s="217">
        <f t="shared" si="136"/>
        <v>4.5157011980532591</v>
      </c>
      <c r="U566" s="217">
        <f t="shared" si="152"/>
        <v>8.5355733693233411</v>
      </c>
      <c r="V566" s="217">
        <f t="shared" si="153"/>
        <v>0.37589783190684489</v>
      </c>
      <c r="W566" s="217">
        <f t="shared" si="137"/>
        <v>4.6012047357142425</v>
      </c>
      <c r="X566" s="217">
        <f t="shared" si="138"/>
        <v>4.5114217832723904</v>
      </c>
      <c r="Y566" s="217">
        <f t="shared" si="158"/>
        <v>9.6327429004698804</v>
      </c>
      <c r="Z566" s="217">
        <f t="shared" si="159"/>
        <v>-0.76519887244710993</v>
      </c>
      <c r="AA566" s="217">
        <f t="shared" si="139"/>
        <v>4.5114217832723904</v>
      </c>
      <c r="AB566" s="217">
        <f t="shared" si="160"/>
        <v>9.6327429004698804</v>
      </c>
      <c r="AC566" s="217">
        <f t="shared" si="161"/>
        <v>-0.76519887244710993</v>
      </c>
      <c r="AD566" s="217">
        <f t="shared" si="134"/>
        <v>4.6012047357142425</v>
      </c>
      <c r="AE566" s="217">
        <f t="shared" si="154"/>
        <v>0.25840634245294325</v>
      </c>
      <c r="AF566" s="217">
        <f t="shared" si="155"/>
        <v>-0.24743371868854069</v>
      </c>
      <c r="AG566" s="217">
        <f t="shared" si="149"/>
        <v>4.6012047357142425</v>
      </c>
      <c r="AH566" s="284">
        <f t="shared" si="156"/>
        <v>-7.2288979856365287E-3</v>
      </c>
      <c r="AI566" s="284">
        <f t="shared" si="157"/>
        <v>1.8651772633218044E-3</v>
      </c>
    </row>
    <row r="567" spans="1:35" x14ac:dyDescent="0.25">
      <c r="A567" s="283">
        <v>2026</v>
      </c>
      <c r="B567" s="283">
        <v>11</v>
      </c>
      <c r="C567" s="217">
        <f>VLOOKUP(A567,Annual_Price!A:R,18,FALSE)*C555</f>
        <v>13.932112169823975</v>
      </c>
      <c r="D567" s="217">
        <f>C567/Economics!E567</f>
        <v>4.515851703421232</v>
      </c>
      <c r="E567" s="217">
        <f t="shared" si="143"/>
        <v>4.512898423322004</v>
      </c>
      <c r="F567" s="217">
        <f>C567/C$315</f>
        <v>1.5456787012494819</v>
      </c>
      <c r="G567" s="217">
        <f>D567/D$315</f>
        <v>0.99591219866124647</v>
      </c>
      <c r="H567" s="284">
        <f t="shared" si="144"/>
        <v>26.468982234693051</v>
      </c>
      <c r="I567" s="284">
        <f t="shared" si="145"/>
        <v>-4.1931845841580149</v>
      </c>
      <c r="J567" s="284">
        <f t="shared" si="146"/>
        <v>11.45287160086961</v>
      </c>
      <c r="K567" s="284">
        <f t="shared" si="147"/>
        <v>-2.5942215041870775</v>
      </c>
      <c r="L567" s="217">
        <f t="shared" si="135"/>
        <v>13.870332045834838</v>
      </c>
      <c r="M567" s="217">
        <f t="shared" si="135"/>
        <v>4.5418362123384011</v>
      </c>
      <c r="N567" s="284">
        <f t="shared" si="148"/>
        <v>17.572773782384303</v>
      </c>
      <c r="O567" s="217">
        <f t="shared" si="140"/>
        <v>4.7136235307434635</v>
      </c>
      <c r="P567" s="284">
        <f t="shared" si="150"/>
        <v>6.9293972706979527</v>
      </c>
      <c r="Q567" s="217">
        <f t="shared" si="151"/>
        <v>2.0563211173013376</v>
      </c>
      <c r="R567" s="284">
        <f t="shared" si="141"/>
        <v>26.702110926318895</v>
      </c>
      <c r="S567" s="284">
        <f t="shared" si="142"/>
        <v>-4.3626718770416204</v>
      </c>
      <c r="T567" s="217">
        <f t="shared" si="136"/>
        <v>4.5140014525896461</v>
      </c>
      <c r="U567" s="217">
        <f t="shared" si="152"/>
        <v>8.5355733693233411</v>
      </c>
      <c r="V567" s="217">
        <f t="shared" si="153"/>
        <v>0.37419808644323194</v>
      </c>
      <c r="W567" s="217">
        <f t="shared" si="137"/>
        <v>4.6012047357142425</v>
      </c>
      <c r="X567" s="217">
        <f t="shared" si="138"/>
        <v>4.5163798992879123</v>
      </c>
      <c r="Y567" s="217">
        <f t="shared" si="158"/>
        <v>9.6377010164854013</v>
      </c>
      <c r="Z567" s="217">
        <f t="shared" si="159"/>
        <v>-0.76519887244710993</v>
      </c>
      <c r="AA567" s="217">
        <f t="shared" si="139"/>
        <v>4.5163798992879123</v>
      </c>
      <c r="AB567" s="217">
        <f t="shared" si="160"/>
        <v>9.6377010164854013</v>
      </c>
      <c r="AC567" s="217">
        <f t="shared" si="161"/>
        <v>-0.76519887244710993</v>
      </c>
      <c r="AD567" s="217">
        <f t="shared" si="134"/>
        <v>4.6012047357142425</v>
      </c>
      <c r="AE567" s="217">
        <f t="shared" si="154"/>
        <v>0.25840634245294325</v>
      </c>
      <c r="AF567" s="217">
        <f t="shared" si="155"/>
        <v>-0.25946273418630295</v>
      </c>
      <c r="AG567" s="217">
        <f t="shared" si="149"/>
        <v>4.6012047357142425</v>
      </c>
      <c r="AH567" s="284">
        <f t="shared" si="156"/>
        <v>-7.2288979856365287E-3</v>
      </c>
      <c r="AI567" s="284">
        <f t="shared" si="157"/>
        <v>1.8383602379534736E-3</v>
      </c>
    </row>
    <row r="568" spans="1:35" x14ac:dyDescent="0.25">
      <c r="A568" s="283">
        <v>2026</v>
      </c>
      <c r="B568" s="283">
        <v>12</v>
      </c>
      <c r="C568" s="217">
        <f>VLOOKUP(A568,Annual_Price!A:R,18,FALSE)*C556</f>
        <v>13.895565502019883</v>
      </c>
      <c r="D568" s="217">
        <f>C568/Economics!E568</f>
        <v>4.4955519733085687</v>
      </c>
      <c r="E568" s="217">
        <f t="shared" si="143"/>
        <v>4.5094372572947981</v>
      </c>
      <c r="F568" s="217">
        <f>C568/C$316</f>
        <v>1.5698062101497428</v>
      </c>
      <c r="G568" s="217">
        <f>D568/D$316</f>
        <v>1.0111440435362586</v>
      </c>
      <c r="H568" s="284">
        <f t="shared" si="144"/>
        <v>26.468982234693051</v>
      </c>
      <c r="I568" s="284">
        <f t="shared" si="145"/>
        <v>-4.2297312519621073</v>
      </c>
      <c r="J568" s="284">
        <f t="shared" si="146"/>
        <v>11.45287160086961</v>
      </c>
      <c r="K568" s="284">
        <f t="shared" si="147"/>
        <v>-2.6145212342997408</v>
      </c>
      <c r="L568" s="217">
        <f t="shared" si="135"/>
        <v>13.894384706970223</v>
      </c>
      <c r="M568" s="217">
        <f t="shared" si="135"/>
        <v>4.5413823975524812</v>
      </c>
      <c r="N568" s="284">
        <f t="shared" si="148"/>
        <v>17.596826443519689</v>
      </c>
      <c r="O568" s="217">
        <f t="shared" si="140"/>
        <v>4.7136235307434635</v>
      </c>
      <c r="P568" s="284">
        <f t="shared" si="150"/>
        <v>6.9293972706979527</v>
      </c>
      <c r="Q568" s="217">
        <f t="shared" si="151"/>
        <v>2.0558673025154177</v>
      </c>
      <c r="R568" s="284">
        <f t="shared" si="141"/>
        <v>26.702110926318895</v>
      </c>
      <c r="S568" s="284">
        <f t="shared" si="142"/>
        <v>-4.3992185448457128</v>
      </c>
      <c r="T568" s="217">
        <f t="shared" si="136"/>
        <v>4.5085618108186454</v>
      </c>
      <c r="U568" s="217">
        <f t="shared" si="152"/>
        <v>8.5355733693233411</v>
      </c>
      <c r="V568" s="217">
        <f t="shared" si="153"/>
        <v>0.36875844467223118</v>
      </c>
      <c r="W568" s="217">
        <f t="shared" si="137"/>
        <v>4.6012047357142425</v>
      </c>
      <c r="X568" s="217">
        <f t="shared" si="138"/>
        <v>4.5057018383649003</v>
      </c>
      <c r="Y568" s="217">
        <f t="shared" si="158"/>
        <v>9.6377010164854013</v>
      </c>
      <c r="Z568" s="217">
        <f t="shared" si="159"/>
        <v>-0.77587693337012187</v>
      </c>
      <c r="AA568" s="217">
        <f t="shared" si="139"/>
        <v>4.5057018383649003</v>
      </c>
      <c r="AB568" s="217">
        <f t="shared" si="160"/>
        <v>9.6377010164854013</v>
      </c>
      <c r="AC568" s="217">
        <f t="shared" si="161"/>
        <v>-0.77587693337012187</v>
      </c>
      <c r="AD568" s="217">
        <f t="shared" si="134"/>
        <v>4.7113472743968741</v>
      </c>
      <c r="AE568" s="217">
        <f t="shared" si="154"/>
        <v>0.36854888113557482</v>
      </c>
      <c r="AF568" s="217">
        <f t="shared" si="155"/>
        <v>-0.38884861124823811</v>
      </c>
      <c r="AG568" s="217">
        <f t="shared" si="149"/>
        <v>4.6012047357142425</v>
      </c>
      <c r="AH568" s="284">
        <f t="shared" si="156"/>
        <v>-7.2288979856365287E-3</v>
      </c>
      <c r="AI568" s="284">
        <f t="shared" si="157"/>
        <v>1.7831205545970619E-3</v>
      </c>
    </row>
    <row r="569" spans="1:35" x14ac:dyDescent="0.25">
      <c r="A569" s="283">
        <v>2027</v>
      </c>
      <c r="B569" s="283">
        <v>1</v>
      </c>
      <c r="C569" s="217">
        <f>VLOOKUP(A569,Annual_Price!A:R,18,FALSE)*C557</f>
        <v>14.590726848539735</v>
      </c>
      <c r="D569" s="217">
        <f>C569/Economics!E569</f>
        <v>4.7113472743968741</v>
      </c>
      <c r="E569" s="217">
        <f t="shared" si="143"/>
        <v>4.5742503170422246</v>
      </c>
      <c r="F569" s="217">
        <f>C569/C$305</f>
        <v>1.6761245834122196</v>
      </c>
      <c r="G569" s="217">
        <f>D569/D$305</f>
        <v>1.041128429414262</v>
      </c>
      <c r="H569" s="284">
        <f t="shared" si="144"/>
        <v>27.164143581212905</v>
      </c>
      <c r="I569" s="284">
        <f t="shared" si="145"/>
        <v>-4.2297312519621073</v>
      </c>
      <c r="J569" s="284">
        <f t="shared" si="146"/>
        <v>11.668666901957916</v>
      </c>
      <c r="K569" s="284">
        <f t="shared" si="147"/>
        <v>-2.6145212342997408</v>
      </c>
      <c r="L569" s="217">
        <f t="shared" si="135"/>
        <v>13.956485969327128</v>
      </c>
      <c r="M569" s="217">
        <f t="shared" si="135"/>
        <v>4.5530632075878152</v>
      </c>
      <c r="N569" s="284">
        <f t="shared" si="148"/>
        <v>17.658927705876593</v>
      </c>
      <c r="O569" s="217">
        <f t="shared" si="140"/>
        <v>4.7136235307434635</v>
      </c>
      <c r="P569" s="284">
        <f t="shared" si="150"/>
        <v>6.9410780807332868</v>
      </c>
      <c r="Q569" s="217">
        <f t="shared" si="151"/>
        <v>2.0558673025154177</v>
      </c>
      <c r="R569" s="284">
        <f t="shared" si="141"/>
        <v>27.397272272838748</v>
      </c>
      <c r="S569" s="284">
        <f t="shared" si="142"/>
        <v>-4.3992185448457128</v>
      </c>
      <c r="T569" s="217">
        <f t="shared" si="136"/>
        <v>4.5599147615703171</v>
      </c>
      <c r="U569" s="217">
        <f t="shared" si="152"/>
        <v>8.5869263200750119</v>
      </c>
      <c r="V569" s="217">
        <f t="shared" si="153"/>
        <v>0.36875844467223118</v>
      </c>
      <c r="W569" s="217">
        <f t="shared" si="137"/>
        <v>4.7113472743968741</v>
      </c>
      <c r="X569" s="217">
        <f t="shared" si="138"/>
        <v>4.6034496238527218</v>
      </c>
      <c r="Y569" s="217">
        <f t="shared" si="158"/>
        <v>9.7354488019732237</v>
      </c>
      <c r="Z569" s="217">
        <f t="shared" si="159"/>
        <v>-0.77587693337012187</v>
      </c>
      <c r="AA569" s="217">
        <f t="shared" si="139"/>
        <v>4.6034496238527218</v>
      </c>
      <c r="AB569" s="217">
        <f t="shared" si="160"/>
        <v>9.7354488019732237</v>
      </c>
      <c r="AC569" s="217">
        <f t="shared" si="161"/>
        <v>-0.77587693337012187</v>
      </c>
      <c r="AD569" s="217">
        <f t="shared" si="134"/>
        <v>4.7422194264241773</v>
      </c>
      <c r="AE569" s="217">
        <f t="shared" si="154"/>
        <v>0.39942103316287803</v>
      </c>
      <c r="AF569" s="217">
        <f t="shared" si="155"/>
        <v>-0.18362573207457267</v>
      </c>
      <c r="AG569" s="217">
        <f t="shared" si="149"/>
        <v>4.7113472743968741</v>
      </c>
      <c r="AH569" s="284">
        <f t="shared" si="156"/>
        <v>0.10291364069699505</v>
      </c>
      <c r="AI569" s="284">
        <f t="shared" si="157"/>
        <v>3.7256079727010061E-2</v>
      </c>
    </row>
    <row r="570" spans="1:35" x14ac:dyDescent="0.25">
      <c r="A570" s="283">
        <v>2027</v>
      </c>
      <c r="B570" s="283">
        <v>2</v>
      </c>
      <c r="C570" s="217">
        <f>VLOOKUP(A570,Annual_Price!A:R,18,FALSE)*C558</f>
        <v>14.714193261914561</v>
      </c>
      <c r="D570" s="217">
        <f>C570/Economics!E570</f>
        <v>4.7422194264241773</v>
      </c>
      <c r="E570" s="217">
        <f t="shared" si="143"/>
        <v>4.6497062247098739</v>
      </c>
      <c r="F570" s="217">
        <f>C570/C$306</f>
        <v>1.6613526329248076</v>
      </c>
      <c r="G570" s="217">
        <f>D570/D$306</f>
        <v>1.0315110801451273</v>
      </c>
      <c r="H570" s="284">
        <f t="shared" si="144"/>
        <v>27.287609994587733</v>
      </c>
      <c r="I570" s="284">
        <f t="shared" si="145"/>
        <v>-4.2297312519621073</v>
      </c>
      <c r="J570" s="284">
        <f t="shared" si="146"/>
        <v>11.69953905398522</v>
      </c>
      <c r="K570" s="284">
        <f t="shared" si="147"/>
        <v>-2.6145212342997408</v>
      </c>
      <c r="L570" s="217">
        <f t="shared" si="135"/>
        <v>14.019112731215948</v>
      </c>
      <c r="M570" s="217">
        <f t="shared" si="135"/>
        <v>4.5648144318136428</v>
      </c>
      <c r="N570" s="284">
        <f t="shared" si="148"/>
        <v>17.721554467765415</v>
      </c>
      <c r="O570" s="217">
        <f t="shared" si="140"/>
        <v>4.7136235307434635</v>
      </c>
      <c r="P570" s="284">
        <f t="shared" si="150"/>
        <v>6.9528293049591143</v>
      </c>
      <c r="Q570" s="217">
        <f t="shared" si="151"/>
        <v>2.0558673025154177</v>
      </c>
      <c r="R570" s="284">
        <f t="shared" si="141"/>
        <v>27.520738686213576</v>
      </c>
      <c r="S570" s="284">
        <f t="shared" si="142"/>
        <v>-4.3992185448457128</v>
      </c>
      <c r="T570" s="217">
        <f t="shared" si="136"/>
        <v>4.616242594387713</v>
      </c>
      <c r="U570" s="217">
        <f t="shared" si="152"/>
        <v>8.6432541528924069</v>
      </c>
      <c r="V570" s="217">
        <f t="shared" si="153"/>
        <v>0.36875844467223118</v>
      </c>
      <c r="W570" s="217">
        <f t="shared" si="137"/>
        <v>4.7422194264241773</v>
      </c>
      <c r="X570" s="217">
        <f t="shared" si="138"/>
        <v>4.7267833504105257</v>
      </c>
      <c r="Y570" s="217">
        <f t="shared" si="158"/>
        <v>9.8587825285310267</v>
      </c>
      <c r="Z570" s="217">
        <f t="shared" si="159"/>
        <v>-0.77587693337012187</v>
      </c>
      <c r="AA570" s="217">
        <f t="shared" si="139"/>
        <v>4.7267833504105257</v>
      </c>
      <c r="AB570" s="217">
        <f t="shared" si="160"/>
        <v>9.8587825285310267</v>
      </c>
      <c r="AC570" s="217">
        <f t="shared" si="161"/>
        <v>-0.77587693337012187</v>
      </c>
      <c r="AD570" s="217">
        <f t="shared" si="134"/>
        <v>4.7422194264241773</v>
      </c>
      <c r="AE570" s="217">
        <f t="shared" si="154"/>
        <v>0.39942103316287803</v>
      </c>
      <c r="AF570" s="217">
        <f t="shared" si="155"/>
        <v>-0.36854888113557482</v>
      </c>
      <c r="AG570" s="217">
        <f t="shared" si="149"/>
        <v>4.7422194264241773</v>
      </c>
      <c r="AH570" s="284">
        <f t="shared" si="156"/>
        <v>0.13378579272429825</v>
      </c>
      <c r="AI570" s="284">
        <f t="shared" si="157"/>
        <v>7.2288979856365287E-3</v>
      </c>
    </row>
    <row r="571" spans="1:35" x14ac:dyDescent="0.25">
      <c r="A571" s="283">
        <v>2027</v>
      </c>
      <c r="B571" s="283">
        <v>3</v>
      </c>
      <c r="C571" s="217">
        <f>VLOOKUP(A571,Annual_Price!A:R,18,FALSE)*C559</f>
        <v>14.723733804069996</v>
      </c>
      <c r="D571" s="217">
        <f>C571/Economics!E571</f>
        <v>4.7372741113196755</v>
      </c>
      <c r="E571" s="217">
        <f t="shared" si="143"/>
        <v>4.7302802707135756</v>
      </c>
      <c r="F571" s="217">
        <f>C571/C$307</f>
        <v>1.6396953031633774</v>
      </c>
      <c r="G571" s="217">
        <f>D571/D$307</f>
        <v>1.0183243965260547</v>
      </c>
      <c r="H571" s="284">
        <f t="shared" si="144"/>
        <v>27.297150536743167</v>
      </c>
      <c r="I571" s="284">
        <f t="shared" si="145"/>
        <v>-4.2297312519621073</v>
      </c>
      <c r="J571" s="284">
        <f t="shared" si="146"/>
        <v>11.69953905398522</v>
      </c>
      <c r="K571" s="284">
        <f t="shared" si="147"/>
        <v>-2.6194665494042426</v>
      </c>
      <c r="L571" s="217">
        <f t="shared" si="135"/>
        <v>14.081780099698092</v>
      </c>
      <c r="M571" s="217">
        <f t="shared" si="135"/>
        <v>4.576550474351575</v>
      </c>
      <c r="N571" s="284">
        <f t="shared" si="148"/>
        <v>17.784221836247561</v>
      </c>
      <c r="O571" s="217">
        <f t="shared" si="140"/>
        <v>4.7136235307434635</v>
      </c>
      <c r="P571" s="284">
        <f t="shared" si="150"/>
        <v>6.9645653474970466</v>
      </c>
      <c r="Q571" s="217">
        <f t="shared" si="151"/>
        <v>2.0558673025154177</v>
      </c>
      <c r="R571" s="284">
        <f t="shared" si="141"/>
        <v>27.530279228369011</v>
      </c>
      <c r="S571" s="284">
        <f t="shared" si="142"/>
        <v>-4.3992185448457128</v>
      </c>
      <c r="T571" s="217">
        <f t="shared" si="136"/>
        <v>4.6715981963623241</v>
      </c>
      <c r="U571" s="217">
        <f t="shared" si="152"/>
        <v>8.698609754867018</v>
      </c>
      <c r="V571" s="217">
        <f t="shared" si="153"/>
        <v>0.36875844467223118</v>
      </c>
      <c r="W571" s="217">
        <f t="shared" si="137"/>
        <v>4.7422194264241773</v>
      </c>
      <c r="X571" s="217">
        <f t="shared" si="138"/>
        <v>4.7397467688719264</v>
      </c>
      <c r="Y571" s="217">
        <f t="shared" si="158"/>
        <v>9.8717459469924265</v>
      </c>
      <c r="Z571" s="217">
        <f t="shared" si="159"/>
        <v>-0.77587693337012187</v>
      </c>
      <c r="AA571" s="217">
        <f t="shared" si="139"/>
        <v>4.7397467688719264</v>
      </c>
      <c r="AB571" s="217">
        <f t="shared" si="160"/>
        <v>9.8717459469924265</v>
      </c>
      <c r="AC571" s="217">
        <f t="shared" si="161"/>
        <v>-0.77587693337012187</v>
      </c>
      <c r="AD571" s="217">
        <f t="shared" si="134"/>
        <v>4.7422194264241773</v>
      </c>
      <c r="AE571" s="217">
        <f t="shared" si="154"/>
        <v>0.39942103316287803</v>
      </c>
      <c r="AF571" s="217">
        <f t="shared" si="155"/>
        <v>-0.40436634826737983</v>
      </c>
      <c r="AG571" s="217">
        <f t="shared" si="149"/>
        <v>4.7422194264241773</v>
      </c>
      <c r="AH571" s="284">
        <f t="shared" si="156"/>
        <v>0.13881235564834338</v>
      </c>
      <c r="AI571" s="284">
        <f t="shared" si="157"/>
        <v>2.0201548068436992E-3</v>
      </c>
    </row>
    <row r="572" spans="1:35" x14ac:dyDescent="0.25">
      <c r="A572" s="283">
        <v>2027</v>
      </c>
      <c r="B572" s="283">
        <v>4</v>
      </c>
      <c r="C572" s="217">
        <f>VLOOKUP(A572,Annual_Price!A:R,18,FALSE)*C560</f>
        <v>14.683964115288433</v>
      </c>
      <c r="D572" s="217">
        <f>C572/Economics!E572</f>
        <v>4.7156441379744942</v>
      </c>
      <c r="E572" s="217">
        <f t="shared" si="143"/>
        <v>4.7317125585727817</v>
      </c>
      <c r="F572" s="217">
        <f>C572/C$308</f>
        <v>1.639104903933301</v>
      </c>
      <c r="G572" s="217">
        <f>D572/D$308</f>
        <v>1.0194345229470854</v>
      </c>
      <c r="H572" s="284">
        <f t="shared" si="144"/>
        <v>27.297150536743167</v>
      </c>
      <c r="I572" s="284">
        <f t="shared" si="145"/>
        <v>-4.2695009407436704</v>
      </c>
      <c r="J572" s="284">
        <f t="shared" si="146"/>
        <v>11.69953905398522</v>
      </c>
      <c r="K572" s="284">
        <f t="shared" si="147"/>
        <v>-2.6410965227494239</v>
      </c>
      <c r="L572" s="217">
        <f t="shared" si="135"/>
        <v>14.144278199856421</v>
      </c>
      <c r="M572" s="217">
        <f t="shared" si="135"/>
        <v>4.5882331120974884</v>
      </c>
      <c r="N572" s="284">
        <f t="shared" si="148"/>
        <v>17.84671993640589</v>
      </c>
      <c r="O572" s="217">
        <f t="shared" si="140"/>
        <v>4.7136235307434635</v>
      </c>
      <c r="P572" s="284">
        <f t="shared" si="150"/>
        <v>6.97624798524296</v>
      </c>
      <c r="Q572" s="217">
        <f t="shared" si="151"/>
        <v>2.0558673025154177</v>
      </c>
      <c r="R572" s="284">
        <f t="shared" si="141"/>
        <v>27.530279228369011</v>
      </c>
      <c r="S572" s="284">
        <f t="shared" si="142"/>
        <v>-4.4389882336272759</v>
      </c>
      <c r="T572" s="217">
        <f t="shared" si="136"/>
        <v>4.7266212375288053</v>
      </c>
      <c r="U572" s="217">
        <f t="shared" si="152"/>
        <v>8.7536327960335001</v>
      </c>
      <c r="V572" s="217">
        <f t="shared" si="153"/>
        <v>0.36875844467223118</v>
      </c>
      <c r="W572" s="217">
        <f t="shared" si="137"/>
        <v>4.7422194264241773</v>
      </c>
      <c r="X572" s="217">
        <f t="shared" si="138"/>
        <v>4.7264591246470848</v>
      </c>
      <c r="Y572" s="217">
        <f t="shared" si="158"/>
        <v>9.8717459469924265</v>
      </c>
      <c r="Z572" s="217">
        <f t="shared" si="159"/>
        <v>-0.78916457759496339</v>
      </c>
      <c r="AA572" s="217">
        <f t="shared" si="139"/>
        <v>4.7264591246470848</v>
      </c>
      <c r="AB572" s="217">
        <f t="shared" si="160"/>
        <v>9.8717459469924265</v>
      </c>
      <c r="AC572" s="217">
        <f t="shared" si="161"/>
        <v>-0.78916457759496339</v>
      </c>
      <c r="AD572" s="217">
        <f t="shared" ref="AD572:AD635" si="162">MAX(D562:D573)</f>
        <v>4.7422194264241773</v>
      </c>
      <c r="AE572" s="217">
        <f t="shared" si="154"/>
        <v>0.39942103316287803</v>
      </c>
      <c r="AF572" s="217">
        <f t="shared" si="155"/>
        <v>-0.42105100650805927</v>
      </c>
      <c r="AG572" s="217">
        <f t="shared" si="149"/>
        <v>4.7422194264241773</v>
      </c>
      <c r="AH572" s="284">
        <f t="shared" si="156"/>
        <v>0.14101469070993478</v>
      </c>
      <c r="AI572" s="284">
        <f t="shared" si="157"/>
        <v>-8.2303775897329956E-4</v>
      </c>
    </row>
    <row r="573" spans="1:35" x14ac:dyDescent="0.25">
      <c r="A573" s="283">
        <v>2027</v>
      </c>
      <c r="B573" s="283">
        <v>5</v>
      </c>
      <c r="C573" s="217">
        <f>VLOOKUP(A573,Annual_Price!A:R,18,FALSE)*C561</f>
        <v>14.614800048523577</v>
      </c>
      <c r="D573" s="217">
        <f>C573/Economics!E573</f>
        <v>4.6848755114948153</v>
      </c>
      <c r="E573" s="217">
        <f t="shared" si="143"/>
        <v>4.7125979202629944</v>
      </c>
      <c r="F573" s="217">
        <f>C573/C$309</f>
        <v>1.6340048220451477</v>
      </c>
      <c r="G573" s="217">
        <f>D573/D$309</f>
        <v>1.0190966180588634</v>
      </c>
      <c r="H573" s="284">
        <f t="shared" si="144"/>
        <v>27.297150536743167</v>
      </c>
      <c r="I573" s="284">
        <f t="shared" si="145"/>
        <v>-4.338665007508526</v>
      </c>
      <c r="J573" s="284">
        <f t="shared" si="146"/>
        <v>11.69953905398522</v>
      </c>
      <c r="K573" s="284">
        <f t="shared" si="147"/>
        <v>-2.6718651492291028</v>
      </c>
      <c r="L573" s="217">
        <f t="shared" si="135"/>
        <v>14.206481922914799</v>
      </c>
      <c r="M573" s="217">
        <f t="shared" si="135"/>
        <v>4.5998430245984796</v>
      </c>
      <c r="N573" s="284">
        <f t="shared" si="148"/>
        <v>17.908923659464268</v>
      </c>
      <c r="O573" s="217">
        <f t="shared" si="140"/>
        <v>4.7136235307434635</v>
      </c>
      <c r="P573" s="284">
        <f t="shared" si="150"/>
        <v>6.9878578977439512</v>
      </c>
      <c r="Q573" s="217">
        <f t="shared" si="151"/>
        <v>2.0558673025154177</v>
      </c>
      <c r="R573" s="284">
        <f t="shared" si="141"/>
        <v>27.530279228369011</v>
      </c>
      <c r="S573" s="284">
        <f t="shared" si="142"/>
        <v>-4.5081523003921316</v>
      </c>
      <c r="T573" s="217">
        <f t="shared" si="136"/>
        <v>4.7200032968032906</v>
      </c>
      <c r="U573" s="217">
        <f t="shared" si="152"/>
        <v>8.7536327960335001</v>
      </c>
      <c r="V573" s="217">
        <f t="shared" si="153"/>
        <v>0.36214050394671649</v>
      </c>
      <c r="W573" s="217">
        <f t="shared" si="137"/>
        <v>4.7422194264241773</v>
      </c>
      <c r="X573" s="217">
        <f t="shared" si="138"/>
        <v>4.7002598247346548</v>
      </c>
      <c r="Y573" s="217">
        <f t="shared" si="158"/>
        <v>9.8717459469924265</v>
      </c>
      <c r="Z573" s="217">
        <f t="shared" si="159"/>
        <v>-0.81536387750739348</v>
      </c>
      <c r="AA573" s="217">
        <f t="shared" si="139"/>
        <v>4.7002598247346548</v>
      </c>
      <c r="AB573" s="217">
        <f t="shared" si="160"/>
        <v>9.8717459469924265</v>
      </c>
      <c r="AC573" s="217">
        <f t="shared" si="161"/>
        <v>-0.81536387750739348</v>
      </c>
      <c r="AD573" s="217">
        <f t="shared" si="162"/>
        <v>4.7422194264241773</v>
      </c>
      <c r="AE573" s="217">
        <f t="shared" si="154"/>
        <v>0.39942103316287803</v>
      </c>
      <c r="AF573" s="217">
        <f t="shared" si="155"/>
        <v>-0.43018965964255695</v>
      </c>
      <c r="AG573" s="217">
        <f t="shared" si="149"/>
        <v>4.7422194264241773</v>
      </c>
      <c r="AH573" s="284">
        <f t="shared" si="156"/>
        <v>0.14101469070993478</v>
      </c>
      <c r="AI573" s="284">
        <f t="shared" si="157"/>
        <v>-1.6957406980475653E-3</v>
      </c>
    </row>
    <row r="574" spans="1:35" x14ac:dyDescent="0.25">
      <c r="A574" s="283">
        <v>2027</v>
      </c>
      <c r="B574" s="283">
        <v>6</v>
      </c>
      <c r="C574" s="217">
        <f>VLOOKUP(A574,Annual_Price!A:R,18,FALSE)*C562</f>
        <v>14.600712573186533</v>
      </c>
      <c r="D574" s="217">
        <f>C574/Economics!E574</f>
        <v>4.6715230195316693</v>
      </c>
      <c r="E574" s="217">
        <f t="shared" si="143"/>
        <v>4.6906808896669929</v>
      </c>
      <c r="F574" s="217">
        <f>C574/C$310</f>
        <v>1.6342103795916318</v>
      </c>
      <c r="G574" s="217">
        <f>D574/D$310</f>
        <v>1.0228571019417521</v>
      </c>
      <c r="H574" s="284">
        <f t="shared" si="144"/>
        <v>27.297150536743167</v>
      </c>
      <c r="I574" s="284">
        <f t="shared" si="145"/>
        <v>-4.3527524828455704</v>
      </c>
      <c r="J574" s="284">
        <f t="shared" si="146"/>
        <v>11.69953905398522</v>
      </c>
      <c r="K574" s="284">
        <f t="shared" si="147"/>
        <v>-2.6852176411922488</v>
      </c>
      <c r="L574" s="217">
        <f t="shared" si="135"/>
        <v>14.268625686657172</v>
      </c>
      <c r="M574" s="217">
        <f t="shared" si="135"/>
        <v>4.6114243291737127</v>
      </c>
      <c r="N574" s="284">
        <f t="shared" si="148"/>
        <v>17.971067423206641</v>
      </c>
      <c r="O574" s="217">
        <f t="shared" si="140"/>
        <v>4.7136235307434635</v>
      </c>
      <c r="P574" s="284">
        <f t="shared" si="150"/>
        <v>6.9994392023191843</v>
      </c>
      <c r="Q574" s="217">
        <f t="shared" si="151"/>
        <v>2.0558673025154177</v>
      </c>
      <c r="R574" s="284">
        <f t="shared" si="141"/>
        <v>27.530279228369011</v>
      </c>
      <c r="S574" s="284">
        <f t="shared" si="142"/>
        <v>-4.5222397757291759</v>
      </c>
      <c r="T574" s="217">
        <f t="shared" si="136"/>
        <v>4.7023291950801633</v>
      </c>
      <c r="U574" s="217">
        <f t="shared" si="152"/>
        <v>8.7536327960335001</v>
      </c>
      <c r="V574" s="217">
        <f t="shared" si="153"/>
        <v>0.34446640222358926</v>
      </c>
      <c r="W574" s="217">
        <f t="shared" si="137"/>
        <v>4.7422194264241773</v>
      </c>
      <c r="X574" s="217">
        <f t="shared" si="138"/>
        <v>4.6781992655132427</v>
      </c>
      <c r="Y574" s="217">
        <f t="shared" si="158"/>
        <v>9.8717459469924265</v>
      </c>
      <c r="Z574" s="217">
        <f t="shared" si="159"/>
        <v>-0.83742443672880551</v>
      </c>
      <c r="AA574" s="217">
        <f t="shared" si="139"/>
        <v>4.6781992655132427</v>
      </c>
      <c r="AB574" s="217">
        <f t="shared" si="160"/>
        <v>9.8717459469924265</v>
      </c>
      <c r="AC574" s="217">
        <f t="shared" si="161"/>
        <v>-0.83742443672880551</v>
      </c>
      <c r="AD574" s="217">
        <f t="shared" si="162"/>
        <v>4.7422194264241773</v>
      </c>
      <c r="AE574" s="217">
        <f t="shared" si="154"/>
        <v>0.39942103316287803</v>
      </c>
      <c r="AF574" s="217">
        <f t="shared" si="155"/>
        <v>-0.41277352512602405</v>
      </c>
      <c r="AG574" s="217">
        <f t="shared" si="149"/>
        <v>4.7422194264241773</v>
      </c>
      <c r="AH574" s="284">
        <f t="shared" si="156"/>
        <v>0.14101469070993478</v>
      </c>
      <c r="AI574" s="284">
        <f t="shared" si="157"/>
        <v>-2.0390358071402659E-3</v>
      </c>
    </row>
    <row r="575" spans="1:35" x14ac:dyDescent="0.25">
      <c r="A575" s="283">
        <v>2027</v>
      </c>
      <c r="B575" s="283">
        <v>7</v>
      </c>
      <c r="C575" s="217">
        <f>VLOOKUP(A575,Annual_Price!A:R,18,FALSE)*C563</f>
        <v>14.595411849357337</v>
      </c>
      <c r="D575" s="217">
        <f>C575/Economics!E575</f>
        <v>4.6613493065683533</v>
      </c>
      <c r="E575" s="217">
        <f t="shared" si="143"/>
        <v>4.6725826125316132</v>
      </c>
      <c r="F575" s="217">
        <f>C575/C$311</f>
        <v>1.6286272135872186</v>
      </c>
      <c r="G575" s="217">
        <f>D575/D$311</f>
        <v>1.022587536971161</v>
      </c>
      <c r="H575" s="284">
        <f t="shared" si="144"/>
        <v>27.297150536743167</v>
      </c>
      <c r="I575" s="284">
        <f t="shared" si="145"/>
        <v>-4.3580532066747661</v>
      </c>
      <c r="J575" s="284">
        <f t="shared" si="146"/>
        <v>11.69953905398522</v>
      </c>
      <c r="K575" s="284">
        <f t="shared" si="147"/>
        <v>-2.6953913541555647</v>
      </c>
      <c r="L575" s="217">
        <f t="shared" si="135"/>
        <v>14.330746889382224</v>
      </c>
      <c r="M575" s="217">
        <f t="shared" si="135"/>
        <v>4.6229825476147681</v>
      </c>
      <c r="N575" s="284">
        <f t="shared" si="148"/>
        <v>18.033188625931693</v>
      </c>
      <c r="O575" s="217">
        <f t="shared" si="140"/>
        <v>4.7136235307434635</v>
      </c>
      <c r="P575" s="284">
        <f t="shared" si="150"/>
        <v>7.0109974207602397</v>
      </c>
      <c r="Q575" s="217">
        <f t="shared" si="151"/>
        <v>2.0558673025154177</v>
      </c>
      <c r="R575" s="284">
        <f t="shared" si="141"/>
        <v>27.530279228369011</v>
      </c>
      <c r="S575" s="284">
        <f t="shared" si="142"/>
        <v>-4.5275404995583717</v>
      </c>
      <c r="T575" s="217">
        <f t="shared" si="136"/>
        <v>4.6833479938923332</v>
      </c>
      <c r="U575" s="217">
        <f t="shared" si="152"/>
        <v>8.7536327960335001</v>
      </c>
      <c r="V575" s="217">
        <f t="shared" si="153"/>
        <v>0.32548520103575918</v>
      </c>
      <c r="W575" s="217">
        <f t="shared" si="137"/>
        <v>4.7422194264241773</v>
      </c>
      <c r="X575" s="217">
        <f t="shared" si="138"/>
        <v>4.6664361630500117</v>
      </c>
      <c r="Y575" s="217">
        <f t="shared" si="158"/>
        <v>9.8717459469924265</v>
      </c>
      <c r="Z575" s="217">
        <f t="shared" si="159"/>
        <v>-0.84918753919203649</v>
      </c>
      <c r="AA575" s="217">
        <f t="shared" si="139"/>
        <v>4.6664361630500117</v>
      </c>
      <c r="AB575" s="217">
        <f t="shared" si="160"/>
        <v>9.8717459469924265</v>
      </c>
      <c r="AC575" s="217">
        <f t="shared" si="161"/>
        <v>-0.84918753919203649</v>
      </c>
      <c r="AD575" s="217">
        <f t="shared" si="162"/>
        <v>4.7422194264241773</v>
      </c>
      <c r="AE575" s="217">
        <f t="shared" si="154"/>
        <v>0.39942103316287803</v>
      </c>
      <c r="AF575" s="217">
        <f t="shared" si="155"/>
        <v>-0.40959474612619395</v>
      </c>
      <c r="AG575" s="217">
        <f t="shared" si="149"/>
        <v>4.7422194264241773</v>
      </c>
      <c r="AH575" s="284">
        <f t="shared" si="156"/>
        <v>0.14101469070993478</v>
      </c>
      <c r="AI575" s="284">
        <f t="shared" si="157"/>
        <v>-2.3160694172643659E-3</v>
      </c>
    </row>
    <row r="576" spans="1:35" x14ac:dyDescent="0.25">
      <c r="A576" s="283">
        <v>2027</v>
      </c>
      <c r="B576" s="283">
        <v>8</v>
      </c>
      <c r="C576" s="217">
        <f>VLOOKUP(A576,Annual_Price!A:R,18,FALSE)*C564</f>
        <v>14.605183498684987</v>
      </c>
      <c r="D576" s="217">
        <f>C576/Economics!E576</f>
        <v>4.6558200301208581</v>
      </c>
      <c r="E576" s="217">
        <f t="shared" si="143"/>
        <v>4.6628974520736266</v>
      </c>
      <c r="F576" s="217">
        <f>C576/C$312</f>
        <v>1.6265709199940739</v>
      </c>
      <c r="G576" s="217">
        <f>D576/D$312</f>
        <v>1.0235550719017967</v>
      </c>
      <c r="H576" s="284">
        <f t="shared" si="144"/>
        <v>27.306922186070818</v>
      </c>
      <c r="I576" s="284">
        <f t="shared" si="145"/>
        <v>-4.3580532066747661</v>
      </c>
      <c r="J576" s="284">
        <f t="shared" si="146"/>
        <v>11.69953905398522</v>
      </c>
      <c r="K576" s="284">
        <f t="shared" si="147"/>
        <v>-2.70092063060306</v>
      </c>
      <c r="L576" s="217">
        <f t="shared" si="135"/>
        <v>14.39290968234228</v>
      </c>
      <c r="M576" s="217">
        <f t="shared" si="135"/>
        <v>4.6345250050921249</v>
      </c>
      <c r="N576" s="284">
        <f t="shared" si="148"/>
        <v>18.095351418891749</v>
      </c>
      <c r="O576" s="217">
        <f t="shared" si="140"/>
        <v>4.7136235307434635</v>
      </c>
      <c r="P576" s="284">
        <f t="shared" si="150"/>
        <v>7.0225398782375965</v>
      </c>
      <c r="Q576" s="217">
        <f t="shared" si="151"/>
        <v>2.0558673025154177</v>
      </c>
      <c r="R576" s="284">
        <f t="shared" si="141"/>
        <v>27.540050877696661</v>
      </c>
      <c r="S576" s="284">
        <f t="shared" si="142"/>
        <v>-4.5275404995583717</v>
      </c>
      <c r="T576" s="217">
        <f t="shared" si="136"/>
        <v>4.6683919669289242</v>
      </c>
      <c r="U576" s="217">
        <f t="shared" si="152"/>
        <v>8.7536327960335001</v>
      </c>
      <c r="V576" s="217">
        <f t="shared" si="153"/>
        <v>0.31052917407235014</v>
      </c>
      <c r="W576" s="217">
        <f t="shared" si="137"/>
        <v>4.7422194264241773</v>
      </c>
      <c r="X576" s="217">
        <f t="shared" si="138"/>
        <v>4.6585846683446057</v>
      </c>
      <c r="Y576" s="217">
        <f t="shared" si="158"/>
        <v>9.8717459469924265</v>
      </c>
      <c r="Z576" s="217">
        <f t="shared" si="159"/>
        <v>-0.85703903389744251</v>
      </c>
      <c r="AA576" s="217">
        <f t="shared" si="139"/>
        <v>4.6585846683446057</v>
      </c>
      <c r="AB576" s="217">
        <f t="shared" si="160"/>
        <v>9.8717459469924265</v>
      </c>
      <c r="AC576" s="217">
        <f t="shared" si="161"/>
        <v>-0.85703903389744251</v>
      </c>
      <c r="AD576" s="217">
        <f t="shared" si="162"/>
        <v>4.7422194264241773</v>
      </c>
      <c r="AE576" s="217">
        <f t="shared" si="154"/>
        <v>0.39942103316287803</v>
      </c>
      <c r="AF576" s="217">
        <f t="shared" si="155"/>
        <v>-0.40495030961037326</v>
      </c>
      <c r="AG576" s="217">
        <f t="shared" si="149"/>
        <v>4.7422194264241773</v>
      </c>
      <c r="AH576" s="284">
        <f t="shared" si="156"/>
        <v>0.14101469070993478</v>
      </c>
      <c r="AI576" s="284">
        <f t="shared" si="157"/>
        <v>-2.505200981651079E-3</v>
      </c>
    </row>
    <row r="577" spans="1:35" x14ac:dyDescent="0.25">
      <c r="A577" s="283">
        <v>2027</v>
      </c>
      <c r="B577" s="283">
        <v>9</v>
      </c>
      <c r="C577" s="217">
        <f>VLOOKUP(A577,Annual_Price!A:R,18,FALSE)*C565</f>
        <v>14.595275236878209</v>
      </c>
      <c r="D577" s="217">
        <f>C577/Economics!E577</f>
        <v>4.6440489728387631</v>
      </c>
      <c r="E577" s="217">
        <f t="shared" si="143"/>
        <v>4.6537394365093254</v>
      </c>
      <c r="F577" s="217">
        <f>C577/C$313</f>
        <v>1.6293475241201651</v>
      </c>
      <c r="G577" s="217">
        <f>D577/D$313</f>
        <v>1.0265095851457318</v>
      </c>
      <c r="H577" s="284">
        <f t="shared" si="144"/>
        <v>27.306922186070818</v>
      </c>
      <c r="I577" s="284">
        <f t="shared" si="145"/>
        <v>-4.3679614684815444</v>
      </c>
      <c r="J577" s="284">
        <f t="shared" si="146"/>
        <v>11.69953905398522</v>
      </c>
      <c r="K577" s="284">
        <f t="shared" si="147"/>
        <v>-2.712691687885155</v>
      </c>
      <c r="L577" s="217">
        <f t="shared" si="135"/>
        <v>14.455030303615326</v>
      </c>
      <c r="M577" s="217">
        <f t="shared" si="135"/>
        <v>4.6460344635461732</v>
      </c>
      <c r="N577" s="284">
        <f t="shared" si="148"/>
        <v>18.157472040164794</v>
      </c>
      <c r="O577" s="217">
        <f t="shared" si="140"/>
        <v>4.7136235307434635</v>
      </c>
      <c r="P577" s="284">
        <f t="shared" si="150"/>
        <v>7.0340493366916448</v>
      </c>
      <c r="Q577" s="217">
        <f t="shared" si="151"/>
        <v>2.0558673025154177</v>
      </c>
      <c r="R577" s="284">
        <f t="shared" si="141"/>
        <v>27.540050877696661</v>
      </c>
      <c r="S577" s="284">
        <f t="shared" si="142"/>
        <v>-4.53744876136515</v>
      </c>
      <c r="T577" s="217">
        <f t="shared" si="136"/>
        <v>4.6581853322649112</v>
      </c>
      <c r="U577" s="217">
        <f t="shared" si="152"/>
        <v>8.7536327960335001</v>
      </c>
      <c r="V577" s="217">
        <f t="shared" si="153"/>
        <v>0.30032253940833709</v>
      </c>
      <c r="W577" s="217">
        <f t="shared" si="137"/>
        <v>4.7422194264241773</v>
      </c>
      <c r="X577" s="217">
        <f t="shared" si="138"/>
        <v>4.6499345014798106</v>
      </c>
      <c r="Y577" s="217">
        <f t="shared" si="158"/>
        <v>9.8717459469924265</v>
      </c>
      <c r="Z577" s="217">
        <f t="shared" si="159"/>
        <v>-0.86568920076223765</v>
      </c>
      <c r="AA577" s="217">
        <f t="shared" si="139"/>
        <v>4.6499345014798106</v>
      </c>
      <c r="AB577" s="217">
        <f t="shared" si="160"/>
        <v>9.8717459469924265</v>
      </c>
      <c r="AC577" s="217">
        <f t="shared" si="161"/>
        <v>-0.86568920076223765</v>
      </c>
      <c r="AD577" s="217">
        <f t="shared" si="162"/>
        <v>4.7422194264241773</v>
      </c>
      <c r="AE577" s="217">
        <f t="shared" si="154"/>
        <v>0.39942103316287803</v>
      </c>
      <c r="AF577" s="217">
        <f t="shared" si="155"/>
        <v>-0.41119209044497307</v>
      </c>
      <c r="AG577" s="217">
        <f t="shared" si="149"/>
        <v>4.7422194264241773</v>
      </c>
      <c r="AH577" s="284">
        <f t="shared" si="156"/>
        <v>0.14101469070993478</v>
      </c>
      <c r="AI577" s="284">
        <f t="shared" si="157"/>
        <v>-2.9011892613608481E-3</v>
      </c>
    </row>
    <row r="578" spans="1:35" x14ac:dyDescent="0.25">
      <c r="A578" s="283">
        <v>2027</v>
      </c>
      <c r="B578" s="283">
        <v>10</v>
      </c>
      <c r="C578" s="217">
        <f>VLOOKUP(A578,Annual_Price!A:R,18,FALSE)*C566</f>
        <v>14.657300082920321</v>
      </c>
      <c r="D578" s="217">
        <f>C578/Economics!E578</f>
        <v>4.6553338746246844</v>
      </c>
      <c r="E578" s="217">
        <f t="shared" si="143"/>
        <v>4.6517342925281016</v>
      </c>
      <c r="F578" s="217">
        <f>C578/C$314</f>
        <v>1.6461799929118397</v>
      </c>
      <c r="G578" s="217">
        <f>D578/D$314</f>
        <v>1.0375016619366342</v>
      </c>
      <c r="H578" s="284">
        <f t="shared" si="144"/>
        <v>27.368947032112928</v>
      </c>
      <c r="I578" s="284">
        <f t="shared" si="145"/>
        <v>-4.3679614684815444</v>
      </c>
      <c r="J578" s="284">
        <f t="shared" si="146"/>
        <v>11.71082395577114</v>
      </c>
      <c r="K578" s="284">
        <f t="shared" si="147"/>
        <v>-2.712691687885155</v>
      </c>
      <c r="L578" s="217">
        <f t="shared" si="135"/>
        <v>14.517414915933962</v>
      </c>
      <c r="M578" s="217">
        <f t="shared" si="135"/>
        <v>4.6575699451686807</v>
      </c>
      <c r="N578" s="284">
        <f t="shared" si="148"/>
        <v>18.219856652483429</v>
      </c>
      <c r="O578" s="217">
        <f t="shared" si="140"/>
        <v>4.7136235307434635</v>
      </c>
      <c r="P578" s="284">
        <f t="shared" si="150"/>
        <v>7.0455848183141523</v>
      </c>
      <c r="Q578" s="217">
        <f t="shared" si="151"/>
        <v>2.0558673025154177</v>
      </c>
      <c r="R578" s="284">
        <f t="shared" si="141"/>
        <v>27.602075723738771</v>
      </c>
      <c r="S578" s="284">
        <f t="shared" si="142"/>
        <v>-4.53744876136515</v>
      </c>
      <c r="T578" s="217">
        <f t="shared" si="136"/>
        <v>4.6541380460381649</v>
      </c>
      <c r="U578" s="217">
        <f t="shared" si="152"/>
        <v>8.7536327960335001</v>
      </c>
      <c r="V578" s="217">
        <f t="shared" si="153"/>
        <v>0.29627525318159087</v>
      </c>
      <c r="W578" s="217">
        <f t="shared" si="137"/>
        <v>4.7422194264241773</v>
      </c>
      <c r="X578" s="217">
        <f t="shared" si="138"/>
        <v>4.6496914237317242</v>
      </c>
      <c r="Y578" s="217">
        <f t="shared" si="158"/>
        <v>9.8717459469924265</v>
      </c>
      <c r="Z578" s="217">
        <f t="shared" si="159"/>
        <v>-0.86593227851032406</v>
      </c>
      <c r="AA578" s="217">
        <f t="shared" si="139"/>
        <v>4.6496914237317242</v>
      </c>
      <c r="AB578" s="217">
        <f t="shared" si="160"/>
        <v>9.8717459469924265</v>
      </c>
      <c r="AC578" s="217">
        <f t="shared" si="161"/>
        <v>-0.86593227851032406</v>
      </c>
      <c r="AD578" s="217">
        <f t="shared" si="162"/>
        <v>4.7422194264241773</v>
      </c>
      <c r="AE578" s="217">
        <f t="shared" si="154"/>
        <v>0.39942103316287803</v>
      </c>
      <c r="AF578" s="217">
        <f t="shared" si="155"/>
        <v>-0.38813613137695668</v>
      </c>
      <c r="AG578" s="217">
        <f t="shared" si="149"/>
        <v>4.7422194264241773</v>
      </c>
      <c r="AH578" s="284">
        <f t="shared" si="156"/>
        <v>0.14101469070993478</v>
      </c>
      <c r="AI578" s="284">
        <f t="shared" si="157"/>
        <v>-2.5889112398420622E-3</v>
      </c>
    </row>
    <row r="579" spans="1:35" x14ac:dyDescent="0.25">
      <c r="A579" s="283">
        <v>2027</v>
      </c>
      <c r="B579" s="283">
        <v>11</v>
      </c>
      <c r="C579" s="217">
        <f>VLOOKUP(A579,Annual_Price!A:R,18,FALSE)*C567</f>
        <v>14.681988466294525</v>
      </c>
      <c r="D579" s="217">
        <f>C579/Economics!E579</f>
        <v>4.6542698474769786</v>
      </c>
      <c r="E579" s="217">
        <f t="shared" si="143"/>
        <v>4.6512175649801426</v>
      </c>
      <c r="F579" s="217">
        <f>C579/C$315</f>
        <v>1.6288726782931664</v>
      </c>
      <c r="G579" s="217">
        <f>D579/D$315</f>
        <v>1.0264385151203832</v>
      </c>
      <c r="H579" s="284">
        <f t="shared" si="144"/>
        <v>27.393635415487132</v>
      </c>
      <c r="I579" s="284">
        <f t="shared" si="145"/>
        <v>-4.3679614684815444</v>
      </c>
      <c r="J579" s="284">
        <f t="shared" si="146"/>
        <v>11.71082395577114</v>
      </c>
      <c r="K579" s="284">
        <f t="shared" si="147"/>
        <v>-2.7137557150328608</v>
      </c>
      <c r="L579" s="217">
        <f t="shared" si="135"/>
        <v>14.579904607306505</v>
      </c>
      <c r="M579" s="217">
        <f t="shared" si="135"/>
        <v>4.6691047905066592</v>
      </c>
      <c r="N579" s="284">
        <f t="shared" si="148"/>
        <v>18.28234634385597</v>
      </c>
      <c r="O579" s="217">
        <f t="shared" si="140"/>
        <v>4.7136235307434635</v>
      </c>
      <c r="P579" s="284">
        <f t="shared" si="150"/>
        <v>7.0571196636521307</v>
      </c>
      <c r="Q579" s="217">
        <f t="shared" si="151"/>
        <v>2.0558673025154177</v>
      </c>
      <c r="R579" s="284">
        <f t="shared" si="141"/>
        <v>27.626764107112976</v>
      </c>
      <c r="S579" s="284">
        <f t="shared" si="142"/>
        <v>-4.53744876136515</v>
      </c>
      <c r="T579" s="217">
        <f t="shared" si="136"/>
        <v>4.652368181265321</v>
      </c>
      <c r="U579" s="217">
        <f t="shared" si="152"/>
        <v>8.7536327960335001</v>
      </c>
      <c r="V579" s="217">
        <f t="shared" si="153"/>
        <v>0.29450538840874696</v>
      </c>
      <c r="W579" s="217">
        <f t="shared" si="137"/>
        <v>4.7422194264241773</v>
      </c>
      <c r="X579" s="217">
        <f t="shared" si="138"/>
        <v>4.6548018610508315</v>
      </c>
      <c r="Y579" s="217">
        <f t="shared" si="158"/>
        <v>9.8768563843115338</v>
      </c>
      <c r="Z579" s="217">
        <f t="shared" si="159"/>
        <v>-0.86593227851032406</v>
      </c>
      <c r="AA579" s="217">
        <f t="shared" si="139"/>
        <v>4.6548018610508315</v>
      </c>
      <c r="AB579" s="217">
        <f t="shared" si="160"/>
        <v>9.8768563843115338</v>
      </c>
      <c r="AC579" s="217">
        <f t="shared" si="161"/>
        <v>-0.86593227851032406</v>
      </c>
      <c r="AD579" s="217">
        <f t="shared" si="162"/>
        <v>4.7422194264241773</v>
      </c>
      <c r="AE579" s="217">
        <f t="shared" si="154"/>
        <v>0.39942103316287803</v>
      </c>
      <c r="AF579" s="217">
        <f t="shared" si="155"/>
        <v>-0.40048506031058384</v>
      </c>
      <c r="AG579" s="217">
        <f t="shared" si="149"/>
        <v>4.7422194264241773</v>
      </c>
      <c r="AH579" s="284">
        <f t="shared" si="156"/>
        <v>0.14101469070993478</v>
      </c>
      <c r="AI579" s="284">
        <f t="shared" si="157"/>
        <v>-2.596546654188181E-3</v>
      </c>
    </row>
    <row r="580" spans="1:35" x14ac:dyDescent="0.25">
      <c r="A580" s="283">
        <v>2027</v>
      </c>
      <c r="B580" s="283">
        <v>12</v>
      </c>
      <c r="C580" s="217">
        <f>VLOOKUP(A580,Annual_Price!A:R,18,FALSE)*C568</f>
        <v>14.643474725618264</v>
      </c>
      <c r="D580" s="217">
        <f>C580/Economics!E580</f>
        <v>4.6333835867874118</v>
      </c>
      <c r="E580" s="217">
        <f t="shared" si="143"/>
        <v>4.6476624362963586</v>
      </c>
      <c r="F580" s="217">
        <f>C580/C$316</f>
        <v>1.6542988163457515</v>
      </c>
      <c r="G580" s="217">
        <f>D580/D$316</f>
        <v>1.0421452678147434</v>
      </c>
      <c r="H580" s="284">
        <f t="shared" si="144"/>
        <v>27.393635415487132</v>
      </c>
      <c r="I580" s="284">
        <f t="shared" si="145"/>
        <v>-4.4064752091578061</v>
      </c>
      <c r="J580" s="284">
        <f t="shared" si="146"/>
        <v>11.71082395577114</v>
      </c>
      <c r="K580" s="284">
        <f t="shared" si="147"/>
        <v>-2.7346419757224276</v>
      </c>
      <c r="L580" s="217">
        <f t="shared" si="135"/>
        <v>14.642230375939706</v>
      </c>
      <c r="M580" s="217">
        <f t="shared" si="135"/>
        <v>4.6805907582965629</v>
      </c>
      <c r="N580" s="284">
        <f t="shared" si="148"/>
        <v>18.344672112489171</v>
      </c>
      <c r="O580" s="217">
        <f t="shared" si="140"/>
        <v>4.7136235307434635</v>
      </c>
      <c r="P580" s="284">
        <f t="shared" si="150"/>
        <v>7.0686056314420345</v>
      </c>
      <c r="Q580" s="217">
        <f t="shared" si="151"/>
        <v>2.0558673025154177</v>
      </c>
      <c r="R580" s="284">
        <f t="shared" si="141"/>
        <v>27.626764107112976</v>
      </c>
      <c r="S580" s="284">
        <f t="shared" si="142"/>
        <v>-4.5759625020414116</v>
      </c>
      <c r="T580" s="217">
        <f t="shared" si="136"/>
        <v>4.6467590704319601</v>
      </c>
      <c r="U580" s="217">
        <f t="shared" si="152"/>
        <v>8.7536327960335001</v>
      </c>
      <c r="V580" s="217">
        <f t="shared" si="153"/>
        <v>0.28889627757538605</v>
      </c>
      <c r="W580" s="217">
        <f t="shared" si="137"/>
        <v>4.7422194264241773</v>
      </c>
      <c r="X580" s="217">
        <f t="shared" si="138"/>
        <v>4.6438267171321952</v>
      </c>
      <c r="Y580" s="217">
        <f t="shared" si="158"/>
        <v>9.8768563843115338</v>
      </c>
      <c r="Z580" s="217">
        <f t="shared" si="159"/>
        <v>-0.87690742242896036</v>
      </c>
      <c r="AA580" s="217">
        <f t="shared" si="139"/>
        <v>4.6438267171321952</v>
      </c>
      <c r="AB580" s="217">
        <f t="shared" si="160"/>
        <v>9.8768563843115338</v>
      </c>
      <c r="AC580" s="217">
        <f t="shared" si="161"/>
        <v>-0.87690742242896036</v>
      </c>
      <c r="AD580" s="217">
        <f t="shared" si="162"/>
        <v>4.7650002077195701</v>
      </c>
      <c r="AE580" s="217">
        <f t="shared" si="154"/>
        <v>0.42220181445827087</v>
      </c>
      <c r="AF580" s="217">
        <f t="shared" si="155"/>
        <v>-0.44308807514783766</v>
      </c>
      <c r="AG580" s="217">
        <f t="shared" si="149"/>
        <v>4.7422194264241773</v>
      </c>
      <c r="AH580" s="284">
        <f t="shared" si="156"/>
        <v>0.14101469070993478</v>
      </c>
      <c r="AI580" s="284">
        <f t="shared" si="157"/>
        <v>-3.1830772310916799E-3</v>
      </c>
    </row>
    <row r="581" spans="1:35" x14ac:dyDescent="0.25">
      <c r="A581" s="283">
        <v>2028</v>
      </c>
      <c r="B581" s="283">
        <v>1</v>
      </c>
      <c r="C581" s="217">
        <f>VLOOKUP(A581,Annual_Price!A:R,18,FALSE)*C569</f>
        <v>15.08855899275212</v>
      </c>
      <c r="D581" s="217">
        <f>C581/Economics!E581</f>
        <v>4.7650002077195701</v>
      </c>
      <c r="E581" s="217">
        <f t="shared" si="143"/>
        <v>4.6842178806613202</v>
      </c>
      <c r="F581" s="217">
        <f>C581/C$305</f>
        <v>1.7333135572028371</v>
      </c>
      <c r="G581" s="217">
        <f>D581/D$305</f>
        <v>1.0529848244007423</v>
      </c>
      <c r="H581" s="284">
        <f t="shared" si="144"/>
        <v>27.83871968262099</v>
      </c>
      <c r="I581" s="284">
        <f t="shared" si="145"/>
        <v>-4.4064752091578061</v>
      </c>
      <c r="J581" s="284">
        <f t="shared" si="146"/>
        <v>11.842440576703298</v>
      </c>
      <c r="K581" s="284">
        <f t="shared" si="147"/>
        <v>-2.7346419757224276</v>
      </c>
      <c r="L581" s="217">
        <f t="shared" ref="L581:M644" si="163">AVERAGE(C570:C581)</f>
        <v>14.683716387957404</v>
      </c>
      <c r="M581" s="217">
        <f t="shared" si="163"/>
        <v>4.6850618360734551</v>
      </c>
      <c r="N581" s="284">
        <f t="shared" si="148"/>
        <v>18.386158124506871</v>
      </c>
      <c r="O581" s="217">
        <f t="shared" si="140"/>
        <v>4.7136235307434635</v>
      </c>
      <c r="P581" s="284">
        <f t="shared" si="150"/>
        <v>7.0730767092189266</v>
      </c>
      <c r="Q581" s="217">
        <f t="shared" si="151"/>
        <v>2.0558673025154177</v>
      </c>
      <c r="R581" s="284">
        <f t="shared" si="141"/>
        <v>28.071848374246834</v>
      </c>
      <c r="S581" s="284">
        <f t="shared" si="142"/>
        <v>-4.5759625020414116</v>
      </c>
      <c r="T581" s="217">
        <f t="shared" ref="T581:T644" si="164">AVERAGE(D578:D581)</f>
        <v>4.6769968791521617</v>
      </c>
      <c r="U581" s="217">
        <f t="shared" si="152"/>
        <v>8.7838706047537016</v>
      </c>
      <c r="V581" s="217">
        <f t="shared" si="153"/>
        <v>0.28889627757538605</v>
      </c>
      <c r="W581" s="217">
        <f t="shared" ref="W581:W644" si="165">MAX(D570:D581)</f>
        <v>4.7650002077195701</v>
      </c>
      <c r="X581" s="217">
        <f t="shared" ref="X581:X644" si="166">AVERAGE(D580:D581)</f>
        <v>4.699191897253491</v>
      </c>
      <c r="Y581" s="217">
        <f t="shared" si="158"/>
        <v>9.9322215644328296</v>
      </c>
      <c r="Z581" s="217">
        <f t="shared" si="159"/>
        <v>-0.87690742242896036</v>
      </c>
      <c r="AA581" s="217">
        <f t="shared" ref="AA581:AA644" si="167">AVERAGE(D580:D581)</f>
        <v>4.699191897253491</v>
      </c>
      <c r="AB581" s="217">
        <f t="shared" si="160"/>
        <v>9.9322215644328296</v>
      </c>
      <c r="AC581" s="217">
        <f t="shared" si="161"/>
        <v>-0.87690742242896036</v>
      </c>
      <c r="AD581" s="217">
        <f t="shared" si="162"/>
        <v>4.7961360982549994</v>
      </c>
      <c r="AE581" s="217">
        <f t="shared" si="154"/>
        <v>0.45333770499370019</v>
      </c>
      <c r="AF581" s="217">
        <f t="shared" si="155"/>
        <v>-0.32172108406154187</v>
      </c>
      <c r="AG581" s="217">
        <f t="shared" si="149"/>
        <v>4.7650002077195701</v>
      </c>
      <c r="AH581" s="284">
        <f t="shared" si="156"/>
        <v>0.16379547200532762</v>
      </c>
      <c r="AI581" s="284">
        <f t="shared" si="157"/>
        <v>-0.11014253868263157</v>
      </c>
    </row>
    <row r="582" spans="1:35" x14ac:dyDescent="0.25">
      <c r="A582" s="283">
        <v>2028</v>
      </c>
      <c r="B582" s="283">
        <v>2</v>
      </c>
      <c r="C582" s="217">
        <f>VLOOKUP(A582,Annual_Price!A:R,18,FALSE)*C570</f>
        <v>15.216238050907885</v>
      </c>
      <c r="D582" s="217">
        <f>C582/Economics!E582</f>
        <v>4.7961360982549994</v>
      </c>
      <c r="E582" s="217">
        <f t="shared" si="143"/>
        <v>4.7315066309206602</v>
      </c>
      <c r="F582" s="217">
        <f>C582/C$306</f>
        <v>1.7180375912635777</v>
      </c>
      <c r="G582" s="217">
        <f>D582/D$306</f>
        <v>1.0432388471244756</v>
      </c>
      <c r="H582" s="284">
        <f t="shared" si="144"/>
        <v>27.966398740776754</v>
      </c>
      <c r="I582" s="284">
        <f t="shared" si="145"/>
        <v>-4.4064752091578061</v>
      </c>
      <c r="J582" s="284">
        <f t="shared" si="146"/>
        <v>11.873576467238728</v>
      </c>
      <c r="K582" s="284">
        <f t="shared" si="147"/>
        <v>-2.7346419757224276</v>
      </c>
      <c r="L582" s="217">
        <f t="shared" si="163"/>
        <v>14.72555345370685</v>
      </c>
      <c r="M582" s="217">
        <f t="shared" si="163"/>
        <v>4.6895548920593564</v>
      </c>
      <c r="N582" s="284">
        <f t="shared" si="148"/>
        <v>18.427995190256318</v>
      </c>
      <c r="O582" s="217">
        <f t="shared" ref="O582:O645" si="168">IF(L582&lt;L581,(O581+(L582-L581)),O581)</f>
        <v>4.7136235307434635</v>
      </c>
      <c r="P582" s="284">
        <f t="shared" si="150"/>
        <v>7.0775697652048279</v>
      </c>
      <c r="Q582" s="217">
        <f t="shared" si="151"/>
        <v>2.0558673025154177</v>
      </c>
      <c r="R582" s="284">
        <f t="shared" si="141"/>
        <v>28.199527432402597</v>
      </c>
      <c r="S582" s="284">
        <f t="shared" si="142"/>
        <v>-4.5759625020414116</v>
      </c>
      <c r="T582" s="217">
        <f t="shared" si="164"/>
        <v>4.71219743505974</v>
      </c>
      <c r="U582" s="217">
        <f t="shared" si="152"/>
        <v>8.8190711606612808</v>
      </c>
      <c r="V582" s="217">
        <f t="shared" si="153"/>
        <v>0.28889627757538605</v>
      </c>
      <c r="W582" s="217">
        <f t="shared" si="165"/>
        <v>4.7961360982549994</v>
      </c>
      <c r="X582" s="217">
        <f t="shared" si="166"/>
        <v>4.7805681529872848</v>
      </c>
      <c r="Y582" s="217">
        <f t="shared" si="158"/>
        <v>10.013597820166623</v>
      </c>
      <c r="Z582" s="217">
        <f t="shared" si="159"/>
        <v>-0.87690742242896036</v>
      </c>
      <c r="AA582" s="217">
        <f t="shared" si="167"/>
        <v>4.7805681529872848</v>
      </c>
      <c r="AB582" s="217">
        <f t="shared" si="160"/>
        <v>10.013597820166623</v>
      </c>
      <c r="AC582" s="217">
        <f t="shared" si="161"/>
        <v>-0.87690742242896036</v>
      </c>
      <c r="AD582" s="217">
        <f t="shared" si="162"/>
        <v>4.7961360982549994</v>
      </c>
      <c r="AE582" s="217">
        <f t="shared" si="154"/>
        <v>0.45333770499370019</v>
      </c>
      <c r="AF582" s="217">
        <f t="shared" si="155"/>
        <v>-0.42220181445827087</v>
      </c>
      <c r="AG582" s="217">
        <f t="shared" si="149"/>
        <v>4.7961360982549994</v>
      </c>
      <c r="AH582" s="284">
        <f t="shared" si="156"/>
        <v>8.4788823858125362E-2</v>
      </c>
      <c r="AI582" s="284">
        <f t="shared" si="157"/>
        <v>-3.0872152027303201E-2</v>
      </c>
    </row>
    <row r="583" spans="1:35" x14ac:dyDescent="0.25">
      <c r="A583" s="283">
        <v>2028</v>
      </c>
      <c r="B583" s="283">
        <v>3</v>
      </c>
      <c r="C583" s="217">
        <f>VLOOKUP(A583,Annual_Price!A:R,18,FALSE)*C571</f>
        <v>15.226104114101956</v>
      </c>
      <c r="D583" s="217">
        <f>C583/Economics!E583</f>
        <v>4.7906997550268544</v>
      </c>
      <c r="E583" s="217">
        <f t="shared" si="143"/>
        <v>4.7839453536671419</v>
      </c>
      <c r="F583" s="217">
        <f>C583/C$307</f>
        <v>1.6956413185402945</v>
      </c>
      <c r="G583" s="217">
        <f>D583/D$307</f>
        <v>1.0298087723735763</v>
      </c>
      <c r="H583" s="284">
        <f t="shared" si="144"/>
        <v>27.976264803970825</v>
      </c>
      <c r="I583" s="284">
        <f t="shared" si="145"/>
        <v>-4.4064752091578061</v>
      </c>
      <c r="J583" s="284">
        <f t="shared" si="146"/>
        <v>11.873576467238728</v>
      </c>
      <c r="K583" s="284">
        <f t="shared" si="147"/>
        <v>-2.7400783189505726</v>
      </c>
      <c r="L583" s="217">
        <f t="shared" si="163"/>
        <v>14.767417646209514</v>
      </c>
      <c r="M583" s="217">
        <f t="shared" si="163"/>
        <v>4.694007029034954</v>
      </c>
      <c r="N583" s="284">
        <f t="shared" si="148"/>
        <v>18.469859382758983</v>
      </c>
      <c r="O583" s="217">
        <f t="shared" si="168"/>
        <v>4.7136235307434635</v>
      </c>
      <c r="P583" s="284">
        <f t="shared" si="150"/>
        <v>7.0820219021804256</v>
      </c>
      <c r="Q583" s="217">
        <f t="shared" si="151"/>
        <v>2.0558673025154177</v>
      </c>
      <c r="R583" s="284">
        <f t="shared" si="141"/>
        <v>28.209393495596668</v>
      </c>
      <c r="S583" s="284">
        <f t="shared" si="142"/>
        <v>-4.5759625020414116</v>
      </c>
      <c r="T583" s="217">
        <f t="shared" si="164"/>
        <v>4.7463049119472087</v>
      </c>
      <c r="U583" s="217">
        <f t="shared" si="152"/>
        <v>8.8531786375487496</v>
      </c>
      <c r="V583" s="217">
        <f t="shared" si="153"/>
        <v>0.28889627757538605</v>
      </c>
      <c r="W583" s="217">
        <f t="shared" si="165"/>
        <v>4.7961360982549994</v>
      </c>
      <c r="X583" s="217">
        <f t="shared" si="166"/>
        <v>4.7934179266409274</v>
      </c>
      <c r="Y583" s="217">
        <f t="shared" si="158"/>
        <v>10.026447593820265</v>
      </c>
      <c r="Z583" s="217">
        <f t="shared" si="159"/>
        <v>-0.87690742242896036</v>
      </c>
      <c r="AA583" s="217">
        <f t="shared" si="167"/>
        <v>4.7934179266409274</v>
      </c>
      <c r="AB583" s="217">
        <f t="shared" si="160"/>
        <v>10.026447593820265</v>
      </c>
      <c r="AC583" s="217">
        <f t="shared" si="161"/>
        <v>-0.87690742242896036</v>
      </c>
      <c r="AD583" s="217">
        <f t="shared" si="162"/>
        <v>4.7961360982549994</v>
      </c>
      <c r="AE583" s="217">
        <f t="shared" si="154"/>
        <v>0.45333770499370019</v>
      </c>
      <c r="AF583" s="217">
        <f t="shared" si="155"/>
        <v>-0.4587740482218452</v>
      </c>
      <c r="AG583" s="217">
        <f t="shared" si="149"/>
        <v>4.7961360982549994</v>
      </c>
      <c r="AH583" s="284">
        <f t="shared" si="156"/>
        <v>5.391667183082216E-2</v>
      </c>
      <c r="AI583" s="284">
        <f t="shared" si="157"/>
        <v>-4.9102812364321125E-4</v>
      </c>
    </row>
    <row r="584" spans="1:35" x14ac:dyDescent="0.25">
      <c r="A584" s="283">
        <v>2028</v>
      </c>
      <c r="B584" s="283">
        <v>4</v>
      </c>
      <c r="C584" s="217">
        <f>VLOOKUP(A584,Annual_Price!A:R,18,FALSE)*C572</f>
        <v>15.184977492958742</v>
      </c>
      <c r="D584" s="217">
        <f>C584/Economics!E584</f>
        <v>4.7686270331335257</v>
      </c>
      <c r="E584" s="217">
        <f t="shared" si="143"/>
        <v>4.7851542954717941</v>
      </c>
      <c r="F584" s="217">
        <f>C584/C$308</f>
        <v>1.6950307750283258</v>
      </c>
      <c r="G584" s="217">
        <f>D584/D$308</f>
        <v>1.0308884390761346</v>
      </c>
      <c r="H584" s="284">
        <f t="shared" si="144"/>
        <v>27.976264803970825</v>
      </c>
      <c r="I584" s="284">
        <f t="shared" si="145"/>
        <v>-4.4476018303010196</v>
      </c>
      <c r="J584" s="284">
        <f t="shared" si="146"/>
        <v>11.873576467238728</v>
      </c>
      <c r="K584" s="284">
        <f t="shared" si="147"/>
        <v>-2.7621510408439014</v>
      </c>
      <c r="L584" s="217">
        <f t="shared" si="163"/>
        <v>14.809168761015373</v>
      </c>
      <c r="M584" s="217">
        <f t="shared" si="163"/>
        <v>4.6984222702982068</v>
      </c>
      <c r="N584" s="284">
        <f t="shared" si="148"/>
        <v>18.511610497564842</v>
      </c>
      <c r="O584" s="217">
        <f t="shared" si="168"/>
        <v>4.7136235307434635</v>
      </c>
      <c r="P584" s="284">
        <f t="shared" si="150"/>
        <v>7.0864371434436784</v>
      </c>
      <c r="Q584" s="217">
        <f t="shared" si="151"/>
        <v>2.0558673025154177</v>
      </c>
      <c r="R584" s="284">
        <f t="shared" si="141"/>
        <v>28.209393495596668</v>
      </c>
      <c r="S584" s="284">
        <f t="shared" si="142"/>
        <v>-4.6170891231846252</v>
      </c>
      <c r="T584" s="217">
        <f t="shared" si="164"/>
        <v>4.7801157735337378</v>
      </c>
      <c r="U584" s="217">
        <f t="shared" si="152"/>
        <v>8.8869894991352787</v>
      </c>
      <c r="V584" s="217">
        <f t="shared" si="153"/>
        <v>0.28889627757538605</v>
      </c>
      <c r="W584" s="217">
        <f t="shared" si="165"/>
        <v>4.7961360982549994</v>
      </c>
      <c r="X584" s="217">
        <f t="shared" si="166"/>
        <v>4.77966339408019</v>
      </c>
      <c r="Y584" s="217">
        <f t="shared" si="158"/>
        <v>10.026447593820265</v>
      </c>
      <c r="Z584" s="217">
        <f t="shared" si="159"/>
        <v>-0.89066195498969769</v>
      </c>
      <c r="AA584" s="217">
        <f t="shared" si="167"/>
        <v>4.77966339408019</v>
      </c>
      <c r="AB584" s="217">
        <f t="shared" si="160"/>
        <v>10.026447593820265</v>
      </c>
      <c r="AC584" s="217">
        <f t="shared" si="161"/>
        <v>-0.89066195498969769</v>
      </c>
      <c r="AD584" s="217">
        <f t="shared" si="162"/>
        <v>4.7961360982549994</v>
      </c>
      <c r="AE584" s="217">
        <f t="shared" si="154"/>
        <v>0.45333770499370019</v>
      </c>
      <c r="AF584" s="217">
        <f t="shared" si="155"/>
        <v>-0.47541042688702895</v>
      </c>
      <c r="AG584" s="217">
        <f t="shared" si="149"/>
        <v>4.7961360982549994</v>
      </c>
      <c r="AH584" s="284">
        <f t="shared" si="156"/>
        <v>5.391667183082216E-2</v>
      </c>
      <c r="AI584" s="284">
        <f t="shared" si="157"/>
        <v>-9.3377667179073143E-4</v>
      </c>
    </row>
    <row r="585" spans="1:35" x14ac:dyDescent="0.25">
      <c r="A585" s="283">
        <v>2028</v>
      </c>
      <c r="B585" s="283">
        <v>5</v>
      </c>
      <c r="C585" s="217">
        <f>VLOOKUP(A585,Annual_Price!A:R,18,FALSE)*C573</f>
        <v>15.113453564617597</v>
      </c>
      <c r="D585" s="217">
        <f>C585/Economics!E585</f>
        <v>4.7373035362092173</v>
      </c>
      <c r="E585" s="217">
        <f t="shared" si="143"/>
        <v>4.7655434414565327</v>
      </c>
      <c r="F585" s="217">
        <f>C585/C$309</f>
        <v>1.6897566795541192</v>
      </c>
      <c r="G585" s="217">
        <f>D585/D$309</f>
        <v>1.0305012375726286</v>
      </c>
      <c r="H585" s="284">
        <f t="shared" si="144"/>
        <v>27.976264803970825</v>
      </c>
      <c r="I585" s="284">
        <f t="shared" si="145"/>
        <v>-4.5191257586421649</v>
      </c>
      <c r="J585" s="284">
        <f t="shared" si="146"/>
        <v>11.873576467238728</v>
      </c>
      <c r="K585" s="284">
        <f t="shared" si="147"/>
        <v>-2.7934745377682098</v>
      </c>
      <c r="L585" s="217">
        <f t="shared" si="163"/>
        <v>14.850723220689874</v>
      </c>
      <c r="M585" s="217">
        <f t="shared" si="163"/>
        <v>4.7027912723577412</v>
      </c>
      <c r="N585" s="284">
        <f t="shared" si="148"/>
        <v>18.553164957239343</v>
      </c>
      <c r="O585" s="217">
        <f t="shared" si="168"/>
        <v>4.7136235307434635</v>
      </c>
      <c r="P585" s="284">
        <f t="shared" si="150"/>
        <v>7.0908061455032128</v>
      </c>
      <c r="Q585" s="217">
        <f t="shared" si="151"/>
        <v>2.0558673025154177</v>
      </c>
      <c r="R585" s="284">
        <f t="shared" si="141"/>
        <v>28.209393495596668</v>
      </c>
      <c r="S585" s="284">
        <f t="shared" si="142"/>
        <v>-4.6886130515257705</v>
      </c>
      <c r="T585" s="217">
        <f t="shared" si="164"/>
        <v>4.7731916056561499</v>
      </c>
      <c r="U585" s="217">
        <f t="shared" si="152"/>
        <v>8.8869894991352787</v>
      </c>
      <c r="V585" s="217">
        <f t="shared" si="153"/>
        <v>0.28197210969779807</v>
      </c>
      <c r="W585" s="217">
        <f t="shared" si="165"/>
        <v>4.7961360982549994</v>
      </c>
      <c r="X585" s="217">
        <f t="shared" si="166"/>
        <v>4.7529652846713715</v>
      </c>
      <c r="Y585" s="217">
        <f t="shared" si="158"/>
        <v>10.026447593820265</v>
      </c>
      <c r="Z585" s="217">
        <f t="shared" si="159"/>
        <v>-0.91736006439851625</v>
      </c>
      <c r="AA585" s="217">
        <f t="shared" si="167"/>
        <v>4.7529652846713715</v>
      </c>
      <c r="AB585" s="217">
        <f t="shared" si="160"/>
        <v>10.026447593820265</v>
      </c>
      <c r="AC585" s="217">
        <f t="shared" si="161"/>
        <v>-0.91736006439851625</v>
      </c>
      <c r="AD585" s="217">
        <f t="shared" si="162"/>
        <v>4.7961360982549994</v>
      </c>
      <c r="AE585" s="217">
        <f t="shared" si="154"/>
        <v>0.45333770499370019</v>
      </c>
      <c r="AF585" s="217">
        <f t="shared" si="155"/>
        <v>-0.48466120191800854</v>
      </c>
      <c r="AG585" s="217">
        <f t="shared" si="149"/>
        <v>4.7961360982549994</v>
      </c>
      <c r="AH585" s="284">
        <f t="shared" si="156"/>
        <v>5.391667183082216E-2</v>
      </c>
      <c r="AI585" s="284">
        <f t="shared" si="157"/>
        <v>-1.4886471164201609E-3</v>
      </c>
    </row>
    <row r="586" spans="1:35" x14ac:dyDescent="0.25">
      <c r="A586" s="283">
        <v>2028</v>
      </c>
      <c r="B586" s="283">
        <v>6</v>
      </c>
      <c r="C586" s="217">
        <f>VLOOKUP(A586,Annual_Price!A:R,18,FALSE)*C574</f>
        <v>15.098885427958717</v>
      </c>
      <c r="D586" s="217">
        <f>C586/Economics!E586</f>
        <v>4.7236004864608132</v>
      </c>
      <c r="E586" s="217">
        <f t="shared" si="143"/>
        <v>4.7431770186011848</v>
      </c>
      <c r="F586" s="217">
        <f>C586/C$310</f>
        <v>1.6899692506754027</v>
      </c>
      <c r="G586" s="217">
        <f>D586/D$310</f>
        <v>1.0342597658432033</v>
      </c>
      <c r="H586" s="284">
        <f t="shared" si="144"/>
        <v>27.976264803970825</v>
      </c>
      <c r="I586" s="284">
        <f t="shared" si="145"/>
        <v>-4.5336938953010453</v>
      </c>
      <c r="J586" s="284">
        <f t="shared" si="146"/>
        <v>11.873576467238728</v>
      </c>
      <c r="K586" s="284">
        <f t="shared" si="147"/>
        <v>-2.8071775875166138</v>
      </c>
      <c r="L586" s="217">
        <f t="shared" si="163"/>
        <v>14.892237625254223</v>
      </c>
      <c r="M586" s="217">
        <f t="shared" si="163"/>
        <v>4.7071310612685027</v>
      </c>
      <c r="N586" s="284">
        <f t="shared" si="148"/>
        <v>18.594679361803692</v>
      </c>
      <c r="O586" s="217">
        <f t="shared" si="168"/>
        <v>4.7136235307434635</v>
      </c>
      <c r="P586" s="284">
        <f t="shared" si="150"/>
        <v>7.0951459344139742</v>
      </c>
      <c r="Q586" s="217">
        <f t="shared" si="151"/>
        <v>2.0558673025154177</v>
      </c>
      <c r="R586" s="284">
        <f t="shared" si="141"/>
        <v>28.209393495596668</v>
      </c>
      <c r="S586" s="284">
        <f t="shared" si="142"/>
        <v>-4.7031811881846508</v>
      </c>
      <c r="T586" s="217">
        <f t="shared" si="164"/>
        <v>4.7550577027076031</v>
      </c>
      <c r="U586" s="217">
        <f t="shared" si="152"/>
        <v>8.8869894991352787</v>
      </c>
      <c r="V586" s="217">
        <f t="shared" si="153"/>
        <v>0.26383820674925129</v>
      </c>
      <c r="W586" s="217">
        <f t="shared" si="165"/>
        <v>4.7961360982549994</v>
      </c>
      <c r="X586" s="217">
        <f t="shared" si="166"/>
        <v>4.7304520113350152</v>
      </c>
      <c r="Y586" s="217">
        <f t="shared" si="158"/>
        <v>10.026447593820265</v>
      </c>
      <c r="Z586" s="217">
        <f t="shared" si="159"/>
        <v>-0.93987333773487247</v>
      </c>
      <c r="AA586" s="217">
        <f t="shared" si="167"/>
        <v>4.7304520113350152</v>
      </c>
      <c r="AB586" s="217">
        <f t="shared" si="160"/>
        <v>10.026447593820265</v>
      </c>
      <c r="AC586" s="217">
        <f t="shared" si="161"/>
        <v>-0.93987333773487247</v>
      </c>
      <c r="AD586" s="217">
        <f t="shared" si="162"/>
        <v>4.7961360982549994</v>
      </c>
      <c r="AE586" s="217">
        <f t="shared" si="154"/>
        <v>0.45333770499370019</v>
      </c>
      <c r="AF586" s="217">
        <f t="shared" si="155"/>
        <v>-0.46704075474210427</v>
      </c>
      <c r="AG586" s="217">
        <f t="shared" si="149"/>
        <v>4.7961360982549994</v>
      </c>
      <c r="AH586" s="284">
        <f t="shared" si="156"/>
        <v>5.391667183082216E-2</v>
      </c>
      <c r="AI586" s="284">
        <f t="shared" si="157"/>
        <v>-1.8392049016782153E-3</v>
      </c>
    </row>
    <row r="587" spans="1:35" x14ac:dyDescent="0.25">
      <c r="A587" s="283">
        <v>2028</v>
      </c>
      <c r="B587" s="283">
        <v>7</v>
      </c>
      <c r="C587" s="217">
        <f>VLOOKUP(A587,Annual_Price!A:R,18,FALSE)*C575</f>
        <v>15.093403844687961</v>
      </c>
      <c r="D587" s="217">
        <f>C587/Economics!E587</f>
        <v>4.7131656101713846</v>
      </c>
      <c r="E587" s="217">
        <f t="shared" si="143"/>
        <v>4.7246898776138053</v>
      </c>
      <c r="F587" s="217">
        <f>C587/C$311</f>
        <v>1.6841955883693092</v>
      </c>
      <c r="G587" s="217">
        <f>D587/D$311</f>
        <v>1.0339547834037999</v>
      </c>
      <c r="H587" s="284">
        <f t="shared" si="144"/>
        <v>27.976264803970825</v>
      </c>
      <c r="I587" s="284">
        <f t="shared" si="145"/>
        <v>-4.539175478571801</v>
      </c>
      <c r="J587" s="284">
        <f t="shared" si="146"/>
        <v>11.873576467238728</v>
      </c>
      <c r="K587" s="284">
        <f t="shared" si="147"/>
        <v>-2.8176124638060425</v>
      </c>
      <c r="L587" s="217">
        <f t="shared" si="163"/>
        <v>14.933736958198443</v>
      </c>
      <c r="M587" s="217">
        <f t="shared" si="163"/>
        <v>4.7114490865687557</v>
      </c>
      <c r="N587" s="284">
        <f t="shared" si="148"/>
        <v>18.636178694747912</v>
      </c>
      <c r="O587" s="217">
        <f t="shared" si="168"/>
        <v>4.7136235307434635</v>
      </c>
      <c r="P587" s="284">
        <f t="shared" si="150"/>
        <v>7.0994639597142273</v>
      </c>
      <c r="Q587" s="217">
        <f t="shared" si="151"/>
        <v>2.0558673025154177</v>
      </c>
      <c r="R587" s="284">
        <f t="shared" si="141"/>
        <v>28.209393495596668</v>
      </c>
      <c r="S587" s="284">
        <f t="shared" si="142"/>
        <v>-4.7086627714554066</v>
      </c>
      <c r="T587" s="217">
        <f t="shared" si="164"/>
        <v>4.7356741664937347</v>
      </c>
      <c r="U587" s="217">
        <f t="shared" si="152"/>
        <v>8.8869894991352787</v>
      </c>
      <c r="V587" s="217">
        <f t="shared" si="153"/>
        <v>0.24445467053538295</v>
      </c>
      <c r="W587" s="217">
        <f t="shared" si="165"/>
        <v>4.7961360982549994</v>
      </c>
      <c r="X587" s="217">
        <f t="shared" si="166"/>
        <v>4.7183830483160989</v>
      </c>
      <c r="Y587" s="217">
        <f t="shared" si="158"/>
        <v>10.026447593820265</v>
      </c>
      <c r="Z587" s="217">
        <f t="shared" si="159"/>
        <v>-0.95194230075378883</v>
      </c>
      <c r="AA587" s="217">
        <f t="shared" si="167"/>
        <v>4.7183830483160989</v>
      </c>
      <c r="AB587" s="217">
        <f t="shared" si="160"/>
        <v>10.026447593820265</v>
      </c>
      <c r="AC587" s="217">
        <f t="shared" si="161"/>
        <v>-0.95194230075378883</v>
      </c>
      <c r="AD587" s="217">
        <f t="shared" si="162"/>
        <v>4.7961360982549994</v>
      </c>
      <c r="AE587" s="217">
        <f t="shared" si="154"/>
        <v>0.45333770499370019</v>
      </c>
      <c r="AF587" s="217">
        <f t="shared" si="155"/>
        <v>-0.46377258128312882</v>
      </c>
      <c r="AG587" s="217">
        <f t="shared" si="149"/>
        <v>4.7961360982549994</v>
      </c>
      <c r="AH587" s="284">
        <f t="shared" si="156"/>
        <v>5.391667183082216E-2</v>
      </c>
      <c r="AI587" s="284">
        <f t="shared" si="157"/>
        <v>-2.1003682277909164E-3</v>
      </c>
    </row>
    <row r="588" spans="1:35" x14ac:dyDescent="0.25">
      <c r="A588" s="283">
        <v>2028</v>
      </c>
      <c r="B588" s="283">
        <v>8</v>
      </c>
      <c r="C588" s="217">
        <f>VLOOKUP(A588,Annual_Price!A:R,18,FALSE)*C576</f>
        <v>15.103508900376225</v>
      </c>
      <c r="D588" s="217">
        <f>C588/Economics!E588</f>
        <v>4.7074969025234337</v>
      </c>
      <c r="E588" s="217">
        <f t="shared" si="143"/>
        <v>4.7147543330518777</v>
      </c>
      <c r="F588" s="217">
        <f>C588/C$312</f>
        <v>1.6820691345258059</v>
      </c>
      <c r="G588" s="217">
        <f>D588/D$312</f>
        <v>1.0349159330402169</v>
      </c>
      <c r="H588" s="284">
        <f t="shared" si="144"/>
        <v>27.986369859659089</v>
      </c>
      <c r="I588" s="284">
        <f t="shared" si="145"/>
        <v>-4.539175478571801</v>
      </c>
      <c r="J588" s="284">
        <f t="shared" si="146"/>
        <v>11.873576467238728</v>
      </c>
      <c r="K588" s="284">
        <f t="shared" si="147"/>
        <v>-2.8232811714539934</v>
      </c>
      <c r="L588" s="217">
        <f t="shared" si="163"/>
        <v>14.975264075006045</v>
      </c>
      <c r="M588" s="217">
        <f t="shared" si="163"/>
        <v>4.7157554926023035</v>
      </c>
      <c r="N588" s="284">
        <f t="shared" si="148"/>
        <v>18.677705811555512</v>
      </c>
      <c r="O588" s="217">
        <f t="shared" si="168"/>
        <v>4.7136235307434635</v>
      </c>
      <c r="P588" s="284">
        <f t="shared" si="150"/>
        <v>7.1037703657477751</v>
      </c>
      <c r="Q588" s="217">
        <f t="shared" si="151"/>
        <v>2.0558673025154177</v>
      </c>
      <c r="R588" s="284">
        <f t="shared" si="141"/>
        <v>28.219498551284932</v>
      </c>
      <c r="S588" s="284">
        <f t="shared" si="142"/>
        <v>-4.7086627714554066</v>
      </c>
      <c r="T588" s="217">
        <f t="shared" si="164"/>
        <v>4.7203916338412126</v>
      </c>
      <c r="U588" s="217">
        <f t="shared" si="152"/>
        <v>8.8869894991352787</v>
      </c>
      <c r="V588" s="217">
        <f t="shared" si="153"/>
        <v>0.22917213788286084</v>
      </c>
      <c r="W588" s="217">
        <f t="shared" si="165"/>
        <v>4.7961360982549994</v>
      </c>
      <c r="X588" s="217">
        <f t="shared" si="166"/>
        <v>4.7103312563474091</v>
      </c>
      <c r="Y588" s="217">
        <f t="shared" si="158"/>
        <v>10.026447593820265</v>
      </c>
      <c r="Z588" s="217">
        <f t="shared" si="159"/>
        <v>-0.9599940927224786</v>
      </c>
      <c r="AA588" s="217">
        <f t="shared" si="167"/>
        <v>4.7103312563474091</v>
      </c>
      <c r="AB588" s="217">
        <f t="shared" si="160"/>
        <v>10.026447593820265</v>
      </c>
      <c r="AC588" s="217">
        <f t="shared" si="161"/>
        <v>-0.9599940927224786</v>
      </c>
      <c r="AD588" s="217">
        <f t="shared" si="162"/>
        <v>4.7961360982549994</v>
      </c>
      <c r="AE588" s="217">
        <f t="shared" si="154"/>
        <v>0.45333770499370019</v>
      </c>
      <c r="AF588" s="217">
        <f t="shared" si="155"/>
        <v>-0.4590064126416511</v>
      </c>
      <c r="AG588" s="217">
        <f t="shared" si="149"/>
        <v>4.7961360982549994</v>
      </c>
      <c r="AH588" s="284">
        <f t="shared" si="156"/>
        <v>5.391667183082216E-2</v>
      </c>
      <c r="AI588" s="284">
        <f t="shared" si="157"/>
        <v>-2.2397994282465916E-3</v>
      </c>
    </row>
    <row r="589" spans="1:35" x14ac:dyDescent="0.25">
      <c r="A589" s="283">
        <v>2028</v>
      </c>
      <c r="B589" s="283">
        <v>9</v>
      </c>
      <c r="C589" s="217">
        <f>VLOOKUP(A589,Annual_Price!A:R,18,FALSE)*C577</f>
        <v>15.093262571023402</v>
      </c>
      <c r="D589" s="217">
        <f>C589/Economics!E589</f>
        <v>4.6955914325083903</v>
      </c>
      <c r="E589" s="217">
        <f t="shared" si="143"/>
        <v>4.7054179817344028</v>
      </c>
      <c r="F589" s="217">
        <f>C589/C$313</f>
        <v>1.6849404757270319</v>
      </c>
      <c r="G589" s="217">
        <f>D589/D$313</f>
        <v>1.0379024083485668</v>
      </c>
      <c r="H589" s="284">
        <f t="shared" si="144"/>
        <v>27.986369859659089</v>
      </c>
      <c r="I589" s="284">
        <f t="shared" si="145"/>
        <v>-4.5494218079246238</v>
      </c>
      <c r="J589" s="284">
        <f t="shared" si="146"/>
        <v>11.873576467238728</v>
      </c>
      <c r="K589" s="284">
        <f t="shared" si="147"/>
        <v>-2.8351866414690368</v>
      </c>
      <c r="L589" s="217">
        <f t="shared" si="163"/>
        <v>15.016763019518143</v>
      </c>
      <c r="M589" s="217">
        <f t="shared" si="163"/>
        <v>4.7200506975747709</v>
      </c>
      <c r="N589" s="284">
        <f t="shared" si="148"/>
        <v>18.719204756067612</v>
      </c>
      <c r="O589" s="217">
        <f t="shared" si="168"/>
        <v>4.7136235307434635</v>
      </c>
      <c r="P589" s="284">
        <f t="shared" si="150"/>
        <v>7.1080655707202425</v>
      </c>
      <c r="Q589" s="217">
        <f t="shared" si="151"/>
        <v>2.0558673025154177</v>
      </c>
      <c r="R589" s="284">
        <f t="shared" si="141"/>
        <v>28.219498551284932</v>
      </c>
      <c r="S589" s="284">
        <f t="shared" si="142"/>
        <v>-4.7189091008082293</v>
      </c>
      <c r="T589" s="217">
        <f t="shared" si="164"/>
        <v>4.7099636079160057</v>
      </c>
      <c r="U589" s="217">
        <f t="shared" si="152"/>
        <v>8.8869894991352787</v>
      </c>
      <c r="V589" s="217">
        <f t="shared" si="153"/>
        <v>0.21874411195765386</v>
      </c>
      <c r="W589" s="217">
        <f t="shared" si="165"/>
        <v>4.7961360982549994</v>
      </c>
      <c r="X589" s="217">
        <f t="shared" si="166"/>
        <v>4.7015441675159124</v>
      </c>
      <c r="Y589" s="217">
        <f t="shared" si="158"/>
        <v>10.026447593820265</v>
      </c>
      <c r="Z589" s="217">
        <f t="shared" si="159"/>
        <v>-0.9687811815539753</v>
      </c>
      <c r="AA589" s="217">
        <f t="shared" si="167"/>
        <v>4.7015441675159124</v>
      </c>
      <c r="AB589" s="217">
        <f t="shared" si="160"/>
        <v>10.026447593820265</v>
      </c>
      <c r="AC589" s="217">
        <f t="shared" si="161"/>
        <v>-0.9687811815539753</v>
      </c>
      <c r="AD589" s="217">
        <f t="shared" si="162"/>
        <v>4.7961360982549994</v>
      </c>
      <c r="AE589" s="217">
        <f t="shared" si="154"/>
        <v>0.45333770499370019</v>
      </c>
      <c r="AF589" s="217">
        <f t="shared" si="155"/>
        <v>-0.46524317500874357</v>
      </c>
      <c r="AG589" s="217">
        <f t="shared" si="149"/>
        <v>4.7961360982549994</v>
      </c>
      <c r="AH589" s="284">
        <f t="shared" si="156"/>
        <v>5.391667183082216E-2</v>
      </c>
      <c r="AI589" s="284">
        <f t="shared" si="157"/>
        <v>-2.3742121611949329E-3</v>
      </c>
    </row>
    <row r="590" spans="1:35" x14ac:dyDescent="0.25">
      <c r="A590" s="283">
        <v>2028</v>
      </c>
      <c r="B590" s="283">
        <v>10</v>
      </c>
      <c r="C590" s="217">
        <f>VLOOKUP(A590,Annual_Price!A:R,18,FALSE)*C578</f>
        <v>15.15740369012169</v>
      </c>
      <c r="D590" s="217">
        <f>C590/Economics!E590</f>
        <v>4.7070606482949167</v>
      </c>
      <c r="E590" s="217">
        <f t="shared" si="143"/>
        <v>4.7033829944422472</v>
      </c>
      <c r="F590" s="217">
        <f>C590/C$314</f>
        <v>1.702347264367055</v>
      </c>
      <c r="G590" s="217">
        <f>D590/D$314</f>
        <v>1.0490296457708361</v>
      </c>
      <c r="H590" s="284">
        <f t="shared" si="144"/>
        <v>28.050510978757377</v>
      </c>
      <c r="I590" s="284">
        <f t="shared" si="145"/>
        <v>-4.5494218079246238</v>
      </c>
      <c r="J590" s="284">
        <f t="shared" si="146"/>
        <v>11.885045683025254</v>
      </c>
      <c r="K590" s="284">
        <f t="shared" si="147"/>
        <v>-2.8351866414690368</v>
      </c>
      <c r="L590" s="217">
        <f t="shared" si="163"/>
        <v>15.058438320118258</v>
      </c>
      <c r="M590" s="217">
        <f t="shared" si="163"/>
        <v>4.7243612620472915</v>
      </c>
      <c r="N590" s="284">
        <f t="shared" si="148"/>
        <v>18.760880056667727</v>
      </c>
      <c r="O590" s="217">
        <f t="shared" si="168"/>
        <v>4.7136235307434635</v>
      </c>
      <c r="P590" s="284">
        <f t="shared" si="150"/>
        <v>7.112376135192763</v>
      </c>
      <c r="Q590" s="217">
        <f t="shared" si="151"/>
        <v>2.0558673025154177</v>
      </c>
      <c r="R590" s="284">
        <f t="shared" si="141"/>
        <v>28.28363967038322</v>
      </c>
      <c r="S590" s="284">
        <f t="shared" si="142"/>
        <v>-4.7189091008082293</v>
      </c>
      <c r="T590" s="217">
        <f t="shared" si="164"/>
        <v>4.7058286483745313</v>
      </c>
      <c r="U590" s="217">
        <f t="shared" si="152"/>
        <v>8.8869894991352787</v>
      </c>
      <c r="V590" s="217">
        <f t="shared" si="153"/>
        <v>0.2146091524161795</v>
      </c>
      <c r="W590" s="217">
        <f t="shared" si="165"/>
        <v>4.7961360982549994</v>
      </c>
      <c r="X590" s="217">
        <f t="shared" si="166"/>
        <v>4.7013260404016535</v>
      </c>
      <c r="Y590" s="217">
        <f t="shared" si="158"/>
        <v>10.026447593820265</v>
      </c>
      <c r="Z590" s="217">
        <f t="shared" si="159"/>
        <v>-0.96899930866823425</v>
      </c>
      <c r="AA590" s="217">
        <f t="shared" si="167"/>
        <v>4.7013260404016535</v>
      </c>
      <c r="AB590" s="217">
        <f t="shared" si="160"/>
        <v>10.026447593820265</v>
      </c>
      <c r="AC590" s="217">
        <f t="shared" si="161"/>
        <v>-0.96899930866823425</v>
      </c>
      <c r="AD590" s="217">
        <f t="shared" si="162"/>
        <v>4.7961360982549994</v>
      </c>
      <c r="AE590" s="217">
        <f t="shared" si="154"/>
        <v>0.45333770499370019</v>
      </c>
      <c r="AF590" s="217">
        <f t="shared" si="155"/>
        <v>-0.44186848920717381</v>
      </c>
      <c r="AG590" s="217">
        <f t="shared" si="149"/>
        <v>4.7961360982549994</v>
      </c>
      <c r="AH590" s="284">
        <f t="shared" si="156"/>
        <v>5.391667183082216E-2</v>
      </c>
      <c r="AI590" s="284">
        <f t="shared" si="157"/>
        <v>-2.1898981605898982E-3</v>
      </c>
    </row>
    <row r="591" spans="1:35" x14ac:dyDescent="0.25">
      <c r="A591" s="283">
        <v>2028</v>
      </c>
      <c r="B591" s="283">
        <v>11</v>
      </c>
      <c r="C591" s="217">
        <f>VLOOKUP(A591,Annual_Price!A:R,18,FALSE)*C579</f>
        <v>15.1829344352891</v>
      </c>
      <c r="D591" s="217">
        <f>C591/Economics!E591</f>
        <v>4.7060967548939399</v>
      </c>
      <c r="E591" s="217">
        <f t="shared" si="143"/>
        <v>4.7029162785657492</v>
      </c>
      <c r="F591" s="217">
        <f>C591/C$315</f>
        <v>1.6844494282728846</v>
      </c>
      <c r="G591" s="217">
        <f>D591/D$315</f>
        <v>1.0378682636385497</v>
      </c>
      <c r="H591" s="284">
        <f t="shared" si="144"/>
        <v>28.076041723924789</v>
      </c>
      <c r="I591" s="284">
        <f t="shared" si="145"/>
        <v>-4.5494218079246238</v>
      </c>
      <c r="J591" s="284">
        <f t="shared" si="146"/>
        <v>11.885045683025254</v>
      </c>
      <c r="K591" s="284">
        <f t="shared" si="147"/>
        <v>-2.8361505348700136</v>
      </c>
      <c r="L591" s="217">
        <f t="shared" si="163"/>
        <v>15.10018381753447</v>
      </c>
      <c r="M591" s="217">
        <f t="shared" si="163"/>
        <v>4.7286801709987047</v>
      </c>
      <c r="N591" s="284">
        <f t="shared" si="148"/>
        <v>18.802625554083939</v>
      </c>
      <c r="O591" s="217">
        <f t="shared" si="168"/>
        <v>4.7136235307434635</v>
      </c>
      <c r="P591" s="284">
        <f t="shared" si="150"/>
        <v>7.1166950441441763</v>
      </c>
      <c r="Q591" s="217">
        <f t="shared" si="151"/>
        <v>2.0558673025154177</v>
      </c>
      <c r="R591" s="284">
        <f t="shared" si="141"/>
        <v>28.309170415550632</v>
      </c>
      <c r="S591" s="284">
        <f t="shared" si="142"/>
        <v>-4.7189091008082293</v>
      </c>
      <c r="T591" s="217">
        <f t="shared" si="164"/>
        <v>4.7040614345551699</v>
      </c>
      <c r="U591" s="217">
        <f t="shared" si="152"/>
        <v>8.8869894991352787</v>
      </c>
      <c r="V591" s="217">
        <f t="shared" si="153"/>
        <v>0.2128419385968181</v>
      </c>
      <c r="W591" s="217">
        <f t="shared" si="165"/>
        <v>4.7961360982549994</v>
      </c>
      <c r="X591" s="217">
        <f t="shared" si="166"/>
        <v>4.7065787015944283</v>
      </c>
      <c r="Y591" s="217">
        <f t="shared" si="158"/>
        <v>10.031700255013039</v>
      </c>
      <c r="Z591" s="217">
        <f t="shared" si="159"/>
        <v>-0.96899930866823425</v>
      </c>
      <c r="AA591" s="217">
        <f t="shared" si="167"/>
        <v>4.7065787015944283</v>
      </c>
      <c r="AB591" s="217">
        <f t="shared" si="160"/>
        <v>10.031700255013039</v>
      </c>
      <c r="AC591" s="217">
        <f t="shared" si="161"/>
        <v>-0.96899930866823425</v>
      </c>
      <c r="AD591" s="217">
        <f t="shared" si="162"/>
        <v>4.7961360982549994</v>
      </c>
      <c r="AE591" s="217">
        <f t="shared" si="154"/>
        <v>0.45333770499370019</v>
      </c>
      <c r="AF591" s="217">
        <f t="shared" si="155"/>
        <v>-0.45430159839467699</v>
      </c>
      <c r="AG591" s="217">
        <f t="shared" si="149"/>
        <v>4.7961360982549994</v>
      </c>
      <c r="AH591" s="284">
        <f t="shared" si="156"/>
        <v>5.391667183082216E-2</v>
      </c>
      <c r="AI591" s="284">
        <f t="shared" si="157"/>
        <v>-2.089764413860884E-3</v>
      </c>
    </row>
    <row r="592" spans="1:35" x14ac:dyDescent="0.25">
      <c r="A592" s="283">
        <v>2028</v>
      </c>
      <c r="B592" s="283">
        <v>12</v>
      </c>
      <c r="C592" s="217">
        <f>VLOOKUP(A592,Annual_Price!A:R,18,FALSE)*C580</f>
        <v>15.143106614903067</v>
      </c>
      <c r="D592" s="217">
        <f>C592/Economics!E592</f>
        <v>4.6851005230313874</v>
      </c>
      <c r="E592" s="217">
        <f t="shared" si="143"/>
        <v>4.6994193087400813</v>
      </c>
      <c r="F592" s="217">
        <f>C592/C$316</f>
        <v>1.7107431001335629</v>
      </c>
      <c r="G592" s="217">
        <f>D592/D$316</f>
        <v>1.053777492810366</v>
      </c>
      <c r="H592" s="284">
        <f t="shared" si="144"/>
        <v>28.076041723924789</v>
      </c>
      <c r="I592" s="284">
        <f t="shared" si="145"/>
        <v>-4.5892496283106574</v>
      </c>
      <c r="J592" s="284">
        <f t="shared" si="146"/>
        <v>11.885045683025254</v>
      </c>
      <c r="K592" s="284">
        <f t="shared" si="147"/>
        <v>-2.8571467667325661</v>
      </c>
      <c r="L592" s="217">
        <f t="shared" si="163"/>
        <v>15.141819808308206</v>
      </c>
      <c r="M592" s="217">
        <f t="shared" si="163"/>
        <v>4.7329899156857032</v>
      </c>
      <c r="N592" s="284">
        <f t="shared" si="148"/>
        <v>18.844261544857673</v>
      </c>
      <c r="O592" s="217">
        <f t="shared" si="168"/>
        <v>4.7136235307434635</v>
      </c>
      <c r="P592" s="284">
        <f t="shared" si="150"/>
        <v>7.1210047888311747</v>
      </c>
      <c r="Q592" s="217">
        <f t="shared" si="151"/>
        <v>2.0558673025154177</v>
      </c>
      <c r="R592" s="284">
        <f t="shared" si="141"/>
        <v>28.309170415550632</v>
      </c>
      <c r="S592" s="284">
        <f t="shared" si="142"/>
        <v>-4.7587369211942629</v>
      </c>
      <c r="T592" s="217">
        <f t="shared" si="164"/>
        <v>4.698462339682159</v>
      </c>
      <c r="U592" s="217">
        <f t="shared" si="152"/>
        <v>8.8869894991352787</v>
      </c>
      <c r="V592" s="217">
        <f t="shared" si="153"/>
        <v>0.20724284372380719</v>
      </c>
      <c r="W592" s="217">
        <f t="shared" si="165"/>
        <v>4.7961360982549994</v>
      </c>
      <c r="X592" s="217">
        <f t="shared" si="166"/>
        <v>4.6955986389626636</v>
      </c>
      <c r="Y592" s="217">
        <f t="shared" si="158"/>
        <v>10.031700255013039</v>
      </c>
      <c r="Z592" s="217">
        <f t="shared" si="159"/>
        <v>-0.9799793712999989</v>
      </c>
      <c r="AA592" s="217">
        <f t="shared" si="167"/>
        <v>4.6955986389626636</v>
      </c>
      <c r="AB592" s="217">
        <f t="shared" si="160"/>
        <v>10.031700255013039</v>
      </c>
      <c r="AC592" s="217">
        <f t="shared" si="161"/>
        <v>-0.9799793712999989</v>
      </c>
      <c r="AD592" s="217">
        <f t="shared" si="162"/>
        <v>4.7961360982549994</v>
      </c>
      <c r="AE592" s="217">
        <f t="shared" si="154"/>
        <v>0.45333770499370019</v>
      </c>
      <c r="AF592" s="217">
        <f t="shared" si="155"/>
        <v>-0.47433393685625269</v>
      </c>
      <c r="AG592" s="217">
        <f t="shared" si="149"/>
        <v>4.7961360982549994</v>
      </c>
      <c r="AH592" s="284">
        <f t="shared" si="156"/>
        <v>5.391667183082216E-2</v>
      </c>
      <c r="AI592" s="284">
        <f t="shared" si="157"/>
        <v>-2.1997355868466073E-3</v>
      </c>
    </row>
    <row r="593" spans="1:35" x14ac:dyDescent="0.25">
      <c r="A593" s="283">
        <v>2029</v>
      </c>
      <c r="B593" s="283">
        <v>1</v>
      </c>
      <c r="C593" s="217">
        <f>VLOOKUP(A593,Annual_Price!A:R,18,FALSE)*C581</f>
        <v>15.086558489963512</v>
      </c>
      <c r="D593" s="217">
        <f>C593/Economics!E593</f>
        <v>4.6586975676494404</v>
      </c>
      <c r="E593" s="217">
        <f t="shared" si="143"/>
        <v>4.6832982818582556</v>
      </c>
      <c r="F593" s="217">
        <f>C593/C$305</f>
        <v>1.7330837474107701</v>
      </c>
      <c r="G593" s="217">
        <f>D593/D$305</f>
        <v>1.0294937306110212</v>
      </c>
      <c r="H593" s="284">
        <f t="shared" si="144"/>
        <v>28.076041723924789</v>
      </c>
      <c r="I593" s="284">
        <f t="shared" si="145"/>
        <v>-4.6457977532502124</v>
      </c>
      <c r="J593" s="284">
        <f t="shared" si="146"/>
        <v>11.885045683025254</v>
      </c>
      <c r="K593" s="284">
        <f t="shared" si="147"/>
        <v>-2.883549722114513</v>
      </c>
      <c r="L593" s="217">
        <f t="shared" si="163"/>
        <v>15.14165309974249</v>
      </c>
      <c r="M593" s="217">
        <f t="shared" si="163"/>
        <v>4.7241313623465251</v>
      </c>
      <c r="N593" s="284">
        <f t="shared" si="148"/>
        <v>18.844261544857673</v>
      </c>
      <c r="O593" s="217">
        <f t="shared" si="168"/>
        <v>4.7134568221777471</v>
      </c>
      <c r="P593" s="284">
        <f t="shared" si="150"/>
        <v>7.1210047888311747</v>
      </c>
      <c r="Q593" s="217">
        <f t="shared" si="151"/>
        <v>2.0470087491762397</v>
      </c>
      <c r="R593" s="284">
        <f t="shared" si="141"/>
        <v>28.309170415550632</v>
      </c>
      <c r="S593" s="284">
        <f t="shared" si="142"/>
        <v>-4.8152850461338179</v>
      </c>
      <c r="T593" s="217">
        <f t="shared" si="164"/>
        <v>4.6892388734674206</v>
      </c>
      <c r="U593" s="217">
        <f t="shared" si="152"/>
        <v>8.8869894991352787</v>
      </c>
      <c r="V593" s="217">
        <f t="shared" si="153"/>
        <v>0.19801937750906884</v>
      </c>
      <c r="W593" s="217">
        <f t="shared" si="165"/>
        <v>4.7961360982549994</v>
      </c>
      <c r="X593" s="217">
        <f t="shared" si="166"/>
        <v>4.6718990453404139</v>
      </c>
      <c r="Y593" s="217">
        <f t="shared" si="158"/>
        <v>10.031700255013039</v>
      </c>
      <c r="Z593" s="217">
        <f t="shared" si="159"/>
        <v>-1.0036789649222486</v>
      </c>
      <c r="AA593" s="217">
        <f t="shared" si="167"/>
        <v>4.6718990453404139</v>
      </c>
      <c r="AB593" s="217">
        <f t="shared" si="160"/>
        <v>10.031700255013039</v>
      </c>
      <c r="AC593" s="217">
        <f t="shared" si="161"/>
        <v>-1.0036789649222486</v>
      </c>
      <c r="AD593" s="217">
        <f t="shared" si="162"/>
        <v>4.7906997550268544</v>
      </c>
      <c r="AE593" s="217">
        <f t="shared" si="154"/>
        <v>0.44790136176555517</v>
      </c>
      <c r="AF593" s="217">
        <f t="shared" si="155"/>
        <v>-0.4743043171475021</v>
      </c>
      <c r="AG593" s="217">
        <f t="shared" si="149"/>
        <v>4.7961360982549994</v>
      </c>
      <c r="AH593" s="284">
        <f t="shared" si="156"/>
        <v>5.391667183082216E-2</v>
      </c>
      <c r="AI593" s="284">
        <f t="shared" si="157"/>
        <v>-0.16021931190095184</v>
      </c>
    </row>
    <row r="594" spans="1:35" x14ac:dyDescent="0.25">
      <c r="A594" s="283">
        <v>2029</v>
      </c>
      <c r="B594" s="283">
        <v>2</v>
      </c>
      <c r="C594" s="217">
        <f>VLOOKUP(A594,Annual_Price!A:R,18,FALSE)*C582</f>
        <v>15.214220619908172</v>
      </c>
      <c r="D594" s="217">
        <f>C594/Economics!E594</f>
        <v>4.6891891046574257</v>
      </c>
      <c r="E594" s="217">
        <f t="shared" si="143"/>
        <v>4.6776623984460848</v>
      </c>
      <c r="F594" s="217">
        <f>C594/C$306</f>
        <v>1.7178098068214778</v>
      </c>
      <c r="G594" s="217">
        <f>D594/D$306</f>
        <v>1.0199761089497279</v>
      </c>
      <c r="H594" s="284">
        <f t="shared" si="144"/>
        <v>28.203703853869449</v>
      </c>
      <c r="I594" s="284">
        <f t="shared" si="145"/>
        <v>-4.6457977532502124</v>
      </c>
      <c r="J594" s="284">
        <f t="shared" si="146"/>
        <v>11.91553722003324</v>
      </c>
      <c r="K594" s="284">
        <f t="shared" si="147"/>
        <v>-2.883549722114513</v>
      </c>
      <c r="L594" s="217">
        <f t="shared" si="163"/>
        <v>15.141484980492512</v>
      </c>
      <c r="M594" s="217">
        <f t="shared" si="163"/>
        <v>4.7152191128800611</v>
      </c>
      <c r="N594" s="284">
        <f t="shared" si="148"/>
        <v>18.844261544857673</v>
      </c>
      <c r="O594" s="217">
        <f t="shared" si="168"/>
        <v>4.7132887029277697</v>
      </c>
      <c r="P594" s="284">
        <f t="shared" si="150"/>
        <v>7.1210047888311747</v>
      </c>
      <c r="Q594" s="217">
        <f t="shared" si="151"/>
        <v>2.0380964997097757</v>
      </c>
      <c r="R594" s="284">
        <f t="shared" si="141"/>
        <v>28.436832545495292</v>
      </c>
      <c r="S594" s="284">
        <f t="shared" si="142"/>
        <v>-4.8152850461338179</v>
      </c>
      <c r="T594" s="217">
        <f t="shared" si="164"/>
        <v>4.6847709875580481</v>
      </c>
      <c r="U594" s="217">
        <f t="shared" si="152"/>
        <v>8.8869894991352787</v>
      </c>
      <c r="V594" s="217">
        <f t="shared" si="153"/>
        <v>0.19355149159969631</v>
      </c>
      <c r="W594" s="217">
        <f t="shared" si="165"/>
        <v>4.7906997550268544</v>
      </c>
      <c r="X594" s="217">
        <f t="shared" si="166"/>
        <v>4.6739433361534335</v>
      </c>
      <c r="Y594" s="217">
        <f t="shared" si="158"/>
        <v>10.033744545826059</v>
      </c>
      <c r="Z594" s="217">
        <f t="shared" si="159"/>
        <v>-1.0036789649222486</v>
      </c>
      <c r="AA594" s="217">
        <f t="shared" si="167"/>
        <v>4.6739433361534335</v>
      </c>
      <c r="AB594" s="217">
        <f t="shared" si="160"/>
        <v>10.033744545826059</v>
      </c>
      <c r="AC594" s="217">
        <f t="shared" si="161"/>
        <v>-1.0036789649222486</v>
      </c>
      <c r="AD594" s="217">
        <f t="shared" si="162"/>
        <v>4.7686270331335257</v>
      </c>
      <c r="AE594" s="217">
        <f t="shared" si="154"/>
        <v>0.42582863987222641</v>
      </c>
      <c r="AF594" s="217">
        <f t="shared" si="155"/>
        <v>-0.39533710286424117</v>
      </c>
      <c r="AG594" s="217">
        <f t="shared" si="149"/>
        <v>4.7906997550268544</v>
      </c>
      <c r="AH594" s="284">
        <f t="shared" si="156"/>
        <v>2.5699547307284298E-2</v>
      </c>
      <c r="AI594" s="284">
        <f t="shared" si="157"/>
        <v>-0.13264654090485806</v>
      </c>
    </row>
    <row r="595" spans="1:35" x14ac:dyDescent="0.25">
      <c r="A595" s="283">
        <v>2029</v>
      </c>
      <c r="B595" s="283">
        <v>3</v>
      </c>
      <c r="C595" s="217">
        <f>VLOOKUP(A595,Annual_Price!A:R,18,FALSE)*C583</f>
        <v>15.224085375019282</v>
      </c>
      <c r="D595" s="217">
        <f>C595/Economics!E595</f>
        <v>4.684198161584705</v>
      </c>
      <c r="E595" s="217">
        <f t="shared" si="143"/>
        <v>4.677361611297191</v>
      </c>
      <c r="F595" s="217">
        <f>C595/C$307</f>
        <v>1.6954165034875219</v>
      </c>
      <c r="G595" s="217">
        <f>D595/D$307</f>
        <v>1.0069151908913707</v>
      </c>
      <c r="H595" s="284">
        <f t="shared" si="144"/>
        <v>28.213568608980559</v>
      </c>
      <c r="I595" s="284">
        <f t="shared" si="145"/>
        <v>-4.6457977532502124</v>
      </c>
      <c r="J595" s="284">
        <f t="shared" si="146"/>
        <v>11.91553722003324</v>
      </c>
      <c r="K595" s="284">
        <f t="shared" si="147"/>
        <v>-2.8885406651872336</v>
      </c>
      <c r="L595" s="217">
        <f t="shared" si="163"/>
        <v>15.141316752235623</v>
      </c>
      <c r="M595" s="217">
        <f t="shared" si="163"/>
        <v>4.706343980093215</v>
      </c>
      <c r="N595" s="284">
        <f t="shared" si="148"/>
        <v>18.844261544857673</v>
      </c>
      <c r="O595" s="217">
        <f t="shared" si="168"/>
        <v>4.7131204746708804</v>
      </c>
      <c r="P595" s="284">
        <f t="shared" si="150"/>
        <v>7.1210047888311747</v>
      </c>
      <c r="Q595" s="217">
        <f t="shared" si="151"/>
        <v>2.0292213669229295</v>
      </c>
      <c r="R595" s="284">
        <f t="shared" si="141"/>
        <v>28.446697300606402</v>
      </c>
      <c r="S595" s="284">
        <f t="shared" si="142"/>
        <v>-4.8152850461338179</v>
      </c>
      <c r="T595" s="217">
        <f t="shared" si="164"/>
        <v>4.6792963392307403</v>
      </c>
      <c r="U595" s="217">
        <f t="shared" si="152"/>
        <v>8.8869894991352787</v>
      </c>
      <c r="V595" s="217">
        <f t="shared" si="153"/>
        <v>0.18807684327238849</v>
      </c>
      <c r="W595" s="217">
        <f t="shared" si="165"/>
        <v>4.7686270331335257</v>
      </c>
      <c r="X595" s="217">
        <f t="shared" si="166"/>
        <v>4.6866936331210649</v>
      </c>
      <c r="Y595" s="217">
        <f t="shared" si="158"/>
        <v>10.04649484279369</v>
      </c>
      <c r="Z595" s="217">
        <f t="shared" si="159"/>
        <v>-1.0036789649222486</v>
      </c>
      <c r="AA595" s="217">
        <f t="shared" si="167"/>
        <v>4.6866936331210649</v>
      </c>
      <c r="AB595" s="217">
        <f t="shared" si="160"/>
        <v>10.04649484279369</v>
      </c>
      <c r="AC595" s="217">
        <f t="shared" si="161"/>
        <v>-1.0036789649222486</v>
      </c>
      <c r="AD595" s="217">
        <f t="shared" si="162"/>
        <v>4.7373035362092173</v>
      </c>
      <c r="AE595" s="217">
        <f t="shared" si="154"/>
        <v>0.39450514294791805</v>
      </c>
      <c r="AF595" s="217">
        <f t="shared" si="155"/>
        <v>-0.39949608602063869</v>
      </c>
      <c r="AG595" s="217">
        <f t="shared" si="149"/>
        <v>4.7686270331335257</v>
      </c>
      <c r="AH595" s="284">
        <f t="shared" si="156"/>
        <v>-2.7509065121473775E-2</v>
      </c>
      <c r="AI595" s="284">
        <f t="shared" si="157"/>
        <v>-7.8992528320675603E-2</v>
      </c>
    </row>
    <row r="596" spans="1:35" x14ac:dyDescent="0.25">
      <c r="A596" s="283">
        <v>2029</v>
      </c>
      <c r="B596" s="283">
        <v>4</v>
      </c>
      <c r="C596" s="217">
        <f>VLOOKUP(A596,Annual_Price!A:R,18,FALSE)*C584</f>
        <v>15.182964206611503</v>
      </c>
      <c r="D596" s="217">
        <f>C596/Economics!E596</f>
        <v>4.6627016483060784</v>
      </c>
      <c r="E596" s="217">
        <f t="shared" si="143"/>
        <v>4.678696304849403</v>
      </c>
      <c r="F596" s="217">
        <f>C596/C$308</f>
        <v>1.6948060409239061</v>
      </c>
      <c r="G596" s="217">
        <f>D596/D$308</f>
        <v>1.0079893417333192</v>
      </c>
      <c r="H596" s="284">
        <f t="shared" si="144"/>
        <v>28.213568608980559</v>
      </c>
      <c r="I596" s="284">
        <f t="shared" si="145"/>
        <v>-4.6869189216579912</v>
      </c>
      <c r="J596" s="284">
        <f t="shared" si="146"/>
        <v>11.91553722003324</v>
      </c>
      <c r="K596" s="284">
        <f t="shared" si="147"/>
        <v>-2.9100371784658603</v>
      </c>
      <c r="L596" s="217">
        <f t="shared" si="163"/>
        <v>15.141148978373351</v>
      </c>
      <c r="M596" s="217">
        <f t="shared" si="163"/>
        <v>4.6975168646909271</v>
      </c>
      <c r="N596" s="284">
        <f t="shared" si="148"/>
        <v>18.844261544857673</v>
      </c>
      <c r="O596" s="217">
        <f t="shared" si="168"/>
        <v>4.712952700808609</v>
      </c>
      <c r="P596" s="284">
        <f t="shared" si="150"/>
        <v>7.1210047888311747</v>
      </c>
      <c r="Q596" s="217">
        <f t="shared" si="151"/>
        <v>2.0203942515206417</v>
      </c>
      <c r="R596" s="284">
        <f t="shared" si="141"/>
        <v>28.446697300606402</v>
      </c>
      <c r="S596" s="284">
        <f t="shared" si="142"/>
        <v>-4.8564062145415967</v>
      </c>
      <c r="T596" s="217">
        <f t="shared" si="164"/>
        <v>4.6736966205494124</v>
      </c>
      <c r="U596" s="217">
        <f t="shared" si="152"/>
        <v>8.8869894991352787</v>
      </c>
      <c r="V596" s="217">
        <f t="shared" si="153"/>
        <v>0.18247712459106058</v>
      </c>
      <c r="W596" s="217">
        <f t="shared" si="165"/>
        <v>4.7373035362092173</v>
      </c>
      <c r="X596" s="217">
        <f t="shared" si="166"/>
        <v>4.6734499049453913</v>
      </c>
      <c r="Y596" s="217">
        <f t="shared" si="158"/>
        <v>10.04649484279369</v>
      </c>
      <c r="Z596" s="217">
        <f t="shared" si="159"/>
        <v>-1.0169226930979223</v>
      </c>
      <c r="AA596" s="217">
        <f t="shared" si="167"/>
        <v>4.6734499049453913</v>
      </c>
      <c r="AB596" s="217">
        <f t="shared" si="160"/>
        <v>10.04649484279369</v>
      </c>
      <c r="AC596" s="217">
        <f t="shared" si="161"/>
        <v>-1.0169226930979223</v>
      </c>
      <c r="AD596" s="217">
        <f t="shared" si="162"/>
        <v>4.7236004864608132</v>
      </c>
      <c r="AE596" s="217">
        <f t="shared" si="154"/>
        <v>0.38080209319951397</v>
      </c>
      <c r="AF596" s="217">
        <f t="shared" si="155"/>
        <v>-0.40229860647814064</v>
      </c>
      <c r="AG596" s="217">
        <f t="shared" si="149"/>
        <v>4.7373035362092173</v>
      </c>
      <c r="AH596" s="284">
        <f t="shared" si="156"/>
        <v>-5.8832562045782133E-2</v>
      </c>
      <c r="AI596" s="284">
        <f t="shared" si="157"/>
        <v>-4.7092822781665156E-2</v>
      </c>
    </row>
    <row r="597" spans="1:35" x14ac:dyDescent="0.25">
      <c r="A597" s="283">
        <v>2029</v>
      </c>
      <c r="B597" s="283">
        <v>5</v>
      </c>
      <c r="C597" s="217">
        <f>VLOOKUP(A597,Annual_Price!A:R,18,FALSE)*C585</f>
        <v>15.111449761204955</v>
      </c>
      <c r="D597" s="217">
        <f>C597/Economics!E597</f>
        <v>4.6322408456502693</v>
      </c>
      <c r="E597" s="217">
        <f t="shared" si="143"/>
        <v>4.659713551847017</v>
      </c>
      <c r="F597" s="217">
        <f>C597/C$309</f>
        <v>1.6895326447108223</v>
      </c>
      <c r="G597" s="217">
        <f>D597/D$309</f>
        <v>1.007647048092015</v>
      </c>
      <c r="H597" s="284">
        <f t="shared" si="144"/>
        <v>28.213568608980559</v>
      </c>
      <c r="I597" s="284">
        <f t="shared" si="145"/>
        <v>-4.7584333670645389</v>
      </c>
      <c r="J597" s="284">
        <f t="shared" si="146"/>
        <v>11.91553722003324</v>
      </c>
      <c r="K597" s="284">
        <f t="shared" si="147"/>
        <v>-2.9404979811216694</v>
      </c>
      <c r="L597" s="217">
        <f t="shared" si="163"/>
        <v>15.140981994755633</v>
      </c>
      <c r="M597" s="217">
        <f t="shared" si="163"/>
        <v>4.688761640477682</v>
      </c>
      <c r="N597" s="284">
        <f t="shared" si="148"/>
        <v>18.844261544857673</v>
      </c>
      <c r="O597" s="217">
        <f t="shared" si="168"/>
        <v>4.71278571719089</v>
      </c>
      <c r="P597" s="284">
        <f t="shared" si="150"/>
        <v>7.1210047888311747</v>
      </c>
      <c r="Q597" s="217">
        <f t="shared" si="151"/>
        <v>2.0116390273073965</v>
      </c>
      <c r="R597" s="284">
        <f t="shared" si="141"/>
        <v>28.446697300606402</v>
      </c>
      <c r="S597" s="284">
        <f t="shared" si="142"/>
        <v>-4.9279206599481444</v>
      </c>
      <c r="T597" s="217">
        <f t="shared" si="164"/>
        <v>4.6670824400496196</v>
      </c>
      <c r="U597" s="217">
        <f t="shared" si="152"/>
        <v>8.8869894991352787</v>
      </c>
      <c r="V597" s="217">
        <f t="shared" si="153"/>
        <v>0.17586294409126779</v>
      </c>
      <c r="W597" s="217">
        <f t="shared" si="165"/>
        <v>4.7236004864608132</v>
      </c>
      <c r="X597" s="217">
        <f t="shared" si="166"/>
        <v>4.6474712469781743</v>
      </c>
      <c r="Y597" s="217">
        <f t="shared" si="158"/>
        <v>10.04649484279369</v>
      </c>
      <c r="Z597" s="217">
        <f t="shared" si="159"/>
        <v>-1.0429013510651393</v>
      </c>
      <c r="AA597" s="217">
        <f t="shared" si="167"/>
        <v>4.6474712469781743</v>
      </c>
      <c r="AB597" s="217">
        <f t="shared" si="160"/>
        <v>10.04649484279369</v>
      </c>
      <c r="AC597" s="217">
        <f t="shared" si="161"/>
        <v>-1.0429013510651393</v>
      </c>
      <c r="AD597" s="217">
        <f t="shared" si="162"/>
        <v>4.7131656101713846</v>
      </c>
      <c r="AE597" s="217">
        <f t="shared" si="154"/>
        <v>0.37036721691008534</v>
      </c>
      <c r="AF597" s="217">
        <f t="shared" si="155"/>
        <v>-0.40082801956589442</v>
      </c>
      <c r="AG597" s="217">
        <f t="shared" si="149"/>
        <v>4.7236004864608132</v>
      </c>
      <c r="AH597" s="284">
        <f t="shared" si="156"/>
        <v>-7.2535611794186217E-2</v>
      </c>
      <c r="AI597" s="284">
        <f t="shared" si="157"/>
        <v>-3.2527078764761796E-2</v>
      </c>
    </row>
    <row r="598" spans="1:35" x14ac:dyDescent="0.25">
      <c r="A598" s="283">
        <v>2029</v>
      </c>
      <c r="B598" s="283">
        <v>6</v>
      </c>
      <c r="C598" s="217">
        <f>VLOOKUP(A598,Annual_Price!A:R,18,FALSE)*C586</f>
        <v>15.096883556049145</v>
      </c>
      <c r="D598" s="217">
        <f>C598/Economics!E598</f>
        <v>4.6190880358769837</v>
      </c>
      <c r="E598" s="217">
        <f t="shared" si="143"/>
        <v>4.638010176611111</v>
      </c>
      <c r="F598" s="217">
        <f>C598/C$310</f>
        <v>1.6897451876485581</v>
      </c>
      <c r="G598" s="217">
        <f>D598/D$310</f>
        <v>1.0113761576764337</v>
      </c>
      <c r="H598" s="284">
        <f t="shared" si="144"/>
        <v>28.213568608980559</v>
      </c>
      <c r="I598" s="284">
        <f t="shared" si="145"/>
        <v>-4.7729995722203498</v>
      </c>
      <c r="J598" s="284">
        <f t="shared" si="146"/>
        <v>11.91553722003324</v>
      </c>
      <c r="K598" s="284">
        <f t="shared" si="147"/>
        <v>-2.953650790894955</v>
      </c>
      <c r="L598" s="217">
        <f t="shared" si="163"/>
        <v>15.140815172096501</v>
      </c>
      <c r="M598" s="217">
        <f t="shared" si="163"/>
        <v>4.6800522695956959</v>
      </c>
      <c r="N598" s="284">
        <f t="shared" si="148"/>
        <v>18.844261544857673</v>
      </c>
      <c r="O598" s="217">
        <f t="shared" si="168"/>
        <v>4.712618894531758</v>
      </c>
      <c r="P598" s="284">
        <f t="shared" si="150"/>
        <v>7.1210047888311747</v>
      </c>
      <c r="Q598" s="217">
        <f t="shared" si="151"/>
        <v>2.0029296564254104</v>
      </c>
      <c r="R598" s="284">
        <f t="shared" si="141"/>
        <v>28.446697300606402</v>
      </c>
      <c r="S598" s="284">
        <f t="shared" si="142"/>
        <v>-4.9424868651039553</v>
      </c>
      <c r="T598" s="217">
        <f t="shared" si="164"/>
        <v>4.6495571728545091</v>
      </c>
      <c r="U598" s="217">
        <f t="shared" si="152"/>
        <v>8.8869894991352787</v>
      </c>
      <c r="V598" s="217">
        <f t="shared" si="153"/>
        <v>0.1583376768961573</v>
      </c>
      <c r="W598" s="217">
        <f t="shared" si="165"/>
        <v>4.7131656101713846</v>
      </c>
      <c r="X598" s="217">
        <f t="shared" si="166"/>
        <v>4.6256644407636269</v>
      </c>
      <c r="Y598" s="217">
        <f t="shared" si="158"/>
        <v>10.04649484279369</v>
      </c>
      <c r="Z598" s="217">
        <f t="shared" si="159"/>
        <v>-1.0647081572796866</v>
      </c>
      <c r="AA598" s="217">
        <f t="shared" si="167"/>
        <v>4.6256644407636269</v>
      </c>
      <c r="AB598" s="217">
        <f t="shared" si="160"/>
        <v>10.04649484279369</v>
      </c>
      <c r="AC598" s="217">
        <f t="shared" si="161"/>
        <v>-1.0647081572796866</v>
      </c>
      <c r="AD598" s="217">
        <f t="shared" si="162"/>
        <v>4.7074969025234337</v>
      </c>
      <c r="AE598" s="217">
        <f t="shared" si="154"/>
        <v>0.36469850926213443</v>
      </c>
      <c r="AF598" s="217">
        <f t="shared" si="155"/>
        <v>-0.37785131903542002</v>
      </c>
      <c r="AG598" s="217">
        <f t="shared" si="149"/>
        <v>4.7131656101713846</v>
      </c>
      <c r="AH598" s="284">
        <f t="shared" si="156"/>
        <v>-8.2970488083614846E-2</v>
      </c>
      <c r="AI598" s="284">
        <f t="shared" si="157"/>
        <v>-2.1541962500214673E-2</v>
      </c>
    </row>
    <row r="599" spans="1:35" x14ac:dyDescent="0.25">
      <c r="A599" s="283">
        <v>2029</v>
      </c>
      <c r="B599" s="283">
        <v>7</v>
      </c>
      <c r="C599" s="217">
        <f>VLOOKUP(A599,Annual_Price!A:R,18,FALSE)*C587</f>
        <v>15.091402699549091</v>
      </c>
      <c r="D599" s="217">
        <f>C599/Economics!E599</f>
        <v>4.609168093334489</v>
      </c>
      <c r="E599" s="217">
        <f t="shared" si="143"/>
        <v>4.6201656582872479</v>
      </c>
      <c r="F599" s="217">
        <f>C599/C$311</f>
        <v>1.6839722908381987</v>
      </c>
      <c r="G599" s="217">
        <f>D599/D$311</f>
        <v>1.0111402381725503</v>
      </c>
      <c r="H599" s="284">
        <f t="shared" si="144"/>
        <v>28.213568608980559</v>
      </c>
      <c r="I599" s="284">
        <f t="shared" si="145"/>
        <v>-4.7784804287204032</v>
      </c>
      <c r="J599" s="284">
        <f t="shared" si="146"/>
        <v>11.91553722003324</v>
      </c>
      <c r="K599" s="284">
        <f t="shared" si="147"/>
        <v>-2.9635707334374497</v>
      </c>
      <c r="L599" s="217">
        <f t="shared" si="163"/>
        <v>15.140648410001596</v>
      </c>
      <c r="M599" s="217">
        <f t="shared" si="163"/>
        <v>4.671385809859288</v>
      </c>
      <c r="N599" s="284">
        <f t="shared" si="148"/>
        <v>18.844261544857673</v>
      </c>
      <c r="O599" s="217">
        <f t="shared" si="168"/>
        <v>4.7124521324368533</v>
      </c>
      <c r="P599" s="284">
        <f t="shared" si="150"/>
        <v>7.1210047888311747</v>
      </c>
      <c r="Q599" s="217">
        <f t="shared" si="151"/>
        <v>1.9942631966890025</v>
      </c>
      <c r="R599" s="284">
        <f t="shared" si="141"/>
        <v>28.446697300606402</v>
      </c>
      <c r="S599" s="284">
        <f t="shared" si="142"/>
        <v>-4.9479677216040088</v>
      </c>
      <c r="T599" s="217">
        <f t="shared" si="164"/>
        <v>4.6307996557919555</v>
      </c>
      <c r="U599" s="217">
        <f t="shared" si="152"/>
        <v>8.8869894991352787</v>
      </c>
      <c r="V599" s="217">
        <f t="shared" si="153"/>
        <v>0.13958015983360372</v>
      </c>
      <c r="W599" s="217">
        <f t="shared" si="165"/>
        <v>4.7074969025234337</v>
      </c>
      <c r="X599" s="217">
        <f t="shared" si="166"/>
        <v>4.6141280646057368</v>
      </c>
      <c r="Y599" s="217">
        <f t="shared" si="158"/>
        <v>10.04649484279369</v>
      </c>
      <c r="Z599" s="217">
        <f t="shared" si="159"/>
        <v>-1.0762445334375768</v>
      </c>
      <c r="AA599" s="217">
        <f t="shared" si="167"/>
        <v>4.6141280646057368</v>
      </c>
      <c r="AB599" s="217">
        <f t="shared" si="160"/>
        <v>10.04649484279369</v>
      </c>
      <c r="AC599" s="217">
        <f t="shared" si="161"/>
        <v>-1.0762445334375768</v>
      </c>
      <c r="AD599" s="217">
        <f t="shared" si="162"/>
        <v>4.7070606482949167</v>
      </c>
      <c r="AE599" s="217">
        <f t="shared" si="154"/>
        <v>0.36426225503361742</v>
      </c>
      <c r="AF599" s="217">
        <f t="shared" si="155"/>
        <v>-0.37418219757611215</v>
      </c>
      <c r="AG599" s="217">
        <f t="shared" si="149"/>
        <v>4.7074969025234337</v>
      </c>
      <c r="AH599" s="284">
        <f t="shared" si="156"/>
        <v>-8.8639195731565756E-2</v>
      </c>
      <c r="AI599" s="284">
        <f t="shared" si="157"/>
        <v>-1.5358321105329864E-2</v>
      </c>
    </row>
    <row r="600" spans="1:35" x14ac:dyDescent="0.25">
      <c r="A600" s="283">
        <v>2029</v>
      </c>
      <c r="B600" s="283">
        <v>8</v>
      </c>
      <c r="C600" s="217">
        <f>VLOOKUP(A600,Annual_Price!A:R,18,FALSE)*C588</f>
        <v>15.101506415467792</v>
      </c>
      <c r="D600" s="217">
        <f>C600/Economics!E600</f>
        <v>4.6039340301687206</v>
      </c>
      <c r="E600" s="217">
        <f t="shared" si="143"/>
        <v>4.6107300531267308</v>
      </c>
      <c r="F600" s="217">
        <f>C600/C$312</f>
        <v>1.6818461189286327</v>
      </c>
      <c r="G600" s="217">
        <f>D600/D$312</f>
        <v>1.0121482352826572</v>
      </c>
      <c r="H600" s="284">
        <f t="shared" si="144"/>
        <v>28.223672324899262</v>
      </c>
      <c r="I600" s="284">
        <f t="shared" si="145"/>
        <v>-4.7784804287204032</v>
      </c>
      <c r="J600" s="284">
        <f t="shared" si="146"/>
        <v>11.91553722003324</v>
      </c>
      <c r="K600" s="284">
        <f t="shared" si="147"/>
        <v>-2.9688047966032181</v>
      </c>
      <c r="L600" s="217">
        <f t="shared" si="163"/>
        <v>15.140481536259225</v>
      </c>
      <c r="M600" s="217">
        <f t="shared" si="163"/>
        <v>4.6627555704963957</v>
      </c>
      <c r="N600" s="284">
        <f t="shared" si="148"/>
        <v>18.844261544857673</v>
      </c>
      <c r="O600" s="217">
        <f t="shared" si="168"/>
        <v>4.7122852586944823</v>
      </c>
      <c r="P600" s="284">
        <f t="shared" si="150"/>
        <v>7.1210047888311747</v>
      </c>
      <c r="Q600" s="217">
        <f t="shared" si="151"/>
        <v>1.9856329573261102</v>
      </c>
      <c r="R600" s="284">
        <f t="shared" si="141"/>
        <v>28.456801016525105</v>
      </c>
      <c r="S600" s="284">
        <f t="shared" si="142"/>
        <v>-4.9479677216040088</v>
      </c>
      <c r="T600" s="217">
        <f t="shared" si="164"/>
        <v>4.6161077512576156</v>
      </c>
      <c r="U600" s="217">
        <f t="shared" si="152"/>
        <v>8.8869894991352787</v>
      </c>
      <c r="V600" s="217">
        <f t="shared" si="153"/>
        <v>0.12488825529926384</v>
      </c>
      <c r="W600" s="217">
        <f t="shared" si="165"/>
        <v>4.7070606482949167</v>
      </c>
      <c r="X600" s="217">
        <f t="shared" si="166"/>
        <v>4.6065510617516043</v>
      </c>
      <c r="Y600" s="217">
        <f t="shared" si="158"/>
        <v>10.04649484279369</v>
      </c>
      <c r="Z600" s="217">
        <f t="shared" si="159"/>
        <v>-1.0838215362917092</v>
      </c>
      <c r="AA600" s="217">
        <f t="shared" si="167"/>
        <v>4.6065510617516043</v>
      </c>
      <c r="AB600" s="217">
        <f t="shared" si="160"/>
        <v>10.04649484279369</v>
      </c>
      <c r="AC600" s="217">
        <f t="shared" si="161"/>
        <v>-1.0838215362917092</v>
      </c>
      <c r="AD600" s="217">
        <f t="shared" si="162"/>
        <v>4.7070606482949167</v>
      </c>
      <c r="AE600" s="217">
        <f t="shared" si="154"/>
        <v>0.36426225503361742</v>
      </c>
      <c r="AF600" s="217">
        <f t="shared" si="155"/>
        <v>-0.36949631819938578</v>
      </c>
      <c r="AG600" s="217">
        <f t="shared" si="149"/>
        <v>4.7070606482949167</v>
      </c>
      <c r="AH600" s="284">
        <f t="shared" si="156"/>
        <v>-8.9075449960082764E-2</v>
      </c>
      <c r="AI600" s="284">
        <f t="shared" si="157"/>
        <v>-1.44874223946303E-2</v>
      </c>
    </row>
    <row r="601" spans="1:35" x14ac:dyDescent="0.25">
      <c r="A601" s="283">
        <v>2029</v>
      </c>
      <c r="B601" s="283">
        <v>9</v>
      </c>
      <c r="C601" s="217">
        <f>VLOOKUP(A601,Annual_Price!A:R,18,FALSE)*C589</f>
        <v>15.091261444615172</v>
      </c>
      <c r="D601" s="217">
        <f>C601/Economics!E601</f>
        <v>4.5925655273764843</v>
      </c>
      <c r="E601" s="217">
        <f t="shared" si="143"/>
        <v>4.6018892169598979</v>
      </c>
      <c r="F601" s="217">
        <f>C601/C$313</f>
        <v>1.6847170794357127</v>
      </c>
      <c r="G601" s="217">
        <f>D601/D$313</f>
        <v>1.015129806303509</v>
      </c>
      <c r="H601" s="284">
        <f t="shared" si="144"/>
        <v>28.223672324899262</v>
      </c>
      <c r="I601" s="284">
        <f t="shared" si="145"/>
        <v>-4.788725399573023</v>
      </c>
      <c r="J601" s="284">
        <f t="shared" si="146"/>
        <v>11.91553722003324</v>
      </c>
      <c r="K601" s="284">
        <f t="shared" si="147"/>
        <v>-2.9801732993954544</v>
      </c>
      <c r="L601" s="217">
        <f t="shared" si="163"/>
        <v>15.140314775725207</v>
      </c>
      <c r="M601" s="217">
        <f t="shared" si="163"/>
        <v>4.6541700784020703</v>
      </c>
      <c r="N601" s="284">
        <f t="shared" si="148"/>
        <v>18.844261544857673</v>
      </c>
      <c r="O601" s="217">
        <f t="shared" si="168"/>
        <v>4.7121184981604642</v>
      </c>
      <c r="P601" s="284">
        <f t="shared" si="150"/>
        <v>7.1210047888311747</v>
      </c>
      <c r="Q601" s="217">
        <f t="shared" si="151"/>
        <v>1.9770474652317849</v>
      </c>
      <c r="R601" s="284">
        <f t="shared" si="141"/>
        <v>28.456801016525105</v>
      </c>
      <c r="S601" s="284">
        <f t="shared" si="142"/>
        <v>-4.9582126924566285</v>
      </c>
      <c r="T601" s="217">
        <f t="shared" si="164"/>
        <v>4.6061889216891689</v>
      </c>
      <c r="U601" s="217">
        <f t="shared" si="152"/>
        <v>8.8869894991352787</v>
      </c>
      <c r="V601" s="217">
        <f t="shared" si="153"/>
        <v>0.11496942573081714</v>
      </c>
      <c r="W601" s="217">
        <f t="shared" si="165"/>
        <v>4.7070606482949167</v>
      </c>
      <c r="X601" s="217">
        <f t="shared" si="166"/>
        <v>4.5982497787726029</v>
      </c>
      <c r="Y601" s="217">
        <f t="shared" si="158"/>
        <v>10.04649484279369</v>
      </c>
      <c r="Z601" s="217">
        <f t="shared" si="159"/>
        <v>-1.0921228192707106</v>
      </c>
      <c r="AA601" s="217">
        <f t="shared" si="167"/>
        <v>4.5982497787726029</v>
      </c>
      <c r="AB601" s="217">
        <f t="shared" si="160"/>
        <v>10.04649484279369</v>
      </c>
      <c r="AC601" s="217">
        <f t="shared" si="161"/>
        <v>-1.0921228192707106</v>
      </c>
      <c r="AD601" s="217">
        <f t="shared" si="162"/>
        <v>4.7060967548939399</v>
      </c>
      <c r="AE601" s="217">
        <f t="shared" si="154"/>
        <v>0.36329836163264062</v>
      </c>
      <c r="AF601" s="217">
        <f t="shared" si="155"/>
        <v>-0.37466686442487696</v>
      </c>
      <c r="AG601" s="217">
        <f t="shared" si="149"/>
        <v>4.7070606482949167</v>
      </c>
      <c r="AH601" s="284">
        <f t="shared" si="156"/>
        <v>-8.9075449960082764E-2</v>
      </c>
      <c r="AI601" s="284">
        <f t="shared" si="157"/>
        <v>-1.3950455171823251E-2</v>
      </c>
    </row>
    <row r="602" spans="1:35" x14ac:dyDescent="0.25">
      <c r="A602" s="283">
        <v>2029</v>
      </c>
      <c r="B602" s="283">
        <v>10</v>
      </c>
      <c r="C602" s="217">
        <f>VLOOKUP(A602,Annual_Price!A:R,18,FALSE)*C590</f>
        <v>15.155394059621871</v>
      </c>
      <c r="D602" s="217">
        <f>C602/Economics!E602</f>
        <v>4.6039656747275348</v>
      </c>
      <c r="E602" s="217">
        <f t="shared" si="143"/>
        <v>4.6001550774242466</v>
      </c>
      <c r="F602" s="217">
        <f>C602/C$314</f>
        <v>1.7021215602125905</v>
      </c>
      <c r="G602" s="217">
        <f>D602/D$314</f>
        <v>1.0260535909283475</v>
      </c>
      <c r="H602" s="284">
        <f t="shared" si="144"/>
        <v>28.287804939905961</v>
      </c>
      <c r="I602" s="284">
        <f t="shared" si="145"/>
        <v>-4.788725399573023</v>
      </c>
      <c r="J602" s="284">
        <f t="shared" si="146"/>
        <v>11.926937367384291</v>
      </c>
      <c r="K602" s="284">
        <f t="shared" si="147"/>
        <v>-2.9801732993954544</v>
      </c>
      <c r="L602" s="217">
        <f t="shared" si="163"/>
        <v>15.140147306516889</v>
      </c>
      <c r="M602" s="217">
        <f t="shared" si="163"/>
        <v>4.645578830604788</v>
      </c>
      <c r="N602" s="284">
        <f t="shared" si="148"/>
        <v>18.844261544857673</v>
      </c>
      <c r="O602" s="217">
        <f t="shared" si="168"/>
        <v>4.7119510289521465</v>
      </c>
      <c r="P602" s="284">
        <f t="shared" si="150"/>
        <v>7.1210047888311747</v>
      </c>
      <c r="Q602" s="217">
        <f t="shared" si="151"/>
        <v>1.9684562174345026</v>
      </c>
      <c r="R602" s="284">
        <f t="shared" si="141"/>
        <v>28.520933631531804</v>
      </c>
      <c r="S602" s="284">
        <f t="shared" si="142"/>
        <v>-4.9582126924566285</v>
      </c>
      <c r="T602" s="217">
        <f t="shared" si="164"/>
        <v>4.6024083314018069</v>
      </c>
      <c r="U602" s="217">
        <f t="shared" si="152"/>
        <v>8.8869894991352787</v>
      </c>
      <c r="V602" s="217">
        <f t="shared" si="153"/>
        <v>0.11118883544345515</v>
      </c>
      <c r="W602" s="217">
        <f t="shared" si="165"/>
        <v>4.7060967548939399</v>
      </c>
      <c r="X602" s="217">
        <f t="shared" si="166"/>
        <v>4.5982656010520095</v>
      </c>
      <c r="Y602" s="217">
        <f t="shared" si="158"/>
        <v>10.046510665073097</v>
      </c>
      <c r="Z602" s="217">
        <f t="shared" si="159"/>
        <v>-1.0921228192707106</v>
      </c>
      <c r="AA602" s="217">
        <f t="shared" si="167"/>
        <v>4.5982656010520095</v>
      </c>
      <c r="AB602" s="217">
        <f t="shared" si="160"/>
        <v>10.046510665073097</v>
      </c>
      <c r="AC602" s="217">
        <f t="shared" si="161"/>
        <v>-1.0921228192707106</v>
      </c>
      <c r="AD602" s="217">
        <f t="shared" si="162"/>
        <v>4.6891891046574257</v>
      </c>
      <c r="AE602" s="217">
        <f t="shared" si="154"/>
        <v>0.34639071139612643</v>
      </c>
      <c r="AF602" s="217">
        <f t="shared" si="155"/>
        <v>-0.33499056404507588</v>
      </c>
      <c r="AG602" s="217">
        <f t="shared" si="149"/>
        <v>4.7060967548939399</v>
      </c>
      <c r="AH602" s="284">
        <f t="shared" si="156"/>
        <v>-9.0039343361059565E-2</v>
      </c>
      <c r="AI602" s="284">
        <f t="shared" si="157"/>
        <v>-1.3055630206322277E-2</v>
      </c>
    </row>
    <row r="603" spans="1:35" x14ac:dyDescent="0.25">
      <c r="A603" s="283">
        <v>2029</v>
      </c>
      <c r="B603" s="283">
        <v>11</v>
      </c>
      <c r="C603" s="217">
        <f>VLOOKUP(A603,Annual_Price!A:R,18,FALSE)*C591</f>
        <v>15.180921419818793</v>
      </c>
      <c r="D603" s="217">
        <f>C603/Economics!E603</f>
        <v>4.6030906152640716</v>
      </c>
      <c r="E603" s="217">
        <f t="shared" si="143"/>
        <v>4.5998739391226975</v>
      </c>
      <c r="F603" s="217">
        <f>C603/C$315</f>
        <v>1.6842260970866429</v>
      </c>
      <c r="G603" s="217">
        <f>D603/D$315</f>
        <v>1.0151516029216643</v>
      </c>
      <c r="H603" s="284">
        <f t="shared" si="144"/>
        <v>28.313332300102882</v>
      </c>
      <c r="I603" s="284">
        <f t="shared" si="145"/>
        <v>-4.788725399573023</v>
      </c>
      <c r="J603" s="284">
        <f t="shared" si="146"/>
        <v>11.926937367384291</v>
      </c>
      <c r="K603" s="284">
        <f t="shared" si="147"/>
        <v>-2.9810483588589176</v>
      </c>
      <c r="L603" s="217">
        <f t="shared" si="163"/>
        <v>15.139979555227697</v>
      </c>
      <c r="M603" s="217">
        <f t="shared" si="163"/>
        <v>4.6369949856356332</v>
      </c>
      <c r="N603" s="284">
        <f t="shared" si="148"/>
        <v>18.844261544857673</v>
      </c>
      <c r="O603" s="217">
        <f t="shared" si="168"/>
        <v>4.7117832776629545</v>
      </c>
      <c r="P603" s="284">
        <f t="shared" si="150"/>
        <v>7.1210047888311747</v>
      </c>
      <c r="Q603" s="217">
        <f t="shared" si="151"/>
        <v>1.9598723724653477</v>
      </c>
      <c r="R603" s="284">
        <f t="shared" si="141"/>
        <v>28.546460991728726</v>
      </c>
      <c r="S603" s="284">
        <f t="shared" si="142"/>
        <v>-4.9582126924566285</v>
      </c>
      <c r="T603" s="217">
        <f t="shared" si="164"/>
        <v>4.6008889618842028</v>
      </c>
      <c r="U603" s="217">
        <f t="shared" si="152"/>
        <v>8.8869894991352787</v>
      </c>
      <c r="V603" s="217">
        <f t="shared" si="153"/>
        <v>0.10966946592585103</v>
      </c>
      <c r="W603" s="217">
        <f t="shared" si="165"/>
        <v>4.6891891046574257</v>
      </c>
      <c r="X603" s="217">
        <f t="shared" si="166"/>
        <v>4.6035281449958028</v>
      </c>
      <c r="Y603" s="217">
        <f t="shared" si="158"/>
        <v>10.05177320901689</v>
      </c>
      <c r="Z603" s="217">
        <f t="shared" si="159"/>
        <v>-1.0921228192707106</v>
      </c>
      <c r="AA603" s="217">
        <f t="shared" si="167"/>
        <v>4.6035281449958028</v>
      </c>
      <c r="AB603" s="217">
        <f t="shared" si="160"/>
        <v>10.05177320901689</v>
      </c>
      <c r="AC603" s="217">
        <f t="shared" si="161"/>
        <v>-1.0921228192707106</v>
      </c>
      <c r="AD603" s="217">
        <f t="shared" si="162"/>
        <v>4.6891891046574257</v>
      </c>
      <c r="AE603" s="217">
        <f t="shared" si="154"/>
        <v>0.34639071139612643</v>
      </c>
      <c r="AF603" s="217">
        <f t="shared" si="155"/>
        <v>-0.34726577085958965</v>
      </c>
      <c r="AG603" s="217">
        <f t="shared" si="149"/>
        <v>4.6891891046574257</v>
      </c>
      <c r="AH603" s="284">
        <f t="shared" si="156"/>
        <v>-0.10694699359757376</v>
      </c>
      <c r="AI603" s="284">
        <f t="shared" si="157"/>
        <v>3.9408539677054932E-3</v>
      </c>
    </row>
    <row r="604" spans="1:35" x14ac:dyDescent="0.25">
      <c r="A604" s="283">
        <v>2029</v>
      </c>
      <c r="B604" s="283">
        <v>12</v>
      </c>
      <c r="C604" s="217">
        <f>VLOOKUP(A604,Annual_Price!A:R,18,FALSE)*C592</f>
        <v>15.141098879967885</v>
      </c>
      <c r="D604" s="217">
        <f>C604/Economics!E604</f>
        <v>4.5825431190823576</v>
      </c>
      <c r="E604" s="217">
        <f t="shared" si="143"/>
        <v>4.596533136357988</v>
      </c>
      <c r="F604" s="217">
        <f>C604/C$316</f>
        <v>1.7105162828248954</v>
      </c>
      <c r="G604" s="217">
        <f>D604/D$316</f>
        <v>1.0307101789990025</v>
      </c>
      <c r="H604" s="284">
        <f t="shared" si="144"/>
        <v>28.313332300102882</v>
      </c>
      <c r="I604" s="284">
        <f t="shared" si="145"/>
        <v>-4.828547939423931</v>
      </c>
      <c r="J604" s="284">
        <f t="shared" si="146"/>
        <v>11.926937367384291</v>
      </c>
      <c r="K604" s="284">
        <f t="shared" si="147"/>
        <v>-3.0015958550406316</v>
      </c>
      <c r="L604" s="217">
        <f t="shared" si="163"/>
        <v>15.139812243983096</v>
      </c>
      <c r="M604" s="217">
        <f t="shared" si="163"/>
        <v>4.6284485353065472</v>
      </c>
      <c r="N604" s="284">
        <f t="shared" si="148"/>
        <v>18.844261544857673</v>
      </c>
      <c r="O604" s="217">
        <f t="shared" si="168"/>
        <v>4.7116159664183535</v>
      </c>
      <c r="P604" s="284">
        <f t="shared" si="150"/>
        <v>7.1210047888311747</v>
      </c>
      <c r="Q604" s="217">
        <f t="shared" si="151"/>
        <v>1.9513259221362618</v>
      </c>
      <c r="R604" s="284">
        <f t="shared" si="141"/>
        <v>28.546460991728726</v>
      </c>
      <c r="S604" s="284">
        <f t="shared" si="142"/>
        <v>-4.9980352323075365</v>
      </c>
      <c r="T604" s="217">
        <f t="shared" si="164"/>
        <v>4.5955412341126127</v>
      </c>
      <c r="U604" s="217">
        <f t="shared" si="152"/>
        <v>8.8869894991352787</v>
      </c>
      <c r="V604" s="217">
        <f t="shared" si="153"/>
        <v>0.10432173815426093</v>
      </c>
      <c r="W604" s="217">
        <f t="shared" si="165"/>
        <v>4.6891891046574257</v>
      </c>
      <c r="X604" s="217">
        <f t="shared" si="166"/>
        <v>4.5928168671732141</v>
      </c>
      <c r="Y604" s="217">
        <f t="shared" si="158"/>
        <v>10.05177320901689</v>
      </c>
      <c r="Z604" s="217">
        <f t="shared" si="159"/>
        <v>-1.1028340970932993</v>
      </c>
      <c r="AA604" s="217">
        <f t="shared" si="167"/>
        <v>4.5928168671732141</v>
      </c>
      <c r="AB604" s="217">
        <f t="shared" si="160"/>
        <v>10.05177320901689</v>
      </c>
      <c r="AC604" s="217">
        <f t="shared" si="161"/>
        <v>-1.1028340970932993</v>
      </c>
      <c r="AD604" s="217">
        <f t="shared" si="162"/>
        <v>4.6891891046574257</v>
      </c>
      <c r="AE604" s="217">
        <f t="shared" si="154"/>
        <v>0.34639071139612643</v>
      </c>
      <c r="AF604" s="217">
        <f t="shared" si="155"/>
        <v>-0.36693820757784046</v>
      </c>
      <c r="AG604" s="217">
        <f t="shared" si="149"/>
        <v>4.6891891046574257</v>
      </c>
      <c r="AH604" s="284">
        <f t="shared" si="156"/>
        <v>-0.10694699359757376</v>
      </c>
      <c r="AI604" s="284">
        <f t="shared" si="157"/>
        <v>4.3895896485439678E-3</v>
      </c>
    </row>
    <row r="605" spans="1:35" x14ac:dyDescent="0.25">
      <c r="A605" s="283">
        <v>2030</v>
      </c>
      <c r="B605" s="283">
        <v>1</v>
      </c>
      <c r="C605" s="217">
        <f>VLOOKUP(A605,Annual_Price!A:R,18,FALSE)*C593</f>
        <v>15.191652531138796</v>
      </c>
      <c r="D605" s="217">
        <f>C605/Economics!E605</f>
        <v>4.5890394397385705</v>
      </c>
      <c r="E605" s="217">
        <f t="shared" si="143"/>
        <v>4.5915577246949999</v>
      </c>
      <c r="F605" s="217">
        <f>C605/C$305</f>
        <v>1.7451565322564173</v>
      </c>
      <c r="G605" s="217">
        <f>D605/D$305</f>
        <v>1.0141004570771643</v>
      </c>
      <c r="H605" s="284">
        <f t="shared" si="144"/>
        <v>28.363885951273794</v>
      </c>
      <c r="I605" s="284">
        <f t="shared" si="145"/>
        <v>-4.828547939423931</v>
      </c>
      <c r="J605" s="284">
        <f t="shared" si="146"/>
        <v>11.933433688040504</v>
      </c>
      <c r="K605" s="284">
        <f t="shared" si="147"/>
        <v>-3.0015958550406316</v>
      </c>
      <c r="L605" s="217">
        <f t="shared" si="163"/>
        <v>15.148570080747708</v>
      </c>
      <c r="M605" s="217">
        <f t="shared" si="163"/>
        <v>4.6226436913139741</v>
      </c>
      <c r="N605" s="284">
        <f t="shared" si="148"/>
        <v>18.853019381622286</v>
      </c>
      <c r="O605" s="217">
        <f t="shared" si="168"/>
        <v>4.7116159664183535</v>
      </c>
      <c r="P605" s="284">
        <f t="shared" si="150"/>
        <v>7.1210047888311747</v>
      </c>
      <c r="Q605" s="217">
        <f t="shared" si="151"/>
        <v>1.9455210781436887</v>
      </c>
      <c r="R605" s="284">
        <f t="shared" si="141"/>
        <v>28.597014642899637</v>
      </c>
      <c r="S605" s="284">
        <f t="shared" si="142"/>
        <v>-4.9980352323075365</v>
      </c>
      <c r="T605" s="217">
        <f t="shared" si="164"/>
        <v>4.5946597122031339</v>
      </c>
      <c r="U605" s="217">
        <f t="shared" si="152"/>
        <v>8.8869894991352787</v>
      </c>
      <c r="V605" s="217">
        <f t="shared" si="153"/>
        <v>0.10344021624478206</v>
      </c>
      <c r="W605" s="217">
        <f t="shared" si="165"/>
        <v>4.6891891046574257</v>
      </c>
      <c r="X605" s="217">
        <f t="shared" si="166"/>
        <v>4.585791279410464</v>
      </c>
      <c r="Y605" s="217">
        <f t="shared" si="158"/>
        <v>10.05177320901689</v>
      </c>
      <c r="Z605" s="217">
        <f t="shared" si="159"/>
        <v>-1.1098596848560494</v>
      </c>
      <c r="AA605" s="217">
        <f t="shared" si="167"/>
        <v>4.585791279410464</v>
      </c>
      <c r="AB605" s="217">
        <f t="shared" si="160"/>
        <v>10.05177320901689</v>
      </c>
      <c r="AC605" s="217">
        <f t="shared" si="161"/>
        <v>-1.1098596848560494</v>
      </c>
      <c r="AD605" s="217">
        <f t="shared" si="162"/>
        <v>4.684198161584705</v>
      </c>
      <c r="AE605" s="217">
        <f t="shared" si="154"/>
        <v>0.34139976832340579</v>
      </c>
      <c r="AF605" s="217">
        <f t="shared" si="155"/>
        <v>-0.33490344766719282</v>
      </c>
      <c r="AG605" s="217">
        <f t="shared" si="149"/>
        <v>4.6891891046574257</v>
      </c>
      <c r="AH605" s="284">
        <f t="shared" si="156"/>
        <v>-0.10694699359757376</v>
      </c>
      <c r="AI605" s="284">
        <f t="shared" si="157"/>
        <v>3.7288865686703865E-2</v>
      </c>
    </row>
    <row r="606" spans="1:35" x14ac:dyDescent="0.25">
      <c r="A606" s="283">
        <v>2030</v>
      </c>
      <c r="B606" s="283">
        <v>2</v>
      </c>
      <c r="C606" s="217">
        <f>VLOOKUP(A606,Annual_Price!A:R,18,FALSE)*C594</f>
        <v>15.320203964575029</v>
      </c>
      <c r="D606" s="217">
        <f>C606/Economics!E606</f>
        <v>4.6190716121644124</v>
      </c>
      <c r="E606" s="217">
        <f t="shared" si="143"/>
        <v>4.5968847236617805</v>
      </c>
      <c r="F606" s="217">
        <f>C606/C$306</f>
        <v>1.7297761923088972</v>
      </c>
      <c r="G606" s="217">
        <f>D606/D$306</f>
        <v>1.0047243957929048</v>
      </c>
      <c r="H606" s="284">
        <f t="shared" si="144"/>
        <v>28.492437384710026</v>
      </c>
      <c r="I606" s="284">
        <f t="shared" si="145"/>
        <v>-4.828547939423931</v>
      </c>
      <c r="J606" s="284">
        <f t="shared" si="146"/>
        <v>11.963465860466346</v>
      </c>
      <c r="K606" s="284">
        <f t="shared" si="147"/>
        <v>-3.0015958550406316</v>
      </c>
      <c r="L606" s="217">
        <f t="shared" si="163"/>
        <v>15.15740202613661</v>
      </c>
      <c r="M606" s="217">
        <f t="shared" si="163"/>
        <v>4.6168005669395562</v>
      </c>
      <c r="N606" s="284">
        <f t="shared" si="148"/>
        <v>18.861851327011188</v>
      </c>
      <c r="O606" s="217">
        <f t="shared" si="168"/>
        <v>4.7116159664183535</v>
      </c>
      <c r="P606" s="284">
        <f t="shared" si="150"/>
        <v>7.1210047888311747</v>
      </c>
      <c r="Q606" s="217">
        <f t="shared" si="151"/>
        <v>1.9396779537692708</v>
      </c>
      <c r="R606" s="284">
        <f t="shared" si="141"/>
        <v>28.72556607633587</v>
      </c>
      <c r="S606" s="284">
        <f t="shared" si="142"/>
        <v>-4.9980352323075365</v>
      </c>
      <c r="T606" s="217">
        <f t="shared" si="164"/>
        <v>4.5984361965623526</v>
      </c>
      <c r="U606" s="217">
        <f t="shared" si="152"/>
        <v>8.8907659834944965</v>
      </c>
      <c r="V606" s="217">
        <f t="shared" si="153"/>
        <v>0.10344021624478206</v>
      </c>
      <c r="W606" s="217">
        <f t="shared" si="165"/>
        <v>4.684198161584705</v>
      </c>
      <c r="X606" s="217">
        <f t="shared" si="166"/>
        <v>4.604055525951491</v>
      </c>
      <c r="Y606" s="217">
        <f t="shared" si="158"/>
        <v>10.070037455557916</v>
      </c>
      <c r="Z606" s="217">
        <f t="shared" si="159"/>
        <v>-1.1098596848560494</v>
      </c>
      <c r="AA606" s="217">
        <f t="shared" si="167"/>
        <v>4.604055525951491</v>
      </c>
      <c r="AB606" s="217">
        <f t="shared" si="160"/>
        <v>10.070037455557916</v>
      </c>
      <c r="AC606" s="217">
        <f t="shared" si="161"/>
        <v>-1.1098596848560494</v>
      </c>
      <c r="AD606" s="217">
        <f t="shared" si="162"/>
        <v>4.6627016483060784</v>
      </c>
      <c r="AE606" s="217">
        <f t="shared" si="154"/>
        <v>0.31990325504477912</v>
      </c>
      <c r="AF606" s="217">
        <f t="shared" si="155"/>
        <v>-0.28987108261893724</v>
      </c>
      <c r="AG606" s="217">
        <f t="shared" si="149"/>
        <v>4.684198161584705</v>
      </c>
      <c r="AH606" s="284">
        <f t="shared" si="156"/>
        <v>-0.11193793667029439</v>
      </c>
      <c r="AI606" s="284">
        <f t="shared" si="157"/>
        <v>4.1820444177281146E-2</v>
      </c>
    </row>
    <row r="607" spans="1:35" x14ac:dyDescent="0.25">
      <c r="A607" s="283">
        <v>2030</v>
      </c>
      <c r="B607" s="283">
        <v>3</v>
      </c>
      <c r="C607" s="217">
        <f>VLOOKUP(A607,Annual_Price!A:R,18,FALSE)*C595</f>
        <v>15.330137438272988</v>
      </c>
      <c r="D607" s="217">
        <f>C607/Economics!E607</f>
        <v>4.6141590621342097</v>
      </c>
      <c r="E607" s="217">
        <f t="shared" si="143"/>
        <v>4.6074233713457309</v>
      </c>
      <c r="F607" s="217">
        <f>C607/C$307</f>
        <v>1.707226895628666</v>
      </c>
      <c r="G607" s="217">
        <f>D607/D$307</f>
        <v>0.99185958676014063</v>
      </c>
      <c r="H607" s="284">
        <f t="shared" si="144"/>
        <v>28.502370858407986</v>
      </c>
      <c r="I607" s="284">
        <f t="shared" si="145"/>
        <v>-4.828547939423931</v>
      </c>
      <c r="J607" s="284">
        <f t="shared" si="146"/>
        <v>11.963465860466346</v>
      </c>
      <c r="K607" s="284">
        <f t="shared" si="147"/>
        <v>-3.0065084050708344</v>
      </c>
      <c r="L607" s="217">
        <f t="shared" si="163"/>
        <v>15.166239698074421</v>
      </c>
      <c r="M607" s="217">
        <f t="shared" si="163"/>
        <v>4.6109639753186817</v>
      </c>
      <c r="N607" s="284">
        <f t="shared" si="148"/>
        <v>18.870688998948999</v>
      </c>
      <c r="O607" s="217">
        <f t="shared" si="168"/>
        <v>4.7116159664183535</v>
      </c>
      <c r="P607" s="284">
        <f t="shared" si="150"/>
        <v>7.1210047888311747</v>
      </c>
      <c r="Q607" s="217">
        <f t="shared" si="151"/>
        <v>1.9338413621483963</v>
      </c>
      <c r="R607" s="284">
        <f t="shared" si="141"/>
        <v>28.735499550033829</v>
      </c>
      <c r="S607" s="284">
        <f t="shared" si="142"/>
        <v>-4.9980352323075365</v>
      </c>
      <c r="T607" s="217">
        <f t="shared" si="164"/>
        <v>4.6012033082798878</v>
      </c>
      <c r="U607" s="217">
        <f t="shared" si="152"/>
        <v>8.8935330952120317</v>
      </c>
      <c r="V607" s="217">
        <f t="shared" si="153"/>
        <v>0.10344021624478206</v>
      </c>
      <c r="W607" s="217">
        <f t="shared" si="165"/>
        <v>4.6627016483060784</v>
      </c>
      <c r="X607" s="217">
        <f t="shared" si="166"/>
        <v>4.6166153371493106</v>
      </c>
      <c r="Y607" s="217">
        <f t="shared" si="158"/>
        <v>10.082597266755736</v>
      </c>
      <c r="Z607" s="217">
        <f t="shared" si="159"/>
        <v>-1.1098596848560494</v>
      </c>
      <c r="AA607" s="217">
        <f t="shared" si="167"/>
        <v>4.6166153371493106</v>
      </c>
      <c r="AB607" s="217">
        <f t="shared" si="160"/>
        <v>10.082597266755736</v>
      </c>
      <c r="AC607" s="217">
        <f t="shared" si="161"/>
        <v>-1.1098596848560494</v>
      </c>
      <c r="AD607" s="217">
        <f t="shared" si="162"/>
        <v>4.6322408456502693</v>
      </c>
      <c r="AE607" s="217">
        <f t="shared" si="154"/>
        <v>0.28944245238897004</v>
      </c>
      <c r="AF607" s="217">
        <f t="shared" si="155"/>
        <v>-0.29435500241917278</v>
      </c>
      <c r="AG607" s="217">
        <f t="shared" si="149"/>
        <v>4.6627016483060784</v>
      </c>
      <c r="AH607" s="284">
        <f t="shared" si="156"/>
        <v>-0.12799810672077605</v>
      </c>
      <c r="AI607" s="284">
        <f t="shared" si="157"/>
        <v>5.7959007270280694E-2</v>
      </c>
    </row>
    <row r="608" spans="1:35" x14ac:dyDescent="0.25">
      <c r="A608" s="283">
        <v>2030</v>
      </c>
      <c r="B608" s="283">
        <v>4</v>
      </c>
      <c r="C608" s="217">
        <f>VLOOKUP(A608,Annual_Price!A:R,18,FALSE)*C596</f>
        <v>15.288729816876696</v>
      </c>
      <c r="D608" s="217">
        <f>C608/Economics!E608</f>
        <v>4.5929632051382665</v>
      </c>
      <c r="E608" s="217">
        <f t="shared" si="143"/>
        <v>4.6087312931456292</v>
      </c>
      <c r="F608" s="217">
        <f>C608/C$308</f>
        <v>1.7066121805393439</v>
      </c>
      <c r="G608" s="217">
        <f>D608/D$308</f>
        <v>0.99291318787994809</v>
      </c>
      <c r="H608" s="284">
        <f t="shared" si="144"/>
        <v>28.502370858407986</v>
      </c>
      <c r="I608" s="284">
        <f t="shared" si="145"/>
        <v>-4.8699555608202232</v>
      </c>
      <c r="J608" s="284">
        <f t="shared" si="146"/>
        <v>11.963465860466346</v>
      </c>
      <c r="K608" s="284">
        <f t="shared" si="147"/>
        <v>-3.0277042620667776</v>
      </c>
      <c r="L608" s="217">
        <f t="shared" si="163"/>
        <v>15.17505349892985</v>
      </c>
      <c r="M608" s="217">
        <f t="shared" si="163"/>
        <v>4.6051524383880311</v>
      </c>
      <c r="N608" s="284">
        <f t="shared" si="148"/>
        <v>18.879502799804428</v>
      </c>
      <c r="O608" s="217">
        <f t="shared" si="168"/>
        <v>4.7116159664183535</v>
      </c>
      <c r="P608" s="284">
        <f t="shared" si="150"/>
        <v>7.1210047888311747</v>
      </c>
      <c r="Q608" s="217">
        <f t="shared" si="151"/>
        <v>1.9280298252177457</v>
      </c>
      <c r="R608" s="284">
        <f t="shared" si="141"/>
        <v>28.735499550033829</v>
      </c>
      <c r="S608" s="284">
        <f t="shared" si="142"/>
        <v>-5.0394428537038287</v>
      </c>
      <c r="T608" s="217">
        <f t="shared" si="164"/>
        <v>4.6038083297938641</v>
      </c>
      <c r="U608" s="217">
        <f t="shared" si="152"/>
        <v>8.8961381167260072</v>
      </c>
      <c r="V608" s="217">
        <f t="shared" si="153"/>
        <v>0.10344021624478206</v>
      </c>
      <c r="W608" s="217">
        <f t="shared" si="165"/>
        <v>4.6322408456502693</v>
      </c>
      <c r="X608" s="217">
        <f t="shared" si="166"/>
        <v>4.6035611336362381</v>
      </c>
      <c r="Y608" s="217">
        <f t="shared" si="158"/>
        <v>10.082597266755736</v>
      </c>
      <c r="Z608" s="217">
        <f t="shared" si="159"/>
        <v>-1.1229138883691219</v>
      </c>
      <c r="AA608" s="217">
        <f t="shared" si="167"/>
        <v>4.6035611336362381</v>
      </c>
      <c r="AB608" s="217">
        <f t="shared" si="160"/>
        <v>10.082597266755736</v>
      </c>
      <c r="AC608" s="217">
        <f t="shared" si="161"/>
        <v>-1.1229138883691219</v>
      </c>
      <c r="AD608" s="217">
        <f t="shared" si="162"/>
        <v>4.6190880358769837</v>
      </c>
      <c r="AE608" s="217">
        <f t="shared" si="154"/>
        <v>0.27628964261568445</v>
      </c>
      <c r="AF608" s="217">
        <f t="shared" si="155"/>
        <v>-0.29748549961162762</v>
      </c>
      <c r="AG608" s="217">
        <f t="shared" si="149"/>
        <v>4.6322408456502693</v>
      </c>
      <c r="AH608" s="284">
        <f t="shared" si="156"/>
        <v>-0.13638618748325637</v>
      </c>
      <c r="AI608" s="284">
        <f t="shared" si="157"/>
        <v>6.6647744315444513E-2</v>
      </c>
    </row>
    <row r="609" spans="1:35" x14ac:dyDescent="0.25">
      <c r="A609" s="283">
        <v>2030</v>
      </c>
      <c r="B609" s="283">
        <v>5</v>
      </c>
      <c r="C609" s="217">
        <f>VLOOKUP(A609,Annual_Price!A:R,18,FALSE)*C597</f>
        <v>15.21671719674891</v>
      </c>
      <c r="D609" s="217">
        <f>C609/Economics!E609</f>
        <v>4.5628829000487361</v>
      </c>
      <c r="E609" s="217">
        <f t="shared" si="143"/>
        <v>4.5900017224404044</v>
      </c>
      <c r="F609" s="217">
        <f>C609/C$309</f>
        <v>1.7013020494725744</v>
      </c>
      <c r="G609" s="217">
        <f>D609/D$309</f>
        <v>0.99255967861451089</v>
      </c>
      <c r="H609" s="284">
        <f t="shared" si="144"/>
        <v>28.502370858407986</v>
      </c>
      <c r="I609" s="284">
        <f t="shared" si="145"/>
        <v>-4.9419681809480096</v>
      </c>
      <c r="J609" s="284">
        <f t="shared" si="146"/>
        <v>11.963465860466346</v>
      </c>
      <c r="K609" s="284">
        <f t="shared" si="147"/>
        <v>-3.057784567156308</v>
      </c>
      <c r="L609" s="217">
        <f t="shared" si="163"/>
        <v>15.18382578522518</v>
      </c>
      <c r="M609" s="217">
        <f t="shared" si="163"/>
        <v>4.5993726095879035</v>
      </c>
      <c r="N609" s="284">
        <f t="shared" si="148"/>
        <v>18.888275086099757</v>
      </c>
      <c r="O609" s="217">
        <f t="shared" si="168"/>
        <v>4.7116159664183535</v>
      </c>
      <c r="P609" s="284">
        <f t="shared" si="150"/>
        <v>7.1210047888311747</v>
      </c>
      <c r="Q609" s="217">
        <f t="shared" si="151"/>
        <v>1.9222499964176181</v>
      </c>
      <c r="R609" s="284">
        <f t="shared" si="141"/>
        <v>28.735499550033829</v>
      </c>
      <c r="S609" s="284">
        <f t="shared" si="142"/>
        <v>-5.1114554738316151</v>
      </c>
      <c r="T609" s="217">
        <f t="shared" si="164"/>
        <v>4.597269194871406</v>
      </c>
      <c r="U609" s="217">
        <f t="shared" si="152"/>
        <v>8.8961381167260072</v>
      </c>
      <c r="V609" s="217">
        <f t="shared" si="153"/>
        <v>9.690108132232389E-2</v>
      </c>
      <c r="W609" s="217">
        <f t="shared" si="165"/>
        <v>4.6190880358769837</v>
      </c>
      <c r="X609" s="217">
        <f t="shared" si="166"/>
        <v>4.5779230525935013</v>
      </c>
      <c r="Y609" s="217">
        <f t="shared" si="158"/>
        <v>10.082597266755736</v>
      </c>
      <c r="Z609" s="217">
        <f t="shared" si="159"/>
        <v>-1.1485519694118587</v>
      </c>
      <c r="AA609" s="217">
        <f t="shared" si="167"/>
        <v>4.5779230525935013</v>
      </c>
      <c r="AB609" s="217">
        <f t="shared" si="160"/>
        <v>10.082597266755736</v>
      </c>
      <c r="AC609" s="217">
        <f t="shared" si="161"/>
        <v>-1.1485519694118587</v>
      </c>
      <c r="AD609" s="217">
        <f t="shared" si="162"/>
        <v>4.6190716121644124</v>
      </c>
      <c r="AE609" s="217">
        <f t="shared" si="154"/>
        <v>0.27627321890311318</v>
      </c>
      <c r="AF609" s="217">
        <f t="shared" si="155"/>
        <v>-0.30635352399264359</v>
      </c>
      <c r="AG609" s="217">
        <f t="shared" si="149"/>
        <v>4.6190880358769837</v>
      </c>
      <c r="AH609" s="284">
        <f t="shared" si="156"/>
        <v>-0.1182155003322336</v>
      </c>
      <c r="AI609" s="284">
        <f t="shared" si="157"/>
        <v>4.8857554730700414E-2</v>
      </c>
    </row>
    <row r="610" spans="1:35" x14ac:dyDescent="0.25">
      <c r="A610" s="283">
        <v>2030</v>
      </c>
      <c r="B610" s="283">
        <v>6</v>
      </c>
      <c r="C610" s="217">
        <f>VLOOKUP(A610,Annual_Price!A:R,18,FALSE)*C598</f>
        <v>15.202049522370318</v>
      </c>
      <c r="D610" s="217">
        <f>C610/Economics!E610</f>
        <v>4.549766382858075</v>
      </c>
      <c r="E610" s="217">
        <f t="shared" si="143"/>
        <v>4.5685374960150256</v>
      </c>
      <c r="F610" s="217">
        <f>C610/C$310</f>
        <v>1.7015160729995555</v>
      </c>
      <c r="G610" s="217">
        <f>D610/D$310</f>
        <v>0.99619777905938034</v>
      </c>
      <c r="H610" s="284">
        <f t="shared" si="144"/>
        <v>28.502370858407986</v>
      </c>
      <c r="I610" s="284">
        <f t="shared" si="145"/>
        <v>-4.956635855326601</v>
      </c>
      <c r="J610" s="284">
        <f t="shared" si="146"/>
        <v>11.963465860466346</v>
      </c>
      <c r="K610" s="284">
        <f t="shared" si="147"/>
        <v>-3.0709010843469691</v>
      </c>
      <c r="L610" s="217">
        <f t="shared" si="163"/>
        <v>15.192589615751944</v>
      </c>
      <c r="M610" s="217">
        <f t="shared" si="163"/>
        <v>4.5935958051696604</v>
      </c>
      <c r="N610" s="284">
        <f t="shared" si="148"/>
        <v>18.897038916626521</v>
      </c>
      <c r="O610" s="217">
        <f t="shared" si="168"/>
        <v>4.7116159664183535</v>
      </c>
      <c r="P610" s="284">
        <f t="shared" si="150"/>
        <v>7.1210047888311747</v>
      </c>
      <c r="Q610" s="217">
        <f t="shared" si="151"/>
        <v>1.9164731919993749</v>
      </c>
      <c r="R610" s="284">
        <f t="shared" si="141"/>
        <v>28.735499550033829</v>
      </c>
      <c r="S610" s="284">
        <f t="shared" si="142"/>
        <v>-5.1261231482102065</v>
      </c>
      <c r="T610" s="217">
        <f t="shared" si="164"/>
        <v>4.5799428875448216</v>
      </c>
      <c r="U610" s="217">
        <f t="shared" si="152"/>
        <v>8.8961381167260072</v>
      </c>
      <c r="V610" s="217">
        <f t="shared" si="153"/>
        <v>7.9574773995739534E-2</v>
      </c>
      <c r="W610" s="217">
        <f t="shared" si="165"/>
        <v>4.6190716121644124</v>
      </c>
      <c r="X610" s="217">
        <f t="shared" si="166"/>
        <v>4.556324641453406</v>
      </c>
      <c r="Y610" s="217">
        <f t="shared" si="158"/>
        <v>10.082597266755736</v>
      </c>
      <c r="Z610" s="217">
        <f t="shared" si="159"/>
        <v>-1.170150380551954</v>
      </c>
      <c r="AA610" s="217">
        <f t="shared" si="167"/>
        <v>4.556324641453406</v>
      </c>
      <c r="AB610" s="217">
        <f t="shared" si="160"/>
        <v>10.082597266755736</v>
      </c>
      <c r="AC610" s="217">
        <f t="shared" si="161"/>
        <v>-1.170150380551954</v>
      </c>
      <c r="AD610" s="217">
        <f t="shared" si="162"/>
        <v>4.6190716121644124</v>
      </c>
      <c r="AE610" s="217">
        <f t="shared" si="154"/>
        <v>0.27627321890311318</v>
      </c>
      <c r="AF610" s="217">
        <f t="shared" si="155"/>
        <v>-0.28938973609377427</v>
      </c>
      <c r="AG610" s="217">
        <f t="shared" si="149"/>
        <v>4.6190716121644124</v>
      </c>
      <c r="AH610" s="284">
        <f t="shared" si="156"/>
        <v>-0.10452887429640079</v>
      </c>
      <c r="AI610" s="284">
        <f t="shared" si="157"/>
        <v>3.5207221277492096E-2</v>
      </c>
    </row>
    <row r="611" spans="1:35" x14ac:dyDescent="0.25">
      <c r="A611" s="283">
        <v>2030</v>
      </c>
      <c r="B611" s="283">
        <v>7</v>
      </c>
      <c r="C611" s="217">
        <f>VLOOKUP(A611,Annual_Price!A:R,18,FALSE)*C599</f>
        <v>15.19653048583344</v>
      </c>
      <c r="D611" s="217">
        <f>C611/Economics!E611</f>
        <v>4.5397360872621295</v>
      </c>
      <c r="E611" s="217">
        <f t="shared" si="143"/>
        <v>4.5507951233896469</v>
      </c>
      <c r="F611" s="217">
        <f>C611/C$311</f>
        <v>1.6957029617787664</v>
      </c>
      <c r="G611" s="217">
        <f>D611/D$311</f>
        <v>0.99590853177018879</v>
      </c>
      <c r="H611" s="284">
        <f t="shared" si="144"/>
        <v>28.502370858407986</v>
      </c>
      <c r="I611" s="284">
        <f t="shared" si="145"/>
        <v>-4.962154891863479</v>
      </c>
      <c r="J611" s="284">
        <f t="shared" si="146"/>
        <v>11.963465860466346</v>
      </c>
      <c r="K611" s="284">
        <f t="shared" si="147"/>
        <v>-3.0809313799429145</v>
      </c>
      <c r="L611" s="217">
        <f t="shared" si="163"/>
        <v>15.201350264608974</v>
      </c>
      <c r="M611" s="217">
        <f t="shared" si="163"/>
        <v>4.5878098046636309</v>
      </c>
      <c r="N611" s="284">
        <f t="shared" si="148"/>
        <v>18.905799565483552</v>
      </c>
      <c r="O611" s="217">
        <f t="shared" si="168"/>
        <v>4.7116159664183535</v>
      </c>
      <c r="P611" s="284">
        <f t="shared" si="150"/>
        <v>7.1210047888311747</v>
      </c>
      <c r="Q611" s="217">
        <f t="shared" si="151"/>
        <v>1.9106871914933454</v>
      </c>
      <c r="R611" s="284">
        <f t="shared" si="141"/>
        <v>28.735499550033829</v>
      </c>
      <c r="S611" s="284">
        <f t="shared" si="142"/>
        <v>-5.1316421847470846</v>
      </c>
      <c r="T611" s="217">
        <f t="shared" si="164"/>
        <v>4.5613371438268011</v>
      </c>
      <c r="U611" s="217">
        <f t="shared" si="152"/>
        <v>8.8961381167260072</v>
      </c>
      <c r="V611" s="217">
        <f t="shared" si="153"/>
        <v>6.096903027771905E-2</v>
      </c>
      <c r="W611" s="217">
        <f t="shared" si="165"/>
        <v>4.6190716121644124</v>
      </c>
      <c r="X611" s="217">
        <f t="shared" si="166"/>
        <v>4.5447512350601027</v>
      </c>
      <c r="Y611" s="217">
        <f t="shared" si="158"/>
        <v>10.082597266755736</v>
      </c>
      <c r="Z611" s="217">
        <f t="shared" si="159"/>
        <v>-1.1817237869452573</v>
      </c>
      <c r="AA611" s="217">
        <f t="shared" si="167"/>
        <v>4.5447512350601027</v>
      </c>
      <c r="AB611" s="217">
        <f t="shared" si="160"/>
        <v>10.082597266755736</v>
      </c>
      <c r="AC611" s="217">
        <f t="shared" si="161"/>
        <v>-1.1817237869452573</v>
      </c>
      <c r="AD611" s="217">
        <f t="shared" si="162"/>
        <v>4.6190716121644124</v>
      </c>
      <c r="AE611" s="217">
        <f t="shared" si="154"/>
        <v>0.27627321890311318</v>
      </c>
      <c r="AF611" s="217">
        <f t="shared" si="155"/>
        <v>-0.28630351449905866</v>
      </c>
      <c r="AG611" s="217">
        <f t="shared" si="149"/>
        <v>4.6190716121644124</v>
      </c>
      <c r="AH611" s="284">
        <f t="shared" si="156"/>
        <v>-9.4093998006972157E-2</v>
      </c>
      <c r="AI611" s="284">
        <f t="shared" si="157"/>
        <v>2.4661991934612715E-2</v>
      </c>
    </row>
    <row r="612" spans="1:35" x14ac:dyDescent="0.25">
      <c r="A612" s="283">
        <v>2030</v>
      </c>
      <c r="B612" s="283">
        <v>8</v>
      </c>
      <c r="C612" s="217">
        <f>VLOOKUP(A612,Annual_Price!A:R,18,FALSE)*C600</f>
        <v>15.206704584956999</v>
      </c>
      <c r="D612" s="217">
        <f>C612/Economics!E612</f>
        <v>4.5341942764862546</v>
      </c>
      <c r="E612" s="217">
        <f t="shared" si="143"/>
        <v>4.5412322488688197</v>
      </c>
      <c r="F612" s="217">
        <f>C612/C$312</f>
        <v>1.6935619788042144</v>
      </c>
      <c r="G612" s="217">
        <f>D612/D$312</f>
        <v>0.99681635429648052</v>
      </c>
      <c r="H612" s="284">
        <f t="shared" si="144"/>
        <v>28.512544957531546</v>
      </c>
      <c r="I612" s="284">
        <f t="shared" si="145"/>
        <v>-4.962154891863479</v>
      </c>
      <c r="J612" s="284">
        <f t="shared" si="146"/>
        <v>11.963465860466346</v>
      </c>
      <c r="K612" s="284">
        <f t="shared" si="147"/>
        <v>-3.0864731907187894</v>
      </c>
      <c r="L612" s="217">
        <f t="shared" si="163"/>
        <v>15.210116778733076</v>
      </c>
      <c r="M612" s="217">
        <f t="shared" si="163"/>
        <v>4.5819981585234251</v>
      </c>
      <c r="N612" s="284">
        <f t="shared" si="148"/>
        <v>18.914566079607653</v>
      </c>
      <c r="O612" s="217">
        <f t="shared" si="168"/>
        <v>4.7116159664183535</v>
      </c>
      <c r="P612" s="284">
        <f t="shared" si="150"/>
        <v>7.1210047888311747</v>
      </c>
      <c r="Q612" s="217">
        <f t="shared" si="151"/>
        <v>1.9048755453531396</v>
      </c>
      <c r="R612" s="284">
        <f t="shared" si="141"/>
        <v>28.745673649157389</v>
      </c>
      <c r="S612" s="284">
        <f t="shared" si="142"/>
        <v>-5.1316421847470846</v>
      </c>
      <c r="T612" s="217">
        <f t="shared" si="164"/>
        <v>4.5466449116637992</v>
      </c>
      <c r="U612" s="217">
        <f t="shared" si="152"/>
        <v>8.8961381167260072</v>
      </c>
      <c r="V612" s="217">
        <f t="shared" si="153"/>
        <v>4.6276798114717188E-2</v>
      </c>
      <c r="W612" s="217">
        <f t="shared" si="165"/>
        <v>4.6190716121644124</v>
      </c>
      <c r="X612" s="217">
        <f t="shared" si="166"/>
        <v>4.5369651818741925</v>
      </c>
      <c r="Y612" s="217">
        <f t="shared" si="158"/>
        <v>10.082597266755736</v>
      </c>
      <c r="Z612" s="217">
        <f t="shared" si="159"/>
        <v>-1.1895098401311675</v>
      </c>
      <c r="AA612" s="217">
        <f t="shared" si="167"/>
        <v>4.5369651818741925</v>
      </c>
      <c r="AB612" s="217">
        <f t="shared" si="160"/>
        <v>10.082597266755736</v>
      </c>
      <c r="AC612" s="217">
        <f t="shared" si="161"/>
        <v>-1.1895098401311675</v>
      </c>
      <c r="AD612" s="217">
        <f t="shared" si="162"/>
        <v>4.6190716121644124</v>
      </c>
      <c r="AE612" s="217">
        <f t="shared" si="154"/>
        <v>0.27627321890311318</v>
      </c>
      <c r="AF612" s="217">
        <f t="shared" si="155"/>
        <v>-0.28181502967898808</v>
      </c>
      <c r="AG612" s="217">
        <f t="shared" si="149"/>
        <v>4.6190716121644124</v>
      </c>
      <c r="AH612" s="284">
        <f t="shared" si="156"/>
        <v>-8.8425290359021247E-2</v>
      </c>
      <c r="AI612" s="284">
        <f t="shared" si="157"/>
        <v>1.8685536676555259E-2</v>
      </c>
    </row>
    <row r="613" spans="1:35" x14ac:dyDescent="0.25">
      <c r="A613" s="283">
        <v>2030</v>
      </c>
      <c r="B613" s="283">
        <v>9</v>
      </c>
      <c r="C613" s="217">
        <f>VLOOKUP(A613,Annual_Price!A:R,18,FALSE)*C601</f>
        <v>15.19638824690759</v>
      </c>
      <c r="D613" s="217">
        <f>C613/Economics!E613</f>
        <v>4.5225312623307072</v>
      </c>
      <c r="E613" s="217">
        <f t="shared" si="143"/>
        <v>4.5321538753596977</v>
      </c>
      <c r="F613" s="217">
        <f>C613/C$313</f>
        <v>1.696452938626708</v>
      </c>
      <c r="G613" s="217">
        <f>D613/D$313</f>
        <v>0.99964959823968624</v>
      </c>
      <c r="H613" s="284">
        <f t="shared" si="144"/>
        <v>28.512544957531546</v>
      </c>
      <c r="I613" s="284">
        <f t="shared" si="145"/>
        <v>-4.9724712299128875</v>
      </c>
      <c r="J613" s="284">
        <f t="shared" si="146"/>
        <v>11.963465860466346</v>
      </c>
      <c r="K613" s="284">
        <f t="shared" si="147"/>
        <v>-3.0981362048743368</v>
      </c>
      <c r="L613" s="217">
        <f t="shared" si="163"/>
        <v>15.218877345590776</v>
      </c>
      <c r="M613" s="217">
        <f t="shared" si="163"/>
        <v>4.5761619697696103</v>
      </c>
      <c r="N613" s="284">
        <f t="shared" si="148"/>
        <v>18.923326646465355</v>
      </c>
      <c r="O613" s="217">
        <f t="shared" si="168"/>
        <v>4.7116159664183535</v>
      </c>
      <c r="P613" s="284">
        <f t="shared" si="150"/>
        <v>7.1210047888311747</v>
      </c>
      <c r="Q613" s="217">
        <f t="shared" si="151"/>
        <v>1.8990393565993249</v>
      </c>
      <c r="R613" s="284">
        <f t="shared" si="141"/>
        <v>28.745673649157389</v>
      </c>
      <c r="S613" s="284">
        <f t="shared" si="142"/>
        <v>-5.141958522796493</v>
      </c>
      <c r="T613" s="217">
        <f t="shared" si="164"/>
        <v>4.5365570022342911</v>
      </c>
      <c r="U613" s="217">
        <f t="shared" si="152"/>
        <v>8.8961381167260072</v>
      </c>
      <c r="V613" s="217">
        <f t="shared" si="153"/>
        <v>3.6188888685209086E-2</v>
      </c>
      <c r="W613" s="217">
        <f t="shared" si="165"/>
        <v>4.6190716121644124</v>
      </c>
      <c r="X613" s="217">
        <f t="shared" si="166"/>
        <v>4.5283627694084814</v>
      </c>
      <c r="Y613" s="217">
        <f t="shared" si="158"/>
        <v>10.082597266755736</v>
      </c>
      <c r="Z613" s="217">
        <f t="shared" si="159"/>
        <v>-1.1981122525968786</v>
      </c>
      <c r="AA613" s="217">
        <f t="shared" si="167"/>
        <v>4.5283627694084814</v>
      </c>
      <c r="AB613" s="217">
        <f t="shared" si="160"/>
        <v>10.082597266755736</v>
      </c>
      <c r="AC613" s="217">
        <f t="shared" si="161"/>
        <v>-1.1981122525968786</v>
      </c>
      <c r="AD613" s="217">
        <f t="shared" si="162"/>
        <v>4.6190716121644124</v>
      </c>
      <c r="AE613" s="217">
        <f t="shared" si="154"/>
        <v>0.27627321890311318</v>
      </c>
      <c r="AF613" s="217">
        <f t="shared" si="155"/>
        <v>-0.28793623305866056</v>
      </c>
      <c r="AG613" s="217">
        <f t="shared" si="149"/>
        <v>4.6190716121644124</v>
      </c>
      <c r="AH613" s="284">
        <f t="shared" si="156"/>
        <v>-8.7989036130504239E-2</v>
      </c>
      <c r="AI613" s="284">
        <f t="shared" si="157"/>
        <v>1.7954771084727206E-2</v>
      </c>
    </row>
    <row r="614" spans="1:35" x14ac:dyDescent="0.25">
      <c r="A614" s="283">
        <v>2030</v>
      </c>
      <c r="B614" s="283">
        <v>10</v>
      </c>
      <c r="C614" s="217">
        <f>VLOOKUP(A614,Annual_Price!A:R,18,FALSE)*C602</f>
        <v>15.260967614279096</v>
      </c>
      <c r="D614" s="217">
        <f>C614/Economics!E614</f>
        <v>4.5332766603570471</v>
      </c>
      <c r="E614" s="217">
        <f t="shared" si="143"/>
        <v>4.530000733058003</v>
      </c>
      <c r="F614" s="217">
        <f>C614/C$314</f>
        <v>1.7139786602565354</v>
      </c>
      <c r="G614" s="217">
        <f>D614/D$314</f>
        <v>1.0102996252912522</v>
      </c>
      <c r="H614" s="284">
        <f t="shared" si="144"/>
        <v>28.577124324903053</v>
      </c>
      <c r="I614" s="284">
        <f t="shared" si="145"/>
        <v>-4.9724712299128875</v>
      </c>
      <c r="J614" s="284">
        <f t="shared" si="146"/>
        <v>11.974211258492687</v>
      </c>
      <c r="K614" s="284">
        <f t="shared" si="147"/>
        <v>-3.0981362048743368</v>
      </c>
      <c r="L614" s="217">
        <f t="shared" si="163"/>
        <v>15.227675141812213</v>
      </c>
      <c r="M614" s="217">
        <f t="shared" si="163"/>
        <v>4.5702712185720697</v>
      </c>
      <c r="N614" s="284">
        <f t="shared" si="148"/>
        <v>18.932124442686792</v>
      </c>
      <c r="O614" s="217">
        <f t="shared" si="168"/>
        <v>4.7116159664183535</v>
      </c>
      <c r="P614" s="284">
        <f t="shared" si="150"/>
        <v>7.1210047888311747</v>
      </c>
      <c r="Q614" s="217">
        <f t="shared" si="151"/>
        <v>1.8931486054017843</v>
      </c>
      <c r="R614" s="284">
        <f t="shared" si="141"/>
        <v>28.810253016528897</v>
      </c>
      <c r="S614" s="284">
        <f t="shared" si="142"/>
        <v>-5.141958522796493</v>
      </c>
      <c r="T614" s="217">
        <f t="shared" si="164"/>
        <v>4.5324345716090351</v>
      </c>
      <c r="U614" s="217">
        <f t="shared" si="152"/>
        <v>8.8961381167260072</v>
      </c>
      <c r="V614" s="217">
        <f t="shared" si="153"/>
        <v>3.2066458059953007E-2</v>
      </c>
      <c r="W614" s="217">
        <f t="shared" si="165"/>
        <v>4.6190716121644124</v>
      </c>
      <c r="X614" s="217">
        <f t="shared" si="166"/>
        <v>4.5279039613438776</v>
      </c>
      <c r="Y614" s="217">
        <f t="shared" si="158"/>
        <v>10.082597266755736</v>
      </c>
      <c r="Z614" s="217">
        <f t="shared" si="159"/>
        <v>-1.1985710606614823</v>
      </c>
      <c r="AA614" s="217">
        <f t="shared" si="167"/>
        <v>4.5279039613438776</v>
      </c>
      <c r="AB614" s="217">
        <f t="shared" si="160"/>
        <v>10.082597266755736</v>
      </c>
      <c r="AC614" s="217">
        <f t="shared" si="161"/>
        <v>-1.1985710606614823</v>
      </c>
      <c r="AD614" s="217">
        <f t="shared" si="162"/>
        <v>4.6190716121644124</v>
      </c>
      <c r="AE614" s="217">
        <f t="shared" si="154"/>
        <v>0.27627321890311318</v>
      </c>
      <c r="AF614" s="217">
        <f t="shared" si="155"/>
        <v>-0.26552782087677329</v>
      </c>
      <c r="AG614" s="217">
        <f t="shared" si="149"/>
        <v>4.6190716121644124</v>
      </c>
      <c r="AH614" s="284">
        <f t="shared" si="156"/>
        <v>-8.7989036130504239E-2</v>
      </c>
      <c r="AI614" s="284">
        <f t="shared" si="157"/>
        <v>1.7300021760016548E-2</v>
      </c>
    </row>
    <row r="615" spans="1:35" x14ac:dyDescent="0.25">
      <c r="A615" s="283">
        <v>2030</v>
      </c>
      <c r="B615" s="283">
        <v>11</v>
      </c>
      <c r="C615" s="217">
        <f>VLOOKUP(A615,Annual_Price!A:R,18,FALSE)*C603</f>
        <v>15.286672799885665</v>
      </c>
      <c r="D615" s="217">
        <f>C615/Economics!E615</f>
        <v>4.5319320019929092</v>
      </c>
      <c r="E615" s="217">
        <f t="shared" si="143"/>
        <v>4.5292466415602215</v>
      </c>
      <c r="F615" s="217">
        <f>C615/C$315</f>
        <v>1.6959585360596179</v>
      </c>
      <c r="G615" s="217">
        <f>D615/D$315</f>
        <v>0.99945849879628312</v>
      </c>
      <c r="H615" s="284">
        <f t="shared" si="144"/>
        <v>28.602829510509622</v>
      </c>
      <c r="I615" s="284">
        <f t="shared" si="145"/>
        <v>-4.9724712299128875</v>
      </c>
      <c r="J615" s="284">
        <f t="shared" si="146"/>
        <v>11.974211258492687</v>
      </c>
      <c r="K615" s="284">
        <f t="shared" si="147"/>
        <v>-3.0994808632384747</v>
      </c>
      <c r="L615" s="217">
        <f t="shared" si="163"/>
        <v>15.23648775681778</v>
      </c>
      <c r="M615" s="217">
        <f t="shared" si="163"/>
        <v>4.5643413341328056</v>
      </c>
      <c r="N615" s="284">
        <f t="shared" si="148"/>
        <v>18.940937057692359</v>
      </c>
      <c r="O615" s="217">
        <f t="shared" si="168"/>
        <v>4.7116159664183535</v>
      </c>
      <c r="P615" s="284">
        <f t="shared" si="150"/>
        <v>7.1210047888311747</v>
      </c>
      <c r="Q615" s="217">
        <f t="shared" si="151"/>
        <v>1.8872187209625202</v>
      </c>
      <c r="R615" s="284">
        <f t="shared" ref="R615:R678" si="169">IF($C615&gt;$C614,(R614+($C615-$C614)),R614)</f>
        <v>28.835958202135465</v>
      </c>
      <c r="S615" s="284">
        <f t="shared" ref="S615:S678" si="170">IF($C615&lt;$C614,(S614+($C615-$C614)),S614)</f>
        <v>-5.141958522796493</v>
      </c>
      <c r="T615" s="217">
        <f t="shared" si="164"/>
        <v>4.5304835502917298</v>
      </c>
      <c r="U615" s="217">
        <f t="shared" si="152"/>
        <v>8.8961381167260072</v>
      </c>
      <c r="V615" s="217">
        <f t="shared" si="153"/>
        <v>3.0115436742647717E-2</v>
      </c>
      <c r="W615" s="217">
        <f t="shared" si="165"/>
        <v>4.6190716121644124</v>
      </c>
      <c r="X615" s="217">
        <f t="shared" si="166"/>
        <v>4.5326043311749782</v>
      </c>
      <c r="Y615" s="217">
        <f t="shared" si="158"/>
        <v>10.087297636586836</v>
      </c>
      <c r="Z615" s="217">
        <f t="shared" si="159"/>
        <v>-1.1985710606614823</v>
      </c>
      <c r="AA615" s="217">
        <f t="shared" si="167"/>
        <v>4.5326043311749782</v>
      </c>
      <c r="AB615" s="217">
        <f t="shared" si="160"/>
        <v>10.087297636586836</v>
      </c>
      <c r="AC615" s="217">
        <f t="shared" si="161"/>
        <v>-1.1985710606614823</v>
      </c>
      <c r="AD615" s="217">
        <f t="shared" si="162"/>
        <v>4.6190716121644124</v>
      </c>
      <c r="AE615" s="217">
        <f t="shared" si="154"/>
        <v>0.27627321890311318</v>
      </c>
      <c r="AF615" s="217">
        <f t="shared" si="155"/>
        <v>-0.27761787726725107</v>
      </c>
      <c r="AG615" s="217">
        <f t="shared" si="149"/>
        <v>4.6190716121644124</v>
      </c>
      <c r="AH615" s="284">
        <f t="shared" si="156"/>
        <v>-8.7025142729527438E-2</v>
      </c>
      <c r="AI615" s="284">
        <f t="shared" si="157"/>
        <v>1.5866529458365086E-2</v>
      </c>
    </row>
    <row r="616" spans="1:35" x14ac:dyDescent="0.25">
      <c r="A616" s="283">
        <v>2030</v>
      </c>
      <c r="B616" s="283">
        <v>12</v>
      </c>
      <c r="C616" s="217">
        <f>VLOOKUP(A616,Annual_Price!A:R,18,FALSE)*C604</f>
        <v>15.246572853385281</v>
      </c>
      <c r="D616" s="217">
        <f>C616/Economics!E616</f>
        <v>4.51126201626517</v>
      </c>
      <c r="E616" s="217">
        <f t="shared" si="143"/>
        <v>4.5254902262050427</v>
      </c>
      <c r="F616" s="217">
        <f>C616/C$316</f>
        <v>1.7224318611045797</v>
      </c>
      <c r="G616" s="217">
        <f>D616/D$316</f>
        <v>1.0146775621016273</v>
      </c>
      <c r="H616" s="284">
        <f t="shared" si="144"/>
        <v>28.602829510509622</v>
      </c>
      <c r="I616" s="284">
        <f t="shared" si="145"/>
        <v>-5.012571176413271</v>
      </c>
      <c r="J616" s="284">
        <f t="shared" si="146"/>
        <v>11.974211258492687</v>
      </c>
      <c r="K616" s="284">
        <f t="shared" si="147"/>
        <v>-3.120150848966214</v>
      </c>
      <c r="L616" s="217">
        <f t="shared" si="163"/>
        <v>15.245277254602568</v>
      </c>
      <c r="M616" s="217">
        <f t="shared" si="163"/>
        <v>4.5584012422313736</v>
      </c>
      <c r="N616" s="284">
        <f t="shared" si="148"/>
        <v>18.949726555477149</v>
      </c>
      <c r="O616" s="217">
        <f t="shared" si="168"/>
        <v>4.7116159664183535</v>
      </c>
      <c r="P616" s="284">
        <f t="shared" si="150"/>
        <v>7.1210047888311747</v>
      </c>
      <c r="Q616" s="217">
        <f t="shared" si="151"/>
        <v>1.8812786290610881</v>
      </c>
      <c r="R616" s="284">
        <f t="shared" si="169"/>
        <v>28.835958202135465</v>
      </c>
      <c r="S616" s="284">
        <f t="shared" si="170"/>
        <v>-5.1820584692968765</v>
      </c>
      <c r="T616" s="217">
        <f t="shared" si="164"/>
        <v>4.5247504852364591</v>
      </c>
      <c r="U616" s="217">
        <f t="shared" si="152"/>
        <v>8.8961381167260072</v>
      </c>
      <c r="V616" s="217">
        <f t="shared" si="153"/>
        <v>2.4382371687377002E-2</v>
      </c>
      <c r="W616" s="217">
        <f t="shared" si="165"/>
        <v>4.6190716121644124</v>
      </c>
      <c r="X616" s="217">
        <f t="shared" si="166"/>
        <v>4.5215970091290396</v>
      </c>
      <c r="Y616" s="217">
        <f t="shared" si="158"/>
        <v>10.087297636586836</v>
      </c>
      <c r="Z616" s="217">
        <f t="shared" si="159"/>
        <v>-1.2095783827074209</v>
      </c>
      <c r="AA616" s="217">
        <f t="shared" si="167"/>
        <v>4.5215970091290396</v>
      </c>
      <c r="AB616" s="217">
        <f t="shared" si="160"/>
        <v>10.087297636586836</v>
      </c>
      <c r="AC616" s="217">
        <f t="shared" si="161"/>
        <v>-1.2095783827074209</v>
      </c>
      <c r="AD616" s="217">
        <f t="shared" si="162"/>
        <v>4.6190716121644124</v>
      </c>
      <c r="AE616" s="217">
        <f t="shared" si="154"/>
        <v>0.27627321890311318</v>
      </c>
      <c r="AF616" s="217">
        <f t="shared" si="155"/>
        <v>-0.29694320463085244</v>
      </c>
      <c r="AG616" s="217">
        <f t="shared" si="149"/>
        <v>4.6190716121644124</v>
      </c>
      <c r="AH616" s="284">
        <f t="shared" si="156"/>
        <v>-7.0117492493013245E-2</v>
      </c>
      <c r="AI616" s="284">
        <f t="shared" si="157"/>
        <v>-1.1636103241743356E-3</v>
      </c>
    </row>
    <row r="617" spans="1:35" x14ac:dyDescent="0.25">
      <c r="A617" s="283">
        <v>2031</v>
      </c>
      <c r="B617" s="283">
        <v>1</v>
      </c>
      <c r="C617" s="217">
        <f>VLOOKUP(A617,Annual_Price!A:R,18,FALSE)*C605</f>
        <v>15.450010206733221</v>
      </c>
      <c r="D617" s="217">
        <f>C617/Economics!E617</f>
        <v>4.5622744759170306</v>
      </c>
      <c r="E617" s="217">
        <f t="shared" si="143"/>
        <v>4.5351561647250369</v>
      </c>
      <c r="F617" s="217">
        <f>C617/C$305</f>
        <v>1.7748356329531996</v>
      </c>
      <c r="G617" s="217">
        <f>D617/D$305</f>
        <v>1.0081858506760863</v>
      </c>
      <c r="H617" s="284">
        <f t="shared" si="144"/>
        <v>28.806266863857562</v>
      </c>
      <c r="I617" s="284">
        <f t="shared" si="145"/>
        <v>-5.012571176413271</v>
      </c>
      <c r="J617" s="284">
        <f t="shared" si="146"/>
        <v>12.025223718144549</v>
      </c>
      <c r="K617" s="284">
        <f t="shared" si="147"/>
        <v>-3.120150848966214</v>
      </c>
      <c r="L617" s="217">
        <f t="shared" si="163"/>
        <v>15.266807060902103</v>
      </c>
      <c r="M617" s="217">
        <f t="shared" si="163"/>
        <v>4.556170828579579</v>
      </c>
      <c r="N617" s="284">
        <f t="shared" si="148"/>
        <v>18.971256361776682</v>
      </c>
      <c r="O617" s="217">
        <f t="shared" si="168"/>
        <v>4.7116159664183535</v>
      </c>
      <c r="P617" s="284">
        <f t="shared" si="150"/>
        <v>7.1210047888311747</v>
      </c>
      <c r="Q617" s="217">
        <f t="shared" si="151"/>
        <v>1.8790482154092936</v>
      </c>
      <c r="R617" s="284">
        <f t="shared" si="169"/>
        <v>29.039395555483406</v>
      </c>
      <c r="S617" s="284">
        <f t="shared" si="170"/>
        <v>-5.1820584692968765</v>
      </c>
      <c r="T617" s="217">
        <f t="shared" si="164"/>
        <v>4.5346862886330399</v>
      </c>
      <c r="U617" s="217">
        <f t="shared" si="152"/>
        <v>8.9060739201225871</v>
      </c>
      <c r="V617" s="217">
        <f t="shared" si="153"/>
        <v>2.4382371687377002E-2</v>
      </c>
      <c r="W617" s="217">
        <f t="shared" si="165"/>
        <v>4.6190716121644124</v>
      </c>
      <c r="X617" s="217">
        <f t="shared" si="166"/>
        <v>4.5367682460910999</v>
      </c>
      <c r="Y617" s="217">
        <f t="shared" si="158"/>
        <v>10.102468873548897</v>
      </c>
      <c r="Z617" s="217">
        <f t="shared" si="159"/>
        <v>-1.2095783827074209</v>
      </c>
      <c r="AA617" s="217">
        <f t="shared" si="167"/>
        <v>4.5367682460910999</v>
      </c>
      <c r="AB617" s="217">
        <f t="shared" si="160"/>
        <v>10.102468873548897</v>
      </c>
      <c r="AC617" s="217">
        <f t="shared" si="161"/>
        <v>-1.2095783827074209</v>
      </c>
      <c r="AD617" s="217">
        <f t="shared" si="162"/>
        <v>4.6141590621342097</v>
      </c>
      <c r="AE617" s="217">
        <f t="shared" si="154"/>
        <v>0.27136066887291044</v>
      </c>
      <c r="AF617" s="217">
        <f t="shared" si="155"/>
        <v>-0.22034820922104981</v>
      </c>
      <c r="AG617" s="217">
        <f t="shared" si="149"/>
        <v>4.6190716121644124</v>
      </c>
      <c r="AH617" s="284">
        <f t="shared" si="156"/>
        <v>-7.0117492493013245E-2</v>
      </c>
      <c r="AI617" s="284">
        <f t="shared" si="157"/>
        <v>4.3352528671473323E-2</v>
      </c>
    </row>
    <row r="618" spans="1:35" x14ac:dyDescent="0.25">
      <c r="A618" s="283">
        <v>2031</v>
      </c>
      <c r="B618" s="283">
        <v>2</v>
      </c>
      <c r="C618" s="217">
        <f>VLOOKUP(A618,Annual_Price!A:R,18,FALSE)*C606</f>
        <v>15.58074785720337</v>
      </c>
      <c r="D618" s="217">
        <f>C618/Economics!E618</f>
        <v>4.5917341259231028</v>
      </c>
      <c r="E618" s="217">
        <f t="shared" si="143"/>
        <v>4.5550902060351008</v>
      </c>
      <c r="F618" s="217">
        <f>C618/C$306</f>
        <v>1.7591937264071447</v>
      </c>
      <c r="G618" s="217">
        <f>D618/D$306</f>
        <v>0.99877804084271038</v>
      </c>
      <c r="H618" s="284">
        <f t="shared" si="144"/>
        <v>28.937004514327711</v>
      </c>
      <c r="I618" s="284">
        <f t="shared" si="145"/>
        <v>-5.012571176413271</v>
      </c>
      <c r="J618" s="284">
        <f t="shared" si="146"/>
        <v>12.05468336815062</v>
      </c>
      <c r="K618" s="284">
        <f t="shared" si="147"/>
        <v>-3.120150848966214</v>
      </c>
      <c r="L618" s="217">
        <f t="shared" si="163"/>
        <v>15.288519051954465</v>
      </c>
      <c r="M618" s="217">
        <f t="shared" si="163"/>
        <v>4.5538927047261364</v>
      </c>
      <c r="N618" s="284">
        <f t="shared" si="148"/>
        <v>18.992968352829045</v>
      </c>
      <c r="O618" s="217">
        <f t="shared" si="168"/>
        <v>4.7116159664183535</v>
      </c>
      <c r="P618" s="284">
        <f t="shared" si="150"/>
        <v>7.1210047888311747</v>
      </c>
      <c r="Q618" s="217">
        <f t="shared" si="151"/>
        <v>1.876770091555851</v>
      </c>
      <c r="R618" s="284">
        <f t="shared" si="169"/>
        <v>29.170133205953555</v>
      </c>
      <c r="S618" s="284">
        <f t="shared" si="170"/>
        <v>-5.1820584692968765</v>
      </c>
      <c r="T618" s="217">
        <f t="shared" si="164"/>
        <v>4.5493006550245534</v>
      </c>
      <c r="U618" s="217">
        <f t="shared" si="152"/>
        <v>8.9206882865140997</v>
      </c>
      <c r="V618" s="217">
        <f t="shared" si="153"/>
        <v>2.4382371687377002E-2</v>
      </c>
      <c r="W618" s="217">
        <f t="shared" si="165"/>
        <v>4.6141590621342097</v>
      </c>
      <c r="X618" s="217">
        <f t="shared" si="166"/>
        <v>4.5770043009200663</v>
      </c>
      <c r="Y618" s="217">
        <f t="shared" si="158"/>
        <v>10.142704928377864</v>
      </c>
      <c r="Z618" s="217">
        <f t="shared" si="159"/>
        <v>-1.2095783827074209</v>
      </c>
      <c r="AA618" s="217">
        <f t="shared" si="167"/>
        <v>4.5770043009200663</v>
      </c>
      <c r="AB618" s="217">
        <f t="shared" si="160"/>
        <v>10.142704928377864</v>
      </c>
      <c r="AC618" s="217">
        <f t="shared" si="161"/>
        <v>-1.2095783827074209</v>
      </c>
      <c r="AD618" s="217">
        <f t="shared" si="162"/>
        <v>4.5929632051382665</v>
      </c>
      <c r="AE618" s="217">
        <f t="shared" si="154"/>
        <v>0.25016481187696726</v>
      </c>
      <c r="AF618" s="217">
        <f t="shared" si="155"/>
        <v>-0.22070516187089506</v>
      </c>
      <c r="AG618" s="217">
        <f t="shared" si="149"/>
        <v>4.6141590621342097</v>
      </c>
      <c r="AH618" s="284">
        <f t="shared" si="156"/>
        <v>-7.503004252321599E-2</v>
      </c>
      <c r="AI618" s="284">
        <f t="shared" si="157"/>
        <v>4.7692556281906384E-2</v>
      </c>
    </row>
    <row r="619" spans="1:35" x14ac:dyDescent="0.25">
      <c r="A619" s="283">
        <v>2031</v>
      </c>
      <c r="B619" s="283">
        <v>3</v>
      </c>
      <c r="C619" s="217">
        <f>VLOOKUP(A619,Annual_Price!A:R,18,FALSE)*C607</f>
        <v>15.590850265068953</v>
      </c>
      <c r="D619" s="217">
        <f>C619/Economics!E619</f>
        <v>4.5865113051100046</v>
      </c>
      <c r="E619" s="217">
        <f t="shared" si="143"/>
        <v>4.5801733023167124</v>
      </c>
      <c r="F619" s="217">
        <f>C619/C$307</f>
        <v>1.7362609438708059</v>
      </c>
      <c r="G619" s="217">
        <f>D619/D$307</f>
        <v>0.98591642518127021</v>
      </c>
      <c r="H619" s="284">
        <f t="shared" si="144"/>
        <v>28.947106922193292</v>
      </c>
      <c r="I619" s="284">
        <f t="shared" si="145"/>
        <v>-5.012571176413271</v>
      </c>
      <c r="J619" s="284">
        <f t="shared" si="146"/>
        <v>12.05468336815062</v>
      </c>
      <c r="K619" s="284">
        <f t="shared" si="147"/>
        <v>-3.1253736697793122</v>
      </c>
      <c r="L619" s="217">
        <f t="shared" si="163"/>
        <v>15.310245120854127</v>
      </c>
      <c r="M619" s="217">
        <f t="shared" si="163"/>
        <v>4.5515887249741196</v>
      </c>
      <c r="N619" s="284">
        <f t="shared" si="148"/>
        <v>19.014694421728706</v>
      </c>
      <c r="O619" s="217">
        <f t="shared" si="168"/>
        <v>4.7116159664183535</v>
      </c>
      <c r="P619" s="284">
        <f t="shared" si="150"/>
        <v>7.1210047888311747</v>
      </c>
      <c r="Q619" s="217">
        <f t="shared" si="151"/>
        <v>1.8744661118038342</v>
      </c>
      <c r="R619" s="284">
        <f t="shared" si="169"/>
        <v>29.180235613819136</v>
      </c>
      <c r="S619" s="284">
        <f t="shared" si="170"/>
        <v>-5.1820584692968765</v>
      </c>
      <c r="T619" s="217">
        <f t="shared" si="164"/>
        <v>4.562945480803827</v>
      </c>
      <c r="U619" s="217">
        <f t="shared" si="152"/>
        <v>8.9343331122933733</v>
      </c>
      <c r="V619" s="217">
        <f t="shared" si="153"/>
        <v>2.4382371687377002E-2</v>
      </c>
      <c r="W619" s="217">
        <f t="shared" si="165"/>
        <v>4.5929632051382665</v>
      </c>
      <c r="X619" s="217">
        <f t="shared" si="166"/>
        <v>4.5891227155165542</v>
      </c>
      <c r="Y619" s="217">
        <f t="shared" si="158"/>
        <v>10.154823342974352</v>
      </c>
      <c r="Z619" s="217">
        <f t="shared" si="159"/>
        <v>-1.2095783827074209</v>
      </c>
      <c r="AA619" s="217">
        <f t="shared" si="167"/>
        <v>4.5891227155165542</v>
      </c>
      <c r="AB619" s="217">
        <f t="shared" si="160"/>
        <v>10.154823342974352</v>
      </c>
      <c r="AC619" s="217">
        <f t="shared" si="161"/>
        <v>-1.2095783827074209</v>
      </c>
      <c r="AD619" s="217">
        <f t="shared" si="162"/>
        <v>4.5917341259231028</v>
      </c>
      <c r="AE619" s="217">
        <f t="shared" si="154"/>
        <v>0.24893573266180358</v>
      </c>
      <c r="AF619" s="217">
        <f t="shared" si="155"/>
        <v>-0.25415855347490179</v>
      </c>
      <c r="AG619" s="217">
        <f t="shared" si="149"/>
        <v>4.5929632051382665</v>
      </c>
      <c r="AH619" s="284">
        <f t="shared" si="156"/>
        <v>-9.1234956446438531E-2</v>
      </c>
      <c r="AI619" s="284">
        <f t="shared" si="157"/>
        <v>6.3587199422233454E-2</v>
      </c>
    </row>
    <row r="620" spans="1:35" x14ac:dyDescent="0.25">
      <c r="A620" s="283">
        <v>2031</v>
      </c>
      <c r="B620" s="283">
        <v>4</v>
      </c>
      <c r="C620" s="217">
        <f>VLOOKUP(A620,Annual_Price!A:R,18,FALSE)*C608</f>
        <v>15.54873844267847</v>
      </c>
      <c r="D620" s="217">
        <f>C620/Economics!E620</f>
        <v>4.5650754965262887</v>
      </c>
      <c r="E620" s="217">
        <f t="shared" si="143"/>
        <v>4.5811069758531326</v>
      </c>
      <c r="F620" s="217">
        <f>C620/C$308</f>
        <v>1.7356357745954558</v>
      </c>
      <c r="G620" s="217">
        <f>D620/D$308</f>
        <v>0.9868843841591588</v>
      </c>
      <c r="H620" s="284">
        <f t="shared" si="144"/>
        <v>28.947106922193292</v>
      </c>
      <c r="I620" s="284">
        <f t="shared" si="145"/>
        <v>-5.054682998803754</v>
      </c>
      <c r="J620" s="284">
        <f t="shared" si="146"/>
        <v>12.05468336815062</v>
      </c>
      <c r="K620" s="284">
        <f t="shared" si="147"/>
        <v>-3.146809478363028</v>
      </c>
      <c r="L620" s="217">
        <f t="shared" si="163"/>
        <v>15.331912506337607</v>
      </c>
      <c r="M620" s="217">
        <f t="shared" si="163"/>
        <v>4.5492647492564551</v>
      </c>
      <c r="N620" s="284">
        <f t="shared" si="148"/>
        <v>19.036361807212188</v>
      </c>
      <c r="O620" s="217">
        <f t="shared" si="168"/>
        <v>4.7116159664183535</v>
      </c>
      <c r="P620" s="284">
        <f t="shared" si="150"/>
        <v>7.1210047888311747</v>
      </c>
      <c r="Q620" s="217">
        <f t="shared" si="151"/>
        <v>1.8721421360861696</v>
      </c>
      <c r="R620" s="284">
        <f t="shared" si="169"/>
        <v>29.180235613819136</v>
      </c>
      <c r="S620" s="284">
        <f t="shared" si="170"/>
        <v>-5.2241702916873596</v>
      </c>
      <c r="T620" s="217">
        <f t="shared" si="164"/>
        <v>4.576398850869106</v>
      </c>
      <c r="U620" s="217">
        <f t="shared" si="152"/>
        <v>8.9477864823586515</v>
      </c>
      <c r="V620" s="217">
        <f t="shared" si="153"/>
        <v>2.4382371687377002E-2</v>
      </c>
      <c r="W620" s="217">
        <f t="shared" si="165"/>
        <v>4.5917341259231028</v>
      </c>
      <c r="X620" s="217">
        <f t="shared" si="166"/>
        <v>4.5757934008181467</v>
      </c>
      <c r="Y620" s="217">
        <f t="shared" si="158"/>
        <v>10.154823342974352</v>
      </c>
      <c r="Z620" s="217">
        <f t="shared" si="159"/>
        <v>-1.2229076974058284</v>
      </c>
      <c r="AA620" s="217">
        <f t="shared" si="167"/>
        <v>4.5757934008181467</v>
      </c>
      <c r="AB620" s="217">
        <f t="shared" si="160"/>
        <v>10.154823342974352</v>
      </c>
      <c r="AC620" s="217">
        <f t="shared" si="161"/>
        <v>-1.2229076974058284</v>
      </c>
      <c r="AD620" s="217">
        <f t="shared" si="162"/>
        <v>4.5917341259231028</v>
      </c>
      <c r="AE620" s="217">
        <f t="shared" si="154"/>
        <v>0.24893573266180358</v>
      </c>
      <c r="AF620" s="217">
        <f t="shared" si="155"/>
        <v>-0.27037154124551943</v>
      </c>
      <c r="AG620" s="217">
        <f t="shared" si="149"/>
        <v>4.5917341259231028</v>
      </c>
      <c r="AH620" s="284">
        <f t="shared" si="156"/>
        <v>-7.0967522382975545E-2</v>
      </c>
      <c r="AI620" s="284">
        <f t="shared" si="157"/>
        <v>4.3079813770997788E-2</v>
      </c>
    </row>
    <row r="621" spans="1:35" x14ac:dyDescent="0.25">
      <c r="A621" s="283">
        <v>2031</v>
      </c>
      <c r="B621" s="283">
        <v>5</v>
      </c>
      <c r="C621" s="217">
        <f>VLOOKUP(A621,Annual_Price!A:R,18,FALSE)*C609</f>
        <v>15.475501135959705</v>
      </c>
      <c r="D621" s="217">
        <f>C621/Economics!E621</f>
        <v>4.5348285473570398</v>
      </c>
      <c r="E621" s="217">
        <f t="shared" si="143"/>
        <v>4.5621384496644444</v>
      </c>
      <c r="F621" s="217">
        <f>C621/C$309</f>
        <v>1.7302353364921936</v>
      </c>
      <c r="G621" s="217">
        <f>D621/D$309</f>
        <v>0.98645704133422685</v>
      </c>
      <c r="H621" s="284">
        <f t="shared" si="144"/>
        <v>28.947106922193292</v>
      </c>
      <c r="I621" s="284">
        <f t="shared" si="145"/>
        <v>-5.1279203055225189</v>
      </c>
      <c r="J621" s="284">
        <f t="shared" si="146"/>
        <v>12.05468336815062</v>
      </c>
      <c r="K621" s="284">
        <f t="shared" si="147"/>
        <v>-3.177056427532277</v>
      </c>
      <c r="L621" s="217">
        <f t="shared" si="163"/>
        <v>15.353477834605174</v>
      </c>
      <c r="M621" s="217">
        <f t="shared" si="163"/>
        <v>4.5469268865321473</v>
      </c>
      <c r="N621" s="284">
        <f t="shared" si="148"/>
        <v>19.057927135479755</v>
      </c>
      <c r="O621" s="217">
        <f t="shared" si="168"/>
        <v>4.7116159664183535</v>
      </c>
      <c r="P621" s="284">
        <f t="shared" si="150"/>
        <v>7.1210047888311747</v>
      </c>
      <c r="Q621" s="217">
        <f t="shared" si="151"/>
        <v>1.8698042733618618</v>
      </c>
      <c r="R621" s="284">
        <f t="shared" si="169"/>
        <v>29.180235613819136</v>
      </c>
      <c r="S621" s="284">
        <f t="shared" si="170"/>
        <v>-5.2974075984061244</v>
      </c>
      <c r="T621" s="217">
        <f t="shared" si="164"/>
        <v>4.569537368729109</v>
      </c>
      <c r="U621" s="217">
        <f t="shared" si="152"/>
        <v>8.9477864823586515</v>
      </c>
      <c r="V621" s="217">
        <f t="shared" si="153"/>
        <v>1.7520889547379959E-2</v>
      </c>
      <c r="W621" s="217">
        <f t="shared" si="165"/>
        <v>4.5917341259231028</v>
      </c>
      <c r="X621" s="217">
        <f t="shared" si="166"/>
        <v>4.5499520219416638</v>
      </c>
      <c r="Y621" s="217">
        <f t="shared" si="158"/>
        <v>10.154823342974352</v>
      </c>
      <c r="Z621" s="217">
        <f t="shared" si="159"/>
        <v>-1.2487490762823112</v>
      </c>
      <c r="AA621" s="217">
        <f t="shared" si="167"/>
        <v>4.5499520219416638</v>
      </c>
      <c r="AB621" s="217">
        <f t="shared" si="160"/>
        <v>10.154823342974352</v>
      </c>
      <c r="AC621" s="217">
        <f t="shared" si="161"/>
        <v>-1.2487490762823112</v>
      </c>
      <c r="AD621" s="217">
        <f t="shared" si="162"/>
        <v>4.5917341259231028</v>
      </c>
      <c r="AE621" s="217">
        <f t="shared" si="154"/>
        <v>0.24893573266180358</v>
      </c>
      <c r="AF621" s="217">
        <f t="shared" si="155"/>
        <v>-0.27918268183105255</v>
      </c>
      <c r="AG621" s="217">
        <f t="shared" si="149"/>
        <v>4.5917341259231028</v>
      </c>
      <c r="AH621" s="284">
        <f t="shared" si="156"/>
        <v>-4.0506719727166463E-2</v>
      </c>
      <c r="AI621" s="284">
        <f t="shared" si="157"/>
        <v>1.2452367035470147E-2</v>
      </c>
    </row>
    <row r="622" spans="1:35" x14ac:dyDescent="0.25">
      <c r="A622" s="283">
        <v>2031</v>
      </c>
      <c r="B622" s="283">
        <v>6</v>
      </c>
      <c r="C622" s="217">
        <f>VLOOKUP(A622,Annual_Price!A:R,18,FALSE)*C610</f>
        <v>15.460584014968834</v>
      </c>
      <c r="D622" s="217">
        <f>C622/Economics!E622</f>
        <v>4.5214764185612264</v>
      </c>
      <c r="E622" s="217">
        <f t="shared" si="143"/>
        <v>4.5404601541481844</v>
      </c>
      <c r="F622" s="217">
        <f>C622/C$310</f>
        <v>1.7304529998220759</v>
      </c>
      <c r="G622" s="217">
        <f>D622/D$310</f>
        <v>0.99000352704055772</v>
      </c>
      <c r="H622" s="284">
        <f t="shared" si="144"/>
        <v>28.947106922193292</v>
      </c>
      <c r="I622" s="284">
        <f t="shared" si="145"/>
        <v>-5.14283742651339</v>
      </c>
      <c r="J622" s="284">
        <f t="shared" si="146"/>
        <v>12.05468336815062</v>
      </c>
      <c r="K622" s="284">
        <f t="shared" si="147"/>
        <v>-3.1904085563280904</v>
      </c>
      <c r="L622" s="217">
        <f t="shared" si="163"/>
        <v>15.375022375655051</v>
      </c>
      <c r="M622" s="217">
        <f t="shared" si="163"/>
        <v>4.5445693895074095</v>
      </c>
      <c r="N622" s="284">
        <f t="shared" si="148"/>
        <v>19.079471676529632</v>
      </c>
      <c r="O622" s="217">
        <f t="shared" si="168"/>
        <v>4.7116159664183535</v>
      </c>
      <c r="P622" s="284">
        <f t="shared" si="150"/>
        <v>7.1210047888311747</v>
      </c>
      <c r="Q622" s="217">
        <f t="shared" si="151"/>
        <v>1.8674467763371241</v>
      </c>
      <c r="R622" s="284">
        <f t="shared" si="169"/>
        <v>29.180235613819136</v>
      </c>
      <c r="S622" s="284">
        <f t="shared" si="170"/>
        <v>-5.3123247193969956</v>
      </c>
      <c r="T622" s="217">
        <f t="shared" si="164"/>
        <v>4.5519729418886392</v>
      </c>
      <c r="U622" s="217">
        <f t="shared" si="152"/>
        <v>8.9477864823586515</v>
      </c>
      <c r="V622" s="217">
        <f t="shared" si="153"/>
        <v>-4.3537293089812579E-5</v>
      </c>
      <c r="W622" s="217">
        <f t="shared" si="165"/>
        <v>4.5917341259231028</v>
      </c>
      <c r="X622" s="217">
        <f t="shared" si="166"/>
        <v>4.5281524829591326</v>
      </c>
      <c r="Y622" s="217">
        <f t="shared" si="158"/>
        <v>10.154823342974352</v>
      </c>
      <c r="Z622" s="217">
        <f t="shared" si="159"/>
        <v>-1.2705486152648424</v>
      </c>
      <c r="AA622" s="217">
        <f t="shared" si="167"/>
        <v>4.5281524829591326</v>
      </c>
      <c r="AB622" s="217">
        <f t="shared" si="160"/>
        <v>10.154823342974352</v>
      </c>
      <c r="AC622" s="217">
        <f t="shared" si="161"/>
        <v>-1.2705486152648424</v>
      </c>
      <c r="AD622" s="217">
        <f t="shared" si="162"/>
        <v>4.5917341259231028</v>
      </c>
      <c r="AE622" s="217">
        <f t="shared" si="154"/>
        <v>0.24893573266180358</v>
      </c>
      <c r="AF622" s="217">
        <f t="shared" si="155"/>
        <v>-0.26228786145761696</v>
      </c>
      <c r="AG622" s="217">
        <f t="shared" si="149"/>
        <v>4.5917341259231028</v>
      </c>
      <c r="AH622" s="284">
        <f t="shared" si="156"/>
        <v>-2.7353909953880873E-2</v>
      </c>
      <c r="AI622" s="284">
        <f t="shared" si="157"/>
        <v>-9.3605434296772927E-4</v>
      </c>
    </row>
    <row r="623" spans="1:35" x14ac:dyDescent="0.25">
      <c r="A623" s="283">
        <v>2031</v>
      </c>
      <c r="B623" s="283">
        <v>7</v>
      </c>
      <c r="C623" s="217">
        <f>VLOOKUP(A623,Annual_Price!A:R,18,FALSE)*C611</f>
        <v>15.454971118633079</v>
      </c>
      <c r="D623" s="217">
        <f>C623/Economics!E623</f>
        <v>4.5112939070806224</v>
      </c>
      <c r="E623" s="217">
        <f t="shared" si="143"/>
        <v>4.5225329576662956</v>
      </c>
      <c r="F623" s="217">
        <f>C623/C$311</f>
        <v>1.7245410276050983</v>
      </c>
      <c r="G623" s="217">
        <f>D623/D$311</f>
        <v>0.98966900388565238</v>
      </c>
      <c r="H623" s="284">
        <f t="shared" si="144"/>
        <v>28.947106922193292</v>
      </c>
      <c r="I623" s="284">
        <f t="shared" si="145"/>
        <v>-5.1484503228491452</v>
      </c>
      <c r="J623" s="284">
        <f t="shared" si="146"/>
        <v>12.05468336815062</v>
      </c>
      <c r="K623" s="284">
        <f t="shared" si="147"/>
        <v>-3.2005910678086944</v>
      </c>
      <c r="L623" s="217">
        <f t="shared" si="163"/>
        <v>15.396559095055023</v>
      </c>
      <c r="M623" s="217">
        <f t="shared" si="163"/>
        <v>4.5421992078256173</v>
      </c>
      <c r="N623" s="284">
        <f t="shared" si="148"/>
        <v>19.101008395929604</v>
      </c>
      <c r="O623" s="217">
        <f t="shared" si="168"/>
        <v>4.7116159664183535</v>
      </c>
      <c r="P623" s="284">
        <f t="shared" si="150"/>
        <v>7.1210047888311747</v>
      </c>
      <c r="Q623" s="217">
        <f t="shared" si="151"/>
        <v>1.8650765946553318</v>
      </c>
      <c r="R623" s="284">
        <f t="shared" si="169"/>
        <v>29.180235613819136</v>
      </c>
      <c r="S623" s="284">
        <f t="shared" si="170"/>
        <v>-5.3179376157327507</v>
      </c>
      <c r="T623" s="217">
        <f t="shared" si="164"/>
        <v>4.5331685923812941</v>
      </c>
      <c r="U623" s="217">
        <f t="shared" si="152"/>
        <v>8.9477864823586515</v>
      </c>
      <c r="V623" s="217">
        <f t="shared" si="153"/>
        <v>-1.8847886800434921E-2</v>
      </c>
      <c r="W623" s="217">
        <f t="shared" si="165"/>
        <v>4.5917341259231028</v>
      </c>
      <c r="X623" s="217">
        <f t="shared" si="166"/>
        <v>4.5163851628209244</v>
      </c>
      <c r="Y623" s="217">
        <f t="shared" si="158"/>
        <v>10.154823342974352</v>
      </c>
      <c r="Z623" s="217">
        <f t="shared" si="159"/>
        <v>-1.2823159354030507</v>
      </c>
      <c r="AA623" s="217">
        <f t="shared" si="167"/>
        <v>4.5163851628209244</v>
      </c>
      <c r="AB623" s="217">
        <f t="shared" si="160"/>
        <v>10.154823342974352</v>
      </c>
      <c r="AC623" s="217">
        <f t="shared" si="161"/>
        <v>-1.2823159354030507</v>
      </c>
      <c r="AD623" s="217">
        <f t="shared" si="162"/>
        <v>4.5917341259231028</v>
      </c>
      <c r="AE623" s="217">
        <f t="shared" si="154"/>
        <v>0.24893573266180358</v>
      </c>
      <c r="AF623" s="217">
        <f t="shared" si="155"/>
        <v>-0.25911824414240758</v>
      </c>
      <c r="AG623" s="217">
        <f t="shared" si="149"/>
        <v>4.5917341259231028</v>
      </c>
      <c r="AH623" s="284">
        <f t="shared" si="156"/>
        <v>-2.7337486241309605E-2</v>
      </c>
      <c r="AI623" s="284">
        <f t="shared" si="157"/>
        <v>-1.1046939401975209E-3</v>
      </c>
    </row>
    <row r="624" spans="1:35" x14ac:dyDescent="0.25">
      <c r="A624" s="283">
        <v>2031</v>
      </c>
      <c r="B624" s="283">
        <v>8</v>
      </c>
      <c r="C624" s="217">
        <f>VLOOKUP(A624,Annual_Price!A:R,18,FALSE)*C612</f>
        <v>15.465318244133815</v>
      </c>
      <c r="D624" s="217">
        <f>C624/Economics!E624</f>
        <v>4.5056991393243511</v>
      </c>
      <c r="E624" s="217">
        <f t="shared" si="143"/>
        <v>4.512823154988733</v>
      </c>
      <c r="F624" s="217">
        <f>C624/C$312</f>
        <v>1.7223636338856547</v>
      </c>
      <c r="G624" s="217">
        <f>D624/D$312</f>
        <v>0.99055186340595813</v>
      </c>
      <c r="H624" s="284">
        <f t="shared" si="144"/>
        <v>28.957454047694029</v>
      </c>
      <c r="I624" s="284">
        <f t="shared" si="145"/>
        <v>-5.1484503228491452</v>
      </c>
      <c r="J624" s="284">
        <f t="shared" si="146"/>
        <v>12.05468336815062</v>
      </c>
      <c r="K624" s="284">
        <f t="shared" si="147"/>
        <v>-3.2061858355649657</v>
      </c>
      <c r="L624" s="217">
        <f t="shared" si="163"/>
        <v>15.418110233319757</v>
      </c>
      <c r="M624" s="217">
        <f t="shared" si="163"/>
        <v>4.5398246130621249</v>
      </c>
      <c r="N624" s="284">
        <f t="shared" si="148"/>
        <v>19.122559534194338</v>
      </c>
      <c r="O624" s="217">
        <f t="shared" si="168"/>
        <v>4.7116159664183535</v>
      </c>
      <c r="P624" s="284">
        <f t="shared" si="150"/>
        <v>7.1210047888311747</v>
      </c>
      <c r="Q624" s="217">
        <f t="shared" si="151"/>
        <v>1.8627019998918395</v>
      </c>
      <c r="R624" s="284">
        <f t="shared" si="169"/>
        <v>29.190582739319872</v>
      </c>
      <c r="S624" s="284">
        <f t="shared" si="170"/>
        <v>-5.3179376157327507</v>
      </c>
      <c r="T624" s="217">
        <f t="shared" si="164"/>
        <v>4.5183245030808097</v>
      </c>
      <c r="U624" s="217">
        <f t="shared" si="152"/>
        <v>8.9477864823586515</v>
      </c>
      <c r="V624" s="217">
        <f t="shared" si="153"/>
        <v>-3.3691976100919341E-2</v>
      </c>
      <c r="W624" s="217">
        <f t="shared" si="165"/>
        <v>4.5917341259231028</v>
      </c>
      <c r="X624" s="217">
        <f t="shared" si="166"/>
        <v>4.5084965232024867</v>
      </c>
      <c r="Y624" s="217">
        <f t="shared" si="158"/>
        <v>10.154823342974352</v>
      </c>
      <c r="Z624" s="217">
        <f t="shared" si="159"/>
        <v>-1.2902045750214883</v>
      </c>
      <c r="AA624" s="217">
        <f t="shared" si="167"/>
        <v>4.5084965232024867</v>
      </c>
      <c r="AB624" s="217">
        <f t="shared" si="160"/>
        <v>10.154823342974352</v>
      </c>
      <c r="AC624" s="217">
        <f t="shared" si="161"/>
        <v>-1.2902045750214883</v>
      </c>
      <c r="AD624" s="217">
        <f t="shared" si="162"/>
        <v>4.5917341259231028</v>
      </c>
      <c r="AE624" s="217">
        <f t="shared" si="154"/>
        <v>0.24893573266180358</v>
      </c>
      <c r="AF624" s="217">
        <f t="shared" si="155"/>
        <v>-0.2545305004180749</v>
      </c>
      <c r="AG624" s="217">
        <f t="shared" si="149"/>
        <v>4.5917341259231028</v>
      </c>
      <c r="AH624" s="284">
        <f t="shared" si="156"/>
        <v>-2.7337486241309605E-2</v>
      </c>
      <c r="AI624" s="284">
        <f t="shared" si="157"/>
        <v>-1.1576509205939445E-3</v>
      </c>
    </row>
    <row r="625" spans="1:35" x14ac:dyDescent="0.25">
      <c r="A625" s="283">
        <v>2031</v>
      </c>
      <c r="B625" s="283">
        <v>9</v>
      </c>
      <c r="C625" s="217">
        <f>VLOOKUP(A625,Annual_Price!A:R,18,FALSE)*C613</f>
        <v>15.4548264607131</v>
      </c>
      <c r="D625" s="217">
        <f>C625/Economics!E625</f>
        <v>4.494157277029732</v>
      </c>
      <c r="E625" s="217">
        <f t="shared" ref="E625:E688" si="171">AVERAGE(D623:D625)</f>
        <v>4.5037167744782352</v>
      </c>
      <c r="F625" s="217">
        <f>C625/C$313</f>
        <v>1.7253037589756164</v>
      </c>
      <c r="G625" s="217">
        <f>D625/D$313</f>
        <v>0.99337787973486791</v>
      </c>
      <c r="H625" s="284">
        <f t="shared" ref="H625:H688" si="172">IF(C625&gt;C624,(H624+(C625-C624)),H624)</f>
        <v>28.957454047694029</v>
      </c>
      <c r="I625" s="284">
        <f t="shared" ref="I625:I688" si="173">IF(C625&lt;C624,(I624+(C625-C624)),I624)</f>
        <v>-5.1589421062698602</v>
      </c>
      <c r="J625" s="284">
        <f t="shared" ref="J625:J688" si="174">IF(D625&gt;D624,(J624+(D625-D624)),J624)</f>
        <v>12.05468336815062</v>
      </c>
      <c r="K625" s="284">
        <f t="shared" ref="K625:K688" si="175">IF(D625&lt;D624,(K624+(D625-D624)),K624)</f>
        <v>-3.2177276978595848</v>
      </c>
      <c r="L625" s="217">
        <f t="shared" si="163"/>
        <v>15.439646751136882</v>
      </c>
      <c r="M625" s="217">
        <f t="shared" si="163"/>
        <v>4.5374601142870432</v>
      </c>
      <c r="N625" s="284">
        <f t="shared" ref="N625:N688" si="176">IF(L625&gt;L624,(N624+(L625-L624)),N624)</f>
        <v>19.144096052011463</v>
      </c>
      <c r="O625" s="217">
        <f t="shared" si="168"/>
        <v>4.7116159664183535</v>
      </c>
      <c r="P625" s="284">
        <f t="shared" si="150"/>
        <v>7.1210047888311747</v>
      </c>
      <c r="Q625" s="217">
        <f t="shared" si="151"/>
        <v>1.8603375011167578</v>
      </c>
      <c r="R625" s="284">
        <f t="shared" si="169"/>
        <v>29.190582739319872</v>
      </c>
      <c r="S625" s="284">
        <f t="shared" si="170"/>
        <v>-5.3284293991534657</v>
      </c>
      <c r="T625" s="217">
        <f t="shared" si="164"/>
        <v>4.5081566854989834</v>
      </c>
      <c r="U625" s="217">
        <f t="shared" si="152"/>
        <v>8.9477864823586515</v>
      </c>
      <c r="V625" s="217">
        <f t="shared" si="153"/>
        <v>-4.3859793682745618E-2</v>
      </c>
      <c r="W625" s="217">
        <f t="shared" si="165"/>
        <v>4.5917341259231028</v>
      </c>
      <c r="X625" s="217">
        <f t="shared" si="166"/>
        <v>4.4999282081770415</v>
      </c>
      <c r="Y625" s="217">
        <f t="shared" si="158"/>
        <v>10.154823342974352</v>
      </c>
      <c r="Z625" s="217">
        <f t="shared" si="159"/>
        <v>-1.2987728900469335</v>
      </c>
      <c r="AA625" s="217">
        <f t="shared" si="167"/>
        <v>4.4999282081770415</v>
      </c>
      <c r="AB625" s="217">
        <f t="shared" si="160"/>
        <v>10.154823342974352</v>
      </c>
      <c r="AC625" s="217">
        <f t="shared" si="161"/>
        <v>-1.2987728900469335</v>
      </c>
      <c r="AD625" s="217">
        <f t="shared" si="162"/>
        <v>4.5917341259231028</v>
      </c>
      <c r="AE625" s="217">
        <f t="shared" si="154"/>
        <v>0.24893573266180358</v>
      </c>
      <c r="AF625" s="217">
        <f t="shared" si="155"/>
        <v>-0.26047759495642264</v>
      </c>
      <c r="AG625" s="217">
        <f t="shared" ref="AG625:AG688" si="177">MAX(D614:D625)</f>
        <v>4.5917341259231028</v>
      </c>
      <c r="AH625" s="284">
        <f t="shared" si="156"/>
        <v>-2.7337486241309605E-2</v>
      </c>
      <c r="AI625" s="284">
        <f t="shared" si="157"/>
        <v>-1.0364990596656298E-3</v>
      </c>
    </row>
    <row r="626" spans="1:35" x14ac:dyDescent="0.25">
      <c r="A626" s="283">
        <v>2031</v>
      </c>
      <c r="B626" s="283">
        <v>10</v>
      </c>
      <c r="C626" s="217">
        <f>VLOOKUP(A626,Annual_Price!A:R,18,FALSE)*C614</f>
        <v>15.520504100653127</v>
      </c>
      <c r="D626" s="217">
        <f>C626/Economics!E626</f>
        <v>4.5050012308973626</v>
      </c>
      <c r="E626" s="217">
        <f t="shared" si="171"/>
        <v>4.5016192157504813</v>
      </c>
      <c r="F626" s="217">
        <f>C626/C$314</f>
        <v>1.7431275327557361</v>
      </c>
      <c r="G626" s="217">
        <f>D626/D$314</f>
        <v>1.0039980783245999</v>
      </c>
      <c r="H626" s="284">
        <f t="shared" si="172"/>
        <v>29.023131687634056</v>
      </c>
      <c r="I626" s="284">
        <f t="shared" si="173"/>
        <v>-5.1589421062698602</v>
      </c>
      <c r="J626" s="284">
        <f t="shared" si="174"/>
        <v>12.065527322018252</v>
      </c>
      <c r="K626" s="284">
        <f t="shared" si="175"/>
        <v>-3.2177276978595848</v>
      </c>
      <c r="L626" s="217">
        <f t="shared" si="163"/>
        <v>15.461274791668052</v>
      </c>
      <c r="M626" s="217">
        <f t="shared" si="163"/>
        <v>4.5351038284987366</v>
      </c>
      <c r="N626" s="284">
        <f t="shared" si="176"/>
        <v>19.165724092542632</v>
      </c>
      <c r="O626" s="217">
        <f t="shared" si="168"/>
        <v>4.7116159664183535</v>
      </c>
      <c r="P626" s="284">
        <f t="shared" ref="P626:P689" si="178">IF(M626&gt;M625,(P625+(M626-M625)),P625)</f>
        <v>7.1210047888311747</v>
      </c>
      <c r="Q626" s="217">
        <f t="shared" ref="Q626:Q689" si="179">IF(M626&lt;M625,(Q625+(M626-M625)),Q625)</f>
        <v>1.8579812153284512</v>
      </c>
      <c r="R626" s="284">
        <f t="shared" si="169"/>
        <v>29.256260379259899</v>
      </c>
      <c r="S626" s="284">
        <f t="shared" si="170"/>
        <v>-5.3284293991534657</v>
      </c>
      <c r="T626" s="217">
        <f t="shared" si="164"/>
        <v>4.5040378885830172</v>
      </c>
      <c r="U626" s="217">
        <f t="shared" ref="U626:U689" si="180">IF(T626&gt;T625,(U625+(T626-T625)),U625)</f>
        <v>8.9477864823586515</v>
      </c>
      <c r="V626" s="217">
        <f t="shared" ref="V626:V689" si="181">IF(T626&lt;T625,(V625+(T626-T625)),V625)</f>
        <v>-4.797859059871179E-2</v>
      </c>
      <c r="W626" s="217">
        <f t="shared" si="165"/>
        <v>4.5917341259231028</v>
      </c>
      <c r="X626" s="217">
        <f t="shared" si="166"/>
        <v>4.4995792539635477</v>
      </c>
      <c r="Y626" s="217">
        <f t="shared" si="158"/>
        <v>10.154823342974352</v>
      </c>
      <c r="Z626" s="217">
        <f t="shared" si="159"/>
        <v>-1.2991218442604273</v>
      </c>
      <c r="AA626" s="217">
        <f t="shared" si="167"/>
        <v>4.4995792539635477</v>
      </c>
      <c r="AB626" s="217">
        <f t="shared" si="160"/>
        <v>10.154823342974352</v>
      </c>
      <c r="AC626" s="217">
        <f t="shared" si="161"/>
        <v>-1.2991218442604273</v>
      </c>
      <c r="AD626" s="217">
        <f t="shared" si="162"/>
        <v>4.5917341259231028</v>
      </c>
      <c r="AE626" s="217">
        <f t="shared" ref="AE626:AE689" si="182">AD626-AD$304</f>
        <v>0.24893573266180358</v>
      </c>
      <c r="AF626" s="217">
        <f t="shared" ref="AF626:AF689" si="183">D626-D625-AE626</f>
        <v>-0.23809177879417298</v>
      </c>
      <c r="AG626" s="217">
        <f t="shared" si="177"/>
        <v>4.5917341259231028</v>
      </c>
      <c r="AH626" s="284">
        <f t="shared" ref="AH626:AH689" si="184">AG626-AG613</f>
        <v>-2.7337486241309605E-2</v>
      </c>
      <c r="AI626" s="284">
        <f t="shared" ref="AI626:AI689" si="185">D626-D614-AH626</f>
        <v>-9.3794321837492589E-4</v>
      </c>
    </row>
    <row r="627" spans="1:35" x14ac:dyDescent="0.25">
      <c r="A627" s="283">
        <v>2031</v>
      </c>
      <c r="B627" s="283">
        <v>11</v>
      </c>
      <c r="C627" s="217">
        <f>VLOOKUP(A627,Annual_Price!A:R,18,FALSE)*C615</f>
        <v>15.546646442914671</v>
      </c>
      <c r="D627" s="217">
        <f>C627/Economics!E627</f>
        <v>4.5039449641855027</v>
      </c>
      <c r="E627" s="217">
        <f t="shared" si="171"/>
        <v>4.5010344907041997</v>
      </c>
      <c r="F627" s="217">
        <f>C627/C$315</f>
        <v>1.7248009483240354</v>
      </c>
      <c r="G627" s="217">
        <f>D627/D$315</f>
        <v>0.9932863226073102</v>
      </c>
      <c r="H627" s="284">
        <f t="shared" si="172"/>
        <v>29.049274029895599</v>
      </c>
      <c r="I627" s="284">
        <f t="shared" si="173"/>
        <v>-5.1589421062698602</v>
      </c>
      <c r="J627" s="284">
        <f t="shared" si="174"/>
        <v>12.065527322018252</v>
      </c>
      <c r="K627" s="284">
        <f t="shared" si="175"/>
        <v>-3.2187839645714447</v>
      </c>
      <c r="L627" s="217">
        <f t="shared" si="163"/>
        <v>15.482939261920469</v>
      </c>
      <c r="M627" s="217">
        <f t="shared" si="163"/>
        <v>4.5327715753481188</v>
      </c>
      <c r="N627" s="284">
        <f t="shared" si="176"/>
        <v>19.18738856279505</v>
      </c>
      <c r="O627" s="217">
        <f t="shared" si="168"/>
        <v>4.7116159664183535</v>
      </c>
      <c r="P627" s="284">
        <f t="shared" si="178"/>
        <v>7.1210047888311747</v>
      </c>
      <c r="Q627" s="217">
        <f t="shared" si="179"/>
        <v>1.8556489621778334</v>
      </c>
      <c r="R627" s="284">
        <f t="shared" si="169"/>
        <v>29.282402721521443</v>
      </c>
      <c r="S627" s="284">
        <f t="shared" si="170"/>
        <v>-5.3284293991534657</v>
      </c>
      <c r="T627" s="217">
        <f t="shared" si="164"/>
        <v>4.5022006528592371</v>
      </c>
      <c r="U627" s="217">
        <f t="shared" si="180"/>
        <v>8.9477864823586515</v>
      </c>
      <c r="V627" s="217">
        <f t="shared" si="181"/>
        <v>-4.981582632249193E-2</v>
      </c>
      <c r="W627" s="217">
        <f t="shared" si="165"/>
        <v>4.5917341259231028</v>
      </c>
      <c r="X627" s="217">
        <f t="shared" si="166"/>
        <v>4.5044730975414327</v>
      </c>
      <c r="Y627" s="217">
        <f t="shared" ref="Y627:Y690" si="186">IF(X627&gt;X626,(Y626+(X627-X626)),Y626)</f>
        <v>10.159717186552236</v>
      </c>
      <c r="Z627" s="217">
        <f t="shared" ref="Z627:Z690" si="187">IF(X627&lt;X626,(Z626+(X627-X626)),Z626)</f>
        <v>-1.2991218442604273</v>
      </c>
      <c r="AA627" s="217">
        <f t="shared" si="167"/>
        <v>4.5044730975414327</v>
      </c>
      <c r="AB627" s="217">
        <f t="shared" ref="AB627:AB690" si="188">IF(AA627&gt;AA626,(AB626+(AA627-AA626)),AB626)</f>
        <v>10.159717186552236</v>
      </c>
      <c r="AC627" s="217">
        <f t="shared" ref="AC627:AC690" si="189">IF(AA627&lt;AA626,(AC626+(AA627-AA626)),AC626)</f>
        <v>-1.2991218442604273</v>
      </c>
      <c r="AD627" s="217">
        <f t="shared" si="162"/>
        <v>4.5917341259231028</v>
      </c>
      <c r="AE627" s="217">
        <f t="shared" si="182"/>
        <v>0.24893573266180358</v>
      </c>
      <c r="AF627" s="217">
        <f t="shared" si="183"/>
        <v>-0.24999199937366345</v>
      </c>
      <c r="AG627" s="217">
        <f t="shared" si="177"/>
        <v>4.5917341259231028</v>
      </c>
      <c r="AH627" s="284">
        <f t="shared" si="184"/>
        <v>-2.7337486241309605E-2</v>
      </c>
      <c r="AI627" s="284">
        <f t="shared" si="185"/>
        <v>-6.4955156609691755E-4</v>
      </c>
    </row>
    <row r="628" spans="1:35" x14ac:dyDescent="0.25">
      <c r="A628" s="283">
        <v>2031</v>
      </c>
      <c r="B628" s="283">
        <v>12</v>
      </c>
      <c r="C628" s="217">
        <f>VLOOKUP(A628,Annual_Price!A:R,18,FALSE)*C616</f>
        <v>15.505864534465244</v>
      </c>
      <c r="D628" s="217">
        <f>C628/Economics!E628</f>
        <v>4.4837438987887177</v>
      </c>
      <c r="E628" s="217">
        <f t="shared" si="171"/>
        <v>4.4975633646238613</v>
      </c>
      <c r="F628" s="217">
        <f>C628/C$316</f>
        <v>1.7517244934296423</v>
      </c>
      <c r="G628" s="217">
        <f>D628/D$316</f>
        <v>1.0084881596120443</v>
      </c>
      <c r="H628" s="284">
        <f t="shared" si="172"/>
        <v>29.049274029895599</v>
      </c>
      <c r="I628" s="284">
        <f t="shared" si="173"/>
        <v>-5.1997240147192869</v>
      </c>
      <c r="J628" s="284">
        <f t="shared" si="174"/>
        <v>12.065527322018252</v>
      </c>
      <c r="K628" s="284">
        <f t="shared" si="175"/>
        <v>-3.2389850299682297</v>
      </c>
      <c r="L628" s="217">
        <f t="shared" si="163"/>
        <v>15.504546902010468</v>
      </c>
      <c r="M628" s="217">
        <f t="shared" si="163"/>
        <v>4.5304783988917476</v>
      </c>
      <c r="N628" s="284">
        <f t="shared" si="176"/>
        <v>19.208996202885047</v>
      </c>
      <c r="O628" s="217">
        <f t="shared" si="168"/>
        <v>4.7116159664183535</v>
      </c>
      <c r="P628" s="284">
        <f t="shared" si="178"/>
        <v>7.1210047888311747</v>
      </c>
      <c r="Q628" s="217">
        <f t="shared" si="179"/>
        <v>1.8533557857214622</v>
      </c>
      <c r="R628" s="284">
        <f t="shared" si="169"/>
        <v>29.282402721521443</v>
      </c>
      <c r="S628" s="284">
        <f t="shared" si="170"/>
        <v>-5.3692113076028924</v>
      </c>
      <c r="T628" s="217">
        <f t="shared" si="164"/>
        <v>4.496711842725329</v>
      </c>
      <c r="U628" s="217">
        <f t="shared" si="180"/>
        <v>8.9477864823586515</v>
      </c>
      <c r="V628" s="217">
        <f t="shared" si="181"/>
        <v>-5.5304636456400047E-2</v>
      </c>
      <c r="W628" s="217">
        <f t="shared" si="165"/>
        <v>4.5917341259231028</v>
      </c>
      <c r="X628" s="217">
        <f t="shared" si="166"/>
        <v>4.4938444314871102</v>
      </c>
      <c r="Y628" s="217">
        <f t="shared" si="186"/>
        <v>10.159717186552236</v>
      </c>
      <c r="Z628" s="217">
        <f t="shared" si="187"/>
        <v>-1.3097505103147498</v>
      </c>
      <c r="AA628" s="217">
        <f t="shared" si="167"/>
        <v>4.4938444314871102</v>
      </c>
      <c r="AB628" s="217">
        <f t="shared" si="188"/>
        <v>10.159717186552236</v>
      </c>
      <c r="AC628" s="217">
        <f t="shared" si="189"/>
        <v>-1.3097505103147498</v>
      </c>
      <c r="AD628" s="217">
        <f t="shared" si="162"/>
        <v>4.5917341259231028</v>
      </c>
      <c r="AE628" s="217">
        <f t="shared" si="182"/>
        <v>0.24893573266180358</v>
      </c>
      <c r="AF628" s="217">
        <f t="shared" si="183"/>
        <v>-0.26913679805858859</v>
      </c>
      <c r="AG628" s="217">
        <f t="shared" si="177"/>
        <v>4.5917341259231028</v>
      </c>
      <c r="AH628" s="284">
        <f t="shared" si="184"/>
        <v>-2.7337486241309605E-2</v>
      </c>
      <c r="AI628" s="284">
        <f t="shared" si="185"/>
        <v>-1.8063123514266977E-4</v>
      </c>
    </row>
    <row r="629" spans="1:35" x14ac:dyDescent="0.25">
      <c r="A629" s="283">
        <v>2032</v>
      </c>
      <c r="B629" s="283">
        <v>1</v>
      </c>
      <c r="C629" s="217">
        <f>VLOOKUP(A629,Annual_Price!A:R,18,FALSE)*C617</f>
        <v>15.867430262524932</v>
      </c>
      <c r="D629" s="217">
        <f>C629/Economics!E629</f>
        <v>4.5794757952752283</v>
      </c>
      <c r="E629" s="217">
        <f t="shared" si="171"/>
        <v>4.5223882194164835</v>
      </c>
      <c r="F629" s="217">
        <f>C629/C$305</f>
        <v>1.8227871863188778</v>
      </c>
      <c r="G629" s="217">
        <f>D629/D$305</f>
        <v>1.0119870526601931</v>
      </c>
      <c r="H629" s="284">
        <f t="shared" si="172"/>
        <v>29.410839757955287</v>
      </c>
      <c r="I629" s="284">
        <f t="shared" si="173"/>
        <v>-5.1997240147192869</v>
      </c>
      <c r="J629" s="284">
        <f t="shared" si="174"/>
        <v>12.161259218504762</v>
      </c>
      <c r="K629" s="284">
        <f t="shared" si="175"/>
        <v>-3.2389850299682297</v>
      </c>
      <c r="L629" s="217">
        <f t="shared" si="163"/>
        <v>15.539331906659775</v>
      </c>
      <c r="M629" s="217">
        <f t="shared" si="163"/>
        <v>4.5319118421715974</v>
      </c>
      <c r="N629" s="284">
        <f t="shared" si="176"/>
        <v>19.243781207534354</v>
      </c>
      <c r="O629" s="217">
        <f t="shared" si="168"/>
        <v>4.7116159664183535</v>
      </c>
      <c r="P629" s="284">
        <f t="shared" si="178"/>
        <v>7.1224382321110244</v>
      </c>
      <c r="Q629" s="217">
        <f t="shared" si="179"/>
        <v>1.8533557857214622</v>
      </c>
      <c r="R629" s="284">
        <f t="shared" si="169"/>
        <v>29.643968449581131</v>
      </c>
      <c r="S629" s="284">
        <f t="shared" si="170"/>
        <v>-5.3692113076028924</v>
      </c>
      <c r="T629" s="217">
        <f t="shared" si="164"/>
        <v>4.5180414722867033</v>
      </c>
      <c r="U629" s="217">
        <f t="shared" si="180"/>
        <v>8.9691161119200267</v>
      </c>
      <c r="V629" s="217">
        <f t="shared" si="181"/>
        <v>-5.5304636456400047E-2</v>
      </c>
      <c r="W629" s="217">
        <f t="shared" si="165"/>
        <v>4.5917341259231028</v>
      </c>
      <c r="X629" s="217">
        <f t="shared" si="166"/>
        <v>4.531609847031973</v>
      </c>
      <c r="Y629" s="217">
        <f t="shared" si="186"/>
        <v>10.197482602097098</v>
      </c>
      <c r="Z629" s="217">
        <f t="shared" si="187"/>
        <v>-1.3097505103147498</v>
      </c>
      <c r="AA629" s="217">
        <f t="shared" si="167"/>
        <v>4.531609847031973</v>
      </c>
      <c r="AB629" s="217">
        <f t="shared" si="188"/>
        <v>10.197482602097098</v>
      </c>
      <c r="AC629" s="217">
        <f t="shared" si="189"/>
        <v>-1.3097505103147498</v>
      </c>
      <c r="AD629" s="217">
        <f t="shared" si="162"/>
        <v>4.6094433250017506</v>
      </c>
      <c r="AE629" s="217">
        <f t="shared" si="182"/>
        <v>0.26664493174045134</v>
      </c>
      <c r="AF629" s="217">
        <f t="shared" si="183"/>
        <v>-0.17091303525394075</v>
      </c>
      <c r="AG629" s="217">
        <f t="shared" si="177"/>
        <v>4.5917341259231028</v>
      </c>
      <c r="AH629" s="284">
        <f t="shared" si="184"/>
        <v>-2.7337486241309605E-2</v>
      </c>
      <c r="AI629" s="284">
        <f t="shared" si="185"/>
        <v>4.4538805599507292E-2</v>
      </c>
    </row>
    <row r="630" spans="1:35" x14ac:dyDescent="0.25">
      <c r="A630" s="283">
        <v>2032</v>
      </c>
      <c r="B630" s="283">
        <v>2</v>
      </c>
      <c r="C630" s="217">
        <f>VLOOKUP(A630,Annual_Price!A:R,18,FALSE)*C618</f>
        <v>16.001700112432044</v>
      </c>
      <c r="D630" s="217">
        <f>C630/Economics!E630</f>
        <v>4.6094433250017506</v>
      </c>
      <c r="E630" s="217">
        <f t="shared" si="171"/>
        <v>4.5575543396885658</v>
      </c>
      <c r="F630" s="217">
        <f>C630/C$306</f>
        <v>1.8067226751650729</v>
      </c>
      <c r="G630" s="217">
        <f>D630/D$306</f>
        <v>1.0026300842484486</v>
      </c>
      <c r="H630" s="284">
        <f t="shared" si="172"/>
        <v>29.5451096078624</v>
      </c>
      <c r="I630" s="284">
        <f t="shared" si="173"/>
        <v>-5.1997240147192869</v>
      </c>
      <c r="J630" s="284">
        <f t="shared" si="174"/>
        <v>12.191226748231283</v>
      </c>
      <c r="K630" s="284">
        <f t="shared" si="175"/>
        <v>-3.2389850299682297</v>
      </c>
      <c r="L630" s="217">
        <f t="shared" si="163"/>
        <v>15.574411261262163</v>
      </c>
      <c r="M630" s="217">
        <f t="shared" si="163"/>
        <v>4.5333876087614842</v>
      </c>
      <c r="N630" s="284">
        <f t="shared" si="176"/>
        <v>19.278860562136742</v>
      </c>
      <c r="O630" s="217">
        <f t="shared" si="168"/>
        <v>4.7116159664183535</v>
      </c>
      <c r="P630" s="284">
        <f t="shared" si="178"/>
        <v>7.1239139987009112</v>
      </c>
      <c r="Q630" s="217">
        <f t="shared" si="179"/>
        <v>1.8533557857214622</v>
      </c>
      <c r="R630" s="284">
        <f t="shared" si="169"/>
        <v>29.778238299488244</v>
      </c>
      <c r="S630" s="284">
        <f t="shared" si="170"/>
        <v>-5.3692113076028924</v>
      </c>
      <c r="T630" s="217">
        <f t="shared" si="164"/>
        <v>4.5441519958128005</v>
      </c>
      <c r="U630" s="217">
        <f t="shared" si="180"/>
        <v>8.995226635446123</v>
      </c>
      <c r="V630" s="217">
        <f t="shared" si="181"/>
        <v>-5.5304636456400047E-2</v>
      </c>
      <c r="W630" s="217">
        <f t="shared" si="165"/>
        <v>4.6094433250017506</v>
      </c>
      <c r="X630" s="217">
        <f t="shared" si="166"/>
        <v>4.594459560138489</v>
      </c>
      <c r="Y630" s="217">
        <f t="shared" si="186"/>
        <v>10.260332315203614</v>
      </c>
      <c r="Z630" s="217">
        <f t="shared" si="187"/>
        <v>-1.3097505103147498</v>
      </c>
      <c r="AA630" s="217">
        <f t="shared" si="167"/>
        <v>4.594459560138489</v>
      </c>
      <c r="AB630" s="217">
        <f t="shared" si="188"/>
        <v>10.260332315203614</v>
      </c>
      <c r="AC630" s="217">
        <f t="shared" si="189"/>
        <v>-1.3097505103147498</v>
      </c>
      <c r="AD630" s="217">
        <f t="shared" si="162"/>
        <v>4.6094433250017506</v>
      </c>
      <c r="AE630" s="217">
        <f t="shared" si="182"/>
        <v>0.26664493174045134</v>
      </c>
      <c r="AF630" s="217">
        <f t="shared" si="183"/>
        <v>-0.23667740201392906</v>
      </c>
      <c r="AG630" s="217">
        <f t="shared" si="177"/>
        <v>4.6094433250017506</v>
      </c>
      <c r="AH630" s="284">
        <f t="shared" si="184"/>
        <v>-9.6282871626618416E-3</v>
      </c>
      <c r="AI630" s="284">
        <f t="shared" si="185"/>
        <v>2.7337486241309605E-2</v>
      </c>
    </row>
    <row r="631" spans="1:35" x14ac:dyDescent="0.25">
      <c r="A631" s="283">
        <v>2032</v>
      </c>
      <c r="B631" s="283">
        <v>3</v>
      </c>
      <c r="C631" s="217">
        <f>VLOOKUP(A631,Annual_Price!A:R,18,FALSE)*C619</f>
        <v>16.012075461713099</v>
      </c>
      <c r="D631" s="217">
        <f>C631/Economics!E631</f>
        <v>4.604251037323194</v>
      </c>
      <c r="E631" s="217">
        <f t="shared" si="171"/>
        <v>4.5977233858667246</v>
      </c>
      <c r="F631" s="217">
        <f>C631/C$307</f>
        <v>1.7831703070596836</v>
      </c>
      <c r="G631" s="217">
        <f>D631/D$307</f>
        <v>0.98972975784390083</v>
      </c>
      <c r="H631" s="284">
        <f t="shared" si="172"/>
        <v>29.555484957143456</v>
      </c>
      <c r="I631" s="284">
        <f t="shared" si="173"/>
        <v>-5.1997240147192869</v>
      </c>
      <c r="J631" s="284">
        <f t="shared" si="174"/>
        <v>12.191226748231283</v>
      </c>
      <c r="K631" s="284">
        <f t="shared" si="175"/>
        <v>-3.2441773176467863</v>
      </c>
      <c r="L631" s="217">
        <f t="shared" si="163"/>
        <v>15.609513360982509</v>
      </c>
      <c r="M631" s="217">
        <f t="shared" si="163"/>
        <v>4.5348659197792509</v>
      </c>
      <c r="N631" s="284">
        <f t="shared" si="176"/>
        <v>19.31396266185709</v>
      </c>
      <c r="O631" s="217">
        <f t="shared" si="168"/>
        <v>4.7116159664183535</v>
      </c>
      <c r="P631" s="284">
        <f t="shared" si="178"/>
        <v>7.125392309718678</v>
      </c>
      <c r="Q631" s="217">
        <f t="shared" si="179"/>
        <v>1.8533557857214622</v>
      </c>
      <c r="R631" s="284">
        <f t="shared" si="169"/>
        <v>29.788613648769299</v>
      </c>
      <c r="S631" s="284">
        <f t="shared" si="170"/>
        <v>-5.3692113076028924</v>
      </c>
      <c r="T631" s="217">
        <f t="shared" si="164"/>
        <v>4.5692285140972224</v>
      </c>
      <c r="U631" s="217">
        <f t="shared" si="180"/>
        <v>9.0203031537305449</v>
      </c>
      <c r="V631" s="217">
        <f t="shared" si="181"/>
        <v>-5.5304636456400047E-2</v>
      </c>
      <c r="W631" s="217">
        <f t="shared" si="165"/>
        <v>4.6094433250017506</v>
      </c>
      <c r="X631" s="217">
        <f t="shared" si="166"/>
        <v>4.6068471811624718</v>
      </c>
      <c r="Y631" s="217">
        <f t="shared" si="186"/>
        <v>10.272719936227597</v>
      </c>
      <c r="Z631" s="217">
        <f t="shared" si="187"/>
        <v>-1.3097505103147498</v>
      </c>
      <c r="AA631" s="217">
        <f t="shared" si="167"/>
        <v>4.6068471811624718</v>
      </c>
      <c r="AB631" s="217">
        <f t="shared" si="188"/>
        <v>10.272719936227597</v>
      </c>
      <c r="AC631" s="217">
        <f t="shared" si="189"/>
        <v>-1.3097505103147498</v>
      </c>
      <c r="AD631" s="217">
        <f t="shared" si="162"/>
        <v>4.6094433250017506</v>
      </c>
      <c r="AE631" s="217">
        <f t="shared" si="182"/>
        <v>0.26664493174045134</v>
      </c>
      <c r="AF631" s="217">
        <f t="shared" si="183"/>
        <v>-0.27183721941900796</v>
      </c>
      <c r="AG631" s="217">
        <f t="shared" si="177"/>
        <v>4.6094433250017506</v>
      </c>
      <c r="AH631" s="284">
        <f t="shared" si="184"/>
        <v>-4.7157371324590969E-3</v>
      </c>
      <c r="AI631" s="284">
        <f t="shared" si="185"/>
        <v>2.245546934564846E-2</v>
      </c>
    </row>
    <row r="632" spans="1:35" x14ac:dyDescent="0.25">
      <c r="A632" s="283">
        <v>2032</v>
      </c>
      <c r="B632" s="283">
        <v>4</v>
      </c>
      <c r="C632" s="217">
        <f>VLOOKUP(A632,Annual_Price!A:R,18,FALSE)*C620</f>
        <v>15.968825884782877</v>
      </c>
      <c r="D632" s="217">
        <f>C632/Economics!E632</f>
        <v>4.5830445548833039</v>
      </c>
      <c r="E632" s="217">
        <f t="shared" si="171"/>
        <v>4.5989129724027498</v>
      </c>
      <c r="F632" s="217">
        <f>C632/C$308</f>
        <v>1.7825282472975117</v>
      </c>
      <c r="G632" s="217">
        <f>D632/D$308</f>
        <v>0.99076896024209038</v>
      </c>
      <c r="H632" s="284">
        <f t="shared" si="172"/>
        <v>29.555484957143456</v>
      </c>
      <c r="I632" s="284">
        <f t="shared" si="173"/>
        <v>-5.242973591649509</v>
      </c>
      <c r="J632" s="284">
        <f t="shared" si="174"/>
        <v>12.191226748231283</v>
      </c>
      <c r="K632" s="284">
        <f t="shared" si="175"/>
        <v>-3.2653838000866764</v>
      </c>
      <c r="L632" s="217">
        <f t="shared" si="163"/>
        <v>15.644520647824544</v>
      </c>
      <c r="M632" s="217">
        <f t="shared" si="163"/>
        <v>4.536363341309003</v>
      </c>
      <c r="N632" s="284">
        <f t="shared" si="176"/>
        <v>19.348969948699125</v>
      </c>
      <c r="O632" s="217">
        <f t="shared" si="168"/>
        <v>4.7116159664183535</v>
      </c>
      <c r="P632" s="284">
        <f t="shared" si="178"/>
        <v>7.1268897312484301</v>
      </c>
      <c r="Q632" s="217">
        <f t="shared" si="179"/>
        <v>1.8533557857214622</v>
      </c>
      <c r="R632" s="284">
        <f t="shared" si="169"/>
        <v>29.788613648769299</v>
      </c>
      <c r="S632" s="284">
        <f t="shared" si="170"/>
        <v>-5.4124608845331146</v>
      </c>
      <c r="T632" s="217">
        <f t="shared" si="164"/>
        <v>4.5940536781208694</v>
      </c>
      <c r="U632" s="217">
        <f t="shared" si="180"/>
        <v>9.045128317754191</v>
      </c>
      <c r="V632" s="217">
        <f t="shared" si="181"/>
        <v>-5.5304636456400047E-2</v>
      </c>
      <c r="W632" s="217">
        <f t="shared" si="165"/>
        <v>4.6094433250017506</v>
      </c>
      <c r="X632" s="217">
        <f t="shared" si="166"/>
        <v>4.5936477961032489</v>
      </c>
      <c r="Y632" s="217">
        <f t="shared" si="186"/>
        <v>10.272719936227597</v>
      </c>
      <c r="Z632" s="217">
        <f t="shared" si="187"/>
        <v>-1.3229498953739727</v>
      </c>
      <c r="AA632" s="217">
        <f t="shared" si="167"/>
        <v>4.5936477961032489</v>
      </c>
      <c r="AB632" s="217">
        <f t="shared" si="188"/>
        <v>10.272719936227597</v>
      </c>
      <c r="AC632" s="217">
        <f t="shared" si="189"/>
        <v>-1.3229498953739727</v>
      </c>
      <c r="AD632" s="217">
        <f t="shared" si="162"/>
        <v>4.6094433250017506</v>
      </c>
      <c r="AE632" s="217">
        <f t="shared" si="182"/>
        <v>0.26664493174045134</v>
      </c>
      <c r="AF632" s="217">
        <f t="shared" si="183"/>
        <v>-0.28785141418034144</v>
      </c>
      <c r="AG632" s="217">
        <f t="shared" si="177"/>
        <v>4.6094433250017506</v>
      </c>
      <c r="AH632" s="284">
        <f t="shared" si="184"/>
        <v>1.6480119863484077E-2</v>
      </c>
      <c r="AI632" s="284">
        <f t="shared" si="185"/>
        <v>1.4889384935310446E-3</v>
      </c>
    </row>
    <row r="633" spans="1:35" x14ac:dyDescent="0.25">
      <c r="A633" s="283">
        <v>2032</v>
      </c>
      <c r="B633" s="283">
        <v>5</v>
      </c>
      <c r="C633" s="217">
        <f>VLOOKUP(A633,Annual_Price!A:R,18,FALSE)*C621</f>
        <v>15.893609891950154</v>
      </c>
      <c r="D633" s="217">
        <f>C633/Economics!E633</f>
        <v>4.5529101496720763</v>
      </c>
      <c r="E633" s="217">
        <f t="shared" si="171"/>
        <v>4.5800685806261914</v>
      </c>
      <c r="F633" s="217">
        <f>C633/C$309</f>
        <v>1.7769819030657616</v>
      </c>
      <c r="G633" s="217">
        <f>D633/D$309</f>
        <v>0.99039031548913803</v>
      </c>
      <c r="H633" s="284">
        <f t="shared" si="172"/>
        <v>29.555484957143456</v>
      </c>
      <c r="I633" s="284">
        <f t="shared" si="173"/>
        <v>-5.3181895844822318</v>
      </c>
      <c r="J633" s="284">
        <f t="shared" si="174"/>
        <v>12.191226748231283</v>
      </c>
      <c r="K633" s="284">
        <f t="shared" si="175"/>
        <v>-3.295518205297904</v>
      </c>
      <c r="L633" s="217">
        <f t="shared" si="163"/>
        <v>15.67936304415708</v>
      </c>
      <c r="M633" s="217">
        <f t="shared" si="163"/>
        <v>4.537870141501922</v>
      </c>
      <c r="N633" s="284">
        <f t="shared" si="176"/>
        <v>19.383812345031661</v>
      </c>
      <c r="O633" s="217">
        <f t="shared" si="168"/>
        <v>4.7116159664183535</v>
      </c>
      <c r="P633" s="284">
        <f t="shared" si="178"/>
        <v>7.1283965314413491</v>
      </c>
      <c r="Q633" s="217">
        <f t="shared" si="179"/>
        <v>1.8533557857214622</v>
      </c>
      <c r="R633" s="284">
        <f t="shared" si="169"/>
        <v>29.788613648769299</v>
      </c>
      <c r="S633" s="284">
        <f t="shared" si="170"/>
        <v>-5.4876768773658373</v>
      </c>
      <c r="T633" s="217">
        <f t="shared" si="164"/>
        <v>4.5874122667200812</v>
      </c>
      <c r="U633" s="217">
        <f t="shared" si="180"/>
        <v>9.045128317754191</v>
      </c>
      <c r="V633" s="217">
        <f t="shared" si="181"/>
        <v>-6.1946047857188269E-2</v>
      </c>
      <c r="W633" s="217">
        <f t="shared" si="165"/>
        <v>4.6094433250017506</v>
      </c>
      <c r="X633" s="217">
        <f t="shared" si="166"/>
        <v>4.5679773522776905</v>
      </c>
      <c r="Y633" s="217">
        <f t="shared" si="186"/>
        <v>10.272719936227597</v>
      </c>
      <c r="Z633" s="217">
        <f t="shared" si="187"/>
        <v>-1.3486203391995311</v>
      </c>
      <c r="AA633" s="217">
        <f t="shared" si="167"/>
        <v>4.5679773522776905</v>
      </c>
      <c r="AB633" s="217">
        <f t="shared" si="188"/>
        <v>10.272719936227597</v>
      </c>
      <c r="AC633" s="217">
        <f t="shared" si="189"/>
        <v>-1.3486203391995311</v>
      </c>
      <c r="AD633" s="217">
        <f t="shared" si="162"/>
        <v>4.6094433250017506</v>
      </c>
      <c r="AE633" s="217">
        <f t="shared" si="182"/>
        <v>0.26664493174045134</v>
      </c>
      <c r="AF633" s="217">
        <f t="shared" si="183"/>
        <v>-0.29677933695167891</v>
      </c>
      <c r="AG633" s="217">
        <f t="shared" si="177"/>
        <v>4.6094433250017506</v>
      </c>
      <c r="AH633" s="284">
        <f t="shared" si="184"/>
        <v>1.7709199078647764E-2</v>
      </c>
      <c r="AI633" s="284">
        <f t="shared" si="185"/>
        <v>3.7240323638876305E-4</v>
      </c>
    </row>
    <row r="634" spans="1:35" x14ac:dyDescent="0.25">
      <c r="A634" s="283">
        <v>2032</v>
      </c>
      <c r="B634" s="283">
        <v>6</v>
      </c>
      <c r="C634" s="217">
        <f>VLOOKUP(A634,Annual_Price!A:R,18,FALSE)*C622</f>
        <v>15.878289748217361</v>
      </c>
      <c r="D634" s="217">
        <f>C634/Economics!E634</f>
        <v>4.5396922072623083</v>
      </c>
      <c r="E634" s="217">
        <f t="shared" si="171"/>
        <v>4.558548970605897</v>
      </c>
      <c r="F634" s="217">
        <f>C634/C$310</f>
        <v>1.777205447106277</v>
      </c>
      <c r="G634" s="217">
        <f>D634/D$310</f>
        <v>0.99399197979193465</v>
      </c>
      <c r="H634" s="284">
        <f t="shared" si="172"/>
        <v>29.555484957143456</v>
      </c>
      <c r="I634" s="284">
        <f t="shared" si="173"/>
        <v>-5.3335097282150254</v>
      </c>
      <c r="J634" s="284">
        <f t="shared" si="174"/>
        <v>12.191226748231283</v>
      </c>
      <c r="K634" s="284">
        <f t="shared" si="175"/>
        <v>-3.308736147707672</v>
      </c>
      <c r="L634" s="217">
        <f t="shared" si="163"/>
        <v>15.714171855261126</v>
      </c>
      <c r="M634" s="217">
        <f t="shared" si="163"/>
        <v>4.5393881238936791</v>
      </c>
      <c r="N634" s="284">
        <f t="shared" si="176"/>
        <v>19.418621156135707</v>
      </c>
      <c r="O634" s="217">
        <f t="shared" si="168"/>
        <v>4.7116159664183535</v>
      </c>
      <c r="P634" s="284">
        <f t="shared" si="178"/>
        <v>7.1299145138331061</v>
      </c>
      <c r="Q634" s="217">
        <f t="shared" si="179"/>
        <v>1.8533557857214622</v>
      </c>
      <c r="R634" s="284">
        <f t="shared" si="169"/>
        <v>29.788613648769299</v>
      </c>
      <c r="S634" s="284">
        <f t="shared" si="170"/>
        <v>-5.502997021098631</v>
      </c>
      <c r="T634" s="217">
        <f t="shared" si="164"/>
        <v>4.5699744872852204</v>
      </c>
      <c r="U634" s="217">
        <f t="shared" si="180"/>
        <v>9.045128317754191</v>
      </c>
      <c r="V634" s="217">
        <f t="shared" si="181"/>
        <v>-7.938382729204907E-2</v>
      </c>
      <c r="W634" s="217">
        <f t="shared" si="165"/>
        <v>4.6094433250017506</v>
      </c>
      <c r="X634" s="217">
        <f t="shared" si="166"/>
        <v>4.5463011784671927</v>
      </c>
      <c r="Y634" s="217">
        <f t="shared" si="186"/>
        <v>10.272719936227597</v>
      </c>
      <c r="Z634" s="217">
        <f t="shared" si="187"/>
        <v>-1.3702965130100289</v>
      </c>
      <c r="AA634" s="217">
        <f t="shared" si="167"/>
        <v>4.5463011784671927</v>
      </c>
      <c r="AB634" s="217">
        <f t="shared" si="188"/>
        <v>10.272719936227597</v>
      </c>
      <c r="AC634" s="217">
        <f t="shared" si="189"/>
        <v>-1.3702965130100289</v>
      </c>
      <c r="AD634" s="217">
        <f t="shared" si="162"/>
        <v>4.6094433250017506</v>
      </c>
      <c r="AE634" s="217">
        <f t="shared" si="182"/>
        <v>0.26664493174045134</v>
      </c>
      <c r="AF634" s="217">
        <f t="shared" si="183"/>
        <v>-0.27986287415021938</v>
      </c>
      <c r="AG634" s="217">
        <f t="shared" si="177"/>
        <v>4.6094433250017506</v>
      </c>
      <c r="AH634" s="284">
        <f t="shared" si="184"/>
        <v>1.7709199078647764E-2</v>
      </c>
      <c r="AI634" s="284">
        <f t="shared" si="185"/>
        <v>5.0658962243410599E-4</v>
      </c>
    </row>
    <row r="635" spans="1:35" x14ac:dyDescent="0.25">
      <c r="A635" s="283">
        <v>2032</v>
      </c>
      <c r="B635" s="283">
        <v>7</v>
      </c>
      <c r="C635" s="217">
        <f>VLOOKUP(A635,Annual_Price!A:R,18,FALSE)*C623</f>
        <v>15.872525205671002</v>
      </c>
      <c r="D635" s="217">
        <f>C635/Economics!E635</f>
        <v>4.5296272985688146</v>
      </c>
      <c r="E635" s="217">
        <f t="shared" si="171"/>
        <v>4.540743218501067</v>
      </c>
      <c r="F635" s="217">
        <f>C635/C$311</f>
        <v>1.7711337484075929</v>
      </c>
      <c r="G635" s="217">
        <f>D635/D$311</f>
        <v>0.9936909075048086</v>
      </c>
      <c r="H635" s="284">
        <f t="shared" si="172"/>
        <v>29.555484957143456</v>
      </c>
      <c r="I635" s="284">
        <f t="shared" si="173"/>
        <v>-5.3392742707613845</v>
      </c>
      <c r="J635" s="284">
        <f t="shared" si="174"/>
        <v>12.191226748231283</v>
      </c>
      <c r="K635" s="284">
        <f t="shared" si="175"/>
        <v>-3.3188010564011656</v>
      </c>
      <c r="L635" s="217">
        <f t="shared" si="163"/>
        <v>15.748968029180951</v>
      </c>
      <c r="M635" s="217">
        <f t="shared" si="163"/>
        <v>4.5409159065176938</v>
      </c>
      <c r="N635" s="284">
        <f t="shared" si="176"/>
        <v>19.45341733005553</v>
      </c>
      <c r="O635" s="217">
        <f t="shared" si="168"/>
        <v>4.7116159664183535</v>
      </c>
      <c r="P635" s="284">
        <f t="shared" si="178"/>
        <v>7.1314422964571209</v>
      </c>
      <c r="Q635" s="217">
        <f t="shared" si="179"/>
        <v>1.8533557857214622</v>
      </c>
      <c r="R635" s="284">
        <f t="shared" si="169"/>
        <v>29.788613648769299</v>
      </c>
      <c r="S635" s="284">
        <f t="shared" si="170"/>
        <v>-5.50876156364499</v>
      </c>
      <c r="T635" s="217">
        <f t="shared" si="164"/>
        <v>4.5513185525966264</v>
      </c>
      <c r="U635" s="217">
        <f t="shared" si="180"/>
        <v>9.045128317754191</v>
      </c>
      <c r="V635" s="217">
        <f t="shared" si="181"/>
        <v>-9.8039761980643014E-2</v>
      </c>
      <c r="W635" s="217">
        <f t="shared" si="165"/>
        <v>4.6094433250017506</v>
      </c>
      <c r="X635" s="217">
        <f t="shared" si="166"/>
        <v>4.5346597529155614</v>
      </c>
      <c r="Y635" s="217">
        <f t="shared" si="186"/>
        <v>10.272719936227597</v>
      </c>
      <c r="Z635" s="217">
        <f t="shared" si="187"/>
        <v>-1.3819379385616601</v>
      </c>
      <c r="AA635" s="217">
        <f t="shared" si="167"/>
        <v>4.5346597529155614</v>
      </c>
      <c r="AB635" s="217">
        <f t="shared" si="188"/>
        <v>10.272719936227597</v>
      </c>
      <c r="AC635" s="217">
        <f t="shared" si="189"/>
        <v>-1.3819379385616601</v>
      </c>
      <c r="AD635" s="217">
        <f t="shared" si="162"/>
        <v>4.6094433250017506</v>
      </c>
      <c r="AE635" s="217">
        <f t="shared" si="182"/>
        <v>0.26664493174045134</v>
      </c>
      <c r="AF635" s="217">
        <f t="shared" si="183"/>
        <v>-0.27670984043394498</v>
      </c>
      <c r="AG635" s="217">
        <f t="shared" si="177"/>
        <v>4.6094433250017506</v>
      </c>
      <c r="AH635" s="284">
        <f t="shared" si="184"/>
        <v>1.7709199078647764E-2</v>
      </c>
      <c r="AI635" s="284">
        <f t="shared" si="185"/>
        <v>6.241924095444773E-4</v>
      </c>
    </row>
    <row r="636" spans="1:35" x14ac:dyDescent="0.25">
      <c r="A636" s="283">
        <v>2032</v>
      </c>
      <c r="B636" s="283">
        <v>8</v>
      </c>
      <c r="C636" s="217">
        <f>VLOOKUP(A636,Annual_Price!A:R,18,FALSE)*C624</f>
        <v>15.883151884236494</v>
      </c>
      <c r="D636" s="217">
        <f>C636/Economics!E636</f>
        <v>4.5241609646371721</v>
      </c>
      <c r="E636" s="217">
        <f t="shared" si="171"/>
        <v>4.5311601568227653</v>
      </c>
      <c r="F636" s="217">
        <f>C636/C$312</f>
        <v>1.7688975270371841</v>
      </c>
      <c r="G636" s="217">
        <f>D636/D$312</f>
        <v>0.99461058878908093</v>
      </c>
      <c r="H636" s="284">
        <f t="shared" si="172"/>
        <v>29.56611163570895</v>
      </c>
      <c r="I636" s="284">
        <f t="shared" si="173"/>
        <v>-5.3392742707613845</v>
      </c>
      <c r="J636" s="284">
        <f t="shared" si="174"/>
        <v>12.191226748231283</v>
      </c>
      <c r="K636" s="284">
        <f t="shared" si="175"/>
        <v>-3.3242673903328082</v>
      </c>
      <c r="L636" s="217">
        <f t="shared" si="163"/>
        <v>15.783787499189508</v>
      </c>
      <c r="M636" s="217">
        <f t="shared" si="163"/>
        <v>4.5424543919604297</v>
      </c>
      <c r="N636" s="284">
        <f t="shared" si="176"/>
        <v>19.488236800064087</v>
      </c>
      <c r="O636" s="217">
        <f t="shared" si="168"/>
        <v>4.7116159664183535</v>
      </c>
      <c r="P636" s="284">
        <f t="shared" si="178"/>
        <v>7.1329807818998567</v>
      </c>
      <c r="Q636" s="217">
        <f t="shared" si="179"/>
        <v>1.8533557857214622</v>
      </c>
      <c r="R636" s="284">
        <f t="shared" si="169"/>
        <v>29.799240327334793</v>
      </c>
      <c r="S636" s="284">
        <f t="shared" si="170"/>
        <v>-5.50876156364499</v>
      </c>
      <c r="T636" s="217">
        <f t="shared" si="164"/>
        <v>4.5365976550350933</v>
      </c>
      <c r="U636" s="217">
        <f t="shared" si="180"/>
        <v>9.045128317754191</v>
      </c>
      <c r="V636" s="217">
        <f t="shared" si="181"/>
        <v>-0.11276065954217618</v>
      </c>
      <c r="W636" s="217">
        <f t="shared" si="165"/>
        <v>4.6094433250017506</v>
      </c>
      <c r="X636" s="217">
        <f t="shared" si="166"/>
        <v>4.5268941316029938</v>
      </c>
      <c r="Y636" s="217">
        <f t="shared" si="186"/>
        <v>10.272719936227597</v>
      </c>
      <c r="Z636" s="217">
        <f t="shared" si="187"/>
        <v>-1.3897035598742278</v>
      </c>
      <c r="AA636" s="217">
        <f t="shared" si="167"/>
        <v>4.5268941316029938</v>
      </c>
      <c r="AB636" s="217">
        <f t="shared" si="188"/>
        <v>10.272719936227597</v>
      </c>
      <c r="AC636" s="217">
        <f t="shared" si="189"/>
        <v>-1.3897035598742278</v>
      </c>
      <c r="AD636" s="217">
        <f t="shared" ref="AD636:AD699" si="190">MAX(D626:D637)</f>
        <v>4.6094433250017506</v>
      </c>
      <c r="AE636" s="217">
        <f t="shared" si="182"/>
        <v>0.26664493174045134</v>
      </c>
      <c r="AF636" s="217">
        <f t="shared" si="183"/>
        <v>-0.27211126567209387</v>
      </c>
      <c r="AG636" s="217">
        <f t="shared" si="177"/>
        <v>4.6094433250017506</v>
      </c>
      <c r="AH636" s="284">
        <f t="shared" si="184"/>
        <v>1.7709199078647764E-2</v>
      </c>
      <c r="AI636" s="284">
        <f t="shared" si="185"/>
        <v>7.5262623417327035E-4</v>
      </c>
    </row>
    <row r="637" spans="1:35" x14ac:dyDescent="0.25">
      <c r="A637" s="283">
        <v>2032</v>
      </c>
      <c r="B637" s="283">
        <v>9</v>
      </c>
      <c r="C637" s="217">
        <f>VLOOKUP(A637,Annual_Price!A:R,18,FALSE)*C625</f>
        <v>15.87237663946124</v>
      </c>
      <c r="D637" s="217">
        <f>C637/Economics!E637</f>
        <v>4.5126511814781178</v>
      </c>
      <c r="E637" s="217">
        <f t="shared" si="171"/>
        <v>4.5221464815613688</v>
      </c>
      <c r="F637" s="217">
        <f>C637/C$313</f>
        <v>1.7719170868435417</v>
      </c>
      <c r="G637" s="217">
        <f>D637/D$313</f>
        <v>0.99746572856981097</v>
      </c>
      <c r="H637" s="284">
        <f t="shared" si="172"/>
        <v>29.56611163570895</v>
      </c>
      <c r="I637" s="284">
        <f t="shared" si="173"/>
        <v>-5.3500495155366377</v>
      </c>
      <c r="J637" s="284">
        <f t="shared" si="174"/>
        <v>12.191226748231283</v>
      </c>
      <c r="K637" s="284">
        <f t="shared" si="175"/>
        <v>-3.3357771734918624</v>
      </c>
      <c r="L637" s="217">
        <f t="shared" si="163"/>
        <v>15.818583347418519</v>
      </c>
      <c r="M637" s="217">
        <f t="shared" si="163"/>
        <v>4.5439955506644623</v>
      </c>
      <c r="N637" s="284">
        <f t="shared" si="176"/>
        <v>19.523032648293096</v>
      </c>
      <c r="O637" s="217">
        <f t="shared" si="168"/>
        <v>4.7116159664183535</v>
      </c>
      <c r="P637" s="284">
        <f t="shared" si="178"/>
        <v>7.1345219406038893</v>
      </c>
      <c r="Q637" s="217">
        <f t="shared" si="179"/>
        <v>1.8533557857214622</v>
      </c>
      <c r="R637" s="284">
        <f t="shared" si="169"/>
        <v>29.799240327334793</v>
      </c>
      <c r="S637" s="284">
        <f t="shared" si="170"/>
        <v>-5.5195368084202432</v>
      </c>
      <c r="T637" s="217">
        <f t="shared" si="164"/>
        <v>4.5265329129866032</v>
      </c>
      <c r="U637" s="217">
        <f t="shared" si="180"/>
        <v>9.045128317754191</v>
      </c>
      <c r="V637" s="217">
        <f t="shared" si="181"/>
        <v>-0.12282540159066624</v>
      </c>
      <c r="W637" s="217">
        <f t="shared" si="165"/>
        <v>4.6094433250017506</v>
      </c>
      <c r="X637" s="217">
        <f t="shared" si="166"/>
        <v>4.518406073057645</v>
      </c>
      <c r="Y637" s="217">
        <f t="shared" si="186"/>
        <v>10.272719936227597</v>
      </c>
      <c r="Z637" s="217">
        <f t="shared" si="187"/>
        <v>-1.3981916184195766</v>
      </c>
      <c r="AA637" s="217">
        <f t="shared" si="167"/>
        <v>4.518406073057645</v>
      </c>
      <c r="AB637" s="217">
        <f t="shared" si="188"/>
        <v>10.272719936227597</v>
      </c>
      <c r="AC637" s="217">
        <f t="shared" si="189"/>
        <v>-1.3981916184195766</v>
      </c>
      <c r="AD637" s="217">
        <f t="shared" si="190"/>
        <v>4.6094433250017506</v>
      </c>
      <c r="AE637" s="217">
        <f t="shared" si="182"/>
        <v>0.26664493174045134</v>
      </c>
      <c r="AF637" s="217">
        <f t="shared" si="183"/>
        <v>-0.27815471489950561</v>
      </c>
      <c r="AG637" s="217">
        <f t="shared" si="177"/>
        <v>4.6094433250017506</v>
      </c>
      <c r="AH637" s="284">
        <f t="shared" si="184"/>
        <v>1.7709199078647764E-2</v>
      </c>
      <c r="AI637" s="284">
        <f t="shared" si="185"/>
        <v>7.8470536973807015E-4</v>
      </c>
    </row>
    <row r="638" spans="1:35" x14ac:dyDescent="0.25">
      <c r="A638" s="283">
        <v>2032</v>
      </c>
      <c r="B638" s="283">
        <v>10</v>
      </c>
      <c r="C638" s="217">
        <f>VLOOKUP(A638,Annual_Price!A:R,18,FALSE)*C626</f>
        <v>15.93982872250915</v>
      </c>
      <c r="D638" s="217">
        <f>C638/Economics!E638</f>
        <v>4.5234771333529569</v>
      </c>
      <c r="E638" s="217">
        <f t="shared" si="171"/>
        <v>4.5200964264894159</v>
      </c>
      <c r="F638" s="217">
        <f>C638/C$314</f>
        <v>1.7902224137453853</v>
      </c>
      <c r="G638" s="217">
        <f>D638/D$314</f>
        <v>1.0081156733284606</v>
      </c>
      <c r="H638" s="284">
        <f t="shared" si="172"/>
        <v>29.633563718756861</v>
      </c>
      <c r="I638" s="284">
        <f t="shared" si="173"/>
        <v>-5.3500495155366377</v>
      </c>
      <c r="J638" s="284">
        <f t="shared" si="174"/>
        <v>12.202052700106123</v>
      </c>
      <c r="K638" s="284">
        <f t="shared" si="175"/>
        <v>-3.3357771734918624</v>
      </c>
      <c r="L638" s="217">
        <f t="shared" si="163"/>
        <v>15.853527065906521</v>
      </c>
      <c r="M638" s="217">
        <f t="shared" si="163"/>
        <v>4.5455352092024279</v>
      </c>
      <c r="N638" s="284">
        <f t="shared" si="176"/>
        <v>19.557976366781098</v>
      </c>
      <c r="O638" s="217">
        <f t="shared" si="168"/>
        <v>4.7116159664183535</v>
      </c>
      <c r="P638" s="284">
        <f t="shared" si="178"/>
        <v>7.136061599141855</v>
      </c>
      <c r="Q638" s="217">
        <f t="shared" si="179"/>
        <v>1.8533557857214622</v>
      </c>
      <c r="R638" s="284">
        <f t="shared" si="169"/>
        <v>29.866692410382704</v>
      </c>
      <c r="S638" s="284">
        <f t="shared" si="170"/>
        <v>-5.5195368084202432</v>
      </c>
      <c r="T638" s="217">
        <f t="shared" si="164"/>
        <v>4.5224791445092656</v>
      </c>
      <c r="U638" s="217">
        <f t="shared" si="180"/>
        <v>9.045128317754191</v>
      </c>
      <c r="V638" s="217">
        <f t="shared" si="181"/>
        <v>-0.12687917006800387</v>
      </c>
      <c r="W638" s="217">
        <f t="shared" si="165"/>
        <v>4.6094433250017506</v>
      </c>
      <c r="X638" s="217">
        <f t="shared" si="166"/>
        <v>4.5180641574155374</v>
      </c>
      <c r="Y638" s="217">
        <f t="shared" si="186"/>
        <v>10.272719936227597</v>
      </c>
      <c r="Z638" s="217">
        <f t="shared" si="187"/>
        <v>-1.3985335340616842</v>
      </c>
      <c r="AA638" s="217">
        <f t="shared" si="167"/>
        <v>4.5180641574155374</v>
      </c>
      <c r="AB638" s="217">
        <f t="shared" si="188"/>
        <v>10.272719936227597</v>
      </c>
      <c r="AC638" s="217">
        <f t="shared" si="189"/>
        <v>-1.3985335340616842</v>
      </c>
      <c r="AD638" s="217">
        <f t="shared" si="190"/>
        <v>4.6094433250017506</v>
      </c>
      <c r="AE638" s="217">
        <f t="shared" si="182"/>
        <v>0.26664493174045134</v>
      </c>
      <c r="AF638" s="217">
        <f t="shared" si="183"/>
        <v>-0.25581897986561231</v>
      </c>
      <c r="AG638" s="217">
        <f t="shared" si="177"/>
        <v>4.6094433250017506</v>
      </c>
      <c r="AH638" s="284">
        <f t="shared" si="184"/>
        <v>1.7709199078647764E-2</v>
      </c>
      <c r="AI638" s="284">
        <f t="shared" si="185"/>
        <v>7.6670337694650925E-4</v>
      </c>
    </row>
    <row r="639" spans="1:35" x14ac:dyDescent="0.25">
      <c r="A639" s="283">
        <v>2032</v>
      </c>
      <c r="B639" s="283">
        <v>11</v>
      </c>
      <c r="C639" s="217">
        <f>VLOOKUP(A639,Annual_Price!A:R,18,FALSE)*C627</f>
        <v>15.966677364496022</v>
      </c>
      <c r="D639" s="217">
        <f>C639/Economics!E639</f>
        <v>4.5221651815945521</v>
      </c>
      <c r="E639" s="217">
        <f t="shared" si="171"/>
        <v>4.5194311654752086</v>
      </c>
      <c r="F639" s="217">
        <f>C639/C$315</f>
        <v>1.7714006915245446</v>
      </c>
      <c r="G639" s="217">
        <f>D639/D$315</f>
        <v>0.997304553933681</v>
      </c>
      <c r="H639" s="284">
        <f t="shared" si="172"/>
        <v>29.660412360743734</v>
      </c>
      <c r="I639" s="284">
        <f t="shared" si="173"/>
        <v>-5.3500495155366377</v>
      </c>
      <c r="J639" s="284">
        <f t="shared" si="174"/>
        <v>12.202052700106123</v>
      </c>
      <c r="K639" s="284">
        <f t="shared" si="175"/>
        <v>-3.3370891252502672</v>
      </c>
      <c r="L639" s="217">
        <f t="shared" si="163"/>
        <v>15.888529642704967</v>
      </c>
      <c r="M639" s="217">
        <f t="shared" si="163"/>
        <v>4.5470535606531834</v>
      </c>
      <c r="N639" s="284">
        <f t="shared" si="176"/>
        <v>19.592978943579546</v>
      </c>
      <c r="O639" s="217">
        <f t="shared" si="168"/>
        <v>4.7116159664183535</v>
      </c>
      <c r="P639" s="284">
        <f t="shared" si="178"/>
        <v>7.1375799505926105</v>
      </c>
      <c r="Q639" s="217">
        <f t="shared" si="179"/>
        <v>1.8533557857214622</v>
      </c>
      <c r="R639" s="284">
        <f t="shared" si="169"/>
        <v>29.893541052369578</v>
      </c>
      <c r="S639" s="284">
        <f t="shared" si="170"/>
        <v>-5.5195368084202432</v>
      </c>
      <c r="T639" s="217">
        <f t="shared" si="164"/>
        <v>4.5206136152656997</v>
      </c>
      <c r="U639" s="217">
        <f t="shared" si="180"/>
        <v>9.045128317754191</v>
      </c>
      <c r="V639" s="217">
        <f t="shared" si="181"/>
        <v>-0.12874469931156973</v>
      </c>
      <c r="W639" s="217">
        <f t="shared" si="165"/>
        <v>4.6094433250017506</v>
      </c>
      <c r="X639" s="217">
        <f t="shared" si="166"/>
        <v>4.5228211574737545</v>
      </c>
      <c r="Y639" s="217">
        <f t="shared" si="186"/>
        <v>10.277476936285815</v>
      </c>
      <c r="Z639" s="217">
        <f t="shared" si="187"/>
        <v>-1.3985335340616842</v>
      </c>
      <c r="AA639" s="217">
        <f t="shared" si="167"/>
        <v>4.5228211574737545</v>
      </c>
      <c r="AB639" s="217">
        <f t="shared" si="188"/>
        <v>10.277476936285815</v>
      </c>
      <c r="AC639" s="217">
        <f t="shared" si="189"/>
        <v>-1.3985335340616842</v>
      </c>
      <c r="AD639" s="217">
        <f t="shared" si="190"/>
        <v>4.6094433250017506</v>
      </c>
      <c r="AE639" s="217">
        <f t="shared" si="182"/>
        <v>0.26664493174045134</v>
      </c>
      <c r="AF639" s="217">
        <f t="shared" si="183"/>
        <v>-0.26795688349885616</v>
      </c>
      <c r="AG639" s="217">
        <f t="shared" si="177"/>
        <v>4.6094433250017506</v>
      </c>
      <c r="AH639" s="284">
        <f t="shared" si="184"/>
        <v>1.7709199078647764E-2</v>
      </c>
      <c r="AI639" s="284">
        <f t="shared" si="185"/>
        <v>5.1101833040156919E-4</v>
      </c>
    </row>
    <row r="640" spans="1:35" x14ac:dyDescent="0.25">
      <c r="A640" s="283">
        <v>2032</v>
      </c>
      <c r="B640" s="283">
        <v>12</v>
      </c>
      <c r="C640" s="217">
        <f>VLOOKUP(A640,Annual_Price!A:R,18,FALSE)*C628</f>
        <v>15.924793632405544</v>
      </c>
      <c r="D640" s="217">
        <f>C640/Economics!E640</f>
        <v>4.5015345110076916</v>
      </c>
      <c r="E640" s="217">
        <f t="shared" si="171"/>
        <v>4.5157256086517341</v>
      </c>
      <c r="F640" s="217">
        <f>C640/C$316</f>
        <v>1.7990516424732359</v>
      </c>
      <c r="G640" s="217">
        <f>D640/D$316</f>
        <v>1.012489641895618</v>
      </c>
      <c r="H640" s="284">
        <f t="shared" si="172"/>
        <v>29.660412360743734</v>
      </c>
      <c r="I640" s="284">
        <f t="shared" si="173"/>
        <v>-5.3919332476271151</v>
      </c>
      <c r="J640" s="284">
        <f t="shared" si="174"/>
        <v>12.202052700106123</v>
      </c>
      <c r="K640" s="284">
        <f t="shared" si="175"/>
        <v>-3.3577197958371277</v>
      </c>
      <c r="L640" s="217">
        <f t="shared" si="163"/>
        <v>15.92344040086666</v>
      </c>
      <c r="M640" s="217">
        <f t="shared" si="163"/>
        <v>4.5485361116714307</v>
      </c>
      <c r="N640" s="284">
        <f t="shared" si="176"/>
        <v>19.627889701741239</v>
      </c>
      <c r="O640" s="217">
        <f t="shared" si="168"/>
        <v>4.7116159664183535</v>
      </c>
      <c r="P640" s="284">
        <f t="shared" si="178"/>
        <v>7.1390625016108578</v>
      </c>
      <c r="Q640" s="217">
        <f t="shared" si="179"/>
        <v>1.8533557857214622</v>
      </c>
      <c r="R640" s="284">
        <f t="shared" si="169"/>
        <v>29.893541052369578</v>
      </c>
      <c r="S640" s="284">
        <f t="shared" si="170"/>
        <v>-5.5614205405107207</v>
      </c>
      <c r="T640" s="217">
        <f t="shared" si="164"/>
        <v>4.5149570018583294</v>
      </c>
      <c r="U640" s="217">
        <f t="shared" si="180"/>
        <v>9.045128317754191</v>
      </c>
      <c r="V640" s="217">
        <f t="shared" si="181"/>
        <v>-0.13440131271894007</v>
      </c>
      <c r="W640" s="217">
        <f t="shared" si="165"/>
        <v>4.6094433250017506</v>
      </c>
      <c r="X640" s="217">
        <f t="shared" si="166"/>
        <v>4.5118498463011214</v>
      </c>
      <c r="Y640" s="217">
        <f t="shared" si="186"/>
        <v>10.277476936285815</v>
      </c>
      <c r="Z640" s="217">
        <f t="shared" si="187"/>
        <v>-1.4095048452343173</v>
      </c>
      <c r="AA640" s="217">
        <f t="shared" si="167"/>
        <v>4.5118498463011214</v>
      </c>
      <c r="AB640" s="217">
        <f t="shared" si="188"/>
        <v>10.277476936285815</v>
      </c>
      <c r="AC640" s="217">
        <f t="shared" si="189"/>
        <v>-1.4095048452343173</v>
      </c>
      <c r="AD640" s="217">
        <f t="shared" si="190"/>
        <v>4.6809144069364894</v>
      </c>
      <c r="AE640" s="217">
        <f t="shared" si="182"/>
        <v>0.33811601367519017</v>
      </c>
      <c r="AF640" s="217">
        <f t="shared" si="183"/>
        <v>-0.35874668426205059</v>
      </c>
      <c r="AG640" s="217">
        <f t="shared" si="177"/>
        <v>4.6094433250017506</v>
      </c>
      <c r="AH640" s="284">
        <f t="shared" si="184"/>
        <v>1.7709199078647764E-2</v>
      </c>
      <c r="AI640" s="284">
        <f t="shared" si="185"/>
        <v>8.1413140326169753E-5</v>
      </c>
    </row>
    <row r="641" spans="1:35" x14ac:dyDescent="0.25">
      <c r="A641" s="283">
        <v>2033</v>
      </c>
      <c r="B641" s="283">
        <v>1</v>
      </c>
      <c r="C641" s="217">
        <f>VLOOKUP(A641,Annual_Price!A:R,18,FALSE)*C629</f>
        <v>16.592605811186424</v>
      </c>
      <c r="D641" s="217">
        <f>C641/Economics!E641</f>
        <v>4.6809144069364894</v>
      </c>
      <c r="E641" s="217">
        <f t="shared" si="171"/>
        <v>4.5682046998462438</v>
      </c>
      <c r="F641" s="217">
        <f>C641/C$305</f>
        <v>1.9060924648713728</v>
      </c>
      <c r="G641" s="217">
        <f>D641/D$305</f>
        <v>1.0344032780602559</v>
      </c>
      <c r="H641" s="284">
        <f t="shared" si="172"/>
        <v>30.328224539524612</v>
      </c>
      <c r="I641" s="284">
        <f t="shared" si="173"/>
        <v>-5.3919332476271151</v>
      </c>
      <c r="J641" s="284">
        <f t="shared" si="174"/>
        <v>12.381432596034919</v>
      </c>
      <c r="K641" s="284">
        <f t="shared" si="175"/>
        <v>-3.3577197958371277</v>
      </c>
      <c r="L641" s="217">
        <f t="shared" si="163"/>
        <v>15.983871696588452</v>
      </c>
      <c r="M641" s="217">
        <f t="shared" si="163"/>
        <v>4.5569893293098689</v>
      </c>
      <c r="N641" s="284">
        <f t="shared" si="176"/>
        <v>19.68832099746303</v>
      </c>
      <c r="O641" s="217">
        <f t="shared" si="168"/>
        <v>4.7116159664183535</v>
      </c>
      <c r="P641" s="284">
        <f t="shared" si="178"/>
        <v>7.147515719249296</v>
      </c>
      <c r="Q641" s="217">
        <f t="shared" si="179"/>
        <v>1.8533557857214622</v>
      </c>
      <c r="R641" s="284">
        <f t="shared" si="169"/>
        <v>30.561353231150456</v>
      </c>
      <c r="S641" s="284">
        <f t="shared" si="170"/>
        <v>-5.5614205405107207</v>
      </c>
      <c r="T641" s="217">
        <f t="shared" si="164"/>
        <v>4.5570228082229232</v>
      </c>
      <c r="U641" s="217">
        <f t="shared" si="180"/>
        <v>9.0871941241187848</v>
      </c>
      <c r="V641" s="217">
        <f t="shared" si="181"/>
        <v>-0.13440131271894007</v>
      </c>
      <c r="W641" s="217">
        <f t="shared" si="165"/>
        <v>4.6809144069364894</v>
      </c>
      <c r="X641" s="217">
        <f t="shared" si="166"/>
        <v>4.591224458972091</v>
      </c>
      <c r="Y641" s="217">
        <f t="shared" si="186"/>
        <v>10.356851548956785</v>
      </c>
      <c r="Z641" s="217">
        <f t="shared" si="187"/>
        <v>-1.4095048452343173</v>
      </c>
      <c r="AA641" s="217">
        <f t="shared" si="167"/>
        <v>4.591224458972091</v>
      </c>
      <c r="AB641" s="217">
        <f t="shared" si="188"/>
        <v>10.356851548956785</v>
      </c>
      <c r="AC641" s="217">
        <f t="shared" si="189"/>
        <v>-1.4095048452343173</v>
      </c>
      <c r="AD641" s="217">
        <f t="shared" si="190"/>
        <v>4.7112463944631493</v>
      </c>
      <c r="AE641" s="217">
        <f t="shared" si="182"/>
        <v>0.36844800120185006</v>
      </c>
      <c r="AF641" s="217">
        <f t="shared" si="183"/>
        <v>-0.18906810527305229</v>
      </c>
      <c r="AG641" s="217">
        <f t="shared" si="177"/>
        <v>4.6809144069364894</v>
      </c>
      <c r="AH641" s="284">
        <f t="shared" si="184"/>
        <v>8.9180281013386598E-2</v>
      </c>
      <c r="AI641" s="284">
        <f t="shared" si="185"/>
        <v>1.2258330647874516E-2</v>
      </c>
    </row>
    <row r="642" spans="1:35" x14ac:dyDescent="0.25">
      <c r="A642" s="283">
        <v>2033</v>
      </c>
      <c r="B642" s="283">
        <v>2</v>
      </c>
      <c r="C642" s="217">
        <f>VLOOKUP(A642,Annual_Price!A:R,18,FALSE)*C630</f>
        <v>16.733012080820242</v>
      </c>
      <c r="D642" s="217">
        <f>C642/Economics!E642</f>
        <v>4.7112463944631493</v>
      </c>
      <c r="E642" s="217">
        <f t="shared" si="171"/>
        <v>4.6312317708024437</v>
      </c>
      <c r="F642" s="217">
        <f>C642/C$306</f>
        <v>1.8892937711500573</v>
      </c>
      <c r="G642" s="217">
        <f>D642/D$306</f>
        <v>1.0247739339313806</v>
      </c>
      <c r="H642" s="284">
        <f t="shared" si="172"/>
        <v>30.46863080915843</v>
      </c>
      <c r="I642" s="284">
        <f t="shared" si="173"/>
        <v>-5.3919332476271151</v>
      </c>
      <c r="J642" s="284">
        <f t="shared" si="174"/>
        <v>12.411764583561579</v>
      </c>
      <c r="K642" s="284">
        <f t="shared" si="175"/>
        <v>-3.3577197958371277</v>
      </c>
      <c r="L642" s="217">
        <f t="shared" si="163"/>
        <v>16.044814360620801</v>
      </c>
      <c r="M642" s="217">
        <f t="shared" si="163"/>
        <v>4.5654729184316523</v>
      </c>
      <c r="N642" s="284">
        <f t="shared" si="176"/>
        <v>19.74926366149538</v>
      </c>
      <c r="O642" s="217">
        <f t="shared" si="168"/>
        <v>4.7116159664183535</v>
      </c>
      <c r="P642" s="284">
        <f t="shared" si="178"/>
        <v>7.1559993083710793</v>
      </c>
      <c r="Q642" s="217">
        <f t="shared" si="179"/>
        <v>1.8533557857214622</v>
      </c>
      <c r="R642" s="284">
        <f t="shared" si="169"/>
        <v>30.701759500784274</v>
      </c>
      <c r="S642" s="284">
        <f t="shared" si="170"/>
        <v>-5.5614205405107207</v>
      </c>
      <c r="T642" s="217">
        <f t="shared" si="164"/>
        <v>4.6039651235004708</v>
      </c>
      <c r="U642" s="217">
        <f t="shared" si="180"/>
        <v>9.1341364393963325</v>
      </c>
      <c r="V642" s="217">
        <f t="shared" si="181"/>
        <v>-0.13440131271894007</v>
      </c>
      <c r="W642" s="217">
        <f t="shared" si="165"/>
        <v>4.7112463944631493</v>
      </c>
      <c r="X642" s="217">
        <f t="shared" si="166"/>
        <v>4.6960804006998194</v>
      </c>
      <c r="Y642" s="217">
        <f t="shared" si="186"/>
        <v>10.461707490684514</v>
      </c>
      <c r="Z642" s="217">
        <f t="shared" si="187"/>
        <v>-1.4095048452343173</v>
      </c>
      <c r="AA642" s="217">
        <f t="shared" si="167"/>
        <v>4.6960804006998194</v>
      </c>
      <c r="AB642" s="217">
        <f t="shared" si="188"/>
        <v>10.461707490684514</v>
      </c>
      <c r="AC642" s="217">
        <f t="shared" si="189"/>
        <v>-1.4095048452343173</v>
      </c>
      <c r="AD642" s="217">
        <f t="shared" si="190"/>
        <v>4.7112463944631493</v>
      </c>
      <c r="AE642" s="217">
        <f t="shared" si="182"/>
        <v>0.36844800120185006</v>
      </c>
      <c r="AF642" s="217">
        <f t="shared" si="183"/>
        <v>-0.33811601367519017</v>
      </c>
      <c r="AG642" s="217">
        <f t="shared" si="177"/>
        <v>4.7112463944631493</v>
      </c>
      <c r="AH642" s="284">
        <f t="shared" si="184"/>
        <v>0.11951226854004648</v>
      </c>
      <c r="AI642" s="284">
        <f t="shared" si="185"/>
        <v>-1.7709199078647764E-2</v>
      </c>
    </row>
    <row r="643" spans="1:35" x14ac:dyDescent="0.25">
      <c r="A643" s="283">
        <v>2033</v>
      </c>
      <c r="B643" s="283">
        <v>3</v>
      </c>
      <c r="C643" s="217">
        <f>VLOOKUP(A643,Annual_Price!A:R,18,FALSE)*C631</f>
        <v>16.743861605785888</v>
      </c>
      <c r="D643" s="217">
        <f>C643/Economics!E643</f>
        <v>4.7060083891299387</v>
      </c>
      <c r="E643" s="217">
        <f t="shared" si="171"/>
        <v>4.6993897301765264</v>
      </c>
      <c r="F643" s="217">
        <f>C643/C$307</f>
        <v>1.8646650093765991</v>
      </c>
      <c r="G643" s="217">
        <f>D643/D$307</f>
        <v>1.0116035171906714</v>
      </c>
      <c r="H643" s="284">
        <f t="shared" si="172"/>
        <v>30.479480334124077</v>
      </c>
      <c r="I643" s="284">
        <f t="shared" si="173"/>
        <v>-5.3919332476271151</v>
      </c>
      <c r="J643" s="284">
        <f t="shared" si="174"/>
        <v>12.411764583561579</v>
      </c>
      <c r="K643" s="284">
        <f t="shared" si="175"/>
        <v>-3.3629578011703383</v>
      </c>
      <c r="L643" s="217">
        <f t="shared" si="163"/>
        <v>16.105796539293532</v>
      </c>
      <c r="M643" s="217">
        <f t="shared" si="163"/>
        <v>4.5739526977488811</v>
      </c>
      <c r="N643" s="284">
        <f t="shared" si="176"/>
        <v>19.810245840168111</v>
      </c>
      <c r="O643" s="217">
        <f t="shared" si="168"/>
        <v>4.7116159664183535</v>
      </c>
      <c r="P643" s="284">
        <f t="shared" si="178"/>
        <v>7.1644790876883082</v>
      </c>
      <c r="Q643" s="217">
        <f t="shared" si="179"/>
        <v>1.8533557857214622</v>
      </c>
      <c r="R643" s="284">
        <f t="shared" si="169"/>
        <v>30.71260902574992</v>
      </c>
      <c r="S643" s="284">
        <f t="shared" si="170"/>
        <v>-5.5614205405107207</v>
      </c>
      <c r="T643" s="217">
        <f t="shared" si="164"/>
        <v>4.6499259253843173</v>
      </c>
      <c r="U643" s="217">
        <f t="shared" si="180"/>
        <v>9.1800972412801798</v>
      </c>
      <c r="V643" s="217">
        <f t="shared" si="181"/>
        <v>-0.13440131271894007</v>
      </c>
      <c r="W643" s="217">
        <f t="shared" si="165"/>
        <v>4.7112463944631493</v>
      </c>
      <c r="X643" s="217">
        <f t="shared" si="166"/>
        <v>4.7086273917965435</v>
      </c>
      <c r="Y643" s="217">
        <f t="shared" si="186"/>
        <v>10.474254481781237</v>
      </c>
      <c r="Z643" s="217">
        <f t="shared" si="187"/>
        <v>-1.4095048452343173</v>
      </c>
      <c r="AA643" s="217">
        <f t="shared" si="167"/>
        <v>4.7086273917965435</v>
      </c>
      <c r="AB643" s="217">
        <f t="shared" si="188"/>
        <v>10.474254481781237</v>
      </c>
      <c r="AC643" s="217">
        <f t="shared" si="189"/>
        <v>-1.4095048452343173</v>
      </c>
      <c r="AD643" s="217">
        <f t="shared" si="190"/>
        <v>4.7112463944631493</v>
      </c>
      <c r="AE643" s="217">
        <f t="shared" si="182"/>
        <v>0.36844800120185006</v>
      </c>
      <c r="AF643" s="217">
        <f t="shared" si="183"/>
        <v>-0.37368600653506068</v>
      </c>
      <c r="AG643" s="217">
        <f t="shared" si="177"/>
        <v>4.7112463944631493</v>
      </c>
      <c r="AH643" s="284">
        <f t="shared" si="184"/>
        <v>0.10180306946139872</v>
      </c>
      <c r="AI643" s="284">
        <f t="shared" si="185"/>
        <v>-4.5717654653998352E-5</v>
      </c>
    </row>
    <row r="644" spans="1:35" x14ac:dyDescent="0.25">
      <c r="A644" s="283">
        <v>2033</v>
      </c>
      <c r="B644" s="283">
        <v>4</v>
      </c>
      <c r="C644" s="217">
        <f>VLOOKUP(A644,Annual_Price!A:R,18,FALSE)*C632</f>
        <v>16.698635430555825</v>
      </c>
      <c r="D644" s="217">
        <f>C644/Economics!E644</f>
        <v>4.6841043935316558</v>
      </c>
      <c r="E644" s="217">
        <f t="shared" si="171"/>
        <v>4.7004530590415809</v>
      </c>
      <c r="F644" s="217">
        <f>C644/C$308</f>
        <v>1.8639936061080999</v>
      </c>
      <c r="G644" s="217">
        <f>D644/D$308</f>
        <v>1.0126162170297588</v>
      </c>
      <c r="H644" s="284">
        <f t="shared" si="172"/>
        <v>30.479480334124077</v>
      </c>
      <c r="I644" s="284">
        <f t="shared" si="173"/>
        <v>-5.437159422857178</v>
      </c>
      <c r="J644" s="284">
        <f t="shared" si="174"/>
        <v>12.411764583561579</v>
      </c>
      <c r="K644" s="284">
        <f t="shared" si="175"/>
        <v>-3.3848617967686212</v>
      </c>
      <c r="L644" s="217">
        <f t="shared" si="163"/>
        <v>16.166614001441278</v>
      </c>
      <c r="M644" s="217">
        <f t="shared" si="163"/>
        <v>4.5823743509695776</v>
      </c>
      <c r="N644" s="284">
        <f t="shared" si="176"/>
        <v>19.871063302315857</v>
      </c>
      <c r="O644" s="217">
        <f t="shared" si="168"/>
        <v>4.7116159664183535</v>
      </c>
      <c r="P644" s="284">
        <f t="shared" si="178"/>
        <v>7.1729007409090046</v>
      </c>
      <c r="Q644" s="217">
        <f t="shared" si="179"/>
        <v>1.8533557857214622</v>
      </c>
      <c r="R644" s="284">
        <f t="shared" si="169"/>
        <v>30.71260902574992</v>
      </c>
      <c r="S644" s="284">
        <f t="shared" si="170"/>
        <v>-5.6066467157407835</v>
      </c>
      <c r="T644" s="217">
        <f t="shared" si="164"/>
        <v>4.6955683960153083</v>
      </c>
      <c r="U644" s="217">
        <f t="shared" si="180"/>
        <v>9.2257397119111708</v>
      </c>
      <c r="V644" s="217">
        <f t="shared" si="181"/>
        <v>-0.13440131271894007</v>
      </c>
      <c r="W644" s="217">
        <f t="shared" si="165"/>
        <v>4.7112463944631493</v>
      </c>
      <c r="X644" s="217">
        <f t="shared" si="166"/>
        <v>4.6950563913307972</v>
      </c>
      <c r="Y644" s="217">
        <f t="shared" si="186"/>
        <v>10.474254481781237</v>
      </c>
      <c r="Z644" s="217">
        <f t="shared" si="187"/>
        <v>-1.4230758457000636</v>
      </c>
      <c r="AA644" s="217">
        <f t="shared" si="167"/>
        <v>4.6950563913307972</v>
      </c>
      <c r="AB644" s="217">
        <f t="shared" si="188"/>
        <v>10.474254481781237</v>
      </c>
      <c r="AC644" s="217">
        <f t="shared" si="189"/>
        <v>-1.4230758457000636</v>
      </c>
      <c r="AD644" s="217">
        <f t="shared" si="190"/>
        <v>4.7112463944631493</v>
      </c>
      <c r="AE644" s="217">
        <f t="shared" si="182"/>
        <v>0.36844800120185006</v>
      </c>
      <c r="AF644" s="217">
        <f t="shared" si="183"/>
        <v>-0.39035199680013299</v>
      </c>
      <c r="AG644" s="217">
        <f t="shared" si="177"/>
        <v>4.7112463944631493</v>
      </c>
      <c r="AH644" s="284">
        <f t="shared" si="184"/>
        <v>0.10180306946139872</v>
      </c>
      <c r="AI644" s="284">
        <f t="shared" si="185"/>
        <v>-7.4323081304683569E-4</v>
      </c>
    </row>
    <row r="645" spans="1:35" x14ac:dyDescent="0.25">
      <c r="A645" s="283">
        <v>2033</v>
      </c>
      <c r="B645" s="283">
        <v>5</v>
      </c>
      <c r="C645" s="217">
        <f>VLOOKUP(A645,Annual_Price!A:R,18,FALSE)*C633</f>
        <v>16.619981905749231</v>
      </c>
      <c r="D645" s="217">
        <f>C645/Economics!E645</f>
        <v>4.6530590003783274</v>
      </c>
      <c r="E645" s="217">
        <f t="shared" si="171"/>
        <v>4.681057261013307</v>
      </c>
      <c r="F645" s="217">
        <f>C645/C$309</f>
        <v>1.8581937820655183</v>
      </c>
      <c r="G645" s="217">
        <f>D645/D$309</f>
        <v>1.0121756019512447</v>
      </c>
      <c r="H645" s="284">
        <f t="shared" si="172"/>
        <v>30.479480334124077</v>
      </c>
      <c r="I645" s="284">
        <f t="shared" si="173"/>
        <v>-5.5158129476637718</v>
      </c>
      <c r="J645" s="284">
        <f t="shared" si="174"/>
        <v>12.411764583561579</v>
      </c>
      <c r="K645" s="284">
        <f t="shared" si="175"/>
        <v>-3.4159071899219495</v>
      </c>
      <c r="L645" s="217">
        <f t="shared" ref="L645:M708" si="191">AVERAGE(C634:C645)</f>
        <v>16.2271450025912</v>
      </c>
      <c r="M645" s="217">
        <f t="shared" si="191"/>
        <v>4.5907200885284309</v>
      </c>
      <c r="N645" s="284">
        <f t="shared" si="176"/>
        <v>19.931594303465779</v>
      </c>
      <c r="O645" s="217">
        <f t="shared" si="168"/>
        <v>4.7116159664183535</v>
      </c>
      <c r="P645" s="284">
        <f t="shared" si="178"/>
        <v>7.181246478467858</v>
      </c>
      <c r="Q645" s="217">
        <f t="shared" si="179"/>
        <v>1.8533557857214622</v>
      </c>
      <c r="R645" s="284">
        <f t="shared" si="169"/>
        <v>30.71260902574992</v>
      </c>
      <c r="S645" s="284">
        <f t="shared" si="170"/>
        <v>-5.6853002405473774</v>
      </c>
      <c r="T645" s="217">
        <f t="shared" ref="T645:T708" si="192">AVERAGE(D642:D645)</f>
        <v>4.6886045443757673</v>
      </c>
      <c r="U645" s="217">
        <f t="shared" si="180"/>
        <v>9.2257397119111708</v>
      </c>
      <c r="V645" s="217">
        <f t="shared" si="181"/>
        <v>-0.14136516435848101</v>
      </c>
      <c r="W645" s="217">
        <f t="shared" ref="W645:W708" si="193">MAX(D634:D645)</f>
        <v>4.7112463944631493</v>
      </c>
      <c r="X645" s="217">
        <f t="shared" ref="X645:X708" si="194">AVERAGE(D644:D645)</f>
        <v>4.6685816969549911</v>
      </c>
      <c r="Y645" s="217">
        <f t="shared" si="186"/>
        <v>10.474254481781237</v>
      </c>
      <c r="Z645" s="217">
        <f t="shared" si="187"/>
        <v>-1.4495505400758697</v>
      </c>
      <c r="AA645" s="217">
        <f t="shared" ref="AA645:AA708" si="195">AVERAGE(D644:D645)</f>
        <v>4.6685816969549911</v>
      </c>
      <c r="AB645" s="217">
        <f t="shared" si="188"/>
        <v>10.474254481781237</v>
      </c>
      <c r="AC645" s="217">
        <f t="shared" si="189"/>
        <v>-1.4495505400758697</v>
      </c>
      <c r="AD645" s="217">
        <f t="shared" si="190"/>
        <v>4.7112463944631493</v>
      </c>
      <c r="AE645" s="217">
        <f t="shared" si="182"/>
        <v>0.36844800120185006</v>
      </c>
      <c r="AF645" s="217">
        <f t="shared" si="183"/>
        <v>-0.39949339435517839</v>
      </c>
      <c r="AG645" s="217">
        <f t="shared" si="177"/>
        <v>4.7112463944631493</v>
      </c>
      <c r="AH645" s="284">
        <f t="shared" si="184"/>
        <v>0.10180306946139872</v>
      </c>
      <c r="AI645" s="284">
        <f t="shared" si="185"/>
        <v>-1.6542187551475962E-3</v>
      </c>
    </row>
    <row r="646" spans="1:35" x14ac:dyDescent="0.25">
      <c r="A646" s="283">
        <v>2033</v>
      </c>
      <c r="B646" s="283">
        <v>6</v>
      </c>
      <c r="C646" s="217">
        <f>VLOOKUP(A646,Annual_Price!A:R,18,FALSE)*C634</f>
        <v>16.603961598634392</v>
      </c>
      <c r="D646" s="217">
        <f>C646/Economics!E646</f>
        <v>4.6392531156393275</v>
      </c>
      <c r="E646" s="217">
        <f t="shared" si="171"/>
        <v>4.6588055031831033</v>
      </c>
      <c r="F646" s="217">
        <f>C646/C$310</f>
        <v>1.8584275425474832</v>
      </c>
      <c r="G646" s="217">
        <f>D646/D$310</f>
        <v>1.01579141902908</v>
      </c>
      <c r="H646" s="284">
        <f t="shared" si="172"/>
        <v>30.479480334124077</v>
      </c>
      <c r="I646" s="284">
        <f t="shared" si="173"/>
        <v>-5.5318332547786113</v>
      </c>
      <c r="J646" s="284">
        <f t="shared" si="174"/>
        <v>12.411764583561579</v>
      </c>
      <c r="K646" s="284">
        <f t="shared" si="175"/>
        <v>-3.4297130746609494</v>
      </c>
      <c r="L646" s="217">
        <f t="shared" si="191"/>
        <v>16.287617656792619</v>
      </c>
      <c r="M646" s="217">
        <f t="shared" si="191"/>
        <v>4.5990168308931825</v>
      </c>
      <c r="N646" s="284">
        <f t="shared" si="176"/>
        <v>19.992066957667198</v>
      </c>
      <c r="O646" s="217">
        <f t="shared" ref="O646:O709" si="196">IF(L646&lt;L645,(O645+(L646-L645)),O645)</f>
        <v>4.7116159664183535</v>
      </c>
      <c r="P646" s="284">
        <f t="shared" si="178"/>
        <v>7.1895432208326095</v>
      </c>
      <c r="Q646" s="217">
        <f t="shared" si="179"/>
        <v>1.8533557857214622</v>
      </c>
      <c r="R646" s="284">
        <f t="shared" si="169"/>
        <v>30.71260902574992</v>
      </c>
      <c r="S646" s="284">
        <f t="shared" si="170"/>
        <v>-5.7013205476622169</v>
      </c>
      <c r="T646" s="217">
        <f t="shared" si="192"/>
        <v>4.6706062246698128</v>
      </c>
      <c r="U646" s="217">
        <f t="shared" si="180"/>
        <v>9.2257397119111708</v>
      </c>
      <c r="V646" s="217">
        <f t="shared" si="181"/>
        <v>-0.15936348406443557</v>
      </c>
      <c r="W646" s="217">
        <f t="shared" si="193"/>
        <v>4.7112463944631493</v>
      </c>
      <c r="X646" s="217">
        <f t="shared" si="194"/>
        <v>4.6461560580088275</v>
      </c>
      <c r="Y646" s="217">
        <f t="shared" si="186"/>
        <v>10.474254481781237</v>
      </c>
      <c r="Z646" s="217">
        <f t="shared" si="187"/>
        <v>-1.4719761790220334</v>
      </c>
      <c r="AA646" s="217">
        <f t="shared" si="195"/>
        <v>4.6461560580088275</v>
      </c>
      <c r="AB646" s="217">
        <f t="shared" si="188"/>
        <v>10.474254481781237</v>
      </c>
      <c r="AC646" s="217">
        <f t="shared" si="189"/>
        <v>-1.4719761790220334</v>
      </c>
      <c r="AD646" s="217">
        <f t="shared" si="190"/>
        <v>4.7112463944631493</v>
      </c>
      <c r="AE646" s="217">
        <f t="shared" si="182"/>
        <v>0.36844800120185006</v>
      </c>
      <c r="AF646" s="217">
        <f t="shared" si="183"/>
        <v>-0.38225388594084997</v>
      </c>
      <c r="AG646" s="217">
        <f t="shared" si="177"/>
        <v>4.7112463944631493</v>
      </c>
      <c r="AH646" s="284">
        <f t="shared" si="184"/>
        <v>0.10180306946139872</v>
      </c>
      <c r="AI646" s="284">
        <f t="shared" si="185"/>
        <v>-2.2421610843794682E-3</v>
      </c>
    </row>
    <row r="647" spans="1:35" x14ac:dyDescent="0.25">
      <c r="A647" s="283">
        <v>2033</v>
      </c>
      <c r="B647" s="283">
        <v>7</v>
      </c>
      <c r="C647" s="217">
        <f>VLOOKUP(A647,Annual_Price!A:R,18,FALSE)*C635</f>
        <v>16.597933604146874</v>
      </c>
      <c r="D647" s="217">
        <f>C647/Economics!E647</f>
        <v>4.6286299122979813</v>
      </c>
      <c r="E647" s="217">
        <f t="shared" si="171"/>
        <v>4.6403140094385451</v>
      </c>
      <c r="F647" s="217">
        <f>C647/C$311</f>
        <v>1.8520783542135981</v>
      </c>
      <c r="G647" s="217">
        <f>D647/D$311</f>
        <v>1.0154096915453781</v>
      </c>
      <c r="H647" s="284">
        <f t="shared" si="172"/>
        <v>30.479480334124077</v>
      </c>
      <c r="I647" s="284">
        <f t="shared" si="173"/>
        <v>-5.537861249266129</v>
      </c>
      <c r="J647" s="284">
        <f t="shared" si="174"/>
        <v>12.411764583561579</v>
      </c>
      <c r="K647" s="284">
        <f t="shared" si="175"/>
        <v>-3.4403362780022957</v>
      </c>
      <c r="L647" s="217">
        <f t="shared" si="191"/>
        <v>16.348068356665607</v>
      </c>
      <c r="M647" s="217">
        <f t="shared" si="191"/>
        <v>4.6072670487039469</v>
      </c>
      <c r="N647" s="284">
        <f t="shared" si="176"/>
        <v>20.052517657540186</v>
      </c>
      <c r="O647" s="217">
        <f t="shared" si="196"/>
        <v>4.7116159664183535</v>
      </c>
      <c r="P647" s="284">
        <f t="shared" si="178"/>
        <v>7.197793438643374</v>
      </c>
      <c r="Q647" s="217">
        <f t="shared" si="179"/>
        <v>1.8533557857214622</v>
      </c>
      <c r="R647" s="284">
        <f t="shared" si="169"/>
        <v>30.71260902574992</v>
      </c>
      <c r="S647" s="284">
        <f t="shared" si="170"/>
        <v>-5.7073485421497345</v>
      </c>
      <c r="T647" s="217">
        <f t="shared" si="192"/>
        <v>4.6512616054618228</v>
      </c>
      <c r="U647" s="217">
        <f t="shared" si="180"/>
        <v>9.2257397119111708</v>
      </c>
      <c r="V647" s="217">
        <f t="shared" si="181"/>
        <v>-0.17870810327242559</v>
      </c>
      <c r="W647" s="217">
        <f t="shared" si="193"/>
        <v>4.7112463944631493</v>
      </c>
      <c r="X647" s="217">
        <f t="shared" si="194"/>
        <v>4.6339415139686544</v>
      </c>
      <c r="Y647" s="217">
        <f t="shared" si="186"/>
        <v>10.474254481781237</v>
      </c>
      <c r="Z647" s="217">
        <f t="shared" si="187"/>
        <v>-1.4841907230622065</v>
      </c>
      <c r="AA647" s="217">
        <f t="shared" si="195"/>
        <v>4.6339415139686544</v>
      </c>
      <c r="AB647" s="217">
        <f t="shared" si="188"/>
        <v>10.474254481781237</v>
      </c>
      <c r="AC647" s="217">
        <f t="shared" si="189"/>
        <v>-1.4841907230622065</v>
      </c>
      <c r="AD647" s="217">
        <f t="shared" si="190"/>
        <v>4.7112463944631493</v>
      </c>
      <c r="AE647" s="217">
        <f t="shared" si="182"/>
        <v>0.36844800120185006</v>
      </c>
      <c r="AF647" s="217">
        <f t="shared" si="183"/>
        <v>-0.37907120454319632</v>
      </c>
      <c r="AG647" s="217">
        <f t="shared" si="177"/>
        <v>4.7112463944631493</v>
      </c>
      <c r="AH647" s="284">
        <f t="shared" si="184"/>
        <v>0.10180306946139872</v>
      </c>
      <c r="AI647" s="284">
        <f t="shared" si="185"/>
        <v>-2.8004557322320878E-3</v>
      </c>
    </row>
    <row r="648" spans="1:35" x14ac:dyDescent="0.25">
      <c r="A648" s="283">
        <v>2033</v>
      </c>
      <c r="B648" s="283">
        <v>8</v>
      </c>
      <c r="C648" s="217">
        <f>VLOOKUP(A648,Annual_Price!A:R,18,FALSE)*C636</f>
        <v>16.609045944683569</v>
      </c>
      <c r="D648" s="217">
        <f>C648/Economics!E648</f>
        <v>4.6226490773318609</v>
      </c>
      <c r="E648" s="217">
        <f t="shared" si="171"/>
        <v>4.6301773684230563</v>
      </c>
      <c r="F648" s="217">
        <f>C648/C$312</f>
        <v>1.84973993273691</v>
      </c>
      <c r="G648" s="217">
        <f>D648/D$312</f>
        <v>1.0162626300231721</v>
      </c>
      <c r="H648" s="284">
        <f t="shared" si="172"/>
        <v>30.490592674660771</v>
      </c>
      <c r="I648" s="284">
        <f t="shared" si="173"/>
        <v>-5.537861249266129</v>
      </c>
      <c r="J648" s="284">
        <f t="shared" si="174"/>
        <v>12.411764583561579</v>
      </c>
      <c r="K648" s="284">
        <f t="shared" si="175"/>
        <v>-3.446317112968416</v>
      </c>
      <c r="L648" s="217">
        <f t="shared" si="191"/>
        <v>16.408559528369533</v>
      </c>
      <c r="M648" s="217">
        <f t="shared" si="191"/>
        <v>4.6154743914285037</v>
      </c>
      <c r="N648" s="284">
        <f t="shared" si="176"/>
        <v>20.113008829244112</v>
      </c>
      <c r="O648" s="217">
        <f t="shared" si="196"/>
        <v>4.7116159664183535</v>
      </c>
      <c r="P648" s="284">
        <f t="shared" si="178"/>
        <v>7.2060007813679308</v>
      </c>
      <c r="Q648" s="217">
        <f t="shared" si="179"/>
        <v>1.8533557857214622</v>
      </c>
      <c r="R648" s="284">
        <f t="shared" si="169"/>
        <v>30.723721366286615</v>
      </c>
      <c r="S648" s="284">
        <f t="shared" si="170"/>
        <v>-5.7073485421497345</v>
      </c>
      <c r="T648" s="217">
        <f t="shared" si="192"/>
        <v>4.6358977764118743</v>
      </c>
      <c r="U648" s="217">
        <f t="shared" si="180"/>
        <v>9.2257397119111708</v>
      </c>
      <c r="V648" s="217">
        <f t="shared" si="181"/>
        <v>-0.19407193232237407</v>
      </c>
      <c r="W648" s="217">
        <f t="shared" si="193"/>
        <v>4.7112463944631493</v>
      </c>
      <c r="X648" s="217">
        <f t="shared" si="194"/>
        <v>4.6256394948149211</v>
      </c>
      <c r="Y648" s="217">
        <f t="shared" si="186"/>
        <v>10.474254481781237</v>
      </c>
      <c r="Z648" s="217">
        <f t="shared" si="187"/>
        <v>-1.4924927422159397</v>
      </c>
      <c r="AA648" s="217">
        <f t="shared" si="195"/>
        <v>4.6256394948149211</v>
      </c>
      <c r="AB648" s="217">
        <f t="shared" si="188"/>
        <v>10.474254481781237</v>
      </c>
      <c r="AC648" s="217">
        <f t="shared" si="189"/>
        <v>-1.4924927422159397</v>
      </c>
      <c r="AD648" s="217">
        <f t="shared" si="190"/>
        <v>4.7112463944631493</v>
      </c>
      <c r="AE648" s="217">
        <f t="shared" si="182"/>
        <v>0.36844800120185006</v>
      </c>
      <c r="AF648" s="217">
        <f t="shared" si="183"/>
        <v>-0.3744288361679704</v>
      </c>
      <c r="AG648" s="217">
        <f t="shared" si="177"/>
        <v>4.7112463944631493</v>
      </c>
      <c r="AH648" s="284">
        <f t="shared" si="184"/>
        <v>0.10180306946139872</v>
      </c>
      <c r="AI648" s="284">
        <f t="shared" si="185"/>
        <v>-3.3149567667098978E-3</v>
      </c>
    </row>
    <row r="649" spans="1:35" x14ac:dyDescent="0.25">
      <c r="A649" s="283">
        <v>2033</v>
      </c>
      <c r="B649" s="283">
        <v>9</v>
      </c>
      <c r="C649" s="217">
        <f>VLOOKUP(A649,Annual_Price!A:R,18,FALSE)*C637</f>
        <v>16.597778248143122</v>
      </c>
      <c r="D649" s="217">
        <f>C649/Economics!E649</f>
        <v>4.6105114625465315</v>
      </c>
      <c r="E649" s="217">
        <f t="shared" si="171"/>
        <v>4.6205968173921246</v>
      </c>
      <c r="F649" s="217">
        <f>C649/C$313</f>
        <v>1.8528974928938637</v>
      </c>
      <c r="G649" s="217">
        <f>D649/D$313</f>
        <v>1.0190965333070783</v>
      </c>
      <c r="H649" s="284">
        <f t="shared" si="172"/>
        <v>30.490592674660771</v>
      </c>
      <c r="I649" s="284">
        <f t="shared" si="173"/>
        <v>-5.5491289458065758</v>
      </c>
      <c r="J649" s="284">
        <f t="shared" si="174"/>
        <v>12.411764583561579</v>
      </c>
      <c r="K649" s="284">
        <f t="shared" si="175"/>
        <v>-3.4584547277537454</v>
      </c>
      <c r="L649" s="217">
        <f t="shared" si="191"/>
        <v>16.469009662426359</v>
      </c>
      <c r="M649" s="217">
        <f t="shared" si="191"/>
        <v>4.6236294148508721</v>
      </c>
      <c r="N649" s="284">
        <f t="shared" si="176"/>
        <v>20.173458963300938</v>
      </c>
      <c r="O649" s="217">
        <f t="shared" si="196"/>
        <v>4.7116159664183535</v>
      </c>
      <c r="P649" s="284">
        <f t="shared" si="178"/>
        <v>7.2141558047902992</v>
      </c>
      <c r="Q649" s="217">
        <f t="shared" si="179"/>
        <v>1.8533557857214622</v>
      </c>
      <c r="R649" s="284">
        <f t="shared" si="169"/>
        <v>30.723721366286615</v>
      </c>
      <c r="S649" s="284">
        <f t="shared" si="170"/>
        <v>-5.7186162386901813</v>
      </c>
      <c r="T649" s="217">
        <f t="shared" si="192"/>
        <v>4.6252608919539249</v>
      </c>
      <c r="U649" s="217">
        <f t="shared" si="180"/>
        <v>9.2257397119111708</v>
      </c>
      <c r="V649" s="217">
        <f t="shared" si="181"/>
        <v>-0.20470881678032349</v>
      </c>
      <c r="W649" s="217">
        <f t="shared" si="193"/>
        <v>4.7112463944631493</v>
      </c>
      <c r="X649" s="217">
        <f t="shared" si="194"/>
        <v>4.6165802699391962</v>
      </c>
      <c r="Y649" s="217">
        <f t="shared" si="186"/>
        <v>10.474254481781237</v>
      </c>
      <c r="Z649" s="217">
        <f t="shared" si="187"/>
        <v>-1.5015519670916646</v>
      </c>
      <c r="AA649" s="217">
        <f t="shared" si="195"/>
        <v>4.6165802699391962</v>
      </c>
      <c r="AB649" s="217">
        <f t="shared" si="188"/>
        <v>10.474254481781237</v>
      </c>
      <c r="AC649" s="217">
        <f t="shared" si="189"/>
        <v>-1.5015519670916646</v>
      </c>
      <c r="AD649" s="217">
        <f t="shared" si="190"/>
        <v>4.7112463944631493</v>
      </c>
      <c r="AE649" s="217">
        <f t="shared" si="182"/>
        <v>0.36844800120185006</v>
      </c>
      <c r="AF649" s="217">
        <f t="shared" si="183"/>
        <v>-0.38058561598717944</v>
      </c>
      <c r="AG649" s="217">
        <f t="shared" si="177"/>
        <v>4.7112463944631493</v>
      </c>
      <c r="AH649" s="284">
        <f t="shared" si="184"/>
        <v>0.10180306946139872</v>
      </c>
      <c r="AI649" s="284">
        <f t="shared" si="185"/>
        <v>-3.9427883929850083E-3</v>
      </c>
    </row>
    <row r="650" spans="1:35" x14ac:dyDescent="0.25">
      <c r="A650" s="283">
        <v>2033</v>
      </c>
      <c r="B650" s="283">
        <v>10</v>
      </c>
      <c r="C650" s="217">
        <f>VLOOKUP(A650,Annual_Price!A:R,18,FALSE)*C638</f>
        <v>16.668313035858603</v>
      </c>
      <c r="D650" s="217">
        <f>C650/Economics!E650</f>
        <v>4.6212962220361389</v>
      </c>
      <c r="E650" s="217">
        <f t="shared" si="171"/>
        <v>4.6181522539715099</v>
      </c>
      <c r="F650" s="217">
        <f>C650/C$314</f>
        <v>1.872039412442396</v>
      </c>
      <c r="G650" s="217">
        <f>D650/D$314</f>
        <v>1.0299159286508803</v>
      </c>
      <c r="H650" s="284">
        <f t="shared" si="172"/>
        <v>30.561127462376252</v>
      </c>
      <c r="I650" s="284">
        <f t="shared" si="173"/>
        <v>-5.5491289458065758</v>
      </c>
      <c r="J650" s="284">
        <f t="shared" si="174"/>
        <v>12.422549343051188</v>
      </c>
      <c r="K650" s="284">
        <f t="shared" si="175"/>
        <v>-3.4584547277537454</v>
      </c>
      <c r="L650" s="217">
        <f t="shared" si="191"/>
        <v>16.529716688538812</v>
      </c>
      <c r="M650" s="217">
        <f t="shared" si="191"/>
        <v>4.6317810055744699</v>
      </c>
      <c r="N650" s="284">
        <f t="shared" si="176"/>
        <v>20.234165989413391</v>
      </c>
      <c r="O650" s="217">
        <f t="shared" si="196"/>
        <v>4.7116159664183535</v>
      </c>
      <c r="P650" s="284">
        <f t="shared" si="178"/>
        <v>7.222307395513897</v>
      </c>
      <c r="Q650" s="217">
        <f t="shared" si="179"/>
        <v>1.8533557857214622</v>
      </c>
      <c r="R650" s="284">
        <f t="shared" si="169"/>
        <v>30.794256154002095</v>
      </c>
      <c r="S650" s="284">
        <f t="shared" si="170"/>
        <v>-5.7186162386901813</v>
      </c>
      <c r="T650" s="217">
        <f t="shared" si="192"/>
        <v>4.6207716685531279</v>
      </c>
      <c r="U650" s="217">
        <f t="shared" si="180"/>
        <v>9.2257397119111708</v>
      </c>
      <c r="V650" s="217">
        <f t="shared" si="181"/>
        <v>-0.20919804018112043</v>
      </c>
      <c r="W650" s="217">
        <f t="shared" si="193"/>
        <v>4.7112463944631493</v>
      </c>
      <c r="X650" s="217">
        <f t="shared" si="194"/>
        <v>4.6159038422913348</v>
      </c>
      <c r="Y650" s="217">
        <f t="shared" si="186"/>
        <v>10.474254481781237</v>
      </c>
      <c r="Z650" s="217">
        <f t="shared" si="187"/>
        <v>-1.5022283947395261</v>
      </c>
      <c r="AA650" s="217">
        <f t="shared" si="195"/>
        <v>4.6159038422913348</v>
      </c>
      <c r="AB650" s="217">
        <f t="shared" si="188"/>
        <v>10.474254481781237</v>
      </c>
      <c r="AC650" s="217">
        <f t="shared" si="189"/>
        <v>-1.5022283947395261</v>
      </c>
      <c r="AD650" s="217">
        <f t="shared" si="190"/>
        <v>4.7112463944631493</v>
      </c>
      <c r="AE650" s="217">
        <f t="shared" si="182"/>
        <v>0.36844800120185006</v>
      </c>
      <c r="AF650" s="217">
        <f t="shared" si="183"/>
        <v>-0.35766324171224273</v>
      </c>
      <c r="AG650" s="217">
        <f t="shared" si="177"/>
        <v>4.7112463944631493</v>
      </c>
      <c r="AH650" s="284">
        <f t="shared" si="184"/>
        <v>0.10180306946139872</v>
      </c>
      <c r="AI650" s="284">
        <f t="shared" si="185"/>
        <v>-3.9839807782167114E-3</v>
      </c>
    </row>
    <row r="651" spans="1:35" x14ac:dyDescent="0.25">
      <c r="A651" s="283">
        <v>2033</v>
      </c>
      <c r="B651" s="283">
        <v>11</v>
      </c>
      <c r="C651" s="217">
        <f>VLOOKUP(A651,Annual_Price!A:R,18,FALSE)*C639</f>
        <v>16.696388718290052</v>
      </c>
      <c r="D651" s="217">
        <f>C651/Economics!E651</f>
        <v>4.6198115621460341</v>
      </c>
      <c r="E651" s="217">
        <f t="shared" si="171"/>
        <v>4.6172064155762342</v>
      </c>
      <c r="F651" s="217">
        <f>C651/C$315</f>
        <v>1.852357497202747</v>
      </c>
      <c r="G651" s="217">
        <f>D651/D$315</f>
        <v>1.0188391896863707</v>
      </c>
      <c r="H651" s="284">
        <f t="shared" si="172"/>
        <v>30.589203144807701</v>
      </c>
      <c r="I651" s="284">
        <f t="shared" si="173"/>
        <v>-5.5491289458065758</v>
      </c>
      <c r="J651" s="284">
        <f t="shared" si="174"/>
        <v>12.422549343051188</v>
      </c>
      <c r="K651" s="284">
        <f t="shared" si="175"/>
        <v>-3.4599393876438502</v>
      </c>
      <c r="L651" s="217">
        <f t="shared" si="191"/>
        <v>16.590525968021648</v>
      </c>
      <c r="M651" s="217">
        <f t="shared" si="191"/>
        <v>4.6399182039537594</v>
      </c>
      <c r="N651" s="284">
        <f t="shared" si="176"/>
        <v>20.294975268896227</v>
      </c>
      <c r="O651" s="217">
        <f t="shared" si="196"/>
        <v>4.7116159664183535</v>
      </c>
      <c r="P651" s="284">
        <f t="shared" si="178"/>
        <v>7.2304445938931865</v>
      </c>
      <c r="Q651" s="217">
        <f t="shared" si="179"/>
        <v>1.8533557857214622</v>
      </c>
      <c r="R651" s="284">
        <f t="shared" si="169"/>
        <v>30.822331836433545</v>
      </c>
      <c r="S651" s="284">
        <f t="shared" si="170"/>
        <v>-5.7186162386901813</v>
      </c>
      <c r="T651" s="217">
        <f t="shared" si="192"/>
        <v>4.6185670810151409</v>
      </c>
      <c r="U651" s="217">
        <f t="shared" si="180"/>
        <v>9.2257397119111708</v>
      </c>
      <c r="V651" s="217">
        <f t="shared" si="181"/>
        <v>-0.21140262771910745</v>
      </c>
      <c r="W651" s="217">
        <f t="shared" si="193"/>
        <v>4.7112463944631493</v>
      </c>
      <c r="X651" s="217">
        <f t="shared" si="194"/>
        <v>4.6205538920910865</v>
      </c>
      <c r="Y651" s="217">
        <f t="shared" si="186"/>
        <v>10.478904531580989</v>
      </c>
      <c r="Z651" s="217">
        <f t="shared" si="187"/>
        <v>-1.5022283947395261</v>
      </c>
      <c r="AA651" s="217">
        <f t="shared" si="195"/>
        <v>4.6205538920910865</v>
      </c>
      <c r="AB651" s="217">
        <f t="shared" si="188"/>
        <v>10.478904531580989</v>
      </c>
      <c r="AC651" s="217">
        <f t="shared" si="189"/>
        <v>-1.5022283947395261</v>
      </c>
      <c r="AD651" s="217">
        <f t="shared" si="190"/>
        <v>4.7112463944631493</v>
      </c>
      <c r="AE651" s="217">
        <f t="shared" si="182"/>
        <v>0.36844800120185006</v>
      </c>
      <c r="AF651" s="217">
        <f t="shared" si="183"/>
        <v>-0.36993266109195488</v>
      </c>
      <c r="AG651" s="217">
        <f t="shared" si="177"/>
        <v>4.7112463944631493</v>
      </c>
      <c r="AH651" s="284">
        <f t="shared" si="184"/>
        <v>0.10180306946139872</v>
      </c>
      <c r="AI651" s="284">
        <f t="shared" si="185"/>
        <v>-4.156688909916717E-3</v>
      </c>
    </row>
    <row r="652" spans="1:35" x14ac:dyDescent="0.25">
      <c r="A652" s="283">
        <v>2033</v>
      </c>
      <c r="B652" s="283">
        <v>12</v>
      </c>
      <c r="C652" s="217">
        <f>VLOOKUP(A652,Annual_Price!A:R,18,FALSE)*C640</f>
        <v>16.652590809934345</v>
      </c>
      <c r="D652" s="217">
        <f>C652/Economics!E652</f>
        <v>4.5986728497773823</v>
      </c>
      <c r="E652" s="217">
        <f t="shared" si="171"/>
        <v>4.6132602113198518</v>
      </c>
      <c r="F652" s="217">
        <f>C652/C$316</f>
        <v>1.8812721558339978</v>
      </c>
      <c r="G652" s="217">
        <f>D652/D$316</f>
        <v>1.0343380941500122</v>
      </c>
      <c r="H652" s="284">
        <f t="shared" si="172"/>
        <v>30.589203144807701</v>
      </c>
      <c r="I652" s="284">
        <f t="shared" si="173"/>
        <v>-5.5929268541622825</v>
      </c>
      <c r="J652" s="284">
        <f t="shared" si="174"/>
        <v>12.422549343051188</v>
      </c>
      <c r="K652" s="284">
        <f t="shared" si="175"/>
        <v>-3.481078100012502</v>
      </c>
      <c r="L652" s="217">
        <f t="shared" si="191"/>
        <v>16.651175732815712</v>
      </c>
      <c r="M652" s="217">
        <f t="shared" si="191"/>
        <v>4.6480130655179002</v>
      </c>
      <c r="N652" s="284">
        <f t="shared" si="176"/>
        <v>20.355625033690291</v>
      </c>
      <c r="O652" s="217">
        <f t="shared" si="196"/>
        <v>4.7116159664183535</v>
      </c>
      <c r="P652" s="284">
        <f t="shared" si="178"/>
        <v>7.2385394554573272</v>
      </c>
      <c r="Q652" s="217">
        <f t="shared" si="179"/>
        <v>1.8533557857214622</v>
      </c>
      <c r="R652" s="284">
        <f t="shared" si="169"/>
        <v>30.822331836433545</v>
      </c>
      <c r="S652" s="284">
        <f t="shared" si="170"/>
        <v>-5.7624141470458881</v>
      </c>
      <c r="T652" s="217">
        <f t="shared" si="192"/>
        <v>4.6125730241265215</v>
      </c>
      <c r="U652" s="217">
        <f t="shared" si="180"/>
        <v>9.2257397119111708</v>
      </c>
      <c r="V652" s="217">
        <f t="shared" si="181"/>
        <v>-0.21739668460772688</v>
      </c>
      <c r="W652" s="217">
        <f t="shared" si="193"/>
        <v>4.7112463944631493</v>
      </c>
      <c r="X652" s="217">
        <f t="shared" si="194"/>
        <v>4.6092422059617082</v>
      </c>
      <c r="Y652" s="217">
        <f t="shared" si="186"/>
        <v>10.478904531580989</v>
      </c>
      <c r="Z652" s="217">
        <f t="shared" si="187"/>
        <v>-1.5135400808689043</v>
      </c>
      <c r="AA652" s="217">
        <f t="shared" si="195"/>
        <v>4.6092422059617082</v>
      </c>
      <c r="AB652" s="217">
        <f t="shared" si="188"/>
        <v>10.478904531580989</v>
      </c>
      <c r="AC652" s="217">
        <f t="shared" si="189"/>
        <v>-1.5135400808689043</v>
      </c>
      <c r="AD652" s="217">
        <f t="shared" si="190"/>
        <v>4.7112463944631493</v>
      </c>
      <c r="AE652" s="217">
        <f t="shared" si="182"/>
        <v>0.36844800120185006</v>
      </c>
      <c r="AF652" s="217">
        <f t="shared" si="183"/>
        <v>-0.38958671357050179</v>
      </c>
      <c r="AG652" s="217">
        <f t="shared" si="177"/>
        <v>4.7112463944631493</v>
      </c>
      <c r="AH652" s="284">
        <f t="shared" si="184"/>
        <v>0.10180306946139872</v>
      </c>
      <c r="AI652" s="284">
        <f t="shared" si="185"/>
        <v>-4.66473069170803E-3</v>
      </c>
    </row>
    <row r="653" spans="1:35" x14ac:dyDescent="0.25">
      <c r="A653" s="283">
        <v>2034</v>
      </c>
      <c r="B653" s="283">
        <v>1</v>
      </c>
      <c r="C653" s="217">
        <f>VLOOKUP(A653,Annual_Price!A:R,18,FALSE)*C641</f>
        <v>16.96053335776811</v>
      </c>
      <c r="D653" s="217">
        <f>C653/Economics!E653</f>
        <v>4.6742573256945743</v>
      </c>
      <c r="E653" s="217">
        <f t="shared" si="171"/>
        <v>4.6309139125393299</v>
      </c>
      <c r="F653" s="217">
        <f>C653/C$305</f>
        <v>1.9483585159147332</v>
      </c>
      <c r="G653" s="217">
        <f>D653/D$305</f>
        <v>1.032932175181565</v>
      </c>
      <c r="H653" s="284">
        <f t="shared" si="172"/>
        <v>30.897145692641466</v>
      </c>
      <c r="I653" s="284">
        <f t="shared" si="173"/>
        <v>-5.5929268541622825</v>
      </c>
      <c r="J653" s="284">
        <f t="shared" si="174"/>
        <v>12.49813381896838</v>
      </c>
      <c r="K653" s="284">
        <f t="shared" si="175"/>
        <v>-3.481078100012502</v>
      </c>
      <c r="L653" s="217">
        <f t="shared" si="191"/>
        <v>16.68183636169752</v>
      </c>
      <c r="M653" s="217">
        <f t="shared" si="191"/>
        <v>4.6474583087477415</v>
      </c>
      <c r="N653" s="284">
        <f t="shared" si="176"/>
        <v>20.386285662572099</v>
      </c>
      <c r="O653" s="217">
        <f t="shared" si="196"/>
        <v>4.7116159664183535</v>
      </c>
      <c r="P653" s="284">
        <f t="shared" si="178"/>
        <v>7.2385394554573272</v>
      </c>
      <c r="Q653" s="217">
        <f t="shared" si="179"/>
        <v>1.8528010289513035</v>
      </c>
      <c r="R653" s="284">
        <f t="shared" si="169"/>
        <v>31.13027438426731</v>
      </c>
      <c r="S653" s="284">
        <f t="shared" si="170"/>
        <v>-5.7624141470458881</v>
      </c>
      <c r="T653" s="217">
        <f t="shared" si="192"/>
        <v>4.6285094899135331</v>
      </c>
      <c r="U653" s="217">
        <f t="shared" si="180"/>
        <v>9.2416761776981815</v>
      </c>
      <c r="V653" s="217">
        <f t="shared" si="181"/>
        <v>-0.21739668460772688</v>
      </c>
      <c r="W653" s="217">
        <f t="shared" si="193"/>
        <v>4.7112463944631493</v>
      </c>
      <c r="X653" s="217">
        <f t="shared" si="194"/>
        <v>4.6364650877359779</v>
      </c>
      <c r="Y653" s="217">
        <f t="shared" si="186"/>
        <v>10.506127413355259</v>
      </c>
      <c r="Z653" s="217">
        <f t="shared" si="187"/>
        <v>-1.5135400808689043</v>
      </c>
      <c r="AA653" s="217">
        <f t="shared" si="195"/>
        <v>4.6364650877359779</v>
      </c>
      <c r="AB653" s="217">
        <f t="shared" si="188"/>
        <v>10.506127413355259</v>
      </c>
      <c r="AC653" s="217">
        <f t="shared" si="189"/>
        <v>-1.5135400808689043</v>
      </c>
      <c r="AD653" s="217">
        <f t="shared" si="190"/>
        <v>4.7060083891299387</v>
      </c>
      <c r="AE653" s="217">
        <f t="shared" si="182"/>
        <v>0.36320999586863945</v>
      </c>
      <c r="AF653" s="217">
        <f t="shared" si="183"/>
        <v>-0.28762551995144747</v>
      </c>
      <c r="AG653" s="217">
        <f t="shared" si="177"/>
        <v>4.7112463944631493</v>
      </c>
      <c r="AH653" s="284">
        <f t="shared" si="184"/>
        <v>0.10180306946139872</v>
      </c>
      <c r="AI653" s="284">
        <f t="shared" si="185"/>
        <v>-0.10846015070331383</v>
      </c>
    </row>
    <row r="654" spans="1:35" x14ac:dyDescent="0.25">
      <c r="A654" s="283">
        <v>2034</v>
      </c>
      <c r="B654" s="283">
        <v>2</v>
      </c>
      <c r="C654" s="217">
        <f>VLOOKUP(A654,Annual_Price!A:R,18,FALSE)*C642</f>
        <v>17.104053022301976</v>
      </c>
      <c r="D654" s="217">
        <f>C654/Economics!E654</f>
        <v>4.7043986055904492</v>
      </c>
      <c r="E654" s="217">
        <f t="shared" si="171"/>
        <v>4.659109593687468</v>
      </c>
      <c r="F654" s="217">
        <f>C654/C$306</f>
        <v>1.9311873248149471</v>
      </c>
      <c r="G654" s="217">
        <f>D654/D$306</f>
        <v>1.0232844267066989</v>
      </c>
      <c r="H654" s="284">
        <f t="shared" si="172"/>
        <v>31.040665357175332</v>
      </c>
      <c r="I654" s="284">
        <f t="shared" si="173"/>
        <v>-5.5929268541622825</v>
      </c>
      <c r="J654" s="284">
        <f t="shared" si="174"/>
        <v>12.528275098864256</v>
      </c>
      <c r="K654" s="284">
        <f t="shared" si="175"/>
        <v>-3.481078100012502</v>
      </c>
      <c r="L654" s="217">
        <f t="shared" si="191"/>
        <v>16.712756440154333</v>
      </c>
      <c r="M654" s="217">
        <f t="shared" si="191"/>
        <v>4.6468876596750164</v>
      </c>
      <c r="N654" s="284">
        <f t="shared" si="176"/>
        <v>20.417205741028912</v>
      </c>
      <c r="O654" s="217">
        <f t="shared" si="196"/>
        <v>4.7116159664183535</v>
      </c>
      <c r="P654" s="284">
        <f t="shared" si="178"/>
        <v>7.2385394554573272</v>
      </c>
      <c r="Q654" s="217">
        <f t="shared" si="179"/>
        <v>1.8522303798785784</v>
      </c>
      <c r="R654" s="284">
        <f t="shared" si="169"/>
        <v>31.273794048801175</v>
      </c>
      <c r="S654" s="284">
        <f t="shared" si="170"/>
        <v>-5.7624141470458881</v>
      </c>
      <c r="T654" s="217">
        <f t="shared" si="192"/>
        <v>4.6492850858021102</v>
      </c>
      <c r="U654" s="217">
        <f t="shared" si="180"/>
        <v>9.2624517735867578</v>
      </c>
      <c r="V654" s="217">
        <f t="shared" si="181"/>
        <v>-0.21739668460772688</v>
      </c>
      <c r="W654" s="217">
        <f t="shared" si="193"/>
        <v>4.7060083891299387</v>
      </c>
      <c r="X654" s="217">
        <f t="shared" si="194"/>
        <v>4.6893279656425122</v>
      </c>
      <c r="Y654" s="217">
        <f t="shared" si="186"/>
        <v>10.558990291261793</v>
      </c>
      <c r="Z654" s="217">
        <f t="shared" si="187"/>
        <v>-1.5135400808689043</v>
      </c>
      <c r="AA654" s="217">
        <f t="shared" si="195"/>
        <v>4.6893279656425122</v>
      </c>
      <c r="AB654" s="217">
        <f t="shared" si="188"/>
        <v>10.558990291261793</v>
      </c>
      <c r="AC654" s="217">
        <f t="shared" si="189"/>
        <v>-1.5135400808689043</v>
      </c>
      <c r="AD654" s="217">
        <f t="shared" si="190"/>
        <v>4.7043986055904492</v>
      </c>
      <c r="AE654" s="217">
        <f t="shared" si="182"/>
        <v>0.36160021232914996</v>
      </c>
      <c r="AF654" s="217">
        <f t="shared" si="183"/>
        <v>-0.33145893243327507</v>
      </c>
      <c r="AG654" s="217">
        <f t="shared" si="177"/>
        <v>4.7060083891299387</v>
      </c>
      <c r="AH654" s="284">
        <f t="shared" si="184"/>
        <v>2.5093982193449271E-2</v>
      </c>
      <c r="AI654" s="284">
        <f t="shared" si="185"/>
        <v>-3.1941771066149371E-2</v>
      </c>
    </row>
    <row r="655" spans="1:35" x14ac:dyDescent="0.25">
      <c r="A655" s="283">
        <v>2034</v>
      </c>
      <c r="B655" s="283">
        <v>3</v>
      </c>
      <c r="C655" s="217">
        <f>VLOOKUP(A655,Annual_Price!A:R,18,FALSE)*C643</f>
        <v>17.115143126664712</v>
      </c>
      <c r="D655" s="217">
        <f>C655/Economics!E655</f>
        <v>4.6990082708649501</v>
      </c>
      <c r="E655" s="217">
        <f t="shared" si="171"/>
        <v>4.6925547340499918</v>
      </c>
      <c r="F655" s="217">
        <f>C655/C$307</f>
        <v>1.9060124402686245</v>
      </c>
      <c r="G655" s="217">
        <f>D655/D$307</f>
        <v>1.0100987718370571</v>
      </c>
      <c r="H655" s="284">
        <f t="shared" si="172"/>
        <v>31.051755461538068</v>
      </c>
      <c r="I655" s="284">
        <f t="shared" si="173"/>
        <v>-5.5929268541622825</v>
      </c>
      <c r="J655" s="284">
        <f t="shared" si="174"/>
        <v>12.528275098864256</v>
      </c>
      <c r="K655" s="284">
        <f t="shared" si="175"/>
        <v>-3.4864684347380011</v>
      </c>
      <c r="L655" s="217">
        <f t="shared" si="191"/>
        <v>16.743696566894233</v>
      </c>
      <c r="M655" s="217">
        <f t="shared" si="191"/>
        <v>4.6463043164862672</v>
      </c>
      <c r="N655" s="284">
        <f t="shared" si="176"/>
        <v>20.448145867768812</v>
      </c>
      <c r="O655" s="217">
        <f t="shared" si="196"/>
        <v>4.7116159664183535</v>
      </c>
      <c r="P655" s="284">
        <f t="shared" si="178"/>
        <v>7.2385394554573272</v>
      </c>
      <c r="Q655" s="217">
        <f t="shared" si="179"/>
        <v>1.8516470366898292</v>
      </c>
      <c r="R655" s="284">
        <f t="shared" si="169"/>
        <v>31.284884153163912</v>
      </c>
      <c r="S655" s="284">
        <f t="shared" si="170"/>
        <v>-5.7624141470458881</v>
      </c>
      <c r="T655" s="217">
        <f t="shared" si="192"/>
        <v>4.6690842629818388</v>
      </c>
      <c r="U655" s="217">
        <f t="shared" si="180"/>
        <v>9.2822509507664854</v>
      </c>
      <c r="V655" s="217">
        <f t="shared" si="181"/>
        <v>-0.21739668460772688</v>
      </c>
      <c r="W655" s="217">
        <f t="shared" si="193"/>
        <v>4.7043986055904492</v>
      </c>
      <c r="X655" s="217">
        <f t="shared" si="194"/>
        <v>4.7017034382276996</v>
      </c>
      <c r="Y655" s="217">
        <f t="shared" si="186"/>
        <v>10.57136576384698</v>
      </c>
      <c r="Z655" s="217">
        <f t="shared" si="187"/>
        <v>-1.5135400808689043</v>
      </c>
      <c r="AA655" s="217">
        <f t="shared" si="195"/>
        <v>4.7017034382276996</v>
      </c>
      <c r="AB655" s="217">
        <f t="shared" si="188"/>
        <v>10.57136576384698</v>
      </c>
      <c r="AC655" s="217">
        <f t="shared" si="189"/>
        <v>-1.5135400808689043</v>
      </c>
      <c r="AD655" s="217">
        <f t="shared" si="190"/>
        <v>4.7043986055904492</v>
      </c>
      <c r="AE655" s="217">
        <f t="shared" si="182"/>
        <v>0.36160021232914996</v>
      </c>
      <c r="AF655" s="217">
        <f t="shared" si="183"/>
        <v>-0.36699054705464906</v>
      </c>
      <c r="AG655" s="217">
        <f t="shared" si="177"/>
        <v>4.7043986055904492</v>
      </c>
      <c r="AH655" s="284">
        <f t="shared" si="184"/>
        <v>-6.8477888727001002E-3</v>
      </c>
      <c r="AI655" s="284">
        <f t="shared" si="185"/>
        <v>-1.5232939228848608E-4</v>
      </c>
    </row>
    <row r="656" spans="1:35" x14ac:dyDescent="0.25">
      <c r="A656" s="283">
        <v>2034</v>
      </c>
      <c r="B656" s="283">
        <v>4</v>
      </c>
      <c r="C656" s="217">
        <f>VLOOKUP(A656,Annual_Price!A:R,18,FALSE)*C644</f>
        <v>17.068914097760967</v>
      </c>
      <c r="D656" s="217">
        <f>C656/Economics!E656</f>
        <v>4.6769952812666791</v>
      </c>
      <c r="E656" s="217">
        <f t="shared" si="171"/>
        <v>4.6934673859073595</v>
      </c>
      <c r="F656" s="217">
        <f>C656/C$308</f>
        <v>1.9053261491783955</v>
      </c>
      <c r="G656" s="217">
        <f>D656/D$308</f>
        <v>1.0110793592308289</v>
      </c>
      <c r="H656" s="284">
        <f t="shared" si="172"/>
        <v>31.051755461538068</v>
      </c>
      <c r="I656" s="284">
        <f t="shared" si="173"/>
        <v>-5.639155883066028</v>
      </c>
      <c r="J656" s="284">
        <f t="shared" si="174"/>
        <v>12.528275098864256</v>
      </c>
      <c r="K656" s="284">
        <f t="shared" si="175"/>
        <v>-3.5084814243362721</v>
      </c>
      <c r="L656" s="217">
        <f t="shared" si="191"/>
        <v>16.774553122494662</v>
      </c>
      <c r="M656" s="217">
        <f t="shared" si="191"/>
        <v>4.6457118904641863</v>
      </c>
      <c r="N656" s="284">
        <f t="shared" si="176"/>
        <v>20.479002423369241</v>
      </c>
      <c r="O656" s="217">
        <f t="shared" si="196"/>
        <v>4.7116159664183535</v>
      </c>
      <c r="P656" s="284">
        <f t="shared" si="178"/>
        <v>7.2385394554573272</v>
      </c>
      <c r="Q656" s="217">
        <f t="shared" si="179"/>
        <v>1.8510546106677483</v>
      </c>
      <c r="R656" s="284">
        <f t="shared" si="169"/>
        <v>31.284884153163912</v>
      </c>
      <c r="S656" s="284">
        <f t="shared" si="170"/>
        <v>-5.8086431759496335</v>
      </c>
      <c r="T656" s="217">
        <f t="shared" si="192"/>
        <v>4.6886648708541632</v>
      </c>
      <c r="U656" s="217">
        <f t="shared" si="180"/>
        <v>9.3018315586388098</v>
      </c>
      <c r="V656" s="217">
        <f t="shared" si="181"/>
        <v>-0.21739668460772688</v>
      </c>
      <c r="W656" s="217">
        <f t="shared" si="193"/>
        <v>4.7043986055904492</v>
      </c>
      <c r="X656" s="217">
        <f t="shared" si="194"/>
        <v>4.6880017760658141</v>
      </c>
      <c r="Y656" s="217">
        <f t="shared" si="186"/>
        <v>10.57136576384698</v>
      </c>
      <c r="Z656" s="217">
        <f t="shared" si="187"/>
        <v>-1.5272417430307899</v>
      </c>
      <c r="AA656" s="217">
        <f t="shared" si="195"/>
        <v>4.6880017760658141</v>
      </c>
      <c r="AB656" s="217">
        <f t="shared" si="188"/>
        <v>10.57136576384698</v>
      </c>
      <c r="AC656" s="217">
        <f t="shared" si="189"/>
        <v>-1.5272417430307899</v>
      </c>
      <c r="AD656" s="217">
        <f t="shared" si="190"/>
        <v>4.7043986055904492</v>
      </c>
      <c r="AE656" s="217">
        <f t="shared" si="182"/>
        <v>0.36160021232914996</v>
      </c>
      <c r="AF656" s="217">
        <f t="shared" si="183"/>
        <v>-0.38361320192742099</v>
      </c>
      <c r="AG656" s="217">
        <f t="shared" si="177"/>
        <v>4.7043986055904492</v>
      </c>
      <c r="AH656" s="284">
        <f t="shared" si="184"/>
        <v>-6.8477888727001002E-3</v>
      </c>
      <c r="AI656" s="284">
        <f t="shared" si="185"/>
        <v>-2.6132339227658008E-4</v>
      </c>
    </row>
    <row r="657" spans="1:35" x14ac:dyDescent="0.25">
      <c r="A657" s="283">
        <v>2034</v>
      </c>
      <c r="B657" s="283">
        <v>5</v>
      </c>
      <c r="C657" s="217">
        <f>VLOOKUP(A657,Annual_Price!A:R,18,FALSE)*C645</f>
        <v>16.988516494975219</v>
      </c>
      <c r="D657" s="217">
        <f>C657/Economics!E657</f>
        <v>4.6459493836630283</v>
      </c>
      <c r="E657" s="217">
        <f t="shared" si="171"/>
        <v>4.6739843119315525</v>
      </c>
      <c r="F657" s="217">
        <f>C657/C$309</f>
        <v>1.8993977187520505</v>
      </c>
      <c r="G657" s="217">
        <f>D657/D$309</f>
        <v>1.0106290536315552</v>
      </c>
      <c r="H657" s="284">
        <f t="shared" si="172"/>
        <v>31.051755461538068</v>
      </c>
      <c r="I657" s="284">
        <f t="shared" si="173"/>
        <v>-5.719553485851776</v>
      </c>
      <c r="J657" s="284">
        <f t="shared" si="174"/>
        <v>12.528275098864256</v>
      </c>
      <c r="K657" s="284">
        <f t="shared" si="175"/>
        <v>-3.5395273219399228</v>
      </c>
      <c r="L657" s="217">
        <f t="shared" si="191"/>
        <v>16.805264338263495</v>
      </c>
      <c r="M657" s="217">
        <f t="shared" si="191"/>
        <v>4.6451194224045782</v>
      </c>
      <c r="N657" s="284">
        <f t="shared" si="176"/>
        <v>20.509713639138074</v>
      </c>
      <c r="O657" s="217">
        <f t="shared" si="196"/>
        <v>4.7116159664183535</v>
      </c>
      <c r="P657" s="284">
        <f t="shared" si="178"/>
        <v>7.2385394554573272</v>
      </c>
      <c r="Q657" s="217">
        <f t="shared" si="179"/>
        <v>1.8504621426081402</v>
      </c>
      <c r="R657" s="284">
        <f t="shared" si="169"/>
        <v>31.284884153163912</v>
      </c>
      <c r="S657" s="284">
        <f t="shared" si="170"/>
        <v>-5.8890407787353816</v>
      </c>
      <c r="T657" s="217">
        <f t="shared" si="192"/>
        <v>4.6815878853462767</v>
      </c>
      <c r="U657" s="217">
        <f t="shared" si="180"/>
        <v>9.3018315586388098</v>
      </c>
      <c r="V657" s="217">
        <f t="shared" si="181"/>
        <v>-0.22447367011561337</v>
      </c>
      <c r="W657" s="217">
        <f t="shared" si="193"/>
        <v>4.7043986055904492</v>
      </c>
      <c r="X657" s="217">
        <f t="shared" si="194"/>
        <v>4.6614723324648537</v>
      </c>
      <c r="Y657" s="217">
        <f t="shared" si="186"/>
        <v>10.57136576384698</v>
      </c>
      <c r="Z657" s="217">
        <f t="shared" si="187"/>
        <v>-1.5537711866317503</v>
      </c>
      <c r="AA657" s="217">
        <f t="shared" si="195"/>
        <v>4.6614723324648537</v>
      </c>
      <c r="AB657" s="217">
        <f t="shared" si="188"/>
        <v>10.57136576384698</v>
      </c>
      <c r="AC657" s="217">
        <f t="shared" si="189"/>
        <v>-1.5537711866317503</v>
      </c>
      <c r="AD657" s="217">
        <f t="shared" si="190"/>
        <v>4.7043986055904492</v>
      </c>
      <c r="AE657" s="217">
        <f t="shared" si="182"/>
        <v>0.36160021232914996</v>
      </c>
      <c r="AF657" s="217">
        <f t="shared" si="183"/>
        <v>-0.39264610993280069</v>
      </c>
      <c r="AG657" s="217">
        <f t="shared" si="177"/>
        <v>4.7043986055904492</v>
      </c>
      <c r="AH657" s="284">
        <f t="shared" si="184"/>
        <v>-6.8477888727001002E-3</v>
      </c>
      <c r="AI657" s="284">
        <f t="shared" si="185"/>
        <v>-2.6182784259898284E-4</v>
      </c>
    </row>
    <row r="658" spans="1:35" x14ac:dyDescent="0.25">
      <c r="A658" s="283">
        <v>2034</v>
      </c>
      <c r="B658" s="283">
        <v>6</v>
      </c>
      <c r="C658" s="217">
        <f>VLOOKUP(A658,Annual_Price!A:R,18,FALSE)*C646</f>
        <v>16.972140950572197</v>
      </c>
      <c r="D658" s="217">
        <f>C658/Economics!E658</f>
        <v>4.6322270900764906</v>
      </c>
      <c r="E658" s="217">
        <f t="shared" si="171"/>
        <v>4.6517239183353993</v>
      </c>
      <c r="F658" s="217">
        <f>C658/C$310</f>
        <v>1.899636662682691</v>
      </c>
      <c r="G658" s="217">
        <f>D658/D$310</f>
        <v>1.0142530299180075</v>
      </c>
      <c r="H658" s="284">
        <f t="shared" si="172"/>
        <v>31.051755461538068</v>
      </c>
      <c r="I658" s="284">
        <f t="shared" si="173"/>
        <v>-5.7359290302547983</v>
      </c>
      <c r="J658" s="284">
        <f t="shared" si="174"/>
        <v>12.528275098864256</v>
      </c>
      <c r="K658" s="284">
        <f t="shared" si="175"/>
        <v>-3.5532496155264606</v>
      </c>
      <c r="L658" s="217">
        <f t="shared" si="191"/>
        <v>16.83594595092498</v>
      </c>
      <c r="M658" s="217">
        <f t="shared" si="191"/>
        <v>4.6445339202743421</v>
      </c>
      <c r="N658" s="284">
        <f t="shared" si="176"/>
        <v>20.540395251799559</v>
      </c>
      <c r="O658" s="217">
        <f t="shared" si="196"/>
        <v>4.7116159664183535</v>
      </c>
      <c r="P658" s="284">
        <f t="shared" si="178"/>
        <v>7.2385394554573272</v>
      </c>
      <c r="Q658" s="217">
        <f t="shared" si="179"/>
        <v>1.8498766404779041</v>
      </c>
      <c r="R658" s="284">
        <f t="shared" si="169"/>
        <v>31.284884153163912</v>
      </c>
      <c r="S658" s="284">
        <f t="shared" si="170"/>
        <v>-5.9054163231384038</v>
      </c>
      <c r="T658" s="217">
        <f t="shared" si="192"/>
        <v>4.6635450064677872</v>
      </c>
      <c r="U658" s="217">
        <f t="shared" si="180"/>
        <v>9.3018315586388098</v>
      </c>
      <c r="V658" s="217">
        <f t="shared" si="181"/>
        <v>-0.2425165489941028</v>
      </c>
      <c r="W658" s="217">
        <f t="shared" si="193"/>
        <v>4.7043986055904492</v>
      </c>
      <c r="X658" s="217">
        <f t="shared" si="194"/>
        <v>4.6390882368697595</v>
      </c>
      <c r="Y658" s="217">
        <f t="shared" si="186"/>
        <v>10.57136576384698</v>
      </c>
      <c r="Z658" s="217">
        <f t="shared" si="187"/>
        <v>-1.5761552822268445</v>
      </c>
      <c r="AA658" s="217">
        <f t="shared" si="195"/>
        <v>4.6390882368697595</v>
      </c>
      <c r="AB658" s="217">
        <f t="shared" si="188"/>
        <v>10.57136576384698</v>
      </c>
      <c r="AC658" s="217">
        <f t="shared" si="189"/>
        <v>-1.5761552822268445</v>
      </c>
      <c r="AD658" s="217">
        <f t="shared" si="190"/>
        <v>4.7043986055904492</v>
      </c>
      <c r="AE658" s="217">
        <f t="shared" si="182"/>
        <v>0.36160021232914996</v>
      </c>
      <c r="AF658" s="217">
        <f t="shared" si="183"/>
        <v>-0.37532250591568772</v>
      </c>
      <c r="AG658" s="217">
        <f t="shared" si="177"/>
        <v>4.7043986055904492</v>
      </c>
      <c r="AH658" s="284">
        <f t="shared" si="184"/>
        <v>-6.8477888727001002E-3</v>
      </c>
      <c r="AI658" s="284">
        <f t="shared" si="185"/>
        <v>-1.7823669013683485E-4</v>
      </c>
    </row>
    <row r="659" spans="1:35" x14ac:dyDescent="0.25">
      <c r="A659" s="283">
        <v>2034</v>
      </c>
      <c r="B659" s="283">
        <v>7</v>
      </c>
      <c r="C659" s="217">
        <f>VLOOKUP(A659,Annual_Price!A:R,18,FALSE)*C647</f>
        <v>16.965979290206768</v>
      </c>
      <c r="D659" s="217">
        <f>C659/Economics!E659</f>
        <v>4.6217983438236336</v>
      </c>
      <c r="E659" s="217">
        <f t="shared" si="171"/>
        <v>4.6333249391877169</v>
      </c>
      <c r="F659" s="217">
        <f>C659/C$311</f>
        <v>1.8931466862584327</v>
      </c>
      <c r="G659" s="217">
        <f>D659/D$311</f>
        <v>1.0139110103008746</v>
      </c>
      <c r="H659" s="284">
        <f t="shared" si="172"/>
        <v>31.051755461538068</v>
      </c>
      <c r="I659" s="284">
        <f t="shared" si="173"/>
        <v>-5.7420906906202269</v>
      </c>
      <c r="J659" s="284">
        <f t="shared" si="174"/>
        <v>12.528275098864256</v>
      </c>
      <c r="K659" s="284">
        <f t="shared" si="175"/>
        <v>-3.5636783617793175</v>
      </c>
      <c r="L659" s="217">
        <f t="shared" si="191"/>
        <v>16.866616424763304</v>
      </c>
      <c r="M659" s="217">
        <f t="shared" si="191"/>
        <v>4.6439646229014793</v>
      </c>
      <c r="N659" s="284">
        <f t="shared" si="176"/>
        <v>20.571065725637883</v>
      </c>
      <c r="O659" s="217">
        <f t="shared" si="196"/>
        <v>4.7116159664183535</v>
      </c>
      <c r="P659" s="284">
        <f t="shared" si="178"/>
        <v>7.2385394554573272</v>
      </c>
      <c r="Q659" s="217">
        <f t="shared" si="179"/>
        <v>1.8493073431050413</v>
      </c>
      <c r="R659" s="284">
        <f t="shared" si="169"/>
        <v>31.284884153163912</v>
      </c>
      <c r="S659" s="284">
        <f t="shared" si="170"/>
        <v>-5.9115779835038325</v>
      </c>
      <c r="T659" s="217">
        <f t="shared" si="192"/>
        <v>4.6442425247074581</v>
      </c>
      <c r="U659" s="217">
        <f t="shared" si="180"/>
        <v>9.3018315586388098</v>
      </c>
      <c r="V659" s="217">
        <f t="shared" si="181"/>
        <v>-0.26181903075443191</v>
      </c>
      <c r="W659" s="217">
        <f t="shared" si="193"/>
        <v>4.7043986055904492</v>
      </c>
      <c r="X659" s="217">
        <f t="shared" si="194"/>
        <v>4.6270127169500626</v>
      </c>
      <c r="Y659" s="217">
        <f t="shared" si="186"/>
        <v>10.57136576384698</v>
      </c>
      <c r="Z659" s="217">
        <f t="shared" si="187"/>
        <v>-1.5882308021465414</v>
      </c>
      <c r="AA659" s="217">
        <f t="shared" si="195"/>
        <v>4.6270127169500626</v>
      </c>
      <c r="AB659" s="217">
        <f t="shared" si="188"/>
        <v>10.57136576384698</v>
      </c>
      <c r="AC659" s="217">
        <f t="shared" si="189"/>
        <v>-1.5882308021465414</v>
      </c>
      <c r="AD659" s="217">
        <f t="shared" si="190"/>
        <v>4.7043986055904492</v>
      </c>
      <c r="AE659" s="217">
        <f t="shared" si="182"/>
        <v>0.36160021232914996</v>
      </c>
      <c r="AF659" s="217">
        <f t="shared" si="183"/>
        <v>-0.37202895858200691</v>
      </c>
      <c r="AG659" s="217">
        <f t="shared" si="177"/>
        <v>4.7043986055904492</v>
      </c>
      <c r="AH659" s="284">
        <f t="shared" si="184"/>
        <v>-6.8477888727001002E-3</v>
      </c>
      <c r="AI659" s="284">
        <f t="shared" si="185"/>
        <v>1.6220398352473353E-5</v>
      </c>
    </row>
    <row r="660" spans="1:35" x14ac:dyDescent="0.25">
      <c r="A660" s="283">
        <v>2034</v>
      </c>
      <c r="B660" s="283">
        <v>8</v>
      </c>
      <c r="C660" s="217">
        <f>VLOOKUP(A660,Annual_Price!A:R,18,FALSE)*C648</f>
        <v>16.977338037862211</v>
      </c>
      <c r="D660" s="217">
        <f>C660/Economics!E660</f>
        <v>4.6161244967658153</v>
      </c>
      <c r="E660" s="217">
        <f t="shared" si="171"/>
        <v>4.6233833102219801</v>
      </c>
      <c r="F660" s="217">
        <f>C660/C$312</f>
        <v>1.8907564121862823</v>
      </c>
      <c r="G660" s="217">
        <f>D660/D$312</f>
        <v>1.0148282387693859</v>
      </c>
      <c r="H660" s="284">
        <f t="shared" si="172"/>
        <v>31.063114209193511</v>
      </c>
      <c r="I660" s="284">
        <f t="shared" si="173"/>
        <v>-5.7420906906202269</v>
      </c>
      <c r="J660" s="284">
        <f t="shared" si="174"/>
        <v>12.528275098864256</v>
      </c>
      <c r="K660" s="284">
        <f t="shared" si="175"/>
        <v>-3.5693522088371359</v>
      </c>
      <c r="L660" s="217">
        <f t="shared" si="191"/>
        <v>16.897307432528191</v>
      </c>
      <c r="M660" s="217">
        <f t="shared" si="191"/>
        <v>4.6434209078543089</v>
      </c>
      <c r="N660" s="284">
        <f t="shared" si="176"/>
        <v>20.60175673340277</v>
      </c>
      <c r="O660" s="217">
        <f t="shared" si="196"/>
        <v>4.7116159664183535</v>
      </c>
      <c r="P660" s="284">
        <f t="shared" si="178"/>
        <v>7.2385394554573272</v>
      </c>
      <c r="Q660" s="217">
        <f t="shared" si="179"/>
        <v>1.848763628057871</v>
      </c>
      <c r="R660" s="284">
        <f t="shared" si="169"/>
        <v>31.296242900819355</v>
      </c>
      <c r="S660" s="284">
        <f t="shared" si="170"/>
        <v>-5.9115779835038325</v>
      </c>
      <c r="T660" s="217">
        <f t="shared" si="192"/>
        <v>4.6290248285822422</v>
      </c>
      <c r="U660" s="217">
        <f t="shared" si="180"/>
        <v>9.3018315586388098</v>
      </c>
      <c r="V660" s="217">
        <f t="shared" si="181"/>
        <v>-0.27703672687964787</v>
      </c>
      <c r="W660" s="217">
        <f t="shared" si="193"/>
        <v>4.7043986055904492</v>
      </c>
      <c r="X660" s="217">
        <f t="shared" si="194"/>
        <v>4.618961420294724</v>
      </c>
      <c r="Y660" s="217">
        <f t="shared" si="186"/>
        <v>10.57136576384698</v>
      </c>
      <c r="Z660" s="217">
        <f t="shared" si="187"/>
        <v>-1.59628209880188</v>
      </c>
      <c r="AA660" s="217">
        <f t="shared" si="195"/>
        <v>4.618961420294724</v>
      </c>
      <c r="AB660" s="217">
        <f t="shared" si="188"/>
        <v>10.57136576384698</v>
      </c>
      <c r="AC660" s="217">
        <f t="shared" si="189"/>
        <v>-1.59628209880188</v>
      </c>
      <c r="AD660" s="217">
        <f t="shared" si="190"/>
        <v>4.7043986055904492</v>
      </c>
      <c r="AE660" s="217">
        <f t="shared" si="182"/>
        <v>0.36160021232914996</v>
      </c>
      <c r="AF660" s="217">
        <f t="shared" si="183"/>
        <v>-0.36727405938696833</v>
      </c>
      <c r="AG660" s="217">
        <f t="shared" si="177"/>
        <v>4.7043986055904492</v>
      </c>
      <c r="AH660" s="284">
        <f t="shared" si="184"/>
        <v>-6.8477888727001002E-3</v>
      </c>
      <c r="AI660" s="284">
        <f t="shared" si="185"/>
        <v>3.2320830665444333E-4</v>
      </c>
    </row>
    <row r="661" spans="1:35" x14ac:dyDescent="0.25">
      <c r="A661" s="283">
        <v>2034</v>
      </c>
      <c r="B661" s="283">
        <v>9</v>
      </c>
      <c r="C661" s="217">
        <f>VLOOKUP(A661,Annual_Price!A:R,18,FALSE)*C649</f>
        <v>16.965820489309912</v>
      </c>
      <c r="D661" s="217">
        <f>C661/Economics!E661</f>
        <v>4.6043364981480677</v>
      </c>
      <c r="E661" s="217">
        <f t="shared" si="171"/>
        <v>4.6140864462458389</v>
      </c>
      <c r="F661" s="217">
        <f>C661/C$313</f>
        <v>1.8939839886730971</v>
      </c>
      <c r="G661" s="217">
        <f>D661/D$313</f>
        <v>1.017731633802351</v>
      </c>
      <c r="H661" s="284">
        <f t="shared" si="172"/>
        <v>31.063114209193511</v>
      </c>
      <c r="I661" s="284">
        <f t="shared" si="173"/>
        <v>-5.7536082391725252</v>
      </c>
      <c r="J661" s="284">
        <f t="shared" si="174"/>
        <v>12.528275098864256</v>
      </c>
      <c r="K661" s="284">
        <f t="shared" si="175"/>
        <v>-3.5811402074548835</v>
      </c>
      <c r="L661" s="217">
        <f t="shared" si="191"/>
        <v>16.92797761929209</v>
      </c>
      <c r="M661" s="217">
        <f t="shared" si="191"/>
        <v>4.6429063274877702</v>
      </c>
      <c r="N661" s="284">
        <f t="shared" si="176"/>
        <v>20.632426920166669</v>
      </c>
      <c r="O661" s="217">
        <f t="shared" si="196"/>
        <v>4.7116159664183535</v>
      </c>
      <c r="P661" s="284">
        <f t="shared" si="178"/>
        <v>7.2385394554573272</v>
      </c>
      <c r="Q661" s="217">
        <f t="shared" si="179"/>
        <v>1.8482490476913322</v>
      </c>
      <c r="R661" s="284">
        <f t="shared" si="169"/>
        <v>31.296242900819355</v>
      </c>
      <c r="S661" s="284">
        <f t="shared" si="170"/>
        <v>-5.9230955320561307</v>
      </c>
      <c r="T661" s="217">
        <f t="shared" si="192"/>
        <v>4.6186216072035018</v>
      </c>
      <c r="U661" s="217">
        <f t="shared" si="180"/>
        <v>9.3018315586388098</v>
      </c>
      <c r="V661" s="217">
        <f t="shared" si="181"/>
        <v>-0.28743994825838826</v>
      </c>
      <c r="W661" s="217">
        <f t="shared" si="193"/>
        <v>4.7043986055904492</v>
      </c>
      <c r="X661" s="217">
        <f t="shared" si="194"/>
        <v>4.610230497456941</v>
      </c>
      <c r="Y661" s="217">
        <f t="shared" si="186"/>
        <v>10.57136576384698</v>
      </c>
      <c r="Z661" s="217">
        <f t="shared" si="187"/>
        <v>-1.605013021639663</v>
      </c>
      <c r="AA661" s="217">
        <f t="shared" si="195"/>
        <v>4.610230497456941</v>
      </c>
      <c r="AB661" s="217">
        <f t="shared" si="188"/>
        <v>10.57136576384698</v>
      </c>
      <c r="AC661" s="217">
        <f t="shared" si="189"/>
        <v>-1.605013021639663</v>
      </c>
      <c r="AD661" s="217">
        <f t="shared" si="190"/>
        <v>4.7043986055904492</v>
      </c>
      <c r="AE661" s="217">
        <f t="shared" si="182"/>
        <v>0.36160021232914996</v>
      </c>
      <c r="AF661" s="217">
        <f t="shared" si="183"/>
        <v>-0.37338821094689756</v>
      </c>
      <c r="AG661" s="217">
        <f t="shared" si="177"/>
        <v>4.7043986055904492</v>
      </c>
      <c r="AH661" s="284">
        <f t="shared" si="184"/>
        <v>-6.8477888727001002E-3</v>
      </c>
      <c r="AI661" s="284">
        <f t="shared" si="185"/>
        <v>6.7282447423622216E-4</v>
      </c>
    </row>
    <row r="662" spans="1:35" x14ac:dyDescent="0.25">
      <c r="A662" s="283">
        <v>2034</v>
      </c>
      <c r="B662" s="283">
        <v>10</v>
      </c>
      <c r="C662" s="217">
        <f>VLOOKUP(A662,Annual_Price!A:R,18,FALSE)*C650</f>
        <v>17.037919328608861</v>
      </c>
      <c r="D662" s="217">
        <f>C662/Economics!E662</f>
        <v>4.6153698472296298</v>
      </c>
      <c r="E662" s="217">
        <f t="shared" si="171"/>
        <v>4.6119436140478376</v>
      </c>
      <c r="F662" s="217">
        <f>C662/C$314</f>
        <v>1.9135503647281302</v>
      </c>
      <c r="G662" s="217">
        <f>D662/D$314</f>
        <v>1.0285951589968438</v>
      </c>
      <c r="H662" s="284">
        <f t="shared" si="172"/>
        <v>31.13521304849246</v>
      </c>
      <c r="I662" s="284">
        <f t="shared" si="173"/>
        <v>-5.7536082391725252</v>
      </c>
      <c r="J662" s="284">
        <f t="shared" si="174"/>
        <v>12.539308447945817</v>
      </c>
      <c r="K662" s="284">
        <f t="shared" si="175"/>
        <v>-3.5811402074548835</v>
      </c>
      <c r="L662" s="217">
        <f t="shared" si="191"/>
        <v>16.958778143687947</v>
      </c>
      <c r="M662" s="217">
        <f t="shared" si="191"/>
        <v>4.6424124629205616</v>
      </c>
      <c r="N662" s="284">
        <f t="shared" si="176"/>
        <v>20.663227444562526</v>
      </c>
      <c r="O662" s="217">
        <f t="shared" si="196"/>
        <v>4.7116159664183535</v>
      </c>
      <c r="P662" s="284">
        <f t="shared" si="178"/>
        <v>7.2385394554573272</v>
      </c>
      <c r="Q662" s="217">
        <f t="shared" si="179"/>
        <v>1.8477551831241237</v>
      </c>
      <c r="R662" s="284">
        <f t="shared" si="169"/>
        <v>31.368341740118304</v>
      </c>
      <c r="S662" s="284">
        <f t="shared" si="170"/>
        <v>-5.9230955320561307</v>
      </c>
      <c r="T662" s="217">
        <f t="shared" si="192"/>
        <v>4.6144072964917866</v>
      </c>
      <c r="U662" s="217">
        <f t="shared" si="180"/>
        <v>9.3018315586388098</v>
      </c>
      <c r="V662" s="217">
        <f t="shared" si="181"/>
        <v>-0.29165425897010344</v>
      </c>
      <c r="W662" s="217">
        <f t="shared" si="193"/>
        <v>4.7043986055904492</v>
      </c>
      <c r="X662" s="217">
        <f t="shared" si="194"/>
        <v>4.6098531726888492</v>
      </c>
      <c r="Y662" s="217">
        <f t="shared" si="186"/>
        <v>10.57136576384698</v>
      </c>
      <c r="Z662" s="217">
        <f t="shared" si="187"/>
        <v>-1.6053903464077548</v>
      </c>
      <c r="AA662" s="217">
        <f t="shared" si="195"/>
        <v>4.6098531726888492</v>
      </c>
      <c r="AB662" s="217">
        <f t="shared" si="188"/>
        <v>10.57136576384698</v>
      </c>
      <c r="AC662" s="217">
        <f t="shared" si="189"/>
        <v>-1.6053903464077548</v>
      </c>
      <c r="AD662" s="217">
        <f t="shared" si="190"/>
        <v>4.7043986055904492</v>
      </c>
      <c r="AE662" s="217">
        <f t="shared" si="182"/>
        <v>0.36160021232914996</v>
      </c>
      <c r="AF662" s="217">
        <f t="shared" si="183"/>
        <v>-0.35056686324758779</v>
      </c>
      <c r="AG662" s="217">
        <f t="shared" si="177"/>
        <v>4.7043986055904492</v>
      </c>
      <c r="AH662" s="284">
        <f t="shared" si="184"/>
        <v>-6.8477888727001002E-3</v>
      </c>
      <c r="AI662" s="284">
        <f t="shared" si="185"/>
        <v>9.2141406619106192E-4</v>
      </c>
    </row>
    <row r="663" spans="1:35" x14ac:dyDescent="0.25">
      <c r="A663" s="283">
        <v>2034</v>
      </c>
      <c r="B663" s="283">
        <v>11</v>
      </c>
      <c r="C663" s="217">
        <f>VLOOKUP(A663,Annual_Price!A:R,18,FALSE)*C651</f>
        <v>17.066617566476939</v>
      </c>
      <c r="D663" s="217">
        <f>C663/Economics!E663</f>
        <v>4.6140307057419694</v>
      </c>
      <c r="E663" s="217">
        <f t="shared" si="171"/>
        <v>4.6112456837065556</v>
      </c>
      <c r="F663" s="217">
        <f>C663/C$315</f>
        <v>1.8934320190164649</v>
      </c>
      <c r="G663" s="217">
        <f>D663/D$315</f>
        <v>1.017564297198835</v>
      </c>
      <c r="H663" s="284">
        <f t="shared" si="172"/>
        <v>31.163911286360538</v>
      </c>
      <c r="I663" s="284">
        <f t="shared" si="173"/>
        <v>-5.7536082391725252</v>
      </c>
      <c r="J663" s="284">
        <f t="shared" si="174"/>
        <v>12.539308447945817</v>
      </c>
      <c r="K663" s="284">
        <f t="shared" si="175"/>
        <v>-3.5824793489425439</v>
      </c>
      <c r="L663" s="217">
        <f t="shared" si="191"/>
        <v>16.989630547703516</v>
      </c>
      <c r="M663" s="217">
        <f t="shared" si="191"/>
        <v>4.6419307248868886</v>
      </c>
      <c r="N663" s="284">
        <f t="shared" si="176"/>
        <v>20.694079848578095</v>
      </c>
      <c r="O663" s="217">
        <f t="shared" si="196"/>
        <v>4.7116159664183535</v>
      </c>
      <c r="P663" s="284">
        <f t="shared" si="178"/>
        <v>7.2385394554573272</v>
      </c>
      <c r="Q663" s="217">
        <f t="shared" si="179"/>
        <v>1.8472734450904507</v>
      </c>
      <c r="R663" s="284">
        <f t="shared" si="169"/>
        <v>31.397039977986381</v>
      </c>
      <c r="S663" s="284">
        <f t="shared" si="170"/>
        <v>-5.9230955320561307</v>
      </c>
      <c r="T663" s="217">
        <f t="shared" si="192"/>
        <v>4.6124653869713708</v>
      </c>
      <c r="U663" s="217">
        <f t="shared" si="180"/>
        <v>9.3018315586388098</v>
      </c>
      <c r="V663" s="217">
        <f t="shared" si="181"/>
        <v>-0.29359616849051928</v>
      </c>
      <c r="W663" s="217">
        <f t="shared" si="193"/>
        <v>4.7043986055904492</v>
      </c>
      <c r="X663" s="217">
        <f t="shared" si="194"/>
        <v>4.6147002764857996</v>
      </c>
      <c r="Y663" s="217">
        <f t="shared" si="186"/>
        <v>10.576212867643932</v>
      </c>
      <c r="Z663" s="217">
        <f t="shared" si="187"/>
        <v>-1.6053903464077548</v>
      </c>
      <c r="AA663" s="217">
        <f t="shared" si="195"/>
        <v>4.6147002764857996</v>
      </c>
      <c r="AB663" s="217">
        <f t="shared" si="188"/>
        <v>10.576212867643932</v>
      </c>
      <c r="AC663" s="217">
        <f t="shared" si="189"/>
        <v>-1.6053903464077548</v>
      </c>
      <c r="AD663" s="217">
        <f t="shared" si="190"/>
        <v>4.7043986055904492</v>
      </c>
      <c r="AE663" s="217">
        <f t="shared" si="182"/>
        <v>0.36160021232914996</v>
      </c>
      <c r="AF663" s="217">
        <f t="shared" si="183"/>
        <v>-0.36293935381681042</v>
      </c>
      <c r="AG663" s="217">
        <f t="shared" si="177"/>
        <v>4.7043986055904492</v>
      </c>
      <c r="AH663" s="284">
        <f t="shared" si="184"/>
        <v>-6.8477888727001002E-3</v>
      </c>
      <c r="AI663" s="284">
        <f t="shared" si="185"/>
        <v>1.0669324686354287E-3</v>
      </c>
    </row>
    <row r="664" spans="1:35" x14ac:dyDescent="0.25">
      <c r="A664" s="283">
        <v>2034</v>
      </c>
      <c r="B664" s="283">
        <v>12</v>
      </c>
      <c r="C664" s="217">
        <f>VLOOKUP(A664,Annual_Price!A:R,18,FALSE)*C652</f>
        <v>17.021848475104527</v>
      </c>
      <c r="D664" s="217">
        <f>C664/Economics!E664</f>
        <v>4.5929766759428601</v>
      </c>
      <c r="E664" s="217">
        <f t="shared" si="171"/>
        <v>4.6074590763048198</v>
      </c>
      <c r="F664" s="217">
        <f>C664/C$316</f>
        <v>1.9229878366996151</v>
      </c>
      <c r="G664" s="217">
        <f>D664/D$316</f>
        <v>1.0330569050373246</v>
      </c>
      <c r="H664" s="284">
        <f t="shared" si="172"/>
        <v>31.163911286360538</v>
      </c>
      <c r="I664" s="284">
        <f t="shared" si="173"/>
        <v>-5.7983773305449375</v>
      </c>
      <c r="J664" s="284">
        <f t="shared" si="174"/>
        <v>12.539308447945817</v>
      </c>
      <c r="K664" s="284">
        <f t="shared" si="175"/>
        <v>-3.6035333787416532</v>
      </c>
      <c r="L664" s="217">
        <f t="shared" si="191"/>
        <v>17.020402019801033</v>
      </c>
      <c r="M664" s="217">
        <f t="shared" si="191"/>
        <v>4.6414560437340118</v>
      </c>
      <c r="N664" s="284">
        <f t="shared" si="176"/>
        <v>20.724851320675612</v>
      </c>
      <c r="O664" s="217">
        <f t="shared" si="196"/>
        <v>4.7116159664183535</v>
      </c>
      <c r="P664" s="284">
        <f t="shared" si="178"/>
        <v>7.2385394554573272</v>
      </c>
      <c r="Q664" s="217">
        <f t="shared" si="179"/>
        <v>1.8467987639375738</v>
      </c>
      <c r="R664" s="284">
        <f t="shared" si="169"/>
        <v>31.397039977986381</v>
      </c>
      <c r="S664" s="284">
        <f t="shared" si="170"/>
        <v>-5.9678646234285431</v>
      </c>
      <c r="T664" s="217">
        <f t="shared" si="192"/>
        <v>4.6066784317656317</v>
      </c>
      <c r="U664" s="217">
        <f t="shared" si="180"/>
        <v>9.3018315586388098</v>
      </c>
      <c r="V664" s="217">
        <f t="shared" si="181"/>
        <v>-0.2993831236962583</v>
      </c>
      <c r="W664" s="217">
        <f t="shared" si="193"/>
        <v>4.7043986055904492</v>
      </c>
      <c r="X664" s="217">
        <f t="shared" si="194"/>
        <v>4.6035036908424143</v>
      </c>
      <c r="Y664" s="217">
        <f t="shared" si="186"/>
        <v>10.576212867643932</v>
      </c>
      <c r="Z664" s="217">
        <f t="shared" si="187"/>
        <v>-1.6165869320511401</v>
      </c>
      <c r="AA664" s="217">
        <f t="shared" si="195"/>
        <v>4.6035036908424143</v>
      </c>
      <c r="AB664" s="217">
        <f t="shared" si="188"/>
        <v>10.576212867643932</v>
      </c>
      <c r="AC664" s="217">
        <f t="shared" si="189"/>
        <v>-1.6165869320511401</v>
      </c>
      <c r="AD664" s="217">
        <f t="shared" si="190"/>
        <v>4.7043986055904492</v>
      </c>
      <c r="AE664" s="217">
        <f t="shared" si="182"/>
        <v>0.36160021232914996</v>
      </c>
      <c r="AF664" s="217">
        <f t="shared" si="183"/>
        <v>-0.38265424212825927</v>
      </c>
      <c r="AG664" s="217">
        <f t="shared" si="177"/>
        <v>4.7043986055904492</v>
      </c>
      <c r="AH664" s="284">
        <f t="shared" si="184"/>
        <v>-6.8477888727001002E-3</v>
      </c>
      <c r="AI664" s="284">
        <f t="shared" si="185"/>
        <v>1.1516150381778445E-3</v>
      </c>
    </row>
    <row r="665" spans="1:35" x14ac:dyDescent="0.25">
      <c r="A665" s="283">
        <v>2035</v>
      </c>
      <c r="B665" s="283">
        <v>1</v>
      </c>
      <c r="C665" s="217">
        <f>VLOOKUP(A665,Annual_Price!A:R,18,FALSE)*C653</f>
        <v>17.240697951160019</v>
      </c>
      <c r="D665" s="217">
        <f>C665/Economics!E665</f>
        <v>4.6426872291577013</v>
      </c>
      <c r="E665" s="217">
        <f t="shared" si="171"/>
        <v>4.6165648702808433</v>
      </c>
      <c r="F665" s="217">
        <f>C665/C$305</f>
        <v>1.9805427084680236</v>
      </c>
      <c r="G665" s="217">
        <f>D665/D$305</f>
        <v>1.0259557153475574</v>
      </c>
      <c r="H665" s="284">
        <f t="shared" si="172"/>
        <v>31.38276076241603</v>
      </c>
      <c r="I665" s="284">
        <f t="shared" si="173"/>
        <v>-5.7983773305449375</v>
      </c>
      <c r="J665" s="284">
        <f t="shared" si="174"/>
        <v>12.589019001160658</v>
      </c>
      <c r="K665" s="284">
        <f t="shared" si="175"/>
        <v>-3.6035333787416532</v>
      </c>
      <c r="L665" s="217">
        <f t="shared" si="191"/>
        <v>17.04374906925036</v>
      </c>
      <c r="M665" s="217">
        <f t="shared" si="191"/>
        <v>4.6388252023559389</v>
      </c>
      <c r="N665" s="284">
        <f t="shared" si="176"/>
        <v>20.748198370124939</v>
      </c>
      <c r="O665" s="217">
        <f t="shared" si="196"/>
        <v>4.7116159664183535</v>
      </c>
      <c r="P665" s="284">
        <f t="shared" si="178"/>
        <v>7.2385394554573272</v>
      </c>
      <c r="Q665" s="217">
        <f t="shared" si="179"/>
        <v>1.8441679225595009</v>
      </c>
      <c r="R665" s="284">
        <f t="shared" si="169"/>
        <v>31.615889454041874</v>
      </c>
      <c r="S665" s="284">
        <f t="shared" si="170"/>
        <v>-5.9678646234285431</v>
      </c>
      <c r="T665" s="217">
        <f t="shared" si="192"/>
        <v>4.6162661145180399</v>
      </c>
      <c r="U665" s="217">
        <f t="shared" si="180"/>
        <v>9.3114192413912171</v>
      </c>
      <c r="V665" s="217">
        <f t="shared" si="181"/>
        <v>-0.2993831236962583</v>
      </c>
      <c r="W665" s="217">
        <f t="shared" si="193"/>
        <v>4.7043986055904492</v>
      </c>
      <c r="X665" s="217">
        <f t="shared" si="194"/>
        <v>4.6178319525502811</v>
      </c>
      <c r="Y665" s="217">
        <f t="shared" si="186"/>
        <v>10.590541129351799</v>
      </c>
      <c r="Z665" s="217">
        <f t="shared" si="187"/>
        <v>-1.6165869320511401</v>
      </c>
      <c r="AA665" s="217">
        <f t="shared" si="195"/>
        <v>4.6178319525502811</v>
      </c>
      <c r="AB665" s="217">
        <f t="shared" si="188"/>
        <v>10.590541129351799</v>
      </c>
      <c r="AC665" s="217">
        <f t="shared" si="189"/>
        <v>-1.6165869320511401</v>
      </c>
      <c r="AD665" s="217">
        <f t="shared" si="190"/>
        <v>4.6990082708649501</v>
      </c>
      <c r="AE665" s="217">
        <f t="shared" si="182"/>
        <v>0.35620987760365086</v>
      </c>
      <c r="AF665" s="217">
        <f t="shared" si="183"/>
        <v>-0.30649932438880967</v>
      </c>
      <c r="AG665" s="217">
        <f t="shared" si="177"/>
        <v>4.7043986055904492</v>
      </c>
      <c r="AH665" s="284">
        <f t="shared" si="184"/>
        <v>-6.8477888727001002E-3</v>
      </c>
      <c r="AI665" s="284">
        <f t="shared" si="185"/>
        <v>-2.4722307664172938E-2</v>
      </c>
    </row>
    <row r="666" spans="1:35" x14ac:dyDescent="0.25">
      <c r="A666" s="283">
        <v>2035</v>
      </c>
      <c r="B666" s="283">
        <v>2</v>
      </c>
      <c r="C666" s="217">
        <f>VLOOKUP(A666,Annual_Price!A:R,18,FALSE)*C654</f>
        <v>17.386588362392096</v>
      </c>
      <c r="D666" s="217">
        <f>C666/Economics!E666</f>
        <v>4.6727177015036432</v>
      </c>
      <c r="E666" s="217">
        <f t="shared" si="171"/>
        <v>4.6361272022014015</v>
      </c>
      <c r="F666" s="217">
        <f>C666/C$306</f>
        <v>1.9630878729998058</v>
      </c>
      <c r="G666" s="217">
        <f>D666/D$306</f>
        <v>1.0163933066095427</v>
      </c>
      <c r="H666" s="284">
        <f t="shared" si="172"/>
        <v>31.528651173648107</v>
      </c>
      <c r="I666" s="284">
        <f t="shared" si="173"/>
        <v>-5.7983773305449375</v>
      </c>
      <c r="J666" s="284">
        <f t="shared" si="174"/>
        <v>12.6190494735066</v>
      </c>
      <c r="K666" s="284">
        <f t="shared" si="175"/>
        <v>-3.6035333787416532</v>
      </c>
      <c r="L666" s="217">
        <f t="shared" si="191"/>
        <v>17.067293680924539</v>
      </c>
      <c r="M666" s="217">
        <f t="shared" si="191"/>
        <v>4.6361851270153718</v>
      </c>
      <c r="N666" s="284">
        <f t="shared" si="176"/>
        <v>20.771742981799118</v>
      </c>
      <c r="O666" s="217">
        <f t="shared" si="196"/>
        <v>4.7116159664183535</v>
      </c>
      <c r="P666" s="284">
        <f t="shared" si="178"/>
        <v>7.2385394554573272</v>
      </c>
      <c r="Q666" s="217">
        <f t="shared" si="179"/>
        <v>1.8415278472189338</v>
      </c>
      <c r="R666" s="284">
        <f t="shared" si="169"/>
        <v>31.761779865273951</v>
      </c>
      <c r="S666" s="284">
        <f t="shared" si="170"/>
        <v>-5.9678646234285431</v>
      </c>
      <c r="T666" s="217">
        <f t="shared" si="192"/>
        <v>4.6306030780865433</v>
      </c>
      <c r="U666" s="217">
        <f t="shared" si="180"/>
        <v>9.3257562049597205</v>
      </c>
      <c r="V666" s="217">
        <f t="shared" si="181"/>
        <v>-0.2993831236962583</v>
      </c>
      <c r="W666" s="217">
        <f t="shared" si="193"/>
        <v>4.6990082708649501</v>
      </c>
      <c r="X666" s="217">
        <f t="shared" si="194"/>
        <v>4.6577024653306722</v>
      </c>
      <c r="Y666" s="217">
        <f t="shared" si="186"/>
        <v>10.63041164213219</v>
      </c>
      <c r="Z666" s="217">
        <f t="shared" si="187"/>
        <v>-1.6165869320511401</v>
      </c>
      <c r="AA666" s="217">
        <f t="shared" si="195"/>
        <v>4.6577024653306722</v>
      </c>
      <c r="AB666" s="217">
        <f t="shared" si="188"/>
        <v>10.63041164213219</v>
      </c>
      <c r="AC666" s="217">
        <f t="shared" si="189"/>
        <v>-1.6165869320511401</v>
      </c>
      <c r="AD666" s="217">
        <f t="shared" si="190"/>
        <v>4.6769952812666791</v>
      </c>
      <c r="AE666" s="217">
        <f t="shared" si="182"/>
        <v>0.33419688800537983</v>
      </c>
      <c r="AF666" s="217">
        <f t="shared" si="183"/>
        <v>-0.30416641565943792</v>
      </c>
      <c r="AG666" s="217">
        <f t="shared" si="177"/>
        <v>4.6990082708649501</v>
      </c>
      <c r="AH666" s="284">
        <f t="shared" si="184"/>
        <v>-1.2238123598199202E-2</v>
      </c>
      <c r="AI666" s="284">
        <f t="shared" si="185"/>
        <v>-1.9442780488606815E-2</v>
      </c>
    </row>
    <row r="667" spans="1:35" x14ac:dyDescent="0.25">
      <c r="A667" s="283">
        <v>2035</v>
      </c>
      <c r="B667" s="283">
        <v>3</v>
      </c>
      <c r="C667" s="217">
        <f>VLOOKUP(A667,Annual_Price!A:R,18,FALSE)*C655</f>
        <v>17.397861659966622</v>
      </c>
      <c r="D667" s="217">
        <f>C667/Economics!E667</f>
        <v>4.6674641964374199</v>
      </c>
      <c r="E667" s="217">
        <f t="shared" si="171"/>
        <v>4.6609563756995884</v>
      </c>
      <c r="F667" s="217">
        <f>C667/C$307</f>
        <v>1.9374971341201419</v>
      </c>
      <c r="G667" s="217">
        <f>D667/D$307</f>
        <v>1.0033180579073666</v>
      </c>
      <c r="H667" s="284">
        <f t="shared" si="172"/>
        <v>31.539924471222633</v>
      </c>
      <c r="I667" s="284">
        <f t="shared" si="173"/>
        <v>-5.7983773305449375</v>
      </c>
      <c r="J667" s="284">
        <f t="shared" si="174"/>
        <v>12.6190494735066</v>
      </c>
      <c r="K667" s="284">
        <f t="shared" si="175"/>
        <v>-3.6087868838078765</v>
      </c>
      <c r="L667" s="217">
        <f t="shared" si="191"/>
        <v>17.090853558699695</v>
      </c>
      <c r="M667" s="217">
        <f t="shared" si="191"/>
        <v>4.6335564541464107</v>
      </c>
      <c r="N667" s="284">
        <f t="shared" si="176"/>
        <v>20.795302859574274</v>
      </c>
      <c r="O667" s="217">
        <f t="shared" si="196"/>
        <v>4.7116159664183535</v>
      </c>
      <c r="P667" s="284">
        <f t="shared" si="178"/>
        <v>7.2385394554573272</v>
      </c>
      <c r="Q667" s="217">
        <f t="shared" si="179"/>
        <v>1.8388991743499727</v>
      </c>
      <c r="R667" s="284">
        <f t="shared" si="169"/>
        <v>31.773053162848477</v>
      </c>
      <c r="S667" s="284">
        <f t="shared" si="170"/>
        <v>-5.9678646234285431</v>
      </c>
      <c r="T667" s="217">
        <f t="shared" si="192"/>
        <v>4.6439614507604059</v>
      </c>
      <c r="U667" s="217">
        <f t="shared" si="180"/>
        <v>9.339114577633584</v>
      </c>
      <c r="V667" s="217">
        <f t="shared" si="181"/>
        <v>-0.2993831236962583</v>
      </c>
      <c r="W667" s="217">
        <f t="shared" si="193"/>
        <v>4.6769952812666791</v>
      </c>
      <c r="X667" s="217">
        <f t="shared" si="194"/>
        <v>4.6700909489705316</v>
      </c>
      <c r="Y667" s="217">
        <f t="shared" si="186"/>
        <v>10.642800125772048</v>
      </c>
      <c r="Z667" s="217">
        <f t="shared" si="187"/>
        <v>-1.6165869320511401</v>
      </c>
      <c r="AA667" s="217">
        <f t="shared" si="195"/>
        <v>4.6700909489705316</v>
      </c>
      <c r="AB667" s="217">
        <f t="shared" si="188"/>
        <v>10.642800125772048</v>
      </c>
      <c r="AC667" s="217">
        <f t="shared" si="189"/>
        <v>-1.6165869320511401</v>
      </c>
      <c r="AD667" s="217">
        <f t="shared" si="190"/>
        <v>4.6727177015036432</v>
      </c>
      <c r="AE667" s="217">
        <f t="shared" si="182"/>
        <v>0.32991930824234394</v>
      </c>
      <c r="AF667" s="217">
        <f t="shared" si="183"/>
        <v>-0.33517281330856719</v>
      </c>
      <c r="AG667" s="217">
        <f t="shared" si="177"/>
        <v>4.6769952812666791</v>
      </c>
      <c r="AH667" s="284">
        <f t="shared" si="184"/>
        <v>-2.9013107863259613E-2</v>
      </c>
      <c r="AI667" s="284">
        <f t="shared" si="185"/>
        <v>-2.5309665642705426E-3</v>
      </c>
    </row>
    <row r="668" spans="1:35" x14ac:dyDescent="0.25">
      <c r="A668" s="283">
        <v>2035</v>
      </c>
      <c r="B668" s="283">
        <v>4</v>
      </c>
      <c r="C668" s="217">
        <f>VLOOKUP(A668,Annual_Price!A:R,18,FALSE)*C656</f>
        <v>17.350868991334544</v>
      </c>
      <c r="D668" s="217">
        <f>C668/Economics!E668</f>
        <v>4.6456880378144199</v>
      </c>
      <c r="E668" s="217">
        <f t="shared" si="171"/>
        <v>4.661956645251828</v>
      </c>
      <c r="F668" s="217">
        <f>C668/C$308</f>
        <v>1.9367995064486754</v>
      </c>
      <c r="G668" s="217">
        <f>D668/D$308</f>
        <v>1.004311315701732</v>
      </c>
      <c r="H668" s="284">
        <f t="shared" si="172"/>
        <v>31.539924471222633</v>
      </c>
      <c r="I668" s="284">
        <f t="shared" si="173"/>
        <v>-5.8453699991770165</v>
      </c>
      <c r="J668" s="284">
        <f t="shared" si="174"/>
        <v>12.6190494735066</v>
      </c>
      <c r="K668" s="284">
        <f t="shared" si="175"/>
        <v>-3.6305630424308766</v>
      </c>
      <c r="L668" s="217">
        <f t="shared" si="191"/>
        <v>17.11434979983083</v>
      </c>
      <c r="M668" s="217">
        <f t="shared" si="191"/>
        <v>4.6309475171920562</v>
      </c>
      <c r="N668" s="284">
        <f t="shared" si="176"/>
        <v>20.818799100705409</v>
      </c>
      <c r="O668" s="217">
        <f t="shared" si="196"/>
        <v>4.7116159664183535</v>
      </c>
      <c r="P668" s="284">
        <f t="shared" si="178"/>
        <v>7.2385394554573272</v>
      </c>
      <c r="Q668" s="217">
        <f t="shared" si="179"/>
        <v>1.8362902373956183</v>
      </c>
      <c r="R668" s="284">
        <f t="shared" si="169"/>
        <v>31.773053162848477</v>
      </c>
      <c r="S668" s="284">
        <f t="shared" si="170"/>
        <v>-6.014857292060622</v>
      </c>
      <c r="T668" s="217">
        <f t="shared" si="192"/>
        <v>4.6571392912282956</v>
      </c>
      <c r="U668" s="217">
        <f t="shared" si="180"/>
        <v>9.3522924181014737</v>
      </c>
      <c r="V668" s="217">
        <f t="shared" si="181"/>
        <v>-0.2993831236962583</v>
      </c>
      <c r="W668" s="217">
        <f t="shared" si="193"/>
        <v>4.6727177015036432</v>
      </c>
      <c r="X668" s="217">
        <f t="shared" si="194"/>
        <v>4.6565761171259199</v>
      </c>
      <c r="Y668" s="217">
        <f t="shared" si="186"/>
        <v>10.642800125772048</v>
      </c>
      <c r="Z668" s="217">
        <f t="shared" si="187"/>
        <v>-1.6301017638957518</v>
      </c>
      <c r="AA668" s="217">
        <f t="shared" si="195"/>
        <v>4.6565761171259199</v>
      </c>
      <c r="AB668" s="217">
        <f t="shared" si="188"/>
        <v>10.642800125772048</v>
      </c>
      <c r="AC668" s="217">
        <f t="shared" si="189"/>
        <v>-1.6301017638957518</v>
      </c>
      <c r="AD668" s="217">
        <f t="shared" si="190"/>
        <v>4.6727177015036432</v>
      </c>
      <c r="AE668" s="217">
        <f t="shared" si="182"/>
        <v>0.32991930824234394</v>
      </c>
      <c r="AF668" s="217">
        <f t="shared" si="183"/>
        <v>-0.35169546686534403</v>
      </c>
      <c r="AG668" s="217">
        <f t="shared" si="177"/>
        <v>4.6727177015036432</v>
      </c>
      <c r="AH668" s="284">
        <f t="shared" si="184"/>
        <v>-3.1680904086806017E-2</v>
      </c>
      <c r="AI668" s="284">
        <f t="shared" si="185"/>
        <v>3.7366063454680187E-4</v>
      </c>
    </row>
    <row r="669" spans="1:35" x14ac:dyDescent="0.25">
      <c r="A669" s="283">
        <v>2035</v>
      </c>
      <c r="B669" s="283">
        <v>5</v>
      </c>
      <c r="C669" s="217">
        <f>VLOOKUP(A669,Annual_Price!A:R,18,FALSE)*C657</f>
        <v>17.269143331157025</v>
      </c>
      <c r="D669" s="217">
        <f>C669/Economics!E669</f>
        <v>4.6148811938438854</v>
      </c>
      <c r="E669" s="217">
        <f t="shared" si="171"/>
        <v>4.6426778093652414</v>
      </c>
      <c r="F669" s="217">
        <f>C669/C$309</f>
        <v>1.9307731465371654</v>
      </c>
      <c r="G669" s="217">
        <f>D669/D$309</f>
        <v>1.0038708191606041</v>
      </c>
      <c r="H669" s="284">
        <f t="shared" si="172"/>
        <v>31.539924471222633</v>
      </c>
      <c r="I669" s="284">
        <f t="shared" si="173"/>
        <v>-5.927095659354535</v>
      </c>
      <c r="J669" s="284">
        <f t="shared" si="174"/>
        <v>12.6190494735066</v>
      </c>
      <c r="K669" s="284">
        <f t="shared" si="175"/>
        <v>-3.661369886401411</v>
      </c>
      <c r="L669" s="217">
        <f t="shared" si="191"/>
        <v>17.137735369512644</v>
      </c>
      <c r="M669" s="217">
        <f t="shared" si="191"/>
        <v>4.6283585013737953</v>
      </c>
      <c r="N669" s="284">
        <f t="shared" si="176"/>
        <v>20.842184670387223</v>
      </c>
      <c r="O669" s="217">
        <f t="shared" si="196"/>
        <v>4.7116159664183535</v>
      </c>
      <c r="P669" s="284">
        <f t="shared" si="178"/>
        <v>7.2385394554573272</v>
      </c>
      <c r="Q669" s="217">
        <f t="shared" si="179"/>
        <v>1.8337012215773574</v>
      </c>
      <c r="R669" s="284">
        <f t="shared" si="169"/>
        <v>31.773053162848477</v>
      </c>
      <c r="S669" s="284">
        <f t="shared" si="170"/>
        <v>-6.0965829522381405</v>
      </c>
      <c r="T669" s="217">
        <f t="shared" si="192"/>
        <v>4.6501877823998417</v>
      </c>
      <c r="U669" s="217">
        <f t="shared" si="180"/>
        <v>9.3522924181014737</v>
      </c>
      <c r="V669" s="217">
        <f t="shared" si="181"/>
        <v>-0.30633463252471227</v>
      </c>
      <c r="W669" s="217">
        <f t="shared" si="193"/>
        <v>4.6727177015036432</v>
      </c>
      <c r="X669" s="217">
        <f t="shared" si="194"/>
        <v>4.6302846158291526</v>
      </c>
      <c r="Y669" s="217">
        <f t="shared" si="186"/>
        <v>10.642800125772048</v>
      </c>
      <c r="Z669" s="217">
        <f t="shared" si="187"/>
        <v>-1.6563932651925191</v>
      </c>
      <c r="AA669" s="217">
        <f t="shared" si="195"/>
        <v>4.6302846158291526</v>
      </c>
      <c r="AB669" s="217">
        <f t="shared" si="188"/>
        <v>10.642800125772048</v>
      </c>
      <c r="AC669" s="217">
        <f t="shared" si="189"/>
        <v>-1.6563932651925191</v>
      </c>
      <c r="AD669" s="217">
        <f t="shared" si="190"/>
        <v>4.6727177015036432</v>
      </c>
      <c r="AE669" s="217">
        <f t="shared" si="182"/>
        <v>0.32991930824234394</v>
      </c>
      <c r="AF669" s="217">
        <f t="shared" si="183"/>
        <v>-0.3607261522128784</v>
      </c>
      <c r="AG669" s="217">
        <f t="shared" si="177"/>
        <v>4.6727177015036432</v>
      </c>
      <c r="AH669" s="284">
        <f t="shared" si="184"/>
        <v>-3.1680904086806017E-2</v>
      </c>
      <c r="AI669" s="284">
        <f t="shared" si="185"/>
        <v>6.1271426766307258E-4</v>
      </c>
    </row>
    <row r="670" spans="1:35" x14ac:dyDescent="0.25">
      <c r="A670" s="283">
        <v>2035</v>
      </c>
      <c r="B670" s="283">
        <v>6</v>
      </c>
      <c r="C670" s="217">
        <f>VLOOKUP(A670,Annual_Price!A:R,18,FALSE)*C658</f>
        <v>17.252497285370438</v>
      </c>
      <c r="D670" s="217">
        <f>C670/Economics!E670</f>
        <v>4.6012197796952714</v>
      </c>
      <c r="E670" s="217">
        <f t="shared" si="171"/>
        <v>4.6205963371178589</v>
      </c>
      <c r="F670" s="217">
        <f>C670/C$310</f>
        <v>1.9310160374916263</v>
      </c>
      <c r="G670" s="217">
        <f>D670/D$310</f>
        <v>1.0074637991889845</v>
      </c>
      <c r="H670" s="284">
        <f t="shared" si="172"/>
        <v>31.539924471222633</v>
      </c>
      <c r="I670" s="284">
        <f t="shared" si="173"/>
        <v>-5.9437417051411217</v>
      </c>
      <c r="J670" s="284">
        <f t="shared" si="174"/>
        <v>12.6190494735066</v>
      </c>
      <c r="K670" s="284">
        <f t="shared" si="175"/>
        <v>-3.675031300550025</v>
      </c>
      <c r="L670" s="217">
        <f t="shared" si="191"/>
        <v>17.161098397412498</v>
      </c>
      <c r="M670" s="217">
        <f t="shared" si="191"/>
        <v>4.6257745588420276</v>
      </c>
      <c r="N670" s="284">
        <f t="shared" si="176"/>
        <v>20.865547698287077</v>
      </c>
      <c r="O670" s="217">
        <f t="shared" si="196"/>
        <v>4.7116159664183535</v>
      </c>
      <c r="P670" s="284">
        <f t="shared" si="178"/>
        <v>7.2385394554573272</v>
      </c>
      <c r="Q670" s="217">
        <f t="shared" si="179"/>
        <v>1.8311172790455896</v>
      </c>
      <c r="R670" s="284">
        <f t="shared" si="169"/>
        <v>31.773053162848477</v>
      </c>
      <c r="S670" s="284">
        <f t="shared" si="170"/>
        <v>-6.1132289980247272</v>
      </c>
      <c r="T670" s="217">
        <f t="shared" si="192"/>
        <v>4.6323133019477494</v>
      </c>
      <c r="U670" s="217">
        <f t="shared" si="180"/>
        <v>9.3522924181014737</v>
      </c>
      <c r="V670" s="217">
        <f t="shared" si="181"/>
        <v>-0.32420911297680455</v>
      </c>
      <c r="W670" s="217">
        <f t="shared" si="193"/>
        <v>4.6727177015036432</v>
      </c>
      <c r="X670" s="217">
        <f t="shared" si="194"/>
        <v>4.608050486769578</v>
      </c>
      <c r="Y670" s="217">
        <f t="shared" si="186"/>
        <v>10.642800125772048</v>
      </c>
      <c r="Z670" s="217">
        <f t="shared" si="187"/>
        <v>-1.6786273942520937</v>
      </c>
      <c r="AA670" s="217">
        <f t="shared" si="195"/>
        <v>4.608050486769578</v>
      </c>
      <c r="AB670" s="217">
        <f t="shared" si="188"/>
        <v>10.642800125772048</v>
      </c>
      <c r="AC670" s="217">
        <f t="shared" si="189"/>
        <v>-1.6786273942520937</v>
      </c>
      <c r="AD670" s="217">
        <f t="shared" si="190"/>
        <v>4.6727177015036432</v>
      </c>
      <c r="AE670" s="217">
        <f t="shared" si="182"/>
        <v>0.32991930824234394</v>
      </c>
      <c r="AF670" s="217">
        <f t="shared" si="183"/>
        <v>-0.34358072239095794</v>
      </c>
      <c r="AG670" s="217">
        <f t="shared" si="177"/>
        <v>4.6727177015036432</v>
      </c>
      <c r="AH670" s="284">
        <f t="shared" si="184"/>
        <v>-3.1680904086806017E-2</v>
      </c>
      <c r="AI670" s="284">
        <f t="shared" si="185"/>
        <v>6.7359370558683906E-4</v>
      </c>
    </row>
    <row r="671" spans="1:35" x14ac:dyDescent="0.25">
      <c r="A671" s="283">
        <v>2035</v>
      </c>
      <c r="B671" s="283">
        <v>7</v>
      </c>
      <c r="C671" s="217">
        <f>VLOOKUP(A671,Annual_Price!A:R,18,FALSE)*C659</f>
        <v>17.246233842883278</v>
      </c>
      <c r="D671" s="217">
        <f>C671/Economics!E671</f>
        <v>4.5907702553433669</v>
      </c>
      <c r="E671" s="217">
        <f t="shared" si="171"/>
        <v>4.6022904096275079</v>
      </c>
      <c r="F671" s="217">
        <f>C671/C$311</f>
        <v>1.9244188556176534</v>
      </c>
      <c r="G671" s="217">
        <f>D671/D$311</f>
        <v>1.007104196546057</v>
      </c>
      <c r="H671" s="284">
        <f t="shared" si="172"/>
        <v>31.539924471222633</v>
      </c>
      <c r="I671" s="284">
        <f t="shared" si="173"/>
        <v>-5.950005147628282</v>
      </c>
      <c r="J671" s="284">
        <f t="shared" si="174"/>
        <v>12.6190494735066</v>
      </c>
      <c r="K671" s="284">
        <f t="shared" si="175"/>
        <v>-3.6854808249019295</v>
      </c>
      <c r="L671" s="217">
        <f t="shared" si="191"/>
        <v>17.184452943468873</v>
      </c>
      <c r="M671" s="217">
        <f t="shared" si="191"/>
        <v>4.623188884802004</v>
      </c>
      <c r="N671" s="284">
        <f t="shared" si="176"/>
        <v>20.888902244343452</v>
      </c>
      <c r="O671" s="217">
        <f t="shared" si="196"/>
        <v>4.7116159664183535</v>
      </c>
      <c r="P671" s="284">
        <f t="shared" si="178"/>
        <v>7.2385394554573272</v>
      </c>
      <c r="Q671" s="217">
        <f t="shared" si="179"/>
        <v>1.828531605005566</v>
      </c>
      <c r="R671" s="284">
        <f t="shared" si="169"/>
        <v>31.773053162848477</v>
      </c>
      <c r="S671" s="284">
        <f t="shared" si="170"/>
        <v>-6.1194924405118876</v>
      </c>
      <c r="T671" s="217">
        <f t="shared" si="192"/>
        <v>4.6131398166742361</v>
      </c>
      <c r="U671" s="217">
        <f t="shared" si="180"/>
        <v>9.3522924181014737</v>
      </c>
      <c r="V671" s="217">
        <f t="shared" si="181"/>
        <v>-0.34338259825031781</v>
      </c>
      <c r="W671" s="217">
        <f t="shared" si="193"/>
        <v>4.6727177015036432</v>
      </c>
      <c r="X671" s="217">
        <f t="shared" si="194"/>
        <v>4.5959950175193196</v>
      </c>
      <c r="Y671" s="217">
        <f t="shared" si="186"/>
        <v>10.642800125772048</v>
      </c>
      <c r="Z671" s="217">
        <f t="shared" si="187"/>
        <v>-1.6906828635023521</v>
      </c>
      <c r="AA671" s="217">
        <f t="shared" si="195"/>
        <v>4.5959950175193196</v>
      </c>
      <c r="AB671" s="217">
        <f t="shared" si="188"/>
        <v>10.642800125772048</v>
      </c>
      <c r="AC671" s="217">
        <f t="shared" si="189"/>
        <v>-1.6906828635023521</v>
      </c>
      <c r="AD671" s="217">
        <f t="shared" si="190"/>
        <v>4.6727177015036432</v>
      </c>
      <c r="AE671" s="217">
        <f t="shared" si="182"/>
        <v>0.32991930824234394</v>
      </c>
      <c r="AF671" s="217">
        <f t="shared" si="183"/>
        <v>-0.34036883259424844</v>
      </c>
      <c r="AG671" s="217">
        <f t="shared" si="177"/>
        <v>4.6727177015036432</v>
      </c>
      <c r="AH671" s="284">
        <f t="shared" si="184"/>
        <v>-3.1680904086806017E-2</v>
      </c>
      <c r="AI671" s="284">
        <f t="shared" si="185"/>
        <v>6.5281560653929205E-4</v>
      </c>
    </row>
    <row r="672" spans="1:35" x14ac:dyDescent="0.25">
      <c r="A672" s="283">
        <v>2035</v>
      </c>
      <c r="B672" s="283">
        <v>8</v>
      </c>
      <c r="C672" s="217">
        <f>VLOOKUP(A672,Annual_Price!A:R,18,FALSE)*C660</f>
        <v>17.257780221366783</v>
      </c>
      <c r="D672" s="217">
        <f>C672/Economics!E672</f>
        <v>4.5849915807534218</v>
      </c>
      <c r="E672" s="217">
        <f t="shared" si="171"/>
        <v>4.5923272052640201</v>
      </c>
      <c r="F672" s="217">
        <f>C672/C$312</f>
        <v>1.9219890975181202</v>
      </c>
      <c r="G672" s="217">
        <f>D672/D$312</f>
        <v>1.0079838474738849</v>
      </c>
      <c r="H672" s="284">
        <f t="shared" si="172"/>
        <v>31.551470849706138</v>
      </c>
      <c r="I672" s="284">
        <f t="shared" si="173"/>
        <v>-5.950005147628282</v>
      </c>
      <c r="J672" s="284">
        <f t="shared" si="174"/>
        <v>12.6190494735066</v>
      </c>
      <c r="K672" s="284">
        <f t="shared" si="175"/>
        <v>-3.6912594994918746</v>
      </c>
      <c r="L672" s="217">
        <f t="shared" si="191"/>
        <v>17.207823125427584</v>
      </c>
      <c r="M672" s="217">
        <f t="shared" si="191"/>
        <v>4.6205944751343049</v>
      </c>
      <c r="N672" s="284">
        <f t="shared" si="176"/>
        <v>20.912272426302163</v>
      </c>
      <c r="O672" s="217">
        <f t="shared" si="196"/>
        <v>4.7116159664183535</v>
      </c>
      <c r="P672" s="284">
        <f t="shared" si="178"/>
        <v>7.2385394554573272</v>
      </c>
      <c r="Q672" s="217">
        <f t="shared" si="179"/>
        <v>1.8259371953378669</v>
      </c>
      <c r="R672" s="284">
        <f t="shared" si="169"/>
        <v>31.784599541331982</v>
      </c>
      <c r="S672" s="284">
        <f t="shared" si="170"/>
        <v>-6.1194924405118876</v>
      </c>
      <c r="T672" s="217">
        <f t="shared" si="192"/>
        <v>4.5979657024089864</v>
      </c>
      <c r="U672" s="217">
        <f t="shared" si="180"/>
        <v>9.3522924181014737</v>
      </c>
      <c r="V672" s="217">
        <f t="shared" si="181"/>
        <v>-0.35855671251556753</v>
      </c>
      <c r="W672" s="217">
        <f t="shared" si="193"/>
        <v>4.6727177015036432</v>
      </c>
      <c r="X672" s="217">
        <f t="shared" si="194"/>
        <v>4.5878809180483948</v>
      </c>
      <c r="Y672" s="217">
        <f t="shared" si="186"/>
        <v>10.642800125772048</v>
      </c>
      <c r="Z672" s="217">
        <f t="shared" si="187"/>
        <v>-1.6987969629732769</v>
      </c>
      <c r="AA672" s="217">
        <f t="shared" si="195"/>
        <v>4.5878809180483948</v>
      </c>
      <c r="AB672" s="217">
        <f t="shared" si="188"/>
        <v>10.642800125772048</v>
      </c>
      <c r="AC672" s="217">
        <f t="shared" si="189"/>
        <v>-1.6987969629732769</v>
      </c>
      <c r="AD672" s="217">
        <f t="shared" si="190"/>
        <v>4.6727177015036432</v>
      </c>
      <c r="AE672" s="217">
        <f t="shared" si="182"/>
        <v>0.32991930824234394</v>
      </c>
      <c r="AF672" s="217">
        <f t="shared" si="183"/>
        <v>-0.33569798283228902</v>
      </c>
      <c r="AG672" s="217">
        <f t="shared" si="177"/>
        <v>4.6727177015036432</v>
      </c>
      <c r="AH672" s="284">
        <f t="shared" si="184"/>
        <v>-3.1680904086806017E-2</v>
      </c>
      <c r="AI672" s="284">
        <f t="shared" si="185"/>
        <v>5.4798807441258646E-4</v>
      </c>
    </row>
    <row r="673" spans="1:35" x14ac:dyDescent="0.25">
      <c r="A673" s="283">
        <v>2035</v>
      </c>
      <c r="B673" s="283">
        <v>9</v>
      </c>
      <c r="C673" s="217">
        <f>VLOOKUP(A673,Annual_Price!A:R,18,FALSE)*C661</f>
        <v>17.246072418814865</v>
      </c>
      <c r="D673" s="217">
        <f>C673/Economics!E673</f>
        <v>4.5731557915827556</v>
      </c>
      <c r="E673" s="217">
        <f t="shared" si="171"/>
        <v>4.5829725425598484</v>
      </c>
      <c r="F673" s="217">
        <f>C673/C$313</f>
        <v>1.9252699891121312</v>
      </c>
      <c r="G673" s="217">
        <f>D673/D$313</f>
        <v>1.010839524277213</v>
      </c>
      <c r="H673" s="284">
        <f t="shared" si="172"/>
        <v>31.551470849706138</v>
      </c>
      <c r="I673" s="284">
        <f t="shared" si="173"/>
        <v>-5.9617129501801998</v>
      </c>
      <c r="J673" s="284">
        <f t="shared" si="174"/>
        <v>12.6190494735066</v>
      </c>
      <c r="K673" s="284">
        <f t="shared" si="175"/>
        <v>-3.7030952886625408</v>
      </c>
      <c r="L673" s="217">
        <f t="shared" si="191"/>
        <v>17.231177452886335</v>
      </c>
      <c r="M673" s="217">
        <f t="shared" si="191"/>
        <v>4.617996082920528</v>
      </c>
      <c r="N673" s="284">
        <f t="shared" si="176"/>
        <v>20.935626753760914</v>
      </c>
      <c r="O673" s="217">
        <f t="shared" si="196"/>
        <v>4.7116159664183535</v>
      </c>
      <c r="P673" s="284">
        <f t="shared" si="178"/>
        <v>7.2385394554573272</v>
      </c>
      <c r="Q673" s="217">
        <f t="shared" si="179"/>
        <v>1.82333880312409</v>
      </c>
      <c r="R673" s="284">
        <f t="shared" si="169"/>
        <v>31.784599541331982</v>
      </c>
      <c r="S673" s="284">
        <f t="shared" si="170"/>
        <v>-6.1312002430638053</v>
      </c>
      <c r="T673" s="217">
        <f t="shared" si="192"/>
        <v>4.5875343518437042</v>
      </c>
      <c r="U673" s="217">
        <f t="shared" si="180"/>
        <v>9.3522924181014737</v>
      </c>
      <c r="V673" s="217">
        <f t="shared" si="181"/>
        <v>-0.36898806308084975</v>
      </c>
      <c r="W673" s="217">
        <f t="shared" si="193"/>
        <v>4.6727177015036432</v>
      </c>
      <c r="X673" s="217">
        <f t="shared" si="194"/>
        <v>4.5790736861680887</v>
      </c>
      <c r="Y673" s="217">
        <f t="shared" si="186"/>
        <v>10.642800125772048</v>
      </c>
      <c r="Z673" s="217">
        <f t="shared" si="187"/>
        <v>-1.7076041948535829</v>
      </c>
      <c r="AA673" s="217">
        <f t="shared" si="195"/>
        <v>4.5790736861680887</v>
      </c>
      <c r="AB673" s="217">
        <f t="shared" si="188"/>
        <v>10.642800125772048</v>
      </c>
      <c r="AC673" s="217">
        <f t="shared" si="189"/>
        <v>-1.7076041948535829</v>
      </c>
      <c r="AD673" s="217">
        <f t="shared" si="190"/>
        <v>4.6727177015036432</v>
      </c>
      <c r="AE673" s="217">
        <f t="shared" si="182"/>
        <v>0.32991930824234394</v>
      </c>
      <c r="AF673" s="217">
        <f t="shared" si="183"/>
        <v>-0.34175509741301013</v>
      </c>
      <c r="AG673" s="217">
        <f t="shared" si="177"/>
        <v>4.6727177015036432</v>
      </c>
      <c r="AH673" s="284">
        <f t="shared" si="184"/>
        <v>-3.1680904086806017E-2</v>
      </c>
      <c r="AI673" s="284">
        <f t="shared" si="185"/>
        <v>5.0019752149399466E-4</v>
      </c>
    </row>
    <row r="674" spans="1:35" x14ac:dyDescent="0.25">
      <c r="A674" s="283">
        <v>2035</v>
      </c>
      <c r="B674" s="283">
        <v>10</v>
      </c>
      <c r="C674" s="217">
        <f>VLOOKUP(A674,Annual_Price!A:R,18,FALSE)*C662</f>
        <v>17.319362231391015</v>
      </c>
      <c r="D674" s="217">
        <f>C674/Economics!E674</f>
        <v>4.5840793274471308</v>
      </c>
      <c r="E674" s="217">
        <f t="shared" si="171"/>
        <v>4.5807422332611027</v>
      </c>
      <c r="F674" s="217">
        <f>C674/C$314</f>
        <v>1.945159574683986</v>
      </c>
      <c r="G674" s="217">
        <f>D674/D$314</f>
        <v>1.0216216599629382</v>
      </c>
      <c r="H674" s="284">
        <f t="shared" si="172"/>
        <v>31.624760662282288</v>
      </c>
      <c r="I674" s="284">
        <f t="shared" si="173"/>
        <v>-5.9617129501801998</v>
      </c>
      <c r="J674" s="284">
        <f t="shared" si="174"/>
        <v>12.629973009370975</v>
      </c>
      <c r="K674" s="284">
        <f t="shared" si="175"/>
        <v>-3.7030952886625408</v>
      </c>
      <c r="L674" s="217">
        <f t="shared" si="191"/>
        <v>17.25463102811818</v>
      </c>
      <c r="M674" s="217">
        <f t="shared" si="191"/>
        <v>4.6153885396053198</v>
      </c>
      <c r="N674" s="284">
        <f t="shared" si="176"/>
        <v>20.959080328992759</v>
      </c>
      <c r="O674" s="217">
        <f t="shared" si="196"/>
        <v>4.7116159664183535</v>
      </c>
      <c r="P674" s="284">
        <f t="shared" si="178"/>
        <v>7.2385394554573272</v>
      </c>
      <c r="Q674" s="217">
        <f t="shared" si="179"/>
        <v>1.8207312598088818</v>
      </c>
      <c r="R674" s="284">
        <f t="shared" si="169"/>
        <v>31.857889353908131</v>
      </c>
      <c r="S674" s="284">
        <f t="shared" si="170"/>
        <v>-6.1312002430638053</v>
      </c>
      <c r="T674" s="217">
        <f t="shared" si="192"/>
        <v>4.5832492387816695</v>
      </c>
      <c r="U674" s="217">
        <f t="shared" si="180"/>
        <v>9.3522924181014737</v>
      </c>
      <c r="V674" s="217">
        <f t="shared" si="181"/>
        <v>-0.37327317614288447</v>
      </c>
      <c r="W674" s="217">
        <f t="shared" si="193"/>
        <v>4.6727177015036432</v>
      </c>
      <c r="X674" s="217">
        <f t="shared" si="194"/>
        <v>4.5786175595149432</v>
      </c>
      <c r="Y674" s="217">
        <f t="shared" si="186"/>
        <v>10.642800125772048</v>
      </c>
      <c r="Z674" s="217">
        <f t="shared" si="187"/>
        <v>-1.7080603215067285</v>
      </c>
      <c r="AA674" s="217">
        <f t="shared" si="195"/>
        <v>4.5786175595149432</v>
      </c>
      <c r="AB674" s="217">
        <f t="shared" si="188"/>
        <v>10.642800125772048</v>
      </c>
      <c r="AC674" s="217">
        <f t="shared" si="189"/>
        <v>-1.7080603215067285</v>
      </c>
      <c r="AD674" s="217">
        <f t="shared" si="190"/>
        <v>4.6727177015036432</v>
      </c>
      <c r="AE674" s="217">
        <f t="shared" si="182"/>
        <v>0.32991930824234394</v>
      </c>
      <c r="AF674" s="217">
        <f t="shared" si="183"/>
        <v>-0.31899577237796883</v>
      </c>
      <c r="AG674" s="217">
        <f t="shared" si="177"/>
        <v>4.6727177015036432</v>
      </c>
      <c r="AH674" s="284">
        <f t="shared" si="184"/>
        <v>-3.1680904086806017E-2</v>
      </c>
      <c r="AI674" s="284">
        <f t="shared" si="185"/>
        <v>3.9038430430693438E-4</v>
      </c>
    </row>
    <row r="675" spans="1:35" x14ac:dyDescent="0.25">
      <c r="A675" s="283">
        <v>2035</v>
      </c>
      <c r="B675" s="283">
        <v>11</v>
      </c>
      <c r="C675" s="217">
        <f>VLOOKUP(A675,Annual_Price!A:R,18,FALSE)*C663</f>
        <v>17.34853452452456</v>
      </c>
      <c r="D675" s="217">
        <f>C675/Economics!E675</f>
        <v>4.5828556297037775</v>
      </c>
      <c r="E675" s="217">
        <f t="shared" si="171"/>
        <v>4.580030249577888</v>
      </c>
      <c r="F675" s="217">
        <f>C675/C$315</f>
        <v>1.9247089016788843</v>
      </c>
      <c r="G675" s="217">
        <f>D675/D$315</f>
        <v>1.0106890407556028</v>
      </c>
      <c r="H675" s="284">
        <f t="shared" si="172"/>
        <v>31.653932955415833</v>
      </c>
      <c r="I675" s="284">
        <f t="shared" si="173"/>
        <v>-5.9617129501801998</v>
      </c>
      <c r="J675" s="284">
        <f t="shared" si="174"/>
        <v>12.629973009370975</v>
      </c>
      <c r="K675" s="284">
        <f t="shared" si="175"/>
        <v>-3.7043189864058941</v>
      </c>
      <c r="L675" s="217">
        <f t="shared" si="191"/>
        <v>17.278124107955481</v>
      </c>
      <c r="M675" s="217">
        <f t="shared" si="191"/>
        <v>4.6127906166021377</v>
      </c>
      <c r="N675" s="284">
        <f t="shared" si="176"/>
        <v>20.98257340883006</v>
      </c>
      <c r="O675" s="217">
        <f t="shared" si="196"/>
        <v>4.7116159664183535</v>
      </c>
      <c r="P675" s="284">
        <f t="shared" si="178"/>
        <v>7.2385394554573272</v>
      </c>
      <c r="Q675" s="217">
        <f t="shared" si="179"/>
        <v>1.8181333368056998</v>
      </c>
      <c r="R675" s="284">
        <f t="shared" si="169"/>
        <v>31.887061647041676</v>
      </c>
      <c r="S675" s="284">
        <f t="shared" si="170"/>
        <v>-6.1312002430638053</v>
      </c>
      <c r="T675" s="217">
        <f t="shared" si="192"/>
        <v>4.5812705823717721</v>
      </c>
      <c r="U675" s="217">
        <f t="shared" si="180"/>
        <v>9.3522924181014737</v>
      </c>
      <c r="V675" s="217">
        <f t="shared" si="181"/>
        <v>-0.37525183255278183</v>
      </c>
      <c r="W675" s="217">
        <f t="shared" si="193"/>
        <v>4.6727177015036432</v>
      </c>
      <c r="X675" s="217">
        <f t="shared" si="194"/>
        <v>4.5834674785754537</v>
      </c>
      <c r="Y675" s="217">
        <f t="shared" si="186"/>
        <v>10.64765004483256</v>
      </c>
      <c r="Z675" s="217">
        <f t="shared" si="187"/>
        <v>-1.7080603215067285</v>
      </c>
      <c r="AA675" s="217">
        <f t="shared" si="195"/>
        <v>4.5834674785754537</v>
      </c>
      <c r="AB675" s="217">
        <f t="shared" si="188"/>
        <v>10.64765004483256</v>
      </c>
      <c r="AC675" s="217">
        <f t="shared" si="189"/>
        <v>-1.7080603215067285</v>
      </c>
      <c r="AD675" s="217">
        <f t="shared" si="190"/>
        <v>4.6727177015036432</v>
      </c>
      <c r="AE675" s="217">
        <f t="shared" si="182"/>
        <v>0.32991930824234394</v>
      </c>
      <c r="AF675" s="217">
        <f t="shared" si="183"/>
        <v>-0.33114300598569724</v>
      </c>
      <c r="AG675" s="217">
        <f t="shared" si="177"/>
        <v>4.6727177015036432</v>
      </c>
      <c r="AH675" s="284">
        <f t="shared" si="184"/>
        <v>-3.1680904086806017E-2</v>
      </c>
      <c r="AI675" s="284">
        <f t="shared" si="185"/>
        <v>5.0582804861409869E-4</v>
      </c>
    </row>
    <row r="676" spans="1:35" x14ac:dyDescent="0.25">
      <c r="A676" s="283">
        <v>2035</v>
      </c>
      <c r="B676" s="283">
        <v>12</v>
      </c>
      <c r="C676" s="217">
        <f>VLOOKUP(A676,Annual_Price!A:R,18,FALSE)*C664</f>
        <v>17.303025909576075</v>
      </c>
      <c r="D676" s="217">
        <f>C676/Economics!E676</f>
        <v>4.5621419737938478</v>
      </c>
      <c r="E676" s="217">
        <f t="shared" si="171"/>
        <v>4.5763589769815853</v>
      </c>
      <c r="F676" s="217">
        <f>C676/C$316</f>
        <v>1.9547529406619726</v>
      </c>
      <c r="G676" s="217">
        <f>D676/D$316</f>
        <v>1.0261215330079714</v>
      </c>
      <c r="H676" s="284">
        <f t="shared" si="172"/>
        <v>31.653932955415833</v>
      </c>
      <c r="I676" s="284">
        <f t="shared" si="173"/>
        <v>-6.0072215651286847</v>
      </c>
      <c r="J676" s="284">
        <f t="shared" si="174"/>
        <v>12.629973009370975</v>
      </c>
      <c r="K676" s="284">
        <f t="shared" si="175"/>
        <v>-3.7250326423158238</v>
      </c>
      <c r="L676" s="217">
        <f t="shared" si="191"/>
        <v>17.301555560828106</v>
      </c>
      <c r="M676" s="217">
        <f t="shared" si="191"/>
        <v>4.6102210580897198</v>
      </c>
      <c r="N676" s="284">
        <f t="shared" si="176"/>
        <v>21.006004861702685</v>
      </c>
      <c r="O676" s="217">
        <f t="shared" si="196"/>
        <v>4.7116159664183535</v>
      </c>
      <c r="P676" s="284">
        <f t="shared" si="178"/>
        <v>7.2385394554573272</v>
      </c>
      <c r="Q676" s="217">
        <f t="shared" si="179"/>
        <v>1.8155637782932819</v>
      </c>
      <c r="R676" s="284">
        <f t="shared" si="169"/>
        <v>31.887061647041676</v>
      </c>
      <c r="S676" s="284">
        <f t="shared" si="170"/>
        <v>-6.1767088580122902</v>
      </c>
      <c r="T676" s="217">
        <f t="shared" si="192"/>
        <v>4.5755581806318784</v>
      </c>
      <c r="U676" s="217">
        <f t="shared" si="180"/>
        <v>9.3522924181014737</v>
      </c>
      <c r="V676" s="217">
        <f t="shared" si="181"/>
        <v>-0.38096423429267556</v>
      </c>
      <c r="W676" s="217">
        <f t="shared" si="193"/>
        <v>4.6727177015036432</v>
      </c>
      <c r="X676" s="217">
        <f t="shared" si="194"/>
        <v>4.5724988017488126</v>
      </c>
      <c r="Y676" s="217">
        <f t="shared" si="186"/>
        <v>10.64765004483256</v>
      </c>
      <c r="Z676" s="217">
        <f t="shared" si="187"/>
        <v>-1.7190289983333695</v>
      </c>
      <c r="AA676" s="217">
        <f t="shared" si="195"/>
        <v>4.5724988017488126</v>
      </c>
      <c r="AB676" s="217">
        <f t="shared" si="188"/>
        <v>10.64765004483256</v>
      </c>
      <c r="AC676" s="217">
        <f t="shared" si="189"/>
        <v>-1.7190289983333695</v>
      </c>
      <c r="AD676" s="217">
        <f t="shared" si="190"/>
        <v>4.7298722678287763</v>
      </c>
      <c r="AE676" s="217">
        <f t="shared" si="182"/>
        <v>0.38707387456747711</v>
      </c>
      <c r="AF676" s="217">
        <f t="shared" si="183"/>
        <v>-0.40778753047740679</v>
      </c>
      <c r="AG676" s="217">
        <f t="shared" si="177"/>
        <v>4.6727177015036432</v>
      </c>
      <c r="AH676" s="284">
        <f t="shared" si="184"/>
        <v>-3.1680904086806017E-2</v>
      </c>
      <c r="AI676" s="284">
        <f t="shared" si="185"/>
        <v>8.4620193779372244E-4</v>
      </c>
    </row>
    <row r="677" spans="1:35" x14ac:dyDescent="0.25">
      <c r="A677" s="283">
        <v>2036</v>
      </c>
      <c r="B677" s="283">
        <v>1</v>
      </c>
      <c r="C677" s="217">
        <f>VLOOKUP(A677,Annual_Price!A:R,18,FALSE)*C665</f>
        <v>17.97434234539622</v>
      </c>
      <c r="D677" s="217">
        <f>C677/Economics!E677</f>
        <v>4.7298722678287763</v>
      </c>
      <c r="E677" s="217">
        <f t="shared" si="171"/>
        <v>4.6249566237754669</v>
      </c>
      <c r="F677" s="217">
        <f>C677/C$305</f>
        <v>2.0648208542675204</v>
      </c>
      <c r="G677" s="217">
        <f>D677/D$305</f>
        <v>1.0452221410838469</v>
      </c>
      <c r="H677" s="284">
        <f t="shared" si="172"/>
        <v>32.325249391235978</v>
      </c>
      <c r="I677" s="284">
        <f t="shared" si="173"/>
        <v>-6.0072215651286847</v>
      </c>
      <c r="J677" s="284">
        <f t="shared" si="174"/>
        <v>12.797703303405903</v>
      </c>
      <c r="K677" s="284">
        <f t="shared" si="175"/>
        <v>-3.7250326423158238</v>
      </c>
      <c r="L677" s="217">
        <f t="shared" si="191"/>
        <v>17.362692593681128</v>
      </c>
      <c r="M677" s="217">
        <f t="shared" si="191"/>
        <v>4.6174864779789759</v>
      </c>
      <c r="N677" s="284">
        <f t="shared" si="176"/>
        <v>21.067141894555707</v>
      </c>
      <c r="O677" s="217">
        <f t="shared" si="196"/>
        <v>4.7116159664183535</v>
      </c>
      <c r="P677" s="284">
        <f t="shared" si="178"/>
        <v>7.2458048753465834</v>
      </c>
      <c r="Q677" s="217">
        <f t="shared" si="179"/>
        <v>1.8155637782932819</v>
      </c>
      <c r="R677" s="284">
        <f t="shared" si="169"/>
        <v>32.558378082861822</v>
      </c>
      <c r="S677" s="284">
        <f t="shared" si="170"/>
        <v>-6.1767088580122902</v>
      </c>
      <c r="T677" s="217">
        <f t="shared" si="192"/>
        <v>4.6147372996933829</v>
      </c>
      <c r="U677" s="217">
        <f t="shared" si="180"/>
        <v>9.3914715371629782</v>
      </c>
      <c r="V677" s="217">
        <f t="shared" si="181"/>
        <v>-0.38096423429267556</v>
      </c>
      <c r="W677" s="217">
        <f t="shared" si="193"/>
        <v>4.7298722678287763</v>
      </c>
      <c r="X677" s="217">
        <f t="shared" si="194"/>
        <v>4.6460071208113121</v>
      </c>
      <c r="Y677" s="217">
        <f t="shared" si="186"/>
        <v>10.721158363895059</v>
      </c>
      <c r="Z677" s="217">
        <f t="shared" si="187"/>
        <v>-1.7190289983333695</v>
      </c>
      <c r="AA677" s="217">
        <f t="shared" si="195"/>
        <v>4.6460071208113121</v>
      </c>
      <c r="AB677" s="217">
        <f t="shared" si="188"/>
        <v>10.721158363895059</v>
      </c>
      <c r="AC677" s="217">
        <f t="shared" si="189"/>
        <v>-1.7190289983333695</v>
      </c>
      <c r="AD677" s="217">
        <f t="shared" si="190"/>
        <v>4.7606913138543963</v>
      </c>
      <c r="AE677" s="217">
        <f t="shared" si="182"/>
        <v>0.41789292059309702</v>
      </c>
      <c r="AF677" s="217">
        <f t="shared" si="183"/>
        <v>-0.25016262655816845</v>
      </c>
      <c r="AG677" s="217">
        <f t="shared" si="177"/>
        <v>4.7298722678287763</v>
      </c>
      <c r="AH677" s="284">
        <f t="shared" si="184"/>
        <v>2.5473662238327144E-2</v>
      </c>
      <c r="AI677" s="284">
        <f t="shared" si="185"/>
        <v>6.1711376432747933E-2</v>
      </c>
    </row>
    <row r="678" spans="1:35" x14ac:dyDescent="0.25">
      <c r="A678" s="283">
        <v>2036</v>
      </c>
      <c r="B678" s="283">
        <v>2</v>
      </c>
      <c r="C678" s="217">
        <f>VLOOKUP(A678,Annual_Price!A:R,18,FALSE)*C666</f>
        <v>18.126440839542134</v>
      </c>
      <c r="D678" s="217">
        <f>C678/Economics!E678</f>
        <v>4.7606913138543963</v>
      </c>
      <c r="E678" s="217">
        <f t="shared" si="171"/>
        <v>4.6842351851590065</v>
      </c>
      <c r="F678" s="217">
        <f>C678/C$306</f>
        <v>2.0466232621992013</v>
      </c>
      <c r="G678" s="217">
        <f>D678/D$306</f>
        <v>1.0355290208691041</v>
      </c>
      <c r="H678" s="284">
        <f t="shared" si="172"/>
        <v>32.477347885381889</v>
      </c>
      <c r="I678" s="284">
        <f t="shared" si="173"/>
        <v>-6.0072215651286847</v>
      </c>
      <c r="J678" s="284">
        <f t="shared" si="174"/>
        <v>12.828522349431523</v>
      </c>
      <c r="K678" s="284">
        <f t="shared" si="175"/>
        <v>-3.7250326423158238</v>
      </c>
      <c r="L678" s="217">
        <f t="shared" si="191"/>
        <v>17.424346966776962</v>
      </c>
      <c r="M678" s="217">
        <f t="shared" si="191"/>
        <v>4.6248176123415385</v>
      </c>
      <c r="N678" s="284">
        <f t="shared" si="176"/>
        <v>21.128796267651541</v>
      </c>
      <c r="O678" s="217">
        <f t="shared" si="196"/>
        <v>4.7116159664183535</v>
      </c>
      <c r="P678" s="284">
        <f t="shared" si="178"/>
        <v>7.253136009709146</v>
      </c>
      <c r="Q678" s="217">
        <f t="shared" si="179"/>
        <v>1.8155637782932819</v>
      </c>
      <c r="R678" s="284">
        <f t="shared" si="169"/>
        <v>32.710476577007739</v>
      </c>
      <c r="S678" s="284">
        <f t="shared" si="170"/>
        <v>-6.1767088580122902</v>
      </c>
      <c r="T678" s="217">
        <f t="shared" si="192"/>
        <v>4.6588902962951995</v>
      </c>
      <c r="U678" s="217">
        <f t="shared" si="180"/>
        <v>9.4356245337647948</v>
      </c>
      <c r="V678" s="217">
        <f t="shared" si="181"/>
        <v>-0.38096423429267556</v>
      </c>
      <c r="W678" s="217">
        <f t="shared" si="193"/>
        <v>4.7606913138543963</v>
      </c>
      <c r="X678" s="217">
        <f t="shared" si="194"/>
        <v>4.7452817908415863</v>
      </c>
      <c r="Y678" s="217">
        <f t="shared" si="186"/>
        <v>10.820433033925333</v>
      </c>
      <c r="Z678" s="217">
        <f t="shared" si="187"/>
        <v>-1.7190289983333695</v>
      </c>
      <c r="AA678" s="217">
        <f t="shared" si="195"/>
        <v>4.7452817908415863</v>
      </c>
      <c r="AB678" s="217">
        <f t="shared" si="188"/>
        <v>10.820433033925333</v>
      </c>
      <c r="AC678" s="217">
        <f t="shared" si="189"/>
        <v>-1.7190289983333695</v>
      </c>
      <c r="AD678" s="217">
        <f t="shared" si="190"/>
        <v>4.7606913138543963</v>
      </c>
      <c r="AE678" s="217">
        <f t="shared" si="182"/>
        <v>0.41789292059309702</v>
      </c>
      <c r="AF678" s="217">
        <f t="shared" si="183"/>
        <v>-0.38707387456747711</v>
      </c>
      <c r="AG678" s="217">
        <f t="shared" si="177"/>
        <v>4.7606913138543963</v>
      </c>
      <c r="AH678" s="284">
        <f t="shared" si="184"/>
        <v>5.6292708263947056E-2</v>
      </c>
      <c r="AI678" s="284">
        <f t="shared" si="185"/>
        <v>3.1680904086806017E-2</v>
      </c>
    </row>
    <row r="679" spans="1:35" x14ac:dyDescent="0.25">
      <c r="A679" s="283">
        <v>2036</v>
      </c>
      <c r="B679" s="283">
        <v>3</v>
      </c>
      <c r="C679" s="217">
        <f>VLOOKUP(A679,Annual_Price!A:R,18,FALSE)*C667</f>
        <v>18.138193850385434</v>
      </c>
      <c r="D679" s="217">
        <f>C679/Economics!E679</f>
        <v>4.7552167753844374</v>
      </c>
      <c r="E679" s="217">
        <f t="shared" si="171"/>
        <v>4.7485934523558697</v>
      </c>
      <c r="F679" s="217">
        <f>C679/C$307</f>
        <v>2.0199435591617863</v>
      </c>
      <c r="G679" s="217">
        <f>D679/D$307</f>
        <v>1.02218135141751</v>
      </c>
      <c r="H679" s="284">
        <f t="shared" si="172"/>
        <v>32.489100896225189</v>
      </c>
      <c r="I679" s="284">
        <f t="shared" si="173"/>
        <v>-6.0072215651286847</v>
      </c>
      <c r="J679" s="284">
        <f t="shared" si="174"/>
        <v>12.828522349431523</v>
      </c>
      <c r="K679" s="284">
        <f t="shared" si="175"/>
        <v>-3.7305071807857826</v>
      </c>
      <c r="L679" s="217">
        <f t="shared" si="191"/>
        <v>17.486041315978529</v>
      </c>
      <c r="M679" s="217">
        <f t="shared" si="191"/>
        <v>4.6321303272537913</v>
      </c>
      <c r="N679" s="284">
        <f t="shared" si="176"/>
        <v>21.190490616853108</v>
      </c>
      <c r="O679" s="217">
        <f t="shared" si="196"/>
        <v>4.7116159664183535</v>
      </c>
      <c r="P679" s="284">
        <f t="shared" si="178"/>
        <v>7.2604487246213987</v>
      </c>
      <c r="Q679" s="217">
        <f t="shared" si="179"/>
        <v>1.8155637782932819</v>
      </c>
      <c r="R679" s="284">
        <f t="shared" ref="R679:R736" si="197">IF($C679&gt;$C678,(R678+($C679-$C678)),R678)</f>
        <v>32.722229587851039</v>
      </c>
      <c r="S679" s="284">
        <f t="shared" ref="S679:S736" si="198">IF($C679&lt;$C678,(S678+($C679-$C678)),S678)</f>
        <v>-6.1767088580122902</v>
      </c>
      <c r="T679" s="217">
        <f t="shared" si="192"/>
        <v>4.7019805827153647</v>
      </c>
      <c r="U679" s="217">
        <f t="shared" si="180"/>
        <v>9.47871482018496</v>
      </c>
      <c r="V679" s="217">
        <f t="shared" si="181"/>
        <v>-0.38096423429267556</v>
      </c>
      <c r="W679" s="217">
        <f t="shared" si="193"/>
        <v>4.7606913138543963</v>
      </c>
      <c r="X679" s="217">
        <f t="shared" si="194"/>
        <v>4.7579540446194173</v>
      </c>
      <c r="Y679" s="217">
        <f t="shared" si="186"/>
        <v>10.833105287703164</v>
      </c>
      <c r="Z679" s="217">
        <f t="shared" si="187"/>
        <v>-1.7190289983333695</v>
      </c>
      <c r="AA679" s="217">
        <f t="shared" si="195"/>
        <v>4.7579540446194173</v>
      </c>
      <c r="AB679" s="217">
        <f t="shared" si="188"/>
        <v>10.833105287703164</v>
      </c>
      <c r="AC679" s="217">
        <f t="shared" si="189"/>
        <v>-1.7190289983333695</v>
      </c>
      <c r="AD679" s="217">
        <f t="shared" si="190"/>
        <v>4.7606913138543963</v>
      </c>
      <c r="AE679" s="217">
        <f t="shared" si="182"/>
        <v>0.41789292059309702</v>
      </c>
      <c r="AF679" s="217">
        <f t="shared" si="183"/>
        <v>-0.42336745906305584</v>
      </c>
      <c r="AG679" s="217">
        <f t="shared" si="177"/>
        <v>4.7606913138543963</v>
      </c>
      <c r="AH679" s="284">
        <f t="shared" si="184"/>
        <v>6.1683042989446157E-2</v>
      </c>
      <c r="AI679" s="284">
        <f t="shared" si="185"/>
        <v>2.6069535957571333E-2</v>
      </c>
    </row>
    <row r="680" spans="1:35" x14ac:dyDescent="0.25">
      <c r="A680" s="283">
        <v>2036</v>
      </c>
      <c r="B680" s="283">
        <v>4</v>
      </c>
      <c r="C680" s="217">
        <f>VLOOKUP(A680,Annual_Price!A:R,18,FALSE)*C668</f>
        <v>18.089201500069365</v>
      </c>
      <c r="D680" s="217">
        <f>C680/Economics!E680</f>
        <v>4.7331863076584879</v>
      </c>
      <c r="E680" s="217">
        <f t="shared" si="171"/>
        <v>4.7496981322991081</v>
      </c>
      <c r="F680" s="217">
        <f>C680/C$308</f>
        <v>2.0192162453005906</v>
      </c>
      <c r="G680" s="217">
        <f>D680/D$308</f>
        <v>1.0232268136416371</v>
      </c>
      <c r="H680" s="284">
        <f t="shared" si="172"/>
        <v>32.489100896225189</v>
      </c>
      <c r="I680" s="284">
        <f t="shared" si="173"/>
        <v>-6.0562139154447543</v>
      </c>
      <c r="J680" s="284">
        <f t="shared" si="174"/>
        <v>12.828522349431523</v>
      </c>
      <c r="K680" s="284">
        <f t="shared" si="175"/>
        <v>-3.7525376485117321</v>
      </c>
      <c r="L680" s="217">
        <f t="shared" si="191"/>
        <v>17.547569025039763</v>
      </c>
      <c r="M680" s="217">
        <f t="shared" si="191"/>
        <v>4.6394218497407964</v>
      </c>
      <c r="N680" s="284">
        <f t="shared" si="176"/>
        <v>21.252018325914342</v>
      </c>
      <c r="O680" s="217">
        <f t="shared" si="196"/>
        <v>4.7116159664183535</v>
      </c>
      <c r="P680" s="284">
        <f t="shared" si="178"/>
        <v>7.2677402471084038</v>
      </c>
      <c r="Q680" s="217">
        <f t="shared" si="179"/>
        <v>1.8155637782932819</v>
      </c>
      <c r="R680" s="284">
        <f t="shared" si="197"/>
        <v>32.722229587851039</v>
      </c>
      <c r="S680" s="284">
        <f t="shared" si="198"/>
        <v>-6.2257012083283598</v>
      </c>
      <c r="T680" s="217">
        <f t="shared" si="192"/>
        <v>4.7447416661815245</v>
      </c>
      <c r="U680" s="217">
        <f t="shared" si="180"/>
        <v>9.521475903651119</v>
      </c>
      <c r="V680" s="217">
        <f t="shared" si="181"/>
        <v>-0.38096423429267556</v>
      </c>
      <c r="W680" s="217">
        <f t="shared" si="193"/>
        <v>4.7606913138543963</v>
      </c>
      <c r="X680" s="217">
        <f t="shared" si="194"/>
        <v>4.7442015415214627</v>
      </c>
      <c r="Y680" s="217">
        <f t="shared" si="186"/>
        <v>10.833105287703164</v>
      </c>
      <c r="Z680" s="217">
        <f t="shared" si="187"/>
        <v>-1.7327815014313241</v>
      </c>
      <c r="AA680" s="217">
        <f t="shared" si="195"/>
        <v>4.7442015415214627</v>
      </c>
      <c r="AB680" s="217">
        <f t="shared" si="188"/>
        <v>10.833105287703164</v>
      </c>
      <c r="AC680" s="217">
        <f t="shared" si="189"/>
        <v>-1.7327815014313241</v>
      </c>
      <c r="AD680" s="217">
        <f t="shared" si="190"/>
        <v>4.7606913138543963</v>
      </c>
      <c r="AE680" s="217">
        <f t="shared" si="182"/>
        <v>0.41789292059309702</v>
      </c>
      <c r="AF680" s="217">
        <f t="shared" si="183"/>
        <v>-0.43992338831904654</v>
      </c>
      <c r="AG680" s="217">
        <f t="shared" si="177"/>
        <v>4.7606913138543963</v>
      </c>
      <c r="AH680" s="284">
        <f t="shared" si="184"/>
        <v>8.3696032587717184E-2</v>
      </c>
      <c r="AI680" s="284">
        <f t="shared" si="185"/>
        <v>3.8022372563508711E-3</v>
      </c>
    </row>
    <row r="681" spans="1:35" x14ac:dyDescent="0.25">
      <c r="A681" s="283">
        <v>2036</v>
      </c>
      <c r="B681" s="283">
        <v>5</v>
      </c>
      <c r="C681" s="217">
        <f>VLOOKUP(A681,Annual_Price!A:R,18,FALSE)*C669</f>
        <v>18.003998163255766</v>
      </c>
      <c r="D681" s="217">
        <f>C681/Economics!E681</f>
        <v>4.7019146488915711</v>
      </c>
      <c r="E681" s="217">
        <f t="shared" si="171"/>
        <v>4.7301059106448315</v>
      </c>
      <c r="F681" s="217">
        <f>C681/C$309</f>
        <v>2.0129334453551997</v>
      </c>
      <c r="G681" s="217">
        <f>D681/D$309</f>
        <v>1.022803125788486</v>
      </c>
      <c r="H681" s="284">
        <f t="shared" si="172"/>
        <v>32.489100896225189</v>
      </c>
      <c r="I681" s="284">
        <f t="shared" si="173"/>
        <v>-6.1414172522583534</v>
      </c>
      <c r="J681" s="284">
        <f t="shared" si="174"/>
        <v>12.828522349431523</v>
      </c>
      <c r="K681" s="284">
        <f t="shared" si="175"/>
        <v>-3.7838093072786489</v>
      </c>
      <c r="L681" s="217">
        <f t="shared" si="191"/>
        <v>17.60880692771466</v>
      </c>
      <c r="M681" s="217">
        <f t="shared" si="191"/>
        <v>4.6466746376614365</v>
      </c>
      <c r="N681" s="284">
        <f t="shared" si="176"/>
        <v>21.313256228589239</v>
      </c>
      <c r="O681" s="217">
        <f t="shared" si="196"/>
        <v>4.7116159664183535</v>
      </c>
      <c r="P681" s="284">
        <f t="shared" si="178"/>
        <v>7.2749930350290439</v>
      </c>
      <c r="Q681" s="217">
        <f t="shared" si="179"/>
        <v>1.8155637782932819</v>
      </c>
      <c r="R681" s="284">
        <f t="shared" si="197"/>
        <v>32.722229587851039</v>
      </c>
      <c r="S681" s="284">
        <f t="shared" si="198"/>
        <v>-6.310904545141959</v>
      </c>
      <c r="T681" s="217">
        <f t="shared" si="192"/>
        <v>4.7377522614472234</v>
      </c>
      <c r="U681" s="217">
        <f t="shared" si="180"/>
        <v>9.521475903651119</v>
      </c>
      <c r="V681" s="217">
        <f t="shared" si="181"/>
        <v>-0.38795363902697666</v>
      </c>
      <c r="W681" s="217">
        <f t="shared" si="193"/>
        <v>4.7606913138543963</v>
      </c>
      <c r="X681" s="217">
        <f t="shared" si="194"/>
        <v>4.7175504782750295</v>
      </c>
      <c r="Y681" s="217">
        <f t="shared" si="186"/>
        <v>10.833105287703164</v>
      </c>
      <c r="Z681" s="217">
        <f t="shared" si="187"/>
        <v>-1.7594325646777573</v>
      </c>
      <c r="AA681" s="217">
        <f t="shared" si="195"/>
        <v>4.7175504782750295</v>
      </c>
      <c r="AB681" s="217">
        <f t="shared" si="188"/>
        <v>10.833105287703164</v>
      </c>
      <c r="AC681" s="217">
        <f t="shared" si="189"/>
        <v>-1.7594325646777573</v>
      </c>
      <c r="AD681" s="217">
        <f t="shared" si="190"/>
        <v>4.7606913138543963</v>
      </c>
      <c r="AE681" s="217">
        <f t="shared" si="182"/>
        <v>0.41789292059309702</v>
      </c>
      <c r="AF681" s="217">
        <f t="shared" si="183"/>
        <v>-0.44916457936001386</v>
      </c>
      <c r="AG681" s="217">
        <f t="shared" si="177"/>
        <v>4.7606913138543963</v>
      </c>
      <c r="AH681" s="284">
        <f t="shared" si="184"/>
        <v>8.7973612350753072E-2</v>
      </c>
      <c r="AI681" s="284">
        <f t="shared" si="185"/>
        <v>-9.4015730306740153E-4</v>
      </c>
    </row>
    <row r="682" spans="1:35" x14ac:dyDescent="0.25">
      <c r="A682" s="283">
        <v>2036</v>
      </c>
      <c r="B682" s="283">
        <v>6</v>
      </c>
      <c r="C682" s="217">
        <f>VLOOKUP(A682,Annual_Price!A:R,18,FALSE)*C670</f>
        <v>17.986643777342106</v>
      </c>
      <c r="D682" s="217">
        <f>C682/Economics!E682</f>
        <v>4.6880842554646485</v>
      </c>
      <c r="E682" s="217">
        <f t="shared" si="171"/>
        <v>4.7077284040049028</v>
      </c>
      <c r="F682" s="217">
        <f>C682/C$310</f>
        <v>2.0131866720621718</v>
      </c>
      <c r="G682" s="217">
        <f>D682/D$310</f>
        <v>1.026483280753278</v>
      </c>
      <c r="H682" s="284">
        <f t="shared" si="172"/>
        <v>32.489100896225189</v>
      </c>
      <c r="I682" s="284">
        <f t="shared" si="173"/>
        <v>-6.1587716381720128</v>
      </c>
      <c r="J682" s="284">
        <f t="shared" si="174"/>
        <v>12.828522349431523</v>
      </c>
      <c r="K682" s="284">
        <f t="shared" si="175"/>
        <v>-3.7976397007055716</v>
      </c>
      <c r="L682" s="217">
        <f t="shared" si="191"/>
        <v>17.66998580204563</v>
      </c>
      <c r="M682" s="217">
        <f t="shared" si="191"/>
        <v>4.6539133439755522</v>
      </c>
      <c r="N682" s="284">
        <f t="shared" si="176"/>
        <v>21.374435102920209</v>
      </c>
      <c r="O682" s="217">
        <f t="shared" si="196"/>
        <v>4.7116159664183535</v>
      </c>
      <c r="P682" s="284">
        <f t="shared" si="178"/>
        <v>7.2822317413431596</v>
      </c>
      <c r="Q682" s="217">
        <f t="shared" si="179"/>
        <v>1.8155637782932819</v>
      </c>
      <c r="R682" s="284">
        <f t="shared" si="197"/>
        <v>32.722229587851039</v>
      </c>
      <c r="S682" s="284">
        <f t="shared" si="198"/>
        <v>-6.3282589310556183</v>
      </c>
      <c r="T682" s="217">
        <f t="shared" si="192"/>
        <v>4.719600496849786</v>
      </c>
      <c r="U682" s="217">
        <f t="shared" si="180"/>
        <v>9.521475903651119</v>
      </c>
      <c r="V682" s="217">
        <f t="shared" si="181"/>
        <v>-0.40610540362441405</v>
      </c>
      <c r="W682" s="217">
        <f t="shared" si="193"/>
        <v>4.7606913138543963</v>
      </c>
      <c r="X682" s="217">
        <f t="shared" si="194"/>
        <v>4.6949994521781093</v>
      </c>
      <c r="Y682" s="217">
        <f t="shared" si="186"/>
        <v>10.833105287703164</v>
      </c>
      <c r="Z682" s="217">
        <f t="shared" si="187"/>
        <v>-1.7819835907746775</v>
      </c>
      <c r="AA682" s="217">
        <f t="shared" si="195"/>
        <v>4.6949994521781093</v>
      </c>
      <c r="AB682" s="217">
        <f t="shared" si="188"/>
        <v>10.833105287703164</v>
      </c>
      <c r="AC682" s="217">
        <f t="shared" si="189"/>
        <v>-1.7819835907746775</v>
      </c>
      <c r="AD682" s="217">
        <f t="shared" si="190"/>
        <v>4.7606913138543963</v>
      </c>
      <c r="AE682" s="217">
        <f t="shared" si="182"/>
        <v>0.41789292059309702</v>
      </c>
      <c r="AF682" s="217">
        <f t="shared" si="183"/>
        <v>-0.43172331402001962</v>
      </c>
      <c r="AG682" s="217">
        <f t="shared" si="177"/>
        <v>4.7606913138543963</v>
      </c>
      <c r="AH682" s="284">
        <f t="shared" si="184"/>
        <v>8.7973612350753072E-2</v>
      </c>
      <c r="AI682" s="284">
        <f t="shared" si="185"/>
        <v>-1.1091365813760135E-3</v>
      </c>
    </row>
    <row r="683" spans="1:35" x14ac:dyDescent="0.25">
      <c r="A683" s="283">
        <v>2036</v>
      </c>
      <c r="B683" s="283">
        <v>7</v>
      </c>
      <c r="C683" s="217">
        <f>VLOOKUP(A683,Annual_Price!A:R,18,FALSE)*C671</f>
        <v>17.980113806232826</v>
      </c>
      <c r="D683" s="217">
        <f>C683/Economics!E683</f>
        <v>4.6774988511149118</v>
      </c>
      <c r="E683" s="217">
        <f t="shared" si="171"/>
        <v>4.6891659184903771</v>
      </c>
      <c r="F683" s="217">
        <f>C683/C$311</f>
        <v>2.0063087599350906</v>
      </c>
      <c r="G683" s="217">
        <f>D683/D$311</f>
        <v>1.0261303572781053</v>
      </c>
      <c r="H683" s="284">
        <f t="shared" si="172"/>
        <v>32.489100896225189</v>
      </c>
      <c r="I683" s="284">
        <f t="shared" si="173"/>
        <v>-6.1653016092812933</v>
      </c>
      <c r="J683" s="284">
        <f t="shared" si="174"/>
        <v>12.828522349431523</v>
      </c>
      <c r="K683" s="284">
        <f t="shared" si="175"/>
        <v>-3.8082251050553082</v>
      </c>
      <c r="L683" s="217">
        <f t="shared" si="191"/>
        <v>17.731142465658092</v>
      </c>
      <c r="M683" s="217">
        <f t="shared" si="191"/>
        <v>4.6611407269565133</v>
      </c>
      <c r="N683" s="284">
        <f t="shared" si="176"/>
        <v>21.435591766532671</v>
      </c>
      <c r="O683" s="217">
        <f t="shared" si="196"/>
        <v>4.7116159664183535</v>
      </c>
      <c r="P683" s="284">
        <f t="shared" si="178"/>
        <v>7.2894591243241207</v>
      </c>
      <c r="Q683" s="217">
        <f t="shared" si="179"/>
        <v>1.8155637782932819</v>
      </c>
      <c r="R683" s="284">
        <f t="shared" si="197"/>
        <v>32.722229587851039</v>
      </c>
      <c r="S683" s="284">
        <f t="shared" si="198"/>
        <v>-6.3347889021648989</v>
      </c>
      <c r="T683" s="217">
        <f t="shared" si="192"/>
        <v>4.7001710157824048</v>
      </c>
      <c r="U683" s="217">
        <f t="shared" si="180"/>
        <v>9.521475903651119</v>
      </c>
      <c r="V683" s="217">
        <f t="shared" si="181"/>
        <v>-0.42553488469179523</v>
      </c>
      <c r="W683" s="217">
        <f t="shared" si="193"/>
        <v>4.7606913138543963</v>
      </c>
      <c r="X683" s="217">
        <f t="shared" si="194"/>
        <v>4.6827915532897801</v>
      </c>
      <c r="Y683" s="217">
        <f t="shared" si="186"/>
        <v>10.833105287703164</v>
      </c>
      <c r="Z683" s="217">
        <f t="shared" si="187"/>
        <v>-1.7941914896630067</v>
      </c>
      <c r="AA683" s="217">
        <f t="shared" si="195"/>
        <v>4.6827915532897801</v>
      </c>
      <c r="AB683" s="217">
        <f t="shared" si="188"/>
        <v>10.833105287703164</v>
      </c>
      <c r="AC683" s="217">
        <f t="shared" si="189"/>
        <v>-1.7941914896630067</v>
      </c>
      <c r="AD683" s="217">
        <f t="shared" si="190"/>
        <v>4.7606913138543963</v>
      </c>
      <c r="AE683" s="217">
        <f t="shared" si="182"/>
        <v>0.41789292059309702</v>
      </c>
      <c r="AF683" s="217">
        <f t="shared" si="183"/>
        <v>-0.42847832494283367</v>
      </c>
      <c r="AG683" s="217">
        <f t="shared" si="177"/>
        <v>4.7606913138543963</v>
      </c>
      <c r="AH683" s="284">
        <f t="shared" si="184"/>
        <v>8.7973612350753072E-2</v>
      </c>
      <c r="AI683" s="284">
        <f t="shared" si="185"/>
        <v>-1.2450165792081691E-3</v>
      </c>
    </row>
    <row r="684" spans="1:35" x14ac:dyDescent="0.25">
      <c r="A684" s="283">
        <v>2036</v>
      </c>
      <c r="B684" s="283">
        <v>8</v>
      </c>
      <c r="C684" s="217">
        <f>VLOOKUP(A684,Annual_Price!A:R,18,FALSE)*C672</f>
        <v>17.992151518412459</v>
      </c>
      <c r="D684" s="217">
        <f>C684/Economics!E684</f>
        <v>4.6716471520389291</v>
      </c>
      <c r="E684" s="217">
        <f t="shared" si="171"/>
        <v>4.6790767528728301</v>
      </c>
      <c r="F684" s="217">
        <f>C684/C$312</f>
        <v>2.0037756082018356</v>
      </c>
      <c r="G684" s="217">
        <f>D684/D$312</f>
        <v>1.0270345730010757</v>
      </c>
      <c r="H684" s="284">
        <f t="shared" si="172"/>
        <v>32.501138608404823</v>
      </c>
      <c r="I684" s="284">
        <f t="shared" si="173"/>
        <v>-6.1653016092812933</v>
      </c>
      <c r="J684" s="284">
        <f t="shared" si="174"/>
        <v>12.828522349431523</v>
      </c>
      <c r="K684" s="284">
        <f t="shared" si="175"/>
        <v>-3.8140768041312909</v>
      </c>
      <c r="L684" s="217">
        <f t="shared" si="191"/>
        <v>17.792340073745237</v>
      </c>
      <c r="M684" s="217">
        <f t="shared" si="191"/>
        <v>4.6683620245636392</v>
      </c>
      <c r="N684" s="284">
        <f t="shared" si="176"/>
        <v>21.496789374619816</v>
      </c>
      <c r="O684" s="217">
        <f t="shared" si="196"/>
        <v>4.7116159664183535</v>
      </c>
      <c r="P684" s="284">
        <f t="shared" si="178"/>
        <v>7.2966804219312467</v>
      </c>
      <c r="Q684" s="217">
        <f t="shared" si="179"/>
        <v>1.8155637782932819</v>
      </c>
      <c r="R684" s="284">
        <f t="shared" si="197"/>
        <v>32.734267300030673</v>
      </c>
      <c r="S684" s="284">
        <f t="shared" si="198"/>
        <v>-6.3347889021648989</v>
      </c>
      <c r="T684" s="217">
        <f t="shared" si="192"/>
        <v>4.6847862268775149</v>
      </c>
      <c r="U684" s="217">
        <f t="shared" si="180"/>
        <v>9.521475903651119</v>
      </c>
      <c r="V684" s="217">
        <f t="shared" si="181"/>
        <v>-0.44091967359668516</v>
      </c>
      <c r="W684" s="217">
        <f t="shared" si="193"/>
        <v>4.7606913138543963</v>
      </c>
      <c r="X684" s="217">
        <f t="shared" si="194"/>
        <v>4.6745730015769205</v>
      </c>
      <c r="Y684" s="217">
        <f t="shared" si="186"/>
        <v>10.833105287703164</v>
      </c>
      <c r="Z684" s="217">
        <f t="shared" si="187"/>
        <v>-1.8024100413758664</v>
      </c>
      <c r="AA684" s="217">
        <f t="shared" si="195"/>
        <v>4.6745730015769205</v>
      </c>
      <c r="AB684" s="217">
        <f t="shared" si="188"/>
        <v>10.833105287703164</v>
      </c>
      <c r="AC684" s="217">
        <f t="shared" si="189"/>
        <v>-1.8024100413758664</v>
      </c>
      <c r="AD684" s="217">
        <f t="shared" si="190"/>
        <v>4.7606913138543963</v>
      </c>
      <c r="AE684" s="217">
        <f t="shared" si="182"/>
        <v>0.41789292059309702</v>
      </c>
      <c r="AF684" s="217">
        <f t="shared" si="183"/>
        <v>-0.42374461966907973</v>
      </c>
      <c r="AG684" s="217">
        <f t="shared" si="177"/>
        <v>4.7606913138543963</v>
      </c>
      <c r="AH684" s="284">
        <f t="shared" si="184"/>
        <v>8.7973612350753072E-2</v>
      </c>
      <c r="AI684" s="284">
        <f t="shared" si="185"/>
        <v>-1.3180410652458008E-3</v>
      </c>
    </row>
    <row r="685" spans="1:35" x14ac:dyDescent="0.25">
      <c r="A685" s="283">
        <v>2036</v>
      </c>
      <c r="B685" s="283">
        <v>9</v>
      </c>
      <c r="C685" s="217">
        <f>VLOOKUP(A685,Annual_Price!A:R,18,FALSE)*C673</f>
        <v>17.97994551307691</v>
      </c>
      <c r="D685" s="217">
        <f>C685/Economics!E685</f>
        <v>4.6595647516623746</v>
      </c>
      <c r="E685" s="217">
        <f t="shared" si="171"/>
        <v>4.6695702516054052</v>
      </c>
      <c r="F685" s="217">
        <f>C685/C$313</f>
        <v>2.0071961117612593</v>
      </c>
      <c r="G685" s="217">
        <f>D685/D$313</f>
        <v>1.0299391561465092</v>
      </c>
      <c r="H685" s="284">
        <f t="shared" si="172"/>
        <v>32.501138608404823</v>
      </c>
      <c r="I685" s="284">
        <f t="shared" si="173"/>
        <v>-6.1775076146168431</v>
      </c>
      <c r="J685" s="284">
        <f t="shared" si="174"/>
        <v>12.828522349431523</v>
      </c>
      <c r="K685" s="284">
        <f t="shared" si="175"/>
        <v>-3.8261592045078454</v>
      </c>
      <c r="L685" s="217">
        <f t="shared" si="191"/>
        <v>17.853496164933741</v>
      </c>
      <c r="M685" s="217">
        <f t="shared" si="191"/>
        <v>4.6755627712369412</v>
      </c>
      <c r="N685" s="284">
        <f t="shared" si="176"/>
        <v>21.55794546580832</v>
      </c>
      <c r="O685" s="217">
        <f t="shared" si="196"/>
        <v>4.7116159664183535</v>
      </c>
      <c r="P685" s="284">
        <f t="shared" si="178"/>
        <v>7.3038811686045486</v>
      </c>
      <c r="Q685" s="217">
        <f t="shared" si="179"/>
        <v>1.8155637782932819</v>
      </c>
      <c r="R685" s="284">
        <f t="shared" si="197"/>
        <v>32.734267300030673</v>
      </c>
      <c r="S685" s="284">
        <f t="shared" si="198"/>
        <v>-6.3469949075004486</v>
      </c>
      <c r="T685" s="217">
        <f t="shared" si="192"/>
        <v>4.6741987525702164</v>
      </c>
      <c r="U685" s="217">
        <f t="shared" si="180"/>
        <v>9.521475903651119</v>
      </c>
      <c r="V685" s="217">
        <f t="shared" si="181"/>
        <v>-0.45150714790398361</v>
      </c>
      <c r="W685" s="217">
        <f t="shared" si="193"/>
        <v>4.7606913138543963</v>
      </c>
      <c r="X685" s="217">
        <f t="shared" si="194"/>
        <v>4.6656059518506519</v>
      </c>
      <c r="Y685" s="217">
        <f t="shared" si="186"/>
        <v>10.833105287703164</v>
      </c>
      <c r="Z685" s="217">
        <f t="shared" si="187"/>
        <v>-1.811377091102135</v>
      </c>
      <c r="AA685" s="217">
        <f t="shared" si="195"/>
        <v>4.6656059518506519</v>
      </c>
      <c r="AB685" s="217">
        <f t="shared" si="188"/>
        <v>10.833105287703164</v>
      </c>
      <c r="AC685" s="217">
        <f t="shared" si="189"/>
        <v>-1.811377091102135</v>
      </c>
      <c r="AD685" s="217">
        <f t="shared" si="190"/>
        <v>4.7606913138543963</v>
      </c>
      <c r="AE685" s="217">
        <f t="shared" si="182"/>
        <v>0.41789292059309702</v>
      </c>
      <c r="AF685" s="217">
        <f t="shared" si="183"/>
        <v>-0.42997532096965152</v>
      </c>
      <c r="AG685" s="217">
        <f t="shared" si="177"/>
        <v>4.7606913138543963</v>
      </c>
      <c r="AH685" s="284">
        <f t="shared" si="184"/>
        <v>8.7973612350753072E-2</v>
      </c>
      <c r="AI685" s="284">
        <f t="shared" si="185"/>
        <v>-1.5646522711341149E-3</v>
      </c>
    </row>
    <row r="686" spans="1:35" x14ac:dyDescent="0.25">
      <c r="A686" s="283">
        <v>2036</v>
      </c>
      <c r="B686" s="283">
        <v>10</v>
      </c>
      <c r="C686" s="217">
        <f>VLOOKUP(A686,Annual_Price!A:R,18,FALSE)*C674</f>
        <v>18.056354031189425</v>
      </c>
      <c r="D686" s="217">
        <f>C686/Economics!E686</f>
        <v>4.6705797864781466</v>
      </c>
      <c r="E686" s="217">
        <f t="shared" si="171"/>
        <v>4.6672638967264835</v>
      </c>
      <c r="F686" s="217">
        <f>C686/C$314</f>
        <v>2.0279320599919699</v>
      </c>
      <c r="G686" s="217">
        <f>D686/D$314</f>
        <v>1.0408994115528165</v>
      </c>
      <c r="H686" s="284">
        <f t="shared" si="172"/>
        <v>32.577547126517338</v>
      </c>
      <c r="I686" s="284">
        <f t="shared" si="173"/>
        <v>-6.1775076146168431</v>
      </c>
      <c r="J686" s="284">
        <f t="shared" si="174"/>
        <v>12.839537384247295</v>
      </c>
      <c r="K686" s="284">
        <f t="shared" si="175"/>
        <v>-3.8261592045078454</v>
      </c>
      <c r="L686" s="217">
        <f t="shared" si="191"/>
        <v>17.91491214825027</v>
      </c>
      <c r="M686" s="217">
        <f t="shared" si="191"/>
        <v>4.6827711428228591</v>
      </c>
      <c r="N686" s="284">
        <f t="shared" si="176"/>
        <v>21.619361449124849</v>
      </c>
      <c r="O686" s="217">
        <f t="shared" si="196"/>
        <v>4.7116159664183535</v>
      </c>
      <c r="P686" s="284">
        <f t="shared" si="178"/>
        <v>7.3110895401904665</v>
      </c>
      <c r="Q686" s="217">
        <f t="shared" si="179"/>
        <v>1.8155637782932819</v>
      </c>
      <c r="R686" s="284">
        <f t="shared" si="197"/>
        <v>32.810675818143189</v>
      </c>
      <c r="S686" s="284">
        <f t="shared" si="198"/>
        <v>-6.3469949075004486</v>
      </c>
      <c r="T686" s="217">
        <f t="shared" si="192"/>
        <v>4.669822635323591</v>
      </c>
      <c r="U686" s="217">
        <f t="shared" si="180"/>
        <v>9.521475903651119</v>
      </c>
      <c r="V686" s="217">
        <f t="shared" si="181"/>
        <v>-0.45588326515060906</v>
      </c>
      <c r="W686" s="217">
        <f t="shared" si="193"/>
        <v>4.7606913138543963</v>
      </c>
      <c r="X686" s="217">
        <f t="shared" si="194"/>
        <v>4.6650722690702606</v>
      </c>
      <c r="Y686" s="217">
        <f t="shared" si="186"/>
        <v>10.833105287703164</v>
      </c>
      <c r="Z686" s="217">
        <f t="shared" si="187"/>
        <v>-1.8119107738825262</v>
      </c>
      <c r="AA686" s="217">
        <f t="shared" si="195"/>
        <v>4.6650722690702606</v>
      </c>
      <c r="AB686" s="217">
        <f t="shared" si="188"/>
        <v>10.833105287703164</v>
      </c>
      <c r="AC686" s="217">
        <f t="shared" si="189"/>
        <v>-1.8119107738825262</v>
      </c>
      <c r="AD686" s="217">
        <f t="shared" si="190"/>
        <v>4.7606913138543963</v>
      </c>
      <c r="AE686" s="217">
        <f t="shared" si="182"/>
        <v>0.41789292059309702</v>
      </c>
      <c r="AF686" s="217">
        <f t="shared" si="183"/>
        <v>-0.40687788577732498</v>
      </c>
      <c r="AG686" s="217">
        <f t="shared" si="177"/>
        <v>4.7606913138543963</v>
      </c>
      <c r="AH686" s="284">
        <f t="shared" si="184"/>
        <v>8.7973612350753072E-2</v>
      </c>
      <c r="AI686" s="284">
        <f t="shared" si="185"/>
        <v>-1.473153319737186E-3</v>
      </c>
    </row>
    <row r="687" spans="1:35" x14ac:dyDescent="0.25">
      <c r="A687" s="283">
        <v>2036</v>
      </c>
      <c r="B687" s="283">
        <v>11</v>
      </c>
      <c r="C687" s="217">
        <f>VLOOKUP(A687,Annual_Price!A:R,18,FALSE)*C675</f>
        <v>18.086767694561289</v>
      </c>
      <c r="D687" s="217">
        <f>C687/Economics!E687</f>
        <v>4.6690985280994353</v>
      </c>
      <c r="E687" s="217">
        <f t="shared" si="171"/>
        <v>4.6664143554133188</v>
      </c>
      <c r="F687" s="217">
        <f>C687/C$315</f>
        <v>2.0066111483427567</v>
      </c>
      <c r="G687" s="217">
        <f>D687/D$315</f>
        <v>1.0297087872399853</v>
      </c>
      <c r="H687" s="284">
        <f t="shared" si="172"/>
        <v>32.607960789889205</v>
      </c>
      <c r="I687" s="284">
        <f t="shared" si="173"/>
        <v>-6.1775076146168431</v>
      </c>
      <c r="J687" s="284">
        <f t="shared" si="174"/>
        <v>12.839537384247295</v>
      </c>
      <c r="K687" s="284">
        <f t="shared" si="175"/>
        <v>-3.8276404628865568</v>
      </c>
      <c r="L687" s="217">
        <f t="shared" si="191"/>
        <v>17.976431579086668</v>
      </c>
      <c r="M687" s="217">
        <f t="shared" si="191"/>
        <v>4.6899580510224963</v>
      </c>
      <c r="N687" s="284">
        <f t="shared" si="176"/>
        <v>21.680880879961247</v>
      </c>
      <c r="O687" s="217">
        <f t="shared" si="196"/>
        <v>4.7116159664183535</v>
      </c>
      <c r="P687" s="284">
        <f t="shared" si="178"/>
        <v>7.3182764483901037</v>
      </c>
      <c r="Q687" s="217">
        <f t="shared" si="179"/>
        <v>1.8155637782932819</v>
      </c>
      <c r="R687" s="284">
        <f t="shared" si="197"/>
        <v>32.841089481515056</v>
      </c>
      <c r="S687" s="284">
        <f t="shared" si="198"/>
        <v>-6.3469949075004486</v>
      </c>
      <c r="T687" s="217">
        <f t="shared" si="192"/>
        <v>4.6677225545697212</v>
      </c>
      <c r="U687" s="217">
        <f t="shared" si="180"/>
        <v>9.521475903651119</v>
      </c>
      <c r="V687" s="217">
        <f t="shared" si="181"/>
        <v>-0.45798334590447887</v>
      </c>
      <c r="W687" s="217">
        <f t="shared" si="193"/>
        <v>4.7606913138543963</v>
      </c>
      <c r="X687" s="217">
        <f t="shared" si="194"/>
        <v>4.6698391572887914</v>
      </c>
      <c r="Y687" s="217">
        <f t="shared" si="186"/>
        <v>10.837872175921696</v>
      </c>
      <c r="Z687" s="217">
        <f t="shared" si="187"/>
        <v>-1.8119107738825262</v>
      </c>
      <c r="AA687" s="217">
        <f t="shared" si="195"/>
        <v>4.6698391572887914</v>
      </c>
      <c r="AB687" s="217">
        <f t="shared" si="188"/>
        <v>10.837872175921696</v>
      </c>
      <c r="AC687" s="217">
        <f t="shared" si="189"/>
        <v>-1.8119107738825262</v>
      </c>
      <c r="AD687" s="217">
        <f t="shared" si="190"/>
        <v>4.7606913138543963</v>
      </c>
      <c r="AE687" s="217">
        <f t="shared" si="182"/>
        <v>0.41789292059309702</v>
      </c>
      <c r="AF687" s="217">
        <f t="shared" si="183"/>
        <v>-0.4193741789718084</v>
      </c>
      <c r="AG687" s="217">
        <f t="shared" si="177"/>
        <v>4.7606913138543963</v>
      </c>
      <c r="AH687" s="284">
        <f t="shared" si="184"/>
        <v>8.7973612350753072E-2</v>
      </c>
      <c r="AI687" s="284">
        <f t="shared" si="185"/>
        <v>-1.7307139550952755E-3</v>
      </c>
    </row>
    <row r="688" spans="1:35" x14ac:dyDescent="0.25">
      <c r="A688" s="283">
        <v>2036</v>
      </c>
      <c r="B688" s="283">
        <v>12</v>
      </c>
      <c r="C688" s="217">
        <f>VLOOKUP(A688,Annual_Price!A:R,18,FALSE)*C676</f>
        <v>18.03932254894908</v>
      </c>
      <c r="D688" s="217">
        <f>C688/Economics!E688</f>
        <v>4.6477025436333195</v>
      </c>
      <c r="E688" s="217">
        <f t="shared" si="171"/>
        <v>4.6624602860703002</v>
      </c>
      <c r="F688" s="217">
        <f>C688/C$316</f>
        <v>2.0379336530145653</v>
      </c>
      <c r="G688" s="217">
        <f>D688/D$316</f>
        <v>1.045365901901582</v>
      </c>
      <c r="H688" s="284">
        <f t="shared" si="172"/>
        <v>32.607960789889205</v>
      </c>
      <c r="I688" s="284">
        <f t="shared" si="173"/>
        <v>-6.2249527602290513</v>
      </c>
      <c r="J688" s="284">
        <f t="shared" si="174"/>
        <v>12.839537384247295</v>
      </c>
      <c r="K688" s="284">
        <f t="shared" si="175"/>
        <v>-3.8490364473526726</v>
      </c>
      <c r="L688" s="217">
        <f t="shared" si="191"/>
        <v>18.037789632367748</v>
      </c>
      <c r="M688" s="217">
        <f t="shared" si="191"/>
        <v>4.697088098509119</v>
      </c>
      <c r="N688" s="284">
        <f t="shared" si="176"/>
        <v>21.742238933242326</v>
      </c>
      <c r="O688" s="217">
        <f t="shared" si="196"/>
        <v>4.7116159664183535</v>
      </c>
      <c r="P688" s="284">
        <f t="shared" si="178"/>
        <v>7.3254064958767264</v>
      </c>
      <c r="Q688" s="217">
        <f t="shared" si="179"/>
        <v>1.8155637782932819</v>
      </c>
      <c r="R688" s="284">
        <f t="shared" si="197"/>
        <v>32.841089481515056</v>
      </c>
      <c r="S688" s="284">
        <f t="shared" si="198"/>
        <v>-6.3944400531126568</v>
      </c>
      <c r="T688" s="217">
        <f t="shared" si="192"/>
        <v>4.6617364024683186</v>
      </c>
      <c r="U688" s="217">
        <f t="shared" si="180"/>
        <v>9.521475903651119</v>
      </c>
      <c r="V688" s="217">
        <f t="shared" si="181"/>
        <v>-0.4639694980058815</v>
      </c>
      <c r="W688" s="217">
        <f t="shared" si="193"/>
        <v>4.7606913138543963</v>
      </c>
      <c r="X688" s="217">
        <f t="shared" si="194"/>
        <v>4.6584005358663774</v>
      </c>
      <c r="Y688" s="217">
        <f t="shared" si="186"/>
        <v>10.837872175921696</v>
      </c>
      <c r="Z688" s="217">
        <f t="shared" si="187"/>
        <v>-1.8233493953049402</v>
      </c>
      <c r="AA688" s="217">
        <f t="shared" si="195"/>
        <v>4.6584005358663774</v>
      </c>
      <c r="AB688" s="217">
        <f t="shared" si="188"/>
        <v>10.837872175921696</v>
      </c>
      <c r="AC688" s="217">
        <f t="shared" si="189"/>
        <v>-1.8233493953049402</v>
      </c>
      <c r="AD688" s="217">
        <f t="shared" si="190"/>
        <v>4.7606913138543963</v>
      </c>
      <c r="AE688" s="217">
        <f t="shared" si="182"/>
        <v>0.41789292059309702</v>
      </c>
      <c r="AF688" s="217">
        <f t="shared" si="183"/>
        <v>-0.43928890505921281</v>
      </c>
      <c r="AG688" s="217">
        <f t="shared" si="177"/>
        <v>4.7606913138543963</v>
      </c>
      <c r="AH688" s="284">
        <f t="shared" si="184"/>
        <v>8.7973612350753072E-2</v>
      </c>
      <c r="AI688" s="284">
        <f t="shared" si="185"/>
        <v>-2.4130425112813825E-3</v>
      </c>
    </row>
    <row r="689" spans="1:35" x14ac:dyDescent="0.25">
      <c r="A689" s="283">
        <v>2037</v>
      </c>
      <c r="B689" s="283">
        <v>1</v>
      </c>
      <c r="C689" s="217">
        <f>VLOOKUP(A689,Annual_Price!A:R,18,FALSE)*C677</f>
        <v>18.466984862020713</v>
      </c>
      <c r="D689" s="217">
        <f>C689/Economics!E689</f>
        <v>4.7482648421698084</v>
      </c>
      <c r="E689" s="217">
        <f t="shared" ref="E689:E736" si="199">AVERAGE(D687:D689)</f>
        <v>4.6883553046341877</v>
      </c>
      <c r="F689" s="217">
        <f>C689/C$305</f>
        <v>2.1214136643118682</v>
      </c>
      <c r="G689" s="217">
        <f>D689/D$305</f>
        <v>1.0492865903637008</v>
      </c>
      <c r="H689" s="284">
        <f t="shared" ref="H689:H736" si="200">IF(C689&gt;C688,(H688+(C689-C688)),H688)</f>
        <v>33.035623102960841</v>
      </c>
      <c r="I689" s="284">
        <f t="shared" ref="I689:I736" si="201">IF(C689&lt;C688,(I688+(C689-C688)),I688)</f>
        <v>-6.2249527602290513</v>
      </c>
      <c r="J689" s="284">
        <f t="shared" ref="J689:J736" si="202">IF(D689&gt;D688,(J688+(D689-D688)),J688)</f>
        <v>12.940099682783785</v>
      </c>
      <c r="K689" s="284">
        <f t="shared" ref="K689:K736" si="203">IF(D689&lt;D688,(K688+(D689-D688)),K688)</f>
        <v>-3.8490364473526726</v>
      </c>
      <c r="L689" s="217">
        <f t="shared" si="191"/>
        <v>18.078843175419795</v>
      </c>
      <c r="M689" s="217">
        <f t="shared" si="191"/>
        <v>4.6986208130375386</v>
      </c>
      <c r="N689" s="284">
        <f t="shared" ref="N689:N736" si="204">IF(L689&gt;L688,(N688+(L689-L688)),N688)</f>
        <v>21.783292476294374</v>
      </c>
      <c r="O689" s="217">
        <f t="shared" si="196"/>
        <v>4.7116159664183535</v>
      </c>
      <c r="P689" s="284">
        <f t="shared" si="178"/>
        <v>7.3269392104051461</v>
      </c>
      <c r="Q689" s="217">
        <f t="shared" si="179"/>
        <v>1.8155637782932819</v>
      </c>
      <c r="R689" s="284">
        <f t="shared" si="197"/>
        <v>33.268751794586692</v>
      </c>
      <c r="S689" s="284">
        <f t="shared" si="198"/>
        <v>-6.3944400531126568</v>
      </c>
      <c r="T689" s="217">
        <f t="shared" si="192"/>
        <v>4.683911425095177</v>
      </c>
      <c r="U689" s="217">
        <f t="shared" si="180"/>
        <v>9.5436509262779765</v>
      </c>
      <c r="V689" s="217">
        <f t="shared" si="181"/>
        <v>-0.4639694980058815</v>
      </c>
      <c r="W689" s="217">
        <f t="shared" si="193"/>
        <v>4.7606913138543963</v>
      </c>
      <c r="X689" s="217">
        <f t="shared" si="194"/>
        <v>4.6979836929015644</v>
      </c>
      <c r="Y689" s="217">
        <f t="shared" si="186"/>
        <v>10.877455332956883</v>
      </c>
      <c r="Z689" s="217">
        <f t="shared" si="187"/>
        <v>-1.8233493953049402</v>
      </c>
      <c r="AA689" s="217">
        <f t="shared" si="195"/>
        <v>4.6979836929015644</v>
      </c>
      <c r="AB689" s="217">
        <f t="shared" si="188"/>
        <v>10.877455332956883</v>
      </c>
      <c r="AC689" s="217">
        <f t="shared" si="189"/>
        <v>-1.8233493953049402</v>
      </c>
      <c r="AD689" s="217">
        <f t="shared" si="190"/>
        <v>4.7789317005772176</v>
      </c>
      <c r="AE689" s="217">
        <f t="shared" si="182"/>
        <v>0.43613330731591837</v>
      </c>
      <c r="AF689" s="217">
        <f t="shared" si="183"/>
        <v>-0.33557100877942947</v>
      </c>
      <c r="AG689" s="217">
        <f t="shared" ref="AG689:AG736" si="205">MAX(D678:D689)</f>
        <v>4.7606913138543963</v>
      </c>
      <c r="AH689" s="284">
        <f t="shared" si="184"/>
        <v>8.7973612350753072E-2</v>
      </c>
      <c r="AI689" s="284">
        <f t="shared" si="185"/>
        <v>-6.9581038009721041E-2</v>
      </c>
    </row>
    <row r="690" spans="1:35" x14ac:dyDescent="0.25">
      <c r="A690" s="283">
        <v>2037</v>
      </c>
      <c r="B690" s="283">
        <v>2</v>
      </c>
      <c r="C690" s="217">
        <f>VLOOKUP(A690,Annual_Price!A:R,18,FALSE)*C678</f>
        <v>18.623252086431744</v>
      </c>
      <c r="D690" s="217">
        <f>C690/Economics!E690</f>
        <v>4.7789317005772176</v>
      </c>
      <c r="E690" s="217">
        <f t="shared" si="199"/>
        <v>4.7249663621267821</v>
      </c>
      <c r="F690" s="217">
        <f>C690/C$306</f>
        <v>2.1027173108768871</v>
      </c>
      <c r="G690" s="217">
        <f>D690/D$306</f>
        <v>1.0394966063641746</v>
      </c>
      <c r="H690" s="284">
        <f t="shared" si="200"/>
        <v>33.191890327371873</v>
      </c>
      <c r="I690" s="284">
        <f t="shared" si="201"/>
        <v>-6.2249527602290513</v>
      </c>
      <c r="J690" s="284">
        <f t="shared" si="202"/>
        <v>12.970766541191194</v>
      </c>
      <c r="K690" s="284">
        <f t="shared" si="203"/>
        <v>-3.8490364473526726</v>
      </c>
      <c r="L690" s="217">
        <f t="shared" si="191"/>
        <v>18.12024411266059</v>
      </c>
      <c r="M690" s="217">
        <f t="shared" si="191"/>
        <v>4.7001408452644409</v>
      </c>
      <c r="N690" s="284">
        <f t="shared" si="204"/>
        <v>21.824693413535169</v>
      </c>
      <c r="O690" s="217">
        <f t="shared" si="196"/>
        <v>4.7116159664183535</v>
      </c>
      <c r="P690" s="284">
        <f t="shared" ref="P690:P736" si="206">IF(M690&gt;M689,(P689+(M690-M689)),P689)</f>
        <v>7.3284592426320483</v>
      </c>
      <c r="Q690" s="217">
        <f t="shared" ref="Q690:Q736" si="207">IF(M690&lt;M689,(Q689+(M690-M689)),Q689)</f>
        <v>1.8155637782932819</v>
      </c>
      <c r="R690" s="284">
        <f t="shared" si="197"/>
        <v>33.425019018997723</v>
      </c>
      <c r="S690" s="284">
        <f t="shared" si="198"/>
        <v>-6.3944400531126568</v>
      </c>
      <c r="T690" s="217">
        <f t="shared" si="192"/>
        <v>4.7109994036199456</v>
      </c>
      <c r="U690" s="217">
        <f t="shared" ref="U690:U736" si="208">IF(T690&gt;T689,(U689+(T690-T689)),U689)</f>
        <v>9.5707389048027451</v>
      </c>
      <c r="V690" s="217">
        <f t="shared" ref="V690:V736" si="209">IF(T690&lt;T689,(V689+(T690-T689)),V689)</f>
        <v>-0.4639694980058815</v>
      </c>
      <c r="W690" s="217">
        <f t="shared" si="193"/>
        <v>4.7789317005772176</v>
      </c>
      <c r="X690" s="217">
        <f t="shared" si="194"/>
        <v>4.763598271373513</v>
      </c>
      <c r="Y690" s="217">
        <f t="shared" si="186"/>
        <v>10.943069911428832</v>
      </c>
      <c r="Z690" s="217">
        <f t="shared" si="187"/>
        <v>-1.8233493953049402</v>
      </c>
      <c r="AA690" s="217">
        <f t="shared" si="195"/>
        <v>4.763598271373513</v>
      </c>
      <c r="AB690" s="217">
        <f t="shared" si="188"/>
        <v>10.943069911428832</v>
      </c>
      <c r="AC690" s="217">
        <f t="shared" si="189"/>
        <v>-1.8233493953049402</v>
      </c>
      <c r="AD690" s="217">
        <f t="shared" si="190"/>
        <v>4.7789317005772176</v>
      </c>
      <c r="AE690" s="217">
        <f t="shared" ref="AE690:AE736" si="210">AD690-AD$304</f>
        <v>0.43613330731591837</v>
      </c>
      <c r="AF690" s="217">
        <f t="shared" ref="AF690:AF736" si="211">D690-D689-AE690</f>
        <v>-0.40546644890850914</v>
      </c>
      <c r="AG690" s="217">
        <f t="shared" si="205"/>
        <v>4.7789317005772176</v>
      </c>
      <c r="AH690" s="284">
        <f t="shared" ref="AH690:AH736" si="212">AG690-AG677</f>
        <v>4.9059432748441267E-2</v>
      </c>
      <c r="AI690" s="284">
        <f t="shared" ref="AI690:AI736" si="213">D690-D678-AH690</f>
        <v>-3.0819046025619912E-2</v>
      </c>
    </row>
    <row r="691" spans="1:35" x14ac:dyDescent="0.25">
      <c r="A691" s="283">
        <v>2037</v>
      </c>
      <c r="B691" s="283">
        <v>3</v>
      </c>
      <c r="C691" s="217">
        <f>VLOOKUP(A691,Annual_Price!A:R,18,FALSE)*C679</f>
        <v>18.635327224935043</v>
      </c>
      <c r="D691" s="217">
        <f>C691/Economics!E691</f>
        <v>4.7735256127462451</v>
      </c>
      <c r="E691" s="217">
        <f t="shared" si="199"/>
        <v>4.7669073851644237</v>
      </c>
      <c r="F691" s="217">
        <f>C691/C$307</f>
        <v>2.0753063679534955</v>
      </c>
      <c r="G691" s="217">
        <f>D691/D$307</f>
        <v>1.0261170189173081</v>
      </c>
      <c r="H691" s="284">
        <f t="shared" si="200"/>
        <v>33.203965465875172</v>
      </c>
      <c r="I691" s="284">
        <f t="shared" si="201"/>
        <v>-6.2249527602290513</v>
      </c>
      <c r="J691" s="284">
        <f t="shared" si="202"/>
        <v>12.970766541191194</v>
      </c>
      <c r="K691" s="284">
        <f t="shared" si="203"/>
        <v>-3.8544425351836451</v>
      </c>
      <c r="L691" s="217">
        <f t="shared" si="191"/>
        <v>18.161671893873063</v>
      </c>
      <c r="M691" s="217">
        <f t="shared" si="191"/>
        <v>4.7016665817112582</v>
      </c>
      <c r="N691" s="284">
        <f t="shared" si="204"/>
        <v>21.866121194747642</v>
      </c>
      <c r="O691" s="217">
        <f t="shared" si="196"/>
        <v>4.7116159664183535</v>
      </c>
      <c r="P691" s="284">
        <f t="shared" si="206"/>
        <v>7.3299849790788656</v>
      </c>
      <c r="Q691" s="217">
        <f t="shared" si="207"/>
        <v>1.8155637782932819</v>
      </c>
      <c r="R691" s="284">
        <f t="shared" si="197"/>
        <v>33.437094157501022</v>
      </c>
      <c r="S691" s="284">
        <f t="shared" si="198"/>
        <v>-6.3944400531126568</v>
      </c>
      <c r="T691" s="217">
        <f t="shared" si="192"/>
        <v>4.7371061747816476</v>
      </c>
      <c r="U691" s="217">
        <f t="shared" si="208"/>
        <v>9.5968456759644472</v>
      </c>
      <c r="V691" s="217">
        <f t="shared" si="209"/>
        <v>-0.4639694980058815</v>
      </c>
      <c r="W691" s="217">
        <f t="shared" si="193"/>
        <v>4.7789317005772176</v>
      </c>
      <c r="X691" s="217">
        <f t="shared" si="194"/>
        <v>4.7762286566617309</v>
      </c>
      <c r="Y691" s="217">
        <f t="shared" ref="Y691:Y736" si="214">IF(X691&gt;X690,(Y690+(X691-X690)),Y690)</f>
        <v>10.955700296717051</v>
      </c>
      <c r="Z691" s="217">
        <f t="shared" ref="Z691:Z736" si="215">IF(X691&lt;X690,(Z690+(X691-X690)),Z690)</f>
        <v>-1.8233493953049402</v>
      </c>
      <c r="AA691" s="217">
        <f t="shared" si="195"/>
        <v>4.7762286566617309</v>
      </c>
      <c r="AB691" s="217">
        <f t="shared" ref="AB691:AB736" si="216">IF(AA691&gt;AA690,(AB690+(AA691-AA690)),AB690)</f>
        <v>10.955700296717051</v>
      </c>
      <c r="AC691" s="217">
        <f t="shared" ref="AC691:AC736" si="217">IF(AA691&lt;AA690,(AC690+(AA691-AA690)),AC690)</f>
        <v>-1.8233493953049402</v>
      </c>
      <c r="AD691" s="217">
        <f t="shared" si="190"/>
        <v>4.7789317005772176</v>
      </c>
      <c r="AE691" s="217">
        <f t="shared" si="210"/>
        <v>0.43613330731591837</v>
      </c>
      <c r="AF691" s="217">
        <f t="shared" si="211"/>
        <v>-0.44153939514689089</v>
      </c>
      <c r="AG691" s="217">
        <f t="shared" si="205"/>
        <v>4.7789317005772176</v>
      </c>
      <c r="AH691" s="284">
        <f t="shared" si="212"/>
        <v>1.8240386722821356E-2</v>
      </c>
      <c r="AI691" s="284">
        <f t="shared" si="213"/>
        <v>6.8450638986305989E-5</v>
      </c>
    </row>
    <row r="692" spans="1:35" x14ac:dyDescent="0.25">
      <c r="A692" s="283">
        <v>2037</v>
      </c>
      <c r="B692" s="283">
        <v>4</v>
      </c>
      <c r="C692" s="217">
        <f>VLOOKUP(A692,Annual_Price!A:R,18,FALSE)*C680</f>
        <v>18.584992087534403</v>
      </c>
      <c r="D692" s="217">
        <f>C692/Economics!E692</f>
        <v>4.7512154367232684</v>
      </c>
      <c r="E692" s="217">
        <f t="shared" si="199"/>
        <v>4.7678909166822434</v>
      </c>
      <c r="F692" s="217">
        <f>C692/C$308</f>
        <v>2.0745591198035194</v>
      </c>
      <c r="G692" s="217">
        <f>D692/D$308</f>
        <v>1.0271243758939068</v>
      </c>
      <c r="H692" s="284">
        <f t="shared" si="200"/>
        <v>33.203965465875172</v>
      </c>
      <c r="I692" s="284">
        <f t="shared" si="201"/>
        <v>-6.275287897629692</v>
      </c>
      <c r="J692" s="284">
        <f t="shared" si="202"/>
        <v>12.970766541191194</v>
      </c>
      <c r="K692" s="284">
        <f t="shared" si="203"/>
        <v>-3.8767527112066218</v>
      </c>
      <c r="L692" s="217">
        <f t="shared" si="191"/>
        <v>18.202987776161816</v>
      </c>
      <c r="M692" s="217">
        <f t="shared" si="191"/>
        <v>4.7031690091333234</v>
      </c>
      <c r="N692" s="284">
        <f t="shared" si="204"/>
        <v>21.907437077036395</v>
      </c>
      <c r="O692" s="217">
        <f t="shared" si="196"/>
        <v>4.7116159664183535</v>
      </c>
      <c r="P692" s="284">
        <f t="shared" si="206"/>
        <v>7.3314874065009308</v>
      </c>
      <c r="Q692" s="217">
        <f t="shared" si="207"/>
        <v>1.8155637782932819</v>
      </c>
      <c r="R692" s="284">
        <f t="shared" si="197"/>
        <v>33.437094157501022</v>
      </c>
      <c r="S692" s="284">
        <f t="shared" si="198"/>
        <v>-6.4447751905132975</v>
      </c>
      <c r="T692" s="217">
        <f t="shared" si="192"/>
        <v>4.7629843980541349</v>
      </c>
      <c r="U692" s="217">
        <f t="shared" si="208"/>
        <v>9.6227238992369344</v>
      </c>
      <c r="V692" s="217">
        <f t="shared" si="209"/>
        <v>-0.4639694980058815</v>
      </c>
      <c r="W692" s="217">
        <f t="shared" si="193"/>
        <v>4.7789317005772176</v>
      </c>
      <c r="X692" s="217">
        <f t="shared" si="194"/>
        <v>4.7623705247347567</v>
      </c>
      <c r="Y692" s="217">
        <f t="shared" si="214"/>
        <v>10.955700296717051</v>
      </c>
      <c r="Z692" s="217">
        <f t="shared" si="215"/>
        <v>-1.8372075272319144</v>
      </c>
      <c r="AA692" s="217">
        <f t="shared" si="195"/>
        <v>4.7623705247347567</v>
      </c>
      <c r="AB692" s="217">
        <f t="shared" si="216"/>
        <v>10.955700296717051</v>
      </c>
      <c r="AC692" s="217">
        <f t="shared" si="217"/>
        <v>-1.8372075272319144</v>
      </c>
      <c r="AD692" s="217">
        <f t="shared" si="190"/>
        <v>4.7789317005772176</v>
      </c>
      <c r="AE692" s="217">
        <f t="shared" si="210"/>
        <v>0.43613330731591837</v>
      </c>
      <c r="AF692" s="217">
        <f t="shared" si="211"/>
        <v>-0.45844348333889506</v>
      </c>
      <c r="AG692" s="217">
        <f t="shared" si="205"/>
        <v>4.7789317005772176</v>
      </c>
      <c r="AH692" s="284">
        <f t="shared" si="212"/>
        <v>1.8240386722821356E-2</v>
      </c>
      <c r="AI692" s="284">
        <f t="shared" si="213"/>
        <v>-2.1125765804086427E-4</v>
      </c>
    </row>
    <row r="693" spans="1:35" x14ac:dyDescent="0.25">
      <c r="A693" s="283">
        <v>2037</v>
      </c>
      <c r="B693" s="283">
        <v>5</v>
      </c>
      <c r="C693" s="217">
        <f>VLOOKUP(A693,Annual_Price!A:R,18,FALSE)*C681</f>
        <v>18.497453489409647</v>
      </c>
      <c r="D693" s="217">
        <f>C693/Economics!E693</f>
        <v>4.7196588471420187</v>
      </c>
      <c r="E693" s="217">
        <f t="shared" si="199"/>
        <v>4.7481332988705107</v>
      </c>
      <c r="F693" s="217">
        <f>C693/C$309</f>
        <v>2.0681041202684538</v>
      </c>
      <c r="G693" s="217">
        <f>D693/D$309</f>
        <v>1.0266630047506544</v>
      </c>
      <c r="H693" s="284">
        <f t="shared" si="200"/>
        <v>33.203965465875172</v>
      </c>
      <c r="I693" s="284">
        <f t="shared" si="201"/>
        <v>-6.3628264957544474</v>
      </c>
      <c r="J693" s="284">
        <f t="shared" si="202"/>
        <v>12.970766541191194</v>
      </c>
      <c r="K693" s="284">
        <f t="shared" si="203"/>
        <v>-3.9083093007878715</v>
      </c>
      <c r="L693" s="217">
        <f t="shared" si="191"/>
        <v>18.244109053341305</v>
      </c>
      <c r="M693" s="217">
        <f t="shared" si="191"/>
        <v>4.7046476923208616</v>
      </c>
      <c r="N693" s="284">
        <f t="shared" si="204"/>
        <v>21.948558354215884</v>
      </c>
      <c r="O693" s="217">
        <f t="shared" si="196"/>
        <v>4.7116159664183535</v>
      </c>
      <c r="P693" s="284">
        <f t="shared" si="206"/>
        <v>7.332966089688469</v>
      </c>
      <c r="Q693" s="217">
        <f t="shared" si="207"/>
        <v>1.8155637782932819</v>
      </c>
      <c r="R693" s="284">
        <f t="shared" si="197"/>
        <v>33.437094157501022</v>
      </c>
      <c r="S693" s="284">
        <f t="shared" si="198"/>
        <v>-6.5323137886380529</v>
      </c>
      <c r="T693" s="217">
        <f t="shared" si="192"/>
        <v>4.7558328992971868</v>
      </c>
      <c r="U693" s="217">
        <f t="shared" si="208"/>
        <v>9.6227238992369344</v>
      </c>
      <c r="V693" s="217">
        <f t="shared" si="209"/>
        <v>-0.47112099676282959</v>
      </c>
      <c r="W693" s="217">
        <f t="shared" si="193"/>
        <v>4.7789317005772176</v>
      </c>
      <c r="X693" s="217">
        <f t="shared" si="194"/>
        <v>4.7354371419326435</v>
      </c>
      <c r="Y693" s="217">
        <f t="shared" si="214"/>
        <v>10.955700296717051</v>
      </c>
      <c r="Z693" s="217">
        <f t="shared" si="215"/>
        <v>-1.8641409100340276</v>
      </c>
      <c r="AA693" s="217">
        <f t="shared" si="195"/>
        <v>4.7354371419326435</v>
      </c>
      <c r="AB693" s="217">
        <f t="shared" si="216"/>
        <v>10.955700296717051</v>
      </c>
      <c r="AC693" s="217">
        <f t="shared" si="217"/>
        <v>-1.8641409100340276</v>
      </c>
      <c r="AD693" s="217">
        <f t="shared" si="190"/>
        <v>4.7789317005772176</v>
      </c>
      <c r="AE693" s="217">
        <f t="shared" si="210"/>
        <v>0.43613330731591837</v>
      </c>
      <c r="AF693" s="217">
        <f t="shared" si="211"/>
        <v>-0.46768989689716811</v>
      </c>
      <c r="AG693" s="217">
        <f t="shared" si="205"/>
        <v>4.7789317005772176</v>
      </c>
      <c r="AH693" s="284">
        <f t="shared" si="212"/>
        <v>1.8240386722821356E-2</v>
      </c>
      <c r="AI693" s="284">
        <f t="shared" si="213"/>
        <v>-4.9618847237375974E-4</v>
      </c>
    </row>
    <row r="694" spans="1:35" x14ac:dyDescent="0.25">
      <c r="A694" s="283">
        <v>2037</v>
      </c>
      <c r="B694" s="283">
        <v>6</v>
      </c>
      <c r="C694" s="217">
        <f>VLOOKUP(A694,Annual_Price!A:R,18,FALSE)*C682</f>
        <v>18.479623452805317</v>
      </c>
      <c r="D694" s="217">
        <f>C694/Economics!E694</f>
        <v>4.7056229299877819</v>
      </c>
      <c r="E694" s="217">
        <f t="shared" si="199"/>
        <v>4.7254990712843563</v>
      </c>
      <c r="F694" s="217">
        <f>C694/C$310</f>
        <v>2.0683642874375474</v>
      </c>
      <c r="G694" s="217">
        <f>D694/D$310</f>
        <v>1.0303234754220458</v>
      </c>
      <c r="H694" s="284">
        <f t="shared" si="200"/>
        <v>33.203965465875172</v>
      </c>
      <c r="I694" s="284">
        <f t="shared" si="201"/>
        <v>-6.3806565323587776</v>
      </c>
      <c r="J694" s="284">
        <f t="shared" si="202"/>
        <v>12.970766541191194</v>
      </c>
      <c r="K694" s="284">
        <f t="shared" si="203"/>
        <v>-3.9223452179421083</v>
      </c>
      <c r="L694" s="217">
        <f t="shared" si="191"/>
        <v>18.285190692963241</v>
      </c>
      <c r="M694" s="217">
        <f t="shared" si="191"/>
        <v>4.7061092485311224</v>
      </c>
      <c r="N694" s="284">
        <f t="shared" si="204"/>
        <v>21.98963999383782</v>
      </c>
      <c r="O694" s="217">
        <f t="shared" si="196"/>
        <v>4.7116159664183535</v>
      </c>
      <c r="P694" s="284">
        <f t="shared" si="206"/>
        <v>7.3344276458987299</v>
      </c>
      <c r="Q694" s="217">
        <f t="shared" si="207"/>
        <v>1.8155637782932819</v>
      </c>
      <c r="R694" s="284">
        <f t="shared" si="197"/>
        <v>33.437094157501022</v>
      </c>
      <c r="S694" s="284">
        <f t="shared" si="198"/>
        <v>-6.5501438252423831</v>
      </c>
      <c r="T694" s="217">
        <f t="shared" si="192"/>
        <v>4.737505706649829</v>
      </c>
      <c r="U694" s="217">
        <f t="shared" si="208"/>
        <v>9.6227238992369344</v>
      </c>
      <c r="V694" s="217">
        <f t="shared" si="209"/>
        <v>-0.48944818941018742</v>
      </c>
      <c r="W694" s="217">
        <f t="shared" si="193"/>
        <v>4.7789317005772176</v>
      </c>
      <c r="X694" s="217">
        <f t="shared" si="194"/>
        <v>4.7126408885649003</v>
      </c>
      <c r="Y694" s="217">
        <f t="shared" si="214"/>
        <v>10.955700296717051</v>
      </c>
      <c r="Z694" s="217">
        <f t="shared" si="215"/>
        <v>-1.8869371634017709</v>
      </c>
      <c r="AA694" s="217">
        <f t="shared" si="195"/>
        <v>4.7126408885649003</v>
      </c>
      <c r="AB694" s="217">
        <f t="shared" si="216"/>
        <v>10.955700296717051</v>
      </c>
      <c r="AC694" s="217">
        <f t="shared" si="217"/>
        <v>-1.8869371634017709</v>
      </c>
      <c r="AD694" s="217">
        <f t="shared" si="190"/>
        <v>4.7789317005772176</v>
      </c>
      <c r="AE694" s="217">
        <f t="shared" si="210"/>
        <v>0.43613330731591837</v>
      </c>
      <c r="AF694" s="217">
        <f t="shared" si="211"/>
        <v>-0.45016922447015517</v>
      </c>
      <c r="AG694" s="217">
        <f t="shared" si="205"/>
        <v>4.7789317005772176</v>
      </c>
      <c r="AH694" s="284">
        <f t="shared" si="212"/>
        <v>1.8240386722821356E-2</v>
      </c>
      <c r="AI694" s="284">
        <f t="shared" si="213"/>
        <v>-7.0171219968795384E-4</v>
      </c>
    </row>
    <row r="695" spans="1:35" x14ac:dyDescent="0.25">
      <c r="A695" s="283">
        <v>2037</v>
      </c>
      <c r="B695" s="283">
        <v>7</v>
      </c>
      <c r="C695" s="217">
        <f>VLOOKUP(A695,Annual_Price!A:R,18,FALSE)*C683</f>
        <v>18.472914507615151</v>
      </c>
      <c r="D695" s="217">
        <f>C695/Economics!E695</f>
        <v>4.6948640667818848</v>
      </c>
      <c r="E695" s="217">
        <f t="shared" si="199"/>
        <v>4.7067152813038957</v>
      </c>
      <c r="F695" s="217">
        <f>C695/C$311</f>
        <v>2.0612978648284521</v>
      </c>
      <c r="G695" s="217">
        <f>D695/D$311</f>
        <v>1.0299398664888484</v>
      </c>
      <c r="H695" s="284">
        <f t="shared" si="200"/>
        <v>33.203965465875172</v>
      </c>
      <c r="I695" s="284">
        <f t="shared" si="201"/>
        <v>-6.3873654775489435</v>
      </c>
      <c r="J695" s="284">
        <f t="shared" si="202"/>
        <v>12.970766541191194</v>
      </c>
      <c r="K695" s="284">
        <f t="shared" si="203"/>
        <v>-3.9331040811480054</v>
      </c>
      <c r="L695" s="217">
        <f t="shared" si="191"/>
        <v>18.326257418078434</v>
      </c>
      <c r="M695" s="217">
        <f t="shared" si="191"/>
        <v>4.707556349836703</v>
      </c>
      <c r="N695" s="284">
        <f t="shared" si="204"/>
        <v>22.030706718953013</v>
      </c>
      <c r="O695" s="217">
        <f t="shared" si="196"/>
        <v>4.7116159664183535</v>
      </c>
      <c r="P695" s="284">
        <f t="shared" si="206"/>
        <v>7.3358747472043104</v>
      </c>
      <c r="Q695" s="217">
        <f t="shared" si="207"/>
        <v>1.8155637782932819</v>
      </c>
      <c r="R695" s="284">
        <f t="shared" si="197"/>
        <v>33.437094157501022</v>
      </c>
      <c r="S695" s="284">
        <f t="shared" si="198"/>
        <v>-6.556852770432549</v>
      </c>
      <c r="T695" s="217">
        <f t="shared" si="192"/>
        <v>4.7178403201587384</v>
      </c>
      <c r="U695" s="217">
        <f t="shared" si="208"/>
        <v>9.6227238992369344</v>
      </c>
      <c r="V695" s="217">
        <f t="shared" si="209"/>
        <v>-0.50911357590127793</v>
      </c>
      <c r="W695" s="217">
        <f t="shared" si="193"/>
        <v>4.7789317005772176</v>
      </c>
      <c r="X695" s="217">
        <f t="shared" si="194"/>
        <v>4.7002434983848334</v>
      </c>
      <c r="Y695" s="217">
        <f t="shared" si="214"/>
        <v>10.955700296717051</v>
      </c>
      <c r="Z695" s="217">
        <f t="shared" si="215"/>
        <v>-1.8993345535818378</v>
      </c>
      <c r="AA695" s="217">
        <f t="shared" si="195"/>
        <v>4.7002434983848334</v>
      </c>
      <c r="AB695" s="217">
        <f t="shared" si="216"/>
        <v>10.955700296717051</v>
      </c>
      <c r="AC695" s="217">
        <f t="shared" si="217"/>
        <v>-1.8993345535818378</v>
      </c>
      <c r="AD695" s="217">
        <f t="shared" si="190"/>
        <v>4.7789317005772176</v>
      </c>
      <c r="AE695" s="217">
        <f t="shared" si="210"/>
        <v>0.43613330731591837</v>
      </c>
      <c r="AF695" s="217">
        <f t="shared" si="211"/>
        <v>-0.4468921705218154</v>
      </c>
      <c r="AG695" s="217">
        <f t="shared" si="205"/>
        <v>4.7789317005772176</v>
      </c>
      <c r="AH695" s="284">
        <f t="shared" si="212"/>
        <v>1.8240386722821356E-2</v>
      </c>
      <c r="AI695" s="284">
        <f t="shared" si="213"/>
        <v>-8.7517105584833388E-4</v>
      </c>
    </row>
    <row r="696" spans="1:35" x14ac:dyDescent="0.25">
      <c r="A696" s="283">
        <v>2037</v>
      </c>
      <c r="B696" s="283">
        <v>8</v>
      </c>
      <c r="C696" s="217">
        <f>VLOOKUP(A696,Annual_Price!A:R,18,FALSE)*C684</f>
        <v>18.485282150576598</v>
      </c>
      <c r="D696" s="217">
        <f>C696/Economics!E696</f>
        <v>4.6888666796731178</v>
      </c>
      <c r="E696" s="217">
        <f t="shared" si="199"/>
        <v>4.6964512254809279</v>
      </c>
      <c r="F696" s="217">
        <f>C696/C$312</f>
        <v>2.058695284227043</v>
      </c>
      <c r="G696" s="217">
        <f>D696/D$312</f>
        <v>1.0308201864336612</v>
      </c>
      <c r="H696" s="284">
        <f t="shared" si="200"/>
        <v>33.216333108836622</v>
      </c>
      <c r="I696" s="284">
        <f t="shared" si="201"/>
        <v>-6.3873654775489435</v>
      </c>
      <c r="J696" s="284">
        <f t="shared" si="202"/>
        <v>12.970766541191194</v>
      </c>
      <c r="K696" s="284">
        <f t="shared" si="203"/>
        <v>-3.9391014682567724</v>
      </c>
      <c r="L696" s="217">
        <f t="shared" si="191"/>
        <v>18.367351637425443</v>
      </c>
      <c r="M696" s="217">
        <f t="shared" si="191"/>
        <v>4.7089913104728849</v>
      </c>
      <c r="N696" s="284">
        <f t="shared" si="204"/>
        <v>22.071800938300022</v>
      </c>
      <c r="O696" s="217">
        <f t="shared" si="196"/>
        <v>4.7116159664183535</v>
      </c>
      <c r="P696" s="284">
        <f t="shared" si="206"/>
        <v>7.3373097078404923</v>
      </c>
      <c r="Q696" s="217">
        <f t="shared" si="207"/>
        <v>1.8155637782932819</v>
      </c>
      <c r="R696" s="284">
        <f t="shared" si="197"/>
        <v>33.449461800462473</v>
      </c>
      <c r="S696" s="284">
        <f t="shared" si="198"/>
        <v>-6.556852770432549</v>
      </c>
      <c r="T696" s="217">
        <f t="shared" si="192"/>
        <v>4.7022531308962012</v>
      </c>
      <c r="U696" s="217">
        <f t="shared" si="208"/>
        <v>9.6227238992369344</v>
      </c>
      <c r="V696" s="217">
        <f t="shared" si="209"/>
        <v>-0.52470076516381514</v>
      </c>
      <c r="W696" s="217">
        <f t="shared" si="193"/>
        <v>4.7789317005772176</v>
      </c>
      <c r="X696" s="217">
        <f t="shared" si="194"/>
        <v>4.6918653732275013</v>
      </c>
      <c r="Y696" s="217">
        <f t="shared" si="214"/>
        <v>10.955700296717051</v>
      </c>
      <c r="Z696" s="217">
        <f t="shared" si="215"/>
        <v>-1.9077126787391698</v>
      </c>
      <c r="AA696" s="217">
        <f t="shared" si="195"/>
        <v>4.6918653732275013</v>
      </c>
      <c r="AB696" s="217">
        <f t="shared" si="216"/>
        <v>10.955700296717051</v>
      </c>
      <c r="AC696" s="217">
        <f t="shared" si="217"/>
        <v>-1.9077126787391698</v>
      </c>
      <c r="AD696" s="217">
        <f t="shared" si="190"/>
        <v>4.7789317005772176</v>
      </c>
      <c r="AE696" s="217">
        <f t="shared" si="210"/>
        <v>0.43613330731591837</v>
      </c>
      <c r="AF696" s="217">
        <f t="shared" si="211"/>
        <v>-0.44213069442468544</v>
      </c>
      <c r="AG696" s="217">
        <f t="shared" si="205"/>
        <v>4.7789317005772176</v>
      </c>
      <c r="AH696" s="284">
        <f t="shared" si="212"/>
        <v>1.8240386722821356E-2</v>
      </c>
      <c r="AI696" s="284">
        <f t="shared" si="213"/>
        <v>-1.0208590886326974E-3</v>
      </c>
    </row>
    <row r="697" spans="1:35" x14ac:dyDescent="0.25">
      <c r="A697" s="283">
        <v>2037</v>
      </c>
      <c r="B697" s="283">
        <v>9</v>
      </c>
      <c r="C697" s="217">
        <f>VLOOKUP(A697,Annual_Price!A:R,18,FALSE)*C685</f>
        <v>18.472741601864112</v>
      </c>
      <c r="D697" s="217">
        <f>C697/Economics!E697</f>
        <v>4.6766393355286926</v>
      </c>
      <c r="E697" s="217">
        <f t="shared" si="199"/>
        <v>4.6867900273278984</v>
      </c>
      <c r="F697" s="217">
        <f>C697/C$313</f>
        <v>2.0622095372794527</v>
      </c>
      <c r="G697" s="217">
        <f>D697/D$313</f>
        <v>1.0337132817217691</v>
      </c>
      <c r="H697" s="284">
        <f t="shared" si="200"/>
        <v>33.216333108836622</v>
      </c>
      <c r="I697" s="284">
        <f t="shared" si="201"/>
        <v>-6.39990602626143</v>
      </c>
      <c r="J697" s="284">
        <f t="shared" si="202"/>
        <v>12.970766541191194</v>
      </c>
      <c r="K697" s="284">
        <f t="shared" si="203"/>
        <v>-3.9513288124011976</v>
      </c>
      <c r="L697" s="217">
        <f t="shared" si="191"/>
        <v>18.408417978157711</v>
      </c>
      <c r="M697" s="217">
        <f t="shared" si="191"/>
        <v>4.7104141924617444</v>
      </c>
      <c r="N697" s="284">
        <f t="shared" si="204"/>
        <v>22.11286727903229</v>
      </c>
      <c r="O697" s="217">
        <f t="shared" si="196"/>
        <v>4.7116159664183535</v>
      </c>
      <c r="P697" s="284">
        <f t="shared" si="206"/>
        <v>7.3387325898293518</v>
      </c>
      <c r="Q697" s="217">
        <f t="shared" si="207"/>
        <v>1.8155637782932819</v>
      </c>
      <c r="R697" s="284">
        <f t="shared" si="197"/>
        <v>33.449461800462473</v>
      </c>
      <c r="S697" s="284">
        <f t="shared" si="198"/>
        <v>-6.5693933191450355</v>
      </c>
      <c r="T697" s="217">
        <f t="shared" si="192"/>
        <v>4.6914982529928686</v>
      </c>
      <c r="U697" s="217">
        <f t="shared" si="208"/>
        <v>9.6227238992369344</v>
      </c>
      <c r="V697" s="217">
        <f t="shared" si="209"/>
        <v>-0.53545564306714777</v>
      </c>
      <c r="W697" s="217">
        <f t="shared" si="193"/>
        <v>4.7789317005772176</v>
      </c>
      <c r="X697" s="217">
        <f t="shared" si="194"/>
        <v>4.6827530076009047</v>
      </c>
      <c r="Y697" s="217">
        <f t="shared" si="214"/>
        <v>10.955700296717051</v>
      </c>
      <c r="Z697" s="217">
        <f t="shared" si="215"/>
        <v>-1.9168250443657664</v>
      </c>
      <c r="AA697" s="217">
        <f t="shared" si="195"/>
        <v>4.6827530076009047</v>
      </c>
      <c r="AB697" s="217">
        <f t="shared" si="216"/>
        <v>10.955700296717051</v>
      </c>
      <c r="AC697" s="217">
        <f t="shared" si="217"/>
        <v>-1.9168250443657664</v>
      </c>
      <c r="AD697" s="217">
        <f t="shared" si="190"/>
        <v>4.7789317005772176</v>
      </c>
      <c r="AE697" s="217">
        <f t="shared" si="210"/>
        <v>0.43613330731591837</v>
      </c>
      <c r="AF697" s="217">
        <f t="shared" si="211"/>
        <v>-0.44836065146034354</v>
      </c>
      <c r="AG697" s="217">
        <f t="shared" si="205"/>
        <v>4.7789317005772176</v>
      </c>
      <c r="AH697" s="284">
        <f t="shared" si="212"/>
        <v>1.8240386722821356E-2</v>
      </c>
      <c r="AI697" s="284">
        <f t="shared" si="213"/>
        <v>-1.1658028565033618E-3</v>
      </c>
    </row>
    <row r="698" spans="1:35" x14ac:dyDescent="0.25">
      <c r="A698" s="283">
        <v>2037</v>
      </c>
      <c r="B698" s="283">
        <v>10</v>
      </c>
      <c r="C698" s="217">
        <f>VLOOKUP(A698,Annual_Price!A:R,18,FALSE)*C686</f>
        <v>18.55124433204465</v>
      </c>
      <c r="D698" s="217">
        <f>C698/Economics!E698</f>
        <v>4.6876300432028115</v>
      </c>
      <c r="E698" s="217">
        <f t="shared" si="199"/>
        <v>4.684378686134874</v>
      </c>
      <c r="F698" s="217">
        <f>C698/C$314</f>
        <v>2.0835138183884778</v>
      </c>
      <c r="G698" s="217">
        <f>D698/D$314</f>
        <v>1.0446992828756252</v>
      </c>
      <c r="H698" s="284">
        <f t="shared" si="200"/>
        <v>33.294835839017161</v>
      </c>
      <c r="I698" s="284">
        <f t="shared" si="201"/>
        <v>-6.39990602626143</v>
      </c>
      <c r="J698" s="284">
        <f t="shared" si="202"/>
        <v>12.981757248865314</v>
      </c>
      <c r="K698" s="284">
        <f t="shared" si="203"/>
        <v>-3.9513288124011976</v>
      </c>
      <c r="L698" s="217">
        <f t="shared" si="191"/>
        <v>18.449658836562314</v>
      </c>
      <c r="M698" s="217">
        <f t="shared" si="191"/>
        <v>4.7118350471888002</v>
      </c>
      <c r="N698" s="284">
        <f t="shared" si="204"/>
        <v>22.154108137436893</v>
      </c>
      <c r="O698" s="217">
        <f t="shared" si="196"/>
        <v>4.7116159664183535</v>
      </c>
      <c r="P698" s="284">
        <f t="shared" si="206"/>
        <v>7.3401534445564076</v>
      </c>
      <c r="Q698" s="217">
        <f t="shared" si="207"/>
        <v>1.8155637782932819</v>
      </c>
      <c r="R698" s="284">
        <f t="shared" si="197"/>
        <v>33.527964530643011</v>
      </c>
      <c r="S698" s="284">
        <f t="shared" si="198"/>
        <v>-6.5693933191450355</v>
      </c>
      <c r="T698" s="217">
        <f t="shared" si="192"/>
        <v>4.6870000312966269</v>
      </c>
      <c r="U698" s="217">
        <f t="shared" si="208"/>
        <v>9.6227238992369344</v>
      </c>
      <c r="V698" s="217">
        <f t="shared" si="209"/>
        <v>-0.53995386476338947</v>
      </c>
      <c r="W698" s="217">
        <f t="shared" si="193"/>
        <v>4.7789317005772176</v>
      </c>
      <c r="X698" s="217">
        <f t="shared" si="194"/>
        <v>4.6821346893657516</v>
      </c>
      <c r="Y698" s="217">
        <f t="shared" si="214"/>
        <v>10.955700296717051</v>
      </c>
      <c r="Z698" s="217">
        <f t="shared" si="215"/>
        <v>-1.9174433626009195</v>
      </c>
      <c r="AA698" s="217">
        <f t="shared" si="195"/>
        <v>4.6821346893657516</v>
      </c>
      <c r="AB698" s="217">
        <f t="shared" si="216"/>
        <v>10.955700296717051</v>
      </c>
      <c r="AC698" s="217">
        <f t="shared" si="217"/>
        <v>-1.9174433626009195</v>
      </c>
      <c r="AD698" s="217">
        <f t="shared" si="190"/>
        <v>4.7789317005772176</v>
      </c>
      <c r="AE698" s="217">
        <f t="shared" si="210"/>
        <v>0.43613330731591837</v>
      </c>
      <c r="AF698" s="217">
        <f t="shared" si="211"/>
        <v>-0.42514259964179946</v>
      </c>
      <c r="AG698" s="217">
        <f t="shared" si="205"/>
        <v>4.7789317005772176</v>
      </c>
      <c r="AH698" s="284">
        <f t="shared" si="212"/>
        <v>1.8240386722821356E-2</v>
      </c>
      <c r="AI698" s="284">
        <f t="shared" si="213"/>
        <v>-1.1901299981564861E-3</v>
      </c>
    </row>
    <row r="699" spans="1:35" x14ac:dyDescent="0.25">
      <c r="A699" s="283">
        <v>2037</v>
      </c>
      <c r="B699" s="283">
        <v>11</v>
      </c>
      <c r="C699" s="217">
        <f>VLOOKUP(A699,Annual_Price!A:R,18,FALSE)*C687</f>
        <v>18.582491576049136</v>
      </c>
      <c r="D699" s="217">
        <f>C699/Economics!E699</f>
        <v>4.6861116840322241</v>
      </c>
      <c r="E699" s="217">
        <f t="shared" si="199"/>
        <v>4.6834603542545752</v>
      </c>
      <c r="F699" s="217">
        <f>C699/C$315</f>
        <v>2.0616085411268954</v>
      </c>
      <c r="G699" s="217">
        <f>D699/D$315</f>
        <v>1.0334608168999393</v>
      </c>
      <c r="H699" s="284">
        <f t="shared" si="200"/>
        <v>33.326083083021643</v>
      </c>
      <c r="I699" s="284">
        <f t="shared" si="201"/>
        <v>-6.39990602626143</v>
      </c>
      <c r="J699" s="284">
        <f t="shared" si="202"/>
        <v>12.981757248865314</v>
      </c>
      <c r="K699" s="284">
        <f t="shared" si="203"/>
        <v>-3.952847171571785</v>
      </c>
      <c r="L699" s="217">
        <f t="shared" si="191"/>
        <v>18.490969160019635</v>
      </c>
      <c r="M699" s="217">
        <f t="shared" si="191"/>
        <v>4.7132528101831985</v>
      </c>
      <c r="N699" s="284">
        <f t="shared" si="204"/>
        <v>22.195418460894214</v>
      </c>
      <c r="O699" s="217">
        <f t="shared" si="196"/>
        <v>4.7116159664183535</v>
      </c>
      <c r="P699" s="284">
        <f t="shared" si="206"/>
        <v>7.3415712075508059</v>
      </c>
      <c r="Q699" s="217">
        <f t="shared" si="207"/>
        <v>1.8155637782932819</v>
      </c>
      <c r="R699" s="284">
        <f t="shared" si="197"/>
        <v>33.559211774647494</v>
      </c>
      <c r="S699" s="284">
        <f t="shared" si="198"/>
        <v>-6.5693933191450355</v>
      </c>
      <c r="T699" s="217">
        <f t="shared" si="192"/>
        <v>4.6848119356092113</v>
      </c>
      <c r="U699" s="217">
        <f t="shared" si="208"/>
        <v>9.6227238992369344</v>
      </c>
      <c r="V699" s="217">
        <f t="shared" si="209"/>
        <v>-0.54214196045080509</v>
      </c>
      <c r="W699" s="217">
        <f t="shared" si="193"/>
        <v>4.7789317005772176</v>
      </c>
      <c r="X699" s="217">
        <f t="shared" si="194"/>
        <v>4.6868708636175178</v>
      </c>
      <c r="Y699" s="217">
        <f t="shared" si="214"/>
        <v>10.960436470968817</v>
      </c>
      <c r="Z699" s="217">
        <f t="shared" si="215"/>
        <v>-1.9174433626009195</v>
      </c>
      <c r="AA699" s="217">
        <f t="shared" si="195"/>
        <v>4.6868708636175178</v>
      </c>
      <c r="AB699" s="217">
        <f t="shared" si="216"/>
        <v>10.960436470968817</v>
      </c>
      <c r="AC699" s="217">
        <f t="shared" si="217"/>
        <v>-1.9174433626009195</v>
      </c>
      <c r="AD699" s="217">
        <f t="shared" si="190"/>
        <v>4.7789317005772176</v>
      </c>
      <c r="AE699" s="217">
        <f t="shared" si="210"/>
        <v>0.43613330731591837</v>
      </c>
      <c r="AF699" s="217">
        <f t="shared" si="211"/>
        <v>-0.43765166648650577</v>
      </c>
      <c r="AG699" s="217">
        <f t="shared" si="205"/>
        <v>4.7789317005772176</v>
      </c>
      <c r="AH699" s="284">
        <f t="shared" si="212"/>
        <v>1.8240386722821356E-2</v>
      </c>
      <c r="AI699" s="284">
        <f t="shared" si="213"/>
        <v>-1.2272307900325075E-3</v>
      </c>
    </row>
    <row r="700" spans="1:35" x14ac:dyDescent="0.25">
      <c r="A700" s="283">
        <v>2037</v>
      </c>
      <c r="B700" s="283">
        <v>12</v>
      </c>
      <c r="C700" s="217">
        <f>VLOOKUP(A700,Annual_Price!A:R,18,FALSE)*C688</f>
        <v>18.533746049288798</v>
      </c>
      <c r="D700" s="217">
        <f>C700/Economics!E700</f>
        <v>4.6646072963004208</v>
      </c>
      <c r="E700" s="217">
        <f t="shared" si="199"/>
        <v>4.6794496745118188</v>
      </c>
      <c r="F700" s="217">
        <f>C700/C$316</f>
        <v>2.09378953604174</v>
      </c>
      <c r="G700" s="217">
        <f>D700/D$316</f>
        <v>1.0491681357692539</v>
      </c>
      <c r="H700" s="284">
        <f t="shared" si="200"/>
        <v>33.326083083021643</v>
      </c>
      <c r="I700" s="284">
        <f t="shared" si="201"/>
        <v>-6.4486515530217687</v>
      </c>
      <c r="J700" s="284">
        <f t="shared" si="202"/>
        <v>12.981757248865314</v>
      </c>
      <c r="K700" s="284">
        <f t="shared" si="203"/>
        <v>-3.9743515593035883</v>
      </c>
      <c r="L700" s="217">
        <f t="shared" si="191"/>
        <v>18.532171118381275</v>
      </c>
      <c r="M700" s="217">
        <f t="shared" si="191"/>
        <v>4.7146615395721243</v>
      </c>
      <c r="N700" s="284">
        <f t="shared" si="204"/>
        <v>22.236620419255853</v>
      </c>
      <c r="O700" s="217">
        <f t="shared" si="196"/>
        <v>4.7116159664183535</v>
      </c>
      <c r="P700" s="284">
        <f t="shared" si="206"/>
        <v>7.3429799369397317</v>
      </c>
      <c r="Q700" s="217">
        <f t="shared" si="207"/>
        <v>1.8155637782932819</v>
      </c>
      <c r="R700" s="284">
        <f t="shared" si="197"/>
        <v>33.559211774647494</v>
      </c>
      <c r="S700" s="284">
        <f t="shared" si="198"/>
        <v>-6.6181388459053743</v>
      </c>
      <c r="T700" s="217">
        <f t="shared" si="192"/>
        <v>4.6787470897660368</v>
      </c>
      <c r="U700" s="217">
        <f t="shared" si="208"/>
        <v>9.6227238992369344</v>
      </c>
      <c r="V700" s="217">
        <f t="shared" si="209"/>
        <v>-0.54820680629397955</v>
      </c>
      <c r="W700" s="217">
        <f t="shared" si="193"/>
        <v>4.7789317005772176</v>
      </c>
      <c r="X700" s="217">
        <f t="shared" si="194"/>
        <v>4.675359490166322</v>
      </c>
      <c r="Y700" s="217">
        <f t="shared" si="214"/>
        <v>10.960436470968817</v>
      </c>
      <c r="Z700" s="217">
        <f t="shared" si="215"/>
        <v>-1.9289547360521153</v>
      </c>
      <c r="AA700" s="217">
        <f t="shared" si="195"/>
        <v>4.675359490166322</v>
      </c>
      <c r="AB700" s="217">
        <f t="shared" si="216"/>
        <v>10.960436470968817</v>
      </c>
      <c r="AC700" s="217">
        <f t="shared" si="217"/>
        <v>-1.9289547360521153</v>
      </c>
      <c r="AD700" s="217">
        <f t="shared" ref="AD700:AD736" si="218">MAX(D690:D701)</f>
        <v>4.7789317005772176</v>
      </c>
      <c r="AE700" s="217">
        <f t="shared" si="210"/>
        <v>0.43613330731591837</v>
      </c>
      <c r="AF700" s="217">
        <f t="shared" si="211"/>
        <v>-0.45763769504772167</v>
      </c>
      <c r="AG700" s="217">
        <f t="shared" si="205"/>
        <v>4.7789317005772176</v>
      </c>
      <c r="AH700" s="284">
        <f t="shared" si="212"/>
        <v>1.8240386722821356E-2</v>
      </c>
      <c r="AI700" s="284">
        <f t="shared" si="213"/>
        <v>-1.3356340557200141E-3</v>
      </c>
    </row>
    <row r="701" spans="1:35" x14ac:dyDescent="0.25">
      <c r="A701" s="283">
        <v>2038</v>
      </c>
      <c r="B701" s="283">
        <v>1</v>
      </c>
      <c r="C701" s="217">
        <f>VLOOKUP(A701,Annual_Price!A:R,18,FALSE)*C689</f>
        <v>18.85397480069215</v>
      </c>
      <c r="D701" s="217">
        <f>C701/Economics!E701</f>
        <v>4.7355304913143685</v>
      </c>
      <c r="E701" s="217">
        <f t="shared" si="199"/>
        <v>4.6954164905490039</v>
      </c>
      <c r="F701" s="217">
        <f>C701/C$305</f>
        <v>2.1658695270302699</v>
      </c>
      <c r="G701" s="217">
        <f>D701/D$305</f>
        <v>1.0464725132147326</v>
      </c>
      <c r="H701" s="284">
        <f t="shared" si="200"/>
        <v>33.646311834424992</v>
      </c>
      <c r="I701" s="284">
        <f t="shared" si="201"/>
        <v>-6.4486515530217687</v>
      </c>
      <c r="J701" s="284">
        <f t="shared" si="202"/>
        <v>13.052680443879261</v>
      </c>
      <c r="K701" s="284">
        <f t="shared" si="203"/>
        <v>-3.9743515593035883</v>
      </c>
      <c r="L701" s="217">
        <f t="shared" si="191"/>
        <v>18.564420279937231</v>
      </c>
      <c r="M701" s="217">
        <f t="shared" si="191"/>
        <v>4.7136003436675038</v>
      </c>
      <c r="N701" s="284">
        <f t="shared" si="204"/>
        <v>22.26886958081181</v>
      </c>
      <c r="O701" s="217">
        <f t="shared" si="196"/>
        <v>4.7116159664183535</v>
      </c>
      <c r="P701" s="284">
        <f t="shared" si="206"/>
        <v>7.3429799369397317</v>
      </c>
      <c r="Q701" s="217">
        <f t="shared" si="207"/>
        <v>1.8145025823886614</v>
      </c>
      <c r="R701" s="284">
        <f t="shared" si="197"/>
        <v>33.879440526050843</v>
      </c>
      <c r="S701" s="284">
        <f t="shared" si="198"/>
        <v>-6.6181388459053743</v>
      </c>
      <c r="T701" s="217">
        <f t="shared" si="192"/>
        <v>4.693469878712456</v>
      </c>
      <c r="U701" s="217">
        <f t="shared" si="208"/>
        <v>9.6374466881833527</v>
      </c>
      <c r="V701" s="217">
        <f t="shared" si="209"/>
        <v>-0.54820680629397955</v>
      </c>
      <c r="W701" s="217">
        <f t="shared" si="193"/>
        <v>4.7789317005772176</v>
      </c>
      <c r="X701" s="217">
        <f t="shared" si="194"/>
        <v>4.7000688938073942</v>
      </c>
      <c r="Y701" s="217">
        <f t="shared" si="214"/>
        <v>10.98514587460989</v>
      </c>
      <c r="Z701" s="217">
        <f t="shared" si="215"/>
        <v>-1.9289547360521153</v>
      </c>
      <c r="AA701" s="217">
        <f t="shared" si="195"/>
        <v>4.7000688938073942</v>
      </c>
      <c r="AB701" s="217">
        <f t="shared" si="216"/>
        <v>10.98514587460989</v>
      </c>
      <c r="AC701" s="217">
        <f t="shared" si="217"/>
        <v>-1.9289547360521153</v>
      </c>
      <c r="AD701" s="217">
        <f t="shared" si="218"/>
        <v>4.7735256127462451</v>
      </c>
      <c r="AE701" s="217">
        <f t="shared" si="210"/>
        <v>0.43072721948494586</v>
      </c>
      <c r="AF701" s="217">
        <f t="shared" si="211"/>
        <v>-0.35980402447099813</v>
      </c>
      <c r="AG701" s="217">
        <f t="shared" si="205"/>
        <v>4.7789317005772176</v>
      </c>
      <c r="AH701" s="284">
        <f t="shared" si="212"/>
        <v>1.8240386722821356E-2</v>
      </c>
      <c r="AI701" s="284">
        <f t="shared" si="213"/>
        <v>-3.0974737578261191E-2</v>
      </c>
    </row>
    <row r="702" spans="1:35" x14ac:dyDescent="0.25">
      <c r="A702" s="283">
        <v>2038</v>
      </c>
      <c r="B702" s="283">
        <v>2</v>
      </c>
      <c r="C702" s="217">
        <f>VLOOKUP(A702,Annual_Price!A:R,18,FALSE)*C690</f>
        <v>19.013516725550659</v>
      </c>
      <c r="D702" s="217">
        <f>C702/Economics!E702</f>
        <v>4.765962135997996</v>
      </c>
      <c r="E702" s="217">
        <f t="shared" si="199"/>
        <v>4.7220333078709276</v>
      </c>
      <c r="F702" s="217">
        <f>C702/C$306</f>
        <v>2.1467813770609201</v>
      </c>
      <c r="G702" s="217">
        <f>D702/D$306</f>
        <v>1.0366755117742492</v>
      </c>
      <c r="H702" s="284">
        <f t="shared" si="200"/>
        <v>33.805853759283501</v>
      </c>
      <c r="I702" s="284">
        <f t="shared" si="201"/>
        <v>-6.4486515530217687</v>
      </c>
      <c r="J702" s="284">
        <f t="shared" si="202"/>
        <v>13.083112088562888</v>
      </c>
      <c r="K702" s="284">
        <f t="shared" si="203"/>
        <v>-3.9743515593035883</v>
      </c>
      <c r="L702" s="217">
        <f t="shared" si="191"/>
        <v>18.596942333197138</v>
      </c>
      <c r="M702" s="217">
        <f t="shared" si="191"/>
        <v>4.7125195466192364</v>
      </c>
      <c r="N702" s="284">
        <f t="shared" si="204"/>
        <v>22.301391634071717</v>
      </c>
      <c r="O702" s="217">
        <f t="shared" si="196"/>
        <v>4.7116159664183535</v>
      </c>
      <c r="P702" s="284">
        <f t="shared" si="206"/>
        <v>7.3429799369397317</v>
      </c>
      <c r="Q702" s="217">
        <f t="shared" si="207"/>
        <v>1.813421785340394</v>
      </c>
      <c r="R702" s="284">
        <f t="shared" si="197"/>
        <v>34.038982450909351</v>
      </c>
      <c r="S702" s="284">
        <f t="shared" si="198"/>
        <v>-6.6181388459053743</v>
      </c>
      <c r="T702" s="217">
        <f t="shared" si="192"/>
        <v>4.7130529019112517</v>
      </c>
      <c r="U702" s="217">
        <f t="shared" si="208"/>
        <v>9.6570297113821475</v>
      </c>
      <c r="V702" s="217">
        <f t="shared" si="209"/>
        <v>-0.54820680629397955</v>
      </c>
      <c r="W702" s="217">
        <f t="shared" si="193"/>
        <v>4.7735256127462451</v>
      </c>
      <c r="X702" s="217">
        <f t="shared" si="194"/>
        <v>4.7507463136561823</v>
      </c>
      <c r="Y702" s="217">
        <f t="shared" si="214"/>
        <v>11.035823294458677</v>
      </c>
      <c r="Z702" s="217">
        <f t="shared" si="215"/>
        <v>-1.9289547360521153</v>
      </c>
      <c r="AA702" s="217">
        <f t="shared" si="195"/>
        <v>4.7507463136561823</v>
      </c>
      <c r="AB702" s="217">
        <f t="shared" si="216"/>
        <v>11.035823294458677</v>
      </c>
      <c r="AC702" s="217">
        <f t="shared" si="217"/>
        <v>-1.9289547360521153</v>
      </c>
      <c r="AD702" s="217">
        <f t="shared" si="218"/>
        <v>4.765962135997996</v>
      </c>
      <c r="AE702" s="217">
        <f t="shared" si="210"/>
        <v>0.42316374273669677</v>
      </c>
      <c r="AF702" s="217">
        <f t="shared" si="211"/>
        <v>-0.3927320980530693</v>
      </c>
      <c r="AG702" s="217">
        <f t="shared" si="205"/>
        <v>4.7735256127462451</v>
      </c>
      <c r="AH702" s="284">
        <f t="shared" si="212"/>
        <v>1.2834298891848839E-2</v>
      </c>
      <c r="AI702" s="284">
        <f t="shared" si="213"/>
        <v>-2.5803863471070443E-2</v>
      </c>
    </row>
    <row r="703" spans="1:35" x14ac:dyDescent="0.25">
      <c r="A703" s="283">
        <v>2038</v>
      </c>
      <c r="B703" s="283">
        <v>3</v>
      </c>
      <c r="C703" s="217">
        <f>VLOOKUP(A703,Annual_Price!A:R,18,FALSE)*C691</f>
        <v>19.025844907912699</v>
      </c>
      <c r="D703" s="217">
        <f>C703/Economics!E703</f>
        <v>4.7603896052726871</v>
      </c>
      <c r="E703" s="217">
        <f t="shared" si="199"/>
        <v>4.7539607441950169</v>
      </c>
      <c r="F703" s="217">
        <f>C703/C$307</f>
        <v>2.1187960166459829</v>
      </c>
      <c r="G703" s="217">
        <f>D703/D$307</f>
        <v>1.0232933028795748</v>
      </c>
      <c r="H703" s="284">
        <f t="shared" si="200"/>
        <v>33.818181941645541</v>
      </c>
      <c r="I703" s="284">
        <f t="shared" si="201"/>
        <v>-6.4486515530217687</v>
      </c>
      <c r="J703" s="284">
        <f t="shared" si="202"/>
        <v>13.083112088562888</v>
      </c>
      <c r="K703" s="284">
        <f t="shared" si="203"/>
        <v>-3.9799240900288972</v>
      </c>
      <c r="L703" s="217">
        <f t="shared" si="191"/>
        <v>18.629485473445278</v>
      </c>
      <c r="M703" s="217">
        <f t="shared" si="191"/>
        <v>4.7114248793297726</v>
      </c>
      <c r="N703" s="284">
        <f t="shared" si="204"/>
        <v>22.333934774319857</v>
      </c>
      <c r="O703" s="217">
        <f t="shared" si="196"/>
        <v>4.7116159664183535</v>
      </c>
      <c r="P703" s="284">
        <f t="shared" si="206"/>
        <v>7.3429799369397317</v>
      </c>
      <c r="Q703" s="217">
        <f t="shared" si="207"/>
        <v>1.8123271180509302</v>
      </c>
      <c r="R703" s="284">
        <f t="shared" si="197"/>
        <v>34.051310633271392</v>
      </c>
      <c r="S703" s="284">
        <f t="shared" si="198"/>
        <v>-6.6181388459053743</v>
      </c>
      <c r="T703" s="217">
        <f t="shared" si="192"/>
        <v>4.7316223822213672</v>
      </c>
      <c r="U703" s="217">
        <f t="shared" si="208"/>
        <v>9.6755991916922639</v>
      </c>
      <c r="V703" s="217">
        <f t="shared" si="209"/>
        <v>-0.54820680629397955</v>
      </c>
      <c r="W703" s="217">
        <f t="shared" si="193"/>
        <v>4.765962135997996</v>
      </c>
      <c r="X703" s="217">
        <f t="shared" si="194"/>
        <v>4.763175870635342</v>
      </c>
      <c r="Y703" s="217">
        <f t="shared" si="214"/>
        <v>11.048252851437837</v>
      </c>
      <c r="Z703" s="217">
        <f t="shared" si="215"/>
        <v>-1.9289547360521153</v>
      </c>
      <c r="AA703" s="217">
        <f t="shared" si="195"/>
        <v>4.763175870635342</v>
      </c>
      <c r="AB703" s="217">
        <f t="shared" si="216"/>
        <v>11.048252851437837</v>
      </c>
      <c r="AC703" s="217">
        <f t="shared" si="217"/>
        <v>-1.9289547360521153</v>
      </c>
      <c r="AD703" s="217">
        <f t="shared" si="218"/>
        <v>4.765962135997996</v>
      </c>
      <c r="AE703" s="217">
        <f t="shared" si="210"/>
        <v>0.42316374273669677</v>
      </c>
      <c r="AF703" s="217">
        <f t="shared" si="211"/>
        <v>-0.42873627346200571</v>
      </c>
      <c r="AG703" s="217">
        <f t="shared" si="205"/>
        <v>4.765962135997996</v>
      </c>
      <c r="AH703" s="284">
        <f t="shared" si="212"/>
        <v>-1.2969564579221604E-2</v>
      </c>
      <c r="AI703" s="284">
        <f t="shared" si="213"/>
        <v>-1.6644289433642712E-4</v>
      </c>
    </row>
    <row r="704" spans="1:35" x14ac:dyDescent="0.25">
      <c r="A704" s="283">
        <v>2038</v>
      </c>
      <c r="B704" s="283">
        <v>4</v>
      </c>
      <c r="C704" s="217">
        <f>VLOOKUP(A704,Annual_Price!A:R,18,FALSE)*C692</f>
        <v>18.974454958809918</v>
      </c>
      <c r="D704" s="217">
        <f>C704/Economics!E704</f>
        <v>4.737931775021285</v>
      </c>
      <c r="E704" s="217">
        <f t="shared" si="199"/>
        <v>4.7547611720973224</v>
      </c>
      <c r="F704" s="217">
        <f>C704/C$308</f>
        <v>2.1180331093335667</v>
      </c>
      <c r="G704" s="217">
        <f>D704/D$308</f>
        <v>1.0242526953908975</v>
      </c>
      <c r="H704" s="284">
        <f t="shared" si="200"/>
        <v>33.818181941645541</v>
      </c>
      <c r="I704" s="284">
        <f t="shared" si="201"/>
        <v>-6.5000415021245495</v>
      </c>
      <c r="J704" s="284">
        <f t="shared" si="202"/>
        <v>13.083112088562888</v>
      </c>
      <c r="K704" s="284">
        <f t="shared" si="203"/>
        <v>-4.0023819202802997</v>
      </c>
      <c r="L704" s="217">
        <f t="shared" si="191"/>
        <v>18.661940712718238</v>
      </c>
      <c r="M704" s="217">
        <f t="shared" si="191"/>
        <v>4.710317907521274</v>
      </c>
      <c r="N704" s="284">
        <f t="shared" si="204"/>
        <v>22.366390013592817</v>
      </c>
      <c r="O704" s="217">
        <f t="shared" si="196"/>
        <v>4.7116159664183535</v>
      </c>
      <c r="P704" s="284">
        <f t="shared" si="206"/>
        <v>7.3429799369397317</v>
      </c>
      <c r="Q704" s="217">
        <f t="shared" si="207"/>
        <v>1.8112201462424316</v>
      </c>
      <c r="R704" s="284">
        <f t="shared" si="197"/>
        <v>34.051310633271392</v>
      </c>
      <c r="S704" s="284">
        <f t="shared" si="198"/>
        <v>-6.669528795008155</v>
      </c>
      <c r="T704" s="217">
        <f t="shared" si="192"/>
        <v>4.7499535019015839</v>
      </c>
      <c r="U704" s="217">
        <f t="shared" si="208"/>
        <v>9.6939303113724797</v>
      </c>
      <c r="V704" s="217">
        <f t="shared" si="209"/>
        <v>-0.54820680629397955</v>
      </c>
      <c r="W704" s="217">
        <f t="shared" si="193"/>
        <v>4.765962135997996</v>
      </c>
      <c r="X704" s="217">
        <f t="shared" si="194"/>
        <v>4.7491606901469865</v>
      </c>
      <c r="Y704" s="217">
        <f t="shared" si="214"/>
        <v>11.048252851437837</v>
      </c>
      <c r="Z704" s="217">
        <f t="shared" si="215"/>
        <v>-1.9429699165404708</v>
      </c>
      <c r="AA704" s="217">
        <f t="shared" si="195"/>
        <v>4.7491606901469865</v>
      </c>
      <c r="AB704" s="217">
        <f t="shared" si="216"/>
        <v>11.048252851437837</v>
      </c>
      <c r="AC704" s="217">
        <f t="shared" si="217"/>
        <v>-1.9429699165404708</v>
      </c>
      <c r="AD704" s="217">
        <f t="shared" si="218"/>
        <v>4.765962135997996</v>
      </c>
      <c r="AE704" s="217">
        <f t="shared" si="210"/>
        <v>0.42316374273669677</v>
      </c>
      <c r="AF704" s="217">
        <f t="shared" si="211"/>
        <v>-0.44562157298809879</v>
      </c>
      <c r="AG704" s="217">
        <f t="shared" si="205"/>
        <v>4.765962135997996</v>
      </c>
      <c r="AH704" s="284">
        <f t="shared" si="212"/>
        <v>-1.2969564579221604E-2</v>
      </c>
      <c r="AI704" s="284">
        <f t="shared" si="213"/>
        <v>-3.1409712276175838E-4</v>
      </c>
    </row>
    <row r="705" spans="1:35" x14ac:dyDescent="0.25">
      <c r="A705" s="283">
        <v>2038</v>
      </c>
      <c r="B705" s="283">
        <v>5</v>
      </c>
      <c r="C705" s="217">
        <f>VLOOKUP(A705,Annual_Price!A:R,18,FALSE)*C693</f>
        <v>18.885081921713518</v>
      </c>
      <c r="D705" s="217">
        <f>C705/Economics!E705</f>
        <v>4.7062832109026367</v>
      </c>
      <c r="E705" s="217">
        <f t="shared" si="199"/>
        <v>4.7348681970655369</v>
      </c>
      <c r="F705" s="217">
        <f>C705/C$309</f>
        <v>2.1114428402949592</v>
      </c>
      <c r="G705" s="217">
        <f>D705/D$309</f>
        <v>1.0237534150246319</v>
      </c>
      <c r="H705" s="284">
        <f t="shared" si="200"/>
        <v>33.818181941645541</v>
      </c>
      <c r="I705" s="284">
        <f t="shared" si="201"/>
        <v>-6.5894145392209502</v>
      </c>
      <c r="J705" s="284">
        <f t="shared" si="202"/>
        <v>13.083112088562888</v>
      </c>
      <c r="K705" s="284">
        <f t="shared" si="203"/>
        <v>-4.0340304843989481</v>
      </c>
      <c r="L705" s="217">
        <f t="shared" si="191"/>
        <v>18.694243082076895</v>
      </c>
      <c r="M705" s="217">
        <f t="shared" si="191"/>
        <v>4.7092032711679925</v>
      </c>
      <c r="N705" s="284">
        <f t="shared" si="204"/>
        <v>22.398692382951474</v>
      </c>
      <c r="O705" s="217">
        <f t="shared" si="196"/>
        <v>4.7116159664183535</v>
      </c>
      <c r="P705" s="284">
        <f t="shared" si="206"/>
        <v>7.3429799369397317</v>
      </c>
      <c r="Q705" s="217">
        <f t="shared" si="207"/>
        <v>1.8101055098891501</v>
      </c>
      <c r="R705" s="284">
        <f t="shared" si="197"/>
        <v>34.051310633271392</v>
      </c>
      <c r="S705" s="284">
        <f t="shared" si="198"/>
        <v>-6.7589018321045558</v>
      </c>
      <c r="T705" s="217">
        <f t="shared" si="192"/>
        <v>4.7426416817986512</v>
      </c>
      <c r="U705" s="217">
        <f t="shared" si="208"/>
        <v>9.6939303113724797</v>
      </c>
      <c r="V705" s="217">
        <f t="shared" si="209"/>
        <v>-0.5555186263969123</v>
      </c>
      <c r="W705" s="217">
        <f t="shared" si="193"/>
        <v>4.765962135997996</v>
      </c>
      <c r="X705" s="217">
        <f t="shared" si="194"/>
        <v>4.7221074929619604</v>
      </c>
      <c r="Y705" s="217">
        <f t="shared" si="214"/>
        <v>11.048252851437837</v>
      </c>
      <c r="Z705" s="217">
        <f t="shared" si="215"/>
        <v>-1.9700231137254969</v>
      </c>
      <c r="AA705" s="217">
        <f t="shared" si="195"/>
        <v>4.7221074929619604</v>
      </c>
      <c r="AB705" s="217">
        <f t="shared" si="216"/>
        <v>11.048252851437837</v>
      </c>
      <c r="AC705" s="217">
        <f t="shared" si="217"/>
        <v>-1.9700231137254969</v>
      </c>
      <c r="AD705" s="217">
        <f t="shared" si="218"/>
        <v>4.765962135997996</v>
      </c>
      <c r="AE705" s="217">
        <f t="shared" si="210"/>
        <v>0.42316374273669677</v>
      </c>
      <c r="AF705" s="217">
        <f t="shared" si="211"/>
        <v>-0.45481230685534513</v>
      </c>
      <c r="AG705" s="217">
        <f t="shared" si="205"/>
        <v>4.765962135997996</v>
      </c>
      <c r="AH705" s="284">
        <f t="shared" si="212"/>
        <v>-1.2969564579221604E-2</v>
      </c>
      <c r="AI705" s="284">
        <f t="shared" si="213"/>
        <v>-4.0607166016037866E-4</v>
      </c>
    </row>
    <row r="706" spans="1:35" x14ac:dyDescent="0.25">
      <c r="A706" s="283">
        <v>2038</v>
      </c>
      <c r="B706" s="283">
        <v>6</v>
      </c>
      <c r="C706" s="217">
        <f>VLOOKUP(A706,Annual_Price!A:R,18,FALSE)*C694</f>
        <v>18.866878242913476</v>
      </c>
      <c r="D706" s="217">
        <f>C706/Economics!E706</f>
        <v>4.6921251874478642</v>
      </c>
      <c r="E706" s="217">
        <f t="shared" si="199"/>
        <v>4.7121133911239284</v>
      </c>
      <c r="F706" s="217">
        <f>C706/C$310</f>
        <v>2.111708459468133</v>
      </c>
      <c r="G706" s="217">
        <f>D706/D$310</f>
        <v>1.0273680662847233</v>
      </c>
      <c r="H706" s="284">
        <f t="shared" si="200"/>
        <v>33.818181941645541</v>
      </c>
      <c r="I706" s="284">
        <f t="shared" si="201"/>
        <v>-6.6076182180209919</v>
      </c>
      <c r="J706" s="284">
        <f t="shared" si="202"/>
        <v>13.083112088562888</v>
      </c>
      <c r="K706" s="284">
        <f t="shared" si="203"/>
        <v>-4.0481885078537205</v>
      </c>
      <c r="L706" s="217">
        <f t="shared" si="191"/>
        <v>18.726514314585909</v>
      </c>
      <c r="M706" s="217">
        <f t="shared" si="191"/>
        <v>4.7080784592896654</v>
      </c>
      <c r="N706" s="284">
        <f t="shared" si="204"/>
        <v>22.430963615460488</v>
      </c>
      <c r="O706" s="217">
        <f t="shared" si="196"/>
        <v>4.7116159664183535</v>
      </c>
      <c r="P706" s="284">
        <f t="shared" si="206"/>
        <v>7.3429799369397317</v>
      </c>
      <c r="Q706" s="217">
        <f t="shared" si="207"/>
        <v>1.808980698010823</v>
      </c>
      <c r="R706" s="284">
        <f t="shared" si="197"/>
        <v>34.051310633271392</v>
      </c>
      <c r="S706" s="284">
        <f t="shared" si="198"/>
        <v>-6.7771055109045975</v>
      </c>
      <c r="T706" s="217">
        <f t="shared" si="192"/>
        <v>4.7241824446611185</v>
      </c>
      <c r="U706" s="217">
        <f t="shared" si="208"/>
        <v>9.6939303113724797</v>
      </c>
      <c r="V706" s="217">
        <f t="shared" si="209"/>
        <v>-0.57397786353444502</v>
      </c>
      <c r="W706" s="217">
        <f t="shared" si="193"/>
        <v>4.765962135997996</v>
      </c>
      <c r="X706" s="217">
        <f t="shared" si="194"/>
        <v>4.6992041991752505</v>
      </c>
      <c r="Y706" s="217">
        <f t="shared" si="214"/>
        <v>11.048252851437837</v>
      </c>
      <c r="Z706" s="217">
        <f t="shared" si="215"/>
        <v>-1.9929264075122068</v>
      </c>
      <c r="AA706" s="217">
        <f t="shared" si="195"/>
        <v>4.6992041991752505</v>
      </c>
      <c r="AB706" s="217">
        <f t="shared" si="216"/>
        <v>11.048252851437837</v>
      </c>
      <c r="AC706" s="217">
        <f t="shared" si="217"/>
        <v>-1.9929264075122068</v>
      </c>
      <c r="AD706" s="217">
        <f t="shared" si="218"/>
        <v>4.765962135997996</v>
      </c>
      <c r="AE706" s="217">
        <f t="shared" si="210"/>
        <v>0.42316374273669677</v>
      </c>
      <c r="AF706" s="217">
        <f t="shared" si="211"/>
        <v>-0.43732176619146923</v>
      </c>
      <c r="AG706" s="217">
        <f t="shared" si="205"/>
        <v>4.765962135997996</v>
      </c>
      <c r="AH706" s="284">
        <f t="shared" si="212"/>
        <v>-1.2969564579221604E-2</v>
      </c>
      <c r="AI706" s="284">
        <f t="shared" si="213"/>
        <v>-5.2817796069604128E-4</v>
      </c>
    </row>
    <row r="707" spans="1:35" x14ac:dyDescent="0.25">
      <c r="A707" s="283">
        <v>2038</v>
      </c>
      <c r="B707" s="283">
        <v>7</v>
      </c>
      <c r="C707" s="217">
        <f>VLOOKUP(A707,Annual_Price!A:R,18,FALSE)*C695</f>
        <v>18.860028706592324</v>
      </c>
      <c r="D707" s="217">
        <f>C707/Economics!E707</f>
        <v>4.681258811560836</v>
      </c>
      <c r="E707" s="217">
        <f t="shared" si="199"/>
        <v>4.6932224033037793</v>
      </c>
      <c r="F707" s="217">
        <f>C707/C$311</f>
        <v>2.1044939545124857</v>
      </c>
      <c r="G707" s="217">
        <f>D707/D$311</f>
        <v>1.0269552018539212</v>
      </c>
      <c r="H707" s="284">
        <f t="shared" si="200"/>
        <v>33.818181941645541</v>
      </c>
      <c r="I707" s="284">
        <f t="shared" si="201"/>
        <v>-6.6144677543421437</v>
      </c>
      <c r="J707" s="284">
        <f t="shared" si="202"/>
        <v>13.083112088562888</v>
      </c>
      <c r="K707" s="284">
        <f t="shared" si="203"/>
        <v>-4.0590548837407487</v>
      </c>
      <c r="L707" s="217">
        <f t="shared" si="191"/>
        <v>18.758773831167336</v>
      </c>
      <c r="M707" s="217">
        <f t="shared" si="191"/>
        <v>4.7069446880212444</v>
      </c>
      <c r="N707" s="284">
        <f t="shared" si="204"/>
        <v>22.463223132041914</v>
      </c>
      <c r="O707" s="217">
        <f t="shared" si="196"/>
        <v>4.7116159664183535</v>
      </c>
      <c r="P707" s="284">
        <f t="shared" si="206"/>
        <v>7.3429799369397317</v>
      </c>
      <c r="Q707" s="217">
        <f t="shared" si="207"/>
        <v>1.807846926742402</v>
      </c>
      <c r="R707" s="284">
        <f t="shared" si="197"/>
        <v>34.051310633271392</v>
      </c>
      <c r="S707" s="284">
        <f t="shared" si="198"/>
        <v>-6.7839550472257493</v>
      </c>
      <c r="T707" s="217">
        <f t="shared" si="192"/>
        <v>4.7043997462331557</v>
      </c>
      <c r="U707" s="217">
        <f t="shared" si="208"/>
        <v>9.6939303113724797</v>
      </c>
      <c r="V707" s="217">
        <f t="shared" si="209"/>
        <v>-0.59376056196240778</v>
      </c>
      <c r="W707" s="217">
        <f t="shared" si="193"/>
        <v>4.765962135997996</v>
      </c>
      <c r="X707" s="217">
        <f t="shared" si="194"/>
        <v>4.6866919995043501</v>
      </c>
      <c r="Y707" s="217">
        <f t="shared" si="214"/>
        <v>11.048252851437837</v>
      </c>
      <c r="Z707" s="217">
        <f t="shared" si="215"/>
        <v>-2.0054386071831072</v>
      </c>
      <c r="AA707" s="217">
        <f t="shared" si="195"/>
        <v>4.6866919995043501</v>
      </c>
      <c r="AB707" s="217">
        <f t="shared" si="216"/>
        <v>11.048252851437837</v>
      </c>
      <c r="AC707" s="217">
        <f t="shared" si="217"/>
        <v>-2.0054386071831072</v>
      </c>
      <c r="AD707" s="217">
        <f t="shared" si="218"/>
        <v>4.765962135997996</v>
      </c>
      <c r="AE707" s="217">
        <f t="shared" si="210"/>
        <v>0.42316374273669677</v>
      </c>
      <c r="AF707" s="217">
        <f t="shared" si="211"/>
        <v>-0.43403011862372498</v>
      </c>
      <c r="AG707" s="217">
        <f t="shared" si="205"/>
        <v>4.765962135997996</v>
      </c>
      <c r="AH707" s="284">
        <f t="shared" si="212"/>
        <v>-1.2969564579221604E-2</v>
      </c>
      <c r="AI707" s="284">
        <f t="shared" si="213"/>
        <v>-6.3569064182722457E-4</v>
      </c>
    </row>
    <row r="708" spans="1:35" x14ac:dyDescent="0.25">
      <c r="A708" s="283">
        <v>2038</v>
      </c>
      <c r="B708" s="283">
        <v>8</v>
      </c>
      <c r="C708" s="217">
        <f>VLOOKUP(A708,Annual_Price!A:R,18,FALSE)*C696</f>
        <v>18.872655523069476</v>
      </c>
      <c r="D708" s="217">
        <f>C708/Economics!E708</f>
        <v>4.6751395709086578</v>
      </c>
      <c r="E708" s="217">
        <f t="shared" si="199"/>
        <v>4.6828411899724527</v>
      </c>
      <c r="F708" s="217">
        <f>C708/C$312</f>
        <v>2.1018368348233558</v>
      </c>
      <c r="G708" s="217">
        <f>D708/D$312</f>
        <v>1.0278023610650879</v>
      </c>
      <c r="H708" s="284">
        <f t="shared" si="200"/>
        <v>33.830808758122693</v>
      </c>
      <c r="I708" s="284">
        <f t="shared" si="201"/>
        <v>-6.6144677543421437</v>
      </c>
      <c r="J708" s="284">
        <f t="shared" si="202"/>
        <v>13.083112088562888</v>
      </c>
      <c r="K708" s="284">
        <f t="shared" si="203"/>
        <v>-4.0651741243929269</v>
      </c>
      <c r="L708" s="217">
        <f t="shared" si="191"/>
        <v>18.791054945541745</v>
      </c>
      <c r="M708" s="217">
        <f t="shared" si="191"/>
        <v>4.7058007622908731</v>
      </c>
      <c r="N708" s="284">
        <f t="shared" si="204"/>
        <v>22.495504246416324</v>
      </c>
      <c r="O708" s="217">
        <f t="shared" si="196"/>
        <v>4.7116159664183535</v>
      </c>
      <c r="P708" s="284">
        <f t="shared" si="206"/>
        <v>7.3429799369397317</v>
      </c>
      <c r="Q708" s="217">
        <f t="shared" si="207"/>
        <v>1.8067030010120306</v>
      </c>
      <c r="R708" s="284">
        <f t="shared" si="197"/>
        <v>34.063937449748543</v>
      </c>
      <c r="S708" s="284">
        <f t="shared" si="198"/>
        <v>-6.7839550472257493</v>
      </c>
      <c r="T708" s="217">
        <f t="shared" si="192"/>
        <v>4.6887016952049985</v>
      </c>
      <c r="U708" s="217">
        <f t="shared" si="208"/>
        <v>9.6939303113724797</v>
      </c>
      <c r="V708" s="217">
        <f t="shared" si="209"/>
        <v>-0.60945861299056503</v>
      </c>
      <c r="W708" s="217">
        <f t="shared" si="193"/>
        <v>4.765962135997996</v>
      </c>
      <c r="X708" s="217">
        <f t="shared" si="194"/>
        <v>4.6781991912347465</v>
      </c>
      <c r="Y708" s="217">
        <f t="shared" si="214"/>
        <v>11.048252851437837</v>
      </c>
      <c r="Z708" s="217">
        <f t="shared" si="215"/>
        <v>-2.0139314154527108</v>
      </c>
      <c r="AA708" s="217">
        <f t="shared" si="195"/>
        <v>4.6781991912347465</v>
      </c>
      <c r="AB708" s="217">
        <f t="shared" si="216"/>
        <v>11.048252851437837</v>
      </c>
      <c r="AC708" s="217">
        <f t="shared" si="217"/>
        <v>-2.0139314154527108</v>
      </c>
      <c r="AD708" s="217">
        <f t="shared" si="218"/>
        <v>4.765962135997996</v>
      </c>
      <c r="AE708" s="217">
        <f t="shared" si="210"/>
        <v>0.42316374273669677</v>
      </c>
      <c r="AF708" s="217">
        <f t="shared" si="211"/>
        <v>-0.42928298338887494</v>
      </c>
      <c r="AG708" s="217">
        <f t="shared" si="205"/>
        <v>4.765962135997996</v>
      </c>
      <c r="AH708" s="284">
        <f t="shared" si="212"/>
        <v>-1.2969564579221604E-2</v>
      </c>
      <c r="AI708" s="284">
        <f t="shared" si="213"/>
        <v>-7.5754418523832356E-4</v>
      </c>
    </row>
    <row r="709" spans="1:35" x14ac:dyDescent="0.25">
      <c r="A709" s="283">
        <v>2038</v>
      </c>
      <c r="B709" s="283">
        <v>9</v>
      </c>
      <c r="C709" s="217">
        <f>VLOOKUP(A709,Annual_Price!A:R,18,FALSE)*C697</f>
        <v>18.859852177467651</v>
      </c>
      <c r="D709" s="217">
        <f>C709/Economics!E709</f>
        <v>4.6627593576908213</v>
      </c>
      <c r="E709" s="217">
        <f t="shared" si="199"/>
        <v>4.6730525800534375</v>
      </c>
      <c r="F709" s="217">
        <f>C709/C$313</f>
        <v>2.105424731764217</v>
      </c>
      <c r="G709" s="217">
        <f>D709/D$313</f>
        <v>1.0306452842963509</v>
      </c>
      <c r="H709" s="284">
        <f t="shared" si="200"/>
        <v>33.830808758122693</v>
      </c>
      <c r="I709" s="284">
        <f t="shared" si="201"/>
        <v>-6.6272710999439681</v>
      </c>
      <c r="J709" s="284">
        <f t="shared" si="202"/>
        <v>13.083112088562888</v>
      </c>
      <c r="K709" s="284">
        <f t="shared" si="203"/>
        <v>-4.0775543376107635</v>
      </c>
      <c r="L709" s="217">
        <f t="shared" ref="L709:M736" si="219">AVERAGE(C698:C709)</f>
        <v>18.823314160175372</v>
      </c>
      <c r="M709" s="217">
        <f t="shared" si="219"/>
        <v>4.7046440974710508</v>
      </c>
      <c r="N709" s="284">
        <f t="shared" si="204"/>
        <v>22.52776346104995</v>
      </c>
      <c r="O709" s="217">
        <f t="shared" si="196"/>
        <v>4.7116159664183535</v>
      </c>
      <c r="P709" s="284">
        <f t="shared" si="206"/>
        <v>7.3429799369397317</v>
      </c>
      <c r="Q709" s="217">
        <f t="shared" si="207"/>
        <v>1.8055463361922084</v>
      </c>
      <c r="R709" s="284">
        <f t="shared" si="197"/>
        <v>34.063937449748543</v>
      </c>
      <c r="S709" s="284">
        <f t="shared" si="198"/>
        <v>-6.7967583928275737</v>
      </c>
      <c r="T709" s="217">
        <f t="shared" ref="T709:T736" si="220">AVERAGE(D706:D709)</f>
        <v>4.6778207319020444</v>
      </c>
      <c r="U709" s="217">
        <f t="shared" si="208"/>
        <v>9.6939303113724797</v>
      </c>
      <c r="V709" s="217">
        <f t="shared" si="209"/>
        <v>-0.6203395762935191</v>
      </c>
      <c r="W709" s="217">
        <f t="shared" ref="W709:W736" si="221">MAX(D698:D709)</f>
        <v>4.765962135997996</v>
      </c>
      <c r="X709" s="217">
        <f t="shared" ref="X709:X736" si="222">AVERAGE(D708:D709)</f>
        <v>4.6689494642997396</v>
      </c>
      <c r="Y709" s="217">
        <f t="shared" si="214"/>
        <v>11.048252851437837</v>
      </c>
      <c r="Z709" s="217">
        <f t="shared" si="215"/>
        <v>-2.0231811423877177</v>
      </c>
      <c r="AA709" s="217">
        <f t="shared" ref="AA709:AA736" si="223">AVERAGE(D708:D709)</f>
        <v>4.6689494642997396</v>
      </c>
      <c r="AB709" s="217">
        <f t="shared" si="216"/>
        <v>11.048252851437837</v>
      </c>
      <c r="AC709" s="217">
        <f t="shared" si="217"/>
        <v>-2.0231811423877177</v>
      </c>
      <c r="AD709" s="217">
        <f t="shared" si="218"/>
        <v>4.765962135997996</v>
      </c>
      <c r="AE709" s="217">
        <f t="shared" si="210"/>
        <v>0.42316374273669677</v>
      </c>
      <c r="AF709" s="217">
        <f t="shared" si="211"/>
        <v>-0.43554395595453332</v>
      </c>
      <c r="AG709" s="217">
        <f t="shared" si="205"/>
        <v>4.765962135997996</v>
      </c>
      <c r="AH709" s="284">
        <f t="shared" si="212"/>
        <v>-1.2969564579221604E-2</v>
      </c>
      <c r="AI709" s="284">
        <f t="shared" si="213"/>
        <v>-9.1041325864971157E-4</v>
      </c>
    </row>
    <row r="710" spans="1:35" x14ac:dyDescent="0.25">
      <c r="A710" s="283">
        <v>2038</v>
      </c>
      <c r="B710" s="283">
        <v>10</v>
      </c>
      <c r="C710" s="217">
        <f>VLOOKUP(A710,Annual_Price!A:R,18,FALSE)*C698</f>
        <v>18.93999999302434</v>
      </c>
      <c r="D710" s="217">
        <f>C710/Economics!E710</f>
        <v>4.6734275897609843</v>
      </c>
      <c r="E710" s="217">
        <f t="shared" si="199"/>
        <v>4.6704421727868208</v>
      </c>
      <c r="F710" s="217">
        <f>C710/C$314</f>
        <v>2.1271754605473712</v>
      </c>
      <c r="G710" s="217">
        <f>D710/D$314</f>
        <v>1.041534081528888</v>
      </c>
      <c r="H710" s="284">
        <f t="shared" si="200"/>
        <v>33.910956573679385</v>
      </c>
      <c r="I710" s="284">
        <f t="shared" si="201"/>
        <v>-6.6272710999439681</v>
      </c>
      <c r="J710" s="284">
        <f t="shared" si="202"/>
        <v>13.093780320633051</v>
      </c>
      <c r="K710" s="284">
        <f t="shared" si="203"/>
        <v>-4.0775543376107635</v>
      </c>
      <c r="L710" s="217">
        <f t="shared" si="219"/>
        <v>18.855710465257012</v>
      </c>
      <c r="M710" s="217">
        <f t="shared" si="219"/>
        <v>4.703460559684232</v>
      </c>
      <c r="N710" s="284">
        <f t="shared" si="204"/>
        <v>22.560159766131591</v>
      </c>
      <c r="O710" s="217">
        <f t="shared" ref="O710:O736" si="224">IF(L710&lt;L709,(O709+(L710-L709)),O709)</f>
        <v>4.7116159664183535</v>
      </c>
      <c r="P710" s="284">
        <f t="shared" si="206"/>
        <v>7.3429799369397317</v>
      </c>
      <c r="Q710" s="217">
        <f t="shared" si="207"/>
        <v>1.8043627984053896</v>
      </c>
      <c r="R710" s="284">
        <f t="shared" si="197"/>
        <v>34.144085265305236</v>
      </c>
      <c r="S710" s="284">
        <f t="shared" si="198"/>
        <v>-6.7967583928275737</v>
      </c>
      <c r="T710" s="217">
        <f t="shared" si="220"/>
        <v>4.6731463324803242</v>
      </c>
      <c r="U710" s="217">
        <f t="shared" si="208"/>
        <v>9.6939303113724797</v>
      </c>
      <c r="V710" s="217">
        <f t="shared" si="209"/>
        <v>-0.62501397571523931</v>
      </c>
      <c r="W710" s="217">
        <f t="shared" si="221"/>
        <v>4.765962135997996</v>
      </c>
      <c r="X710" s="217">
        <f t="shared" si="222"/>
        <v>4.6680934737259028</v>
      </c>
      <c r="Y710" s="217">
        <f t="shared" si="214"/>
        <v>11.048252851437837</v>
      </c>
      <c r="Z710" s="217">
        <f t="shared" si="215"/>
        <v>-2.0240371329615545</v>
      </c>
      <c r="AA710" s="217">
        <f t="shared" si="223"/>
        <v>4.6680934737259028</v>
      </c>
      <c r="AB710" s="217">
        <f t="shared" si="216"/>
        <v>11.048252851437837</v>
      </c>
      <c r="AC710" s="217">
        <f t="shared" si="217"/>
        <v>-2.0240371329615545</v>
      </c>
      <c r="AD710" s="217">
        <f t="shared" si="218"/>
        <v>4.765962135997996</v>
      </c>
      <c r="AE710" s="217">
        <f t="shared" si="210"/>
        <v>0.42316374273669677</v>
      </c>
      <c r="AF710" s="217">
        <f t="shared" si="211"/>
        <v>-0.41249551066653378</v>
      </c>
      <c r="AG710" s="217">
        <f t="shared" si="205"/>
        <v>4.765962135997996</v>
      </c>
      <c r="AH710" s="284">
        <f t="shared" si="212"/>
        <v>-1.2969564579221604E-2</v>
      </c>
      <c r="AI710" s="284">
        <f t="shared" si="213"/>
        <v>-1.2328888626056411E-3</v>
      </c>
    </row>
    <row r="711" spans="1:35" x14ac:dyDescent="0.25">
      <c r="A711" s="283">
        <v>2038</v>
      </c>
      <c r="B711" s="283">
        <v>11</v>
      </c>
      <c r="C711" s="217">
        <f>VLOOKUP(A711,Annual_Price!A:R,18,FALSE)*C699</f>
        <v>18.971902047174137</v>
      </c>
      <c r="D711" s="217">
        <f>C711/Economics!E711</f>
        <v>4.6714754678013559</v>
      </c>
      <c r="E711" s="217">
        <f t="shared" si="199"/>
        <v>4.6692208050843869</v>
      </c>
      <c r="F711" s="217">
        <f>C711/C$315</f>
        <v>2.1048111412728461</v>
      </c>
      <c r="G711" s="217">
        <f>D711/D$315</f>
        <v>1.030232990291833</v>
      </c>
      <c r="H711" s="284">
        <f t="shared" si="200"/>
        <v>33.942858627829182</v>
      </c>
      <c r="I711" s="284">
        <f t="shared" si="201"/>
        <v>-6.6272710999439681</v>
      </c>
      <c r="J711" s="284">
        <f t="shared" si="202"/>
        <v>13.093780320633051</v>
      </c>
      <c r="K711" s="284">
        <f t="shared" si="203"/>
        <v>-4.0795064595703918</v>
      </c>
      <c r="L711" s="217">
        <f t="shared" si="219"/>
        <v>18.888161337850761</v>
      </c>
      <c r="M711" s="217">
        <f t="shared" si="219"/>
        <v>4.702240874998326</v>
      </c>
      <c r="N711" s="284">
        <f t="shared" si="204"/>
        <v>22.59261063872534</v>
      </c>
      <c r="O711" s="217">
        <f t="shared" si="224"/>
        <v>4.7116159664183535</v>
      </c>
      <c r="P711" s="284">
        <f t="shared" si="206"/>
        <v>7.3429799369397317</v>
      </c>
      <c r="Q711" s="217">
        <f t="shared" si="207"/>
        <v>1.8031431137194835</v>
      </c>
      <c r="R711" s="284">
        <f t="shared" si="197"/>
        <v>34.175987319455032</v>
      </c>
      <c r="S711" s="284">
        <f t="shared" si="198"/>
        <v>-6.7967583928275737</v>
      </c>
      <c r="T711" s="217">
        <f t="shared" si="220"/>
        <v>4.670700496540455</v>
      </c>
      <c r="U711" s="217">
        <f t="shared" si="208"/>
        <v>9.6939303113724797</v>
      </c>
      <c r="V711" s="217">
        <f t="shared" si="209"/>
        <v>-0.62745981165510845</v>
      </c>
      <c r="W711" s="217">
        <f t="shared" si="221"/>
        <v>4.765962135997996</v>
      </c>
      <c r="X711" s="217">
        <f t="shared" si="222"/>
        <v>4.6724515287811705</v>
      </c>
      <c r="Y711" s="217">
        <f t="shared" si="214"/>
        <v>11.052610906493104</v>
      </c>
      <c r="Z711" s="217">
        <f t="shared" si="215"/>
        <v>-2.0240371329615545</v>
      </c>
      <c r="AA711" s="217">
        <f t="shared" si="223"/>
        <v>4.6724515287811705</v>
      </c>
      <c r="AB711" s="217">
        <f t="shared" si="216"/>
        <v>11.052610906493104</v>
      </c>
      <c r="AC711" s="217">
        <f t="shared" si="217"/>
        <v>-2.0240371329615545</v>
      </c>
      <c r="AD711" s="217">
        <f t="shared" si="218"/>
        <v>4.765962135997996</v>
      </c>
      <c r="AE711" s="217">
        <f t="shared" si="210"/>
        <v>0.42316374273669677</v>
      </c>
      <c r="AF711" s="217">
        <f t="shared" si="211"/>
        <v>-0.42511586469632512</v>
      </c>
      <c r="AG711" s="217">
        <f t="shared" si="205"/>
        <v>4.765962135997996</v>
      </c>
      <c r="AH711" s="284">
        <f t="shared" si="212"/>
        <v>-1.2969564579221604E-2</v>
      </c>
      <c r="AI711" s="284">
        <f t="shared" si="213"/>
        <v>-1.666651651646589E-3</v>
      </c>
    </row>
    <row r="712" spans="1:35" x14ac:dyDescent="0.25">
      <c r="A712" s="283">
        <v>2038</v>
      </c>
      <c r="B712" s="283">
        <v>12</v>
      </c>
      <c r="C712" s="217">
        <f>VLOOKUP(A712,Annual_Price!A:R,18,FALSE)*C700</f>
        <v>18.922135020231043</v>
      </c>
      <c r="D712" s="217">
        <f>C712/Economics!E712</f>
        <v>4.6495741624533862</v>
      </c>
      <c r="E712" s="217">
        <f t="shared" si="199"/>
        <v>4.6648257400052424</v>
      </c>
      <c r="F712" s="217">
        <f>C712/C$316</f>
        <v>2.13766651380491</v>
      </c>
      <c r="G712" s="217">
        <f>D712/D$316</f>
        <v>1.0457868682774392</v>
      </c>
      <c r="H712" s="284">
        <f t="shared" si="200"/>
        <v>33.942858627829182</v>
      </c>
      <c r="I712" s="284">
        <f t="shared" si="201"/>
        <v>-6.6770381268870622</v>
      </c>
      <c r="J712" s="284">
        <f t="shared" si="202"/>
        <v>13.093780320633051</v>
      </c>
      <c r="K712" s="284">
        <f t="shared" si="203"/>
        <v>-4.1014077649183616</v>
      </c>
      <c r="L712" s="217">
        <f t="shared" si="219"/>
        <v>18.920527085429281</v>
      </c>
      <c r="M712" s="217">
        <f t="shared" si="219"/>
        <v>4.7009881138444065</v>
      </c>
      <c r="N712" s="284">
        <f t="shared" si="204"/>
        <v>22.62497638630386</v>
      </c>
      <c r="O712" s="217">
        <f t="shared" si="224"/>
        <v>4.7116159664183535</v>
      </c>
      <c r="P712" s="284">
        <f t="shared" si="206"/>
        <v>7.3429799369397317</v>
      </c>
      <c r="Q712" s="217">
        <f t="shared" si="207"/>
        <v>1.8018903525655641</v>
      </c>
      <c r="R712" s="284">
        <f t="shared" si="197"/>
        <v>34.175987319455032</v>
      </c>
      <c r="S712" s="284">
        <f t="shared" si="198"/>
        <v>-6.8465254197706678</v>
      </c>
      <c r="T712" s="217">
        <f t="shared" si="220"/>
        <v>4.6643091444266371</v>
      </c>
      <c r="U712" s="217">
        <f t="shared" si="208"/>
        <v>9.6939303113724797</v>
      </c>
      <c r="V712" s="217">
        <f t="shared" si="209"/>
        <v>-0.63385116376892636</v>
      </c>
      <c r="W712" s="217">
        <f t="shared" si="221"/>
        <v>4.765962135997996</v>
      </c>
      <c r="X712" s="217">
        <f t="shared" si="222"/>
        <v>4.6605248151273706</v>
      </c>
      <c r="Y712" s="217">
        <f t="shared" si="214"/>
        <v>11.052610906493104</v>
      </c>
      <c r="Z712" s="217">
        <f t="shared" si="215"/>
        <v>-2.0359638466153545</v>
      </c>
      <c r="AA712" s="217">
        <f t="shared" si="223"/>
        <v>4.6605248151273706</v>
      </c>
      <c r="AB712" s="217">
        <f t="shared" si="216"/>
        <v>11.052610906493104</v>
      </c>
      <c r="AC712" s="217">
        <f t="shared" si="217"/>
        <v>-2.0359638466153545</v>
      </c>
      <c r="AD712" s="217">
        <f t="shared" si="218"/>
        <v>4.765962135997996</v>
      </c>
      <c r="AE712" s="217">
        <f t="shared" si="210"/>
        <v>0.42316374273669677</v>
      </c>
      <c r="AF712" s="217">
        <f t="shared" si="211"/>
        <v>-0.44506504808466651</v>
      </c>
      <c r="AG712" s="217">
        <f t="shared" si="205"/>
        <v>4.765962135997996</v>
      </c>
      <c r="AH712" s="284">
        <f t="shared" si="212"/>
        <v>-1.2969564579221604E-2</v>
      </c>
      <c r="AI712" s="284">
        <f t="shared" si="213"/>
        <v>-2.0635692678130368E-3</v>
      </c>
    </row>
    <row r="713" spans="1:35" x14ac:dyDescent="0.25">
      <c r="A713" s="283">
        <v>2039</v>
      </c>
      <c r="B713" s="283">
        <v>1</v>
      </c>
      <c r="C713" s="217">
        <f>VLOOKUP(A713,Annual_Price!A:R,18,FALSE)*C701</f>
        <v>19.273313354807364</v>
      </c>
      <c r="D713" s="217">
        <f>C713/Economics!E713</f>
        <v>4.7258088165949532</v>
      </c>
      <c r="E713" s="217">
        <f t="shared" si="199"/>
        <v>4.6822861489498981</v>
      </c>
      <c r="F713" s="217">
        <f>C713/C$305</f>
        <v>2.2140414698416997</v>
      </c>
      <c r="G713" s="217">
        <f>D713/D$305</f>
        <v>1.0443241867716988</v>
      </c>
      <c r="H713" s="284">
        <f t="shared" si="200"/>
        <v>34.294036962405499</v>
      </c>
      <c r="I713" s="284">
        <f t="shared" si="201"/>
        <v>-6.6770381268870622</v>
      </c>
      <c r="J713" s="284">
        <f t="shared" si="202"/>
        <v>13.170014974774618</v>
      </c>
      <c r="K713" s="284">
        <f t="shared" si="203"/>
        <v>-4.1014077649183616</v>
      </c>
      <c r="L713" s="217">
        <f t="shared" si="219"/>
        <v>18.955471964938884</v>
      </c>
      <c r="M713" s="217">
        <f t="shared" si="219"/>
        <v>4.7001779742844549</v>
      </c>
      <c r="N713" s="284">
        <f t="shared" si="204"/>
        <v>22.659921265813463</v>
      </c>
      <c r="O713" s="217">
        <f t="shared" si="224"/>
        <v>4.7116159664183535</v>
      </c>
      <c r="P713" s="284">
        <f t="shared" si="206"/>
        <v>7.3429799369397317</v>
      </c>
      <c r="Q713" s="217">
        <f t="shared" si="207"/>
        <v>1.8010802130056125</v>
      </c>
      <c r="R713" s="284">
        <f t="shared" si="197"/>
        <v>34.52716565403135</v>
      </c>
      <c r="S713" s="284">
        <f t="shared" si="198"/>
        <v>-6.8465254197706678</v>
      </c>
      <c r="T713" s="217">
        <f t="shared" si="220"/>
        <v>4.6800715091526701</v>
      </c>
      <c r="U713" s="217">
        <f t="shared" si="208"/>
        <v>9.7096926760985127</v>
      </c>
      <c r="V713" s="217">
        <f t="shared" si="209"/>
        <v>-0.63385116376892636</v>
      </c>
      <c r="W713" s="217">
        <f t="shared" si="221"/>
        <v>4.765962135997996</v>
      </c>
      <c r="X713" s="217">
        <f t="shared" si="222"/>
        <v>4.6876914895241697</v>
      </c>
      <c r="Y713" s="217">
        <f t="shared" si="214"/>
        <v>11.079777580889903</v>
      </c>
      <c r="Z713" s="217">
        <f t="shared" si="215"/>
        <v>-2.0359638466153545</v>
      </c>
      <c r="AA713" s="217">
        <f t="shared" si="223"/>
        <v>4.6876914895241697</v>
      </c>
      <c r="AB713" s="217">
        <f t="shared" si="216"/>
        <v>11.079777580889903</v>
      </c>
      <c r="AC713" s="217">
        <f t="shared" si="217"/>
        <v>-2.0359638466153545</v>
      </c>
      <c r="AD713" s="217">
        <f t="shared" si="218"/>
        <v>4.7603896052726871</v>
      </c>
      <c r="AE713" s="217">
        <f t="shared" si="210"/>
        <v>0.41759121201138782</v>
      </c>
      <c r="AF713" s="217">
        <f t="shared" si="211"/>
        <v>-0.34135655786982078</v>
      </c>
      <c r="AG713" s="217">
        <f t="shared" si="205"/>
        <v>4.765962135997996</v>
      </c>
      <c r="AH713" s="284">
        <f t="shared" si="212"/>
        <v>-1.2969564579221604E-2</v>
      </c>
      <c r="AI713" s="284">
        <f t="shared" si="213"/>
        <v>3.2478898598062855E-3</v>
      </c>
    </row>
    <row r="714" spans="1:35" x14ac:dyDescent="0.25">
      <c r="A714" s="283">
        <v>2039</v>
      </c>
      <c r="B714" s="283">
        <v>2</v>
      </c>
      <c r="C714" s="217">
        <f>VLOOKUP(A714,Annual_Price!A:R,18,FALSE)*C702</f>
        <v>19.436403713393943</v>
      </c>
      <c r="D714" s="217">
        <f>C714/Economics!E714</f>
        <v>4.7559516374565369</v>
      </c>
      <c r="E714" s="217">
        <f t="shared" si="199"/>
        <v>4.7104448721682921</v>
      </c>
      <c r="F714" s="217">
        <f>C714/C$306</f>
        <v>2.1945287729376322</v>
      </c>
      <c r="G714" s="217">
        <f>D714/D$306</f>
        <v>1.03449806293969</v>
      </c>
      <c r="H714" s="284">
        <f t="shared" si="200"/>
        <v>34.457127320992079</v>
      </c>
      <c r="I714" s="284">
        <f t="shared" si="201"/>
        <v>-6.6770381268870622</v>
      </c>
      <c r="J714" s="284">
        <f t="shared" si="202"/>
        <v>13.200157795636201</v>
      </c>
      <c r="K714" s="284">
        <f t="shared" si="203"/>
        <v>-4.1014077649183616</v>
      </c>
      <c r="L714" s="217">
        <f t="shared" si="219"/>
        <v>18.990712547259154</v>
      </c>
      <c r="M714" s="217">
        <f t="shared" si="219"/>
        <v>4.6993437660726665</v>
      </c>
      <c r="N714" s="284">
        <f t="shared" si="204"/>
        <v>22.695161848133733</v>
      </c>
      <c r="O714" s="217">
        <f t="shared" si="224"/>
        <v>4.7116159664183535</v>
      </c>
      <c r="P714" s="284">
        <f t="shared" si="206"/>
        <v>7.3429799369397317</v>
      </c>
      <c r="Q714" s="217">
        <f t="shared" si="207"/>
        <v>1.800246004793824</v>
      </c>
      <c r="R714" s="284">
        <f t="shared" si="197"/>
        <v>34.69025601261793</v>
      </c>
      <c r="S714" s="284">
        <f t="shared" si="198"/>
        <v>-6.8465254197706678</v>
      </c>
      <c r="T714" s="217">
        <f t="shared" si="220"/>
        <v>4.7007025210765576</v>
      </c>
      <c r="U714" s="217">
        <f t="shared" si="208"/>
        <v>9.7303236880224002</v>
      </c>
      <c r="V714" s="217">
        <f t="shared" si="209"/>
        <v>-0.63385116376892636</v>
      </c>
      <c r="W714" s="217">
        <f t="shared" si="221"/>
        <v>4.7603896052726871</v>
      </c>
      <c r="X714" s="217">
        <f t="shared" si="222"/>
        <v>4.7408802270257446</v>
      </c>
      <c r="Y714" s="217">
        <f t="shared" si="214"/>
        <v>11.132966318391478</v>
      </c>
      <c r="Z714" s="217">
        <f t="shared" si="215"/>
        <v>-2.0359638466153545</v>
      </c>
      <c r="AA714" s="217">
        <f t="shared" si="223"/>
        <v>4.7408802270257446</v>
      </c>
      <c r="AB714" s="217">
        <f t="shared" si="216"/>
        <v>11.132966318391478</v>
      </c>
      <c r="AC714" s="217">
        <f t="shared" si="217"/>
        <v>-2.0359638466153545</v>
      </c>
      <c r="AD714" s="217">
        <f t="shared" si="218"/>
        <v>4.7559516374565369</v>
      </c>
      <c r="AE714" s="217">
        <f t="shared" si="210"/>
        <v>0.41315324419523769</v>
      </c>
      <c r="AF714" s="217">
        <f t="shared" si="211"/>
        <v>-0.38301042333365398</v>
      </c>
      <c r="AG714" s="217">
        <f t="shared" si="205"/>
        <v>4.7603896052726871</v>
      </c>
      <c r="AH714" s="284">
        <f t="shared" si="212"/>
        <v>-1.8542095304530548E-2</v>
      </c>
      <c r="AI714" s="284">
        <f t="shared" si="213"/>
        <v>8.5315967630714695E-3</v>
      </c>
    </row>
    <row r="715" spans="1:35" x14ac:dyDescent="0.25">
      <c r="A715" s="283">
        <v>2039</v>
      </c>
      <c r="B715" s="283">
        <v>3</v>
      </c>
      <c r="C715" s="217">
        <f>VLOOKUP(A715,Annual_Price!A:R,18,FALSE)*C703</f>
        <v>19.449006091633574</v>
      </c>
      <c r="D715" s="217">
        <f>C715/Economics!E715</f>
        <v>4.7503062876990052</v>
      </c>
      <c r="E715" s="217">
        <f t="shared" si="199"/>
        <v>4.7440222472501645</v>
      </c>
      <c r="F715" s="217">
        <f>C715/C$307</f>
        <v>2.1659209792853087</v>
      </c>
      <c r="G715" s="217">
        <f>D715/D$307</f>
        <v>1.0211257930327908</v>
      </c>
      <c r="H715" s="284">
        <f t="shared" si="200"/>
        <v>34.469729699231706</v>
      </c>
      <c r="I715" s="284">
        <f t="shared" si="201"/>
        <v>-6.6770381268870622</v>
      </c>
      <c r="J715" s="284">
        <f t="shared" si="202"/>
        <v>13.200157795636201</v>
      </c>
      <c r="K715" s="284">
        <f t="shared" si="203"/>
        <v>-4.1070531146758933</v>
      </c>
      <c r="L715" s="217">
        <f t="shared" si="219"/>
        <v>19.025975979235895</v>
      </c>
      <c r="M715" s="217">
        <f t="shared" si="219"/>
        <v>4.6985034896081936</v>
      </c>
      <c r="N715" s="284">
        <f t="shared" si="204"/>
        <v>22.730425280110474</v>
      </c>
      <c r="O715" s="217">
        <f t="shared" si="224"/>
        <v>4.7116159664183535</v>
      </c>
      <c r="P715" s="284">
        <f t="shared" si="206"/>
        <v>7.3429799369397317</v>
      </c>
      <c r="Q715" s="217">
        <f t="shared" si="207"/>
        <v>1.7994057283293512</v>
      </c>
      <c r="R715" s="284">
        <f t="shared" si="197"/>
        <v>34.702858390857557</v>
      </c>
      <c r="S715" s="284">
        <f t="shared" si="198"/>
        <v>-6.8465254197706678</v>
      </c>
      <c r="T715" s="217">
        <f t="shared" si="220"/>
        <v>4.7204102260509702</v>
      </c>
      <c r="U715" s="217">
        <f t="shared" si="208"/>
        <v>9.7500313929968137</v>
      </c>
      <c r="V715" s="217">
        <f t="shared" si="209"/>
        <v>-0.63385116376892636</v>
      </c>
      <c r="W715" s="217">
        <f t="shared" si="221"/>
        <v>4.7559516374565369</v>
      </c>
      <c r="X715" s="217">
        <f t="shared" si="222"/>
        <v>4.7531289625777706</v>
      </c>
      <c r="Y715" s="217">
        <f t="shared" si="214"/>
        <v>11.145215053943504</v>
      </c>
      <c r="Z715" s="217">
        <f t="shared" si="215"/>
        <v>-2.0359638466153545</v>
      </c>
      <c r="AA715" s="217">
        <f t="shared" si="223"/>
        <v>4.7531289625777706</v>
      </c>
      <c r="AB715" s="217">
        <f t="shared" si="216"/>
        <v>11.145215053943504</v>
      </c>
      <c r="AC715" s="217">
        <f t="shared" si="217"/>
        <v>-2.0359638466153545</v>
      </c>
      <c r="AD715" s="217">
        <f t="shared" si="218"/>
        <v>4.7559516374565369</v>
      </c>
      <c r="AE715" s="217">
        <f t="shared" si="210"/>
        <v>0.41315324419523769</v>
      </c>
      <c r="AF715" s="217">
        <f t="shared" si="211"/>
        <v>-0.41879859395276942</v>
      </c>
      <c r="AG715" s="217">
        <f t="shared" si="205"/>
        <v>4.7559516374565369</v>
      </c>
      <c r="AH715" s="284">
        <f t="shared" si="212"/>
        <v>-1.7573975289708166E-2</v>
      </c>
      <c r="AI715" s="284">
        <f t="shared" si="213"/>
        <v>7.4906577160263055E-3</v>
      </c>
    </row>
    <row r="716" spans="1:35" x14ac:dyDescent="0.25">
      <c r="A716" s="283">
        <v>2039</v>
      </c>
      <c r="B716" s="283">
        <v>4</v>
      </c>
      <c r="C716" s="217">
        <f>VLOOKUP(A716,Annual_Price!A:R,18,FALSE)*C704</f>
        <v>19.396473158773755</v>
      </c>
      <c r="D716" s="217">
        <f>C716/Economics!E716</f>
        <v>4.7278639450604594</v>
      </c>
      <c r="E716" s="217">
        <f t="shared" si="199"/>
        <v>4.7447072900720002</v>
      </c>
      <c r="F716" s="217">
        <f>C716/C$308</f>
        <v>2.1651411038559467</v>
      </c>
      <c r="G716" s="217">
        <f>D716/D$308</f>
        <v>1.0220762178762826</v>
      </c>
      <c r="H716" s="284">
        <f t="shared" si="200"/>
        <v>34.469729699231706</v>
      </c>
      <c r="I716" s="284">
        <f t="shared" si="201"/>
        <v>-6.7295710597468812</v>
      </c>
      <c r="J716" s="284">
        <f t="shared" si="202"/>
        <v>13.200157795636201</v>
      </c>
      <c r="K716" s="284">
        <f t="shared" si="203"/>
        <v>-4.1294954573144391</v>
      </c>
      <c r="L716" s="217">
        <f t="shared" si="219"/>
        <v>19.061144162566219</v>
      </c>
      <c r="M716" s="217">
        <f t="shared" si="219"/>
        <v>4.6976645037781246</v>
      </c>
      <c r="N716" s="284">
        <f t="shared" si="204"/>
        <v>22.765593463440798</v>
      </c>
      <c r="O716" s="217">
        <f t="shared" si="224"/>
        <v>4.7116159664183535</v>
      </c>
      <c r="P716" s="284">
        <f t="shared" si="206"/>
        <v>7.3429799369397317</v>
      </c>
      <c r="Q716" s="217">
        <f t="shared" si="207"/>
        <v>1.7985667424992822</v>
      </c>
      <c r="R716" s="284">
        <f t="shared" si="197"/>
        <v>34.702858390857557</v>
      </c>
      <c r="S716" s="284">
        <f t="shared" si="198"/>
        <v>-6.8990583526304867</v>
      </c>
      <c r="T716" s="217">
        <f t="shared" si="220"/>
        <v>4.7399826717027382</v>
      </c>
      <c r="U716" s="217">
        <f t="shared" si="208"/>
        <v>9.7696038386485817</v>
      </c>
      <c r="V716" s="217">
        <f t="shared" si="209"/>
        <v>-0.63385116376892636</v>
      </c>
      <c r="W716" s="217">
        <f t="shared" si="221"/>
        <v>4.7559516374565369</v>
      </c>
      <c r="X716" s="217">
        <f t="shared" si="222"/>
        <v>4.7390851163797318</v>
      </c>
      <c r="Y716" s="217">
        <f t="shared" si="214"/>
        <v>11.145215053943504</v>
      </c>
      <c r="Z716" s="217">
        <f t="shared" si="215"/>
        <v>-2.0500076928133932</v>
      </c>
      <c r="AA716" s="217">
        <f t="shared" si="223"/>
        <v>4.7390851163797318</v>
      </c>
      <c r="AB716" s="217">
        <f t="shared" si="216"/>
        <v>11.145215053943504</v>
      </c>
      <c r="AC716" s="217">
        <f t="shared" si="217"/>
        <v>-2.0500076928133932</v>
      </c>
      <c r="AD716" s="217">
        <f t="shared" si="218"/>
        <v>4.7559516374565369</v>
      </c>
      <c r="AE716" s="217">
        <f t="shared" si="210"/>
        <v>0.41315324419523769</v>
      </c>
      <c r="AF716" s="217">
        <f t="shared" si="211"/>
        <v>-0.43559558683378352</v>
      </c>
      <c r="AG716" s="217">
        <f t="shared" si="205"/>
        <v>4.7559516374565369</v>
      </c>
      <c r="AH716" s="284">
        <f t="shared" si="212"/>
        <v>-1.0010498541459079E-2</v>
      </c>
      <c r="AI716" s="284">
        <f t="shared" si="213"/>
        <v>-5.7331419366590808E-5</v>
      </c>
    </row>
    <row r="717" spans="1:35" x14ac:dyDescent="0.25">
      <c r="A717" s="283">
        <v>2039</v>
      </c>
      <c r="B717" s="283">
        <v>5</v>
      </c>
      <c r="C717" s="217">
        <f>VLOOKUP(A717,Annual_Price!A:R,18,FALSE)*C705</f>
        <v>19.305112341352565</v>
      </c>
      <c r="D717" s="217">
        <f>C717/Economics!E717</f>
        <v>4.6962542177504991</v>
      </c>
      <c r="E717" s="217">
        <f t="shared" si="199"/>
        <v>4.7248081501699879</v>
      </c>
      <c r="F717" s="217">
        <f>C717/C$309</f>
        <v>2.1584042580917897</v>
      </c>
      <c r="G717" s="217">
        <f>D717/D$309</f>
        <v>1.0215718174605553</v>
      </c>
      <c r="H717" s="284">
        <f t="shared" si="200"/>
        <v>34.469729699231706</v>
      </c>
      <c r="I717" s="284">
        <f t="shared" si="201"/>
        <v>-6.8209318771680714</v>
      </c>
      <c r="J717" s="284">
        <f t="shared" si="202"/>
        <v>13.200157795636201</v>
      </c>
      <c r="K717" s="284">
        <f t="shared" si="203"/>
        <v>-4.1611051846243994</v>
      </c>
      <c r="L717" s="217">
        <f t="shared" si="219"/>
        <v>19.096146697536135</v>
      </c>
      <c r="M717" s="217">
        <f t="shared" si="219"/>
        <v>4.6968287543487799</v>
      </c>
      <c r="N717" s="284">
        <f t="shared" si="204"/>
        <v>22.800595998410714</v>
      </c>
      <c r="O717" s="217">
        <f t="shared" si="224"/>
        <v>4.7116159664183535</v>
      </c>
      <c r="P717" s="284">
        <f t="shared" si="206"/>
        <v>7.3429799369397317</v>
      </c>
      <c r="Q717" s="217">
        <f t="shared" si="207"/>
        <v>1.7977309930699374</v>
      </c>
      <c r="R717" s="284">
        <f t="shared" si="197"/>
        <v>34.702858390857557</v>
      </c>
      <c r="S717" s="284">
        <f t="shared" si="198"/>
        <v>-6.9904191700516769</v>
      </c>
      <c r="T717" s="217">
        <f t="shared" si="220"/>
        <v>4.7325940219916252</v>
      </c>
      <c r="U717" s="217">
        <f t="shared" si="208"/>
        <v>9.7696038386485817</v>
      </c>
      <c r="V717" s="217">
        <f t="shared" si="209"/>
        <v>-0.64123981348003944</v>
      </c>
      <c r="W717" s="217">
        <f t="shared" si="221"/>
        <v>4.7559516374565369</v>
      </c>
      <c r="X717" s="217">
        <f t="shared" si="222"/>
        <v>4.7120590814054797</v>
      </c>
      <c r="Y717" s="217">
        <f t="shared" si="214"/>
        <v>11.145215053943504</v>
      </c>
      <c r="Z717" s="217">
        <f t="shared" si="215"/>
        <v>-2.0770337277876454</v>
      </c>
      <c r="AA717" s="217">
        <f t="shared" si="223"/>
        <v>4.7120590814054797</v>
      </c>
      <c r="AB717" s="217">
        <f t="shared" si="216"/>
        <v>11.145215053943504</v>
      </c>
      <c r="AC717" s="217">
        <f t="shared" si="217"/>
        <v>-2.0770337277876454</v>
      </c>
      <c r="AD717" s="217">
        <f t="shared" si="218"/>
        <v>4.7559516374565369</v>
      </c>
      <c r="AE717" s="217">
        <f t="shared" si="210"/>
        <v>0.41315324419523769</v>
      </c>
      <c r="AF717" s="217">
        <f t="shared" si="211"/>
        <v>-0.44476297150519795</v>
      </c>
      <c r="AG717" s="217">
        <f t="shared" si="205"/>
        <v>4.7559516374565369</v>
      </c>
      <c r="AH717" s="284">
        <f t="shared" si="212"/>
        <v>-1.0010498541459079E-2</v>
      </c>
      <c r="AI717" s="284">
        <f t="shared" si="213"/>
        <v>-1.8494610678487788E-5</v>
      </c>
    </row>
    <row r="718" spans="1:35" x14ac:dyDescent="0.25">
      <c r="A718" s="283">
        <v>2039</v>
      </c>
      <c r="B718" s="283">
        <v>6</v>
      </c>
      <c r="C718" s="217">
        <f>VLOOKUP(A718,Annual_Price!A:R,18,FALSE)*C706</f>
        <v>19.286503787483564</v>
      </c>
      <c r="D718" s="217">
        <f>C718/Economics!E718</f>
        <v>4.6820839157108018</v>
      </c>
      <c r="E718" s="217">
        <f t="shared" si="199"/>
        <v>4.7020673595072537</v>
      </c>
      <c r="F718" s="217">
        <f>C718/C$310</f>
        <v>2.158675785003846</v>
      </c>
      <c r="G718" s="217">
        <f>D718/D$310</f>
        <v>1.0251694715082791</v>
      </c>
      <c r="H718" s="284">
        <f t="shared" si="200"/>
        <v>34.469729699231706</v>
      </c>
      <c r="I718" s="284">
        <f t="shared" si="201"/>
        <v>-6.8395404310370722</v>
      </c>
      <c r="J718" s="284">
        <f t="shared" si="202"/>
        <v>13.200157795636201</v>
      </c>
      <c r="K718" s="284">
        <f t="shared" si="203"/>
        <v>-4.1752754866640966</v>
      </c>
      <c r="L718" s="217">
        <f t="shared" si="219"/>
        <v>19.131115492916976</v>
      </c>
      <c r="M718" s="217">
        <f t="shared" si="219"/>
        <v>4.695991981704025</v>
      </c>
      <c r="N718" s="284">
        <f t="shared" si="204"/>
        <v>22.835564793791555</v>
      </c>
      <c r="O718" s="217">
        <f t="shared" si="224"/>
        <v>4.7116159664183535</v>
      </c>
      <c r="P718" s="284">
        <f t="shared" si="206"/>
        <v>7.3429799369397317</v>
      </c>
      <c r="Q718" s="217">
        <f t="shared" si="207"/>
        <v>1.7968942204251825</v>
      </c>
      <c r="R718" s="284">
        <f t="shared" si="197"/>
        <v>34.702858390857557</v>
      </c>
      <c r="S718" s="284">
        <f t="shared" si="198"/>
        <v>-7.0090277239206777</v>
      </c>
      <c r="T718" s="217">
        <f t="shared" si="220"/>
        <v>4.7141270915551914</v>
      </c>
      <c r="U718" s="217">
        <f t="shared" si="208"/>
        <v>9.7696038386485817</v>
      </c>
      <c r="V718" s="217">
        <f t="shared" si="209"/>
        <v>-0.65970674391647321</v>
      </c>
      <c r="W718" s="217">
        <f t="shared" si="221"/>
        <v>4.7559516374565369</v>
      </c>
      <c r="X718" s="217">
        <f t="shared" si="222"/>
        <v>4.6891690667306509</v>
      </c>
      <c r="Y718" s="217">
        <f t="shared" si="214"/>
        <v>11.145215053943504</v>
      </c>
      <c r="Z718" s="217">
        <f t="shared" si="215"/>
        <v>-2.0999237424624742</v>
      </c>
      <c r="AA718" s="217">
        <f t="shared" si="223"/>
        <v>4.6891690667306509</v>
      </c>
      <c r="AB718" s="217">
        <f t="shared" si="216"/>
        <v>11.145215053943504</v>
      </c>
      <c r="AC718" s="217">
        <f t="shared" si="217"/>
        <v>-2.0999237424624742</v>
      </c>
      <c r="AD718" s="217">
        <f t="shared" si="218"/>
        <v>4.7559516374565369</v>
      </c>
      <c r="AE718" s="217">
        <f t="shared" si="210"/>
        <v>0.41315324419523769</v>
      </c>
      <c r="AF718" s="217">
        <f t="shared" si="211"/>
        <v>-0.42732354623493496</v>
      </c>
      <c r="AG718" s="217">
        <f t="shared" si="205"/>
        <v>4.7559516374565369</v>
      </c>
      <c r="AH718" s="284">
        <f t="shared" si="212"/>
        <v>-1.0010498541459079E-2</v>
      </c>
      <c r="AI718" s="284">
        <f t="shared" si="213"/>
        <v>-3.0773195603295278E-5</v>
      </c>
    </row>
    <row r="719" spans="1:35" x14ac:dyDescent="0.25">
      <c r="A719" s="283">
        <v>2039</v>
      </c>
      <c r="B719" s="283">
        <v>7</v>
      </c>
      <c r="C719" s="217">
        <f>VLOOKUP(A719,Annual_Price!A:R,18,FALSE)*C707</f>
        <v>19.279501907972836</v>
      </c>
      <c r="D719" s="217">
        <f>C719/Economics!E719</f>
        <v>4.6711835306417049</v>
      </c>
      <c r="E719" s="217">
        <f t="shared" si="199"/>
        <v>4.6831738880343359</v>
      </c>
      <c r="F719" s="217">
        <f>C719/C$311</f>
        <v>2.151300819449903</v>
      </c>
      <c r="G719" s="217">
        <f>D719/D$311</f>
        <v>1.0247449283854926</v>
      </c>
      <c r="H719" s="284">
        <f t="shared" si="200"/>
        <v>34.469729699231706</v>
      </c>
      <c r="I719" s="284">
        <f t="shared" si="201"/>
        <v>-6.8465423105478003</v>
      </c>
      <c r="J719" s="284">
        <f t="shared" si="202"/>
        <v>13.200157795636201</v>
      </c>
      <c r="K719" s="284">
        <f t="shared" si="203"/>
        <v>-4.1861758717331936</v>
      </c>
      <c r="L719" s="217">
        <f t="shared" si="219"/>
        <v>19.166071593032019</v>
      </c>
      <c r="M719" s="217">
        <f t="shared" si="219"/>
        <v>4.695152374960764</v>
      </c>
      <c r="N719" s="284">
        <f t="shared" si="204"/>
        <v>22.870520893906598</v>
      </c>
      <c r="O719" s="217">
        <f t="shared" si="224"/>
        <v>4.7116159664183535</v>
      </c>
      <c r="P719" s="284">
        <f t="shared" si="206"/>
        <v>7.3429799369397317</v>
      </c>
      <c r="Q719" s="217">
        <f t="shared" si="207"/>
        <v>1.7960546136819215</v>
      </c>
      <c r="R719" s="284">
        <f t="shared" si="197"/>
        <v>34.702858390857557</v>
      </c>
      <c r="S719" s="284">
        <f t="shared" si="198"/>
        <v>-7.0160296034314058</v>
      </c>
      <c r="T719" s="217">
        <f t="shared" si="220"/>
        <v>4.6943464022908667</v>
      </c>
      <c r="U719" s="217">
        <f t="shared" si="208"/>
        <v>9.7696038386485817</v>
      </c>
      <c r="V719" s="217">
        <f t="shared" si="209"/>
        <v>-0.67948743318079785</v>
      </c>
      <c r="W719" s="217">
        <f t="shared" si="221"/>
        <v>4.7559516374565369</v>
      </c>
      <c r="X719" s="217">
        <f t="shared" si="222"/>
        <v>4.6766337231762538</v>
      </c>
      <c r="Y719" s="217">
        <f t="shared" si="214"/>
        <v>11.145215053943504</v>
      </c>
      <c r="Z719" s="217">
        <f t="shared" si="215"/>
        <v>-2.1124590860168713</v>
      </c>
      <c r="AA719" s="217">
        <f t="shared" si="223"/>
        <v>4.6766337231762538</v>
      </c>
      <c r="AB719" s="217">
        <f t="shared" si="216"/>
        <v>11.145215053943504</v>
      </c>
      <c r="AC719" s="217">
        <f t="shared" si="217"/>
        <v>-2.1124590860168713</v>
      </c>
      <c r="AD719" s="217">
        <f t="shared" si="218"/>
        <v>4.7559516374565369</v>
      </c>
      <c r="AE719" s="217">
        <f t="shared" si="210"/>
        <v>0.41315324419523769</v>
      </c>
      <c r="AF719" s="217">
        <f t="shared" si="211"/>
        <v>-0.42405362926433465</v>
      </c>
      <c r="AG719" s="217">
        <f t="shared" si="205"/>
        <v>4.7559516374565369</v>
      </c>
      <c r="AH719" s="284">
        <f t="shared" si="212"/>
        <v>-1.0010498541459079E-2</v>
      </c>
      <c r="AI719" s="284">
        <f t="shared" si="213"/>
        <v>-6.4782377672045754E-5</v>
      </c>
    </row>
    <row r="720" spans="1:35" x14ac:dyDescent="0.25">
      <c r="A720" s="283">
        <v>2039</v>
      </c>
      <c r="B720" s="283">
        <v>8</v>
      </c>
      <c r="C720" s="217">
        <f>VLOOKUP(A720,Annual_Price!A:R,18,FALSE)*C708</f>
        <v>19.292409562364572</v>
      </c>
      <c r="D720" s="217">
        <f>C720/Economics!E720</f>
        <v>4.6650083833770397</v>
      </c>
      <c r="E720" s="217">
        <f t="shared" si="199"/>
        <v>4.6727586099098488</v>
      </c>
      <c r="F720" s="217">
        <f>C720/C$312</f>
        <v>2.1485846017328867</v>
      </c>
      <c r="G720" s="217">
        <f>D720/D$312</f>
        <v>1.0255750781556781</v>
      </c>
      <c r="H720" s="284">
        <f t="shared" si="200"/>
        <v>34.482637353623446</v>
      </c>
      <c r="I720" s="284">
        <f t="shared" si="201"/>
        <v>-6.8465423105478003</v>
      </c>
      <c r="J720" s="284">
        <f t="shared" si="202"/>
        <v>13.200157795636201</v>
      </c>
      <c r="K720" s="284">
        <f t="shared" si="203"/>
        <v>-4.1923510189978588</v>
      </c>
      <c r="L720" s="217">
        <f t="shared" si="219"/>
        <v>19.20105109630661</v>
      </c>
      <c r="M720" s="217">
        <f t="shared" si="219"/>
        <v>4.6943081093331296</v>
      </c>
      <c r="N720" s="284">
        <f t="shared" si="204"/>
        <v>22.905500397181189</v>
      </c>
      <c r="O720" s="217">
        <f t="shared" si="224"/>
        <v>4.7116159664183535</v>
      </c>
      <c r="P720" s="284">
        <f t="shared" si="206"/>
        <v>7.3429799369397317</v>
      </c>
      <c r="Q720" s="217">
        <f t="shared" si="207"/>
        <v>1.7952103480542871</v>
      </c>
      <c r="R720" s="284">
        <f t="shared" si="197"/>
        <v>34.715766045249296</v>
      </c>
      <c r="S720" s="284">
        <f t="shared" si="198"/>
        <v>-7.0160296034314058</v>
      </c>
      <c r="T720" s="217">
        <f t="shared" si="220"/>
        <v>4.6786325118700116</v>
      </c>
      <c r="U720" s="217">
        <f t="shared" si="208"/>
        <v>9.7696038386485817</v>
      </c>
      <c r="V720" s="217">
        <f t="shared" si="209"/>
        <v>-0.69520132360165299</v>
      </c>
      <c r="W720" s="217">
        <f t="shared" si="221"/>
        <v>4.7559516374565369</v>
      </c>
      <c r="X720" s="217">
        <f t="shared" si="222"/>
        <v>4.6680959570093723</v>
      </c>
      <c r="Y720" s="217">
        <f t="shared" si="214"/>
        <v>11.145215053943504</v>
      </c>
      <c r="Z720" s="217">
        <f t="shared" si="215"/>
        <v>-2.1209968521837528</v>
      </c>
      <c r="AA720" s="217">
        <f t="shared" si="223"/>
        <v>4.6680959570093723</v>
      </c>
      <c r="AB720" s="217">
        <f t="shared" si="216"/>
        <v>11.145215053943504</v>
      </c>
      <c r="AC720" s="217">
        <f t="shared" si="217"/>
        <v>-2.1209968521837528</v>
      </c>
      <c r="AD720" s="217">
        <f t="shared" si="218"/>
        <v>4.7559516374565369</v>
      </c>
      <c r="AE720" s="217">
        <f t="shared" si="210"/>
        <v>0.41315324419523769</v>
      </c>
      <c r="AF720" s="217">
        <f t="shared" si="211"/>
        <v>-0.41932839145990286</v>
      </c>
      <c r="AG720" s="217">
        <f t="shared" si="205"/>
        <v>4.7559516374565369</v>
      </c>
      <c r="AH720" s="284">
        <f t="shared" si="212"/>
        <v>-1.0010498541459079E-2</v>
      </c>
      <c r="AI720" s="284">
        <f t="shared" si="213"/>
        <v>-1.2068899015904577E-4</v>
      </c>
    </row>
    <row r="721" spans="1:35" x14ac:dyDescent="0.25">
      <c r="A721" s="283">
        <v>2039</v>
      </c>
      <c r="B721" s="283">
        <v>9</v>
      </c>
      <c r="C721" s="217">
        <f>VLOOKUP(A721,Annual_Price!A:R,18,FALSE)*C709</f>
        <v>19.27932145259555</v>
      </c>
      <c r="D721" s="217">
        <f>C721/Economics!E721</f>
        <v>4.6526243329825983</v>
      </c>
      <c r="E721" s="217">
        <f t="shared" si="199"/>
        <v>4.662938749000447</v>
      </c>
      <c r="F721" s="217">
        <f>C721/C$313</f>
        <v>2.1522522984789032</v>
      </c>
      <c r="G721" s="217">
        <f>D721/D$313</f>
        <v>1.0284050624404819</v>
      </c>
      <c r="H721" s="284">
        <f t="shared" si="200"/>
        <v>34.482637353623446</v>
      </c>
      <c r="I721" s="284">
        <f t="shared" si="201"/>
        <v>-6.8596304203168224</v>
      </c>
      <c r="J721" s="284">
        <f t="shared" si="202"/>
        <v>13.200157795636201</v>
      </c>
      <c r="K721" s="284">
        <f t="shared" si="203"/>
        <v>-4.2047350693923002</v>
      </c>
      <c r="L721" s="217">
        <f t="shared" si="219"/>
        <v>19.236006869233936</v>
      </c>
      <c r="M721" s="217">
        <f t="shared" si="219"/>
        <v>4.6934635239407774</v>
      </c>
      <c r="N721" s="284">
        <f t="shared" si="204"/>
        <v>22.940456170108515</v>
      </c>
      <c r="O721" s="217">
        <f t="shared" si="224"/>
        <v>4.7116159664183535</v>
      </c>
      <c r="P721" s="284">
        <f t="shared" si="206"/>
        <v>7.3429799369397317</v>
      </c>
      <c r="Q721" s="217">
        <f t="shared" si="207"/>
        <v>1.7943657626619349</v>
      </c>
      <c r="R721" s="284">
        <f t="shared" si="197"/>
        <v>34.715766045249296</v>
      </c>
      <c r="S721" s="284">
        <f t="shared" si="198"/>
        <v>-7.0291177132004279</v>
      </c>
      <c r="T721" s="217">
        <f t="shared" si="220"/>
        <v>4.667725040678036</v>
      </c>
      <c r="U721" s="217">
        <f t="shared" si="208"/>
        <v>9.7696038386485817</v>
      </c>
      <c r="V721" s="217">
        <f t="shared" si="209"/>
        <v>-0.70610879479362865</v>
      </c>
      <c r="W721" s="217">
        <f t="shared" si="221"/>
        <v>4.7559516374565369</v>
      </c>
      <c r="X721" s="217">
        <f t="shared" si="222"/>
        <v>4.658816358179819</v>
      </c>
      <c r="Y721" s="217">
        <f t="shared" si="214"/>
        <v>11.145215053943504</v>
      </c>
      <c r="Z721" s="217">
        <f t="shared" si="215"/>
        <v>-2.1302764510133061</v>
      </c>
      <c r="AA721" s="217">
        <f t="shared" si="223"/>
        <v>4.658816358179819</v>
      </c>
      <c r="AB721" s="217">
        <f t="shared" si="216"/>
        <v>11.145215053943504</v>
      </c>
      <c r="AC721" s="217">
        <f t="shared" si="217"/>
        <v>-2.1302764510133061</v>
      </c>
      <c r="AD721" s="217">
        <f t="shared" si="218"/>
        <v>4.7559516374565369</v>
      </c>
      <c r="AE721" s="217">
        <f t="shared" si="210"/>
        <v>0.41315324419523769</v>
      </c>
      <c r="AF721" s="217">
        <f t="shared" si="211"/>
        <v>-0.42553729458967915</v>
      </c>
      <c r="AG721" s="217">
        <f t="shared" si="205"/>
        <v>4.7559516374565369</v>
      </c>
      <c r="AH721" s="284">
        <f t="shared" si="212"/>
        <v>-1.0010498541459079E-2</v>
      </c>
      <c r="AI721" s="284">
        <f t="shared" si="213"/>
        <v>-1.2452616676394967E-4</v>
      </c>
    </row>
    <row r="722" spans="1:35" x14ac:dyDescent="0.25">
      <c r="A722" s="283">
        <v>2039</v>
      </c>
      <c r="B722" s="283">
        <v>10</v>
      </c>
      <c r="C722" s="217">
        <f>VLOOKUP(A722,Annual_Price!A:R,18,FALSE)*C710</f>
        <v>19.361251866752603</v>
      </c>
      <c r="D722" s="217">
        <f>C722/Economics!E722</f>
        <v>4.663331379987703</v>
      </c>
      <c r="E722" s="217">
        <f t="shared" si="199"/>
        <v>4.6603213654491134</v>
      </c>
      <c r="F722" s="217">
        <f>C722/C$314</f>
        <v>2.1744867936431675</v>
      </c>
      <c r="G722" s="217">
        <f>D722/D$314</f>
        <v>1.0392840099548304</v>
      </c>
      <c r="H722" s="284">
        <f t="shared" si="200"/>
        <v>34.564567767780503</v>
      </c>
      <c r="I722" s="284">
        <f t="shared" si="201"/>
        <v>-6.8596304203168224</v>
      </c>
      <c r="J722" s="284">
        <f t="shared" si="202"/>
        <v>13.210864842641307</v>
      </c>
      <c r="K722" s="284">
        <f t="shared" si="203"/>
        <v>-4.2047350693923002</v>
      </c>
      <c r="L722" s="217">
        <f t="shared" si="219"/>
        <v>19.271111192044629</v>
      </c>
      <c r="M722" s="217">
        <f t="shared" si="219"/>
        <v>4.6926221731263373</v>
      </c>
      <c r="N722" s="284">
        <f t="shared" si="204"/>
        <v>22.975560492919207</v>
      </c>
      <c r="O722" s="217">
        <f t="shared" si="224"/>
        <v>4.7116159664183535</v>
      </c>
      <c r="P722" s="284">
        <f t="shared" si="206"/>
        <v>7.3429799369397317</v>
      </c>
      <c r="Q722" s="217">
        <f t="shared" si="207"/>
        <v>1.7935244118474949</v>
      </c>
      <c r="R722" s="284">
        <f t="shared" si="197"/>
        <v>34.797696459406353</v>
      </c>
      <c r="S722" s="284">
        <f t="shared" si="198"/>
        <v>-7.0291177132004279</v>
      </c>
      <c r="T722" s="217">
        <f t="shared" si="220"/>
        <v>4.6630369067472612</v>
      </c>
      <c r="U722" s="217">
        <f t="shared" si="208"/>
        <v>9.7696038386485817</v>
      </c>
      <c r="V722" s="217">
        <f t="shared" si="209"/>
        <v>-0.71079692872440337</v>
      </c>
      <c r="W722" s="217">
        <f t="shared" si="221"/>
        <v>4.7559516374565369</v>
      </c>
      <c r="X722" s="217">
        <f t="shared" si="222"/>
        <v>4.6579778564851502</v>
      </c>
      <c r="Y722" s="217">
        <f t="shared" si="214"/>
        <v>11.145215053943504</v>
      </c>
      <c r="Z722" s="217">
        <f t="shared" si="215"/>
        <v>-2.1311149527079749</v>
      </c>
      <c r="AA722" s="217">
        <f t="shared" si="223"/>
        <v>4.6579778564851502</v>
      </c>
      <c r="AB722" s="217">
        <f t="shared" si="216"/>
        <v>11.145215053943504</v>
      </c>
      <c r="AC722" s="217">
        <f t="shared" si="217"/>
        <v>-2.1311149527079749</v>
      </c>
      <c r="AD722" s="217">
        <f t="shared" si="218"/>
        <v>4.7559516374565369</v>
      </c>
      <c r="AE722" s="217">
        <f t="shared" si="210"/>
        <v>0.41315324419523769</v>
      </c>
      <c r="AF722" s="217">
        <f t="shared" si="211"/>
        <v>-0.40244619719013297</v>
      </c>
      <c r="AG722" s="217">
        <f t="shared" si="205"/>
        <v>4.7559516374565369</v>
      </c>
      <c r="AH722" s="284">
        <f t="shared" si="212"/>
        <v>-1.0010498541459079E-2</v>
      </c>
      <c r="AI722" s="284">
        <f t="shared" si="213"/>
        <v>-8.5711231822216405E-5</v>
      </c>
    </row>
    <row r="723" spans="1:35" x14ac:dyDescent="0.25">
      <c r="A723" s="283">
        <v>2039</v>
      </c>
      <c r="B723" s="283">
        <v>11</v>
      </c>
      <c r="C723" s="217">
        <f>VLOOKUP(A723,Annual_Price!A:R,18,FALSE)*C711</f>
        <v>19.393863466841751</v>
      </c>
      <c r="D723" s="217">
        <f>C723/Economics!E723</f>
        <v>4.6615743007930632</v>
      </c>
      <c r="E723" s="217">
        <f t="shared" si="199"/>
        <v>4.6591766712544542</v>
      </c>
      <c r="F723" s="217">
        <f>C723/C$315</f>
        <v>2.1516250608838208</v>
      </c>
      <c r="G723" s="217">
        <f>D723/D$315</f>
        <v>1.028049417036522</v>
      </c>
      <c r="H723" s="284">
        <f t="shared" si="200"/>
        <v>34.59717936786965</v>
      </c>
      <c r="I723" s="284">
        <f t="shared" si="201"/>
        <v>-6.8596304203168224</v>
      </c>
      <c r="J723" s="284">
        <f t="shared" si="202"/>
        <v>13.210864842641307</v>
      </c>
      <c r="K723" s="284">
        <f t="shared" si="203"/>
        <v>-4.20649214858694</v>
      </c>
      <c r="L723" s="217">
        <f t="shared" si="219"/>
        <v>19.306274643683597</v>
      </c>
      <c r="M723" s="217">
        <f t="shared" si="219"/>
        <v>4.6917970758756455</v>
      </c>
      <c r="N723" s="284">
        <f t="shared" si="204"/>
        <v>23.010723944558176</v>
      </c>
      <c r="O723" s="217">
        <f t="shared" si="224"/>
        <v>4.7116159664183535</v>
      </c>
      <c r="P723" s="284">
        <f t="shared" si="206"/>
        <v>7.3429799369397317</v>
      </c>
      <c r="Q723" s="217">
        <f t="shared" si="207"/>
        <v>1.7926993145968031</v>
      </c>
      <c r="R723" s="284">
        <f t="shared" si="197"/>
        <v>34.830308059495501</v>
      </c>
      <c r="S723" s="284">
        <f t="shared" si="198"/>
        <v>-7.0291177132004279</v>
      </c>
      <c r="T723" s="217">
        <f t="shared" si="220"/>
        <v>4.6606345992851015</v>
      </c>
      <c r="U723" s="217">
        <f t="shared" si="208"/>
        <v>9.7696038386485817</v>
      </c>
      <c r="V723" s="217">
        <f t="shared" si="209"/>
        <v>-0.71319923618656311</v>
      </c>
      <c r="W723" s="217">
        <f t="shared" si="221"/>
        <v>4.7559516374565369</v>
      </c>
      <c r="X723" s="217">
        <f t="shared" si="222"/>
        <v>4.6624528403903831</v>
      </c>
      <c r="Y723" s="217">
        <f t="shared" si="214"/>
        <v>11.149690037848737</v>
      </c>
      <c r="Z723" s="217">
        <f t="shared" si="215"/>
        <v>-2.1311149527079749</v>
      </c>
      <c r="AA723" s="217">
        <f t="shared" si="223"/>
        <v>4.6624528403903831</v>
      </c>
      <c r="AB723" s="217">
        <f t="shared" si="216"/>
        <v>11.149690037848737</v>
      </c>
      <c r="AC723" s="217">
        <f t="shared" si="217"/>
        <v>-2.1311149527079749</v>
      </c>
      <c r="AD723" s="217">
        <f t="shared" si="218"/>
        <v>4.7559516374565369</v>
      </c>
      <c r="AE723" s="217">
        <f t="shared" si="210"/>
        <v>0.41315324419523769</v>
      </c>
      <c r="AF723" s="217">
        <f t="shared" si="211"/>
        <v>-0.41491032338987743</v>
      </c>
      <c r="AG723" s="217">
        <f t="shared" si="205"/>
        <v>4.7559516374565369</v>
      </c>
      <c r="AH723" s="284">
        <f t="shared" si="212"/>
        <v>-1.0010498541459079E-2</v>
      </c>
      <c r="AI723" s="284">
        <f t="shared" si="213"/>
        <v>1.0933153316639022E-4</v>
      </c>
    </row>
    <row r="724" spans="1:35" x14ac:dyDescent="0.25">
      <c r="A724" s="283">
        <v>2039</v>
      </c>
      <c r="B724" s="283">
        <v>12</v>
      </c>
      <c r="C724" s="217">
        <f>VLOOKUP(A724,Annual_Price!A:R,18,FALSE)*C712</f>
        <v>19.342989552181795</v>
      </c>
      <c r="D724" s="217">
        <f>C724/Economics!E724</f>
        <v>4.6399645206084719</v>
      </c>
      <c r="E724" s="217">
        <f t="shared" si="199"/>
        <v>4.6549567337964133</v>
      </c>
      <c r="F724" s="217">
        <f>C724/C$316</f>
        <v>2.1852111824785183</v>
      </c>
      <c r="G724" s="217">
        <f>D724/D$316</f>
        <v>1.0436254580279984</v>
      </c>
      <c r="H724" s="284">
        <f t="shared" si="200"/>
        <v>34.59717936786965</v>
      </c>
      <c r="I724" s="284">
        <f t="shared" si="201"/>
        <v>-6.9105043349767783</v>
      </c>
      <c r="J724" s="284">
        <f t="shared" si="202"/>
        <v>13.210864842641307</v>
      </c>
      <c r="K724" s="284">
        <f t="shared" si="203"/>
        <v>-4.2281019287715313</v>
      </c>
      <c r="L724" s="217">
        <f t="shared" si="219"/>
        <v>19.341345854679492</v>
      </c>
      <c r="M724" s="217">
        <f t="shared" si="219"/>
        <v>4.6909962723885696</v>
      </c>
      <c r="N724" s="284">
        <f t="shared" si="204"/>
        <v>23.045795155554071</v>
      </c>
      <c r="O724" s="217">
        <f t="shared" si="224"/>
        <v>4.7116159664183535</v>
      </c>
      <c r="P724" s="284">
        <f t="shared" si="206"/>
        <v>7.3429799369397317</v>
      </c>
      <c r="Q724" s="217">
        <f t="shared" si="207"/>
        <v>1.7918985111097272</v>
      </c>
      <c r="R724" s="284">
        <f t="shared" si="197"/>
        <v>34.830308059495501</v>
      </c>
      <c r="S724" s="284">
        <f t="shared" si="198"/>
        <v>-7.0799916278603838</v>
      </c>
      <c r="T724" s="217">
        <f t="shared" si="220"/>
        <v>4.6543736335929591</v>
      </c>
      <c r="U724" s="217">
        <f t="shared" si="208"/>
        <v>9.7696038386485817</v>
      </c>
      <c r="V724" s="217">
        <f t="shared" si="209"/>
        <v>-0.71946020187870552</v>
      </c>
      <c r="W724" s="217">
        <f t="shared" si="221"/>
        <v>4.7559516374565369</v>
      </c>
      <c r="X724" s="217">
        <f t="shared" si="222"/>
        <v>4.650769410700768</v>
      </c>
      <c r="Y724" s="217">
        <f t="shared" si="214"/>
        <v>11.149690037848737</v>
      </c>
      <c r="Z724" s="217">
        <f t="shared" si="215"/>
        <v>-2.14279838239759</v>
      </c>
      <c r="AA724" s="217">
        <f t="shared" si="223"/>
        <v>4.650769410700768</v>
      </c>
      <c r="AB724" s="217">
        <f t="shared" si="216"/>
        <v>11.149690037848737</v>
      </c>
      <c r="AC724" s="217">
        <f t="shared" si="217"/>
        <v>-2.14279838239759</v>
      </c>
      <c r="AD724" s="217">
        <f t="shared" si="218"/>
        <v>4.7559516374565369</v>
      </c>
      <c r="AE724" s="217">
        <f t="shared" si="210"/>
        <v>0.41315324419523769</v>
      </c>
      <c r="AF724" s="217">
        <f t="shared" si="211"/>
        <v>-0.43476302437982906</v>
      </c>
      <c r="AG724" s="217">
        <f t="shared" si="205"/>
        <v>4.7559516374565369</v>
      </c>
      <c r="AH724" s="284">
        <f t="shared" si="212"/>
        <v>-1.0010498541459079E-2</v>
      </c>
      <c r="AI724" s="284">
        <f t="shared" si="213"/>
        <v>4.008566965447713E-4</v>
      </c>
    </row>
    <row r="725" spans="1:35" x14ac:dyDescent="0.25">
      <c r="A725" s="283">
        <v>2040</v>
      </c>
      <c r="B725" s="283">
        <v>1</v>
      </c>
      <c r="C725" s="217">
        <f>VLOOKUP(A725,Annual_Price!A:R,18,FALSE)*C713</f>
        <v>19.748882239244022</v>
      </c>
      <c r="D725" s="217">
        <f>C725/Economics!E725</f>
        <v>4.7275037652794438</v>
      </c>
      <c r="E725" s="217">
        <f t="shared" si="199"/>
        <v>4.6763475288936602</v>
      </c>
      <c r="F725" s="217">
        <f>C725/C$305</f>
        <v>2.2686729290270233</v>
      </c>
      <c r="G725" s="217">
        <f>D725/D$305</f>
        <v>1.0446987418955402</v>
      </c>
      <c r="H725" s="284">
        <f t="shared" si="200"/>
        <v>35.003072054931877</v>
      </c>
      <c r="I725" s="284">
        <f t="shared" si="201"/>
        <v>-6.9105043349767783</v>
      </c>
      <c r="J725" s="284">
        <f t="shared" si="202"/>
        <v>13.298404087312278</v>
      </c>
      <c r="K725" s="284">
        <f t="shared" si="203"/>
        <v>-4.2281019287715313</v>
      </c>
      <c r="L725" s="217">
        <f t="shared" si="219"/>
        <v>19.380976595049212</v>
      </c>
      <c r="M725" s="217">
        <f t="shared" si="219"/>
        <v>4.691137518112277</v>
      </c>
      <c r="N725" s="284">
        <f t="shared" si="204"/>
        <v>23.085425895923791</v>
      </c>
      <c r="O725" s="217">
        <f t="shared" si="224"/>
        <v>4.7116159664183535</v>
      </c>
      <c r="P725" s="284">
        <f t="shared" si="206"/>
        <v>7.3431211826634391</v>
      </c>
      <c r="Q725" s="217">
        <f t="shared" si="207"/>
        <v>1.7918985111097272</v>
      </c>
      <c r="R725" s="284">
        <f t="shared" si="197"/>
        <v>35.236200746557728</v>
      </c>
      <c r="S725" s="284">
        <f t="shared" si="198"/>
        <v>-7.0799916278603838</v>
      </c>
      <c r="T725" s="217">
        <f t="shared" si="220"/>
        <v>4.6730934916671707</v>
      </c>
      <c r="U725" s="217">
        <f t="shared" si="208"/>
        <v>9.7883236967227933</v>
      </c>
      <c r="V725" s="217">
        <f t="shared" si="209"/>
        <v>-0.71946020187870552</v>
      </c>
      <c r="W725" s="217">
        <f t="shared" si="221"/>
        <v>4.7559516374565369</v>
      </c>
      <c r="X725" s="217">
        <f t="shared" si="222"/>
        <v>4.6837341429439583</v>
      </c>
      <c r="Y725" s="217">
        <f t="shared" si="214"/>
        <v>11.182654770091927</v>
      </c>
      <c r="Z725" s="217">
        <f t="shared" si="215"/>
        <v>-2.14279838239759</v>
      </c>
      <c r="AA725" s="217">
        <f t="shared" si="223"/>
        <v>4.6837341429439583</v>
      </c>
      <c r="AB725" s="217">
        <f t="shared" si="216"/>
        <v>11.182654770091927</v>
      </c>
      <c r="AC725" s="217">
        <f t="shared" si="217"/>
        <v>-2.14279838239759</v>
      </c>
      <c r="AD725" s="217">
        <f t="shared" si="218"/>
        <v>4.7578051542400468</v>
      </c>
      <c r="AE725" s="217">
        <f t="shared" si="210"/>
        <v>0.41500676097874756</v>
      </c>
      <c r="AF725" s="217">
        <f t="shared" si="211"/>
        <v>-0.3274675163077756</v>
      </c>
      <c r="AG725" s="217">
        <f t="shared" si="205"/>
        <v>4.7559516374565369</v>
      </c>
      <c r="AH725" s="284">
        <f t="shared" si="212"/>
        <v>-1.0010498541459079E-2</v>
      </c>
      <c r="AI725" s="284">
        <f t="shared" si="213"/>
        <v>1.1705447225949683E-2</v>
      </c>
    </row>
    <row r="726" spans="1:35" x14ac:dyDescent="0.25">
      <c r="A726" s="283">
        <v>2040</v>
      </c>
      <c r="B726" s="283">
        <v>2</v>
      </c>
      <c r="C726" s="217">
        <f>VLOOKUP(A726,Annual_Price!A:R,18,FALSE)*C714</f>
        <v>19.915996851391345</v>
      </c>
      <c r="D726" s="217">
        <f>C726/Economics!E726</f>
        <v>4.7578051542400468</v>
      </c>
      <c r="E726" s="217">
        <f t="shared" si="199"/>
        <v>4.7084244800426545</v>
      </c>
      <c r="F726" s="217">
        <f>C726/C$306</f>
        <v>2.248678756450964</v>
      </c>
      <c r="G726" s="217">
        <f>D726/D$306</f>
        <v>1.034901233465451</v>
      </c>
      <c r="H726" s="284">
        <f t="shared" si="200"/>
        <v>35.1701866670792</v>
      </c>
      <c r="I726" s="284">
        <f t="shared" si="201"/>
        <v>-6.9105043349767783</v>
      </c>
      <c r="J726" s="284">
        <f t="shared" si="202"/>
        <v>13.32870547627288</v>
      </c>
      <c r="K726" s="284">
        <f t="shared" si="203"/>
        <v>-4.2281019287715313</v>
      </c>
      <c r="L726" s="217">
        <f t="shared" si="219"/>
        <v>19.420942689882327</v>
      </c>
      <c r="M726" s="217">
        <f t="shared" si="219"/>
        <v>4.6912919778442363</v>
      </c>
      <c r="N726" s="284">
        <f t="shared" si="204"/>
        <v>23.125391990756906</v>
      </c>
      <c r="O726" s="217">
        <f t="shared" si="224"/>
        <v>4.7116159664183535</v>
      </c>
      <c r="P726" s="284">
        <f t="shared" si="206"/>
        <v>7.3432756423953984</v>
      </c>
      <c r="Q726" s="217">
        <f t="shared" si="207"/>
        <v>1.7918985111097272</v>
      </c>
      <c r="R726" s="284">
        <f t="shared" si="197"/>
        <v>35.403315358705051</v>
      </c>
      <c r="S726" s="284">
        <f t="shared" si="198"/>
        <v>-7.0799916278603838</v>
      </c>
      <c r="T726" s="217">
        <f t="shared" si="220"/>
        <v>4.6967119352302564</v>
      </c>
      <c r="U726" s="217">
        <f t="shared" si="208"/>
        <v>9.8119421402858791</v>
      </c>
      <c r="V726" s="217">
        <f t="shared" si="209"/>
        <v>-0.71946020187870552</v>
      </c>
      <c r="W726" s="217">
        <f t="shared" si="221"/>
        <v>4.7578051542400468</v>
      </c>
      <c r="X726" s="217">
        <f t="shared" si="222"/>
        <v>4.7426544597597449</v>
      </c>
      <c r="Y726" s="217">
        <f t="shared" si="214"/>
        <v>11.241575086907714</v>
      </c>
      <c r="Z726" s="217">
        <f t="shared" si="215"/>
        <v>-2.14279838239759</v>
      </c>
      <c r="AA726" s="217">
        <f t="shared" si="223"/>
        <v>4.7426544597597449</v>
      </c>
      <c r="AB726" s="217">
        <f t="shared" si="216"/>
        <v>11.241575086907714</v>
      </c>
      <c r="AC726" s="217">
        <f t="shared" si="217"/>
        <v>-2.14279838239759</v>
      </c>
      <c r="AD726" s="217">
        <f t="shared" si="218"/>
        <v>4.7578051542400468</v>
      </c>
      <c r="AE726" s="217">
        <f t="shared" si="210"/>
        <v>0.41500676097874756</v>
      </c>
      <c r="AF726" s="217">
        <f t="shared" si="211"/>
        <v>-0.38470537201814459</v>
      </c>
      <c r="AG726" s="217">
        <f t="shared" si="205"/>
        <v>4.7578051542400468</v>
      </c>
      <c r="AH726" s="284">
        <f t="shared" si="212"/>
        <v>-8.156981757949211E-3</v>
      </c>
      <c r="AI726" s="284">
        <f t="shared" si="213"/>
        <v>1.0010498541459079E-2</v>
      </c>
    </row>
    <row r="727" spans="1:35" x14ac:dyDescent="0.25">
      <c r="A727" s="283">
        <v>2040</v>
      </c>
      <c r="B727" s="283">
        <v>3</v>
      </c>
      <c r="C727" s="217">
        <f>VLOOKUP(A727,Annual_Price!A:R,18,FALSE)*C715</f>
        <v>19.928910193233875</v>
      </c>
      <c r="D727" s="217">
        <f>C727/Economics!E727</f>
        <v>4.7519315313556589</v>
      </c>
      <c r="E727" s="217">
        <f t="shared" si="199"/>
        <v>4.7457468169583832</v>
      </c>
      <c r="F727" s="217">
        <f>C727/C$307</f>
        <v>2.2193650656722368</v>
      </c>
      <c r="G727" s="217">
        <f>D727/D$307</f>
        <v>1.0214751553932915</v>
      </c>
      <c r="H727" s="284">
        <f t="shared" si="200"/>
        <v>35.183100008921727</v>
      </c>
      <c r="I727" s="284">
        <f t="shared" si="201"/>
        <v>-6.9105043349767783</v>
      </c>
      <c r="J727" s="284">
        <f t="shared" si="202"/>
        <v>13.32870547627288</v>
      </c>
      <c r="K727" s="284">
        <f t="shared" si="203"/>
        <v>-4.2339755516559192</v>
      </c>
      <c r="L727" s="217">
        <f t="shared" si="219"/>
        <v>19.460934698349018</v>
      </c>
      <c r="M727" s="217">
        <f t="shared" si="219"/>
        <v>4.6914274148156245</v>
      </c>
      <c r="N727" s="284">
        <f t="shared" si="204"/>
        <v>23.165383999223597</v>
      </c>
      <c r="O727" s="217">
        <f t="shared" si="224"/>
        <v>4.7116159664183535</v>
      </c>
      <c r="P727" s="284">
        <f t="shared" si="206"/>
        <v>7.3434110793667866</v>
      </c>
      <c r="Q727" s="217">
        <f t="shared" si="207"/>
        <v>1.7918985111097272</v>
      </c>
      <c r="R727" s="284">
        <f t="shared" si="197"/>
        <v>35.416228700547578</v>
      </c>
      <c r="S727" s="284">
        <f t="shared" si="198"/>
        <v>-7.0799916278603838</v>
      </c>
      <c r="T727" s="217">
        <f t="shared" si="220"/>
        <v>4.7193012428709054</v>
      </c>
      <c r="U727" s="217">
        <f t="shared" si="208"/>
        <v>9.834531447926528</v>
      </c>
      <c r="V727" s="217">
        <f t="shared" si="209"/>
        <v>-0.71946020187870552</v>
      </c>
      <c r="W727" s="217">
        <f t="shared" si="221"/>
        <v>4.7578051542400468</v>
      </c>
      <c r="X727" s="217">
        <f t="shared" si="222"/>
        <v>4.7548683427978524</v>
      </c>
      <c r="Y727" s="217">
        <f t="shared" si="214"/>
        <v>11.253788969945822</v>
      </c>
      <c r="Z727" s="217">
        <f t="shared" si="215"/>
        <v>-2.14279838239759</v>
      </c>
      <c r="AA727" s="217">
        <f t="shared" si="223"/>
        <v>4.7548683427978524</v>
      </c>
      <c r="AB727" s="217">
        <f t="shared" si="216"/>
        <v>11.253788969945822</v>
      </c>
      <c r="AC727" s="217">
        <f t="shared" si="217"/>
        <v>-2.14279838239759</v>
      </c>
      <c r="AD727" s="217">
        <f t="shared" si="218"/>
        <v>4.7578051542400468</v>
      </c>
      <c r="AE727" s="217">
        <f t="shared" si="210"/>
        <v>0.41500676097874756</v>
      </c>
      <c r="AF727" s="217">
        <f t="shared" si="211"/>
        <v>-0.42088038386313542</v>
      </c>
      <c r="AG727" s="217">
        <f t="shared" si="205"/>
        <v>4.7578051542400468</v>
      </c>
      <c r="AH727" s="284">
        <f t="shared" si="212"/>
        <v>-2.584451032640267E-3</v>
      </c>
      <c r="AI727" s="284">
        <f t="shared" si="213"/>
        <v>4.2096946892939968E-3</v>
      </c>
    </row>
    <row r="728" spans="1:35" x14ac:dyDescent="0.25">
      <c r="A728" s="283">
        <v>2040</v>
      </c>
      <c r="B728" s="283">
        <v>4</v>
      </c>
      <c r="C728" s="217">
        <f>VLOOKUP(A728,Annual_Price!A:R,18,FALSE)*C716</f>
        <v>19.875081010589891</v>
      </c>
      <c r="D728" s="217">
        <f>C728/Economics!E728</f>
        <v>4.7295631378256635</v>
      </c>
      <c r="E728" s="217">
        <f t="shared" si="199"/>
        <v>4.74643327447379</v>
      </c>
      <c r="F728" s="217">
        <f>C728/C$308</f>
        <v>2.2185659468216161</v>
      </c>
      <c r="G728" s="217">
        <f>D728/D$308</f>
        <v>1.0224435517367922</v>
      </c>
      <c r="H728" s="284">
        <f t="shared" si="200"/>
        <v>35.183100008921727</v>
      </c>
      <c r="I728" s="284">
        <f t="shared" si="201"/>
        <v>-6.9643335176207621</v>
      </c>
      <c r="J728" s="284">
        <f t="shared" si="202"/>
        <v>13.32870547627288</v>
      </c>
      <c r="K728" s="284">
        <f t="shared" si="203"/>
        <v>-4.2563439451859146</v>
      </c>
      <c r="L728" s="217">
        <f t="shared" si="219"/>
        <v>19.500818686000361</v>
      </c>
      <c r="M728" s="217">
        <f t="shared" si="219"/>
        <v>4.6915690142127247</v>
      </c>
      <c r="N728" s="284">
        <f t="shared" si="204"/>
        <v>23.20526798687494</v>
      </c>
      <c r="O728" s="217">
        <f t="shared" si="224"/>
        <v>4.7116159664183535</v>
      </c>
      <c r="P728" s="284">
        <f t="shared" si="206"/>
        <v>7.3435526787638867</v>
      </c>
      <c r="Q728" s="217">
        <f t="shared" si="207"/>
        <v>1.7918985111097272</v>
      </c>
      <c r="R728" s="284">
        <f t="shared" si="197"/>
        <v>35.416228700547578</v>
      </c>
      <c r="S728" s="284">
        <f t="shared" si="198"/>
        <v>-7.1338208105043677</v>
      </c>
      <c r="T728" s="217">
        <f t="shared" si="220"/>
        <v>4.7417008971752033</v>
      </c>
      <c r="U728" s="217">
        <f t="shared" si="208"/>
        <v>9.8569311022308259</v>
      </c>
      <c r="V728" s="217">
        <f t="shared" si="209"/>
        <v>-0.71946020187870552</v>
      </c>
      <c r="W728" s="217">
        <f t="shared" si="221"/>
        <v>4.7578051542400468</v>
      </c>
      <c r="X728" s="217">
        <f t="shared" si="222"/>
        <v>4.7407473345906617</v>
      </c>
      <c r="Y728" s="217">
        <f t="shared" si="214"/>
        <v>11.253788969945822</v>
      </c>
      <c r="Z728" s="217">
        <f t="shared" si="215"/>
        <v>-2.1569193906047808</v>
      </c>
      <c r="AA728" s="217">
        <f t="shared" si="223"/>
        <v>4.7407473345906617</v>
      </c>
      <c r="AB728" s="217">
        <f t="shared" si="216"/>
        <v>11.253788969945822</v>
      </c>
      <c r="AC728" s="217">
        <f t="shared" si="217"/>
        <v>-2.1569193906047808</v>
      </c>
      <c r="AD728" s="217">
        <f t="shared" si="218"/>
        <v>4.7578051542400468</v>
      </c>
      <c r="AE728" s="217">
        <f t="shared" si="210"/>
        <v>0.41500676097874756</v>
      </c>
      <c r="AF728" s="217">
        <f t="shared" si="211"/>
        <v>-0.43737515450874298</v>
      </c>
      <c r="AG728" s="217">
        <f t="shared" si="205"/>
        <v>4.7578051542400468</v>
      </c>
      <c r="AH728" s="284">
        <f t="shared" si="212"/>
        <v>1.8535167835098676E-3</v>
      </c>
      <c r="AI728" s="284">
        <f t="shared" si="213"/>
        <v>-1.5432401830572928E-4</v>
      </c>
    </row>
    <row r="729" spans="1:35" x14ac:dyDescent="0.25">
      <c r="A729" s="283">
        <v>2040</v>
      </c>
      <c r="B729" s="283">
        <v>5</v>
      </c>
      <c r="C729" s="217">
        <f>VLOOKUP(A729,Annual_Price!A:R,18,FALSE)*C717</f>
        <v>19.78146586557996</v>
      </c>
      <c r="D729" s="217">
        <f>C729/Economics!E729</f>
        <v>4.6980431979438304</v>
      </c>
      <c r="E729" s="217">
        <f t="shared" si="199"/>
        <v>4.7265126223750515</v>
      </c>
      <c r="F729" s="217">
        <f>C729/C$309</f>
        <v>2.2116628694310805</v>
      </c>
      <c r="G729" s="217">
        <f>D729/D$309</f>
        <v>1.0219609726601599</v>
      </c>
      <c r="H729" s="284">
        <f t="shared" si="200"/>
        <v>35.183100008921727</v>
      </c>
      <c r="I729" s="284">
        <f t="shared" si="201"/>
        <v>-7.0579486626306931</v>
      </c>
      <c r="J729" s="284">
        <f t="shared" si="202"/>
        <v>13.32870547627288</v>
      </c>
      <c r="K729" s="284">
        <f t="shared" si="203"/>
        <v>-4.2878638850677477</v>
      </c>
      <c r="L729" s="217">
        <f t="shared" si="219"/>
        <v>19.540514813019314</v>
      </c>
      <c r="M729" s="217">
        <f t="shared" si="219"/>
        <v>4.691718095895502</v>
      </c>
      <c r="N729" s="284">
        <f t="shared" si="204"/>
        <v>23.244964113893893</v>
      </c>
      <c r="O729" s="217">
        <f t="shared" si="224"/>
        <v>4.7116159664183535</v>
      </c>
      <c r="P729" s="284">
        <f t="shared" si="206"/>
        <v>7.3437017604466641</v>
      </c>
      <c r="Q729" s="217">
        <f t="shared" si="207"/>
        <v>1.7918985111097272</v>
      </c>
      <c r="R729" s="284">
        <f t="shared" si="197"/>
        <v>35.416228700547578</v>
      </c>
      <c r="S729" s="284">
        <f t="shared" si="198"/>
        <v>-7.2274359555142986</v>
      </c>
      <c r="T729" s="217">
        <f t="shared" si="220"/>
        <v>4.7343357553413004</v>
      </c>
      <c r="U729" s="217">
        <f t="shared" si="208"/>
        <v>9.8569311022308259</v>
      </c>
      <c r="V729" s="217">
        <f t="shared" si="209"/>
        <v>-0.72682534371260843</v>
      </c>
      <c r="W729" s="217">
        <f t="shared" si="221"/>
        <v>4.7578051542400468</v>
      </c>
      <c r="X729" s="217">
        <f t="shared" si="222"/>
        <v>4.7138031678847465</v>
      </c>
      <c r="Y729" s="217">
        <f t="shared" si="214"/>
        <v>11.253788969945822</v>
      </c>
      <c r="Z729" s="217">
        <f t="shared" si="215"/>
        <v>-2.1838635573106959</v>
      </c>
      <c r="AA729" s="217">
        <f t="shared" si="223"/>
        <v>4.7138031678847465</v>
      </c>
      <c r="AB729" s="217">
        <f t="shared" si="216"/>
        <v>11.253788969945822</v>
      </c>
      <c r="AC729" s="217">
        <f t="shared" si="217"/>
        <v>-2.1838635573106959</v>
      </c>
      <c r="AD729" s="217">
        <f t="shared" si="218"/>
        <v>4.7578051542400468</v>
      </c>
      <c r="AE729" s="217">
        <f t="shared" si="210"/>
        <v>0.41500676097874756</v>
      </c>
      <c r="AF729" s="217">
        <f t="shared" si="211"/>
        <v>-0.44652670086058066</v>
      </c>
      <c r="AG729" s="217">
        <f t="shared" si="205"/>
        <v>4.7578051542400468</v>
      </c>
      <c r="AH729" s="284">
        <f t="shared" si="212"/>
        <v>1.8535167835098676E-3</v>
      </c>
      <c r="AI729" s="284">
        <f t="shared" si="213"/>
        <v>-6.4536590178576603E-5</v>
      </c>
    </row>
    <row r="730" spans="1:35" x14ac:dyDescent="0.25">
      <c r="A730" s="283">
        <v>2040</v>
      </c>
      <c r="B730" s="283">
        <v>6</v>
      </c>
      <c r="C730" s="217">
        <f>VLOOKUP(A730,Annual_Price!A:R,18,FALSE)*C718</f>
        <v>19.762398145762607</v>
      </c>
      <c r="D730" s="217">
        <f>C730/Economics!E730</f>
        <v>4.6839650776866089</v>
      </c>
      <c r="E730" s="217">
        <f t="shared" si="199"/>
        <v>4.7038571378187006</v>
      </c>
      <c r="F730" s="217">
        <f>C730/C$310</f>
        <v>2.2119410962679646</v>
      </c>
      <c r="G730" s="217">
        <f>D730/D$310</f>
        <v>1.025581362850527</v>
      </c>
      <c r="H730" s="284">
        <f t="shared" si="200"/>
        <v>35.183100008921727</v>
      </c>
      <c r="I730" s="284">
        <f t="shared" si="201"/>
        <v>-7.077016382448047</v>
      </c>
      <c r="J730" s="284">
        <f t="shared" si="202"/>
        <v>13.32870547627288</v>
      </c>
      <c r="K730" s="284">
        <f t="shared" si="203"/>
        <v>-4.3019420053249693</v>
      </c>
      <c r="L730" s="217">
        <f t="shared" si="219"/>
        <v>19.580172676209234</v>
      </c>
      <c r="M730" s="217">
        <f t="shared" si="219"/>
        <v>4.6918748593934856</v>
      </c>
      <c r="N730" s="284">
        <f t="shared" si="204"/>
        <v>23.284621977083813</v>
      </c>
      <c r="O730" s="217">
        <f t="shared" si="224"/>
        <v>4.7116159664183535</v>
      </c>
      <c r="P730" s="284">
        <f t="shared" si="206"/>
        <v>7.3438585239446477</v>
      </c>
      <c r="Q730" s="217">
        <f t="shared" si="207"/>
        <v>1.7918985111097272</v>
      </c>
      <c r="R730" s="284">
        <f t="shared" si="197"/>
        <v>35.416228700547578</v>
      </c>
      <c r="S730" s="284">
        <f t="shared" si="198"/>
        <v>-7.2465036753316525</v>
      </c>
      <c r="T730" s="217">
        <f t="shared" si="220"/>
        <v>4.7158757362029409</v>
      </c>
      <c r="U730" s="217">
        <f t="shared" si="208"/>
        <v>9.8569311022308259</v>
      </c>
      <c r="V730" s="217">
        <f t="shared" si="209"/>
        <v>-0.74528536285096791</v>
      </c>
      <c r="W730" s="217">
        <f t="shared" si="221"/>
        <v>4.7578051542400468</v>
      </c>
      <c r="X730" s="217">
        <f t="shared" si="222"/>
        <v>4.6910041378152201</v>
      </c>
      <c r="Y730" s="217">
        <f t="shared" si="214"/>
        <v>11.253788969945822</v>
      </c>
      <c r="Z730" s="217">
        <f t="shared" si="215"/>
        <v>-2.2066625873802224</v>
      </c>
      <c r="AA730" s="217">
        <f t="shared" si="223"/>
        <v>4.6910041378152201</v>
      </c>
      <c r="AB730" s="217">
        <f t="shared" si="216"/>
        <v>11.253788969945822</v>
      </c>
      <c r="AC730" s="217">
        <f t="shared" si="217"/>
        <v>-2.2066625873802224</v>
      </c>
      <c r="AD730" s="217">
        <f t="shared" si="218"/>
        <v>4.7578051542400468</v>
      </c>
      <c r="AE730" s="217">
        <f t="shared" si="210"/>
        <v>0.41500676097874756</v>
      </c>
      <c r="AF730" s="217">
        <f t="shared" si="211"/>
        <v>-0.42908488123596911</v>
      </c>
      <c r="AG730" s="217">
        <f t="shared" si="205"/>
        <v>4.7578051542400468</v>
      </c>
      <c r="AH730" s="284">
        <f t="shared" si="212"/>
        <v>1.8535167835098676E-3</v>
      </c>
      <c r="AI730" s="284">
        <f t="shared" si="213"/>
        <v>2.764519229714324E-5</v>
      </c>
    </row>
    <row r="731" spans="1:35" x14ac:dyDescent="0.25">
      <c r="A731" s="283">
        <v>2040</v>
      </c>
      <c r="B731" s="283">
        <v>7</v>
      </c>
      <c r="C731" s="217">
        <f>VLOOKUP(A731,Annual_Price!A:R,18,FALSE)*C719</f>
        <v>19.755223494919488</v>
      </c>
      <c r="D731" s="217">
        <f>C731/Economics!E731</f>
        <v>4.6731037111946918</v>
      </c>
      <c r="E731" s="217">
        <f t="shared" si="199"/>
        <v>4.6850373289417107</v>
      </c>
      <c r="F731" s="217">
        <f>C731/C$311</f>
        <v>2.2043841534858886</v>
      </c>
      <c r="G731" s="217">
        <f>D731/D$311</f>
        <v>1.0251661696555796</v>
      </c>
      <c r="H731" s="284">
        <f t="shared" si="200"/>
        <v>35.183100008921727</v>
      </c>
      <c r="I731" s="284">
        <f t="shared" si="201"/>
        <v>-7.084191033291166</v>
      </c>
      <c r="J731" s="284">
        <f t="shared" si="202"/>
        <v>13.32870547627288</v>
      </c>
      <c r="K731" s="284">
        <f t="shared" si="203"/>
        <v>-4.3128033718168863</v>
      </c>
      <c r="L731" s="217">
        <f t="shared" si="219"/>
        <v>19.619816141788121</v>
      </c>
      <c r="M731" s="217">
        <f t="shared" si="219"/>
        <v>4.6920348744395683</v>
      </c>
      <c r="N731" s="284">
        <f t="shared" si="204"/>
        <v>23.3242654426627</v>
      </c>
      <c r="O731" s="217">
        <f t="shared" si="224"/>
        <v>4.7116159664183535</v>
      </c>
      <c r="P731" s="284">
        <f t="shared" si="206"/>
        <v>7.3440185389907304</v>
      </c>
      <c r="Q731" s="217">
        <f t="shared" si="207"/>
        <v>1.7918985111097272</v>
      </c>
      <c r="R731" s="284">
        <f t="shared" si="197"/>
        <v>35.416228700547578</v>
      </c>
      <c r="S731" s="284">
        <f t="shared" si="198"/>
        <v>-7.2536783261747715</v>
      </c>
      <c r="T731" s="217">
        <f t="shared" si="220"/>
        <v>4.6961687811626982</v>
      </c>
      <c r="U731" s="217">
        <f t="shared" si="208"/>
        <v>9.8569311022308259</v>
      </c>
      <c r="V731" s="217">
        <f t="shared" si="209"/>
        <v>-0.76499231789121058</v>
      </c>
      <c r="W731" s="217">
        <f t="shared" si="221"/>
        <v>4.7578051542400468</v>
      </c>
      <c r="X731" s="217">
        <f t="shared" si="222"/>
        <v>4.6785343944406499</v>
      </c>
      <c r="Y731" s="217">
        <f t="shared" si="214"/>
        <v>11.253788969945822</v>
      </c>
      <c r="Z731" s="217">
        <f t="shared" si="215"/>
        <v>-2.2191323307547925</v>
      </c>
      <c r="AA731" s="217">
        <f t="shared" si="223"/>
        <v>4.6785343944406499</v>
      </c>
      <c r="AB731" s="217">
        <f t="shared" si="216"/>
        <v>11.253788969945822</v>
      </c>
      <c r="AC731" s="217">
        <f t="shared" si="217"/>
        <v>-2.2191323307547925</v>
      </c>
      <c r="AD731" s="217">
        <f t="shared" si="218"/>
        <v>4.7578051542400468</v>
      </c>
      <c r="AE731" s="217">
        <f t="shared" si="210"/>
        <v>0.41500676097874756</v>
      </c>
      <c r="AF731" s="217">
        <f t="shared" si="211"/>
        <v>-0.4258681274706646</v>
      </c>
      <c r="AG731" s="217">
        <f t="shared" si="205"/>
        <v>4.7578051542400468</v>
      </c>
      <c r="AH731" s="284">
        <f t="shared" si="212"/>
        <v>1.8535167835098676E-3</v>
      </c>
      <c r="AI731" s="284">
        <f t="shared" si="213"/>
        <v>6.6663769477059986E-5</v>
      </c>
    </row>
    <row r="732" spans="1:35" x14ac:dyDescent="0.25">
      <c r="A732" s="283">
        <v>2040</v>
      </c>
      <c r="B732" s="283">
        <v>8</v>
      </c>
      <c r="C732" s="217">
        <f>VLOOKUP(A732,Annual_Price!A:R,18,FALSE)*C720</f>
        <v>19.768449645601237</v>
      </c>
      <c r="D732" s="217">
        <f>C732/Economics!E732</f>
        <v>4.6668888447589802</v>
      </c>
      <c r="E732" s="217">
        <f t="shared" si="199"/>
        <v>4.6746525445467597</v>
      </c>
      <c r="F732" s="217">
        <f>C732/C$312</f>
        <v>2.2016009131139818</v>
      </c>
      <c r="G732" s="217">
        <f>D732/D$312</f>
        <v>1.0259884867007998</v>
      </c>
      <c r="H732" s="284">
        <f t="shared" si="200"/>
        <v>35.196326159603473</v>
      </c>
      <c r="I732" s="284">
        <f t="shared" si="201"/>
        <v>-7.084191033291166</v>
      </c>
      <c r="J732" s="284">
        <f t="shared" si="202"/>
        <v>13.32870547627288</v>
      </c>
      <c r="K732" s="284">
        <f t="shared" si="203"/>
        <v>-4.3190182382525979</v>
      </c>
      <c r="L732" s="217">
        <f t="shared" si="219"/>
        <v>19.659486148724508</v>
      </c>
      <c r="M732" s="217">
        <f t="shared" si="219"/>
        <v>4.6921915795547298</v>
      </c>
      <c r="N732" s="284">
        <f t="shared" si="204"/>
        <v>23.363935449599087</v>
      </c>
      <c r="O732" s="217">
        <f t="shared" si="224"/>
        <v>4.7116159664183535</v>
      </c>
      <c r="P732" s="284">
        <f t="shared" si="206"/>
        <v>7.3441752441058918</v>
      </c>
      <c r="Q732" s="217">
        <f t="shared" si="207"/>
        <v>1.7918985111097272</v>
      </c>
      <c r="R732" s="284">
        <f t="shared" si="197"/>
        <v>35.429454851229323</v>
      </c>
      <c r="S732" s="284">
        <f t="shared" si="198"/>
        <v>-7.2536783261747715</v>
      </c>
      <c r="T732" s="217">
        <f t="shared" si="220"/>
        <v>4.6805002078960278</v>
      </c>
      <c r="U732" s="217">
        <f t="shared" si="208"/>
        <v>9.8569311022308259</v>
      </c>
      <c r="V732" s="217">
        <f t="shared" si="209"/>
        <v>-0.78066089115788095</v>
      </c>
      <c r="W732" s="217">
        <f t="shared" si="221"/>
        <v>4.7578051542400468</v>
      </c>
      <c r="X732" s="217">
        <f t="shared" si="222"/>
        <v>4.6699962779768356</v>
      </c>
      <c r="Y732" s="217">
        <f t="shared" si="214"/>
        <v>11.253788969945822</v>
      </c>
      <c r="Z732" s="217">
        <f t="shared" si="215"/>
        <v>-2.2276704472186069</v>
      </c>
      <c r="AA732" s="217">
        <f t="shared" si="223"/>
        <v>4.6699962779768356</v>
      </c>
      <c r="AB732" s="217">
        <f t="shared" si="216"/>
        <v>11.253788969945822</v>
      </c>
      <c r="AC732" s="217">
        <f t="shared" si="217"/>
        <v>-2.2276704472186069</v>
      </c>
      <c r="AD732" s="217">
        <f t="shared" si="218"/>
        <v>4.7578051542400468</v>
      </c>
      <c r="AE732" s="217">
        <f t="shared" si="210"/>
        <v>0.41500676097874756</v>
      </c>
      <c r="AF732" s="217">
        <f t="shared" si="211"/>
        <v>-0.42122162741445912</v>
      </c>
      <c r="AG732" s="217">
        <f t="shared" si="205"/>
        <v>4.7578051542400468</v>
      </c>
      <c r="AH732" s="284">
        <f t="shared" si="212"/>
        <v>1.8535167835098676E-3</v>
      </c>
      <c r="AI732" s="284">
        <f t="shared" si="213"/>
        <v>2.6944598430667099E-5</v>
      </c>
    </row>
    <row r="733" spans="1:35" x14ac:dyDescent="0.25">
      <c r="A733" s="283">
        <v>2040</v>
      </c>
      <c r="B733" s="283">
        <v>9</v>
      </c>
      <c r="C733" s="217">
        <f>VLOOKUP(A733,Annual_Price!A:R,18,FALSE)*C721</f>
        <v>19.755038586806915</v>
      </c>
      <c r="D733" s="217">
        <f>C733/Economics!E733</f>
        <v>4.6544148680333581</v>
      </c>
      <c r="E733" s="217">
        <f t="shared" si="199"/>
        <v>4.6648024746623431</v>
      </c>
      <c r="F733" s="217">
        <f>C733/C$313</f>
        <v>2.2053591102538772</v>
      </c>
      <c r="G733" s="217">
        <f>D733/D$313</f>
        <v>1.0288008380670728</v>
      </c>
      <c r="H733" s="284">
        <f t="shared" si="200"/>
        <v>35.196326159603473</v>
      </c>
      <c r="I733" s="284">
        <f t="shared" si="201"/>
        <v>-7.0976020920854879</v>
      </c>
      <c r="J733" s="284">
        <f t="shared" si="202"/>
        <v>13.32870547627288</v>
      </c>
      <c r="K733" s="284">
        <f t="shared" si="203"/>
        <v>-4.33149221497822</v>
      </c>
      <c r="L733" s="217">
        <f t="shared" si="219"/>
        <v>19.699129243242123</v>
      </c>
      <c r="M733" s="217">
        <f t="shared" si="219"/>
        <v>4.6923407908089603</v>
      </c>
      <c r="N733" s="284">
        <f t="shared" si="204"/>
        <v>23.403578544116701</v>
      </c>
      <c r="O733" s="217">
        <f t="shared" si="224"/>
        <v>4.7116159664183535</v>
      </c>
      <c r="P733" s="284">
        <f t="shared" si="206"/>
        <v>7.3443244553601224</v>
      </c>
      <c r="Q733" s="217">
        <f t="shared" si="207"/>
        <v>1.7918985111097272</v>
      </c>
      <c r="R733" s="284">
        <f t="shared" si="197"/>
        <v>35.429454851229323</v>
      </c>
      <c r="S733" s="284">
        <f t="shared" si="198"/>
        <v>-7.2670893849690934</v>
      </c>
      <c r="T733" s="217">
        <f t="shared" si="220"/>
        <v>4.6695931254184089</v>
      </c>
      <c r="U733" s="217">
        <f t="shared" si="208"/>
        <v>9.8569311022308259</v>
      </c>
      <c r="V733" s="217">
        <f t="shared" si="209"/>
        <v>-0.79156797363549991</v>
      </c>
      <c r="W733" s="217">
        <f t="shared" si="221"/>
        <v>4.7578051542400468</v>
      </c>
      <c r="X733" s="217">
        <f t="shared" si="222"/>
        <v>4.6606518563961696</v>
      </c>
      <c r="Y733" s="217">
        <f t="shared" si="214"/>
        <v>11.253788969945822</v>
      </c>
      <c r="Z733" s="217">
        <f t="shared" si="215"/>
        <v>-2.2370148687992728</v>
      </c>
      <c r="AA733" s="217">
        <f t="shared" si="223"/>
        <v>4.6606518563961696</v>
      </c>
      <c r="AB733" s="217">
        <f t="shared" si="216"/>
        <v>11.253788969945822</v>
      </c>
      <c r="AC733" s="217">
        <f t="shared" si="217"/>
        <v>-2.2370148687992728</v>
      </c>
      <c r="AD733" s="217">
        <f t="shared" si="218"/>
        <v>4.7578051542400468</v>
      </c>
      <c r="AE733" s="217">
        <f t="shared" si="210"/>
        <v>0.41500676097874756</v>
      </c>
      <c r="AF733" s="217">
        <f t="shared" si="211"/>
        <v>-0.42748073770436967</v>
      </c>
      <c r="AG733" s="217">
        <f t="shared" si="205"/>
        <v>4.7578051542400468</v>
      </c>
      <c r="AH733" s="284">
        <f t="shared" si="212"/>
        <v>1.8535167835098676E-3</v>
      </c>
      <c r="AI733" s="284">
        <f t="shared" si="213"/>
        <v>-6.2981732749989305E-5</v>
      </c>
    </row>
    <row r="734" spans="1:35" ht="12.75" x14ac:dyDescent="0.2">
      <c r="A734" s="283">
        <v>2040</v>
      </c>
      <c r="B734" s="283">
        <v>10</v>
      </c>
      <c r="C734" s="217">
        <f>VLOOKUP(A734,Annual_Price!A:R,18,FALSE)*C722</f>
        <v>19.838990633412152</v>
      </c>
      <c r="D734" s="217">
        <f>C734/Economics!E734</f>
        <v>4.6650461939286298</v>
      </c>
      <c r="E734" s="217">
        <f t="shared" si="199"/>
        <v>4.6621166355736561</v>
      </c>
      <c r="F734" s="217">
        <f>C734/C$314</f>
        <v>2.2281422414448913</v>
      </c>
      <c r="G734" s="217">
        <f>D734/D$314</f>
        <v>1.0396661785299612</v>
      </c>
      <c r="H734" s="284">
        <f t="shared" si="200"/>
        <v>35.280278206208706</v>
      </c>
      <c r="I734" s="284">
        <f t="shared" si="201"/>
        <v>-7.0976020920854879</v>
      </c>
      <c r="J734" s="284">
        <f t="shared" si="202"/>
        <v>13.339336802168152</v>
      </c>
      <c r="K734" s="284">
        <f t="shared" si="203"/>
        <v>-4.33149221497822</v>
      </c>
      <c r="L734" s="217">
        <f t="shared" si="219"/>
        <v>19.738940807130415</v>
      </c>
      <c r="M734" s="217">
        <f t="shared" si="219"/>
        <v>4.692483691970704</v>
      </c>
      <c r="N734" s="284">
        <f t="shared" si="204"/>
        <v>23.443390108004994</v>
      </c>
      <c r="O734" s="217">
        <f t="shared" si="224"/>
        <v>4.7116159664183535</v>
      </c>
      <c r="P734" s="284">
        <f t="shared" si="206"/>
        <v>7.3444673565218661</v>
      </c>
      <c r="Q734" s="217">
        <f t="shared" si="207"/>
        <v>1.7918985111097272</v>
      </c>
      <c r="R734" s="284">
        <f t="shared" si="197"/>
        <v>35.513406897834557</v>
      </c>
      <c r="S734" s="284">
        <f t="shared" si="198"/>
        <v>-7.2670893849690934</v>
      </c>
      <c r="T734" s="217">
        <f t="shared" si="220"/>
        <v>4.6648634044789148</v>
      </c>
      <c r="U734" s="217">
        <f t="shared" si="208"/>
        <v>9.8569311022308259</v>
      </c>
      <c r="V734" s="217">
        <f t="shared" si="209"/>
        <v>-0.796297694574994</v>
      </c>
      <c r="W734" s="217">
        <f t="shared" si="221"/>
        <v>4.7578051542400468</v>
      </c>
      <c r="X734" s="217">
        <f t="shared" si="222"/>
        <v>4.659730530980994</v>
      </c>
      <c r="Y734" s="217">
        <f t="shared" si="214"/>
        <v>11.253788969945822</v>
      </c>
      <c r="Z734" s="217">
        <f t="shared" si="215"/>
        <v>-2.2379361942144484</v>
      </c>
      <c r="AA734" s="217">
        <f t="shared" si="223"/>
        <v>4.659730530980994</v>
      </c>
      <c r="AB734" s="217">
        <f t="shared" si="216"/>
        <v>11.253788969945822</v>
      </c>
      <c r="AC734" s="217">
        <f t="shared" si="217"/>
        <v>-2.2379361942144484</v>
      </c>
      <c r="AD734" s="217">
        <f t="shared" si="218"/>
        <v>4.7578051542400468</v>
      </c>
      <c r="AE734" s="217">
        <f t="shared" si="210"/>
        <v>0.41500676097874756</v>
      </c>
      <c r="AF734" s="217">
        <f t="shared" si="211"/>
        <v>-0.40437543508347584</v>
      </c>
      <c r="AG734" s="217">
        <f t="shared" si="205"/>
        <v>4.7578051542400468</v>
      </c>
      <c r="AH734" s="284">
        <f t="shared" si="212"/>
        <v>1.8535167835098676E-3</v>
      </c>
      <c r="AI734" s="284">
        <f t="shared" si="213"/>
        <v>-1.3870284258299392E-4</v>
      </c>
    </row>
    <row r="735" spans="1:35" ht="12.75" x14ac:dyDescent="0.2">
      <c r="A735" s="283">
        <v>2040</v>
      </c>
      <c r="B735" s="283">
        <v>11</v>
      </c>
      <c r="C735" s="217">
        <f>VLOOKUP(A735,Annual_Price!A:R,18,FALSE)*C723</f>
        <v>19.872406924526064</v>
      </c>
      <c r="D735" s="217">
        <f>C735/Economics!E735</f>
        <v>4.6632443630192881</v>
      </c>
      <c r="E735" s="217">
        <f t="shared" si="199"/>
        <v>4.6609018083270923</v>
      </c>
      <c r="F735" s="217">
        <f>C735/C$315</f>
        <v>2.2047163955751259</v>
      </c>
      <c r="G735" s="217">
        <f>D735/D$315</f>
        <v>1.0284177274800117</v>
      </c>
      <c r="H735" s="284">
        <f t="shared" si="200"/>
        <v>35.313694497322615</v>
      </c>
      <c r="I735" s="284">
        <f t="shared" si="201"/>
        <v>-7.0976020920854879</v>
      </c>
      <c r="J735" s="284">
        <f t="shared" si="202"/>
        <v>13.339336802168152</v>
      </c>
      <c r="K735" s="284">
        <f t="shared" si="203"/>
        <v>-4.3332940458875617</v>
      </c>
      <c r="L735" s="217">
        <f t="shared" si="219"/>
        <v>19.778819428604113</v>
      </c>
      <c r="M735" s="217">
        <f t="shared" si="219"/>
        <v>4.6926228638228897</v>
      </c>
      <c r="N735" s="284">
        <f t="shared" si="204"/>
        <v>23.483268729478691</v>
      </c>
      <c r="O735" s="217">
        <f t="shared" si="224"/>
        <v>4.7116159664183535</v>
      </c>
      <c r="P735" s="284">
        <f t="shared" si="206"/>
        <v>7.3446065283740518</v>
      </c>
      <c r="Q735" s="217">
        <f t="shared" si="207"/>
        <v>1.7918985111097272</v>
      </c>
      <c r="R735" s="284">
        <f t="shared" si="197"/>
        <v>35.546823188948466</v>
      </c>
      <c r="S735" s="284">
        <f t="shared" si="198"/>
        <v>-7.2670893849690934</v>
      </c>
      <c r="T735" s="217">
        <f t="shared" si="220"/>
        <v>4.6623985674350639</v>
      </c>
      <c r="U735" s="217">
        <f t="shared" si="208"/>
        <v>9.8569311022308259</v>
      </c>
      <c r="V735" s="217">
        <f t="shared" si="209"/>
        <v>-0.79876253161884492</v>
      </c>
      <c r="W735" s="217">
        <f t="shared" si="221"/>
        <v>4.7578051542400468</v>
      </c>
      <c r="X735" s="217">
        <f t="shared" si="222"/>
        <v>4.664145278473959</v>
      </c>
      <c r="Y735" s="217">
        <f t="shared" si="214"/>
        <v>11.258203717438786</v>
      </c>
      <c r="Z735" s="217">
        <f t="shared" si="215"/>
        <v>-2.2379361942144484</v>
      </c>
      <c r="AA735" s="217">
        <f t="shared" si="223"/>
        <v>4.664145278473959</v>
      </c>
      <c r="AB735" s="217">
        <f t="shared" si="216"/>
        <v>11.258203717438786</v>
      </c>
      <c r="AC735" s="217">
        <f t="shared" si="217"/>
        <v>-2.2379361942144484</v>
      </c>
      <c r="AD735" s="217">
        <f t="shared" si="218"/>
        <v>4.7578051542400468</v>
      </c>
      <c r="AE735" s="217">
        <f t="shared" si="210"/>
        <v>0.41500676097874756</v>
      </c>
      <c r="AF735" s="217">
        <f t="shared" si="211"/>
        <v>-0.41680859188808927</v>
      </c>
      <c r="AG735" s="217">
        <f t="shared" si="205"/>
        <v>4.7578051542400468</v>
      </c>
      <c r="AH735" s="284">
        <f t="shared" si="212"/>
        <v>1.8535167835098676E-3</v>
      </c>
      <c r="AI735" s="284">
        <f t="shared" si="213"/>
        <v>-1.8345455728496773E-4</v>
      </c>
    </row>
    <row r="736" spans="1:35" x14ac:dyDescent="0.25">
      <c r="A736" s="283">
        <v>2040</v>
      </c>
      <c r="B736" s="283">
        <v>12</v>
      </c>
      <c r="C736" s="217">
        <f>VLOOKUP(A736,Annual_Price!A:R,18,FALSE)*C724</f>
        <v>19.820277696345471</v>
      </c>
      <c r="D736" s="217">
        <f>C736/Economics!E736</f>
        <v>4.6416044966807783</v>
      </c>
      <c r="E736" s="217">
        <f t="shared" si="199"/>
        <v>4.6566316845428988</v>
      </c>
      <c r="F736" s="217">
        <f>C736/C$316</f>
        <v>2.2391312545065385</v>
      </c>
      <c r="G736" s="217">
        <f>D736/D$316</f>
        <v>1.043994323085482</v>
      </c>
      <c r="H736" s="284">
        <f t="shared" si="200"/>
        <v>35.313694497322615</v>
      </c>
      <c r="I736" s="284">
        <f t="shared" si="201"/>
        <v>-7.1497313202660813</v>
      </c>
      <c r="J736" s="284">
        <f t="shared" si="202"/>
        <v>13.339336802168152</v>
      </c>
      <c r="K736" s="284">
        <f t="shared" si="203"/>
        <v>-4.3549339122260715</v>
      </c>
      <c r="L736" s="217">
        <f t="shared" si="219"/>
        <v>19.81859344061775</v>
      </c>
      <c r="M736" s="217">
        <f t="shared" si="219"/>
        <v>4.6927595284955812</v>
      </c>
      <c r="N736" s="284">
        <f t="shared" si="204"/>
        <v>23.523042741492329</v>
      </c>
      <c r="O736" s="217">
        <f t="shared" si="224"/>
        <v>4.7116159664183535</v>
      </c>
      <c r="P736" s="284">
        <f t="shared" si="206"/>
        <v>7.3447431930467433</v>
      </c>
      <c r="Q736" s="217">
        <f t="shared" si="207"/>
        <v>1.7918985111097272</v>
      </c>
      <c r="R736" s="284">
        <f t="shared" si="197"/>
        <v>35.546823188948466</v>
      </c>
      <c r="S736" s="284">
        <f t="shared" si="198"/>
        <v>-7.3192186131496868</v>
      </c>
      <c r="T736" s="217">
        <f t="shared" si="220"/>
        <v>4.6560774804155134</v>
      </c>
      <c r="U736" s="217">
        <f t="shared" si="208"/>
        <v>9.8569311022308259</v>
      </c>
      <c r="V736" s="217">
        <f t="shared" si="209"/>
        <v>-0.80508361863839539</v>
      </c>
      <c r="W736" s="217">
        <f t="shared" si="221"/>
        <v>4.7578051542400468</v>
      </c>
      <c r="X736" s="217">
        <f t="shared" si="222"/>
        <v>4.6524244298500328</v>
      </c>
      <c r="Y736" s="217">
        <f t="shared" si="214"/>
        <v>11.258203717438786</v>
      </c>
      <c r="Z736" s="217">
        <f t="shared" si="215"/>
        <v>-2.2496570428383746</v>
      </c>
      <c r="AA736" s="217">
        <f t="shared" si="223"/>
        <v>4.6524244298500328</v>
      </c>
      <c r="AB736" s="217">
        <f t="shared" si="216"/>
        <v>11.258203717438786</v>
      </c>
      <c r="AC736" s="217">
        <f t="shared" si="217"/>
        <v>-2.2496570428383746</v>
      </c>
      <c r="AD736" s="217">
        <f t="shared" si="218"/>
        <v>4.7578051542400468</v>
      </c>
      <c r="AE736" s="217">
        <f t="shared" si="210"/>
        <v>0.41500676097874756</v>
      </c>
      <c r="AF736" s="217">
        <f t="shared" si="211"/>
        <v>-0.43664662731725734</v>
      </c>
      <c r="AG736" s="217">
        <f t="shared" si="205"/>
        <v>4.7578051542400468</v>
      </c>
      <c r="AH736" s="284">
        <f t="shared" si="212"/>
        <v>1.8535167835098676E-3</v>
      </c>
      <c r="AI736" s="284">
        <f t="shared" si="213"/>
        <v>-2.1354071120338602E-4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V68"/>
  <sheetViews>
    <sheetView workbookViewId="0">
      <pane xSplit="1" ySplit="4" topLeftCell="B5" activePane="bottomRight" state="frozen"/>
      <selection activeCell="J42" sqref="J42"/>
      <selection pane="topRight" activeCell="J42" sqref="J42"/>
      <selection pane="bottomLeft" activeCell="J42" sqref="J42"/>
      <selection pane="bottomRight" activeCell="C7" activeCellId="1" sqref="A1:A2 C7:E11"/>
    </sheetView>
  </sheetViews>
  <sheetFormatPr defaultColWidth="9.109375" defaultRowHeight="13.2" x14ac:dyDescent="0.25"/>
  <cols>
    <col min="1" max="1" width="11.109375" style="217" customWidth="1"/>
    <col min="2" max="2" width="15.88671875" style="217" customWidth="1"/>
    <col min="3" max="17" width="9.109375" style="217"/>
    <col min="18" max="18" width="9.109375" style="218"/>
    <col min="19" max="19" width="9.109375" style="217"/>
    <col min="20" max="20" width="10" style="217" bestFit="1" customWidth="1"/>
    <col min="21" max="21" width="13.109375" style="217" bestFit="1" customWidth="1"/>
    <col min="22" max="16384" width="9.109375" style="217"/>
  </cols>
  <sheetData>
    <row r="1" spans="1:18" x14ac:dyDescent="0.25">
      <c r="A1" s="314" t="s">
        <v>348</v>
      </c>
    </row>
    <row r="2" spans="1:18" x14ac:dyDescent="0.25">
      <c r="A2" s="314" t="s">
        <v>342</v>
      </c>
    </row>
    <row r="4" spans="1:18" x14ac:dyDescent="0.25">
      <c r="A4" s="217" t="s">
        <v>15</v>
      </c>
      <c r="B4" s="217" t="s">
        <v>197</v>
      </c>
      <c r="C4" s="217" t="s">
        <v>198</v>
      </c>
      <c r="D4" s="217" t="s">
        <v>333</v>
      </c>
      <c r="R4" s="218" t="s">
        <v>337</v>
      </c>
    </row>
    <row r="5" spans="1:18" x14ac:dyDescent="0.25">
      <c r="A5" s="217">
        <v>1980</v>
      </c>
      <c r="B5" s="219">
        <v>5.1883333333333326</v>
      </c>
      <c r="C5" s="217">
        <f>B5/Annual_Data!K15</f>
        <v>6.2399620525805588</v>
      </c>
      <c r="O5" s="217">
        <f>Annual_Data!AN15</f>
        <v>86.573507786824166</v>
      </c>
    </row>
    <row r="6" spans="1:18" x14ac:dyDescent="0.25">
      <c r="A6" s="217">
        <f>A5+1</f>
        <v>1981</v>
      </c>
      <c r="B6" s="219">
        <v>6.5250000000000004</v>
      </c>
      <c r="C6" s="217">
        <f>B6/Annual_Data!K16</f>
        <v>7.1305046565302703</v>
      </c>
      <c r="O6" s="217">
        <f>Annual_Data!AN16</f>
        <v>97.616970796598096</v>
      </c>
      <c r="R6" s="218">
        <f t="shared" ref="R6:R45" si="0">B6/B5</f>
        <v>1.2576292964985547</v>
      </c>
    </row>
    <row r="7" spans="1:18" x14ac:dyDescent="0.25">
      <c r="A7" s="217">
        <f t="shared" ref="A7:A65" si="1">A6+1</f>
        <v>1982</v>
      </c>
      <c r="B7" s="219">
        <v>6.4775</v>
      </c>
      <c r="C7" s="217">
        <f>B7/Annual_Data!K17</f>
        <v>6.6900580863755073</v>
      </c>
      <c r="O7" s="217">
        <f>Annual_Data!AN17</f>
        <v>98.24647117691147</v>
      </c>
      <c r="R7" s="218">
        <f t="shared" si="0"/>
        <v>0.99272030651340992</v>
      </c>
    </row>
    <row r="8" spans="1:18" x14ac:dyDescent="0.25">
      <c r="A8" s="217">
        <f t="shared" si="1"/>
        <v>1983</v>
      </c>
      <c r="B8" s="219">
        <v>6.6174999999999997</v>
      </c>
      <c r="C8" s="217">
        <f>B8/Annual_Data!K18</f>
        <v>6.6207621716526468</v>
      </c>
      <c r="O8" s="217">
        <f>Annual_Data!AN18</f>
        <v>100.55189434943001</v>
      </c>
      <c r="R8" s="218">
        <f t="shared" si="0"/>
        <v>1.0216132767271324</v>
      </c>
    </row>
    <row r="9" spans="1:18" x14ac:dyDescent="0.25">
      <c r="A9" s="217">
        <f t="shared" si="1"/>
        <v>1984</v>
      </c>
      <c r="B9" s="219">
        <v>7.9283333333333337</v>
      </c>
      <c r="C9" s="217">
        <f>B9/Annual_Data!K19</f>
        <v>7.6051669391671748</v>
      </c>
      <c r="O9" s="217">
        <f>Annual_Data!AN19</f>
        <v>100.70869408630701</v>
      </c>
      <c r="R9" s="218">
        <f t="shared" si="0"/>
        <v>1.1980858833900014</v>
      </c>
    </row>
    <row r="10" spans="1:18" x14ac:dyDescent="0.25">
      <c r="A10" s="217">
        <f t="shared" si="1"/>
        <v>1985</v>
      </c>
      <c r="B10" s="219">
        <v>8.2491666666666674</v>
      </c>
      <c r="C10" s="217">
        <f>B10/Annual_Data!K20</f>
        <v>7.6451825086470144</v>
      </c>
      <c r="O10" s="217">
        <f>Annual_Data!AN20</f>
        <v>102.065683095061</v>
      </c>
      <c r="R10" s="218">
        <f t="shared" si="0"/>
        <v>1.0404666806811016</v>
      </c>
    </row>
    <row r="11" spans="1:18" x14ac:dyDescent="0.25">
      <c r="A11" s="217">
        <f t="shared" si="1"/>
        <v>1986</v>
      </c>
      <c r="B11" s="219">
        <v>7.4974999999999996</v>
      </c>
      <c r="C11" s="217">
        <f>B11/Annual_Data!K21</f>
        <v>6.8253422189980402</v>
      </c>
      <c r="O11" s="217">
        <f>Annual_Data!AN21</f>
        <v>85.215475488519971</v>
      </c>
      <c r="R11" s="218">
        <f t="shared" si="0"/>
        <v>0.90887968481664805</v>
      </c>
    </row>
    <row r="12" spans="1:18" x14ac:dyDescent="0.25">
      <c r="A12" s="217">
        <f t="shared" si="1"/>
        <v>1987</v>
      </c>
      <c r="B12" s="219">
        <v>7.440833333333333</v>
      </c>
      <c r="C12" s="217">
        <f>B12/Annual_Data!K22</f>
        <v>6.5274537059640103</v>
      </c>
      <c r="O12" s="217">
        <f>Annual_Data!AN22</f>
        <v>89.225001315502709</v>
      </c>
      <c r="R12" s="218">
        <f t="shared" si="0"/>
        <v>0.99244192508613982</v>
      </c>
    </row>
    <row r="13" spans="1:18" x14ac:dyDescent="0.25">
      <c r="A13" s="217">
        <f t="shared" si="1"/>
        <v>1988</v>
      </c>
      <c r="B13" s="219">
        <v>7.6591666666666676</v>
      </c>
      <c r="C13" s="217">
        <f>B13/Annual_Data!K23</f>
        <v>6.4517307443389331</v>
      </c>
      <c r="O13" s="217">
        <f>Annual_Data!AN23</f>
        <v>89.434483981675314</v>
      </c>
      <c r="R13" s="218">
        <f t="shared" si="0"/>
        <v>1.0293425915556056</v>
      </c>
    </row>
    <row r="14" spans="1:18" x14ac:dyDescent="0.25">
      <c r="A14" s="217">
        <f t="shared" si="1"/>
        <v>1989</v>
      </c>
      <c r="B14" s="219">
        <v>7.3641666666666659</v>
      </c>
      <c r="C14" s="217">
        <f>B14/Annual_Data!K24</f>
        <v>5.9161462465085535</v>
      </c>
      <c r="O14" s="217">
        <f>Annual_Data!AN24</f>
        <v>96.212132131440001</v>
      </c>
      <c r="R14" s="218">
        <f t="shared" si="0"/>
        <v>0.96148406049396129</v>
      </c>
    </row>
    <row r="15" spans="1:18" x14ac:dyDescent="0.25">
      <c r="A15" s="217">
        <f t="shared" si="1"/>
        <v>1990</v>
      </c>
      <c r="B15" s="219">
        <v>7.3591666666666669</v>
      </c>
      <c r="C15" s="217">
        <f>B15/Annual_Data!K25</f>
        <v>5.6074184680326136</v>
      </c>
      <c r="O15" s="217">
        <f>Annual_Data!AN25</f>
        <v>99.461139096508987</v>
      </c>
      <c r="R15" s="218">
        <f t="shared" si="0"/>
        <v>0.99932103655086579</v>
      </c>
    </row>
    <row r="16" spans="1:18" x14ac:dyDescent="0.25">
      <c r="A16" s="217">
        <f t="shared" si="1"/>
        <v>1991</v>
      </c>
      <c r="B16" s="219">
        <v>7.5666666666666673</v>
      </c>
      <c r="C16" s="217">
        <f>B16/Annual_Data!K26</f>
        <v>5.5438292945710002</v>
      </c>
      <c r="O16" s="217">
        <f>Annual_Data!AN26</f>
        <v>101.046190095621</v>
      </c>
      <c r="R16" s="218">
        <f t="shared" si="0"/>
        <v>1.028196127278904</v>
      </c>
    </row>
    <row r="17" spans="1:18" x14ac:dyDescent="0.25">
      <c r="A17" s="217">
        <f t="shared" si="1"/>
        <v>1992</v>
      </c>
      <c r="B17" s="219">
        <v>7.3192333498042776</v>
      </c>
      <c r="C17" s="217">
        <f>B17/Annual_Data!K27</f>
        <v>5.2029638572025583</v>
      </c>
      <c r="O17" s="217">
        <f>Annual_Data!AN27</f>
        <v>102.68730754187199</v>
      </c>
      <c r="R17" s="218">
        <f t="shared" si="0"/>
        <v>0.96729956164814235</v>
      </c>
    </row>
    <row r="18" spans="1:18" x14ac:dyDescent="0.25">
      <c r="A18" s="217">
        <f t="shared" si="1"/>
        <v>1993</v>
      </c>
      <c r="B18" s="219">
        <v>7.38</v>
      </c>
      <c r="C18" s="217">
        <f>B18/Annual_Data!K28</f>
        <v>5.0971185462956354</v>
      </c>
      <c r="O18" s="217">
        <f>Annual_Data!AN28</f>
        <v>103.54270585526034</v>
      </c>
      <c r="R18" s="218">
        <f t="shared" si="0"/>
        <v>1.0083023244773781</v>
      </c>
    </row>
    <row r="19" spans="1:18" x14ac:dyDescent="0.25">
      <c r="A19" s="217">
        <f t="shared" si="1"/>
        <v>1994</v>
      </c>
      <c r="B19" s="219">
        <v>6.8449999999999998</v>
      </c>
      <c r="C19" s="217">
        <f>B19/Annual_Data!K29</f>
        <v>4.6075549772181468</v>
      </c>
      <c r="O19" s="217">
        <f>Annual_Data!AN29</f>
        <v>103.38512990489066</v>
      </c>
      <c r="R19" s="218">
        <f t="shared" si="0"/>
        <v>0.9275067750677507</v>
      </c>
    </row>
    <row r="20" spans="1:18" x14ac:dyDescent="0.25">
      <c r="A20" s="217">
        <f t="shared" si="1"/>
        <v>1995</v>
      </c>
      <c r="B20" s="219">
        <f>AVERAGEIF(Price!A:A,Annual_Price!A20,Price!C:C)</f>
        <v>6.9991579052657045</v>
      </c>
      <c r="C20" s="217">
        <f>B20/Annual_Data!K30</f>
        <v>4.5826944635555957</v>
      </c>
      <c r="O20" s="217">
        <f>Annual_Data!AN30</f>
        <v>105.97379674156234</v>
      </c>
      <c r="R20" s="218">
        <f t="shared" si="0"/>
        <v>1.0225212425516004</v>
      </c>
    </row>
    <row r="21" spans="1:18" x14ac:dyDescent="0.25">
      <c r="A21" s="217">
        <f t="shared" si="1"/>
        <v>1996</v>
      </c>
      <c r="B21" s="219">
        <f>AVERAGEIF(Price!A:A,Annual_Price!A21,Price!C:C)</f>
        <v>7.4024754168946929</v>
      </c>
      <c r="C21" s="217">
        <f>B21/Annual_Data!K31</f>
        <v>4.7072179495163482</v>
      </c>
      <c r="O21" s="217">
        <f>Annual_Data!AN31</f>
        <v>110.826773141807</v>
      </c>
      <c r="R21" s="218">
        <f t="shared" si="0"/>
        <v>1.0576237194656744</v>
      </c>
    </row>
    <row r="22" spans="1:18" x14ac:dyDescent="0.25">
      <c r="A22" s="217">
        <f t="shared" si="1"/>
        <v>1997</v>
      </c>
      <c r="B22" s="219">
        <f>AVERAGEIF(Price!A:A,Annual_Price!A22,Price!C:C)</f>
        <v>7.4025780359085802</v>
      </c>
      <c r="C22" s="217">
        <f>B22/Annual_Data!K32</f>
        <v>4.6056822265505675</v>
      </c>
      <c r="O22" s="217">
        <f>Annual_Data!AN32</f>
        <v>110.12532763007101</v>
      </c>
      <c r="R22" s="218">
        <f t="shared" si="0"/>
        <v>1.0000138627969846</v>
      </c>
    </row>
    <row r="23" spans="1:18" x14ac:dyDescent="0.25">
      <c r="A23" s="217">
        <f t="shared" si="1"/>
        <v>1998</v>
      </c>
      <c r="B23" s="219">
        <f>AVERAGEIF(Price!A:A,Annual_Price!A23,Price!C:C)</f>
        <v>7.1589401675405604</v>
      </c>
      <c r="C23" s="217">
        <f>B23/Annual_Data!K33</f>
        <v>4.3859032450378592</v>
      </c>
      <c r="O23" s="217">
        <f>Annual_Data!AN33</f>
        <v>103.09693417649265</v>
      </c>
      <c r="R23" s="218">
        <f t="shared" si="0"/>
        <v>0.96708742992155217</v>
      </c>
    </row>
    <row r="24" spans="1:18" x14ac:dyDescent="0.25">
      <c r="A24" s="217">
        <f t="shared" si="1"/>
        <v>1999</v>
      </c>
      <c r="B24" s="219">
        <f>AVERAGEIF(Price!A:A,Annual_Price!A24,Price!C:C)</f>
        <v>6.9327618656683789</v>
      </c>
      <c r="C24" s="217">
        <f>B24/Annual_Data!K34</f>
        <v>4.1508444899096091</v>
      </c>
      <c r="O24" s="217">
        <f>Annual_Data!AN34</f>
        <v>108.11901240776832</v>
      </c>
      <c r="R24" s="218">
        <f t="shared" si="0"/>
        <v>0.96840617513501515</v>
      </c>
    </row>
    <row r="25" spans="1:18" x14ac:dyDescent="0.25">
      <c r="A25" s="217">
        <f t="shared" si="1"/>
        <v>2000</v>
      </c>
      <c r="B25" s="219">
        <f>AVERAGEIF(Price!A:A,Annual_Price!A25,Price!C:C)</f>
        <v>6.869614446864273</v>
      </c>
      <c r="C25" s="217">
        <f>B25/Annual_Data!K35</f>
        <v>3.9783664904445004</v>
      </c>
      <c r="O25" s="217">
        <f>Annual_Data!AN35</f>
        <v>125.33702851689033</v>
      </c>
      <c r="R25" s="218">
        <f t="shared" si="0"/>
        <v>0.99089144845479016</v>
      </c>
    </row>
    <row r="26" spans="1:18" x14ac:dyDescent="0.25">
      <c r="A26" s="217">
        <f t="shared" si="1"/>
        <v>2001</v>
      </c>
      <c r="B26" s="219">
        <f>AVERAGEIF(Price!A:A,Annual_Price!A26,Price!C:C)</f>
        <v>8.0772476074339696</v>
      </c>
      <c r="C26" s="217">
        <f>B26/Annual_Data!K36</f>
        <v>4.5574979769133721</v>
      </c>
      <c r="O26" s="217">
        <f>Annual_Data!AN36</f>
        <v>132.14356235990797</v>
      </c>
      <c r="R26" s="218">
        <f t="shared" si="0"/>
        <v>1.1757934407979675</v>
      </c>
    </row>
    <row r="27" spans="1:18" x14ac:dyDescent="0.25">
      <c r="A27" s="217">
        <f t="shared" si="1"/>
        <v>2002</v>
      </c>
      <c r="B27" s="219">
        <f>AVERAGEIF(Price!A:A,Annual_Price!A27,Price!C:C)</f>
        <v>7.3886564056542205</v>
      </c>
      <c r="C27" s="217">
        <f>B27/Annual_Data!K37</f>
        <v>4.0975343015719758</v>
      </c>
      <c r="O27" s="217">
        <f>Annual_Data!AN37</f>
        <v>123.00960166306432</v>
      </c>
      <c r="R27" s="218">
        <f t="shared" si="0"/>
        <v>0.91474927657956184</v>
      </c>
    </row>
    <row r="28" spans="1:18" x14ac:dyDescent="0.25">
      <c r="A28" s="217">
        <f t="shared" si="1"/>
        <v>2003</v>
      </c>
      <c r="B28" s="219">
        <f>AVERAGEIF(Price!A:A,Annual_Price!A28,Price!C:C)</f>
        <v>7.9783169568845729</v>
      </c>
      <c r="C28" s="217">
        <f>B28/Annual_Data!K38</f>
        <v>4.3299936087546822</v>
      </c>
      <c r="O28" s="217">
        <f>Annual_Data!AN38</f>
        <v>133.26824317948532</v>
      </c>
      <c r="R28" s="218">
        <f t="shared" si="0"/>
        <v>1.0798061946390023</v>
      </c>
    </row>
    <row r="29" spans="1:18" x14ac:dyDescent="0.25">
      <c r="A29" s="217">
        <f t="shared" si="1"/>
        <v>2004</v>
      </c>
      <c r="B29" s="219">
        <f>AVERAGEIF(Price!A:A,Annual_Price!A29,Price!C:C)</f>
        <v>8.4160652672929306</v>
      </c>
      <c r="C29" s="217">
        <f>B29/Annual_Data!K39</f>
        <v>4.4434941275973809</v>
      </c>
      <c r="O29" s="217">
        <f>Annual_Data!AN39</f>
        <v>148.40520998354134</v>
      </c>
      <c r="R29" s="218">
        <f t="shared" si="0"/>
        <v>1.0548672499192477</v>
      </c>
    </row>
    <row r="30" spans="1:18" x14ac:dyDescent="0.25">
      <c r="A30" s="217">
        <f t="shared" si="1"/>
        <v>2005</v>
      </c>
      <c r="B30" s="219">
        <f>AVERAGEIF(Price!A:A,Annual_Price!A30,Price!C:C)</f>
        <v>8.9205240244369577</v>
      </c>
      <c r="C30" s="217">
        <f>B30/Annual_Data!K40</f>
        <v>4.5547649716445537</v>
      </c>
      <c r="O30" s="217">
        <f>Annual_Data!AN40</f>
        <v>180.15181702420534</v>
      </c>
      <c r="R30" s="218">
        <f t="shared" si="0"/>
        <v>1.0599399768326998</v>
      </c>
    </row>
    <row r="31" spans="1:18" x14ac:dyDescent="0.25">
      <c r="A31" s="217">
        <f t="shared" si="1"/>
        <v>2006</v>
      </c>
      <c r="B31" s="219">
        <f>AVERAGEIF(Price!A:A,Annual_Price!A31,Price!C:C)</f>
        <v>11.210993380258712</v>
      </c>
      <c r="C31" s="217">
        <f>B31/Annual_Data!K41</f>
        <v>5.5518819901560121</v>
      </c>
      <c r="O31" s="217">
        <f>Annual_Data!AN41</f>
        <v>205.24576316532833</v>
      </c>
      <c r="R31" s="218">
        <f t="shared" si="0"/>
        <v>1.2567639916161004</v>
      </c>
    </row>
    <row r="32" spans="1:18" x14ac:dyDescent="0.25">
      <c r="A32" s="217">
        <f t="shared" si="1"/>
        <v>2007</v>
      </c>
      <c r="B32" s="219">
        <f>AVERAGEIF(Price!A:A,Annual_Price!A32,Price!C:C)</f>
        <v>10.680744709462418</v>
      </c>
      <c r="C32" s="217">
        <f>B32/Annual_Data!K42</f>
        <v>5.1333558950355567</v>
      </c>
      <c r="O32" s="217">
        <f>Annual_Data!AN42</f>
        <v>208.37972459732364</v>
      </c>
      <c r="R32" s="218">
        <f t="shared" si="0"/>
        <v>0.95270279333765362</v>
      </c>
    </row>
    <row r="33" spans="1:22" x14ac:dyDescent="0.25">
      <c r="A33" s="217">
        <f t="shared" si="1"/>
        <v>2008</v>
      </c>
      <c r="B33" s="219">
        <f>AVERAGEIF(Price!A:A,Annual_Price!A33,Price!C:C)</f>
        <v>10.957872054547169</v>
      </c>
      <c r="C33" s="217">
        <f>B33/Annual_Data!K43</f>
        <v>5.0909544974169467</v>
      </c>
      <c r="O33" s="217">
        <f>Annual_Data!AN43</f>
        <v>262.83206683535064</v>
      </c>
      <c r="R33" s="218">
        <f t="shared" si="0"/>
        <v>1.0259464440563995</v>
      </c>
    </row>
    <row r="34" spans="1:22" x14ac:dyDescent="0.25">
      <c r="A34" s="217">
        <f t="shared" si="1"/>
        <v>2009</v>
      </c>
      <c r="B34" s="219">
        <f>AVERAGEIF(Price!A:A,Annual_Price!A34,Price!C:C)</f>
        <v>11.23797430846885</v>
      </c>
      <c r="C34" s="217">
        <f>B34/Annual_Data!K44</f>
        <v>5.2270938371353335</v>
      </c>
      <c r="O34" s="217">
        <f>Annual_Data!AN44</f>
        <v>185.29199276070099</v>
      </c>
      <c r="R34" s="218">
        <f t="shared" si="0"/>
        <v>1.0255617379476016</v>
      </c>
    </row>
    <row r="35" spans="1:22" x14ac:dyDescent="0.25">
      <c r="A35" s="217">
        <f t="shared" si="1"/>
        <v>2010</v>
      </c>
      <c r="B35" s="219">
        <f>AVERAGEIF(Price!A:A,Annual_Price!A35,Price!C:C)</f>
        <v>9.3994932928683053</v>
      </c>
      <c r="C35" s="217">
        <f>B35/Annual_Data!K45</f>
        <v>4.3034924221502431</v>
      </c>
      <c r="O35" s="217">
        <f>Annual_Data!AN45</f>
        <v>206.99145358514465</v>
      </c>
      <c r="R35" s="218">
        <f t="shared" si="0"/>
        <v>0.83640458990771316</v>
      </c>
    </row>
    <row r="36" spans="1:22" x14ac:dyDescent="0.25">
      <c r="A36" s="217">
        <f t="shared" si="1"/>
        <v>2011</v>
      </c>
      <c r="B36" s="219">
        <f>AVERAGEIF(Price!A:A,Annual_Price!A36,Price!C:C)</f>
        <v>9.8950094968724631</v>
      </c>
      <c r="C36" s="217">
        <f>B36/Annual_Data!K46</f>
        <v>4.3883269380277579</v>
      </c>
      <c r="O36" s="217">
        <f>Annual_Data!AN46</f>
        <v>248.57887699365634</v>
      </c>
      <c r="R36" s="218">
        <f t="shared" si="0"/>
        <v>1.0527173315161704</v>
      </c>
    </row>
    <row r="37" spans="1:22" x14ac:dyDescent="0.25">
      <c r="A37" s="217">
        <f t="shared" si="1"/>
        <v>2012</v>
      </c>
      <c r="B37" s="219">
        <f>AVERAGEIF(Price!A:A,Annual_Price!A37,Price!C:C)</f>
        <v>9.5882791574787039</v>
      </c>
      <c r="C37" s="217">
        <f>B37/Annual_Data!K47</f>
        <v>4.1699080597364775</v>
      </c>
      <c r="O37" s="217">
        <f>Annual_Data!AN47</f>
        <v>243.12921566956564</v>
      </c>
      <c r="R37" s="218">
        <f t="shared" si="0"/>
        <v>0.96900151136886647</v>
      </c>
    </row>
    <row r="38" spans="1:22" x14ac:dyDescent="0.25">
      <c r="A38" s="217">
        <f t="shared" si="1"/>
        <v>2013</v>
      </c>
      <c r="B38" s="219">
        <f>AVERAGEIF(Price!A:A,Annual_Price!A38,Price!C:C)</f>
        <v>9.5413877575203223</v>
      </c>
      <c r="C38" s="217">
        <f>B38/Annual_Data!K48</f>
        <v>4.0913757716690462</v>
      </c>
      <c r="O38" s="217">
        <f>Annual_Data!AN48</f>
        <v>243.30722252488968</v>
      </c>
      <c r="R38" s="218">
        <f t="shared" si="0"/>
        <v>0.99510950826647482</v>
      </c>
    </row>
    <row r="39" spans="1:22" x14ac:dyDescent="0.25">
      <c r="A39" s="217">
        <f t="shared" si="1"/>
        <v>2014</v>
      </c>
      <c r="B39" s="219">
        <f>AVERAGEIF(Price!A:A,Annual_Price!A39,Price!C:C)</f>
        <v>10.13629619177318</v>
      </c>
      <c r="C39" s="217">
        <f>B39/Annual_Data!K49</f>
        <v>4.2817101909738087</v>
      </c>
      <c r="O39" s="217">
        <f>Annual_Data!AN49</f>
        <v>247.634356902278</v>
      </c>
      <c r="R39" s="218">
        <f t="shared" si="0"/>
        <v>1.0623503047325547</v>
      </c>
    </row>
    <row r="40" spans="1:22" x14ac:dyDescent="0.25">
      <c r="A40" s="217">
        <f t="shared" si="1"/>
        <v>2015</v>
      </c>
      <c r="B40" s="219">
        <f>AVERAGEIF(Price!A:A,Annual_Price!A40,Price!C:C)</f>
        <v>9.8205375801175183</v>
      </c>
      <c r="C40" s="217">
        <f>B40/Annual_Data!K50</f>
        <v>4.1526007010467625</v>
      </c>
      <c r="O40" s="217">
        <f>Annual_Data!AN50</f>
        <v>198.82984775480665</v>
      </c>
      <c r="R40" s="218">
        <f t="shared" si="0"/>
        <v>0.96884871893227253</v>
      </c>
    </row>
    <row r="41" spans="1:22" x14ac:dyDescent="0.25">
      <c r="A41" s="217">
        <f t="shared" si="1"/>
        <v>2016</v>
      </c>
      <c r="B41" s="219">
        <f>AVERAGE(Price!C437:C448)</f>
        <v>9.3050650443788339</v>
      </c>
      <c r="C41" s="217">
        <f>B41/Annual_Data!K51</f>
        <v>3.8546863782812983</v>
      </c>
      <c r="O41" s="217">
        <f>Annual_Data!AN51</f>
        <v>200.59122401935966</v>
      </c>
      <c r="R41" s="218">
        <f t="shared" si="0"/>
        <v>0.94751076185663186</v>
      </c>
    </row>
    <row r="42" spans="1:22" x14ac:dyDescent="0.25">
      <c r="A42" s="217">
        <f t="shared" si="1"/>
        <v>2017</v>
      </c>
      <c r="B42" s="219">
        <f>AVERAGE(Price!C449:C460)</f>
        <v>10.33677994279217</v>
      </c>
      <c r="C42" s="217">
        <f>B42/Annual_Data!K52</f>
        <v>4.17945301975044</v>
      </c>
      <c r="O42" s="217">
        <f>Annual_Data!AN52</f>
        <v>212.61721461902928</v>
      </c>
      <c r="R42" s="218">
        <f t="shared" si="0"/>
        <v>1.1108766992485015</v>
      </c>
    </row>
    <row r="43" spans="1:22" x14ac:dyDescent="0.25">
      <c r="A43" s="217">
        <f t="shared" si="1"/>
        <v>2018</v>
      </c>
      <c r="B43" s="219">
        <f>AVERAGE(Price!C461:C472)</f>
        <v>10.769984520319762</v>
      </c>
      <c r="C43" s="217">
        <f>B43/Annual_Data!K53</f>
        <v>4.244569307861032</v>
      </c>
      <c r="O43" s="217">
        <f>Annual_Data!AN53</f>
        <v>228.13293860423565</v>
      </c>
      <c r="R43" s="218">
        <f t="shared" si="0"/>
        <v>1.0419090451693001</v>
      </c>
    </row>
    <row r="44" spans="1:22" x14ac:dyDescent="0.25">
      <c r="A44" s="217">
        <f t="shared" si="1"/>
        <v>2019</v>
      </c>
      <c r="B44" s="219">
        <f>AVERAGE(Price!C473:C484)</f>
        <v>11.244461793139585</v>
      </c>
      <c r="C44" s="217">
        <f>B44/Annual_Data!K54</f>
        <v>4.325805617013649</v>
      </c>
      <c r="O44" s="217">
        <f>Annual_Data!AN54</f>
        <v>242.13745351499202</v>
      </c>
      <c r="R44" s="218">
        <f t="shared" si="0"/>
        <v>1.0440555204071673</v>
      </c>
    </row>
    <row r="45" spans="1:22" x14ac:dyDescent="0.25">
      <c r="A45" s="217">
        <f t="shared" si="1"/>
        <v>2020</v>
      </c>
      <c r="B45" s="219">
        <f>AVERAGE(Price!C485:C496)</f>
        <v>11.420404374449951</v>
      </c>
      <c r="C45" s="217">
        <f>B45/Annual_Data!K55</f>
        <v>4.3111651067758281</v>
      </c>
      <c r="O45" s="217">
        <f>Annual_Data!AN55</f>
        <v>238.98758397663232</v>
      </c>
      <c r="R45" s="218">
        <f t="shared" si="0"/>
        <v>1.0156470433665141</v>
      </c>
    </row>
    <row r="46" spans="1:22" x14ac:dyDescent="0.25">
      <c r="A46" s="217">
        <f t="shared" si="1"/>
        <v>2021</v>
      </c>
      <c r="B46" s="219">
        <v>11.738208928747937</v>
      </c>
      <c r="C46" s="217">
        <f>B46/Annual_Data!K56</f>
        <v>4.3331320889703031</v>
      </c>
      <c r="O46" s="217">
        <f>Annual_Data!AN56</f>
        <v>245.57297212158733</v>
      </c>
      <c r="R46" s="218">
        <f>B46/B45</f>
        <v>1.0278277847156609</v>
      </c>
      <c r="U46" s="220"/>
      <c r="V46" s="221"/>
    </row>
    <row r="47" spans="1:22" x14ac:dyDescent="0.25">
      <c r="A47" s="217">
        <f t="shared" si="1"/>
        <v>2022</v>
      </c>
      <c r="B47" s="219">
        <v>12.11656821820984</v>
      </c>
      <c r="C47" s="217">
        <f>B47/Annual_Data!K57</f>
        <v>4.3605872534835788</v>
      </c>
      <c r="O47" s="217">
        <f>Annual_Data!AN57</f>
        <v>261.993197868398</v>
      </c>
      <c r="R47" s="218">
        <f t="shared" ref="R47:R65" si="2">B47/B46</f>
        <v>1.0322331363974333</v>
      </c>
      <c r="U47" s="220"/>
      <c r="V47" s="221"/>
    </row>
    <row r="48" spans="1:22" x14ac:dyDescent="0.25">
      <c r="A48" s="217">
        <f t="shared" si="1"/>
        <v>2023</v>
      </c>
      <c r="B48" s="219">
        <v>12.597805211725994</v>
      </c>
      <c r="C48" s="217">
        <f>B48/Annual_Data!K58</f>
        <v>4.4156483271038258</v>
      </c>
      <c r="O48" s="217">
        <f>Annual_Data!AN58</f>
        <v>281.1915382013363</v>
      </c>
      <c r="R48" s="218">
        <f t="shared" si="2"/>
        <v>1.0397172685243425</v>
      </c>
      <c r="U48" s="220"/>
      <c r="V48" s="221"/>
    </row>
    <row r="49" spans="1:22" x14ac:dyDescent="0.25">
      <c r="A49" s="217">
        <f t="shared" si="1"/>
        <v>2024</v>
      </c>
      <c r="B49" s="219">
        <v>13.279984849079117</v>
      </c>
      <c r="C49" s="217">
        <f>B49/Annual_Data!K59</f>
        <v>4.5411886078792216</v>
      </c>
      <c r="O49" s="217">
        <f>Annual_Data!AN59</f>
        <v>295.72928033616563</v>
      </c>
      <c r="R49" s="218">
        <f t="shared" si="2"/>
        <v>1.0541506735409873</v>
      </c>
      <c r="U49" s="220"/>
      <c r="V49" s="221"/>
    </row>
    <row r="50" spans="1:22" x14ac:dyDescent="0.25">
      <c r="A50" s="217">
        <f t="shared" si="1"/>
        <v>2025</v>
      </c>
      <c r="B50" s="219">
        <v>13.605777300246512</v>
      </c>
      <c r="C50" s="217">
        <f>B50/Annual_Data!K60</f>
        <v>4.5472932219701683</v>
      </c>
      <c r="O50" s="217">
        <f>Annual_Data!AN60</f>
        <v>304.76316007349766</v>
      </c>
      <c r="R50" s="218">
        <f t="shared" si="2"/>
        <v>1.0245325920827377</v>
      </c>
      <c r="U50" s="220"/>
      <c r="V50" s="221"/>
    </row>
    <row r="51" spans="1:22" x14ac:dyDescent="0.25">
      <c r="A51" s="217">
        <f t="shared" si="1"/>
        <v>2026</v>
      </c>
      <c r="B51" s="219">
        <v>13.894384706970223</v>
      </c>
      <c r="C51" s="217">
        <f>B51/Annual_Data!K61</f>
        <v>4.541182769722206</v>
      </c>
      <c r="O51" s="217">
        <f>Annual_Data!AN61</f>
        <v>311.90751337708701</v>
      </c>
      <c r="R51" s="218">
        <f t="shared" si="2"/>
        <v>1.021212121906367</v>
      </c>
      <c r="U51" s="220"/>
      <c r="V51" s="221"/>
    </row>
    <row r="52" spans="1:22" x14ac:dyDescent="0.25">
      <c r="A52" s="217">
        <f t="shared" si="1"/>
        <v>2027</v>
      </c>
      <c r="B52" s="219">
        <v>14.642230375939704</v>
      </c>
      <c r="C52" s="217">
        <f>B52/Annual_Data!K62</f>
        <v>4.6803852125356666</v>
      </c>
      <c r="O52" s="217">
        <f>Annual_Data!AN62</f>
        <v>319.43517946758601</v>
      </c>
      <c r="R52" s="218">
        <f t="shared" si="2"/>
        <v>1.0538235902302546</v>
      </c>
      <c r="U52" s="220"/>
      <c r="V52" s="221"/>
    </row>
    <row r="53" spans="1:22" x14ac:dyDescent="0.25">
      <c r="A53" s="217">
        <f t="shared" si="1"/>
        <v>2028</v>
      </c>
      <c r="B53" s="219">
        <v>15.141819808308203</v>
      </c>
      <c r="C53" s="217">
        <f>B53/Annual_Data!K63</f>
        <v>4.7327766215557032</v>
      </c>
      <c r="O53" s="217">
        <f>Annual_Data!AN63</f>
        <v>327.83083554135902</v>
      </c>
      <c r="R53" s="218">
        <f t="shared" si="2"/>
        <v>1.034119763146838</v>
      </c>
      <c r="U53" s="220"/>
      <c r="V53" s="221"/>
    </row>
    <row r="54" spans="1:22" x14ac:dyDescent="0.25">
      <c r="A54" s="217">
        <f t="shared" si="1"/>
        <v>2029</v>
      </c>
      <c r="B54" s="219">
        <v>15.139812243983096</v>
      </c>
      <c r="C54" s="217">
        <f>B54/Annual_Data!K64</f>
        <v>4.6282495442826592</v>
      </c>
      <c r="O54" s="217">
        <f>Annual_Data!AN64</f>
        <v>334.73414742128733</v>
      </c>
      <c r="R54" s="218">
        <f t="shared" si="2"/>
        <v>0.9998674159149612</v>
      </c>
      <c r="U54" s="220"/>
      <c r="V54" s="221"/>
    </row>
    <row r="55" spans="1:22" x14ac:dyDescent="0.25">
      <c r="A55" s="217">
        <f t="shared" si="1"/>
        <v>2030</v>
      </c>
      <c r="B55" s="219">
        <v>15.245277254602566</v>
      </c>
      <c r="C55" s="217">
        <f>B55/Annual_Data!K65</f>
        <v>4.5581937401758932</v>
      </c>
      <c r="O55" s="217">
        <f>Annual_Data!AN65</f>
        <v>340.48520837607134</v>
      </c>
      <c r="R55" s="218">
        <f t="shared" si="2"/>
        <v>1.0069660712378639</v>
      </c>
      <c r="U55" s="220"/>
      <c r="V55" s="221"/>
    </row>
    <row r="56" spans="1:22" x14ac:dyDescent="0.25">
      <c r="A56" s="217">
        <f t="shared" si="1"/>
        <v>2031</v>
      </c>
      <c r="B56" s="219">
        <v>15.504546902010466</v>
      </c>
      <c r="C56" s="217">
        <f>B56/Annual_Data!K66</f>
        <v>4.5302652454937355</v>
      </c>
      <c r="O56" s="217">
        <f>Annual_Data!AN66</f>
        <v>348.55561257392134</v>
      </c>
      <c r="R56" s="218">
        <f t="shared" si="2"/>
        <v>1.017006555084436</v>
      </c>
      <c r="U56" s="220"/>
      <c r="V56" s="221"/>
    </row>
    <row r="57" spans="1:22" x14ac:dyDescent="0.25">
      <c r="A57" s="217">
        <f t="shared" si="1"/>
        <v>2032</v>
      </c>
      <c r="B57" s="219">
        <v>15.923440400866658</v>
      </c>
      <c r="C57" s="217">
        <f>B57/Annual_Data!K67</f>
        <v>4.548327510381089</v>
      </c>
      <c r="O57" s="217">
        <f>Annual_Data!AN67</f>
        <v>354.81521103022965</v>
      </c>
      <c r="R57" s="218">
        <f t="shared" si="2"/>
        <v>1.0270174614907241</v>
      </c>
      <c r="U57" s="220"/>
      <c r="V57" s="221"/>
    </row>
    <row r="58" spans="1:22" x14ac:dyDescent="0.25">
      <c r="A58" s="217">
        <f t="shared" si="1"/>
        <v>2033</v>
      </c>
      <c r="B58" s="219">
        <v>16.651175732815712</v>
      </c>
      <c r="C58" s="217">
        <f>B58/Annual_Data!K68</f>
        <v>4.6477873240372674</v>
      </c>
      <c r="O58" s="217">
        <f>Annual_Data!AN68</f>
        <v>362.33080287561364</v>
      </c>
      <c r="R58" s="218">
        <f t="shared" si="2"/>
        <v>1.0457021418505417</v>
      </c>
      <c r="U58" s="220"/>
    </row>
    <row r="59" spans="1:22" x14ac:dyDescent="0.25">
      <c r="A59" s="217">
        <f t="shared" si="1"/>
        <v>2034</v>
      </c>
      <c r="B59" s="219">
        <v>17.020402019801033</v>
      </c>
      <c r="C59" s="217">
        <f>B59/Annual_Data!K69</f>
        <v>4.6412354603633519</v>
      </c>
      <c r="O59" s="217">
        <f>Annual_Data!AN69</f>
        <v>371.45319691102196</v>
      </c>
      <c r="R59" s="218">
        <f t="shared" si="2"/>
        <v>1.0221741871511005</v>
      </c>
      <c r="U59" s="220"/>
    </row>
    <row r="60" spans="1:22" x14ac:dyDescent="0.25">
      <c r="A60" s="217">
        <f t="shared" si="1"/>
        <v>2035</v>
      </c>
      <c r="B60" s="219">
        <v>17.30155556082811</v>
      </c>
      <c r="C60" s="217">
        <f>B60/Annual_Data!K70</f>
        <v>4.6100013352042062</v>
      </c>
      <c r="O60" s="217">
        <f>Annual_Data!AN70</f>
        <v>380.22569490468601</v>
      </c>
      <c r="R60" s="218">
        <f t="shared" si="2"/>
        <v>1.0165186192840798</v>
      </c>
      <c r="U60" s="220"/>
    </row>
    <row r="61" spans="1:22" x14ac:dyDescent="0.25">
      <c r="A61" s="217">
        <f t="shared" si="1"/>
        <v>2036</v>
      </c>
      <c r="B61" s="219">
        <v>18.037789632367751</v>
      </c>
      <c r="C61" s="217">
        <f>B61/Annual_Data!K71</f>
        <v>4.6968649483784599</v>
      </c>
      <c r="O61" s="217">
        <f>Annual_Data!AN71</f>
        <v>388.92260643616868</v>
      </c>
      <c r="R61" s="218">
        <f t="shared" si="2"/>
        <v>1.0425530565128216</v>
      </c>
      <c r="U61" s="220"/>
    </row>
    <row r="62" spans="1:22" x14ac:dyDescent="0.25">
      <c r="A62" s="217">
        <f t="shared" si="1"/>
        <v>2037</v>
      </c>
      <c r="B62" s="219">
        <v>18.532171118381278</v>
      </c>
      <c r="C62" s="217">
        <f>B62/Annual_Data!K72</f>
        <v>4.7144320563793141</v>
      </c>
      <c r="O62" s="217">
        <f>Annual_Data!AN72</f>
        <v>398.86669252647971</v>
      </c>
      <c r="R62" s="218">
        <f t="shared" si="2"/>
        <v>1.0274080968948871</v>
      </c>
      <c r="U62" s="220"/>
    </row>
    <row r="63" spans="1:22" x14ac:dyDescent="0.25">
      <c r="A63" s="217">
        <f t="shared" si="1"/>
        <v>2038</v>
      </c>
      <c r="B63" s="219">
        <v>18.920527085429285</v>
      </c>
      <c r="C63" s="217">
        <f>B63/Annual_Data!K73</f>
        <v>4.7007492101153465</v>
      </c>
      <c r="O63" s="217">
        <f>Annual_Data!AN73</f>
        <v>409.68485048336464</v>
      </c>
      <c r="R63" s="218">
        <f t="shared" si="2"/>
        <v>1.0209557727784422</v>
      </c>
      <c r="U63" s="220"/>
    </row>
    <row r="64" spans="1:22" x14ac:dyDescent="0.25">
      <c r="A64" s="217">
        <f t="shared" si="1"/>
        <v>2039</v>
      </c>
      <c r="B64" s="219">
        <v>19.341345854679492</v>
      </c>
      <c r="C64" s="217">
        <f>B64/Annual_Data!K74</f>
        <v>4.6907570069846445</v>
      </c>
      <c r="O64" s="217">
        <f>Annual_Data!AN74</f>
        <v>422.232431879383</v>
      </c>
      <c r="R64" s="218">
        <f t="shared" si="2"/>
        <v>1.0222413872166531</v>
      </c>
      <c r="U64" s="220"/>
    </row>
    <row r="65" spans="1:21" x14ac:dyDescent="0.25">
      <c r="A65" s="217">
        <f t="shared" si="1"/>
        <v>2040</v>
      </c>
      <c r="B65" s="219">
        <v>19.818593440617754</v>
      </c>
      <c r="C65" s="217">
        <f>B65/Annual_Data!K75</f>
        <v>4.6925203851878026</v>
      </c>
      <c r="O65" s="217">
        <f>Annual_Data!AN75</f>
        <v>434.35404766826832</v>
      </c>
      <c r="R65" s="218">
        <f t="shared" si="2"/>
        <v>1.0246749936392248</v>
      </c>
      <c r="U65" s="220"/>
    </row>
    <row r="66" spans="1:21" x14ac:dyDescent="0.25">
      <c r="B66" s="219"/>
      <c r="O66" s="217">
        <f>Annual_Data!AN76</f>
        <v>0</v>
      </c>
    </row>
    <row r="67" spans="1:21" x14ac:dyDescent="0.25">
      <c r="B67" s="219"/>
      <c r="O67" s="217">
        <f>Annual_Data!AN77</f>
        <v>0</v>
      </c>
    </row>
    <row r="68" spans="1:21" x14ac:dyDescent="0.25">
      <c r="B68" s="219"/>
      <c r="O68" s="217">
        <f>Annual_Data!AN78</f>
        <v>0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P89"/>
  <sheetViews>
    <sheetView workbookViewId="0">
      <pane xSplit="1" ySplit="4" topLeftCell="B5" activePane="bottomRight" state="frozen"/>
      <selection activeCell="J42" sqref="J42"/>
      <selection pane="topRight" activeCell="J42" sqref="J42"/>
      <selection pane="bottomLeft" activeCell="J42" sqref="J42"/>
      <selection pane="bottomRight" sqref="A1:A2"/>
    </sheetView>
  </sheetViews>
  <sheetFormatPr defaultColWidth="9.109375" defaultRowHeight="11.4" x14ac:dyDescent="0.2"/>
  <cols>
    <col min="1" max="1" width="5" style="250" bestFit="1" customWidth="1"/>
    <col min="2" max="2" width="22.6640625" style="256" customWidth="1"/>
    <col min="3" max="3" width="14.44140625" style="257" bestFit="1" customWidth="1"/>
    <col min="4" max="4" width="15" style="258" bestFit="1" customWidth="1"/>
    <col min="5" max="5" width="11.6640625" style="254" customWidth="1"/>
    <col min="6" max="6" width="5" style="254" bestFit="1" customWidth="1"/>
    <col min="7" max="7" width="13.88671875" style="254" customWidth="1"/>
    <col min="8" max="8" width="14.44140625" style="254" bestFit="1" customWidth="1"/>
    <col min="9" max="9" width="15" style="254" bestFit="1" customWidth="1"/>
    <col min="10" max="65" width="11.6640625" style="254" customWidth="1"/>
    <col min="66" max="16384" width="9.109375" style="254"/>
  </cols>
  <sheetData>
    <row r="1" spans="1:9" ht="13.2" x14ac:dyDescent="0.25">
      <c r="A1" s="314" t="s">
        <v>349</v>
      </c>
    </row>
    <row r="2" spans="1:9" ht="13.2" x14ac:dyDescent="0.25">
      <c r="A2" s="314" t="s">
        <v>342</v>
      </c>
    </row>
    <row r="4" spans="1:9" ht="24" x14ac:dyDescent="0.25">
      <c r="A4" s="250" t="s">
        <v>15</v>
      </c>
      <c r="B4" s="251" t="s">
        <v>289</v>
      </c>
      <c r="C4" s="252" t="s">
        <v>60</v>
      </c>
      <c r="D4" s="253" t="s">
        <v>59</v>
      </c>
      <c r="F4" s="254" t="s">
        <v>15</v>
      </c>
      <c r="G4" s="255" t="s">
        <v>225</v>
      </c>
      <c r="H4" s="252" t="s">
        <v>60</v>
      </c>
      <c r="I4" s="253" t="s">
        <v>59</v>
      </c>
    </row>
    <row r="5" spans="1:9" x14ac:dyDescent="0.2">
      <c r="A5" s="250">
        <v>1970</v>
      </c>
      <c r="B5" s="256">
        <v>6789437</v>
      </c>
      <c r="G5" s="258"/>
      <c r="H5" s="258"/>
    </row>
    <row r="6" spans="1:9" x14ac:dyDescent="0.2">
      <c r="A6" s="250">
        <v>1971</v>
      </c>
      <c r="B6" s="256">
        <v>7078464</v>
      </c>
      <c r="C6" s="259">
        <f t="shared" ref="C6" si="0">(B6/B5)-1</f>
        <v>4.2570098227584952E-2</v>
      </c>
      <c r="D6" s="258">
        <f t="shared" ref="D6" si="1">+(B6-B5)/12</f>
        <v>24085.583333333332</v>
      </c>
      <c r="G6" s="258"/>
      <c r="H6" s="258"/>
    </row>
    <row r="7" spans="1:9" x14ac:dyDescent="0.2">
      <c r="A7" s="250">
        <v>1972</v>
      </c>
      <c r="B7" s="256">
        <v>7426239</v>
      </c>
      <c r="C7" s="259">
        <f t="shared" ref="C7:C70" si="2">(B7/B6)-1</f>
        <v>4.9131421732172331E-2</v>
      </c>
      <c r="D7" s="258">
        <f t="shared" ref="D7:D70" si="3">+(B7-B6)/12</f>
        <v>28981.25</v>
      </c>
      <c r="G7" s="258"/>
      <c r="H7" s="258"/>
    </row>
    <row r="8" spans="1:9" x14ac:dyDescent="0.2">
      <c r="A8" s="250">
        <v>1973</v>
      </c>
      <c r="B8" s="256">
        <v>7821400</v>
      </c>
      <c r="C8" s="259">
        <f t="shared" si="2"/>
        <v>5.3211457374318316E-2</v>
      </c>
      <c r="D8" s="258">
        <f t="shared" si="3"/>
        <v>32930.083333333336</v>
      </c>
      <c r="G8" s="258"/>
      <c r="H8" s="258"/>
    </row>
    <row r="9" spans="1:9" x14ac:dyDescent="0.2">
      <c r="A9" s="250">
        <v>1974</v>
      </c>
      <c r="B9" s="256">
        <v>8230992</v>
      </c>
      <c r="C9" s="259">
        <f t="shared" si="2"/>
        <v>5.2368118239701333E-2</v>
      </c>
      <c r="D9" s="258">
        <f t="shared" si="3"/>
        <v>34132.666666666664</v>
      </c>
      <c r="G9" s="258"/>
      <c r="H9" s="258"/>
    </row>
    <row r="10" spans="1:9" x14ac:dyDescent="0.2">
      <c r="A10" s="250">
        <v>1975</v>
      </c>
      <c r="B10" s="256">
        <v>8497226</v>
      </c>
      <c r="C10" s="259">
        <f t="shared" si="2"/>
        <v>3.2345311476429606E-2</v>
      </c>
      <c r="D10" s="258">
        <f t="shared" si="3"/>
        <v>22186.166666666668</v>
      </c>
      <c r="G10" s="258"/>
      <c r="H10" s="258"/>
    </row>
    <row r="11" spans="1:9" x14ac:dyDescent="0.2">
      <c r="A11" s="250">
        <v>1976</v>
      </c>
      <c r="B11" s="256">
        <v>8654477</v>
      </c>
      <c r="C11" s="259">
        <f t="shared" si="2"/>
        <v>1.8506157185886218E-2</v>
      </c>
      <c r="D11" s="258">
        <f t="shared" si="3"/>
        <v>13104.25</v>
      </c>
      <c r="G11" s="258"/>
      <c r="H11" s="258"/>
    </row>
    <row r="12" spans="1:9" x14ac:dyDescent="0.2">
      <c r="A12" s="250">
        <v>1977</v>
      </c>
      <c r="B12" s="256">
        <v>8835157</v>
      </c>
      <c r="C12" s="259">
        <f t="shared" si="2"/>
        <v>2.0877055886797002E-2</v>
      </c>
      <c r="D12" s="258">
        <f t="shared" si="3"/>
        <v>15056.666666666666</v>
      </c>
      <c r="G12" s="258"/>
      <c r="H12" s="258"/>
    </row>
    <row r="13" spans="1:9" x14ac:dyDescent="0.2">
      <c r="A13" s="250">
        <v>1978</v>
      </c>
      <c r="B13" s="256">
        <v>9060887</v>
      </c>
      <c r="C13" s="259">
        <f t="shared" si="2"/>
        <v>2.5549064945874722E-2</v>
      </c>
      <c r="D13" s="258">
        <f t="shared" si="3"/>
        <v>18810.833333333332</v>
      </c>
      <c r="G13" s="258"/>
      <c r="H13" s="258"/>
    </row>
    <row r="14" spans="1:9" x14ac:dyDescent="0.2">
      <c r="A14" s="250">
        <v>1979</v>
      </c>
      <c r="B14" s="256">
        <v>9378279</v>
      </c>
      <c r="C14" s="259">
        <f t="shared" si="2"/>
        <v>3.5028800160514129E-2</v>
      </c>
      <c r="D14" s="258">
        <f t="shared" si="3"/>
        <v>26449.333333333332</v>
      </c>
      <c r="G14" s="258"/>
      <c r="H14" s="258"/>
    </row>
    <row r="15" spans="1:9" x14ac:dyDescent="0.2">
      <c r="A15" s="250">
        <v>1980</v>
      </c>
      <c r="B15" s="256">
        <v>9746961</v>
      </c>
      <c r="C15" s="259">
        <f t="shared" si="2"/>
        <v>3.9312330119417371E-2</v>
      </c>
      <c r="D15" s="258">
        <f t="shared" si="3"/>
        <v>30723.5</v>
      </c>
      <c r="G15" s="258"/>
      <c r="H15" s="258"/>
    </row>
    <row r="16" spans="1:9" x14ac:dyDescent="0.2">
      <c r="A16" s="250">
        <v>1981</v>
      </c>
      <c r="B16" s="256">
        <v>10110616</v>
      </c>
      <c r="C16" s="259">
        <f t="shared" si="2"/>
        <v>3.7309577826360352E-2</v>
      </c>
      <c r="D16" s="258">
        <f t="shared" si="3"/>
        <v>30304.583333333332</v>
      </c>
      <c r="G16" s="258"/>
      <c r="H16" s="258"/>
    </row>
    <row r="17" spans="1:9" x14ac:dyDescent="0.2">
      <c r="A17" s="250">
        <v>1982</v>
      </c>
      <c r="B17" s="256">
        <v>10403778</v>
      </c>
      <c r="C17" s="259">
        <f t="shared" si="2"/>
        <v>2.8995463777874653E-2</v>
      </c>
      <c r="D17" s="258">
        <f t="shared" si="3"/>
        <v>24430.166666666668</v>
      </c>
      <c r="G17" s="258"/>
      <c r="H17" s="258"/>
    </row>
    <row r="18" spans="1:9" x14ac:dyDescent="0.2">
      <c r="A18" s="250">
        <v>1983</v>
      </c>
      <c r="B18" s="256">
        <v>10678494</v>
      </c>
      <c r="C18" s="259">
        <f t="shared" si="2"/>
        <v>2.6405407727846608E-2</v>
      </c>
      <c r="D18" s="258">
        <f t="shared" si="3"/>
        <v>22893</v>
      </c>
      <c r="G18" s="258"/>
      <c r="H18" s="258"/>
    </row>
    <row r="19" spans="1:9" x14ac:dyDescent="0.2">
      <c r="A19" s="250">
        <v>1984</v>
      </c>
      <c r="B19" s="256">
        <v>10965170</v>
      </c>
      <c r="C19" s="259">
        <f t="shared" si="2"/>
        <v>2.6846107700205568E-2</v>
      </c>
      <c r="D19" s="258">
        <f t="shared" si="3"/>
        <v>23889.666666666668</v>
      </c>
      <c r="G19" s="258"/>
      <c r="H19" s="258"/>
    </row>
    <row r="20" spans="1:9" x14ac:dyDescent="0.2">
      <c r="A20" s="250">
        <v>1985</v>
      </c>
      <c r="B20" s="256">
        <v>11272327</v>
      </c>
      <c r="C20" s="259">
        <f t="shared" si="2"/>
        <v>2.8012060004541706E-2</v>
      </c>
      <c r="D20" s="258">
        <f t="shared" si="3"/>
        <v>25596.416666666668</v>
      </c>
      <c r="G20" s="258"/>
      <c r="H20" s="258"/>
    </row>
    <row r="21" spans="1:9" x14ac:dyDescent="0.2">
      <c r="A21" s="250">
        <v>1986</v>
      </c>
      <c r="B21" s="256">
        <v>11587219</v>
      </c>
      <c r="C21" s="259">
        <f t="shared" si="2"/>
        <v>2.7934959658285186E-2</v>
      </c>
      <c r="D21" s="258">
        <f t="shared" si="3"/>
        <v>26241</v>
      </c>
      <c r="G21" s="258"/>
      <c r="H21" s="258"/>
    </row>
    <row r="22" spans="1:9" x14ac:dyDescent="0.2">
      <c r="A22" s="250">
        <v>1987</v>
      </c>
      <c r="B22" s="256">
        <v>11916377</v>
      </c>
      <c r="C22" s="259">
        <f t="shared" si="2"/>
        <v>2.840698876926373E-2</v>
      </c>
      <c r="D22" s="258">
        <f t="shared" si="3"/>
        <v>27429.833333333332</v>
      </c>
      <c r="G22" s="258"/>
      <c r="H22" s="258"/>
    </row>
    <row r="23" spans="1:9" x14ac:dyDescent="0.2">
      <c r="A23" s="250">
        <v>1988</v>
      </c>
      <c r="B23" s="256">
        <v>12231270</v>
      </c>
      <c r="C23" s="259">
        <f t="shared" si="2"/>
        <v>2.6425229748941348E-2</v>
      </c>
      <c r="D23" s="258">
        <f t="shared" si="3"/>
        <v>26241.083333333332</v>
      </c>
      <c r="G23" s="258"/>
      <c r="H23" s="258"/>
    </row>
    <row r="24" spans="1:9" x14ac:dyDescent="0.2">
      <c r="A24" s="250">
        <v>1989</v>
      </c>
      <c r="B24" s="256">
        <v>12547730</v>
      </c>
      <c r="C24" s="259">
        <f t="shared" si="2"/>
        <v>2.5873028720647895E-2</v>
      </c>
      <c r="D24" s="258">
        <f t="shared" si="3"/>
        <v>26371.666666666668</v>
      </c>
      <c r="F24" s="250">
        <v>1989</v>
      </c>
      <c r="G24" s="258">
        <v>12690310.755678</v>
      </c>
      <c r="H24" s="258"/>
    </row>
    <row r="25" spans="1:9" x14ac:dyDescent="0.2">
      <c r="A25" s="250">
        <v>1990</v>
      </c>
      <c r="B25" s="256">
        <v>12938071</v>
      </c>
      <c r="C25" s="259">
        <f t="shared" si="2"/>
        <v>3.1108495321464424E-2</v>
      </c>
      <c r="D25" s="258">
        <f t="shared" si="3"/>
        <v>32528.416666666668</v>
      </c>
      <c r="F25" s="250">
        <v>1990</v>
      </c>
      <c r="G25" s="258">
        <v>13070919.6146517</v>
      </c>
      <c r="H25" s="259">
        <f t="shared" ref="H25:H39" si="4">(G25/G24)-1</f>
        <v>2.9992083432898164E-2</v>
      </c>
      <c r="I25" s="258">
        <f t="shared" ref="I25:I39" si="5">+(G25-G24)/12</f>
        <v>31717.404914475046</v>
      </c>
    </row>
    <row r="26" spans="1:9" x14ac:dyDescent="0.2">
      <c r="A26" s="250">
        <v>1991</v>
      </c>
      <c r="B26" s="256">
        <v>13258732</v>
      </c>
      <c r="C26" s="259">
        <f t="shared" si="2"/>
        <v>2.4784297442794978E-2</v>
      </c>
      <c r="D26" s="258">
        <f t="shared" si="3"/>
        <v>26721.75</v>
      </c>
      <c r="F26" s="250">
        <v>1991</v>
      </c>
      <c r="G26" s="258">
        <v>13400888.582721399</v>
      </c>
      <c r="H26" s="259">
        <f t="shared" si="4"/>
        <v>2.5244510546895471E-2</v>
      </c>
      <c r="I26" s="258">
        <f t="shared" si="5"/>
        <v>27497.414005808223</v>
      </c>
    </row>
    <row r="27" spans="1:9" x14ac:dyDescent="0.2">
      <c r="A27" s="250">
        <v>1992</v>
      </c>
      <c r="B27" s="256">
        <v>13497541</v>
      </c>
      <c r="C27" s="259">
        <f t="shared" si="2"/>
        <v>1.8011450868755885E-2</v>
      </c>
      <c r="D27" s="258">
        <f t="shared" si="3"/>
        <v>19900.75</v>
      </c>
      <c r="F27" s="250">
        <v>1992</v>
      </c>
      <c r="G27" s="258">
        <v>13684434.034299999</v>
      </c>
      <c r="H27" s="259">
        <f t="shared" si="4"/>
        <v>2.1158705247664944E-2</v>
      </c>
      <c r="I27" s="258">
        <f t="shared" si="5"/>
        <v>23628.787631550029</v>
      </c>
    </row>
    <row r="28" spans="1:9" x14ac:dyDescent="0.2">
      <c r="A28" s="250">
        <v>1993</v>
      </c>
      <c r="B28" s="256">
        <v>13730115</v>
      </c>
      <c r="C28" s="259">
        <f t="shared" si="2"/>
        <v>1.7230842269714275E-2</v>
      </c>
      <c r="D28" s="258">
        <f t="shared" si="3"/>
        <v>19381.166666666668</v>
      </c>
      <c r="F28" s="250">
        <v>1993</v>
      </c>
      <c r="G28" s="258">
        <v>13967935.427838299</v>
      </c>
      <c r="H28" s="259">
        <f t="shared" si="4"/>
        <v>2.0717071150162525E-2</v>
      </c>
      <c r="I28" s="258">
        <f t="shared" si="5"/>
        <v>23625.116128191661</v>
      </c>
    </row>
    <row r="29" spans="1:9" x14ac:dyDescent="0.2">
      <c r="A29" s="250">
        <v>1994</v>
      </c>
      <c r="B29" s="256">
        <v>14043757</v>
      </c>
      <c r="C29" s="259">
        <f t="shared" si="2"/>
        <v>2.2843362928861133E-2</v>
      </c>
      <c r="D29" s="258">
        <f t="shared" si="3"/>
        <v>26136.833333333332</v>
      </c>
      <c r="F29" s="250">
        <v>1994</v>
      </c>
      <c r="G29" s="258">
        <v>14275382.794184199</v>
      </c>
      <c r="H29" s="259">
        <f t="shared" si="4"/>
        <v>2.2010938404909197E-2</v>
      </c>
      <c r="I29" s="258">
        <f t="shared" si="5"/>
        <v>25620.613862158265</v>
      </c>
    </row>
    <row r="30" spans="1:9" x14ac:dyDescent="0.2">
      <c r="A30" s="250">
        <v>1995</v>
      </c>
      <c r="B30" s="256">
        <v>14335992</v>
      </c>
      <c r="C30" s="259">
        <f t="shared" si="2"/>
        <v>2.080889038453182E-2</v>
      </c>
      <c r="D30" s="258">
        <f t="shared" si="3"/>
        <v>24352.916666666668</v>
      </c>
      <c r="F30" s="250">
        <v>1995</v>
      </c>
      <c r="G30" s="258">
        <v>14577861.0589245</v>
      </c>
      <c r="H30" s="259">
        <f t="shared" si="4"/>
        <v>2.1188802367074322E-2</v>
      </c>
      <c r="I30" s="258">
        <f t="shared" si="5"/>
        <v>25206.522061691776</v>
      </c>
    </row>
    <row r="31" spans="1:9" x14ac:dyDescent="0.2">
      <c r="A31" s="250">
        <v>1996</v>
      </c>
      <c r="B31" s="256">
        <v>14623421</v>
      </c>
      <c r="C31" s="259">
        <f t="shared" si="2"/>
        <v>2.0049467103497198E-2</v>
      </c>
      <c r="D31" s="258">
        <f t="shared" si="3"/>
        <v>23952.416666666668</v>
      </c>
      <c r="F31" s="250">
        <v>1996</v>
      </c>
      <c r="G31" s="258">
        <v>14895506.854052601</v>
      </c>
      <c r="H31" s="259">
        <f t="shared" si="4"/>
        <v>2.178960231848559E-2</v>
      </c>
      <c r="I31" s="258">
        <f t="shared" si="5"/>
        <v>26470.482927341789</v>
      </c>
    </row>
    <row r="32" spans="1:9" x14ac:dyDescent="0.2">
      <c r="A32" s="250">
        <v>1997</v>
      </c>
      <c r="B32" s="256">
        <v>14938314</v>
      </c>
      <c r="C32" s="259">
        <f t="shared" si="2"/>
        <v>2.1533470177737435E-2</v>
      </c>
      <c r="D32" s="258">
        <f t="shared" si="3"/>
        <v>26241.083333333332</v>
      </c>
      <c r="F32" s="250">
        <v>1997</v>
      </c>
      <c r="G32" s="258">
        <v>15221298.254099401</v>
      </c>
      <c r="H32" s="259">
        <f t="shared" si="4"/>
        <v>2.1871790147118153E-2</v>
      </c>
      <c r="I32" s="258">
        <f t="shared" si="5"/>
        <v>27149.283337233279</v>
      </c>
    </row>
    <row r="33" spans="1:11" x14ac:dyDescent="0.2">
      <c r="A33" s="250">
        <v>1998</v>
      </c>
      <c r="B33" s="256">
        <v>15230421</v>
      </c>
      <c r="C33" s="259">
        <f t="shared" si="2"/>
        <v>1.9554214752749211E-2</v>
      </c>
      <c r="D33" s="258">
        <f t="shared" si="3"/>
        <v>24342.25</v>
      </c>
      <c r="F33" s="250">
        <v>1998</v>
      </c>
      <c r="G33" s="258">
        <v>15518556.2211252</v>
      </c>
      <c r="H33" s="259">
        <f t="shared" si="4"/>
        <v>1.9529081032607865E-2</v>
      </c>
      <c r="I33" s="258">
        <f t="shared" si="5"/>
        <v>24771.497252149973</v>
      </c>
    </row>
    <row r="34" spans="1:11" x14ac:dyDescent="0.2">
      <c r="A34" s="250">
        <v>1999</v>
      </c>
      <c r="B34" s="256">
        <v>15580244</v>
      </c>
      <c r="C34" s="259">
        <f t="shared" si="2"/>
        <v>2.2968701915725198E-2</v>
      </c>
      <c r="D34" s="258">
        <f t="shared" si="3"/>
        <v>29151.916666666668</v>
      </c>
      <c r="F34" s="250">
        <v>1999</v>
      </c>
      <c r="G34" s="258">
        <v>15798042.765244599</v>
      </c>
      <c r="H34" s="259">
        <f t="shared" si="4"/>
        <v>1.8009829016112811E-2</v>
      </c>
      <c r="I34" s="258">
        <f t="shared" si="5"/>
        <v>23290.545343283255</v>
      </c>
    </row>
    <row r="35" spans="1:11" x14ac:dyDescent="0.2">
      <c r="A35" s="250">
        <v>2000</v>
      </c>
      <c r="B35" s="256">
        <v>15982824</v>
      </c>
      <c r="C35" s="259">
        <f t="shared" si="2"/>
        <v>2.5839133199711206E-2</v>
      </c>
      <c r="D35" s="258">
        <f t="shared" si="3"/>
        <v>33548.333333333336</v>
      </c>
      <c r="F35" s="250">
        <v>2000</v>
      </c>
      <c r="G35" s="258">
        <v>16088978.0564302</v>
      </c>
      <c r="H35" s="259">
        <f t="shared" si="4"/>
        <v>1.8415907306293278E-2</v>
      </c>
      <c r="I35" s="258">
        <f t="shared" si="5"/>
        <v>24244.607598800056</v>
      </c>
      <c r="J35" s="256"/>
      <c r="K35" s="258"/>
    </row>
    <row r="36" spans="1:11" x14ac:dyDescent="0.2">
      <c r="A36" s="250">
        <v>2001</v>
      </c>
      <c r="B36" s="256">
        <v>16305100</v>
      </c>
      <c r="C36" s="259">
        <f t="shared" si="2"/>
        <v>2.0163895942294063E-2</v>
      </c>
      <c r="D36" s="258">
        <f t="shared" si="3"/>
        <v>26856.333333333332</v>
      </c>
      <c r="F36" s="250">
        <v>2001</v>
      </c>
      <c r="G36" s="258">
        <v>16399446.867467901</v>
      </c>
      <c r="H36" s="259">
        <f t="shared" si="4"/>
        <v>1.9296987661290066E-2</v>
      </c>
      <c r="I36" s="258">
        <f t="shared" si="5"/>
        <v>25872.400919808384</v>
      </c>
      <c r="J36" s="256"/>
      <c r="K36" s="258"/>
    </row>
    <row r="37" spans="1:11" x14ac:dyDescent="0.2">
      <c r="A37" s="250">
        <v>2002</v>
      </c>
      <c r="B37" s="256">
        <v>16634256</v>
      </c>
      <c r="C37" s="259">
        <f t="shared" si="2"/>
        <v>2.0187303359071596E-2</v>
      </c>
      <c r="D37" s="258">
        <f t="shared" si="3"/>
        <v>27429.666666666668</v>
      </c>
      <c r="F37" s="250">
        <v>2002</v>
      </c>
      <c r="G37" s="258">
        <v>16727125.5037427</v>
      </c>
      <c r="H37" s="259">
        <f t="shared" si="4"/>
        <v>1.9981078564596411E-2</v>
      </c>
      <c r="I37" s="258">
        <f t="shared" si="5"/>
        <v>27306.553022899974</v>
      </c>
      <c r="J37" s="256"/>
      <c r="K37" s="258"/>
    </row>
    <row r="38" spans="1:11" x14ac:dyDescent="0.2">
      <c r="A38" s="250">
        <v>2003</v>
      </c>
      <c r="B38" s="256">
        <v>16979706</v>
      </c>
      <c r="C38" s="259">
        <f t="shared" si="2"/>
        <v>2.0767385087737011E-2</v>
      </c>
      <c r="D38" s="258">
        <f t="shared" si="3"/>
        <v>28787.5</v>
      </c>
      <c r="F38" s="250">
        <v>2003</v>
      </c>
      <c r="G38" s="258">
        <v>17060846.5355873</v>
      </c>
      <c r="H38" s="259">
        <f t="shared" si="4"/>
        <v>1.9950889456166854E-2</v>
      </c>
      <c r="I38" s="258">
        <f t="shared" si="5"/>
        <v>27810.08598704993</v>
      </c>
      <c r="J38" s="256"/>
      <c r="K38" s="258"/>
    </row>
    <row r="39" spans="1:11" x14ac:dyDescent="0.2">
      <c r="A39" s="250">
        <v>2004</v>
      </c>
      <c r="B39" s="256">
        <v>17374824</v>
      </c>
      <c r="C39" s="259">
        <f t="shared" si="2"/>
        <v>2.3270014215793777E-2</v>
      </c>
      <c r="D39" s="258">
        <f t="shared" si="3"/>
        <v>32926.5</v>
      </c>
      <c r="F39" s="250">
        <v>2004</v>
      </c>
      <c r="G39" s="258">
        <v>17468830.748769499</v>
      </c>
      <c r="H39" s="259">
        <f t="shared" si="4"/>
        <v>2.3913480045153923E-2</v>
      </c>
      <c r="I39" s="258">
        <f t="shared" si="5"/>
        <v>33998.684431849979</v>
      </c>
      <c r="J39" s="256"/>
      <c r="K39" s="258"/>
    </row>
    <row r="40" spans="1:11" x14ac:dyDescent="0.2">
      <c r="A40" s="250">
        <v>2005</v>
      </c>
      <c r="B40" s="256">
        <v>17778156</v>
      </c>
      <c r="C40" s="259">
        <f t="shared" si="2"/>
        <v>2.3213587659938417E-2</v>
      </c>
      <c r="D40" s="258">
        <f t="shared" si="3"/>
        <v>33611</v>
      </c>
      <c r="F40" s="250">
        <v>2005</v>
      </c>
      <c r="G40" s="258">
        <v>17875733.377551101</v>
      </c>
      <c r="H40" s="259">
        <f t="shared" ref="H40:H64" si="6">(G40/G39)-1</f>
        <v>2.3293066069133728E-2</v>
      </c>
      <c r="I40" s="258">
        <f t="shared" ref="I40:I64" si="7">+(G40-G39)/12</f>
        <v>33908.552398466818</v>
      </c>
      <c r="J40" s="256"/>
      <c r="K40" s="258"/>
    </row>
    <row r="41" spans="1:11" x14ac:dyDescent="0.2">
      <c r="A41" s="250">
        <v>2006</v>
      </c>
      <c r="B41" s="256">
        <v>18154475</v>
      </c>
      <c r="C41" s="259">
        <f t="shared" si="2"/>
        <v>2.1167493411577754E-2</v>
      </c>
      <c r="D41" s="258">
        <f t="shared" si="3"/>
        <v>31359.916666666668</v>
      </c>
      <c r="F41" s="250">
        <v>2006</v>
      </c>
      <c r="G41" s="258">
        <v>18184081.8580704</v>
      </c>
      <c r="H41" s="259">
        <f t="shared" si="6"/>
        <v>1.7249556927635412E-2</v>
      </c>
      <c r="I41" s="258">
        <f t="shared" si="7"/>
        <v>25695.70670994154</v>
      </c>
      <c r="J41" s="256"/>
      <c r="K41" s="258"/>
    </row>
    <row r="42" spans="1:11" x14ac:dyDescent="0.2">
      <c r="A42" s="250">
        <v>2007</v>
      </c>
      <c r="B42" s="256">
        <v>18446768</v>
      </c>
      <c r="C42" s="259">
        <f t="shared" si="2"/>
        <v>1.6100327880591347E-2</v>
      </c>
      <c r="D42" s="258">
        <f t="shared" si="3"/>
        <v>24357.75</v>
      </c>
      <c r="F42" s="250">
        <v>2007</v>
      </c>
      <c r="G42" s="258">
        <v>18385060.896307603</v>
      </c>
      <c r="H42" s="259">
        <f t="shared" si="6"/>
        <v>1.1052471046153256E-2</v>
      </c>
      <c r="I42" s="258">
        <f t="shared" si="7"/>
        <v>16748.253186433576</v>
      </c>
      <c r="J42" s="256"/>
      <c r="K42" s="258"/>
    </row>
    <row r="43" spans="1:11" x14ac:dyDescent="0.2">
      <c r="A43" s="250">
        <v>2008</v>
      </c>
      <c r="B43" s="256">
        <v>18613905</v>
      </c>
      <c r="C43" s="259">
        <f t="shared" si="2"/>
        <v>9.0605031732386987E-3</v>
      </c>
      <c r="D43" s="258">
        <f t="shared" si="3"/>
        <v>13928.083333333334</v>
      </c>
      <c r="F43" s="250">
        <v>2008</v>
      </c>
      <c r="G43" s="258">
        <v>18540761.091040101</v>
      </c>
      <c r="H43" s="259">
        <f t="shared" si="6"/>
        <v>8.4688430248152091E-3</v>
      </c>
      <c r="I43" s="258">
        <f t="shared" si="7"/>
        <v>12975.016227708198</v>
      </c>
      <c r="J43" s="256"/>
      <c r="K43" s="258"/>
    </row>
    <row r="44" spans="1:11" x14ac:dyDescent="0.2">
      <c r="A44" s="250">
        <v>2009</v>
      </c>
      <c r="B44" s="256">
        <v>18687425</v>
      </c>
      <c r="C44" s="259">
        <f t="shared" si="2"/>
        <v>3.9497354262847395E-3</v>
      </c>
      <c r="D44" s="258">
        <f t="shared" si="3"/>
        <v>6126.666666666667</v>
      </c>
      <c r="F44" s="250">
        <v>2009</v>
      </c>
      <c r="G44" s="258">
        <v>18682785.244938098</v>
      </c>
      <c r="H44" s="259">
        <f t="shared" si="6"/>
        <v>7.6601037681582884E-3</v>
      </c>
      <c r="I44" s="258">
        <f t="shared" si="7"/>
        <v>11835.346158166416</v>
      </c>
      <c r="J44" s="256"/>
      <c r="K44" s="258"/>
    </row>
    <row r="45" spans="1:11" x14ac:dyDescent="0.2">
      <c r="A45" s="260">
        <v>2010</v>
      </c>
      <c r="B45" s="256">
        <v>18801332</v>
      </c>
      <c r="C45" s="259">
        <f t="shared" si="2"/>
        <v>6.0953823226046477E-3</v>
      </c>
      <c r="D45" s="258">
        <f t="shared" si="3"/>
        <v>9492.25</v>
      </c>
      <c r="F45" s="260">
        <v>2010</v>
      </c>
      <c r="G45" s="258">
        <v>18888260.75</v>
      </c>
      <c r="H45" s="259">
        <f t="shared" si="6"/>
        <v>1.0998119518478733E-2</v>
      </c>
      <c r="I45" s="258">
        <f t="shared" si="7"/>
        <v>17122.95875515851</v>
      </c>
      <c r="J45" s="256"/>
      <c r="K45" s="258"/>
    </row>
    <row r="46" spans="1:11" x14ac:dyDescent="0.2">
      <c r="A46" s="260">
        <v>2011</v>
      </c>
      <c r="B46" s="256">
        <v>18905070</v>
      </c>
      <c r="C46" s="259">
        <f t="shared" si="2"/>
        <v>5.5175877964390718E-3</v>
      </c>
      <c r="D46" s="258">
        <f t="shared" si="3"/>
        <v>8644.8333333333339</v>
      </c>
      <c r="F46" s="260">
        <v>2011</v>
      </c>
      <c r="G46" s="258">
        <v>19138125.526659403</v>
      </c>
      <c r="H46" s="259">
        <f t="shared" si="6"/>
        <v>1.3228575143394483E-2</v>
      </c>
      <c r="I46" s="258">
        <f t="shared" si="7"/>
        <v>20822.064721616916</v>
      </c>
      <c r="J46" s="256"/>
      <c r="K46" s="258"/>
    </row>
    <row r="47" spans="1:11" x14ac:dyDescent="0.2">
      <c r="A47" s="260">
        <v>2012</v>
      </c>
      <c r="B47" s="256">
        <v>19074434</v>
      </c>
      <c r="C47" s="259">
        <f t="shared" si="2"/>
        <v>8.9586550063025516E-3</v>
      </c>
      <c r="D47" s="258">
        <f t="shared" si="3"/>
        <v>14113.666666666666</v>
      </c>
      <c r="F47" s="260">
        <v>2012</v>
      </c>
      <c r="G47" s="258">
        <v>19385501.633453403</v>
      </c>
      <c r="H47" s="259">
        <f t="shared" si="6"/>
        <v>1.2925827372665344E-2</v>
      </c>
      <c r="I47" s="258">
        <f t="shared" si="7"/>
        <v>20614.675566166639</v>
      </c>
      <c r="J47" s="256"/>
      <c r="K47" s="258"/>
    </row>
    <row r="48" spans="1:11" ht="12" thickBot="1" x14ac:dyDescent="0.25">
      <c r="A48" s="260">
        <v>2013</v>
      </c>
      <c r="B48" s="278">
        <v>19259543</v>
      </c>
      <c r="C48" s="261">
        <f t="shared" si="2"/>
        <v>9.7045605652046341E-3</v>
      </c>
      <c r="D48" s="262">
        <f t="shared" si="3"/>
        <v>15425.75</v>
      </c>
      <c r="F48" s="263">
        <v>2013</v>
      </c>
      <c r="G48" s="264">
        <v>19639620.0559421</v>
      </c>
      <c r="H48" s="265">
        <f t="shared" si="6"/>
        <v>1.31086843814332E-2</v>
      </c>
      <c r="I48" s="264">
        <f t="shared" si="7"/>
        <v>21176.535207391407</v>
      </c>
      <c r="J48" s="256"/>
      <c r="K48" s="258"/>
    </row>
    <row r="49" spans="1:16" ht="12" thickBot="1" x14ac:dyDescent="0.25">
      <c r="A49" s="263">
        <v>2014</v>
      </c>
      <c r="B49" s="266">
        <v>19507369</v>
      </c>
      <c r="C49" s="265">
        <f t="shared" si="2"/>
        <v>1.2867698885690171E-2</v>
      </c>
      <c r="D49" s="264">
        <f t="shared" ref="D49:D55" si="8">+(B49-B48)/12</f>
        <v>20652.166666666668</v>
      </c>
      <c r="F49" s="260">
        <v>2014</v>
      </c>
      <c r="G49" s="258">
        <v>19929392.635744702</v>
      </c>
      <c r="H49" s="259">
        <f t="shared" si="6"/>
        <v>1.4754490106081652E-2</v>
      </c>
      <c r="I49" s="258">
        <f t="shared" si="7"/>
        <v>24147.71498355021</v>
      </c>
      <c r="J49" s="256"/>
      <c r="K49" s="258"/>
    </row>
    <row r="50" spans="1:16" x14ac:dyDescent="0.2">
      <c r="A50" s="260">
        <v>2015</v>
      </c>
      <c r="B50" s="256">
        <v>19789625</v>
      </c>
      <c r="C50" s="259">
        <f t="shared" si="2"/>
        <v>1.4469198793543026E-2</v>
      </c>
      <c r="D50" s="258">
        <f t="shared" si="8"/>
        <v>23521.333333333332</v>
      </c>
      <c r="F50" s="260">
        <v>2015</v>
      </c>
      <c r="G50" s="258">
        <v>20220997.203213099</v>
      </c>
      <c r="H50" s="259">
        <f t="shared" si="6"/>
        <v>1.4631884312690246E-2</v>
      </c>
      <c r="I50" s="258">
        <f t="shared" si="7"/>
        <v>24300.380622366443</v>
      </c>
      <c r="J50" s="256"/>
      <c r="K50" s="258"/>
    </row>
    <row r="51" spans="1:16" x14ac:dyDescent="0.2">
      <c r="A51" s="260">
        <v>2016</v>
      </c>
      <c r="B51" s="256">
        <v>20075695</v>
      </c>
      <c r="C51" s="259">
        <f t="shared" si="2"/>
        <v>1.4455554362450052E-2</v>
      </c>
      <c r="D51" s="258">
        <f t="shared" si="8"/>
        <v>23839.166666666668</v>
      </c>
      <c r="F51" s="260">
        <v>2016</v>
      </c>
      <c r="G51" s="258">
        <v>20509577.018241301</v>
      </c>
      <c r="H51" s="259">
        <f t="shared" si="6"/>
        <v>1.4271294938033252E-2</v>
      </c>
      <c r="I51" s="258">
        <f t="shared" si="7"/>
        <v>24048.317919016816</v>
      </c>
      <c r="J51" s="256"/>
      <c r="K51" s="258"/>
      <c r="L51" s="267"/>
    </row>
    <row r="52" spans="1:16" x14ac:dyDescent="0.2">
      <c r="A52" s="260">
        <v>2017</v>
      </c>
      <c r="B52" s="256">
        <v>20367465</v>
      </c>
      <c r="C52" s="259">
        <f t="shared" si="2"/>
        <v>1.4533494357231502E-2</v>
      </c>
      <c r="D52" s="258">
        <f t="shared" si="8"/>
        <v>24314.166666666668</v>
      </c>
      <c r="F52" s="260">
        <v>2017</v>
      </c>
      <c r="G52" s="258">
        <v>20801743.420607302</v>
      </c>
      <c r="H52" s="259">
        <f t="shared" si="6"/>
        <v>1.4245364597531562E-2</v>
      </c>
      <c r="I52" s="258">
        <f t="shared" si="7"/>
        <v>24347.200197166763</v>
      </c>
      <c r="J52" s="256"/>
      <c r="K52" s="258"/>
      <c r="L52" s="267"/>
    </row>
    <row r="53" spans="1:16" x14ac:dyDescent="0.2">
      <c r="A53" s="260">
        <v>2018</v>
      </c>
      <c r="B53" s="256">
        <v>20658700</v>
      </c>
      <c r="C53" s="259">
        <f t="shared" si="2"/>
        <v>1.4299030340791052E-2</v>
      </c>
      <c r="D53" s="258">
        <f t="shared" si="8"/>
        <v>24269.583333333332</v>
      </c>
      <c r="F53" s="260">
        <v>2018</v>
      </c>
      <c r="G53" s="258">
        <v>21097166.2787138</v>
      </c>
      <c r="H53" s="259">
        <f t="shared" si="6"/>
        <v>1.4201831650987318E-2</v>
      </c>
      <c r="I53" s="258">
        <f t="shared" si="7"/>
        <v>24618.571508874807</v>
      </c>
      <c r="J53" s="256"/>
      <c r="K53" s="258"/>
      <c r="L53" s="267"/>
    </row>
    <row r="54" spans="1:16" x14ac:dyDescent="0.2">
      <c r="A54" s="260">
        <v>2019</v>
      </c>
      <c r="B54" s="256">
        <v>20948450</v>
      </c>
      <c r="C54" s="259">
        <f t="shared" si="2"/>
        <v>1.4025567920537219E-2</v>
      </c>
      <c r="D54" s="258">
        <f t="shared" si="8"/>
        <v>24145.833333333332</v>
      </c>
      <c r="F54" s="260">
        <v>2019</v>
      </c>
      <c r="G54" s="258">
        <v>21391948.767460901</v>
      </c>
      <c r="H54" s="259">
        <f t="shared" si="6"/>
        <v>1.3972610579674249E-2</v>
      </c>
      <c r="I54" s="258">
        <f t="shared" si="7"/>
        <v>24565.207395591773</v>
      </c>
      <c r="J54" s="256"/>
      <c r="K54" s="258"/>
      <c r="L54" s="267"/>
    </row>
    <row r="55" spans="1:16" x14ac:dyDescent="0.2">
      <c r="A55" s="260">
        <v>2020</v>
      </c>
      <c r="B55" s="256">
        <v>21236667</v>
      </c>
      <c r="C55" s="259">
        <f t="shared" si="2"/>
        <v>1.3758392625707438E-2</v>
      </c>
      <c r="D55" s="258">
        <f t="shared" si="8"/>
        <v>24018.083333333332</v>
      </c>
      <c r="F55" s="260">
        <v>2020</v>
      </c>
      <c r="G55" s="258">
        <v>21685773.5906648</v>
      </c>
      <c r="H55" s="259">
        <f t="shared" si="6"/>
        <v>1.3735299499727294E-2</v>
      </c>
      <c r="I55" s="258">
        <f t="shared" si="7"/>
        <v>24485.401933658246</v>
      </c>
      <c r="J55" s="256"/>
      <c r="K55" s="258"/>
      <c r="L55" s="267"/>
      <c r="N55" s="268"/>
      <c r="O55" s="269"/>
      <c r="P55" s="258"/>
    </row>
    <row r="56" spans="1:16" x14ac:dyDescent="0.2">
      <c r="A56" s="260">
        <v>2021</v>
      </c>
      <c r="B56" s="256">
        <v>21515397.813486148</v>
      </c>
      <c r="C56" s="259">
        <f t="shared" si="2"/>
        <v>1.3124979239263368E-2</v>
      </c>
      <c r="D56" s="258">
        <f t="shared" si="3"/>
        <v>23227.567790512305</v>
      </c>
      <c r="F56" s="260">
        <v>2021</v>
      </c>
      <c r="G56" s="258">
        <v>21979644.702117998</v>
      </c>
      <c r="H56" s="259">
        <f t="shared" si="6"/>
        <v>1.3551331716370241E-2</v>
      </c>
      <c r="I56" s="258">
        <f t="shared" si="7"/>
        <v>24489.25928776649</v>
      </c>
      <c r="J56" s="256"/>
      <c r="K56" s="258"/>
      <c r="L56" s="267"/>
      <c r="N56" s="256"/>
      <c r="O56" s="258"/>
      <c r="P56" s="258"/>
    </row>
    <row r="57" spans="1:16" x14ac:dyDescent="0.2">
      <c r="A57" s="260">
        <v>2022</v>
      </c>
      <c r="B57" s="256">
        <v>21790256.573877931</v>
      </c>
      <c r="C57" s="259">
        <f t="shared" si="2"/>
        <v>1.2774979239263518E-2</v>
      </c>
      <c r="D57" s="258">
        <f t="shared" si="3"/>
        <v>22904.896699315246</v>
      </c>
      <c r="F57" s="260">
        <v>2022</v>
      </c>
      <c r="G57" s="258">
        <v>22275004.462918099</v>
      </c>
      <c r="H57" s="259">
        <f t="shared" si="6"/>
        <v>1.3437876944918825E-2</v>
      </c>
      <c r="I57" s="258">
        <f t="shared" si="7"/>
        <v>24613.313400008406</v>
      </c>
      <c r="J57" s="256"/>
      <c r="K57" s="258"/>
      <c r="L57" s="267"/>
      <c r="N57" s="256"/>
      <c r="O57" s="258"/>
      <c r="P57" s="258"/>
    </row>
    <row r="58" spans="1:16" x14ac:dyDescent="0.2">
      <c r="A58" s="260">
        <v>2023</v>
      </c>
      <c r="B58" s="256">
        <v>22062089.57225528</v>
      </c>
      <c r="C58" s="259">
        <f t="shared" si="2"/>
        <v>1.2474979239263329E-2</v>
      </c>
      <c r="D58" s="258">
        <f t="shared" si="3"/>
        <v>22652.749864779104</v>
      </c>
      <c r="F58" s="260">
        <v>2023</v>
      </c>
      <c r="G58" s="258">
        <v>22571875.916455001</v>
      </c>
      <c r="H58" s="259">
        <f t="shared" si="6"/>
        <v>1.3327559778096187E-2</v>
      </c>
      <c r="I58" s="258">
        <f t="shared" si="7"/>
        <v>24739.287794741802</v>
      </c>
      <c r="J58" s="256"/>
      <c r="K58" s="258"/>
      <c r="L58" s="267"/>
      <c r="N58" s="256"/>
      <c r="O58" s="258"/>
      <c r="P58" s="258"/>
    </row>
    <row r="59" spans="1:16" x14ac:dyDescent="0.2">
      <c r="A59" s="260">
        <v>2024</v>
      </c>
      <c r="B59" s="256">
        <v>22331798.15925087</v>
      </c>
      <c r="C59" s="259">
        <f t="shared" si="2"/>
        <v>1.2224979239263467E-2</v>
      </c>
      <c r="D59" s="258">
        <f t="shared" si="3"/>
        <v>22475.715582965873</v>
      </c>
      <c r="F59" s="260">
        <v>2024</v>
      </c>
      <c r="G59" s="258">
        <v>22870141.151020203</v>
      </c>
      <c r="H59" s="259">
        <f t="shared" si="6"/>
        <v>1.3214020654249925E-2</v>
      </c>
      <c r="I59" s="258">
        <f t="shared" si="7"/>
        <v>24855.436213766847</v>
      </c>
      <c r="J59" s="256"/>
      <c r="K59" s="258"/>
      <c r="L59" s="267"/>
      <c r="N59" s="256"/>
      <c r="O59" s="258"/>
      <c r="P59" s="258"/>
    </row>
    <row r="60" spans="1:16" x14ac:dyDescent="0.2">
      <c r="A60" s="260">
        <v>2025</v>
      </c>
      <c r="B60" s="256">
        <v>22600346</v>
      </c>
      <c r="C60" s="259">
        <f t="shared" si="2"/>
        <v>1.2025356795457354E-2</v>
      </c>
      <c r="D60" s="258">
        <f t="shared" si="3"/>
        <v>22378.986729094137</v>
      </c>
      <c r="F60" s="260">
        <v>2025</v>
      </c>
      <c r="G60" s="258">
        <v>23169697.5723598</v>
      </c>
      <c r="H60" s="259">
        <f t="shared" si="6"/>
        <v>1.3098144841411807E-2</v>
      </c>
      <c r="I60" s="258">
        <f t="shared" si="7"/>
        <v>24963.035111633129</v>
      </c>
      <c r="J60" s="256"/>
      <c r="K60" s="258"/>
      <c r="L60" s="267"/>
      <c r="N60" s="268"/>
      <c r="O60" s="270"/>
      <c r="P60" s="258"/>
    </row>
    <row r="61" spans="1:16" ht="12" customHeight="1" x14ac:dyDescent="0.2">
      <c r="A61" s="260">
        <v>2026</v>
      </c>
      <c r="B61" s="256">
        <v>22862807.131569851</v>
      </c>
      <c r="C61" s="259">
        <f t="shared" si="2"/>
        <v>1.1613146611554104E-2</v>
      </c>
      <c r="D61" s="258">
        <f t="shared" si="3"/>
        <v>21871.760964154266</v>
      </c>
      <c r="F61" s="260">
        <v>2026</v>
      </c>
      <c r="G61" s="258">
        <v>23470576.452498898</v>
      </c>
      <c r="H61" s="259">
        <f t="shared" si="6"/>
        <v>1.2985878611468271E-2</v>
      </c>
      <c r="I61" s="258">
        <f t="shared" si="7"/>
        <v>25073.240011591464</v>
      </c>
      <c r="J61" s="256"/>
      <c r="K61" s="258"/>
      <c r="L61" s="271"/>
      <c r="M61" s="271"/>
      <c r="N61" s="271"/>
      <c r="O61" s="271"/>
      <c r="P61" s="258"/>
    </row>
    <row r="62" spans="1:16" ht="12" x14ac:dyDescent="0.2">
      <c r="A62" s="260">
        <v>2027</v>
      </c>
      <c r="B62" s="256">
        <v>23120314.28024441</v>
      </c>
      <c r="C62" s="259">
        <f t="shared" si="2"/>
        <v>1.1263146611554253E-2</v>
      </c>
      <c r="D62" s="258">
        <f t="shared" si="3"/>
        <v>21458.929056213237</v>
      </c>
      <c r="F62" s="260">
        <v>2027</v>
      </c>
      <c r="G62" s="258">
        <v>23772640.755478799</v>
      </c>
      <c r="H62" s="259">
        <f t="shared" si="6"/>
        <v>1.286991410676408E-2</v>
      </c>
      <c r="I62" s="258">
        <f t="shared" si="7"/>
        <v>25172.025248325121</v>
      </c>
      <c r="J62" s="256"/>
      <c r="K62" s="258"/>
      <c r="L62" s="271"/>
      <c r="M62" s="271"/>
      <c r="N62" s="271"/>
      <c r="O62" s="271"/>
      <c r="P62" s="258"/>
    </row>
    <row r="63" spans="1:16" ht="12" x14ac:dyDescent="0.2">
      <c r="A63" s="260">
        <v>2028</v>
      </c>
      <c r="B63" s="256">
        <v>23373785.675403938</v>
      </c>
      <c r="C63" s="259">
        <f t="shared" si="2"/>
        <v>1.0963146611554064E-2</v>
      </c>
      <c r="D63" s="258">
        <f t="shared" si="3"/>
        <v>21122.61626329397</v>
      </c>
      <c r="F63" s="260">
        <v>2028</v>
      </c>
      <c r="G63" s="258">
        <v>24075870.615580503</v>
      </c>
      <c r="H63" s="259">
        <f t="shared" si="6"/>
        <v>1.2755413385524772E-2</v>
      </c>
      <c r="I63" s="258">
        <f t="shared" si="7"/>
        <v>25269.155008475296</v>
      </c>
      <c r="J63" s="256"/>
      <c r="K63" s="258"/>
      <c r="L63" s="272"/>
      <c r="M63" s="272"/>
      <c r="N63" s="272"/>
      <c r="O63" s="272"/>
      <c r="P63" s="258"/>
    </row>
    <row r="64" spans="1:16" ht="12" x14ac:dyDescent="0.2">
      <c r="A64" s="260">
        <v>2029</v>
      </c>
      <c r="B64" s="256">
        <v>23624192.468211584</v>
      </c>
      <c r="C64" s="259">
        <f t="shared" si="2"/>
        <v>1.0713146611554203E-2</v>
      </c>
      <c r="D64" s="258">
        <f t="shared" si="3"/>
        <v>20867.232733970508</v>
      </c>
      <c r="F64" s="260">
        <v>2029</v>
      </c>
      <c r="G64" s="258">
        <v>24378748.8007701</v>
      </c>
      <c r="H64" s="259">
        <f t="shared" si="6"/>
        <v>1.25801550450928E-2</v>
      </c>
      <c r="I64" s="258">
        <f t="shared" si="7"/>
        <v>25239.848765799776</v>
      </c>
      <c r="J64" s="256"/>
      <c r="K64" s="258"/>
      <c r="L64" s="272"/>
      <c r="M64" s="272"/>
      <c r="N64" s="272"/>
      <c r="O64" s="272"/>
      <c r="P64" s="258"/>
    </row>
    <row r="65" spans="1:16" x14ac:dyDescent="0.2">
      <c r="A65" s="260">
        <v>2030</v>
      </c>
      <c r="B65" s="256">
        <v>23872566</v>
      </c>
      <c r="C65" s="259">
        <f t="shared" si="2"/>
        <v>1.0513524732014723E-2</v>
      </c>
      <c r="D65" s="258">
        <f t="shared" si="3"/>
        <v>20697.794315701351</v>
      </c>
      <c r="F65" s="260">
        <v>2030</v>
      </c>
      <c r="G65" s="258">
        <v>24680873.3704766</v>
      </c>
      <c r="H65" s="259">
        <f>(G65/G64)-1</f>
        <v>1.2392948144121174E-2</v>
      </c>
      <c r="I65" s="258">
        <f>+(G65-G64)/12</f>
        <v>25177.047475541633</v>
      </c>
      <c r="J65" s="256"/>
      <c r="K65" s="258"/>
      <c r="L65" s="267"/>
      <c r="N65" s="268"/>
      <c r="O65" s="270"/>
      <c r="P65" s="258"/>
    </row>
    <row r="66" spans="1:16" x14ac:dyDescent="0.2">
      <c r="A66" s="260">
        <v>2031</v>
      </c>
      <c r="B66" s="256">
        <v>24113502.026656482</v>
      </c>
      <c r="C66" s="259">
        <f t="shared" si="2"/>
        <v>1.0092590241722821E-2</v>
      </c>
      <c r="D66" s="258">
        <f t="shared" si="3"/>
        <v>20078.002221373532</v>
      </c>
      <c r="F66" s="260">
        <v>2031</v>
      </c>
      <c r="G66" s="258"/>
      <c r="H66" s="258"/>
    </row>
    <row r="67" spans="1:16" x14ac:dyDescent="0.2">
      <c r="A67" s="260">
        <v>2032</v>
      </c>
      <c r="B67" s="256">
        <v>24348429.996195152</v>
      </c>
      <c r="C67" s="259">
        <f t="shared" si="2"/>
        <v>9.7425902417229704E-3</v>
      </c>
      <c r="D67" s="258">
        <f t="shared" si="3"/>
        <v>19577.330794889171</v>
      </c>
      <c r="F67" s="260">
        <v>2032</v>
      </c>
      <c r="G67" s="258"/>
      <c r="H67" s="258"/>
    </row>
    <row r="68" spans="1:16" x14ac:dyDescent="0.2">
      <c r="A68" s="260">
        <v>2033</v>
      </c>
      <c r="B68" s="256">
        <v>24578342.243678495</v>
      </c>
      <c r="C68" s="259">
        <f t="shared" si="2"/>
        <v>9.4425902417227814E-3</v>
      </c>
      <c r="D68" s="258">
        <f t="shared" si="3"/>
        <v>19159.35395694524</v>
      </c>
      <c r="F68" s="260">
        <v>2033</v>
      </c>
      <c r="G68" s="258"/>
      <c r="H68" s="258"/>
    </row>
    <row r="69" spans="1:16" x14ac:dyDescent="0.2">
      <c r="A69" s="260">
        <v>2034</v>
      </c>
      <c r="B69" s="256">
        <v>24804280.872745462</v>
      </c>
      <c r="C69" s="259">
        <f t="shared" si="2"/>
        <v>9.1925902417229199E-3</v>
      </c>
      <c r="D69" s="258">
        <f t="shared" si="3"/>
        <v>18828.219088913873</v>
      </c>
      <c r="F69" s="260">
        <v>2034</v>
      </c>
      <c r="G69" s="258"/>
      <c r="H69" s="258"/>
    </row>
    <row r="70" spans="1:16" x14ac:dyDescent="0.2">
      <c r="A70" s="260">
        <v>2035</v>
      </c>
      <c r="B70" s="256">
        <v>25027345</v>
      </c>
      <c r="C70" s="259">
        <f t="shared" si="2"/>
        <v>8.9929689314087735E-3</v>
      </c>
      <c r="D70" s="258">
        <f t="shared" si="3"/>
        <v>18588.67727121152</v>
      </c>
      <c r="F70" s="260">
        <v>2035</v>
      </c>
      <c r="G70" s="258"/>
      <c r="H70" s="258"/>
    </row>
    <row r="71" spans="1:16" x14ac:dyDescent="0.2">
      <c r="A71" s="260">
        <v>2036</v>
      </c>
      <c r="B71" s="256">
        <v>25244701.151636884</v>
      </c>
      <c r="C71" s="259">
        <f t="shared" ref="C71:C75" si="9">(B71/B70)-1</f>
        <v>8.6847466895463299E-3</v>
      </c>
      <c r="D71" s="258">
        <f t="shared" ref="D71:D75" si="10">+(B71-B70)/12</f>
        <v>18113.012636406969</v>
      </c>
      <c r="F71" s="260">
        <v>2036</v>
      </c>
      <c r="G71" s="258"/>
      <c r="H71" s="258"/>
    </row>
    <row r="72" spans="1:16" x14ac:dyDescent="0.2">
      <c r="A72" s="260">
        <v>2037</v>
      </c>
      <c r="B72" s="256">
        <v>25460132.771881871</v>
      </c>
      <c r="C72" s="259">
        <f t="shared" si="9"/>
        <v>8.5337362066977285E-3</v>
      </c>
      <c r="D72" s="258">
        <f t="shared" si="10"/>
        <v>17952.635020415608</v>
      </c>
      <c r="F72" s="260">
        <v>2037</v>
      </c>
      <c r="G72" s="258"/>
      <c r="H72" s="258"/>
    </row>
    <row r="73" spans="1:16" x14ac:dyDescent="0.2">
      <c r="A73" s="260">
        <v>2038</v>
      </c>
      <c r="B73" s="256">
        <v>25672081.927890006</v>
      </c>
      <c r="C73" s="259">
        <f t="shared" si="9"/>
        <v>8.3247466895464139E-3</v>
      </c>
      <c r="D73" s="258">
        <f t="shared" si="10"/>
        <v>17662.429667344626</v>
      </c>
      <c r="F73" s="260">
        <v>2038</v>
      </c>
      <c r="G73" s="258"/>
      <c r="H73" s="258"/>
    </row>
    <row r="74" spans="1:16" x14ac:dyDescent="0.2">
      <c r="A74" s="260">
        <v>2039</v>
      </c>
      <c r="B74" s="256">
        <v>25879634.20727028</v>
      </c>
      <c r="C74" s="259">
        <f t="shared" si="9"/>
        <v>8.084746689546396E-3</v>
      </c>
      <c r="D74" s="258">
        <f t="shared" si="10"/>
        <v>17296.023281689424</v>
      </c>
      <c r="F74" s="260">
        <v>2039</v>
      </c>
      <c r="G74" s="258"/>
      <c r="H74" s="258"/>
    </row>
    <row r="75" spans="1:16" x14ac:dyDescent="0.2">
      <c r="A75" s="260">
        <v>2040</v>
      </c>
      <c r="B75" s="256">
        <v>26081392</v>
      </c>
      <c r="C75" s="259">
        <f t="shared" si="9"/>
        <v>7.7960063544113556E-3</v>
      </c>
      <c r="D75" s="258">
        <f t="shared" si="10"/>
        <v>16813.149394143373</v>
      </c>
      <c r="F75" s="260">
        <v>2040</v>
      </c>
      <c r="G75" s="258"/>
      <c r="H75" s="258"/>
    </row>
    <row r="76" spans="1:16" x14ac:dyDescent="0.2">
      <c r="C76" s="273"/>
      <c r="G76" s="258"/>
      <c r="H76" s="258"/>
    </row>
    <row r="77" spans="1:16" x14ac:dyDescent="0.2">
      <c r="G77" s="258"/>
      <c r="H77" s="258"/>
    </row>
    <row r="78" spans="1:16" x14ac:dyDescent="0.2">
      <c r="G78" s="258"/>
      <c r="H78" s="258"/>
    </row>
    <row r="79" spans="1:16" x14ac:dyDescent="0.2">
      <c r="A79" s="274"/>
      <c r="C79" s="275"/>
      <c r="G79" s="258"/>
      <c r="H79" s="258"/>
    </row>
    <row r="80" spans="1:16" x14ac:dyDescent="0.2">
      <c r="G80" s="258"/>
      <c r="H80" s="258"/>
    </row>
    <row r="81" spans="1:8" x14ac:dyDescent="0.2">
      <c r="G81" s="258"/>
      <c r="H81" s="258"/>
    </row>
    <row r="82" spans="1:8" x14ac:dyDescent="0.2">
      <c r="G82" s="258"/>
      <c r="H82" s="258"/>
    </row>
    <row r="83" spans="1:8" x14ac:dyDescent="0.2">
      <c r="A83" s="274"/>
      <c r="B83" s="276"/>
      <c r="G83" s="258"/>
      <c r="H83" s="258"/>
    </row>
    <row r="84" spans="1:8" x14ac:dyDescent="0.2">
      <c r="G84" s="258"/>
      <c r="H84" s="258"/>
    </row>
    <row r="85" spans="1:8" x14ac:dyDescent="0.2">
      <c r="A85" s="274"/>
      <c r="B85" s="276"/>
      <c r="G85" s="258"/>
      <c r="H85" s="258"/>
    </row>
    <row r="86" spans="1:8" x14ac:dyDescent="0.2">
      <c r="G86" s="258"/>
      <c r="H86" s="258"/>
    </row>
    <row r="87" spans="1:8" ht="12" x14ac:dyDescent="0.2">
      <c r="A87" s="274"/>
      <c r="B87" s="277"/>
      <c r="G87" s="258"/>
      <c r="H87" s="258"/>
    </row>
    <row r="88" spans="1:8" ht="12" x14ac:dyDescent="0.2">
      <c r="G88" s="258"/>
      <c r="H88" s="258"/>
    </row>
    <row r="89" spans="1:8" x14ac:dyDescent="0.2">
      <c r="G89" s="258"/>
      <c r="H89" s="258"/>
    </row>
  </sheetData>
  <phoneticPr fontId="2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964"/>
  <sheetViews>
    <sheetView zoomScaleNormal="100" workbookViewId="0">
      <pane xSplit="2" ySplit="4" topLeftCell="C5" activePane="bottomRight" state="frozen"/>
      <selection activeCell="J42" sqref="J42"/>
      <selection pane="topRight" activeCell="J42" sqref="J42"/>
      <selection pane="bottomLeft" activeCell="J42" sqref="J42"/>
      <selection pane="bottomRight" sqref="A1:A2"/>
    </sheetView>
  </sheetViews>
  <sheetFormatPr defaultColWidth="9.109375" defaultRowHeight="13.2" x14ac:dyDescent="0.25"/>
  <cols>
    <col min="1" max="1" width="5" style="217" bestFit="1" customWidth="1"/>
    <col min="2" max="2" width="6" style="217" bestFit="1" customWidth="1"/>
    <col min="3" max="3" width="29.44140625" style="249" bestFit="1" customWidth="1"/>
    <col min="4" max="4" width="10.109375" style="217" bestFit="1" customWidth="1"/>
    <col min="5" max="5" width="10.109375" style="217" customWidth="1"/>
    <col min="6" max="6" width="5" style="217" bestFit="1" customWidth="1"/>
    <col min="7" max="7" width="6" style="217" bestFit="1" customWidth="1"/>
    <col min="8" max="8" width="31.33203125" style="249" bestFit="1" customWidth="1"/>
    <col min="9" max="9" width="10.109375" style="217" bestFit="1" customWidth="1"/>
    <col min="10" max="10" width="11.88671875" style="217" customWidth="1"/>
    <col min="11" max="16384" width="9.109375" style="217"/>
  </cols>
  <sheetData>
    <row r="1" spans="1:11" x14ac:dyDescent="0.25">
      <c r="A1" s="314" t="s">
        <v>350</v>
      </c>
    </row>
    <row r="2" spans="1:11" x14ac:dyDescent="0.25">
      <c r="A2" s="314" t="s">
        <v>342</v>
      </c>
    </row>
    <row r="4" spans="1:11" x14ac:dyDescent="0.25">
      <c r="A4" s="239" t="s">
        <v>15</v>
      </c>
      <c r="B4" s="239" t="s">
        <v>8</v>
      </c>
      <c r="C4" s="240" t="s">
        <v>262</v>
      </c>
      <c r="D4" s="241" t="s">
        <v>267</v>
      </c>
      <c r="F4" s="239" t="s">
        <v>15</v>
      </c>
      <c r="G4" s="239" t="s">
        <v>8</v>
      </c>
      <c r="H4" s="240" t="s">
        <v>288</v>
      </c>
      <c r="K4" s="242" t="s">
        <v>261</v>
      </c>
    </row>
    <row r="5" spans="1:11" x14ac:dyDescent="0.25">
      <c r="A5" s="243">
        <v>1970</v>
      </c>
      <c r="B5" s="243">
        <v>1</v>
      </c>
      <c r="C5" s="244">
        <v>0</v>
      </c>
      <c r="F5" s="243">
        <v>1970</v>
      </c>
      <c r="G5" s="243">
        <v>1</v>
      </c>
      <c r="H5" s="240"/>
    </row>
    <row r="6" spans="1:11" x14ac:dyDescent="0.25">
      <c r="A6" s="243">
        <f t="shared" ref="A6:A16" si="0">+A5</f>
        <v>1970</v>
      </c>
      <c r="B6" s="243">
        <v>2</v>
      </c>
      <c r="C6" s="244">
        <v>0</v>
      </c>
      <c r="F6" s="243">
        <v>1970</v>
      </c>
      <c r="G6" s="243">
        <v>2</v>
      </c>
      <c r="H6" s="240"/>
    </row>
    <row r="7" spans="1:11" x14ac:dyDescent="0.25">
      <c r="A7" s="243">
        <f t="shared" si="0"/>
        <v>1970</v>
      </c>
      <c r="B7" s="243">
        <v>3</v>
      </c>
      <c r="C7" s="245">
        <v>0</v>
      </c>
      <c r="F7" s="243">
        <v>1970</v>
      </c>
      <c r="G7" s="243">
        <v>3</v>
      </c>
      <c r="H7" s="240"/>
    </row>
    <row r="8" spans="1:11" x14ac:dyDescent="0.25">
      <c r="A8" s="243">
        <f t="shared" si="0"/>
        <v>1970</v>
      </c>
      <c r="B8" s="243">
        <v>4</v>
      </c>
      <c r="C8" s="245">
        <v>6789437</v>
      </c>
      <c r="F8" s="243">
        <v>1970</v>
      </c>
      <c r="G8" s="243">
        <v>4</v>
      </c>
      <c r="H8" s="240"/>
    </row>
    <row r="9" spans="1:11" x14ac:dyDescent="0.25">
      <c r="A9" s="243">
        <f t="shared" si="0"/>
        <v>1970</v>
      </c>
      <c r="B9" s="243">
        <v>5</v>
      </c>
      <c r="C9" s="245">
        <v>6813522.583333333</v>
      </c>
      <c r="F9" s="243">
        <v>1970</v>
      </c>
      <c r="G9" s="243">
        <v>5</v>
      </c>
      <c r="H9" s="240"/>
    </row>
    <row r="10" spans="1:11" x14ac:dyDescent="0.25">
      <c r="A10" s="243">
        <f t="shared" si="0"/>
        <v>1970</v>
      </c>
      <c r="B10" s="243">
        <v>6</v>
      </c>
      <c r="C10" s="245">
        <v>6837608.166666666</v>
      </c>
      <c r="F10" s="243">
        <v>1970</v>
      </c>
      <c r="G10" s="243">
        <v>6</v>
      </c>
      <c r="H10" s="240"/>
    </row>
    <row r="11" spans="1:11" x14ac:dyDescent="0.25">
      <c r="A11" s="243">
        <f t="shared" si="0"/>
        <v>1970</v>
      </c>
      <c r="B11" s="243">
        <v>7</v>
      </c>
      <c r="C11" s="245">
        <v>6861693.7499999991</v>
      </c>
      <c r="F11" s="243">
        <v>1970</v>
      </c>
      <c r="G11" s="243">
        <v>7</v>
      </c>
      <c r="H11" s="240"/>
    </row>
    <row r="12" spans="1:11" x14ac:dyDescent="0.25">
      <c r="A12" s="243">
        <f t="shared" si="0"/>
        <v>1970</v>
      </c>
      <c r="B12" s="243">
        <v>8</v>
      </c>
      <c r="C12" s="245">
        <v>6885779.3333333321</v>
      </c>
      <c r="F12" s="243">
        <v>1970</v>
      </c>
      <c r="G12" s="243">
        <v>8</v>
      </c>
      <c r="H12" s="240"/>
    </row>
    <row r="13" spans="1:11" x14ac:dyDescent="0.25">
      <c r="A13" s="243">
        <f t="shared" si="0"/>
        <v>1970</v>
      </c>
      <c r="B13" s="243">
        <v>9</v>
      </c>
      <c r="C13" s="245">
        <v>6909864.9166666651</v>
      </c>
      <c r="F13" s="243">
        <v>1970</v>
      </c>
      <c r="G13" s="243">
        <v>9</v>
      </c>
      <c r="H13" s="240"/>
    </row>
    <row r="14" spans="1:11" x14ac:dyDescent="0.25">
      <c r="A14" s="243">
        <f t="shared" si="0"/>
        <v>1970</v>
      </c>
      <c r="B14" s="243">
        <v>10</v>
      </c>
      <c r="C14" s="245">
        <v>6933950.4999999981</v>
      </c>
      <c r="F14" s="243">
        <v>1970</v>
      </c>
      <c r="G14" s="243">
        <v>10</v>
      </c>
      <c r="H14" s="240"/>
    </row>
    <row r="15" spans="1:11" x14ac:dyDescent="0.25">
      <c r="A15" s="243">
        <f t="shared" si="0"/>
        <v>1970</v>
      </c>
      <c r="B15" s="243">
        <v>11</v>
      </c>
      <c r="C15" s="245">
        <v>6958036.0833333312</v>
      </c>
      <c r="F15" s="243">
        <v>1970</v>
      </c>
      <c r="G15" s="243">
        <v>11</v>
      </c>
      <c r="H15" s="240"/>
    </row>
    <row r="16" spans="1:11" x14ac:dyDescent="0.25">
      <c r="A16" s="243">
        <f t="shared" si="0"/>
        <v>1970</v>
      </c>
      <c r="B16" s="243">
        <v>12</v>
      </c>
      <c r="C16" s="245">
        <v>6982121.6666666642</v>
      </c>
      <c r="F16" s="243">
        <v>1970</v>
      </c>
      <c r="G16" s="243">
        <v>12</v>
      </c>
      <c r="H16" s="240"/>
    </row>
    <row r="17" spans="1:8" x14ac:dyDescent="0.25">
      <c r="A17" s="243">
        <f t="shared" ref="A17:A80" si="1">+A5+1</f>
        <v>1971</v>
      </c>
      <c r="B17" s="243">
        <f t="shared" ref="B17:B80" si="2">+B5</f>
        <v>1</v>
      </c>
      <c r="C17" s="245">
        <v>7006207.2499999972</v>
      </c>
      <c r="F17" s="243">
        <v>1971</v>
      </c>
      <c r="G17" s="243">
        <v>1</v>
      </c>
      <c r="H17" s="240"/>
    </row>
    <row r="18" spans="1:8" x14ac:dyDescent="0.25">
      <c r="A18" s="243">
        <f t="shared" si="1"/>
        <v>1971</v>
      </c>
      <c r="B18" s="243">
        <f t="shared" si="2"/>
        <v>2</v>
      </c>
      <c r="C18" s="245">
        <v>7030292.8333333302</v>
      </c>
      <c r="F18" s="243">
        <v>1971</v>
      </c>
      <c r="G18" s="243">
        <v>2</v>
      </c>
      <c r="H18" s="240"/>
    </row>
    <row r="19" spans="1:8" x14ac:dyDescent="0.25">
      <c r="A19" s="243">
        <f t="shared" si="1"/>
        <v>1971</v>
      </c>
      <c r="B19" s="243">
        <f t="shared" si="2"/>
        <v>3</v>
      </c>
      <c r="C19" s="245">
        <v>7054378.4166666633</v>
      </c>
      <c r="F19" s="243">
        <v>1971</v>
      </c>
      <c r="G19" s="243">
        <v>3</v>
      </c>
      <c r="H19" s="240"/>
    </row>
    <row r="20" spans="1:8" x14ac:dyDescent="0.25">
      <c r="A20" s="243">
        <f t="shared" si="1"/>
        <v>1971</v>
      </c>
      <c r="B20" s="243">
        <f t="shared" si="2"/>
        <v>4</v>
      </c>
      <c r="C20" s="245">
        <v>7078464</v>
      </c>
      <c r="F20" s="243">
        <v>1971</v>
      </c>
      <c r="G20" s="243">
        <v>4</v>
      </c>
      <c r="H20" s="240"/>
    </row>
    <row r="21" spans="1:8" x14ac:dyDescent="0.25">
      <c r="A21" s="243">
        <f t="shared" si="1"/>
        <v>1971</v>
      </c>
      <c r="B21" s="243">
        <f t="shared" si="2"/>
        <v>5</v>
      </c>
      <c r="C21" s="245">
        <v>7107445.25</v>
      </c>
      <c r="F21" s="243">
        <v>1971</v>
      </c>
      <c r="G21" s="243">
        <v>5</v>
      </c>
      <c r="H21" s="240"/>
    </row>
    <row r="22" spans="1:8" x14ac:dyDescent="0.25">
      <c r="A22" s="243">
        <f t="shared" si="1"/>
        <v>1971</v>
      </c>
      <c r="B22" s="243">
        <f t="shared" si="2"/>
        <v>6</v>
      </c>
      <c r="C22" s="245">
        <v>7136426.5</v>
      </c>
      <c r="F22" s="243">
        <v>1971</v>
      </c>
      <c r="G22" s="243">
        <v>6</v>
      </c>
      <c r="H22" s="240"/>
    </row>
    <row r="23" spans="1:8" x14ac:dyDescent="0.25">
      <c r="A23" s="243">
        <f t="shared" si="1"/>
        <v>1971</v>
      </c>
      <c r="B23" s="243">
        <f t="shared" si="2"/>
        <v>7</v>
      </c>
      <c r="C23" s="245">
        <v>7165407.75</v>
      </c>
      <c r="F23" s="243">
        <v>1971</v>
      </c>
      <c r="G23" s="243">
        <v>7</v>
      </c>
      <c r="H23" s="240"/>
    </row>
    <row r="24" spans="1:8" x14ac:dyDescent="0.25">
      <c r="A24" s="243">
        <f t="shared" si="1"/>
        <v>1971</v>
      </c>
      <c r="B24" s="243">
        <f t="shared" si="2"/>
        <v>8</v>
      </c>
      <c r="C24" s="245">
        <v>7194389</v>
      </c>
      <c r="F24" s="243">
        <v>1971</v>
      </c>
      <c r="G24" s="243">
        <v>8</v>
      </c>
      <c r="H24" s="240"/>
    </row>
    <row r="25" spans="1:8" x14ac:dyDescent="0.25">
      <c r="A25" s="243">
        <f t="shared" si="1"/>
        <v>1971</v>
      </c>
      <c r="B25" s="243">
        <f t="shared" si="2"/>
        <v>9</v>
      </c>
      <c r="C25" s="245">
        <v>7223370.25</v>
      </c>
      <c r="F25" s="243">
        <v>1971</v>
      </c>
      <c r="G25" s="243">
        <v>9</v>
      </c>
      <c r="H25" s="240"/>
    </row>
    <row r="26" spans="1:8" x14ac:dyDescent="0.25">
      <c r="A26" s="243">
        <f t="shared" si="1"/>
        <v>1971</v>
      </c>
      <c r="B26" s="243">
        <f t="shared" si="2"/>
        <v>10</v>
      </c>
      <c r="C26" s="245">
        <v>7252351.5</v>
      </c>
      <c r="F26" s="243">
        <v>1971</v>
      </c>
      <c r="G26" s="243">
        <v>10</v>
      </c>
      <c r="H26" s="240"/>
    </row>
    <row r="27" spans="1:8" x14ac:dyDescent="0.25">
      <c r="A27" s="243">
        <f t="shared" si="1"/>
        <v>1971</v>
      </c>
      <c r="B27" s="243">
        <f t="shared" si="2"/>
        <v>11</v>
      </c>
      <c r="C27" s="245">
        <v>7281332.75</v>
      </c>
      <c r="F27" s="243">
        <v>1971</v>
      </c>
      <c r="G27" s="243">
        <v>11</v>
      </c>
      <c r="H27" s="240"/>
    </row>
    <row r="28" spans="1:8" x14ac:dyDescent="0.25">
      <c r="A28" s="243">
        <f t="shared" si="1"/>
        <v>1971</v>
      </c>
      <c r="B28" s="243">
        <f t="shared" si="2"/>
        <v>12</v>
      </c>
      <c r="C28" s="245">
        <v>7310314</v>
      </c>
      <c r="F28" s="243">
        <v>1971</v>
      </c>
      <c r="G28" s="243">
        <v>12</v>
      </c>
      <c r="H28" s="240"/>
    </row>
    <row r="29" spans="1:8" x14ac:dyDescent="0.25">
      <c r="A29" s="243">
        <f t="shared" si="1"/>
        <v>1972</v>
      </c>
      <c r="B29" s="243">
        <f t="shared" si="2"/>
        <v>1</v>
      </c>
      <c r="C29" s="245">
        <v>7339295.25</v>
      </c>
      <c r="F29" s="243">
        <v>1972</v>
      </c>
      <c r="G29" s="243">
        <v>1</v>
      </c>
      <c r="H29" s="240"/>
    </row>
    <row r="30" spans="1:8" x14ac:dyDescent="0.25">
      <c r="A30" s="243">
        <f t="shared" si="1"/>
        <v>1972</v>
      </c>
      <c r="B30" s="243">
        <f t="shared" si="2"/>
        <v>2</v>
      </c>
      <c r="C30" s="245">
        <v>7368276.5</v>
      </c>
      <c r="F30" s="243">
        <v>1972</v>
      </c>
      <c r="G30" s="243">
        <v>2</v>
      </c>
      <c r="H30" s="240"/>
    </row>
    <row r="31" spans="1:8" x14ac:dyDescent="0.25">
      <c r="A31" s="243">
        <f t="shared" si="1"/>
        <v>1972</v>
      </c>
      <c r="B31" s="243">
        <f t="shared" si="2"/>
        <v>3</v>
      </c>
      <c r="C31" s="245">
        <v>7397257.75</v>
      </c>
      <c r="F31" s="243">
        <v>1972</v>
      </c>
      <c r="G31" s="243">
        <v>3</v>
      </c>
      <c r="H31" s="240"/>
    </row>
    <row r="32" spans="1:8" x14ac:dyDescent="0.25">
      <c r="A32" s="243">
        <f t="shared" si="1"/>
        <v>1972</v>
      </c>
      <c r="B32" s="243">
        <f t="shared" si="2"/>
        <v>4</v>
      </c>
      <c r="C32" s="245">
        <v>7426239</v>
      </c>
      <c r="F32" s="243">
        <v>1972</v>
      </c>
      <c r="G32" s="243">
        <v>4</v>
      </c>
      <c r="H32" s="240"/>
    </row>
    <row r="33" spans="1:8" x14ac:dyDescent="0.25">
      <c r="A33" s="243">
        <f t="shared" si="1"/>
        <v>1972</v>
      </c>
      <c r="B33" s="243">
        <f t="shared" si="2"/>
        <v>5</v>
      </c>
      <c r="C33" s="245">
        <v>7459169.083333333</v>
      </c>
      <c r="F33" s="243">
        <v>1972</v>
      </c>
      <c r="G33" s="243">
        <v>5</v>
      </c>
      <c r="H33" s="240"/>
    </row>
    <row r="34" spans="1:8" x14ac:dyDescent="0.25">
      <c r="A34" s="243">
        <f t="shared" si="1"/>
        <v>1972</v>
      </c>
      <c r="B34" s="243">
        <f t="shared" si="2"/>
        <v>6</v>
      </c>
      <c r="C34" s="245">
        <v>7492099.166666666</v>
      </c>
      <c r="F34" s="243">
        <v>1972</v>
      </c>
      <c r="G34" s="243">
        <v>6</v>
      </c>
      <c r="H34" s="240"/>
    </row>
    <row r="35" spans="1:8" x14ac:dyDescent="0.25">
      <c r="A35" s="243">
        <f t="shared" si="1"/>
        <v>1972</v>
      </c>
      <c r="B35" s="243">
        <f t="shared" si="2"/>
        <v>7</v>
      </c>
      <c r="C35" s="245">
        <v>7525029.2499999991</v>
      </c>
      <c r="F35" s="243">
        <v>1972</v>
      </c>
      <c r="G35" s="243">
        <v>7</v>
      </c>
      <c r="H35" s="240"/>
    </row>
    <row r="36" spans="1:8" x14ac:dyDescent="0.25">
      <c r="A36" s="243">
        <f t="shared" si="1"/>
        <v>1972</v>
      </c>
      <c r="B36" s="243">
        <f t="shared" si="2"/>
        <v>8</v>
      </c>
      <c r="C36" s="245">
        <v>7557959.3333333321</v>
      </c>
      <c r="F36" s="243">
        <v>1972</v>
      </c>
      <c r="G36" s="243">
        <v>8</v>
      </c>
      <c r="H36" s="240"/>
    </row>
    <row r="37" spans="1:8" x14ac:dyDescent="0.25">
      <c r="A37" s="243">
        <f t="shared" si="1"/>
        <v>1972</v>
      </c>
      <c r="B37" s="243">
        <f t="shared" si="2"/>
        <v>9</v>
      </c>
      <c r="C37" s="245">
        <v>7590889.4166666651</v>
      </c>
      <c r="F37" s="243">
        <v>1972</v>
      </c>
      <c r="G37" s="243">
        <v>9</v>
      </c>
      <c r="H37" s="240"/>
    </row>
    <row r="38" spans="1:8" x14ac:dyDescent="0.25">
      <c r="A38" s="243">
        <f t="shared" si="1"/>
        <v>1972</v>
      </c>
      <c r="B38" s="243">
        <f t="shared" si="2"/>
        <v>10</v>
      </c>
      <c r="C38" s="245">
        <v>7623819.4999999981</v>
      </c>
      <c r="F38" s="243">
        <v>1972</v>
      </c>
      <c r="G38" s="243">
        <v>10</v>
      </c>
      <c r="H38" s="240"/>
    </row>
    <row r="39" spans="1:8" x14ac:dyDescent="0.25">
      <c r="A39" s="243">
        <f t="shared" si="1"/>
        <v>1972</v>
      </c>
      <c r="B39" s="243">
        <f t="shared" si="2"/>
        <v>11</v>
      </c>
      <c r="C39" s="245">
        <v>7656749.5833333312</v>
      </c>
      <c r="F39" s="243">
        <v>1972</v>
      </c>
      <c r="G39" s="243">
        <v>11</v>
      </c>
      <c r="H39" s="240"/>
    </row>
    <row r="40" spans="1:8" x14ac:dyDescent="0.25">
      <c r="A40" s="243">
        <f t="shared" si="1"/>
        <v>1972</v>
      </c>
      <c r="B40" s="243">
        <f t="shared" si="2"/>
        <v>12</v>
      </c>
      <c r="C40" s="245">
        <v>7689679.6666666642</v>
      </c>
      <c r="F40" s="243">
        <v>1972</v>
      </c>
      <c r="G40" s="243">
        <v>12</v>
      </c>
      <c r="H40" s="240"/>
    </row>
    <row r="41" spans="1:8" x14ac:dyDescent="0.25">
      <c r="A41" s="243">
        <f t="shared" si="1"/>
        <v>1973</v>
      </c>
      <c r="B41" s="243">
        <f t="shared" si="2"/>
        <v>1</v>
      </c>
      <c r="C41" s="245">
        <v>7722609.7499999972</v>
      </c>
      <c r="F41" s="243">
        <v>1973</v>
      </c>
      <c r="G41" s="243">
        <v>1</v>
      </c>
      <c r="H41" s="240"/>
    </row>
    <row r="42" spans="1:8" x14ac:dyDescent="0.25">
      <c r="A42" s="243">
        <f t="shared" si="1"/>
        <v>1973</v>
      </c>
      <c r="B42" s="243">
        <f t="shared" si="2"/>
        <v>2</v>
      </c>
      <c r="C42" s="245">
        <v>7755539.8333333302</v>
      </c>
      <c r="F42" s="243">
        <v>1973</v>
      </c>
      <c r="G42" s="243">
        <v>2</v>
      </c>
      <c r="H42" s="240"/>
    </row>
    <row r="43" spans="1:8" x14ac:dyDescent="0.25">
      <c r="A43" s="243">
        <f t="shared" si="1"/>
        <v>1973</v>
      </c>
      <c r="B43" s="243">
        <f t="shared" si="2"/>
        <v>3</v>
      </c>
      <c r="C43" s="245">
        <v>7788469.9166666633</v>
      </c>
      <c r="F43" s="243">
        <v>1973</v>
      </c>
      <c r="G43" s="243">
        <v>3</v>
      </c>
      <c r="H43" s="240"/>
    </row>
    <row r="44" spans="1:8" x14ac:dyDescent="0.25">
      <c r="A44" s="243">
        <f t="shared" si="1"/>
        <v>1973</v>
      </c>
      <c r="B44" s="243">
        <f t="shared" si="2"/>
        <v>4</v>
      </c>
      <c r="C44" s="245">
        <v>7821400</v>
      </c>
      <c r="F44" s="243">
        <v>1973</v>
      </c>
      <c r="G44" s="243">
        <v>4</v>
      </c>
      <c r="H44" s="240"/>
    </row>
    <row r="45" spans="1:8" x14ac:dyDescent="0.25">
      <c r="A45" s="243">
        <f t="shared" si="1"/>
        <v>1973</v>
      </c>
      <c r="B45" s="243">
        <f t="shared" si="2"/>
        <v>5</v>
      </c>
      <c r="C45" s="245">
        <v>7855532.666666667</v>
      </c>
      <c r="F45" s="243">
        <v>1973</v>
      </c>
      <c r="G45" s="243">
        <v>5</v>
      </c>
      <c r="H45" s="240"/>
    </row>
    <row r="46" spans="1:8" x14ac:dyDescent="0.25">
      <c r="A46" s="243">
        <f t="shared" si="1"/>
        <v>1973</v>
      </c>
      <c r="B46" s="243">
        <f t="shared" si="2"/>
        <v>6</v>
      </c>
      <c r="C46" s="245">
        <v>7889665.333333334</v>
      </c>
      <c r="F46" s="243">
        <v>1973</v>
      </c>
      <c r="G46" s="243">
        <v>6</v>
      </c>
      <c r="H46" s="240"/>
    </row>
    <row r="47" spans="1:8" x14ac:dyDescent="0.25">
      <c r="A47" s="243">
        <f t="shared" si="1"/>
        <v>1973</v>
      </c>
      <c r="B47" s="243">
        <f t="shared" si="2"/>
        <v>7</v>
      </c>
      <c r="C47" s="245">
        <v>7923798.0000000009</v>
      </c>
      <c r="F47" s="243">
        <v>1973</v>
      </c>
      <c r="G47" s="243">
        <v>7</v>
      </c>
      <c r="H47" s="240"/>
    </row>
    <row r="48" spans="1:8" x14ac:dyDescent="0.25">
      <c r="A48" s="243">
        <f t="shared" si="1"/>
        <v>1973</v>
      </c>
      <c r="B48" s="243">
        <f t="shared" si="2"/>
        <v>8</v>
      </c>
      <c r="C48" s="245">
        <v>7957930.6666666679</v>
      </c>
      <c r="F48" s="243">
        <v>1973</v>
      </c>
      <c r="G48" s="243">
        <v>8</v>
      </c>
      <c r="H48" s="240"/>
    </row>
    <row r="49" spans="1:8" x14ac:dyDescent="0.25">
      <c r="A49" s="243">
        <f t="shared" si="1"/>
        <v>1973</v>
      </c>
      <c r="B49" s="243">
        <f t="shared" si="2"/>
        <v>9</v>
      </c>
      <c r="C49" s="245">
        <v>7992063.3333333349</v>
      </c>
      <c r="F49" s="243">
        <v>1973</v>
      </c>
      <c r="G49" s="243">
        <v>9</v>
      </c>
      <c r="H49" s="240"/>
    </row>
    <row r="50" spans="1:8" x14ac:dyDescent="0.25">
      <c r="A50" s="243">
        <f t="shared" si="1"/>
        <v>1973</v>
      </c>
      <c r="B50" s="243">
        <f t="shared" si="2"/>
        <v>10</v>
      </c>
      <c r="C50" s="245">
        <v>8026196.0000000019</v>
      </c>
      <c r="F50" s="243">
        <v>1973</v>
      </c>
      <c r="G50" s="243">
        <v>10</v>
      </c>
      <c r="H50" s="240"/>
    </row>
    <row r="51" spans="1:8" x14ac:dyDescent="0.25">
      <c r="A51" s="243">
        <f t="shared" si="1"/>
        <v>1973</v>
      </c>
      <c r="B51" s="243">
        <f t="shared" si="2"/>
        <v>11</v>
      </c>
      <c r="C51" s="245">
        <v>8060328.6666666688</v>
      </c>
      <c r="F51" s="243">
        <v>1973</v>
      </c>
      <c r="G51" s="243">
        <v>11</v>
      </c>
      <c r="H51" s="240"/>
    </row>
    <row r="52" spans="1:8" x14ac:dyDescent="0.25">
      <c r="A52" s="243">
        <f t="shared" si="1"/>
        <v>1973</v>
      </c>
      <c r="B52" s="243">
        <f t="shared" si="2"/>
        <v>12</v>
      </c>
      <c r="C52" s="245">
        <v>8094461.3333333358</v>
      </c>
      <c r="F52" s="243">
        <v>1973</v>
      </c>
      <c r="G52" s="243">
        <v>12</v>
      </c>
      <c r="H52" s="240"/>
    </row>
    <row r="53" spans="1:8" x14ac:dyDescent="0.25">
      <c r="A53" s="243">
        <f t="shared" si="1"/>
        <v>1974</v>
      </c>
      <c r="B53" s="243">
        <f t="shared" si="2"/>
        <v>1</v>
      </c>
      <c r="C53" s="245">
        <v>8128594.0000000028</v>
      </c>
      <c r="F53" s="243">
        <v>1974</v>
      </c>
      <c r="G53" s="243">
        <v>1</v>
      </c>
      <c r="H53" s="240"/>
    </row>
    <row r="54" spans="1:8" x14ac:dyDescent="0.25">
      <c r="A54" s="243">
        <f t="shared" si="1"/>
        <v>1974</v>
      </c>
      <c r="B54" s="243">
        <f t="shared" si="2"/>
        <v>2</v>
      </c>
      <c r="C54" s="245">
        <v>8162726.6666666698</v>
      </c>
      <c r="F54" s="243">
        <v>1974</v>
      </c>
      <c r="G54" s="243">
        <v>2</v>
      </c>
      <c r="H54" s="240"/>
    </row>
    <row r="55" spans="1:8" x14ac:dyDescent="0.25">
      <c r="A55" s="243">
        <f t="shared" si="1"/>
        <v>1974</v>
      </c>
      <c r="B55" s="243">
        <f t="shared" si="2"/>
        <v>3</v>
      </c>
      <c r="C55" s="245">
        <v>8196859.3333333367</v>
      </c>
      <c r="F55" s="243">
        <v>1974</v>
      </c>
      <c r="G55" s="243">
        <v>3</v>
      </c>
      <c r="H55" s="240"/>
    </row>
    <row r="56" spans="1:8" x14ac:dyDescent="0.25">
      <c r="A56" s="243">
        <f t="shared" si="1"/>
        <v>1974</v>
      </c>
      <c r="B56" s="243">
        <f t="shared" si="2"/>
        <v>4</v>
      </c>
      <c r="C56" s="245">
        <v>8230992</v>
      </c>
      <c r="F56" s="243">
        <v>1974</v>
      </c>
      <c r="G56" s="243">
        <v>4</v>
      </c>
      <c r="H56" s="240"/>
    </row>
    <row r="57" spans="1:8" x14ac:dyDescent="0.25">
      <c r="A57" s="243">
        <f t="shared" si="1"/>
        <v>1974</v>
      </c>
      <c r="B57" s="243">
        <f t="shared" si="2"/>
        <v>5</v>
      </c>
      <c r="C57" s="245">
        <v>8253178.166666667</v>
      </c>
      <c r="F57" s="243">
        <v>1974</v>
      </c>
      <c r="G57" s="243">
        <v>5</v>
      </c>
      <c r="H57" s="240"/>
    </row>
    <row r="58" spans="1:8" x14ac:dyDescent="0.25">
      <c r="A58" s="243">
        <f t="shared" si="1"/>
        <v>1974</v>
      </c>
      <c r="B58" s="243">
        <f t="shared" si="2"/>
        <v>6</v>
      </c>
      <c r="C58" s="245">
        <v>8275364.333333334</v>
      </c>
      <c r="F58" s="243">
        <v>1974</v>
      </c>
      <c r="G58" s="243">
        <v>6</v>
      </c>
      <c r="H58" s="240"/>
    </row>
    <row r="59" spans="1:8" x14ac:dyDescent="0.25">
      <c r="A59" s="243">
        <f t="shared" si="1"/>
        <v>1974</v>
      </c>
      <c r="B59" s="243">
        <f t="shared" si="2"/>
        <v>7</v>
      </c>
      <c r="C59" s="245">
        <v>8297550.5000000009</v>
      </c>
      <c r="F59" s="243">
        <v>1974</v>
      </c>
      <c r="G59" s="243">
        <v>7</v>
      </c>
      <c r="H59" s="240"/>
    </row>
    <row r="60" spans="1:8" x14ac:dyDescent="0.25">
      <c r="A60" s="243">
        <f t="shared" si="1"/>
        <v>1974</v>
      </c>
      <c r="B60" s="243">
        <f t="shared" si="2"/>
        <v>8</v>
      </c>
      <c r="C60" s="245">
        <v>8319736.6666666679</v>
      </c>
      <c r="F60" s="243">
        <v>1974</v>
      </c>
      <c r="G60" s="243">
        <v>8</v>
      </c>
      <c r="H60" s="240"/>
    </row>
    <row r="61" spans="1:8" x14ac:dyDescent="0.25">
      <c r="A61" s="243">
        <f t="shared" si="1"/>
        <v>1974</v>
      </c>
      <c r="B61" s="243">
        <f t="shared" si="2"/>
        <v>9</v>
      </c>
      <c r="C61" s="245">
        <v>8341922.8333333349</v>
      </c>
      <c r="F61" s="243">
        <v>1974</v>
      </c>
      <c r="G61" s="243">
        <v>9</v>
      </c>
      <c r="H61" s="240"/>
    </row>
    <row r="62" spans="1:8" x14ac:dyDescent="0.25">
      <c r="A62" s="243">
        <f t="shared" si="1"/>
        <v>1974</v>
      </c>
      <c r="B62" s="243">
        <f t="shared" si="2"/>
        <v>10</v>
      </c>
      <c r="C62" s="245">
        <v>8364109.0000000019</v>
      </c>
      <c r="F62" s="243">
        <v>1974</v>
      </c>
      <c r="G62" s="243">
        <v>10</v>
      </c>
      <c r="H62" s="240"/>
    </row>
    <row r="63" spans="1:8" x14ac:dyDescent="0.25">
      <c r="A63" s="243">
        <f t="shared" si="1"/>
        <v>1974</v>
      </c>
      <c r="B63" s="243">
        <f t="shared" si="2"/>
        <v>11</v>
      </c>
      <c r="C63" s="245">
        <v>8386295.1666666688</v>
      </c>
      <c r="F63" s="243">
        <v>1974</v>
      </c>
      <c r="G63" s="243">
        <v>11</v>
      </c>
      <c r="H63" s="240"/>
    </row>
    <row r="64" spans="1:8" x14ac:dyDescent="0.25">
      <c r="A64" s="243">
        <f t="shared" si="1"/>
        <v>1974</v>
      </c>
      <c r="B64" s="243">
        <f t="shared" si="2"/>
        <v>12</v>
      </c>
      <c r="C64" s="245">
        <v>8408481.3333333358</v>
      </c>
      <c r="F64" s="243">
        <v>1974</v>
      </c>
      <c r="G64" s="243">
        <v>12</v>
      </c>
      <c r="H64" s="240"/>
    </row>
    <row r="65" spans="1:8" x14ac:dyDescent="0.25">
      <c r="A65" s="243">
        <f t="shared" si="1"/>
        <v>1975</v>
      </c>
      <c r="B65" s="243">
        <f t="shared" si="2"/>
        <v>1</v>
      </c>
      <c r="C65" s="245">
        <v>8430667.5000000019</v>
      </c>
      <c r="F65" s="243">
        <v>1975</v>
      </c>
      <c r="G65" s="243">
        <v>1</v>
      </c>
      <c r="H65" s="240"/>
    </row>
    <row r="66" spans="1:8" x14ac:dyDescent="0.25">
      <c r="A66" s="243">
        <f t="shared" si="1"/>
        <v>1975</v>
      </c>
      <c r="B66" s="243">
        <f t="shared" si="2"/>
        <v>2</v>
      </c>
      <c r="C66" s="245">
        <v>8452853.6666666679</v>
      </c>
      <c r="F66" s="243">
        <v>1975</v>
      </c>
      <c r="G66" s="243">
        <v>2</v>
      </c>
      <c r="H66" s="240"/>
    </row>
    <row r="67" spans="1:8" x14ac:dyDescent="0.25">
      <c r="A67" s="243">
        <f t="shared" si="1"/>
        <v>1975</v>
      </c>
      <c r="B67" s="243">
        <f t="shared" si="2"/>
        <v>3</v>
      </c>
      <c r="C67" s="245">
        <v>8475039.833333334</v>
      </c>
      <c r="F67" s="243">
        <v>1975</v>
      </c>
      <c r="G67" s="243">
        <v>3</v>
      </c>
      <c r="H67" s="240"/>
    </row>
    <row r="68" spans="1:8" x14ac:dyDescent="0.25">
      <c r="A68" s="243">
        <f t="shared" si="1"/>
        <v>1975</v>
      </c>
      <c r="B68" s="243">
        <f t="shared" si="2"/>
        <v>4</v>
      </c>
      <c r="C68" s="245">
        <v>8497226</v>
      </c>
      <c r="F68" s="243">
        <v>1975</v>
      </c>
      <c r="G68" s="243">
        <v>4</v>
      </c>
      <c r="H68" s="240"/>
    </row>
    <row r="69" spans="1:8" x14ac:dyDescent="0.25">
      <c r="A69" s="243">
        <f t="shared" si="1"/>
        <v>1975</v>
      </c>
      <c r="B69" s="243">
        <f t="shared" si="2"/>
        <v>5</v>
      </c>
      <c r="C69" s="245">
        <v>8510330.25</v>
      </c>
      <c r="F69" s="243">
        <v>1975</v>
      </c>
      <c r="G69" s="243">
        <v>5</v>
      </c>
      <c r="H69" s="240"/>
    </row>
    <row r="70" spans="1:8" x14ac:dyDescent="0.25">
      <c r="A70" s="243">
        <f t="shared" si="1"/>
        <v>1975</v>
      </c>
      <c r="B70" s="243">
        <f t="shared" si="2"/>
        <v>6</v>
      </c>
      <c r="C70" s="245">
        <v>8523434.5</v>
      </c>
      <c r="F70" s="243">
        <v>1975</v>
      </c>
      <c r="G70" s="243">
        <v>6</v>
      </c>
      <c r="H70" s="240"/>
    </row>
    <row r="71" spans="1:8" x14ac:dyDescent="0.25">
      <c r="A71" s="243">
        <f t="shared" si="1"/>
        <v>1975</v>
      </c>
      <c r="B71" s="243">
        <f t="shared" si="2"/>
        <v>7</v>
      </c>
      <c r="C71" s="245">
        <v>8536538.75</v>
      </c>
      <c r="F71" s="243">
        <v>1975</v>
      </c>
      <c r="G71" s="243">
        <v>7</v>
      </c>
      <c r="H71" s="240"/>
    </row>
    <row r="72" spans="1:8" x14ac:dyDescent="0.25">
      <c r="A72" s="243">
        <f t="shared" si="1"/>
        <v>1975</v>
      </c>
      <c r="B72" s="243">
        <f t="shared" si="2"/>
        <v>8</v>
      </c>
      <c r="C72" s="245">
        <v>8549643</v>
      </c>
      <c r="F72" s="243">
        <v>1975</v>
      </c>
      <c r="G72" s="243">
        <v>8</v>
      </c>
      <c r="H72" s="240"/>
    </row>
    <row r="73" spans="1:8" x14ac:dyDescent="0.25">
      <c r="A73" s="243">
        <f t="shared" si="1"/>
        <v>1975</v>
      </c>
      <c r="B73" s="243">
        <f t="shared" si="2"/>
        <v>9</v>
      </c>
      <c r="C73" s="245">
        <v>8562747.25</v>
      </c>
      <c r="F73" s="243">
        <v>1975</v>
      </c>
      <c r="G73" s="243">
        <v>9</v>
      </c>
      <c r="H73" s="240"/>
    </row>
    <row r="74" spans="1:8" x14ac:dyDescent="0.25">
      <c r="A74" s="243">
        <f t="shared" si="1"/>
        <v>1975</v>
      </c>
      <c r="B74" s="243">
        <f t="shared" si="2"/>
        <v>10</v>
      </c>
      <c r="C74" s="245">
        <v>8575851.5</v>
      </c>
      <c r="F74" s="243">
        <v>1975</v>
      </c>
      <c r="G74" s="243">
        <v>10</v>
      </c>
      <c r="H74" s="240"/>
    </row>
    <row r="75" spans="1:8" x14ac:dyDescent="0.25">
      <c r="A75" s="243">
        <f t="shared" si="1"/>
        <v>1975</v>
      </c>
      <c r="B75" s="243">
        <f t="shared" si="2"/>
        <v>11</v>
      </c>
      <c r="C75" s="245">
        <v>8588955.75</v>
      </c>
      <c r="F75" s="243">
        <v>1975</v>
      </c>
      <c r="G75" s="243">
        <v>11</v>
      </c>
      <c r="H75" s="240"/>
    </row>
    <row r="76" spans="1:8" x14ac:dyDescent="0.25">
      <c r="A76" s="243">
        <f t="shared" si="1"/>
        <v>1975</v>
      </c>
      <c r="B76" s="243">
        <f t="shared" si="2"/>
        <v>12</v>
      </c>
      <c r="C76" s="245">
        <v>8602060</v>
      </c>
      <c r="D76" s="222">
        <f>AVERAGE(C65:C76)</f>
        <v>8525445.666666666</v>
      </c>
      <c r="E76" s="222"/>
      <c r="F76" s="243">
        <v>1975</v>
      </c>
      <c r="G76" s="243">
        <v>12</v>
      </c>
      <c r="H76" s="240"/>
    </row>
    <row r="77" spans="1:8" x14ac:dyDescent="0.25">
      <c r="A77" s="243">
        <f t="shared" si="1"/>
        <v>1976</v>
      </c>
      <c r="B77" s="243">
        <f t="shared" si="2"/>
        <v>1</v>
      </c>
      <c r="C77" s="245">
        <v>8615164.25</v>
      </c>
      <c r="F77" s="243">
        <v>1976</v>
      </c>
      <c r="G77" s="243">
        <v>1</v>
      </c>
      <c r="H77" s="240"/>
    </row>
    <row r="78" spans="1:8" x14ac:dyDescent="0.25">
      <c r="A78" s="243">
        <f t="shared" si="1"/>
        <v>1976</v>
      </c>
      <c r="B78" s="243">
        <f t="shared" si="2"/>
        <v>2</v>
      </c>
      <c r="C78" s="245">
        <v>8628268.5</v>
      </c>
      <c r="F78" s="243">
        <v>1976</v>
      </c>
      <c r="G78" s="243">
        <v>2</v>
      </c>
      <c r="H78" s="240"/>
    </row>
    <row r="79" spans="1:8" x14ac:dyDescent="0.25">
      <c r="A79" s="243">
        <f t="shared" si="1"/>
        <v>1976</v>
      </c>
      <c r="B79" s="243">
        <f t="shared" si="2"/>
        <v>3</v>
      </c>
      <c r="C79" s="245">
        <v>8641372.75</v>
      </c>
      <c r="F79" s="243">
        <v>1976</v>
      </c>
      <c r="G79" s="243">
        <v>3</v>
      </c>
      <c r="H79" s="240"/>
    </row>
    <row r="80" spans="1:8" x14ac:dyDescent="0.25">
      <c r="A80" s="243">
        <f t="shared" si="1"/>
        <v>1976</v>
      </c>
      <c r="B80" s="243">
        <f t="shared" si="2"/>
        <v>4</v>
      </c>
      <c r="C80" s="245">
        <v>8654477</v>
      </c>
      <c r="F80" s="243">
        <v>1976</v>
      </c>
      <c r="G80" s="243">
        <v>4</v>
      </c>
      <c r="H80" s="240"/>
    </row>
    <row r="81" spans="1:8" x14ac:dyDescent="0.25">
      <c r="A81" s="243">
        <f t="shared" ref="A81:A144" si="3">+A69+1</f>
        <v>1976</v>
      </c>
      <c r="B81" s="243">
        <f t="shared" ref="B81:B144" si="4">+B69</f>
        <v>5</v>
      </c>
      <c r="C81" s="245">
        <v>8669533.666666666</v>
      </c>
      <c r="F81" s="243">
        <v>1976</v>
      </c>
      <c r="G81" s="243">
        <v>5</v>
      </c>
      <c r="H81" s="240"/>
    </row>
    <row r="82" spans="1:8" x14ac:dyDescent="0.25">
      <c r="A82" s="243">
        <f t="shared" si="3"/>
        <v>1976</v>
      </c>
      <c r="B82" s="243">
        <f t="shared" si="4"/>
        <v>6</v>
      </c>
      <c r="C82" s="245">
        <v>8684590.3333333321</v>
      </c>
      <c r="F82" s="243">
        <v>1976</v>
      </c>
      <c r="G82" s="243">
        <v>6</v>
      </c>
      <c r="H82" s="240"/>
    </row>
    <row r="83" spans="1:8" x14ac:dyDescent="0.25">
      <c r="A83" s="243">
        <f t="shared" si="3"/>
        <v>1976</v>
      </c>
      <c r="B83" s="243">
        <f t="shared" si="4"/>
        <v>7</v>
      </c>
      <c r="C83" s="245">
        <v>8699646.9999999981</v>
      </c>
      <c r="F83" s="243">
        <v>1976</v>
      </c>
      <c r="G83" s="243">
        <v>7</v>
      </c>
      <c r="H83" s="240"/>
    </row>
    <row r="84" spans="1:8" x14ac:dyDescent="0.25">
      <c r="A84" s="243">
        <f t="shared" si="3"/>
        <v>1976</v>
      </c>
      <c r="B84" s="243">
        <f t="shared" si="4"/>
        <v>8</v>
      </c>
      <c r="C84" s="245">
        <v>8714703.6666666642</v>
      </c>
      <c r="F84" s="243">
        <v>1976</v>
      </c>
      <c r="G84" s="243">
        <v>8</v>
      </c>
      <c r="H84" s="240"/>
    </row>
    <row r="85" spans="1:8" x14ac:dyDescent="0.25">
      <c r="A85" s="243">
        <f t="shared" si="3"/>
        <v>1976</v>
      </c>
      <c r="B85" s="243">
        <f t="shared" si="4"/>
        <v>9</v>
      </c>
      <c r="C85" s="245">
        <v>8729760.3333333302</v>
      </c>
      <c r="F85" s="243">
        <v>1976</v>
      </c>
      <c r="G85" s="243">
        <v>9</v>
      </c>
      <c r="H85" s="240"/>
    </row>
    <row r="86" spans="1:8" x14ac:dyDescent="0.25">
      <c r="A86" s="243">
        <f t="shared" si="3"/>
        <v>1976</v>
      </c>
      <c r="B86" s="243">
        <f t="shared" si="4"/>
        <v>10</v>
      </c>
      <c r="C86" s="245">
        <v>8744816.9999999963</v>
      </c>
      <c r="F86" s="243">
        <v>1976</v>
      </c>
      <c r="G86" s="243">
        <v>10</v>
      </c>
      <c r="H86" s="240"/>
    </row>
    <row r="87" spans="1:8" x14ac:dyDescent="0.25">
      <c r="A87" s="243">
        <f t="shared" si="3"/>
        <v>1976</v>
      </c>
      <c r="B87" s="243">
        <f t="shared" si="4"/>
        <v>11</v>
      </c>
      <c r="C87" s="245">
        <v>8759873.6666666623</v>
      </c>
      <c r="F87" s="243">
        <v>1976</v>
      </c>
      <c r="G87" s="243">
        <v>11</v>
      </c>
      <c r="H87" s="240"/>
    </row>
    <row r="88" spans="1:8" x14ac:dyDescent="0.25">
      <c r="A88" s="243">
        <f t="shared" si="3"/>
        <v>1976</v>
      </c>
      <c r="B88" s="243">
        <f t="shared" si="4"/>
        <v>12</v>
      </c>
      <c r="C88" s="245">
        <v>8774930.3333333284</v>
      </c>
      <c r="D88" s="222">
        <f>AVERAGE(C77:C88)</f>
        <v>8693094.8749999981</v>
      </c>
      <c r="E88" s="222"/>
      <c r="F88" s="243">
        <v>1976</v>
      </c>
      <c r="G88" s="243">
        <v>12</v>
      </c>
      <c r="H88" s="240"/>
    </row>
    <row r="89" spans="1:8" x14ac:dyDescent="0.25">
      <c r="A89" s="243">
        <f t="shared" si="3"/>
        <v>1977</v>
      </c>
      <c r="B89" s="243">
        <f t="shared" si="4"/>
        <v>1</v>
      </c>
      <c r="C89" s="245">
        <v>8789986.9999999944</v>
      </c>
      <c r="F89" s="243">
        <v>1977</v>
      </c>
      <c r="G89" s="243">
        <v>1</v>
      </c>
      <c r="H89" s="240"/>
    </row>
    <row r="90" spans="1:8" x14ac:dyDescent="0.25">
      <c r="A90" s="243">
        <f t="shared" si="3"/>
        <v>1977</v>
      </c>
      <c r="B90" s="243">
        <f t="shared" si="4"/>
        <v>2</v>
      </c>
      <c r="C90" s="245">
        <v>8805043.6666666605</v>
      </c>
      <c r="F90" s="243">
        <v>1977</v>
      </c>
      <c r="G90" s="243">
        <v>2</v>
      </c>
      <c r="H90" s="240"/>
    </row>
    <row r="91" spans="1:8" x14ac:dyDescent="0.25">
      <c r="A91" s="243">
        <f t="shared" si="3"/>
        <v>1977</v>
      </c>
      <c r="B91" s="243">
        <f t="shared" si="4"/>
        <v>3</v>
      </c>
      <c r="C91" s="245">
        <v>8820100.3333333265</v>
      </c>
      <c r="F91" s="243">
        <v>1977</v>
      </c>
      <c r="G91" s="243">
        <v>3</v>
      </c>
      <c r="H91" s="240"/>
    </row>
    <row r="92" spans="1:8" x14ac:dyDescent="0.25">
      <c r="A92" s="243">
        <f t="shared" si="3"/>
        <v>1977</v>
      </c>
      <c r="B92" s="243">
        <f t="shared" si="4"/>
        <v>4</v>
      </c>
      <c r="C92" s="245">
        <v>8835157</v>
      </c>
      <c r="F92" s="243">
        <v>1977</v>
      </c>
      <c r="G92" s="243">
        <v>4</v>
      </c>
      <c r="H92" s="240"/>
    </row>
    <row r="93" spans="1:8" x14ac:dyDescent="0.25">
      <c r="A93" s="243">
        <f t="shared" si="3"/>
        <v>1977</v>
      </c>
      <c r="B93" s="243">
        <f t="shared" si="4"/>
        <v>5</v>
      </c>
      <c r="C93" s="245">
        <v>8853967.833333334</v>
      </c>
      <c r="F93" s="243">
        <v>1977</v>
      </c>
      <c r="G93" s="243">
        <v>5</v>
      </c>
      <c r="H93" s="240"/>
    </row>
    <row r="94" spans="1:8" x14ac:dyDescent="0.25">
      <c r="A94" s="243">
        <f t="shared" si="3"/>
        <v>1977</v>
      </c>
      <c r="B94" s="243">
        <f t="shared" si="4"/>
        <v>6</v>
      </c>
      <c r="C94" s="245">
        <v>8872778.6666666679</v>
      </c>
      <c r="F94" s="243">
        <v>1977</v>
      </c>
      <c r="G94" s="243">
        <v>6</v>
      </c>
      <c r="H94" s="240"/>
    </row>
    <row r="95" spans="1:8" x14ac:dyDescent="0.25">
      <c r="A95" s="243">
        <f t="shared" si="3"/>
        <v>1977</v>
      </c>
      <c r="B95" s="243">
        <f t="shared" si="4"/>
        <v>7</v>
      </c>
      <c r="C95" s="245">
        <v>8891589.5000000019</v>
      </c>
      <c r="F95" s="243">
        <v>1977</v>
      </c>
      <c r="G95" s="243">
        <v>7</v>
      </c>
      <c r="H95" s="240"/>
    </row>
    <row r="96" spans="1:8" x14ac:dyDescent="0.25">
      <c r="A96" s="243">
        <f t="shared" si="3"/>
        <v>1977</v>
      </c>
      <c r="B96" s="243">
        <f t="shared" si="4"/>
        <v>8</v>
      </c>
      <c r="C96" s="245">
        <v>8910400.3333333358</v>
      </c>
      <c r="F96" s="243">
        <v>1977</v>
      </c>
      <c r="G96" s="243">
        <v>8</v>
      </c>
      <c r="H96" s="240"/>
    </row>
    <row r="97" spans="1:8" x14ac:dyDescent="0.25">
      <c r="A97" s="243">
        <f t="shared" si="3"/>
        <v>1977</v>
      </c>
      <c r="B97" s="243">
        <f t="shared" si="4"/>
        <v>9</v>
      </c>
      <c r="C97" s="245">
        <v>8929211.1666666698</v>
      </c>
      <c r="F97" s="243">
        <v>1977</v>
      </c>
      <c r="G97" s="243">
        <v>9</v>
      </c>
      <c r="H97" s="240"/>
    </row>
    <row r="98" spans="1:8" x14ac:dyDescent="0.25">
      <c r="A98" s="243">
        <f t="shared" si="3"/>
        <v>1977</v>
      </c>
      <c r="B98" s="243">
        <f t="shared" si="4"/>
        <v>10</v>
      </c>
      <c r="C98" s="245">
        <v>8948022.0000000037</v>
      </c>
      <c r="F98" s="243">
        <v>1977</v>
      </c>
      <c r="G98" s="243">
        <v>10</v>
      </c>
      <c r="H98" s="240"/>
    </row>
    <row r="99" spans="1:8" x14ac:dyDescent="0.25">
      <c r="A99" s="243">
        <f t="shared" si="3"/>
        <v>1977</v>
      </c>
      <c r="B99" s="243">
        <f t="shared" si="4"/>
        <v>11</v>
      </c>
      <c r="C99" s="245">
        <v>8966832.8333333377</v>
      </c>
      <c r="F99" s="243">
        <v>1977</v>
      </c>
      <c r="G99" s="243">
        <v>11</v>
      </c>
      <c r="H99" s="240"/>
    </row>
    <row r="100" spans="1:8" x14ac:dyDescent="0.25">
      <c r="A100" s="243">
        <f t="shared" si="3"/>
        <v>1977</v>
      </c>
      <c r="B100" s="243">
        <f t="shared" si="4"/>
        <v>12</v>
      </c>
      <c r="C100" s="245">
        <v>8985643.6666666716</v>
      </c>
      <c r="D100" s="222">
        <f>AVERAGE(C89:C100)</f>
        <v>8884061.166666666</v>
      </c>
      <c r="E100" s="222"/>
      <c r="F100" s="243">
        <v>1977</v>
      </c>
      <c r="G100" s="243">
        <v>12</v>
      </c>
      <c r="H100" s="240"/>
    </row>
    <row r="101" spans="1:8" x14ac:dyDescent="0.25">
      <c r="A101" s="243">
        <f t="shared" si="3"/>
        <v>1978</v>
      </c>
      <c r="B101" s="243">
        <f t="shared" si="4"/>
        <v>1</v>
      </c>
      <c r="C101" s="245">
        <v>9004454.5000000056</v>
      </c>
      <c r="F101" s="243">
        <v>1978</v>
      </c>
      <c r="G101" s="243">
        <v>1</v>
      </c>
      <c r="H101" s="240"/>
    </row>
    <row r="102" spans="1:8" x14ac:dyDescent="0.25">
      <c r="A102" s="243">
        <f t="shared" si="3"/>
        <v>1978</v>
      </c>
      <c r="B102" s="243">
        <f t="shared" si="4"/>
        <v>2</v>
      </c>
      <c r="C102" s="245">
        <v>9023265.3333333395</v>
      </c>
      <c r="F102" s="243">
        <v>1978</v>
      </c>
      <c r="G102" s="243">
        <v>2</v>
      </c>
      <c r="H102" s="240"/>
    </row>
    <row r="103" spans="1:8" x14ac:dyDescent="0.25">
      <c r="A103" s="243">
        <f t="shared" si="3"/>
        <v>1978</v>
      </c>
      <c r="B103" s="243">
        <f t="shared" si="4"/>
        <v>3</v>
      </c>
      <c r="C103" s="245">
        <v>9042076.1666666735</v>
      </c>
      <c r="F103" s="243">
        <v>1978</v>
      </c>
      <c r="G103" s="243">
        <v>3</v>
      </c>
      <c r="H103" s="240"/>
    </row>
    <row r="104" spans="1:8" x14ac:dyDescent="0.25">
      <c r="A104" s="243">
        <f t="shared" si="3"/>
        <v>1978</v>
      </c>
      <c r="B104" s="243">
        <f t="shared" si="4"/>
        <v>4</v>
      </c>
      <c r="C104" s="245">
        <v>9060887</v>
      </c>
      <c r="F104" s="243">
        <v>1978</v>
      </c>
      <c r="G104" s="243">
        <v>4</v>
      </c>
      <c r="H104" s="240"/>
    </row>
    <row r="105" spans="1:8" x14ac:dyDescent="0.25">
      <c r="A105" s="243">
        <f t="shared" si="3"/>
        <v>1978</v>
      </c>
      <c r="B105" s="243">
        <f t="shared" si="4"/>
        <v>5</v>
      </c>
      <c r="C105" s="245">
        <v>9087336.333333334</v>
      </c>
      <c r="F105" s="243">
        <v>1978</v>
      </c>
      <c r="G105" s="243">
        <v>5</v>
      </c>
      <c r="H105" s="240"/>
    </row>
    <row r="106" spans="1:8" x14ac:dyDescent="0.25">
      <c r="A106" s="243">
        <f t="shared" si="3"/>
        <v>1978</v>
      </c>
      <c r="B106" s="243">
        <f t="shared" si="4"/>
        <v>6</v>
      </c>
      <c r="C106" s="245">
        <v>9113785.6666666679</v>
      </c>
      <c r="F106" s="243">
        <v>1978</v>
      </c>
      <c r="G106" s="243">
        <v>6</v>
      </c>
      <c r="H106" s="240"/>
    </row>
    <row r="107" spans="1:8" x14ac:dyDescent="0.25">
      <c r="A107" s="243">
        <f t="shared" si="3"/>
        <v>1978</v>
      </c>
      <c r="B107" s="243">
        <f t="shared" si="4"/>
        <v>7</v>
      </c>
      <c r="C107" s="245">
        <v>9140235.0000000019</v>
      </c>
      <c r="F107" s="243">
        <v>1978</v>
      </c>
      <c r="G107" s="243">
        <v>7</v>
      </c>
      <c r="H107" s="240"/>
    </row>
    <row r="108" spans="1:8" x14ac:dyDescent="0.25">
      <c r="A108" s="243">
        <f t="shared" si="3"/>
        <v>1978</v>
      </c>
      <c r="B108" s="243">
        <f t="shared" si="4"/>
        <v>8</v>
      </c>
      <c r="C108" s="245">
        <v>9166684.3333333358</v>
      </c>
      <c r="F108" s="243">
        <v>1978</v>
      </c>
      <c r="G108" s="243">
        <v>8</v>
      </c>
      <c r="H108" s="240"/>
    </row>
    <row r="109" spans="1:8" x14ac:dyDescent="0.25">
      <c r="A109" s="243">
        <f t="shared" si="3"/>
        <v>1978</v>
      </c>
      <c r="B109" s="243">
        <f t="shared" si="4"/>
        <v>9</v>
      </c>
      <c r="C109" s="245">
        <v>9193133.6666666698</v>
      </c>
      <c r="F109" s="243">
        <v>1978</v>
      </c>
      <c r="G109" s="243">
        <v>9</v>
      </c>
      <c r="H109" s="240"/>
    </row>
    <row r="110" spans="1:8" x14ac:dyDescent="0.25">
      <c r="A110" s="243">
        <f t="shared" si="3"/>
        <v>1978</v>
      </c>
      <c r="B110" s="243">
        <f t="shared" si="4"/>
        <v>10</v>
      </c>
      <c r="C110" s="245">
        <v>9219583.0000000037</v>
      </c>
      <c r="F110" s="243">
        <v>1978</v>
      </c>
      <c r="G110" s="243">
        <v>10</v>
      </c>
      <c r="H110" s="240"/>
    </row>
    <row r="111" spans="1:8" x14ac:dyDescent="0.25">
      <c r="A111" s="243">
        <f t="shared" si="3"/>
        <v>1978</v>
      </c>
      <c r="B111" s="243">
        <f t="shared" si="4"/>
        <v>11</v>
      </c>
      <c r="C111" s="245">
        <v>9246032.3333333377</v>
      </c>
      <c r="F111" s="243">
        <v>1978</v>
      </c>
      <c r="G111" s="243">
        <v>11</v>
      </c>
      <c r="H111" s="240"/>
    </row>
    <row r="112" spans="1:8" x14ac:dyDescent="0.25">
      <c r="A112" s="243">
        <f t="shared" si="3"/>
        <v>1978</v>
      </c>
      <c r="B112" s="243">
        <f t="shared" si="4"/>
        <v>12</v>
      </c>
      <c r="C112" s="245">
        <v>9272481.6666666716</v>
      </c>
      <c r="D112" s="222">
        <f>AVERAGE(C101:C112)</f>
        <v>9130829.5833333358</v>
      </c>
      <c r="E112" s="222"/>
      <c r="F112" s="243">
        <v>1978</v>
      </c>
      <c r="G112" s="243">
        <v>12</v>
      </c>
      <c r="H112" s="240"/>
    </row>
    <row r="113" spans="1:8" x14ac:dyDescent="0.25">
      <c r="A113" s="243">
        <f t="shared" si="3"/>
        <v>1979</v>
      </c>
      <c r="B113" s="243">
        <f t="shared" si="4"/>
        <v>1</v>
      </c>
      <c r="C113" s="245">
        <v>9298931.0000000056</v>
      </c>
      <c r="F113" s="243">
        <v>1979</v>
      </c>
      <c r="G113" s="243">
        <v>1</v>
      </c>
      <c r="H113" s="240"/>
    </row>
    <row r="114" spans="1:8" x14ac:dyDescent="0.25">
      <c r="A114" s="243">
        <f t="shared" si="3"/>
        <v>1979</v>
      </c>
      <c r="B114" s="243">
        <f t="shared" si="4"/>
        <v>2</v>
      </c>
      <c r="C114" s="245">
        <v>9325380.3333333395</v>
      </c>
      <c r="F114" s="243">
        <v>1979</v>
      </c>
      <c r="G114" s="243">
        <v>2</v>
      </c>
      <c r="H114" s="240"/>
    </row>
    <row r="115" spans="1:8" x14ac:dyDescent="0.25">
      <c r="A115" s="243">
        <f t="shared" si="3"/>
        <v>1979</v>
      </c>
      <c r="B115" s="243">
        <f t="shared" si="4"/>
        <v>3</v>
      </c>
      <c r="C115" s="245">
        <v>9351829.6666666735</v>
      </c>
      <c r="F115" s="243">
        <v>1979</v>
      </c>
      <c r="G115" s="243">
        <v>3</v>
      </c>
      <c r="H115" s="240"/>
    </row>
    <row r="116" spans="1:8" x14ac:dyDescent="0.25">
      <c r="A116" s="243">
        <f t="shared" si="3"/>
        <v>1979</v>
      </c>
      <c r="B116" s="243">
        <f t="shared" si="4"/>
        <v>4</v>
      </c>
      <c r="C116" s="245">
        <v>9378279</v>
      </c>
      <c r="F116" s="243">
        <v>1979</v>
      </c>
      <c r="G116" s="243">
        <v>4</v>
      </c>
      <c r="H116" s="240"/>
    </row>
    <row r="117" spans="1:8" x14ac:dyDescent="0.25">
      <c r="A117" s="243">
        <f t="shared" si="3"/>
        <v>1979</v>
      </c>
      <c r="B117" s="243">
        <f t="shared" si="4"/>
        <v>5</v>
      </c>
      <c r="C117" s="245">
        <v>9409002.5</v>
      </c>
      <c r="F117" s="243">
        <v>1979</v>
      </c>
      <c r="G117" s="243">
        <v>5</v>
      </c>
      <c r="H117" s="240"/>
    </row>
    <row r="118" spans="1:8" x14ac:dyDescent="0.25">
      <c r="A118" s="243">
        <f t="shared" si="3"/>
        <v>1979</v>
      </c>
      <c r="B118" s="243">
        <f t="shared" si="4"/>
        <v>6</v>
      </c>
      <c r="C118" s="245">
        <v>9439726</v>
      </c>
      <c r="F118" s="243">
        <v>1979</v>
      </c>
      <c r="G118" s="243">
        <v>6</v>
      </c>
      <c r="H118" s="240"/>
    </row>
    <row r="119" spans="1:8" x14ac:dyDescent="0.25">
      <c r="A119" s="243">
        <f t="shared" si="3"/>
        <v>1979</v>
      </c>
      <c r="B119" s="243">
        <f t="shared" si="4"/>
        <v>7</v>
      </c>
      <c r="C119" s="245">
        <v>9470449.5</v>
      </c>
      <c r="F119" s="243">
        <v>1979</v>
      </c>
      <c r="G119" s="243">
        <v>7</v>
      </c>
      <c r="H119" s="240"/>
    </row>
    <row r="120" spans="1:8" x14ac:dyDescent="0.25">
      <c r="A120" s="243">
        <f t="shared" si="3"/>
        <v>1979</v>
      </c>
      <c r="B120" s="243">
        <f t="shared" si="4"/>
        <v>8</v>
      </c>
      <c r="C120" s="245">
        <v>9501173</v>
      </c>
      <c r="F120" s="243">
        <v>1979</v>
      </c>
      <c r="G120" s="243">
        <v>8</v>
      </c>
      <c r="H120" s="240"/>
    </row>
    <row r="121" spans="1:8" x14ac:dyDescent="0.25">
      <c r="A121" s="243">
        <f t="shared" si="3"/>
        <v>1979</v>
      </c>
      <c r="B121" s="243">
        <f t="shared" si="4"/>
        <v>9</v>
      </c>
      <c r="C121" s="245">
        <v>9531896.5</v>
      </c>
      <c r="F121" s="243">
        <v>1979</v>
      </c>
      <c r="G121" s="243">
        <v>9</v>
      </c>
      <c r="H121" s="240"/>
    </row>
    <row r="122" spans="1:8" x14ac:dyDescent="0.25">
      <c r="A122" s="243">
        <f t="shared" si="3"/>
        <v>1979</v>
      </c>
      <c r="B122" s="243">
        <f t="shared" si="4"/>
        <v>10</v>
      </c>
      <c r="C122" s="245">
        <v>9562620</v>
      </c>
      <c r="F122" s="243">
        <v>1979</v>
      </c>
      <c r="G122" s="243">
        <v>10</v>
      </c>
      <c r="H122" s="240"/>
    </row>
    <row r="123" spans="1:8" x14ac:dyDescent="0.25">
      <c r="A123" s="243">
        <f t="shared" si="3"/>
        <v>1979</v>
      </c>
      <c r="B123" s="243">
        <f t="shared" si="4"/>
        <v>11</v>
      </c>
      <c r="C123" s="245">
        <v>9593343.5</v>
      </c>
      <c r="F123" s="243">
        <v>1979</v>
      </c>
      <c r="G123" s="243">
        <v>11</v>
      </c>
      <c r="H123" s="240"/>
    </row>
    <row r="124" spans="1:8" x14ac:dyDescent="0.25">
      <c r="A124" s="243">
        <f t="shared" si="3"/>
        <v>1979</v>
      </c>
      <c r="B124" s="243">
        <f t="shared" si="4"/>
        <v>12</v>
      </c>
      <c r="C124" s="245">
        <v>9624067</v>
      </c>
      <c r="D124" s="222">
        <f>AVERAGE(C113:C124)</f>
        <v>9457224.833333334</v>
      </c>
      <c r="E124" s="222"/>
      <c r="F124" s="243">
        <v>1979</v>
      </c>
      <c r="G124" s="243">
        <v>12</v>
      </c>
      <c r="H124" s="240"/>
    </row>
    <row r="125" spans="1:8" x14ac:dyDescent="0.25">
      <c r="A125" s="243">
        <f t="shared" si="3"/>
        <v>1980</v>
      </c>
      <c r="B125" s="243">
        <f t="shared" si="4"/>
        <v>1</v>
      </c>
      <c r="C125" s="245">
        <v>9654790.5</v>
      </c>
      <c r="F125" s="243">
        <v>1980</v>
      </c>
      <c r="G125" s="243">
        <v>1</v>
      </c>
      <c r="H125" s="240"/>
    </row>
    <row r="126" spans="1:8" x14ac:dyDescent="0.25">
      <c r="A126" s="243">
        <f t="shared" si="3"/>
        <v>1980</v>
      </c>
      <c r="B126" s="243">
        <f t="shared" si="4"/>
        <v>2</v>
      </c>
      <c r="C126" s="245">
        <v>9685514</v>
      </c>
      <c r="F126" s="243">
        <v>1980</v>
      </c>
      <c r="G126" s="243">
        <v>2</v>
      </c>
      <c r="H126" s="240"/>
    </row>
    <row r="127" spans="1:8" x14ac:dyDescent="0.25">
      <c r="A127" s="243">
        <f t="shared" si="3"/>
        <v>1980</v>
      </c>
      <c r="B127" s="243">
        <f t="shared" si="4"/>
        <v>3</v>
      </c>
      <c r="C127" s="245">
        <v>9716237.5</v>
      </c>
      <c r="F127" s="243">
        <v>1980</v>
      </c>
      <c r="G127" s="243">
        <v>3</v>
      </c>
      <c r="H127" s="240"/>
    </row>
    <row r="128" spans="1:8" x14ac:dyDescent="0.25">
      <c r="A128" s="243">
        <f t="shared" si="3"/>
        <v>1980</v>
      </c>
      <c r="B128" s="243">
        <f t="shared" si="4"/>
        <v>4</v>
      </c>
      <c r="C128" s="245">
        <v>9746961</v>
      </c>
      <c r="F128" s="243">
        <v>1980</v>
      </c>
      <c r="G128" s="243">
        <v>4</v>
      </c>
      <c r="H128" s="240"/>
    </row>
    <row r="129" spans="1:8" x14ac:dyDescent="0.25">
      <c r="A129" s="243">
        <f t="shared" si="3"/>
        <v>1980</v>
      </c>
      <c r="B129" s="243">
        <f t="shared" si="4"/>
        <v>5</v>
      </c>
      <c r="C129" s="245">
        <v>9777265.583333334</v>
      </c>
      <c r="F129" s="243">
        <v>1980</v>
      </c>
      <c r="G129" s="243">
        <v>5</v>
      </c>
      <c r="H129" s="240"/>
    </row>
    <row r="130" spans="1:8" x14ac:dyDescent="0.25">
      <c r="A130" s="243">
        <f t="shared" si="3"/>
        <v>1980</v>
      </c>
      <c r="B130" s="243">
        <f t="shared" si="4"/>
        <v>6</v>
      </c>
      <c r="C130" s="245">
        <v>9807570.1666666679</v>
      </c>
      <c r="F130" s="243">
        <v>1980</v>
      </c>
      <c r="G130" s="243">
        <v>6</v>
      </c>
      <c r="H130" s="240"/>
    </row>
    <row r="131" spans="1:8" x14ac:dyDescent="0.25">
      <c r="A131" s="243">
        <f t="shared" si="3"/>
        <v>1980</v>
      </c>
      <c r="B131" s="243">
        <f t="shared" si="4"/>
        <v>7</v>
      </c>
      <c r="C131" s="245">
        <v>9837874.7500000019</v>
      </c>
      <c r="F131" s="243">
        <v>1980</v>
      </c>
      <c r="G131" s="243">
        <v>7</v>
      </c>
      <c r="H131" s="240"/>
    </row>
    <row r="132" spans="1:8" x14ac:dyDescent="0.25">
      <c r="A132" s="243">
        <f t="shared" si="3"/>
        <v>1980</v>
      </c>
      <c r="B132" s="243">
        <f t="shared" si="4"/>
        <v>8</v>
      </c>
      <c r="C132" s="245">
        <v>9868179.3333333358</v>
      </c>
      <c r="F132" s="243">
        <v>1980</v>
      </c>
      <c r="G132" s="243">
        <v>8</v>
      </c>
      <c r="H132" s="240"/>
    </row>
    <row r="133" spans="1:8" x14ac:dyDescent="0.25">
      <c r="A133" s="243">
        <f t="shared" si="3"/>
        <v>1980</v>
      </c>
      <c r="B133" s="243">
        <f t="shared" si="4"/>
        <v>9</v>
      </c>
      <c r="C133" s="245">
        <v>9898483.9166666698</v>
      </c>
      <c r="F133" s="243">
        <v>1980</v>
      </c>
      <c r="G133" s="243">
        <v>9</v>
      </c>
      <c r="H133" s="240"/>
    </row>
    <row r="134" spans="1:8" x14ac:dyDescent="0.25">
      <c r="A134" s="243">
        <f t="shared" si="3"/>
        <v>1980</v>
      </c>
      <c r="B134" s="243">
        <f t="shared" si="4"/>
        <v>10</v>
      </c>
      <c r="C134" s="245">
        <v>9928788.5000000037</v>
      </c>
      <c r="F134" s="243">
        <v>1980</v>
      </c>
      <c r="G134" s="243">
        <v>10</v>
      </c>
      <c r="H134" s="240"/>
    </row>
    <row r="135" spans="1:8" x14ac:dyDescent="0.25">
      <c r="A135" s="243">
        <f t="shared" si="3"/>
        <v>1980</v>
      </c>
      <c r="B135" s="243">
        <f t="shared" si="4"/>
        <v>11</v>
      </c>
      <c r="C135" s="245">
        <v>9959093.0833333377</v>
      </c>
      <c r="F135" s="243">
        <v>1980</v>
      </c>
      <c r="G135" s="243">
        <v>11</v>
      </c>
      <c r="H135" s="240"/>
    </row>
    <row r="136" spans="1:8" x14ac:dyDescent="0.25">
      <c r="A136" s="243">
        <f t="shared" si="3"/>
        <v>1980</v>
      </c>
      <c r="B136" s="243">
        <f t="shared" si="4"/>
        <v>12</v>
      </c>
      <c r="C136" s="245">
        <v>9989397.6666666716</v>
      </c>
      <c r="D136" s="222">
        <f>AVERAGE(C125:C136)</f>
        <v>9822513.0000000019</v>
      </c>
      <c r="E136" s="222"/>
      <c r="F136" s="243">
        <v>1980</v>
      </c>
      <c r="G136" s="243">
        <v>12</v>
      </c>
      <c r="H136" s="240"/>
    </row>
    <row r="137" spans="1:8" x14ac:dyDescent="0.25">
      <c r="A137" s="243">
        <f t="shared" si="3"/>
        <v>1981</v>
      </c>
      <c r="B137" s="243">
        <f t="shared" si="4"/>
        <v>1</v>
      </c>
      <c r="C137" s="245">
        <v>10019702.250000006</v>
      </c>
      <c r="F137" s="243">
        <v>1981</v>
      </c>
      <c r="G137" s="243">
        <v>1</v>
      </c>
      <c r="H137" s="240"/>
    </row>
    <row r="138" spans="1:8" x14ac:dyDescent="0.25">
      <c r="A138" s="243">
        <f t="shared" si="3"/>
        <v>1981</v>
      </c>
      <c r="B138" s="243">
        <f t="shared" si="4"/>
        <v>2</v>
      </c>
      <c r="C138" s="245">
        <v>10050006.83333334</v>
      </c>
      <c r="F138" s="243">
        <v>1981</v>
      </c>
      <c r="G138" s="243">
        <v>2</v>
      </c>
      <c r="H138" s="240"/>
    </row>
    <row r="139" spans="1:8" x14ac:dyDescent="0.25">
      <c r="A139" s="243">
        <f t="shared" si="3"/>
        <v>1981</v>
      </c>
      <c r="B139" s="243">
        <f t="shared" si="4"/>
        <v>3</v>
      </c>
      <c r="C139" s="245">
        <v>10080311.416666673</v>
      </c>
      <c r="F139" s="243">
        <v>1981</v>
      </c>
      <c r="G139" s="243">
        <v>3</v>
      </c>
      <c r="H139" s="240"/>
    </row>
    <row r="140" spans="1:8" x14ac:dyDescent="0.25">
      <c r="A140" s="243">
        <f t="shared" si="3"/>
        <v>1981</v>
      </c>
      <c r="B140" s="243">
        <f t="shared" si="4"/>
        <v>4</v>
      </c>
      <c r="C140" s="245">
        <v>10110616</v>
      </c>
      <c r="F140" s="243">
        <v>1981</v>
      </c>
      <c r="G140" s="243">
        <v>4</v>
      </c>
      <c r="H140" s="240"/>
    </row>
    <row r="141" spans="1:8" x14ac:dyDescent="0.25">
      <c r="A141" s="243">
        <f t="shared" si="3"/>
        <v>1981</v>
      </c>
      <c r="B141" s="243">
        <f t="shared" si="4"/>
        <v>5</v>
      </c>
      <c r="C141" s="245">
        <v>10135046.166666666</v>
      </c>
      <c r="F141" s="243">
        <v>1981</v>
      </c>
      <c r="G141" s="243">
        <v>5</v>
      </c>
      <c r="H141" s="240"/>
    </row>
    <row r="142" spans="1:8" x14ac:dyDescent="0.25">
      <c r="A142" s="243">
        <f t="shared" si="3"/>
        <v>1981</v>
      </c>
      <c r="B142" s="243">
        <f t="shared" si="4"/>
        <v>6</v>
      </c>
      <c r="C142" s="245">
        <v>10159476.333333332</v>
      </c>
      <c r="F142" s="243">
        <v>1981</v>
      </c>
      <c r="G142" s="243">
        <v>6</v>
      </c>
      <c r="H142" s="240"/>
    </row>
    <row r="143" spans="1:8" x14ac:dyDescent="0.25">
      <c r="A143" s="243">
        <f t="shared" si="3"/>
        <v>1981</v>
      </c>
      <c r="B143" s="243">
        <f t="shared" si="4"/>
        <v>7</v>
      </c>
      <c r="C143" s="245">
        <v>10183906.499999998</v>
      </c>
      <c r="F143" s="243">
        <v>1981</v>
      </c>
      <c r="G143" s="243">
        <v>7</v>
      </c>
      <c r="H143" s="240"/>
    </row>
    <row r="144" spans="1:8" x14ac:dyDescent="0.25">
      <c r="A144" s="243">
        <f t="shared" si="3"/>
        <v>1981</v>
      </c>
      <c r="B144" s="243">
        <f t="shared" si="4"/>
        <v>8</v>
      </c>
      <c r="C144" s="245">
        <v>10208336.666666664</v>
      </c>
      <c r="F144" s="243">
        <v>1981</v>
      </c>
      <c r="G144" s="243">
        <v>8</v>
      </c>
      <c r="H144" s="240"/>
    </row>
    <row r="145" spans="1:8" x14ac:dyDescent="0.25">
      <c r="A145" s="243">
        <f t="shared" ref="A145:A208" si="5">+A133+1</f>
        <v>1981</v>
      </c>
      <c r="B145" s="243">
        <f t="shared" ref="B145:B208" si="6">+B133</f>
        <v>9</v>
      </c>
      <c r="C145" s="245">
        <v>10232766.83333333</v>
      </c>
      <c r="F145" s="243">
        <v>1981</v>
      </c>
      <c r="G145" s="243">
        <v>9</v>
      </c>
      <c r="H145" s="240"/>
    </row>
    <row r="146" spans="1:8" x14ac:dyDescent="0.25">
      <c r="A146" s="243">
        <f t="shared" si="5"/>
        <v>1981</v>
      </c>
      <c r="B146" s="243">
        <f t="shared" si="6"/>
        <v>10</v>
      </c>
      <c r="C146" s="245">
        <v>10257196.999999996</v>
      </c>
      <c r="F146" s="243">
        <v>1981</v>
      </c>
      <c r="G146" s="243">
        <v>10</v>
      </c>
      <c r="H146" s="240"/>
    </row>
    <row r="147" spans="1:8" x14ac:dyDescent="0.25">
      <c r="A147" s="243">
        <f t="shared" si="5"/>
        <v>1981</v>
      </c>
      <c r="B147" s="243">
        <f t="shared" si="6"/>
        <v>11</v>
      </c>
      <c r="C147" s="245">
        <v>10281627.166666662</v>
      </c>
      <c r="F147" s="243">
        <v>1981</v>
      </c>
      <c r="G147" s="243">
        <v>11</v>
      </c>
      <c r="H147" s="240"/>
    </row>
    <row r="148" spans="1:8" x14ac:dyDescent="0.25">
      <c r="A148" s="243">
        <f t="shared" si="5"/>
        <v>1981</v>
      </c>
      <c r="B148" s="243">
        <f t="shared" si="6"/>
        <v>12</v>
      </c>
      <c r="C148" s="245">
        <v>10306057.333333328</v>
      </c>
      <c r="D148" s="222">
        <f>AVERAGE(C137:C148)</f>
        <v>10168754.208333334</v>
      </c>
      <c r="E148" s="222"/>
      <c r="F148" s="243">
        <v>1981</v>
      </c>
      <c r="G148" s="243">
        <v>12</v>
      </c>
      <c r="H148" s="240"/>
    </row>
    <row r="149" spans="1:8" x14ac:dyDescent="0.25">
      <c r="A149" s="243">
        <f t="shared" si="5"/>
        <v>1982</v>
      </c>
      <c r="B149" s="243">
        <f t="shared" si="6"/>
        <v>1</v>
      </c>
      <c r="C149" s="245">
        <v>10330487.499999994</v>
      </c>
      <c r="F149" s="243">
        <v>1982</v>
      </c>
      <c r="G149" s="243">
        <v>1</v>
      </c>
      <c r="H149" s="240"/>
    </row>
    <row r="150" spans="1:8" x14ac:dyDescent="0.25">
      <c r="A150" s="243">
        <f t="shared" si="5"/>
        <v>1982</v>
      </c>
      <c r="B150" s="243">
        <f t="shared" si="6"/>
        <v>2</v>
      </c>
      <c r="C150" s="245">
        <v>10354917.66666666</v>
      </c>
      <c r="F150" s="243">
        <v>1982</v>
      </c>
      <c r="G150" s="243">
        <v>2</v>
      </c>
      <c r="H150" s="240"/>
    </row>
    <row r="151" spans="1:8" x14ac:dyDescent="0.25">
      <c r="A151" s="243">
        <f t="shared" si="5"/>
        <v>1982</v>
      </c>
      <c r="B151" s="243">
        <f t="shared" si="6"/>
        <v>3</v>
      </c>
      <c r="C151" s="245">
        <v>10379347.833333327</v>
      </c>
      <c r="F151" s="243">
        <v>1982</v>
      </c>
      <c r="G151" s="243">
        <v>3</v>
      </c>
      <c r="H151" s="240"/>
    </row>
    <row r="152" spans="1:8" x14ac:dyDescent="0.25">
      <c r="A152" s="243">
        <f t="shared" si="5"/>
        <v>1982</v>
      </c>
      <c r="B152" s="243">
        <f t="shared" si="6"/>
        <v>4</v>
      </c>
      <c r="C152" s="245">
        <v>10403778</v>
      </c>
      <c r="F152" s="243">
        <v>1982</v>
      </c>
      <c r="G152" s="243">
        <v>4</v>
      </c>
      <c r="H152" s="240"/>
    </row>
    <row r="153" spans="1:8" x14ac:dyDescent="0.25">
      <c r="A153" s="243">
        <f t="shared" si="5"/>
        <v>1982</v>
      </c>
      <c r="B153" s="243">
        <f t="shared" si="6"/>
        <v>5</v>
      </c>
      <c r="C153" s="245">
        <v>10426671</v>
      </c>
      <c r="F153" s="243">
        <v>1982</v>
      </c>
      <c r="G153" s="243">
        <v>5</v>
      </c>
      <c r="H153" s="240"/>
    </row>
    <row r="154" spans="1:8" x14ac:dyDescent="0.25">
      <c r="A154" s="243">
        <f t="shared" si="5"/>
        <v>1982</v>
      </c>
      <c r="B154" s="243">
        <f t="shared" si="6"/>
        <v>6</v>
      </c>
      <c r="C154" s="245">
        <v>10449564</v>
      </c>
      <c r="F154" s="243">
        <v>1982</v>
      </c>
      <c r="G154" s="243">
        <v>6</v>
      </c>
      <c r="H154" s="240"/>
    </row>
    <row r="155" spans="1:8" x14ac:dyDescent="0.25">
      <c r="A155" s="243">
        <f t="shared" si="5"/>
        <v>1982</v>
      </c>
      <c r="B155" s="243">
        <f t="shared" si="6"/>
        <v>7</v>
      </c>
      <c r="C155" s="245">
        <v>10472457</v>
      </c>
      <c r="F155" s="243">
        <v>1982</v>
      </c>
      <c r="G155" s="243">
        <v>7</v>
      </c>
      <c r="H155" s="240"/>
    </row>
    <row r="156" spans="1:8" x14ac:dyDescent="0.25">
      <c r="A156" s="243">
        <f t="shared" si="5"/>
        <v>1982</v>
      </c>
      <c r="B156" s="243">
        <f t="shared" si="6"/>
        <v>8</v>
      </c>
      <c r="C156" s="245">
        <v>10495350</v>
      </c>
      <c r="F156" s="243">
        <v>1982</v>
      </c>
      <c r="G156" s="243">
        <v>8</v>
      </c>
      <c r="H156" s="240"/>
    </row>
    <row r="157" spans="1:8" x14ac:dyDescent="0.25">
      <c r="A157" s="243">
        <f t="shared" si="5"/>
        <v>1982</v>
      </c>
      <c r="B157" s="243">
        <f t="shared" si="6"/>
        <v>9</v>
      </c>
      <c r="C157" s="245">
        <v>10518243</v>
      </c>
      <c r="F157" s="243">
        <v>1982</v>
      </c>
      <c r="G157" s="243">
        <v>9</v>
      </c>
      <c r="H157" s="240"/>
    </row>
    <row r="158" spans="1:8" x14ac:dyDescent="0.25">
      <c r="A158" s="243">
        <f t="shared" si="5"/>
        <v>1982</v>
      </c>
      <c r="B158" s="243">
        <f t="shared" si="6"/>
        <v>10</v>
      </c>
      <c r="C158" s="245">
        <v>10541136</v>
      </c>
      <c r="F158" s="243">
        <v>1982</v>
      </c>
      <c r="G158" s="243">
        <v>10</v>
      </c>
      <c r="H158" s="240"/>
    </row>
    <row r="159" spans="1:8" x14ac:dyDescent="0.25">
      <c r="A159" s="243">
        <f t="shared" si="5"/>
        <v>1982</v>
      </c>
      <c r="B159" s="243">
        <f t="shared" si="6"/>
        <v>11</v>
      </c>
      <c r="C159" s="245">
        <v>10564029</v>
      </c>
      <c r="F159" s="243">
        <v>1982</v>
      </c>
      <c r="G159" s="243">
        <v>11</v>
      </c>
      <c r="H159" s="240"/>
    </row>
    <row r="160" spans="1:8" x14ac:dyDescent="0.25">
      <c r="A160" s="243">
        <f t="shared" si="5"/>
        <v>1982</v>
      </c>
      <c r="B160" s="243">
        <f t="shared" si="6"/>
        <v>12</v>
      </c>
      <c r="C160" s="245">
        <v>10586922</v>
      </c>
      <c r="D160" s="222">
        <f>AVERAGE(C149:C160)</f>
        <v>10460241.916666666</v>
      </c>
      <c r="E160" s="222"/>
      <c r="F160" s="243">
        <v>1982</v>
      </c>
      <c r="G160" s="243">
        <v>12</v>
      </c>
      <c r="H160" s="240"/>
    </row>
    <row r="161" spans="1:8" x14ac:dyDescent="0.25">
      <c r="A161" s="243">
        <f t="shared" si="5"/>
        <v>1983</v>
      </c>
      <c r="B161" s="243">
        <f t="shared" si="6"/>
        <v>1</v>
      </c>
      <c r="C161" s="245">
        <v>10609815</v>
      </c>
      <c r="F161" s="243">
        <v>1983</v>
      </c>
      <c r="G161" s="243">
        <v>1</v>
      </c>
      <c r="H161" s="240"/>
    </row>
    <row r="162" spans="1:8" x14ac:dyDescent="0.25">
      <c r="A162" s="243">
        <f t="shared" si="5"/>
        <v>1983</v>
      </c>
      <c r="B162" s="243">
        <f t="shared" si="6"/>
        <v>2</v>
      </c>
      <c r="C162" s="245">
        <v>10632708</v>
      </c>
      <c r="F162" s="243">
        <v>1983</v>
      </c>
      <c r="G162" s="243">
        <v>2</v>
      </c>
      <c r="H162" s="240"/>
    </row>
    <row r="163" spans="1:8" x14ac:dyDescent="0.25">
      <c r="A163" s="243">
        <f t="shared" si="5"/>
        <v>1983</v>
      </c>
      <c r="B163" s="243">
        <f t="shared" si="6"/>
        <v>3</v>
      </c>
      <c r="C163" s="245">
        <v>10655601</v>
      </c>
      <c r="F163" s="243">
        <v>1983</v>
      </c>
      <c r="G163" s="243">
        <v>3</v>
      </c>
      <c r="H163" s="240"/>
    </row>
    <row r="164" spans="1:8" x14ac:dyDescent="0.25">
      <c r="A164" s="243">
        <f t="shared" si="5"/>
        <v>1983</v>
      </c>
      <c r="B164" s="243">
        <f t="shared" si="6"/>
        <v>4</v>
      </c>
      <c r="C164" s="245">
        <v>10678494</v>
      </c>
      <c r="F164" s="243">
        <v>1983</v>
      </c>
      <c r="G164" s="243">
        <v>4</v>
      </c>
      <c r="H164" s="240"/>
    </row>
    <row r="165" spans="1:8" x14ac:dyDescent="0.25">
      <c r="A165" s="243">
        <f t="shared" si="5"/>
        <v>1983</v>
      </c>
      <c r="B165" s="243">
        <f t="shared" si="6"/>
        <v>5</v>
      </c>
      <c r="C165" s="245">
        <v>10702383.666666666</v>
      </c>
      <c r="F165" s="243">
        <v>1983</v>
      </c>
      <c r="G165" s="243">
        <v>5</v>
      </c>
      <c r="H165" s="240"/>
    </row>
    <row r="166" spans="1:8" x14ac:dyDescent="0.25">
      <c r="A166" s="243">
        <f t="shared" si="5"/>
        <v>1983</v>
      </c>
      <c r="B166" s="243">
        <f t="shared" si="6"/>
        <v>6</v>
      </c>
      <c r="C166" s="245">
        <v>10726273.333333332</v>
      </c>
      <c r="F166" s="243">
        <v>1983</v>
      </c>
      <c r="G166" s="243">
        <v>6</v>
      </c>
      <c r="H166" s="240"/>
    </row>
    <row r="167" spans="1:8" x14ac:dyDescent="0.25">
      <c r="A167" s="243">
        <f t="shared" si="5"/>
        <v>1983</v>
      </c>
      <c r="B167" s="243">
        <f t="shared" si="6"/>
        <v>7</v>
      </c>
      <c r="C167" s="245">
        <v>10750162.999999998</v>
      </c>
      <c r="F167" s="243">
        <v>1983</v>
      </c>
      <c r="G167" s="243">
        <v>7</v>
      </c>
      <c r="H167" s="240"/>
    </row>
    <row r="168" spans="1:8" x14ac:dyDescent="0.25">
      <c r="A168" s="243">
        <f t="shared" si="5"/>
        <v>1983</v>
      </c>
      <c r="B168" s="243">
        <f t="shared" si="6"/>
        <v>8</v>
      </c>
      <c r="C168" s="245">
        <v>10774052.666666664</v>
      </c>
      <c r="F168" s="243">
        <v>1983</v>
      </c>
      <c r="G168" s="243">
        <v>8</v>
      </c>
      <c r="H168" s="240"/>
    </row>
    <row r="169" spans="1:8" x14ac:dyDescent="0.25">
      <c r="A169" s="243">
        <f t="shared" si="5"/>
        <v>1983</v>
      </c>
      <c r="B169" s="243">
        <f t="shared" si="6"/>
        <v>9</v>
      </c>
      <c r="C169" s="245">
        <v>10797942.33333333</v>
      </c>
      <c r="F169" s="243">
        <v>1983</v>
      </c>
      <c r="G169" s="243">
        <v>9</v>
      </c>
      <c r="H169" s="240"/>
    </row>
    <row r="170" spans="1:8" x14ac:dyDescent="0.25">
      <c r="A170" s="243">
        <f t="shared" si="5"/>
        <v>1983</v>
      </c>
      <c r="B170" s="243">
        <f t="shared" si="6"/>
        <v>10</v>
      </c>
      <c r="C170" s="245">
        <v>10821831.999999996</v>
      </c>
      <c r="F170" s="243">
        <v>1983</v>
      </c>
      <c r="G170" s="243">
        <v>10</v>
      </c>
      <c r="H170" s="240"/>
    </row>
    <row r="171" spans="1:8" x14ac:dyDescent="0.25">
      <c r="A171" s="243">
        <f t="shared" si="5"/>
        <v>1983</v>
      </c>
      <c r="B171" s="243">
        <f t="shared" si="6"/>
        <v>11</v>
      </c>
      <c r="C171" s="245">
        <v>10845721.666666662</v>
      </c>
      <c r="F171" s="243">
        <v>1983</v>
      </c>
      <c r="G171" s="243">
        <v>11</v>
      </c>
      <c r="H171" s="240"/>
    </row>
    <row r="172" spans="1:8" x14ac:dyDescent="0.25">
      <c r="A172" s="243">
        <f t="shared" si="5"/>
        <v>1983</v>
      </c>
      <c r="B172" s="243">
        <f t="shared" si="6"/>
        <v>12</v>
      </c>
      <c r="C172" s="245">
        <v>10869611.333333328</v>
      </c>
      <c r="D172" s="222">
        <f>AVERAGE(C161:C172)</f>
        <v>10738716.499999998</v>
      </c>
      <c r="E172" s="222"/>
      <c r="F172" s="243">
        <v>1983</v>
      </c>
      <c r="G172" s="243">
        <v>12</v>
      </c>
      <c r="H172" s="240"/>
    </row>
    <row r="173" spans="1:8" x14ac:dyDescent="0.25">
      <c r="A173" s="243">
        <f t="shared" si="5"/>
        <v>1984</v>
      </c>
      <c r="B173" s="243">
        <f t="shared" si="6"/>
        <v>1</v>
      </c>
      <c r="C173" s="245">
        <v>10893500.999999994</v>
      </c>
      <c r="F173" s="243">
        <v>1984</v>
      </c>
      <c r="G173" s="243">
        <v>1</v>
      </c>
      <c r="H173" s="240"/>
    </row>
    <row r="174" spans="1:8" x14ac:dyDescent="0.25">
      <c r="A174" s="243">
        <f t="shared" si="5"/>
        <v>1984</v>
      </c>
      <c r="B174" s="243">
        <f t="shared" si="6"/>
        <v>2</v>
      </c>
      <c r="C174" s="245">
        <v>10917390.66666666</v>
      </c>
      <c r="F174" s="243">
        <v>1984</v>
      </c>
      <c r="G174" s="243">
        <v>2</v>
      </c>
      <c r="H174" s="240"/>
    </row>
    <row r="175" spans="1:8" x14ac:dyDescent="0.25">
      <c r="A175" s="243">
        <f t="shared" si="5"/>
        <v>1984</v>
      </c>
      <c r="B175" s="243">
        <f t="shared" si="6"/>
        <v>3</v>
      </c>
      <c r="C175" s="245">
        <v>10941280.333333327</v>
      </c>
      <c r="F175" s="243">
        <v>1984</v>
      </c>
      <c r="G175" s="243">
        <v>3</v>
      </c>
      <c r="H175" s="240"/>
    </row>
    <row r="176" spans="1:8" x14ac:dyDescent="0.25">
      <c r="A176" s="243">
        <f t="shared" si="5"/>
        <v>1984</v>
      </c>
      <c r="B176" s="243">
        <f t="shared" si="6"/>
        <v>4</v>
      </c>
      <c r="C176" s="245">
        <v>10965170</v>
      </c>
      <c r="F176" s="243">
        <v>1984</v>
      </c>
      <c r="G176" s="243">
        <v>4</v>
      </c>
      <c r="H176" s="240"/>
    </row>
    <row r="177" spans="1:8" x14ac:dyDescent="0.25">
      <c r="A177" s="243">
        <f t="shared" si="5"/>
        <v>1984</v>
      </c>
      <c r="B177" s="243">
        <f t="shared" si="6"/>
        <v>5</v>
      </c>
      <c r="C177" s="245">
        <v>10990766.416666666</v>
      </c>
      <c r="F177" s="243">
        <v>1984</v>
      </c>
      <c r="G177" s="243">
        <v>5</v>
      </c>
      <c r="H177" s="240"/>
    </row>
    <row r="178" spans="1:8" x14ac:dyDescent="0.25">
      <c r="A178" s="243">
        <f t="shared" si="5"/>
        <v>1984</v>
      </c>
      <c r="B178" s="243">
        <f t="shared" si="6"/>
        <v>6</v>
      </c>
      <c r="C178" s="245">
        <v>11016362.833333332</v>
      </c>
      <c r="F178" s="243">
        <v>1984</v>
      </c>
      <c r="G178" s="243">
        <v>6</v>
      </c>
      <c r="H178" s="240"/>
    </row>
    <row r="179" spans="1:8" x14ac:dyDescent="0.25">
      <c r="A179" s="243">
        <f t="shared" si="5"/>
        <v>1984</v>
      </c>
      <c r="B179" s="243">
        <f t="shared" si="6"/>
        <v>7</v>
      </c>
      <c r="C179" s="245">
        <v>11041959.249999998</v>
      </c>
      <c r="F179" s="243">
        <v>1984</v>
      </c>
      <c r="G179" s="243">
        <v>7</v>
      </c>
      <c r="H179" s="240"/>
    </row>
    <row r="180" spans="1:8" x14ac:dyDescent="0.25">
      <c r="A180" s="243">
        <f t="shared" si="5"/>
        <v>1984</v>
      </c>
      <c r="B180" s="243">
        <f t="shared" si="6"/>
        <v>8</v>
      </c>
      <c r="C180" s="245">
        <v>11067555.666666664</v>
      </c>
      <c r="F180" s="243">
        <v>1984</v>
      </c>
      <c r="G180" s="243">
        <v>8</v>
      </c>
      <c r="H180" s="240"/>
    </row>
    <row r="181" spans="1:8" x14ac:dyDescent="0.25">
      <c r="A181" s="243">
        <f t="shared" si="5"/>
        <v>1984</v>
      </c>
      <c r="B181" s="243">
        <f t="shared" si="6"/>
        <v>9</v>
      </c>
      <c r="C181" s="245">
        <v>11093152.08333333</v>
      </c>
      <c r="F181" s="243">
        <v>1984</v>
      </c>
      <c r="G181" s="243">
        <v>9</v>
      </c>
      <c r="H181" s="240"/>
    </row>
    <row r="182" spans="1:8" x14ac:dyDescent="0.25">
      <c r="A182" s="243">
        <f t="shared" si="5"/>
        <v>1984</v>
      </c>
      <c r="B182" s="243">
        <f t="shared" si="6"/>
        <v>10</v>
      </c>
      <c r="C182" s="245">
        <v>11118748.499999996</v>
      </c>
      <c r="F182" s="243">
        <v>1984</v>
      </c>
      <c r="G182" s="243">
        <v>10</v>
      </c>
      <c r="H182" s="240"/>
    </row>
    <row r="183" spans="1:8" x14ac:dyDescent="0.25">
      <c r="A183" s="243">
        <f t="shared" si="5"/>
        <v>1984</v>
      </c>
      <c r="B183" s="243">
        <f t="shared" si="6"/>
        <v>11</v>
      </c>
      <c r="C183" s="245">
        <v>11144344.916666662</v>
      </c>
      <c r="F183" s="243">
        <v>1984</v>
      </c>
      <c r="G183" s="243">
        <v>11</v>
      </c>
      <c r="H183" s="240"/>
    </row>
    <row r="184" spans="1:8" x14ac:dyDescent="0.25">
      <c r="A184" s="243">
        <f t="shared" si="5"/>
        <v>1984</v>
      </c>
      <c r="B184" s="243">
        <f t="shared" si="6"/>
        <v>12</v>
      </c>
      <c r="C184" s="245">
        <v>11169941.333333328</v>
      </c>
      <c r="D184" s="222">
        <f>AVERAGE(C173:C184)</f>
        <v>11030014.416666664</v>
      </c>
      <c r="E184" s="222"/>
      <c r="F184" s="243">
        <v>1984</v>
      </c>
      <c r="G184" s="243">
        <v>12</v>
      </c>
      <c r="H184" s="240"/>
    </row>
    <row r="185" spans="1:8" x14ac:dyDescent="0.25">
      <c r="A185" s="243">
        <f t="shared" si="5"/>
        <v>1985</v>
      </c>
      <c r="B185" s="243">
        <f t="shared" si="6"/>
        <v>1</v>
      </c>
      <c r="C185" s="245">
        <v>11195537.749999994</v>
      </c>
      <c r="F185" s="243">
        <v>1985</v>
      </c>
      <c r="G185" s="243">
        <v>1</v>
      </c>
      <c r="H185" s="240"/>
    </row>
    <row r="186" spans="1:8" x14ac:dyDescent="0.25">
      <c r="A186" s="243">
        <f t="shared" si="5"/>
        <v>1985</v>
      </c>
      <c r="B186" s="243">
        <f t="shared" si="6"/>
        <v>2</v>
      </c>
      <c r="C186" s="245">
        <v>11221134.16666666</v>
      </c>
      <c r="F186" s="243">
        <v>1985</v>
      </c>
      <c r="G186" s="243">
        <v>2</v>
      </c>
      <c r="H186" s="240"/>
    </row>
    <row r="187" spans="1:8" x14ac:dyDescent="0.25">
      <c r="A187" s="243">
        <f t="shared" si="5"/>
        <v>1985</v>
      </c>
      <c r="B187" s="243">
        <f t="shared" si="6"/>
        <v>3</v>
      </c>
      <c r="C187" s="245">
        <v>11246730.583333327</v>
      </c>
      <c r="F187" s="243">
        <v>1985</v>
      </c>
      <c r="G187" s="243">
        <v>3</v>
      </c>
      <c r="H187" s="240"/>
    </row>
    <row r="188" spans="1:8" x14ac:dyDescent="0.25">
      <c r="A188" s="243">
        <f t="shared" si="5"/>
        <v>1985</v>
      </c>
      <c r="B188" s="243">
        <f t="shared" si="6"/>
        <v>4</v>
      </c>
      <c r="C188" s="245">
        <v>11272327</v>
      </c>
      <c r="F188" s="243">
        <v>1985</v>
      </c>
      <c r="G188" s="243">
        <v>4</v>
      </c>
      <c r="H188" s="240"/>
    </row>
    <row r="189" spans="1:8" x14ac:dyDescent="0.25">
      <c r="A189" s="243">
        <f t="shared" si="5"/>
        <v>1985</v>
      </c>
      <c r="B189" s="243">
        <f t="shared" si="6"/>
        <v>5</v>
      </c>
      <c r="C189" s="245">
        <v>11298568</v>
      </c>
      <c r="F189" s="243">
        <v>1985</v>
      </c>
      <c r="G189" s="243">
        <v>5</v>
      </c>
      <c r="H189" s="240"/>
    </row>
    <row r="190" spans="1:8" x14ac:dyDescent="0.25">
      <c r="A190" s="243">
        <f t="shared" si="5"/>
        <v>1985</v>
      </c>
      <c r="B190" s="243">
        <f t="shared" si="6"/>
        <v>6</v>
      </c>
      <c r="C190" s="245">
        <v>11324809</v>
      </c>
      <c r="F190" s="243">
        <v>1985</v>
      </c>
      <c r="G190" s="243">
        <v>6</v>
      </c>
      <c r="H190" s="240"/>
    </row>
    <row r="191" spans="1:8" x14ac:dyDescent="0.25">
      <c r="A191" s="243">
        <f t="shared" si="5"/>
        <v>1985</v>
      </c>
      <c r="B191" s="243">
        <f t="shared" si="6"/>
        <v>7</v>
      </c>
      <c r="C191" s="245">
        <v>11351050</v>
      </c>
      <c r="F191" s="243">
        <v>1985</v>
      </c>
      <c r="G191" s="243">
        <v>7</v>
      </c>
      <c r="H191" s="240"/>
    </row>
    <row r="192" spans="1:8" x14ac:dyDescent="0.25">
      <c r="A192" s="243">
        <f t="shared" si="5"/>
        <v>1985</v>
      </c>
      <c r="B192" s="243">
        <f t="shared" si="6"/>
        <v>8</v>
      </c>
      <c r="C192" s="245">
        <v>11377291</v>
      </c>
      <c r="F192" s="243">
        <v>1985</v>
      </c>
      <c r="G192" s="243">
        <v>8</v>
      </c>
      <c r="H192" s="240"/>
    </row>
    <row r="193" spans="1:8" x14ac:dyDescent="0.25">
      <c r="A193" s="243">
        <f t="shared" si="5"/>
        <v>1985</v>
      </c>
      <c r="B193" s="243">
        <f t="shared" si="6"/>
        <v>9</v>
      </c>
      <c r="C193" s="245">
        <v>11403532</v>
      </c>
      <c r="F193" s="243">
        <v>1985</v>
      </c>
      <c r="G193" s="243">
        <v>9</v>
      </c>
      <c r="H193" s="240"/>
    </row>
    <row r="194" spans="1:8" x14ac:dyDescent="0.25">
      <c r="A194" s="243">
        <f t="shared" si="5"/>
        <v>1985</v>
      </c>
      <c r="B194" s="243">
        <f t="shared" si="6"/>
        <v>10</v>
      </c>
      <c r="C194" s="245">
        <v>11429773</v>
      </c>
      <c r="F194" s="243">
        <v>1985</v>
      </c>
      <c r="G194" s="243">
        <v>10</v>
      </c>
      <c r="H194" s="240"/>
    </row>
    <row r="195" spans="1:8" x14ac:dyDescent="0.25">
      <c r="A195" s="243">
        <f t="shared" si="5"/>
        <v>1985</v>
      </c>
      <c r="B195" s="243">
        <f t="shared" si="6"/>
        <v>11</v>
      </c>
      <c r="C195" s="245">
        <v>11456014</v>
      </c>
      <c r="F195" s="243">
        <v>1985</v>
      </c>
      <c r="G195" s="243">
        <v>11</v>
      </c>
      <c r="H195" s="240"/>
    </row>
    <row r="196" spans="1:8" x14ac:dyDescent="0.25">
      <c r="A196" s="243">
        <f t="shared" si="5"/>
        <v>1985</v>
      </c>
      <c r="B196" s="243">
        <f t="shared" si="6"/>
        <v>12</v>
      </c>
      <c r="C196" s="245">
        <v>11482255</v>
      </c>
      <c r="D196" s="222">
        <f>AVERAGE(C185:C196)</f>
        <v>11338251.791666666</v>
      </c>
      <c r="E196" s="222"/>
      <c r="F196" s="243">
        <v>1985</v>
      </c>
      <c r="G196" s="243">
        <v>12</v>
      </c>
      <c r="H196" s="240"/>
    </row>
    <row r="197" spans="1:8" x14ac:dyDescent="0.25">
      <c r="A197" s="243">
        <f t="shared" si="5"/>
        <v>1986</v>
      </c>
      <c r="B197" s="243">
        <f t="shared" si="6"/>
        <v>1</v>
      </c>
      <c r="C197" s="245">
        <v>11508496</v>
      </c>
      <c r="F197" s="243">
        <v>1986</v>
      </c>
      <c r="G197" s="243">
        <v>1</v>
      </c>
      <c r="H197" s="240"/>
    </row>
    <row r="198" spans="1:8" x14ac:dyDescent="0.25">
      <c r="A198" s="243">
        <f t="shared" si="5"/>
        <v>1986</v>
      </c>
      <c r="B198" s="243">
        <f t="shared" si="6"/>
        <v>2</v>
      </c>
      <c r="C198" s="245">
        <v>11534737</v>
      </c>
      <c r="F198" s="243">
        <v>1986</v>
      </c>
      <c r="G198" s="243">
        <v>2</v>
      </c>
      <c r="H198" s="240"/>
    </row>
    <row r="199" spans="1:8" x14ac:dyDescent="0.25">
      <c r="A199" s="243">
        <f t="shared" si="5"/>
        <v>1986</v>
      </c>
      <c r="B199" s="243">
        <f t="shared" si="6"/>
        <v>3</v>
      </c>
      <c r="C199" s="245">
        <v>11560978</v>
      </c>
      <c r="F199" s="243">
        <v>1986</v>
      </c>
      <c r="G199" s="243">
        <v>3</v>
      </c>
      <c r="H199" s="240"/>
    </row>
    <row r="200" spans="1:8" x14ac:dyDescent="0.25">
      <c r="A200" s="243">
        <f t="shared" si="5"/>
        <v>1986</v>
      </c>
      <c r="B200" s="243">
        <f t="shared" si="6"/>
        <v>4</v>
      </c>
      <c r="C200" s="245">
        <v>11587219</v>
      </c>
      <c r="F200" s="243">
        <v>1986</v>
      </c>
      <c r="G200" s="243">
        <v>4</v>
      </c>
      <c r="H200" s="240"/>
    </row>
    <row r="201" spans="1:8" x14ac:dyDescent="0.25">
      <c r="A201" s="243">
        <f t="shared" si="5"/>
        <v>1986</v>
      </c>
      <c r="B201" s="243">
        <f t="shared" si="6"/>
        <v>5</v>
      </c>
      <c r="C201" s="245">
        <v>11614648.833333334</v>
      </c>
      <c r="F201" s="243">
        <v>1986</v>
      </c>
      <c r="G201" s="243">
        <v>5</v>
      </c>
      <c r="H201" s="240"/>
    </row>
    <row r="202" spans="1:8" x14ac:dyDescent="0.25">
      <c r="A202" s="243">
        <f t="shared" si="5"/>
        <v>1986</v>
      </c>
      <c r="B202" s="243">
        <f t="shared" si="6"/>
        <v>6</v>
      </c>
      <c r="C202" s="245">
        <v>11642078.666666668</v>
      </c>
      <c r="F202" s="243">
        <v>1986</v>
      </c>
      <c r="G202" s="243">
        <v>6</v>
      </c>
      <c r="H202" s="240"/>
    </row>
    <row r="203" spans="1:8" x14ac:dyDescent="0.25">
      <c r="A203" s="243">
        <f t="shared" si="5"/>
        <v>1986</v>
      </c>
      <c r="B203" s="243">
        <f t="shared" si="6"/>
        <v>7</v>
      </c>
      <c r="C203" s="245">
        <v>11669508.500000002</v>
      </c>
      <c r="F203" s="243">
        <v>1986</v>
      </c>
      <c r="G203" s="243">
        <v>7</v>
      </c>
      <c r="H203" s="240"/>
    </row>
    <row r="204" spans="1:8" x14ac:dyDescent="0.25">
      <c r="A204" s="243">
        <f t="shared" si="5"/>
        <v>1986</v>
      </c>
      <c r="B204" s="243">
        <f t="shared" si="6"/>
        <v>8</v>
      </c>
      <c r="C204" s="245">
        <v>11696938.333333336</v>
      </c>
      <c r="F204" s="243">
        <v>1986</v>
      </c>
      <c r="G204" s="243">
        <v>8</v>
      </c>
      <c r="H204" s="240"/>
    </row>
    <row r="205" spans="1:8" x14ac:dyDescent="0.25">
      <c r="A205" s="243">
        <f t="shared" si="5"/>
        <v>1986</v>
      </c>
      <c r="B205" s="243">
        <f t="shared" si="6"/>
        <v>9</v>
      </c>
      <c r="C205" s="245">
        <v>11724368.16666667</v>
      </c>
      <c r="F205" s="243">
        <v>1986</v>
      </c>
      <c r="G205" s="243">
        <v>9</v>
      </c>
      <c r="H205" s="240"/>
    </row>
    <row r="206" spans="1:8" x14ac:dyDescent="0.25">
      <c r="A206" s="243">
        <f t="shared" si="5"/>
        <v>1986</v>
      </c>
      <c r="B206" s="243">
        <f t="shared" si="6"/>
        <v>10</v>
      </c>
      <c r="C206" s="245">
        <v>11751798.000000004</v>
      </c>
      <c r="F206" s="243">
        <v>1986</v>
      </c>
      <c r="G206" s="243">
        <v>10</v>
      </c>
      <c r="H206" s="240"/>
    </row>
    <row r="207" spans="1:8" x14ac:dyDescent="0.25">
      <c r="A207" s="243">
        <f t="shared" si="5"/>
        <v>1986</v>
      </c>
      <c r="B207" s="243">
        <f t="shared" si="6"/>
        <v>11</v>
      </c>
      <c r="C207" s="245">
        <v>11779227.833333338</v>
      </c>
      <c r="F207" s="243">
        <v>1986</v>
      </c>
      <c r="G207" s="243">
        <v>11</v>
      </c>
      <c r="H207" s="240"/>
    </row>
    <row r="208" spans="1:8" x14ac:dyDescent="0.25">
      <c r="A208" s="243">
        <f t="shared" si="5"/>
        <v>1986</v>
      </c>
      <c r="B208" s="243">
        <f t="shared" si="6"/>
        <v>12</v>
      </c>
      <c r="C208" s="245">
        <v>11806657.666666672</v>
      </c>
      <c r="D208" s="222">
        <f>AVERAGE(C197:C208)</f>
        <v>11656388.000000002</v>
      </c>
      <c r="E208" s="222"/>
      <c r="F208" s="243">
        <v>1986</v>
      </c>
      <c r="G208" s="243">
        <v>12</v>
      </c>
      <c r="H208" s="240"/>
    </row>
    <row r="209" spans="1:8" x14ac:dyDescent="0.25">
      <c r="A209" s="243">
        <f t="shared" ref="A209:A244" si="7">+A197+1</f>
        <v>1987</v>
      </c>
      <c r="B209" s="243">
        <f t="shared" ref="B209:B244" si="8">+B197</f>
        <v>1</v>
      </c>
      <c r="C209" s="245">
        <v>11834087.500000006</v>
      </c>
      <c r="F209" s="243">
        <v>1987</v>
      </c>
      <c r="G209" s="243">
        <v>1</v>
      </c>
      <c r="H209" s="240"/>
    </row>
    <row r="210" spans="1:8" x14ac:dyDescent="0.25">
      <c r="A210" s="243">
        <f t="shared" si="7"/>
        <v>1987</v>
      </c>
      <c r="B210" s="243">
        <f t="shared" si="8"/>
        <v>2</v>
      </c>
      <c r="C210" s="245">
        <v>11861517.33333334</v>
      </c>
      <c r="F210" s="243">
        <v>1987</v>
      </c>
      <c r="G210" s="243">
        <v>2</v>
      </c>
      <c r="H210" s="240"/>
    </row>
    <row r="211" spans="1:8" x14ac:dyDescent="0.25">
      <c r="A211" s="243">
        <f t="shared" si="7"/>
        <v>1987</v>
      </c>
      <c r="B211" s="243">
        <f t="shared" si="8"/>
        <v>3</v>
      </c>
      <c r="C211" s="245">
        <v>11888947.166666673</v>
      </c>
      <c r="F211" s="243">
        <v>1987</v>
      </c>
      <c r="G211" s="243">
        <v>3</v>
      </c>
      <c r="H211" s="240"/>
    </row>
    <row r="212" spans="1:8" x14ac:dyDescent="0.25">
      <c r="A212" s="243">
        <f t="shared" si="7"/>
        <v>1987</v>
      </c>
      <c r="B212" s="243">
        <f t="shared" si="8"/>
        <v>4</v>
      </c>
      <c r="C212" s="245">
        <v>11916377</v>
      </c>
      <c r="F212" s="243">
        <v>1987</v>
      </c>
      <c r="G212" s="243">
        <v>4</v>
      </c>
      <c r="H212" s="240"/>
    </row>
    <row r="213" spans="1:8" x14ac:dyDescent="0.25">
      <c r="A213" s="243">
        <f t="shared" si="7"/>
        <v>1987</v>
      </c>
      <c r="B213" s="243">
        <f t="shared" si="8"/>
        <v>5</v>
      </c>
      <c r="C213" s="245">
        <v>11942618.083333334</v>
      </c>
      <c r="F213" s="243">
        <v>1987</v>
      </c>
      <c r="G213" s="243">
        <v>5</v>
      </c>
      <c r="H213" s="240"/>
    </row>
    <row r="214" spans="1:8" x14ac:dyDescent="0.25">
      <c r="A214" s="243">
        <f t="shared" si="7"/>
        <v>1987</v>
      </c>
      <c r="B214" s="243">
        <f t="shared" si="8"/>
        <v>6</v>
      </c>
      <c r="C214" s="245">
        <v>11968859.166666668</v>
      </c>
      <c r="F214" s="243">
        <v>1987</v>
      </c>
      <c r="G214" s="243">
        <v>6</v>
      </c>
      <c r="H214" s="240"/>
    </row>
    <row r="215" spans="1:8" x14ac:dyDescent="0.25">
      <c r="A215" s="243">
        <f t="shared" si="7"/>
        <v>1987</v>
      </c>
      <c r="B215" s="243">
        <f t="shared" si="8"/>
        <v>7</v>
      </c>
      <c r="C215" s="245">
        <v>11995100.250000002</v>
      </c>
      <c r="F215" s="243">
        <v>1987</v>
      </c>
      <c r="G215" s="243">
        <v>7</v>
      </c>
      <c r="H215" s="240"/>
    </row>
    <row r="216" spans="1:8" x14ac:dyDescent="0.25">
      <c r="A216" s="243">
        <f t="shared" si="7"/>
        <v>1987</v>
      </c>
      <c r="B216" s="243">
        <f t="shared" si="8"/>
        <v>8</v>
      </c>
      <c r="C216" s="245">
        <v>12021341.333333336</v>
      </c>
      <c r="F216" s="243">
        <v>1987</v>
      </c>
      <c r="G216" s="243">
        <v>8</v>
      </c>
      <c r="H216" s="240"/>
    </row>
    <row r="217" spans="1:8" x14ac:dyDescent="0.25">
      <c r="A217" s="243">
        <f t="shared" si="7"/>
        <v>1987</v>
      </c>
      <c r="B217" s="243">
        <f t="shared" si="8"/>
        <v>9</v>
      </c>
      <c r="C217" s="245">
        <v>12047582.41666667</v>
      </c>
      <c r="F217" s="243">
        <v>1987</v>
      </c>
      <c r="G217" s="243">
        <v>9</v>
      </c>
      <c r="H217" s="240"/>
    </row>
    <row r="218" spans="1:8" x14ac:dyDescent="0.25">
      <c r="A218" s="243">
        <f t="shared" si="7"/>
        <v>1987</v>
      </c>
      <c r="B218" s="243">
        <f t="shared" si="8"/>
        <v>10</v>
      </c>
      <c r="C218" s="245">
        <v>12073823.500000004</v>
      </c>
      <c r="F218" s="243">
        <v>1987</v>
      </c>
      <c r="G218" s="243">
        <v>10</v>
      </c>
      <c r="H218" s="240"/>
    </row>
    <row r="219" spans="1:8" x14ac:dyDescent="0.25">
      <c r="A219" s="243">
        <f t="shared" si="7"/>
        <v>1987</v>
      </c>
      <c r="B219" s="243">
        <f t="shared" si="8"/>
        <v>11</v>
      </c>
      <c r="C219" s="245">
        <v>12100064.583333338</v>
      </c>
      <c r="F219" s="243">
        <v>1987</v>
      </c>
      <c r="G219" s="243">
        <v>11</v>
      </c>
      <c r="H219" s="240"/>
    </row>
    <row r="220" spans="1:8" x14ac:dyDescent="0.25">
      <c r="A220" s="243">
        <f t="shared" si="7"/>
        <v>1987</v>
      </c>
      <c r="B220" s="243">
        <f t="shared" si="8"/>
        <v>12</v>
      </c>
      <c r="C220" s="245">
        <v>12126305.666666672</v>
      </c>
      <c r="D220" s="222">
        <f>AVERAGE(C209:C220)</f>
        <v>11981385.333333336</v>
      </c>
      <c r="E220" s="222"/>
      <c r="F220" s="243">
        <v>1987</v>
      </c>
      <c r="G220" s="243">
        <v>12</v>
      </c>
      <c r="H220" s="240"/>
    </row>
    <row r="221" spans="1:8" x14ac:dyDescent="0.25">
      <c r="A221" s="243">
        <f t="shared" si="7"/>
        <v>1988</v>
      </c>
      <c r="B221" s="243">
        <f t="shared" si="8"/>
        <v>1</v>
      </c>
      <c r="C221" s="245">
        <v>12152546.750000006</v>
      </c>
      <c r="F221" s="243">
        <v>1988</v>
      </c>
      <c r="G221" s="243">
        <v>1</v>
      </c>
      <c r="H221" s="240"/>
    </row>
    <row r="222" spans="1:8" x14ac:dyDescent="0.25">
      <c r="A222" s="243">
        <f t="shared" si="7"/>
        <v>1988</v>
      </c>
      <c r="B222" s="243">
        <f t="shared" si="8"/>
        <v>2</v>
      </c>
      <c r="C222" s="245">
        <v>12178787.83333334</v>
      </c>
      <c r="F222" s="243">
        <v>1988</v>
      </c>
      <c r="G222" s="243">
        <v>2</v>
      </c>
      <c r="H222" s="240"/>
    </row>
    <row r="223" spans="1:8" x14ac:dyDescent="0.25">
      <c r="A223" s="243">
        <f t="shared" si="7"/>
        <v>1988</v>
      </c>
      <c r="B223" s="243">
        <f t="shared" si="8"/>
        <v>3</v>
      </c>
      <c r="C223" s="245">
        <v>12205028.916666673</v>
      </c>
      <c r="F223" s="243">
        <v>1988</v>
      </c>
      <c r="G223" s="243">
        <v>3</v>
      </c>
      <c r="H223" s="240"/>
    </row>
    <row r="224" spans="1:8" x14ac:dyDescent="0.25">
      <c r="A224" s="243">
        <f t="shared" si="7"/>
        <v>1988</v>
      </c>
      <c r="B224" s="243">
        <f t="shared" si="8"/>
        <v>4</v>
      </c>
      <c r="C224" s="245">
        <v>12231270</v>
      </c>
      <c r="F224" s="243">
        <v>1988</v>
      </c>
      <c r="G224" s="243">
        <v>4</v>
      </c>
      <c r="H224" s="240"/>
    </row>
    <row r="225" spans="1:11" x14ac:dyDescent="0.25">
      <c r="A225" s="243">
        <f t="shared" si="7"/>
        <v>1988</v>
      </c>
      <c r="B225" s="243">
        <f t="shared" si="8"/>
        <v>5</v>
      </c>
      <c r="C225" s="245">
        <v>12257641.666666666</v>
      </c>
      <c r="F225" s="243">
        <v>1988</v>
      </c>
      <c r="G225" s="243">
        <v>5</v>
      </c>
      <c r="H225" s="240"/>
    </row>
    <row r="226" spans="1:11" x14ac:dyDescent="0.25">
      <c r="A226" s="243">
        <f t="shared" si="7"/>
        <v>1988</v>
      </c>
      <c r="B226" s="243">
        <f t="shared" si="8"/>
        <v>6</v>
      </c>
      <c r="C226" s="245">
        <v>12284013.333333332</v>
      </c>
      <c r="F226" s="243">
        <v>1988</v>
      </c>
      <c r="G226" s="243">
        <v>6</v>
      </c>
      <c r="H226" s="240"/>
    </row>
    <row r="227" spans="1:11" x14ac:dyDescent="0.25">
      <c r="A227" s="243">
        <f t="shared" si="7"/>
        <v>1988</v>
      </c>
      <c r="B227" s="243">
        <f t="shared" si="8"/>
        <v>7</v>
      </c>
      <c r="C227" s="245">
        <v>12310384.999999998</v>
      </c>
      <c r="F227" s="243">
        <v>1988</v>
      </c>
      <c r="G227" s="243">
        <v>7</v>
      </c>
      <c r="H227" s="240"/>
    </row>
    <row r="228" spans="1:11" x14ac:dyDescent="0.25">
      <c r="A228" s="243">
        <f t="shared" si="7"/>
        <v>1988</v>
      </c>
      <c r="B228" s="243">
        <f t="shared" si="8"/>
        <v>8</v>
      </c>
      <c r="C228" s="245">
        <v>12336756.666666664</v>
      </c>
      <c r="F228" s="243">
        <v>1988</v>
      </c>
      <c r="G228" s="243">
        <v>8</v>
      </c>
      <c r="H228" s="240"/>
    </row>
    <row r="229" spans="1:11" x14ac:dyDescent="0.25">
      <c r="A229" s="243">
        <f t="shared" si="7"/>
        <v>1988</v>
      </c>
      <c r="B229" s="243">
        <f t="shared" si="8"/>
        <v>9</v>
      </c>
      <c r="C229" s="245">
        <v>12363128.33333333</v>
      </c>
      <c r="F229" s="243">
        <v>1988</v>
      </c>
      <c r="G229" s="243">
        <v>9</v>
      </c>
      <c r="H229" s="240"/>
    </row>
    <row r="230" spans="1:11" x14ac:dyDescent="0.25">
      <c r="A230" s="243">
        <f t="shared" si="7"/>
        <v>1988</v>
      </c>
      <c r="B230" s="243">
        <f t="shared" si="8"/>
        <v>10</v>
      </c>
      <c r="C230" s="245">
        <v>12389499.999999996</v>
      </c>
      <c r="F230" s="243">
        <v>1988</v>
      </c>
      <c r="G230" s="243">
        <v>10</v>
      </c>
      <c r="H230" s="240"/>
    </row>
    <row r="231" spans="1:11" x14ac:dyDescent="0.25">
      <c r="A231" s="243">
        <f t="shared" si="7"/>
        <v>1988</v>
      </c>
      <c r="B231" s="243">
        <f t="shared" si="8"/>
        <v>11</v>
      </c>
      <c r="C231" s="245">
        <v>12415871.666666662</v>
      </c>
      <c r="F231" s="243">
        <v>1988</v>
      </c>
      <c r="G231" s="243">
        <v>11</v>
      </c>
      <c r="H231" s="240"/>
    </row>
    <row r="232" spans="1:11" x14ac:dyDescent="0.25">
      <c r="A232" s="243">
        <f t="shared" si="7"/>
        <v>1988</v>
      </c>
      <c r="B232" s="243">
        <f t="shared" si="8"/>
        <v>12</v>
      </c>
      <c r="C232" s="245">
        <v>12442243.333333328</v>
      </c>
      <c r="D232" s="222">
        <f>AVERAGE(C221:C232)</f>
        <v>12297264.458333334</v>
      </c>
      <c r="E232" s="222"/>
      <c r="F232" s="243">
        <v>1988</v>
      </c>
      <c r="G232" s="243">
        <v>12</v>
      </c>
      <c r="H232" s="240"/>
    </row>
    <row r="233" spans="1:11" x14ac:dyDescent="0.25">
      <c r="A233" s="243">
        <f t="shared" si="7"/>
        <v>1989</v>
      </c>
      <c r="B233" s="243">
        <f t="shared" si="8"/>
        <v>1</v>
      </c>
      <c r="C233" s="245">
        <v>12468614.999999994</v>
      </c>
      <c r="F233" s="243">
        <v>1989</v>
      </c>
      <c r="G233" s="243">
        <v>1</v>
      </c>
      <c r="H233" s="245">
        <v>12500006.326191146</v>
      </c>
      <c r="K233" s="222">
        <f t="shared" ref="K233:K235" si="9">+H233-C233</f>
        <v>31391.326191151515</v>
      </c>
    </row>
    <row r="234" spans="1:11" x14ac:dyDescent="0.25">
      <c r="A234" s="243">
        <f t="shared" si="7"/>
        <v>1989</v>
      </c>
      <c r="B234" s="243">
        <f t="shared" si="8"/>
        <v>2</v>
      </c>
      <c r="C234" s="245">
        <v>12494986.66666666</v>
      </c>
      <c r="F234" s="243">
        <v>1989</v>
      </c>
      <c r="G234" s="243">
        <v>2</v>
      </c>
      <c r="H234" s="245">
        <v>12531723.731105622</v>
      </c>
      <c r="K234" s="222">
        <f t="shared" si="9"/>
        <v>36737.064438961446</v>
      </c>
    </row>
    <row r="235" spans="1:11" x14ac:dyDescent="0.25">
      <c r="A235" s="243">
        <f t="shared" si="7"/>
        <v>1989</v>
      </c>
      <c r="B235" s="243">
        <f t="shared" si="8"/>
        <v>3</v>
      </c>
      <c r="C235" s="245">
        <v>12521358.333333327</v>
      </c>
      <c r="F235" s="243">
        <v>1989</v>
      </c>
      <c r="G235" s="243">
        <v>3</v>
      </c>
      <c r="H235" s="245">
        <v>12563441.136020098</v>
      </c>
      <c r="K235" s="222">
        <f t="shared" si="9"/>
        <v>42082.802686771378</v>
      </c>
    </row>
    <row r="236" spans="1:11" x14ac:dyDescent="0.25">
      <c r="A236" s="243">
        <f t="shared" si="7"/>
        <v>1989</v>
      </c>
      <c r="B236" s="243">
        <f t="shared" si="8"/>
        <v>4</v>
      </c>
      <c r="C236" s="245">
        <v>12547730</v>
      </c>
      <c r="F236" s="243">
        <v>1989</v>
      </c>
      <c r="G236" s="243">
        <v>4</v>
      </c>
      <c r="H236" s="245">
        <v>12595158.540934574</v>
      </c>
      <c r="J236" s="247"/>
      <c r="K236" s="222">
        <f>+H236-C236</f>
        <v>47428.540934573859</v>
      </c>
    </row>
    <row r="237" spans="1:11" x14ac:dyDescent="0.25">
      <c r="A237" s="243">
        <f t="shared" si="7"/>
        <v>1989</v>
      </c>
      <c r="B237" s="243">
        <f t="shared" si="8"/>
        <v>5</v>
      </c>
      <c r="C237" s="245">
        <v>12580258.416666666</v>
      </c>
      <c r="F237" s="243">
        <v>1989</v>
      </c>
      <c r="G237" s="243">
        <v>5</v>
      </c>
      <c r="H237" s="245">
        <v>12626875.94584905</v>
      </c>
      <c r="J237" s="247"/>
      <c r="K237" s="222">
        <f t="shared" ref="K237:K300" si="10">+H237-C237</f>
        <v>46617.529182383791</v>
      </c>
    </row>
    <row r="238" spans="1:11" x14ac:dyDescent="0.25">
      <c r="A238" s="243">
        <f t="shared" si="7"/>
        <v>1989</v>
      </c>
      <c r="B238" s="243">
        <f t="shared" si="8"/>
        <v>6</v>
      </c>
      <c r="C238" s="245">
        <v>12612786.833333332</v>
      </c>
      <c r="F238" s="243">
        <v>1989</v>
      </c>
      <c r="G238" s="243">
        <v>6</v>
      </c>
      <c r="H238" s="245">
        <v>12658593.350763526</v>
      </c>
      <c r="J238" s="247"/>
      <c r="K238" s="222">
        <f t="shared" si="10"/>
        <v>45806.517430193722</v>
      </c>
    </row>
    <row r="239" spans="1:11" x14ac:dyDescent="0.25">
      <c r="A239" s="243">
        <f t="shared" si="7"/>
        <v>1989</v>
      </c>
      <c r="B239" s="243">
        <f t="shared" si="8"/>
        <v>7</v>
      </c>
      <c r="C239" s="245">
        <v>12645315.249999998</v>
      </c>
      <c r="F239" s="243">
        <v>1989</v>
      </c>
      <c r="G239" s="243">
        <v>7</v>
      </c>
      <c r="H239" s="245">
        <v>12690310.755678</v>
      </c>
      <c r="J239" s="247"/>
      <c r="K239" s="222">
        <f t="shared" si="10"/>
        <v>44995.505678001791</v>
      </c>
    </row>
    <row r="240" spans="1:11" x14ac:dyDescent="0.25">
      <c r="A240" s="243">
        <f t="shared" si="7"/>
        <v>1989</v>
      </c>
      <c r="B240" s="243">
        <f t="shared" si="8"/>
        <v>8</v>
      </c>
      <c r="C240" s="245">
        <v>12677843.666666664</v>
      </c>
      <c r="F240" s="243">
        <v>1989</v>
      </c>
      <c r="G240" s="243">
        <v>8</v>
      </c>
      <c r="H240" s="245">
        <v>12722028.160592474</v>
      </c>
      <c r="J240" s="247"/>
      <c r="K240" s="222">
        <f t="shared" si="10"/>
        <v>44184.49392580986</v>
      </c>
    </row>
    <row r="241" spans="1:11" x14ac:dyDescent="0.25">
      <c r="A241" s="243">
        <f t="shared" si="7"/>
        <v>1989</v>
      </c>
      <c r="B241" s="243">
        <f t="shared" si="8"/>
        <v>9</v>
      </c>
      <c r="C241" s="245">
        <v>12710372.08333333</v>
      </c>
      <c r="F241" s="243">
        <v>1989</v>
      </c>
      <c r="G241" s="243">
        <v>9</v>
      </c>
      <c r="H241" s="245">
        <v>12753745.56550695</v>
      </c>
      <c r="J241" s="247"/>
      <c r="K241" s="222">
        <f t="shared" si="10"/>
        <v>43373.482173619792</v>
      </c>
    </row>
    <row r="242" spans="1:11" x14ac:dyDescent="0.25">
      <c r="A242" s="243">
        <f t="shared" si="7"/>
        <v>1989</v>
      </c>
      <c r="B242" s="243">
        <f t="shared" si="8"/>
        <v>10</v>
      </c>
      <c r="C242" s="245">
        <v>12742900.499999996</v>
      </c>
      <c r="F242" s="243">
        <v>1989</v>
      </c>
      <c r="G242" s="243">
        <v>10</v>
      </c>
      <c r="H242" s="245">
        <v>12785462.970421426</v>
      </c>
      <c r="J242" s="247"/>
      <c r="K242" s="222">
        <f t="shared" si="10"/>
        <v>42562.470421429724</v>
      </c>
    </row>
    <row r="243" spans="1:11" x14ac:dyDescent="0.25">
      <c r="A243" s="243">
        <f t="shared" si="7"/>
        <v>1989</v>
      </c>
      <c r="B243" s="243">
        <f t="shared" si="8"/>
        <v>11</v>
      </c>
      <c r="C243" s="245">
        <v>12775428.916666662</v>
      </c>
      <c r="F243" s="243">
        <v>1989</v>
      </c>
      <c r="G243" s="243">
        <v>11</v>
      </c>
      <c r="H243" s="245">
        <v>12817180.375335902</v>
      </c>
      <c r="J243" s="247"/>
      <c r="K243" s="222">
        <f t="shared" si="10"/>
        <v>41751.458669239655</v>
      </c>
    </row>
    <row r="244" spans="1:11" x14ac:dyDescent="0.25">
      <c r="A244" s="243">
        <f t="shared" si="7"/>
        <v>1989</v>
      </c>
      <c r="B244" s="243">
        <f t="shared" si="8"/>
        <v>12</v>
      </c>
      <c r="C244" s="245">
        <v>12807957.333333328</v>
      </c>
      <c r="D244" s="222">
        <f>AVERAGE(C233:C244)</f>
        <v>12632129.416666666</v>
      </c>
      <c r="E244" s="222"/>
      <c r="F244" s="243">
        <v>1989</v>
      </c>
      <c r="G244" s="243">
        <v>12</v>
      </c>
      <c r="H244" s="245">
        <v>12848897.780250378</v>
      </c>
      <c r="I244" s="222">
        <f>AVERAGE(H233:H244)</f>
        <v>12674452.053220762</v>
      </c>
      <c r="J244" s="247"/>
      <c r="K244" s="222">
        <f t="shared" si="10"/>
        <v>40940.446917049587</v>
      </c>
    </row>
    <row r="245" spans="1:11" x14ac:dyDescent="0.25">
      <c r="A245" s="248">
        <v>1990</v>
      </c>
      <c r="B245" s="248">
        <v>1</v>
      </c>
      <c r="C245" s="245">
        <v>12840485.749999994</v>
      </c>
      <c r="F245" s="248">
        <v>1990</v>
      </c>
      <c r="G245" s="248">
        <v>1</v>
      </c>
      <c r="H245" s="245">
        <v>12880615.185164854</v>
      </c>
      <c r="J245" s="247"/>
      <c r="K245" s="222">
        <f t="shared" si="10"/>
        <v>40129.435164859518</v>
      </c>
    </row>
    <row r="246" spans="1:11" x14ac:dyDescent="0.25">
      <c r="A246" s="248">
        <v>1990</v>
      </c>
      <c r="B246" s="248">
        <v>2</v>
      </c>
      <c r="C246" s="245">
        <v>12873014.16666666</v>
      </c>
      <c r="F246" s="248">
        <v>1990</v>
      </c>
      <c r="G246" s="248">
        <v>2</v>
      </c>
      <c r="H246" s="245">
        <v>12912332.59007933</v>
      </c>
      <c r="J246" s="247"/>
      <c r="K246" s="222">
        <f t="shared" si="10"/>
        <v>39318.42341266945</v>
      </c>
    </row>
    <row r="247" spans="1:11" x14ac:dyDescent="0.25">
      <c r="A247" s="248">
        <v>1990</v>
      </c>
      <c r="B247" s="248">
        <v>3</v>
      </c>
      <c r="C247" s="245">
        <v>12905542.583333327</v>
      </c>
      <c r="F247" s="248">
        <v>1990</v>
      </c>
      <c r="G247" s="248">
        <v>3</v>
      </c>
      <c r="H247" s="245">
        <v>12944049.994993806</v>
      </c>
      <c r="J247" s="247"/>
      <c r="K247" s="222">
        <f t="shared" si="10"/>
        <v>38507.411660479382</v>
      </c>
    </row>
    <row r="248" spans="1:11" x14ac:dyDescent="0.25">
      <c r="A248" s="248">
        <v>1990</v>
      </c>
      <c r="B248" s="248">
        <v>4</v>
      </c>
      <c r="C248" s="245">
        <v>12938071</v>
      </c>
      <c r="F248" s="248">
        <v>1990</v>
      </c>
      <c r="G248" s="248">
        <v>4</v>
      </c>
      <c r="H248" s="245">
        <v>12975767.399908282</v>
      </c>
      <c r="J248" s="247"/>
      <c r="K248" s="222">
        <f t="shared" si="10"/>
        <v>37696.399908281863</v>
      </c>
    </row>
    <row r="249" spans="1:11" x14ac:dyDescent="0.25">
      <c r="A249" s="248">
        <v>1990</v>
      </c>
      <c r="B249" s="248">
        <v>5</v>
      </c>
      <c r="C249" s="245">
        <v>12964792.75</v>
      </c>
      <c r="F249" s="248">
        <v>1990</v>
      </c>
      <c r="G249" s="248">
        <v>5</v>
      </c>
      <c r="H249" s="245">
        <v>13007484.804822758</v>
      </c>
      <c r="J249" s="247"/>
      <c r="K249" s="222">
        <f t="shared" si="10"/>
        <v>42692.05482275784</v>
      </c>
    </row>
    <row r="250" spans="1:11" x14ac:dyDescent="0.25">
      <c r="A250" s="248">
        <v>1990</v>
      </c>
      <c r="B250" s="248">
        <v>6</v>
      </c>
      <c r="C250" s="245">
        <v>12991514.5</v>
      </c>
      <c r="F250" s="248">
        <v>1990</v>
      </c>
      <c r="G250" s="248">
        <v>6</v>
      </c>
      <c r="H250" s="245">
        <v>13039202.209737234</v>
      </c>
      <c r="J250" s="247"/>
      <c r="K250" s="222">
        <f t="shared" si="10"/>
        <v>47687.709737233818</v>
      </c>
    </row>
    <row r="251" spans="1:11" x14ac:dyDescent="0.25">
      <c r="A251" s="248">
        <v>1990</v>
      </c>
      <c r="B251" s="248">
        <v>7</v>
      </c>
      <c r="C251" s="245">
        <v>13018236.25</v>
      </c>
      <c r="F251" s="248">
        <v>1990</v>
      </c>
      <c r="G251" s="248">
        <v>7</v>
      </c>
      <c r="H251" s="245">
        <v>13070919.6146517</v>
      </c>
      <c r="J251" s="247"/>
      <c r="K251" s="222">
        <f t="shared" si="10"/>
        <v>52683.364651700482</v>
      </c>
    </row>
    <row r="252" spans="1:11" x14ac:dyDescent="0.25">
      <c r="A252" s="248">
        <v>1990</v>
      </c>
      <c r="B252" s="248">
        <v>8</v>
      </c>
      <c r="C252" s="245">
        <v>13044958</v>
      </c>
      <c r="F252" s="248">
        <v>1990</v>
      </c>
      <c r="G252" s="248">
        <v>8</v>
      </c>
      <c r="H252" s="245">
        <v>13098417.028657509</v>
      </c>
      <c r="J252" s="247"/>
      <c r="K252" s="222">
        <f t="shared" si="10"/>
        <v>53459.028657509014</v>
      </c>
    </row>
    <row r="253" spans="1:11" x14ac:dyDescent="0.25">
      <c r="A253" s="248">
        <v>1990</v>
      </c>
      <c r="B253" s="248">
        <v>9</v>
      </c>
      <c r="C253" s="245">
        <v>13071679.75</v>
      </c>
      <c r="F253" s="248">
        <v>1990</v>
      </c>
      <c r="G253" s="248">
        <v>9</v>
      </c>
      <c r="H253" s="245">
        <v>13125914.442663318</v>
      </c>
      <c r="J253" s="247"/>
      <c r="K253" s="222">
        <f t="shared" si="10"/>
        <v>54234.692663317546</v>
      </c>
    </row>
    <row r="254" spans="1:11" x14ac:dyDescent="0.25">
      <c r="A254" s="248">
        <v>1990</v>
      </c>
      <c r="B254" s="248">
        <v>10</v>
      </c>
      <c r="C254" s="245">
        <v>13098401.5</v>
      </c>
      <c r="F254" s="248">
        <v>1990</v>
      </c>
      <c r="G254" s="248">
        <v>10</v>
      </c>
      <c r="H254" s="245">
        <v>13153411.856669126</v>
      </c>
      <c r="J254" s="247"/>
      <c r="K254" s="222">
        <f t="shared" si="10"/>
        <v>55010.356669126078</v>
      </c>
    </row>
    <row r="255" spans="1:11" x14ac:dyDescent="0.25">
      <c r="A255" s="248">
        <v>1990</v>
      </c>
      <c r="B255" s="248">
        <v>11</v>
      </c>
      <c r="C255" s="245">
        <v>13125123.25</v>
      </c>
      <c r="F255" s="248">
        <v>1990</v>
      </c>
      <c r="G255" s="248">
        <v>11</v>
      </c>
      <c r="H255" s="245">
        <v>13180909.270674935</v>
      </c>
      <c r="J255" s="247"/>
      <c r="K255" s="222">
        <f t="shared" si="10"/>
        <v>55786.020674934611</v>
      </c>
    </row>
    <row r="256" spans="1:11" x14ac:dyDescent="0.25">
      <c r="A256" s="248">
        <v>1990</v>
      </c>
      <c r="B256" s="248">
        <v>12</v>
      </c>
      <c r="C256" s="245">
        <v>13151845</v>
      </c>
      <c r="D256" s="222">
        <f>AVERAGE(C245:C256)</f>
        <v>13001972.041666666</v>
      </c>
      <c r="E256" s="222"/>
      <c r="F256" s="248">
        <v>1990</v>
      </c>
      <c r="G256" s="248">
        <v>12</v>
      </c>
      <c r="H256" s="245">
        <v>13208406.684680743</v>
      </c>
      <c r="I256" s="222">
        <f>AVERAGE(H245:H256)</f>
        <v>13049785.923558632</v>
      </c>
      <c r="J256" s="247"/>
      <c r="K256" s="222">
        <f t="shared" si="10"/>
        <v>56561.684680743143</v>
      </c>
    </row>
    <row r="257" spans="1:11" x14ac:dyDescent="0.25">
      <c r="A257" s="248">
        <v>1991</v>
      </c>
      <c r="B257" s="248">
        <v>1</v>
      </c>
      <c r="C257" s="245">
        <v>13178566.75</v>
      </c>
      <c r="F257" s="248">
        <v>1991</v>
      </c>
      <c r="G257" s="248">
        <v>1</v>
      </c>
      <c r="H257" s="245">
        <v>13235904.098686552</v>
      </c>
      <c r="J257" s="247"/>
      <c r="K257" s="222">
        <f t="shared" si="10"/>
        <v>57337.348686551675</v>
      </c>
    </row>
    <row r="258" spans="1:11" x14ac:dyDescent="0.25">
      <c r="A258" s="248">
        <v>1991</v>
      </c>
      <c r="B258" s="248">
        <v>2</v>
      </c>
      <c r="C258" s="245">
        <v>13205288.5</v>
      </c>
      <c r="F258" s="248">
        <v>1991</v>
      </c>
      <c r="G258" s="248">
        <v>2</v>
      </c>
      <c r="H258" s="245">
        <v>13263401.51269236</v>
      </c>
      <c r="J258" s="247"/>
      <c r="K258" s="222">
        <f t="shared" si="10"/>
        <v>58113.012692360207</v>
      </c>
    </row>
    <row r="259" spans="1:11" x14ac:dyDescent="0.25">
      <c r="A259" s="248">
        <v>1991</v>
      </c>
      <c r="B259" s="248">
        <v>3</v>
      </c>
      <c r="C259" s="245">
        <v>13232010.25</v>
      </c>
      <c r="F259" s="248">
        <v>1991</v>
      </c>
      <c r="G259" s="248">
        <v>3</v>
      </c>
      <c r="H259" s="245">
        <v>13290898.926698169</v>
      </c>
      <c r="J259" s="247"/>
      <c r="K259" s="222">
        <f t="shared" si="10"/>
        <v>58888.67669816874</v>
      </c>
    </row>
    <row r="260" spans="1:11" x14ac:dyDescent="0.25">
      <c r="A260" s="248">
        <v>1991</v>
      </c>
      <c r="B260" s="248">
        <v>4</v>
      </c>
      <c r="C260" s="245">
        <v>13258732</v>
      </c>
      <c r="F260" s="248">
        <v>1991</v>
      </c>
      <c r="G260" s="248">
        <v>4</v>
      </c>
      <c r="H260" s="245">
        <v>13318396.340703977</v>
      </c>
      <c r="J260" s="247"/>
      <c r="K260" s="222">
        <f t="shared" si="10"/>
        <v>59664.340703977272</v>
      </c>
    </row>
    <row r="261" spans="1:11" x14ac:dyDescent="0.25">
      <c r="A261" s="248">
        <v>1991</v>
      </c>
      <c r="B261" s="248">
        <v>5</v>
      </c>
      <c r="C261" s="245">
        <v>13278632.75</v>
      </c>
      <c r="F261" s="248">
        <v>1991</v>
      </c>
      <c r="G261" s="248">
        <v>5</v>
      </c>
      <c r="H261" s="245">
        <v>13345893.754709786</v>
      </c>
      <c r="J261" s="247"/>
      <c r="K261" s="222">
        <f t="shared" si="10"/>
        <v>67261.004709785804</v>
      </c>
    </row>
    <row r="262" spans="1:11" x14ac:dyDescent="0.25">
      <c r="A262" s="248">
        <v>1991</v>
      </c>
      <c r="B262" s="248">
        <v>6</v>
      </c>
      <c r="C262" s="245">
        <v>13298533.5</v>
      </c>
      <c r="F262" s="248">
        <v>1991</v>
      </c>
      <c r="G262" s="248">
        <v>6</v>
      </c>
      <c r="H262" s="245">
        <v>13373391.168715594</v>
      </c>
      <c r="J262" s="247"/>
      <c r="K262" s="222">
        <f t="shared" si="10"/>
        <v>74857.668715594336</v>
      </c>
    </row>
    <row r="263" spans="1:11" x14ac:dyDescent="0.25">
      <c r="A263" s="248">
        <v>1991</v>
      </c>
      <c r="B263" s="248">
        <v>7</v>
      </c>
      <c r="C263" s="245">
        <v>13318434.25</v>
      </c>
      <c r="F263" s="248">
        <v>1991</v>
      </c>
      <c r="G263" s="248">
        <v>7</v>
      </c>
      <c r="H263" s="245">
        <v>13400888.582721399</v>
      </c>
      <c r="J263" s="247"/>
      <c r="K263" s="222">
        <f t="shared" si="10"/>
        <v>82454.332721399143</v>
      </c>
    </row>
    <row r="264" spans="1:11" x14ac:dyDescent="0.25">
      <c r="A264" s="248">
        <v>1991</v>
      </c>
      <c r="B264" s="248">
        <v>8</v>
      </c>
      <c r="C264" s="245">
        <v>13338335</v>
      </c>
      <c r="F264" s="248">
        <v>1991</v>
      </c>
      <c r="G264" s="248">
        <v>8</v>
      </c>
      <c r="H264" s="245">
        <v>13424517.37035295</v>
      </c>
      <c r="J264" s="247"/>
      <c r="K264" s="222">
        <f t="shared" si="10"/>
        <v>86182.370352949947</v>
      </c>
    </row>
    <row r="265" spans="1:11" x14ac:dyDescent="0.25">
      <c r="A265" s="248">
        <v>1991</v>
      </c>
      <c r="B265" s="248">
        <v>9</v>
      </c>
      <c r="C265" s="245">
        <v>13358235.75</v>
      </c>
      <c r="F265" s="248">
        <v>1991</v>
      </c>
      <c r="G265" s="248">
        <v>9</v>
      </c>
      <c r="H265" s="245">
        <v>13448146.157984501</v>
      </c>
      <c r="J265" s="247"/>
      <c r="K265" s="222">
        <f t="shared" si="10"/>
        <v>89910.407984500751</v>
      </c>
    </row>
    <row r="266" spans="1:11" x14ac:dyDescent="0.25">
      <c r="A266" s="248">
        <v>1991</v>
      </c>
      <c r="B266" s="248">
        <v>10</v>
      </c>
      <c r="C266" s="245">
        <v>13378136.5</v>
      </c>
      <c r="F266" s="248">
        <v>1991</v>
      </c>
      <c r="G266" s="248">
        <v>10</v>
      </c>
      <c r="H266" s="245">
        <v>13471774.945616052</v>
      </c>
      <c r="J266" s="247"/>
      <c r="K266" s="222">
        <f t="shared" si="10"/>
        <v>93638.445616051555</v>
      </c>
    </row>
    <row r="267" spans="1:11" x14ac:dyDescent="0.25">
      <c r="A267" s="248">
        <v>1991</v>
      </c>
      <c r="B267" s="248">
        <v>11</v>
      </c>
      <c r="C267" s="245">
        <v>13398037.25</v>
      </c>
      <c r="F267" s="248">
        <v>1991</v>
      </c>
      <c r="G267" s="248">
        <v>11</v>
      </c>
      <c r="H267" s="245">
        <v>13495403.733247602</v>
      </c>
      <c r="J267" s="247"/>
      <c r="K267" s="222">
        <f t="shared" si="10"/>
        <v>97366.483247602358</v>
      </c>
    </row>
    <row r="268" spans="1:11" x14ac:dyDescent="0.25">
      <c r="A268" s="248">
        <v>1991</v>
      </c>
      <c r="B268" s="248">
        <v>12</v>
      </c>
      <c r="C268" s="245">
        <v>13417938</v>
      </c>
      <c r="D268" s="222">
        <f>AVERAGE(C257:C268)</f>
        <v>13305073.375</v>
      </c>
      <c r="E268" s="222"/>
      <c r="F268" s="248">
        <v>1991</v>
      </c>
      <c r="G268" s="248">
        <v>12</v>
      </c>
      <c r="H268" s="245">
        <v>13519032.520879153</v>
      </c>
      <c r="I268" s="222">
        <f>AVERAGE(H257:H268)</f>
        <v>13382304.092750674</v>
      </c>
      <c r="J268" s="247"/>
      <c r="K268" s="222">
        <f t="shared" si="10"/>
        <v>101094.52087915316</v>
      </c>
    </row>
    <row r="269" spans="1:11" x14ac:dyDescent="0.25">
      <c r="A269" s="248">
        <v>1992</v>
      </c>
      <c r="B269" s="248">
        <v>1</v>
      </c>
      <c r="C269" s="245">
        <v>13437838.75</v>
      </c>
      <c r="F269" s="248">
        <v>1992</v>
      </c>
      <c r="G269" s="248">
        <v>1</v>
      </c>
      <c r="H269" s="245">
        <v>13542661.308510704</v>
      </c>
      <c r="J269" s="247"/>
      <c r="K269" s="222">
        <f t="shared" si="10"/>
        <v>104822.55851070397</v>
      </c>
    </row>
    <row r="270" spans="1:11" x14ac:dyDescent="0.25">
      <c r="A270" s="248">
        <v>1992</v>
      </c>
      <c r="B270" s="248">
        <v>2</v>
      </c>
      <c r="C270" s="245">
        <v>13457739.5</v>
      </c>
      <c r="F270" s="248">
        <v>1992</v>
      </c>
      <c r="G270" s="248">
        <v>2</v>
      </c>
      <c r="H270" s="245">
        <v>13566290.096142255</v>
      </c>
      <c r="J270" s="247"/>
      <c r="K270" s="222">
        <f t="shared" si="10"/>
        <v>108550.59614225477</v>
      </c>
    </row>
    <row r="271" spans="1:11" x14ac:dyDescent="0.25">
      <c r="A271" s="248">
        <v>1992</v>
      </c>
      <c r="B271" s="248">
        <v>3</v>
      </c>
      <c r="C271" s="245">
        <v>13477640.25</v>
      </c>
      <c r="F271" s="248">
        <v>1992</v>
      </c>
      <c r="G271" s="248">
        <v>3</v>
      </c>
      <c r="H271" s="245">
        <v>13589918.883773806</v>
      </c>
      <c r="J271" s="247"/>
      <c r="K271" s="222">
        <f t="shared" si="10"/>
        <v>112278.63377380557</v>
      </c>
    </row>
    <row r="272" spans="1:11" x14ac:dyDescent="0.25">
      <c r="A272" s="248">
        <v>1992</v>
      </c>
      <c r="B272" s="248">
        <v>4</v>
      </c>
      <c r="C272" s="245">
        <v>13497541</v>
      </c>
      <c r="F272" s="248">
        <v>1992</v>
      </c>
      <c r="G272" s="248">
        <v>4</v>
      </c>
      <c r="H272" s="245">
        <v>13613547.671405356</v>
      </c>
      <c r="J272" s="247"/>
      <c r="K272" s="222">
        <f t="shared" si="10"/>
        <v>116006.67140535638</v>
      </c>
    </row>
    <row r="273" spans="1:11" x14ac:dyDescent="0.25">
      <c r="A273" s="248">
        <v>1992</v>
      </c>
      <c r="B273" s="248">
        <v>5</v>
      </c>
      <c r="C273" s="245">
        <v>13516922.166666666</v>
      </c>
      <c r="F273" s="248">
        <v>1992</v>
      </c>
      <c r="G273" s="248">
        <v>5</v>
      </c>
      <c r="H273" s="245">
        <v>13637176.459036907</v>
      </c>
      <c r="J273" s="247"/>
      <c r="K273" s="222">
        <f t="shared" si="10"/>
        <v>120254.29237024114</v>
      </c>
    </row>
    <row r="274" spans="1:11" x14ac:dyDescent="0.25">
      <c r="A274" s="248">
        <v>1992</v>
      </c>
      <c r="B274" s="248">
        <v>6</v>
      </c>
      <c r="C274" s="245">
        <v>13536303.333333332</v>
      </c>
      <c r="F274" s="248">
        <v>1992</v>
      </c>
      <c r="G274" s="248">
        <v>6</v>
      </c>
      <c r="H274" s="245">
        <v>13660805.246668458</v>
      </c>
      <c r="J274" s="247"/>
      <c r="K274" s="222">
        <f t="shared" si="10"/>
        <v>124501.91333512589</v>
      </c>
    </row>
    <row r="275" spans="1:11" x14ac:dyDescent="0.25">
      <c r="A275" s="248">
        <v>1992</v>
      </c>
      <c r="B275" s="248">
        <v>7</v>
      </c>
      <c r="C275" s="245">
        <v>13555684.499999998</v>
      </c>
      <c r="F275" s="248">
        <v>1992</v>
      </c>
      <c r="G275" s="248">
        <v>7</v>
      </c>
      <c r="H275" s="245">
        <v>13684434.034299999</v>
      </c>
      <c r="J275" s="247"/>
      <c r="K275" s="222">
        <f t="shared" si="10"/>
        <v>128749.53430000134</v>
      </c>
    </row>
    <row r="276" spans="1:11" x14ac:dyDescent="0.25">
      <c r="A276" s="248">
        <v>1992</v>
      </c>
      <c r="B276" s="248">
        <v>8</v>
      </c>
      <c r="C276" s="245">
        <v>13575065.666666664</v>
      </c>
      <c r="F276" s="248">
        <v>1992</v>
      </c>
      <c r="G276" s="248">
        <v>8</v>
      </c>
      <c r="H276" s="245">
        <v>13708059.150428191</v>
      </c>
      <c r="J276" s="247"/>
      <c r="K276" s="222">
        <f t="shared" si="10"/>
        <v>132993.48376152664</v>
      </c>
    </row>
    <row r="277" spans="1:11" x14ac:dyDescent="0.25">
      <c r="A277" s="248">
        <v>1992</v>
      </c>
      <c r="B277" s="248">
        <v>9</v>
      </c>
      <c r="C277" s="245">
        <v>13594446.83333333</v>
      </c>
      <c r="F277" s="248">
        <v>1992</v>
      </c>
      <c r="G277" s="248">
        <v>9</v>
      </c>
      <c r="H277" s="245">
        <v>13731684.266556382</v>
      </c>
      <c r="J277" s="247"/>
      <c r="K277" s="222">
        <f t="shared" si="10"/>
        <v>137237.43322305195</v>
      </c>
    </row>
    <row r="278" spans="1:11" x14ac:dyDescent="0.25">
      <c r="A278" s="248">
        <v>1992</v>
      </c>
      <c r="B278" s="248">
        <v>10</v>
      </c>
      <c r="C278" s="245">
        <v>13613827.999999996</v>
      </c>
      <c r="F278" s="248">
        <v>1992</v>
      </c>
      <c r="G278" s="248">
        <v>10</v>
      </c>
      <c r="H278" s="245">
        <v>13755309.382684574</v>
      </c>
      <c r="J278" s="247"/>
      <c r="K278" s="222">
        <f t="shared" si="10"/>
        <v>141481.38268457726</v>
      </c>
    </row>
    <row r="279" spans="1:11" x14ac:dyDescent="0.25">
      <c r="A279" s="248">
        <v>1992</v>
      </c>
      <c r="B279" s="248">
        <v>11</v>
      </c>
      <c r="C279" s="245">
        <v>13633209.166666662</v>
      </c>
      <c r="F279" s="248">
        <v>1992</v>
      </c>
      <c r="G279" s="248">
        <v>11</v>
      </c>
      <c r="H279" s="245">
        <v>13778934.498812765</v>
      </c>
      <c r="J279" s="247"/>
      <c r="K279" s="222">
        <f t="shared" si="10"/>
        <v>145725.33214610256</v>
      </c>
    </row>
    <row r="280" spans="1:11" x14ac:dyDescent="0.25">
      <c r="A280" s="248">
        <v>1992</v>
      </c>
      <c r="B280" s="248">
        <v>12</v>
      </c>
      <c r="C280" s="245">
        <v>13652590.333333328</v>
      </c>
      <c r="D280" s="222">
        <f>AVERAGE(C269:C280)</f>
        <v>13545734.124999994</v>
      </c>
      <c r="E280" s="222"/>
      <c r="F280" s="248">
        <v>1992</v>
      </c>
      <c r="G280" s="248">
        <v>12</v>
      </c>
      <c r="H280" s="245">
        <v>13802559.614940956</v>
      </c>
      <c r="I280" s="222">
        <f>AVERAGE(H269:H280)</f>
        <v>13672615.051105028</v>
      </c>
      <c r="J280" s="247"/>
      <c r="K280" s="222">
        <f t="shared" si="10"/>
        <v>149969.28160762787</v>
      </c>
    </row>
    <row r="281" spans="1:11" x14ac:dyDescent="0.25">
      <c r="A281" s="248">
        <v>1993</v>
      </c>
      <c r="B281" s="248">
        <v>1</v>
      </c>
      <c r="C281" s="245">
        <v>13671971.499999994</v>
      </c>
      <c r="F281" s="248">
        <v>1993</v>
      </c>
      <c r="G281" s="248">
        <v>1</v>
      </c>
      <c r="H281" s="245">
        <v>13826184.731069148</v>
      </c>
      <c r="J281" s="247"/>
      <c r="K281" s="222">
        <f t="shared" si="10"/>
        <v>154213.23106915317</v>
      </c>
    </row>
    <row r="282" spans="1:11" x14ac:dyDescent="0.25">
      <c r="A282" s="248">
        <v>1993</v>
      </c>
      <c r="B282" s="248">
        <v>2</v>
      </c>
      <c r="C282" s="245">
        <v>13691352.66666666</v>
      </c>
      <c r="F282" s="248">
        <v>1993</v>
      </c>
      <c r="G282" s="248">
        <v>2</v>
      </c>
      <c r="H282" s="245">
        <v>13849809.847197339</v>
      </c>
      <c r="J282" s="247"/>
      <c r="K282" s="222">
        <f t="shared" si="10"/>
        <v>158457.18053067848</v>
      </c>
    </row>
    <row r="283" spans="1:11" x14ac:dyDescent="0.25">
      <c r="A283" s="248">
        <v>1993</v>
      </c>
      <c r="B283" s="248">
        <v>3</v>
      </c>
      <c r="C283" s="245">
        <v>13710733.833333327</v>
      </c>
      <c r="F283" s="248">
        <v>1993</v>
      </c>
      <c r="G283" s="248">
        <v>3</v>
      </c>
      <c r="H283" s="245">
        <v>13873434.96332553</v>
      </c>
      <c r="J283" s="247"/>
      <c r="K283" s="222">
        <f t="shared" si="10"/>
        <v>162701.12999220379</v>
      </c>
    </row>
    <row r="284" spans="1:11" x14ac:dyDescent="0.25">
      <c r="A284" s="248">
        <v>1993</v>
      </c>
      <c r="B284" s="248">
        <v>4</v>
      </c>
      <c r="C284" s="245">
        <v>13730115</v>
      </c>
      <c r="F284" s="248">
        <v>1993</v>
      </c>
      <c r="G284" s="248">
        <v>4</v>
      </c>
      <c r="H284" s="245">
        <v>13897060.079453722</v>
      </c>
      <c r="J284" s="247"/>
      <c r="K284" s="222">
        <f t="shared" si="10"/>
        <v>166945.07945372164</v>
      </c>
    </row>
    <row r="285" spans="1:11" x14ac:dyDescent="0.25">
      <c r="A285" s="248">
        <v>1993</v>
      </c>
      <c r="B285" s="248">
        <v>5</v>
      </c>
      <c r="C285" s="245">
        <v>13756251.833333334</v>
      </c>
      <c r="F285" s="248">
        <v>1993</v>
      </c>
      <c r="G285" s="248">
        <v>5</v>
      </c>
      <c r="H285" s="245">
        <v>13920685.195581913</v>
      </c>
      <c r="J285" s="247"/>
      <c r="K285" s="222">
        <f t="shared" si="10"/>
        <v>164433.36224857904</v>
      </c>
    </row>
    <row r="286" spans="1:11" x14ac:dyDescent="0.25">
      <c r="A286" s="248">
        <v>1993</v>
      </c>
      <c r="B286" s="248">
        <v>6</v>
      </c>
      <c r="C286" s="245">
        <v>13782388.666666668</v>
      </c>
      <c r="F286" s="248">
        <v>1993</v>
      </c>
      <c r="G286" s="248">
        <v>6</v>
      </c>
      <c r="H286" s="245">
        <v>13944310.311710104</v>
      </c>
      <c r="J286" s="247"/>
      <c r="K286" s="222">
        <f t="shared" si="10"/>
        <v>161921.64504343644</v>
      </c>
    </row>
    <row r="287" spans="1:11" x14ac:dyDescent="0.25">
      <c r="A287" s="248">
        <v>1993</v>
      </c>
      <c r="B287" s="248">
        <v>7</v>
      </c>
      <c r="C287" s="245">
        <v>13808525.500000002</v>
      </c>
      <c r="F287" s="248">
        <v>1993</v>
      </c>
      <c r="G287" s="248">
        <v>7</v>
      </c>
      <c r="H287" s="245">
        <v>13967935.427838299</v>
      </c>
      <c r="J287" s="247"/>
      <c r="K287" s="222">
        <f t="shared" si="10"/>
        <v>159409.92783829756</v>
      </c>
    </row>
    <row r="288" spans="1:11" x14ac:dyDescent="0.25">
      <c r="A288" s="248">
        <v>1993</v>
      </c>
      <c r="B288" s="248">
        <v>8</v>
      </c>
      <c r="C288" s="245">
        <v>13834662.333333336</v>
      </c>
      <c r="F288" s="248">
        <v>1993</v>
      </c>
      <c r="G288" s="248">
        <v>8</v>
      </c>
      <c r="H288" s="245">
        <v>13993556.041700458</v>
      </c>
      <c r="J288" s="247"/>
      <c r="K288" s="222">
        <f t="shared" si="10"/>
        <v>158893.70836712234</v>
      </c>
    </row>
    <row r="289" spans="1:11" x14ac:dyDescent="0.25">
      <c r="A289" s="248">
        <v>1993</v>
      </c>
      <c r="B289" s="248">
        <v>9</v>
      </c>
      <c r="C289" s="245">
        <v>13860799.16666667</v>
      </c>
      <c r="F289" s="248">
        <v>1993</v>
      </c>
      <c r="G289" s="248">
        <v>9</v>
      </c>
      <c r="H289" s="245">
        <v>14019176.655562617</v>
      </c>
      <c r="J289" s="247"/>
      <c r="K289" s="222">
        <f t="shared" si="10"/>
        <v>158377.48889594711</v>
      </c>
    </row>
    <row r="290" spans="1:11" x14ac:dyDescent="0.25">
      <c r="A290" s="248">
        <v>1993</v>
      </c>
      <c r="B290" s="248">
        <v>10</v>
      </c>
      <c r="C290" s="245">
        <v>13886936.000000004</v>
      </c>
      <c r="F290" s="248">
        <v>1993</v>
      </c>
      <c r="G290" s="248">
        <v>10</v>
      </c>
      <c r="H290" s="245">
        <v>14044797.269424776</v>
      </c>
      <c r="J290" s="247"/>
      <c r="K290" s="222">
        <f t="shared" si="10"/>
        <v>157861.26942477189</v>
      </c>
    </row>
    <row r="291" spans="1:11" x14ac:dyDescent="0.25">
      <c r="A291" s="248">
        <v>1993</v>
      </c>
      <c r="B291" s="248">
        <v>11</v>
      </c>
      <c r="C291" s="245">
        <v>13913072.833333338</v>
      </c>
      <c r="F291" s="248">
        <v>1993</v>
      </c>
      <c r="G291" s="248">
        <v>11</v>
      </c>
      <c r="H291" s="245">
        <v>14070417.883286934</v>
      </c>
      <c r="J291" s="247"/>
      <c r="K291" s="222">
        <f t="shared" si="10"/>
        <v>157345.04995359667</v>
      </c>
    </row>
    <row r="292" spans="1:11" x14ac:dyDescent="0.25">
      <c r="A292" s="248">
        <v>1993</v>
      </c>
      <c r="B292" s="248">
        <v>12</v>
      </c>
      <c r="C292" s="245">
        <v>13939209.666666672</v>
      </c>
      <c r="D292" s="222">
        <f>AVERAGE(C281:C292)</f>
        <v>13798834.916666666</v>
      </c>
      <c r="E292" s="222"/>
      <c r="F292" s="248">
        <v>1993</v>
      </c>
      <c r="G292" s="248">
        <v>12</v>
      </c>
      <c r="H292" s="245">
        <v>14096038.497149093</v>
      </c>
      <c r="I292" s="222">
        <f>AVERAGE(H281:H292)</f>
        <v>13958617.241941659</v>
      </c>
      <c r="J292" s="247"/>
      <c r="K292" s="222">
        <f t="shared" si="10"/>
        <v>156828.83048242144</v>
      </c>
    </row>
    <row r="293" spans="1:11" x14ac:dyDescent="0.25">
      <c r="A293" s="248">
        <v>1994</v>
      </c>
      <c r="B293" s="248">
        <v>1</v>
      </c>
      <c r="C293" s="245">
        <v>13965346.500000006</v>
      </c>
      <c r="F293" s="248">
        <v>1994</v>
      </c>
      <c r="G293" s="248">
        <v>1</v>
      </c>
      <c r="H293" s="245">
        <v>14121659.111011252</v>
      </c>
      <c r="J293" s="247"/>
      <c r="K293" s="222">
        <f t="shared" si="10"/>
        <v>156312.61101124622</v>
      </c>
    </row>
    <row r="294" spans="1:11" x14ac:dyDescent="0.25">
      <c r="A294" s="248">
        <v>1994</v>
      </c>
      <c r="B294" s="248">
        <v>2</v>
      </c>
      <c r="C294" s="245">
        <v>13991483.33333334</v>
      </c>
      <c r="F294" s="248">
        <v>1994</v>
      </c>
      <c r="G294" s="248">
        <v>2</v>
      </c>
      <c r="H294" s="245">
        <v>14147279.724873411</v>
      </c>
      <c r="J294" s="247"/>
      <c r="K294" s="222">
        <f t="shared" si="10"/>
        <v>155796.391540071</v>
      </c>
    </row>
    <row r="295" spans="1:11" x14ac:dyDescent="0.25">
      <c r="A295" s="248">
        <v>1994</v>
      </c>
      <c r="B295" s="248">
        <v>3</v>
      </c>
      <c r="C295" s="245">
        <v>14017620.166666673</v>
      </c>
      <c r="F295" s="248">
        <v>1994</v>
      </c>
      <c r="G295" s="248">
        <v>3</v>
      </c>
      <c r="H295" s="245">
        <v>14172900.338735569</v>
      </c>
      <c r="J295" s="247"/>
      <c r="K295" s="222">
        <f t="shared" si="10"/>
        <v>155280.17206889577</v>
      </c>
    </row>
    <row r="296" spans="1:11" x14ac:dyDescent="0.25">
      <c r="A296" s="248">
        <v>1994</v>
      </c>
      <c r="B296" s="248">
        <v>4</v>
      </c>
      <c r="C296" s="245">
        <v>14043757</v>
      </c>
      <c r="F296" s="248">
        <v>1994</v>
      </c>
      <c r="G296" s="248">
        <v>4</v>
      </c>
      <c r="H296" s="245">
        <v>14198520.952597728</v>
      </c>
      <c r="J296" s="247"/>
      <c r="K296" s="222">
        <f t="shared" si="10"/>
        <v>154763.952597728</v>
      </c>
    </row>
    <row r="297" spans="1:11" x14ac:dyDescent="0.25">
      <c r="A297" s="248">
        <v>1994</v>
      </c>
      <c r="B297" s="248">
        <v>5</v>
      </c>
      <c r="C297" s="245">
        <v>14068109.916666666</v>
      </c>
      <c r="F297" s="248">
        <v>1994</v>
      </c>
      <c r="G297" s="248">
        <v>5</v>
      </c>
      <c r="H297" s="245">
        <v>14224141.566459887</v>
      </c>
      <c r="J297" s="247"/>
      <c r="K297" s="222">
        <f t="shared" si="10"/>
        <v>156031.64979322068</v>
      </c>
    </row>
    <row r="298" spans="1:11" x14ac:dyDescent="0.25">
      <c r="A298" s="248">
        <v>1994</v>
      </c>
      <c r="B298" s="248">
        <v>6</v>
      </c>
      <c r="C298" s="245">
        <v>14092462.833333332</v>
      </c>
      <c r="F298" s="248">
        <v>1994</v>
      </c>
      <c r="G298" s="248">
        <v>6</v>
      </c>
      <c r="H298" s="245">
        <v>14249762.180322045</v>
      </c>
      <c r="J298" s="247"/>
      <c r="K298" s="222">
        <f t="shared" si="10"/>
        <v>157299.34698871337</v>
      </c>
    </row>
    <row r="299" spans="1:11" x14ac:dyDescent="0.25">
      <c r="A299" s="248">
        <v>1994</v>
      </c>
      <c r="B299" s="248">
        <v>7</v>
      </c>
      <c r="C299" s="245">
        <v>14116815.749999998</v>
      </c>
      <c r="F299" s="248">
        <v>1994</v>
      </c>
      <c r="G299" s="248">
        <v>7</v>
      </c>
      <c r="H299" s="245">
        <v>14275382.794184199</v>
      </c>
      <c r="J299" s="247"/>
      <c r="K299" s="222">
        <f t="shared" si="10"/>
        <v>158567.04418420047</v>
      </c>
    </row>
    <row r="300" spans="1:11" x14ac:dyDescent="0.25">
      <c r="A300" s="248">
        <v>1994</v>
      </c>
      <c r="B300" s="248">
        <v>8</v>
      </c>
      <c r="C300" s="245">
        <v>14141168.666666664</v>
      </c>
      <c r="F300" s="248">
        <v>1994</v>
      </c>
      <c r="G300" s="248">
        <v>8</v>
      </c>
      <c r="H300" s="245">
        <v>14300589.316245891</v>
      </c>
      <c r="J300" s="247"/>
      <c r="K300" s="222">
        <f t="shared" si="10"/>
        <v>159420.64957922697</v>
      </c>
    </row>
    <row r="301" spans="1:11" x14ac:dyDescent="0.25">
      <c r="A301" s="248">
        <v>1994</v>
      </c>
      <c r="B301" s="248">
        <v>9</v>
      </c>
      <c r="C301" s="245">
        <v>14165521.58333333</v>
      </c>
      <c r="F301" s="248">
        <v>1994</v>
      </c>
      <c r="G301" s="248">
        <v>9</v>
      </c>
      <c r="H301" s="245">
        <v>14325795.838307584</v>
      </c>
      <c r="J301" s="247"/>
      <c r="K301" s="222">
        <f t="shared" ref="K301:K364" si="11">+H301-C301</f>
        <v>160274.25497425348</v>
      </c>
    </row>
    <row r="302" spans="1:11" x14ac:dyDescent="0.25">
      <c r="A302" s="248">
        <v>1994</v>
      </c>
      <c r="B302" s="248">
        <v>10</v>
      </c>
      <c r="C302" s="245">
        <v>14189874.499999996</v>
      </c>
      <c r="F302" s="248">
        <v>1994</v>
      </c>
      <c r="G302" s="248">
        <v>10</v>
      </c>
      <c r="H302" s="245">
        <v>14351002.360369276</v>
      </c>
      <c r="J302" s="247"/>
      <c r="K302" s="222">
        <f t="shared" si="11"/>
        <v>161127.86036927998</v>
      </c>
    </row>
    <row r="303" spans="1:11" x14ac:dyDescent="0.25">
      <c r="A303" s="248">
        <v>1994</v>
      </c>
      <c r="B303" s="248">
        <v>11</v>
      </c>
      <c r="C303" s="245">
        <v>14214227.416666662</v>
      </c>
      <c r="F303" s="248">
        <v>1994</v>
      </c>
      <c r="G303" s="248">
        <v>11</v>
      </c>
      <c r="H303" s="245">
        <v>14376208.882430969</v>
      </c>
      <c r="J303" s="247"/>
      <c r="K303" s="222">
        <f t="shared" si="11"/>
        <v>161981.46576430649</v>
      </c>
    </row>
    <row r="304" spans="1:11" x14ac:dyDescent="0.25">
      <c r="A304" s="248">
        <v>1994</v>
      </c>
      <c r="B304" s="248">
        <v>12</v>
      </c>
      <c r="C304" s="245">
        <v>14238580.333333328</v>
      </c>
      <c r="D304" s="222">
        <f>AVERAGE(C293:C304)</f>
        <v>14103747.333333334</v>
      </c>
      <c r="E304" s="222"/>
      <c r="F304" s="248">
        <v>1994</v>
      </c>
      <c r="G304" s="248">
        <v>12</v>
      </c>
      <c r="H304" s="245">
        <v>14401415.404492661</v>
      </c>
      <c r="I304" s="222">
        <f>AVERAGE(H293:H304)</f>
        <v>14262054.872502541</v>
      </c>
      <c r="J304" s="247"/>
      <c r="K304" s="222">
        <f t="shared" si="11"/>
        <v>162835.07115933299</v>
      </c>
    </row>
    <row r="305" spans="1:11" x14ac:dyDescent="0.25">
      <c r="A305" s="248">
        <v>1995</v>
      </c>
      <c r="B305" s="248">
        <v>1</v>
      </c>
      <c r="C305" s="245">
        <v>14262933.249999994</v>
      </c>
      <c r="F305" s="248">
        <v>1995</v>
      </c>
      <c r="G305" s="248">
        <v>1</v>
      </c>
      <c r="H305" s="245">
        <v>14426621.926554354</v>
      </c>
      <c r="J305" s="247"/>
      <c r="K305" s="222">
        <f t="shared" si="11"/>
        <v>163688.6765543595</v>
      </c>
    </row>
    <row r="306" spans="1:11" x14ac:dyDescent="0.25">
      <c r="A306" s="248">
        <v>1995</v>
      </c>
      <c r="B306" s="248">
        <v>2</v>
      </c>
      <c r="C306" s="245">
        <v>14287286.16666666</v>
      </c>
      <c r="F306" s="248">
        <v>1995</v>
      </c>
      <c r="G306" s="248">
        <v>2</v>
      </c>
      <c r="H306" s="245">
        <v>14451828.448616046</v>
      </c>
      <c r="J306" s="247"/>
      <c r="K306" s="222">
        <f t="shared" si="11"/>
        <v>164542.281949386</v>
      </c>
    </row>
    <row r="307" spans="1:11" x14ac:dyDescent="0.25">
      <c r="A307" s="248">
        <v>1995</v>
      </c>
      <c r="B307" s="248">
        <v>3</v>
      </c>
      <c r="C307" s="245">
        <v>14311639.083333327</v>
      </c>
      <c r="F307" s="248">
        <v>1995</v>
      </c>
      <c r="G307" s="248">
        <v>3</v>
      </c>
      <c r="H307" s="245">
        <v>14477034.970677739</v>
      </c>
      <c r="J307" s="247"/>
      <c r="K307" s="222">
        <f t="shared" si="11"/>
        <v>165395.88734441251</v>
      </c>
    </row>
    <row r="308" spans="1:11" x14ac:dyDescent="0.25">
      <c r="A308" s="248">
        <v>1995</v>
      </c>
      <c r="B308" s="248">
        <v>4</v>
      </c>
      <c r="C308" s="245">
        <v>14335992</v>
      </c>
      <c r="F308" s="248">
        <v>1995</v>
      </c>
      <c r="G308" s="248">
        <v>4</v>
      </c>
      <c r="H308" s="245">
        <v>14502241.492739432</v>
      </c>
      <c r="J308" s="247"/>
      <c r="K308" s="222">
        <f t="shared" si="11"/>
        <v>166249.49273943156</v>
      </c>
    </row>
    <row r="309" spans="1:11" x14ac:dyDescent="0.25">
      <c r="A309" s="248">
        <v>1995</v>
      </c>
      <c r="B309" s="248">
        <v>5</v>
      </c>
      <c r="C309" s="245">
        <v>14359944.416666666</v>
      </c>
      <c r="F309" s="248">
        <v>1995</v>
      </c>
      <c r="G309" s="248">
        <v>5</v>
      </c>
      <c r="H309" s="245">
        <v>14527448.014801124</v>
      </c>
      <c r="J309" s="247"/>
      <c r="K309" s="222">
        <f t="shared" si="11"/>
        <v>167503.59813445807</v>
      </c>
    </row>
    <row r="310" spans="1:11" x14ac:dyDescent="0.25">
      <c r="A310" s="248">
        <v>1995</v>
      </c>
      <c r="B310" s="248">
        <v>6</v>
      </c>
      <c r="C310" s="245">
        <v>14383896.833333332</v>
      </c>
      <c r="F310" s="248">
        <v>1995</v>
      </c>
      <c r="G310" s="248">
        <v>6</v>
      </c>
      <c r="H310" s="245">
        <v>14552654.536862817</v>
      </c>
      <c r="J310" s="247"/>
      <c r="K310" s="222">
        <f t="shared" si="11"/>
        <v>168757.70352948457</v>
      </c>
    </row>
    <row r="311" spans="1:11" x14ac:dyDescent="0.25">
      <c r="A311" s="248">
        <v>1995</v>
      </c>
      <c r="B311" s="248">
        <v>7</v>
      </c>
      <c r="C311" s="245">
        <v>14407849.249999998</v>
      </c>
      <c r="F311" s="248">
        <v>1995</v>
      </c>
      <c r="G311" s="248">
        <v>7</v>
      </c>
      <c r="H311" s="245">
        <v>14577861.0589245</v>
      </c>
      <c r="J311" s="247"/>
      <c r="K311" s="222">
        <f t="shared" si="11"/>
        <v>170011.80892450176</v>
      </c>
    </row>
    <row r="312" spans="1:11" x14ac:dyDescent="0.25">
      <c r="A312" s="248">
        <v>1995</v>
      </c>
      <c r="B312" s="248">
        <v>8</v>
      </c>
      <c r="C312" s="245">
        <v>14431801.666666664</v>
      </c>
      <c r="F312" s="248">
        <v>1995</v>
      </c>
      <c r="G312" s="248">
        <v>8</v>
      </c>
      <c r="H312" s="245">
        <v>14604331.541851841</v>
      </c>
      <c r="J312" s="247"/>
      <c r="K312" s="222">
        <f t="shared" si="11"/>
        <v>172529.87518517673</v>
      </c>
    </row>
    <row r="313" spans="1:11" x14ac:dyDescent="0.25">
      <c r="A313" s="248">
        <v>1995</v>
      </c>
      <c r="B313" s="248">
        <v>9</v>
      </c>
      <c r="C313" s="245">
        <v>14455754.08333333</v>
      </c>
      <c r="F313" s="248">
        <v>1995</v>
      </c>
      <c r="G313" s="248">
        <v>9</v>
      </c>
      <c r="H313" s="245">
        <v>14630802.024779182</v>
      </c>
      <c r="J313" s="247"/>
      <c r="K313" s="222">
        <f t="shared" si="11"/>
        <v>175047.9414458517</v>
      </c>
    </row>
    <row r="314" spans="1:11" x14ac:dyDescent="0.25">
      <c r="A314" s="248">
        <v>1995</v>
      </c>
      <c r="B314" s="248">
        <v>10</v>
      </c>
      <c r="C314" s="245">
        <v>14479706.499999996</v>
      </c>
      <c r="F314" s="248">
        <v>1995</v>
      </c>
      <c r="G314" s="248">
        <v>10</v>
      </c>
      <c r="H314" s="245">
        <v>14657272.507706523</v>
      </c>
      <c r="J314" s="247"/>
      <c r="K314" s="222">
        <f t="shared" si="11"/>
        <v>177566.00770652667</v>
      </c>
    </row>
    <row r="315" spans="1:11" x14ac:dyDescent="0.25">
      <c r="A315" s="248">
        <v>1995</v>
      </c>
      <c r="B315" s="248">
        <v>11</v>
      </c>
      <c r="C315" s="245">
        <v>14503658.916666662</v>
      </c>
      <c r="F315" s="248">
        <v>1995</v>
      </c>
      <c r="G315" s="248">
        <v>11</v>
      </c>
      <c r="H315" s="245">
        <v>14683742.990633864</v>
      </c>
      <c r="J315" s="247"/>
      <c r="K315" s="222">
        <f t="shared" si="11"/>
        <v>180084.07396720164</v>
      </c>
    </row>
    <row r="316" spans="1:11" x14ac:dyDescent="0.25">
      <c r="A316" s="248">
        <v>1995</v>
      </c>
      <c r="B316" s="248">
        <v>12</v>
      </c>
      <c r="C316" s="245">
        <v>14527611.333333328</v>
      </c>
      <c r="D316" s="222">
        <f>AVERAGE(C305:C316)</f>
        <v>14395672.791666662</v>
      </c>
      <c r="E316" s="222"/>
      <c r="F316" s="248">
        <v>1995</v>
      </c>
      <c r="G316" s="248">
        <v>12</v>
      </c>
      <c r="H316" s="245">
        <v>14710213.473561205</v>
      </c>
      <c r="I316" s="222">
        <f>AVERAGE(H305:H316)</f>
        <v>14566837.748975718</v>
      </c>
      <c r="J316" s="247"/>
      <c r="K316" s="222">
        <f t="shared" si="11"/>
        <v>182602.1402278766</v>
      </c>
    </row>
    <row r="317" spans="1:11" x14ac:dyDescent="0.25">
      <c r="A317" s="248">
        <v>1996</v>
      </c>
      <c r="B317" s="248">
        <v>1</v>
      </c>
      <c r="C317" s="245">
        <v>14551563.749999994</v>
      </c>
      <c r="F317" s="248">
        <v>1996</v>
      </c>
      <c r="G317" s="248">
        <v>1</v>
      </c>
      <c r="H317" s="245">
        <v>14736683.956488546</v>
      </c>
      <c r="J317" s="247"/>
      <c r="K317" s="222">
        <f t="shared" si="11"/>
        <v>185120.20648855157</v>
      </c>
    </row>
    <row r="318" spans="1:11" x14ac:dyDescent="0.25">
      <c r="A318" s="248">
        <v>1996</v>
      </c>
      <c r="B318" s="248">
        <v>2</v>
      </c>
      <c r="C318" s="245">
        <v>14575516.16666666</v>
      </c>
      <c r="F318" s="248">
        <v>1996</v>
      </c>
      <c r="G318" s="248">
        <v>2</v>
      </c>
      <c r="H318" s="245">
        <v>14763154.439415887</v>
      </c>
      <c r="J318" s="247"/>
      <c r="K318" s="222">
        <f t="shared" si="11"/>
        <v>187638.27274922654</v>
      </c>
    </row>
    <row r="319" spans="1:11" x14ac:dyDescent="0.25">
      <c r="A319" s="248">
        <v>1996</v>
      </c>
      <c r="B319" s="248">
        <v>3</v>
      </c>
      <c r="C319" s="245">
        <v>14599468.583333327</v>
      </c>
      <c r="F319" s="248">
        <v>1996</v>
      </c>
      <c r="G319" s="248">
        <v>3</v>
      </c>
      <c r="H319" s="245">
        <v>14789624.922343228</v>
      </c>
      <c r="J319" s="247"/>
      <c r="K319" s="222">
        <f t="shared" si="11"/>
        <v>190156.33900990151</v>
      </c>
    </row>
    <row r="320" spans="1:11" x14ac:dyDescent="0.25">
      <c r="A320" s="248">
        <v>1996</v>
      </c>
      <c r="B320" s="248">
        <v>4</v>
      </c>
      <c r="C320" s="245">
        <v>14623421</v>
      </c>
      <c r="F320" s="248">
        <v>1996</v>
      </c>
      <c r="G320" s="248">
        <v>4</v>
      </c>
      <c r="H320" s="245">
        <v>14816095.405270569</v>
      </c>
      <c r="J320" s="247"/>
      <c r="K320" s="222">
        <f t="shared" si="11"/>
        <v>192674.40527056903</v>
      </c>
    </row>
    <row r="321" spans="1:11" x14ac:dyDescent="0.25">
      <c r="A321" s="248">
        <v>1996</v>
      </c>
      <c r="B321" s="248">
        <v>5</v>
      </c>
      <c r="C321" s="245">
        <v>14649662.083333334</v>
      </c>
      <c r="F321" s="248">
        <v>1996</v>
      </c>
      <c r="G321" s="248">
        <v>5</v>
      </c>
      <c r="H321" s="245">
        <v>14842565.88819791</v>
      </c>
      <c r="J321" s="247"/>
      <c r="K321" s="222">
        <f t="shared" si="11"/>
        <v>192903.80486457609</v>
      </c>
    </row>
    <row r="322" spans="1:11" x14ac:dyDescent="0.25">
      <c r="A322" s="248">
        <v>1996</v>
      </c>
      <c r="B322" s="248">
        <v>6</v>
      </c>
      <c r="C322" s="245">
        <v>14675903.166666668</v>
      </c>
      <c r="F322" s="248">
        <v>1996</v>
      </c>
      <c r="G322" s="248">
        <v>6</v>
      </c>
      <c r="H322" s="245">
        <v>14869036.371125251</v>
      </c>
      <c r="J322" s="247"/>
      <c r="K322" s="222">
        <f t="shared" si="11"/>
        <v>193133.20445858315</v>
      </c>
    </row>
    <row r="323" spans="1:11" x14ac:dyDescent="0.25">
      <c r="A323" s="248">
        <v>1996</v>
      </c>
      <c r="B323" s="248">
        <v>7</v>
      </c>
      <c r="C323" s="245">
        <v>14702144.250000002</v>
      </c>
      <c r="F323" s="248">
        <v>1996</v>
      </c>
      <c r="G323" s="248">
        <v>7</v>
      </c>
      <c r="H323" s="245">
        <v>14895506.854052601</v>
      </c>
      <c r="J323" s="247"/>
      <c r="K323" s="222">
        <f t="shared" si="11"/>
        <v>193362.60405259952</v>
      </c>
    </row>
    <row r="324" spans="1:11" x14ac:dyDescent="0.25">
      <c r="A324" s="248">
        <v>1996</v>
      </c>
      <c r="B324" s="248">
        <v>8</v>
      </c>
      <c r="C324" s="245">
        <v>14728385.333333336</v>
      </c>
      <c r="F324" s="248">
        <v>1996</v>
      </c>
      <c r="G324" s="248">
        <v>8</v>
      </c>
      <c r="H324" s="245">
        <v>14922656.137389835</v>
      </c>
      <c r="J324" s="247"/>
      <c r="K324" s="222">
        <f t="shared" si="11"/>
        <v>194270.80405649915</v>
      </c>
    </row>
    <row r="325" spans="1:11" x14ac:dyDescent="0.25">
      <c r="A325" s="248">
        <v>1996</v>
      </c>
      <c r="B325" s="248">
        <v>9</v>
      </c>
      <c r="C325" s="245">
        <v>14754626.41666667</v>
      </c>
      <c r="F325" s="248">
        <v>1996</v>
      </c>
      <c r="G325" s="248">
        <v>9</v>
      </c>
      <c r="H325" s="245">
        <v>14949805.420727069</v>
      </c>
      <c r="J325" s="247"/>
      <c r="K325" s="222">
        <f t="shared" si="11"/>
        <v>195179.00406039879</v>
      </c>
    </row>
    <row r="326" spans="1:11" x14ac:dyDescent="0.25">
      <c r="A326" s="248">
        <v>1996</v>
      </c>
      <c r="B326" s="248">
        <v>10</v>
      </c>
      <c r="C326" s="245">
        <v>14780867.500000004</v>
      </c>
      <c r="F326" s="248">
        <v>1996</v>
      </c>
      <c r="G326" s="248">
        <v>10</v>
      </c>
      <c r="H326" s="245">
        <v>14976954.704064302</v>
      </c>
      <c r="J326" s="247"/>
      <c r="K326" s="222">
        <f t="shared" si="11"/>
        <v>196087.20406429842</v>
      </c>
    </row>
    <row r="327" spans="1:11" x14ac:dyDescent="0.25">
      <c r="A327" s="248">
        <v>1996</v>
      </c>
      <c r="B327" s="248">
        <v>11</v>
      </c>
      <c r="C327" s="245">
        <v>14807108.583333338</v>
      </c>
      <c r="F327" s="248">
        <v>1996</v>
      </c>
      <c r="G327" s="248">
        <v>11</v>
      </c>
      <c r="H327" s="245">
        <v>15004103.987401536</v>
      </c>
      <c r="J327" s="247"/>
      <c r="K327" s="222">
        <f t="shared" si="11"/>
        <v>196995.40406819806</v>
      </c>
    </row>
    <row r="328" spans="1:11" x14ac:dyDescent="0.25">
      <c r="A328" s="248">
        <v>1996</v>
      </c>
      <c r="B328" s="248">
        <v>12</v>
      </c>
      <c r="C328" s="245">
        <v>14833349.666666672</v>
      </c>
      <c r="D328" s="222">
        <f>AVERAGE(C317:C328)</f>
        <v>14690168.041666666</v>
      </c>
      <c r="E328" s="222"/>
      <c r="F328" s="248">
        <v>1996</v>
      </c>
      <c r="G328" s="248">
        <v>12</v>
      </c>
      <c r="H328" s="245">
        <v>15031253.270738769</v>
      </c>
      <c r="I328" s="222">
        <f>AVERAGE(H317:H328)</f>
        <v>14883120.113101294</v>
      </c>
      <c r="J328" s="247"/>
      <c r="K328" s="222">
        <f t="shared" si="11"/>
        <v>197903.60407209769</v>
      </c>
    </row>
    <row r="329" spans="1:11" x14ac:dyDescent="0.25">
      <c r="A329" s="248">
        <v>1997</v>
      </c>
      <c r="B329" s="248">
        <v>1</v>
      </c>
      <c r="C329" s="245">
        <v>14859590.750000006</v>
      </c>
      <c r="F329" s="248">
        <v>1997</v>
      </c>
      <c r="G329" s="248">
        <v>1</v>
      </c>
      <c r="H329" s="245">
        <v>15058402.554076003</v>
      </c>
      <c r="J329" s="247"/>
      <c r="K329" s="222">
        <f t="shared" si="11"/>
        <v>198811.80407599732</v>
      </c>
    </row>
    <row r="330" spans="1:11" x14ac:dyDescent="0.25">
      <c r="A330" s="248">
        <v>1997</v>
      </c>
      <c r="B330" s="248">
        <v>2</v>
      </c>
      <c r="C330" s="245">
        <v>14885831.83333334</v>
      </c>
      <c r="F330" s="248">
        <v>1997</v>
      </c>
      <c r="G330" s="248">
        <v>2</v>
      </c>
      <c r="H330" s="245">
        <v>15085551.837413236</v>
      </c>
      <c r="J330" s="247"/>
      <c r="K330" s="222">
        <f t="shared" si="11"/>
        <v>199720.00407989696</v>
      </c>
    </row>
    <row r="331" spans="1:11" x14ac:dyDescent="0.25">
      <c r="A331" s="248">
        <v>1997</v>
      </c>
      <c r="B331" s="248">
        <v>3</v>
      </c>
      <c r="C331" s="245">
        <v>14912072.916666673</v>
      </c>
      <c r="F331" s="248">
        <v>1997</v>
      </c>
      <c r="G331" s="248">
        <v>3</v>
      </c>
      <c r="H331" s="245">
        <v>15112701.12075047</v>
      </c>
      <c r="J331" s="247"/>
      <c r="K331" s="222">
        <f t="shared" si="11"/>
        <v>200628.20408379659</v>
      </c>
    </row>
    <row r="332" spans="1:11" x14ac:dyDescent="0.25">
      <c r="A332" s="248">
        <v>1997</v>
      </c>
      <c r="B332" s="248">
        <v>4</v>
      </c>
      <c r="C332" s="245">
        <v>14938314</v>
      </c>
      <c r="F332" s="248">
        <v>1997</v>
      </c>
      <c r="G332" s="248">
        <v>4</v>
      </c>
      <c r="H332" s="245">
        <v>15139850.404087704</v>
      </c>
      <c r="J332" s="247"/>
      <c r="K332" s="222">
        <f t="shared" si="11"/>
        <v>201536.40408770368</v>
      </c>
    </row>
    <row r="333" spans="1:11" x14ac:dyDescent="0.25">
      <c r="A333" s="248">
        <v>1997</v>
      </c>
      <c r="B333" s="248">
        <v>5</v>
      </c>
      <c r="C333" s="245">
        <v>14962656.25</v>
      </c>
      <c r="F333" s="248">
        <v>1997</v>
      </c>
      <c r="G333" s="248">
        <v>5</v>
      </c>
      <c r="H333" s="245">
        <v>15166999.687424937</v>
      </c>
      <c r="J333" s="247"/>
      <c r="K333" s="222">
        <f t="shared" si="11"/>
        <v>204343.43742493726</v>
      </c>
    </row>
    <row r="334" spans="1:11" x14ac:dyDescent="0.25">
      <c r="A334" s="248">
        <v>1997</v>
      </c>
      <c r="B334" s="248">
        <v>6</v>
      </c>
      <c r="C334" s="245">
        <v>14986998.5</v>
      </c>
      <c r="F334" s="248">
        <v>1997</v>
      </c>
      <c r="G334" s="248">
        <v>6</v>
      </c>
      <c r="H334" s="245">
        <v>15194148.970762171</v>
      </c>
      <c r="J334" s="247"/>
      <c r="K334" s="222">
        <f t="shared" si="11"/>
        <v>207150.47076217085</v>
      </c>
    </row>
    <row r="335" spans="1:11" x14ac:dyDescent="0.25">
      <c r="A335" s="248">
        <v>1997</v>
      </c>
      <c r="B335" s="248">
        <v>7</v>
      </c>
      <c r="C335" s="245">
        <v>15011340.75</v>
      </c>
      <c r="F335" s="248">
        <v>1997</v>
      </c>
      <c r="G335" s="248">
        <v>7</v>
      </c>
      <c r="H335" s="245">
        <v>15221298.254099401</v>
      </c>
      <c r="J335" s="247"/>
      <c r="K335" s="222">
        <f t="shared" si="11"/>
        <v>209957.50409940071</v>
      </c>
    </row>
    <row r="336" spans="1:11" x14ac:dyDescent="0.25">
      <c r="A336" s="248">
        <v>1997</v>
      </c>
      <c r="B336" s="248">
        <v>8</v>
      </c>
      <c r="C336" s="245">
        <v>15035683</v>
      </c>
      <c r="F336" s="248">
        <v>1997</v>
      </c>
      <c r="G336" s="248">
        <v>8</v>
      </c>
      <c r="H336" s="245">
        <v>15246069.75135155</v>
      </c>
      <c r="J336" s="247"/>
      <c r="K336" s="222">
        <f t="shared" si="11"/>
        <v>210386.75135155022</v>
      </c>
    </row>
    <row r="337" spans="1:11" x14ac:dyDescent="0.25">
      <c r="A337" s="248">
        <v>1997</v>
      </c>
      <c r="B337" s="248">
        <v>9</v>
      </c>
      <c r="C337" s="245">
        <v>15060025.25</v>
      </c>
      <c r="F337" s="248">
        <v>1997</v>
      </c>
      <c r="G337" s="248">
        <v>9</v>
      </c>
      <c r="H337" s="245">
        <v>15270841.2486037</v>
      </c>
      <c r="J337" s="247"/>
      <c r="K337" s="222">
        <f t="shared" si="11"/>
        <v>210815.99860369973</v>
      </c>
    </row>
    <row r="338" spans="1:11" x14ac:dyDescent="0.25">
      <c r="A338" s="248">
        <v>1997</v>
      </c>
      <c r="B338" s="248">
        <v>10</v>
      </c>
      <c r="C338" s="245">
        <v>15084367.5</v>
      </c>
      <c r="F338" s="248">
        <v>1997</v>
      </c>
      <c r="G338" s="248">
        <v>10</v>
      </c>
      <c r="H338" s="245">
        <v>15295612.745855849</v>
      </c>
      <c r="J338" s="247"/>
      <c r="K338" s="222">
        <f t="shared" si="11"/>
        <v>211245.24585584924</v>
      </c>
    </row>
    <row r="339" spans="1:11" x14ac:dyDescent="0.25">
      <c r="A339" s="248">
        <v>1997</v>
      </c>
      <c r="B339" s="248">
        <v>11</v>
      </c>
      <c r="C339" s="245">
        <v>15108709.75</v>
      </c>
      <c r="F339" s="248">
        <v>1997</v>
      </c>
      <c r="G339" s="248">
        <v>11</v>
      </c>
      <c r="H339" s="245">
        <v>15320384.243107999</v>
      </c>
      <c r="J339" s="247"/>
      <c r="K339" s="222">
        <f t="shared" si="11"/>
        <v>211674.49310799874</v>
      </c>
    </row>
    <row r="340" spans="1:11" x14ac:dyDescent="0.25">
      <c r="A340" s="248">
        <v>1997</v>
      </c>
      <c r="B340" s="248">
        <v>12</v>
      </c>
      <c r="C340" s="245">
        <v>15133052</v>
      </c>
      <c r="D340" s="222">
        <f>AVERAGE(C329:C340)</f>
        <v>14998220.208333334</v>
      </c>
      <c r="E340" s="222"/>
      <c r="F340" s="248">
        <v>1997</v>
      </c>
      <c r="G340" s="248">
        <v>12</v>
      </c>
      <c r="H340" s="245">
        <v>15345155.740360148</v>
      </c>
      <c r="I340" s="222">
        <f>AVERAGE(H329:H340)</f>
        <v>15204751.37982443</v>
      </c>
      <c r="J340" s="247"/>
      <c r="K340" s="222">
        <f t="shared" si="11"/>
        <v>212103.74036014825</v>
      </c>
    </row>
    <row r="341" spans="1:11" x14ac:dyDescent="0.25">
      <c r="A341" s="248">
        <v>1998</v>
      </c>
      <c r="B341" s="248">
        <v>1</v>
      </c>
      <c r="C341" s="245">
        <v>15157394.25</v>
      </c>
      <c r="F341" s="248">
        <v>1998</v>
      </c>
      <c r="G341" s="248">
        <v>1</v>
      </c>
      <c r="H341" s="245">
        <v>15369927.237612298</v>
      </c>
      <c r="J341" s="247"/>
      <c r="K341" s="222">
        <f t="shared" si="11"/>
        <v>212532.98761229776</v>
      </c>
    </row>
    <row r="342" spans="1:11" x14ac:dyDescent="0.25">
      <c r="A342" s="248">
        <v>1998</v>
      </c>
      <c r="B342" s="248">
        <v>2</v>
      </c>
      <c r="C342" s="245">
        <v>15181736.5</v>
      </c>
      <c r="F342" s="248">
        <v>1998</v>
      </c>
      <c r="G342" s="248">
        <v>2</v>
      </c>
      <c r="H342" s="245">
        <v>15394698.734864447</v>
      </c>
      <c r="J342" s="247"/>
      <c r="K342" s="222">
        <f t="shared" si="11"/>
        <v>212962.23486444727</v>
      </c>
    </row>
    <row r="343" spans="1:11" x14ac:dyDescent="0.25">
      <c r="A343" s="248">
        <v>1998</v>
      </c>
      <c r="B343" s="248">
        <v>3</v>
      </c>
      <c r="C343" s="245">
        <v>15206078.75</v>
      </c>
      <c r="F343" s="248">
        <v>1998</v>
      </c>
      <c r="G343" s="248">
        <v>3</v>
      </c>
      <c r="H343" s="245">
        <v>15419470.232116597</v>
      </c>
      <c r="J343" s="247"/>
      <c r="K343" s="222">
        <f t="shared" si="11"/>
        <v>213391.48211659677</v>
      </c>
    </row>
    <row r="344" spans="1:11" x14ac:dyDescent="0.25">
      <c r="A344" s="248">
        <v>1998</v>
      </c>
      <c r="B344" s="248">
        <v>4</v>
      </c>
      <c r="C344" s="245">
        <v>15230421</v>
      </c>
      <c r="F344" s="248">
        <v>1998</v>
      </c>
      <c r="G344" s="248">
        <v>4</v>
      </c>
      <c r="H344" s="245">
        <v>15444241.729368746</v>
      </c>
      <c r="J344" s="247"/>
      <c r="K344" s="222">
        <f t="shared" si="11"/>
        <v>213820.72936874628</v>
      </c>
    </row>
    <row r="345" spans="1:11" x14ac:dyDescent="0.25">
      <c r="A345" s="248">
        <v>1998</v>
      </c>
      <c r="B345" s="248">
        <v>5</v>
      </c>
      <c r="C345" s="245">
        <v>15259572.916666666</v>
      </c>
      <c r="F345" s="248">
        <v>1998</v>
      </c>
      <c r="G345" s="248">
        <v>5</v>
      </c>
      <c r="H345" s="245">
        <v>15469013.226620896</v>
      </c>
      <c r="J345" s="247"/>
      <c r="K345" s="222">
        <f t="shared" si="11"/>
        <v>209440.30995422974</v>
      </c>
    </row>
    <row r="346" spans="1:11" x14ac:dyDescent="0.25">
      <c r="A346" s="248">
        <v>1998</v>
      </c>
      <c r="B346" s="248">
        <v>6</v>
      </c>
      <c r="C346" s="245">
        <v>15288724.833333332</v>
      </c>
      <c r="F346" s="248">
        <v>1998</v>
      </c>
      <c r="G346" s="248">
        <v>6</v>
      </c>
      <c r="H346" s="245">
        <v>15493784.723873045</v>
      </c>
      <c r="J346" s="247"/>
      <c r="K346" s="222">
        <f t="shared" si="11"/>
        <v>205059.8905397132</v>
      </c>
    </row>
    <row r="347" spans="1:11" x14ac:dyDescent="0.25">
      <c r="A347" s="248">
        <v>1998</v>
      </c>
      <c r="B347" s="248">
        <v>7</v>
      </c>
      <c r="C347" s="245">
        <v>15317876.749999998</v>
      </c>
      <c r="F347" s="248">
        <v>1998</v>
      </c>
      <c r="G347" s="248">
        <v>7</v>
      </c>
      <c r="H347" s="245">
        <v>15518556.2211252</v>
      </c>
      <c r="J347" s="247"/>
      <c r="K347" s="222">
        <f t="shared" si="11"/>
        <v>200679.47112520225</v>
      </c>
    </row>
    <row r="348" spans="1:11" x14ac:dyDescent="0.25">
      <c r="A348" s="248">
        <v>1998</v>
      </c>
      <c r="B348" s="248">
        <v>8</v>
      </c>
      <c r="C348" s="245">
        <v>15347028.666666664</v>
      </c>
      <c r="F348" s="248">
        <v>1998</v>
      </c>
      <c r="G348" s="248">
        <v>8</v>
      </c>
      <c r="H348" s="245">
        <v>15541846.766468484</v>
      </c>
      <c r="J348" s="247"/>
      <c r="K348" s="222">
        <f t="shared" si="11"/>
        <v>194818.09980181977</v>
      </c>
    </row>
    <row r="349" spans="1:11" x14ac:dyDescent="0.25">
      <c r="A349" s="248">
        <v>1998</v>
      </c>
      <c r="B349" s="248">
        <v>9</v>
      </c>
      <c r="C349" s="245">
        <v>15376180.58333333</v>
      </c>
      <c r="F349" s="248">
        <v>1998</v>
      </c>
      <c r="G349" s="248">
        <v>9</v>
      </c>
      <c r="H349" s="245">
        <v>15565137.311811768</v>
      </c>
      <c r="J349" s="247"/>
      <c r="K349" s="222">
        <f t="shared" si="11"/>
        <v>188956.72847843729</v>
      </c>
    </row>
    <row r="350" spans="1:11" x14ac:dyDescent="0.25">
      <c r="A350" s="248">
        <v>1998</v>
      </c>
      <c r="B350" s="248">
        <v>10</v>
      </c>
      <c r="C350" s="245">
        <v>15405332.499999996</v>
      </c>
      <c r="F350" s="248">
        <v>1998</v>
      </c>
      <c r="G350" s="248">
        <v>10</v>
      </c>
      <c r="H350" s="245">
        <v>15588427.857155051</v>
      </c>
      <c r="J350" s="247"/>
      <c r="K350" s="222">
        <f t="shared" si="11"/>
        <v>183095.35715505481</v>
      </c>
    </row>
    <row r="351" spans="1:11" x14ac:dyDescent="0.25">
      <c r="A351" s="248">
        <v>1998</v>
      </c>
      <c r="B351" s="248">
        <v>11</v>
      </c>
      <c r="C351" s="245">
        <v>15434484.416666662</v>
      </c>
      <c r="F351" s="248">
        <v>1998</v>
      </c>
      <c r="G351" s="248">
        <v>11</v>
      </c>
      <c r="H351" s="245">
        <v>15611718.402498335</v>
      </c>
      <c r="J351" s="247"/>
      <c r="K351" s="222">
        <f t="shared" si="11"/>
        <v>177233.98583167233</v>
      </c>
    </row>
    <row r="352" spans="1:11" x14ac:dyDescent="0.25">
      <c r="A352" s="248">
        <v>1998</v>
      </c>
      <c r="B352" s="248">
        <v>12</v>
      </c>
      <c r="C352" s="245">
        <v>15463636.333333328</v>
      </c>
      <c r="D352" s="222">
        <f>AVERAGE(C341:C352)</f>
        <v>15305705.625</v>
      </c>
      <c r="E352" s="222"/>
      <c r="F352" s="248">
        <v>1998</v>
      </c>
      <c r="G352" s="248">
        <v>12</v>
      </c>
      <c r="H352" s="245">
        <v>15635008.947841618</v>
      </c>
      <c r="I352" s="222">
        <f>AVERAGE(H341:H352)</f>
        <v>15504319.282613039</v>
      </c>
      <c r="J352" s="247"/>
      <c r="K352" s="222">
        <f t="shared" si="11"/>
        <v>171372.61450828984</v>
      </c>
    </row>
    <row r="353" spans="1:11" x14ac:dyDescent="0.25">
      <c r="A353" s="248">
        <v>1999</v>
      </c>
      <c r="B353" s="248">
        <v>1</v>
      </c>
      <c r="C353" s="245">
        <v>15492788.249999994</v>
      </c>
      <c r="F353" s="248">
        <v>1999</v>
      </c>
      <c r="G353" s="248">
        <v>1</v>
      </c>
      <c r="H353" s="245">
        <v>15658299.493184902</v>
      </c>
      <c r="J353" s="247"/>
      <c r="K353" s="222">
        <f t="shared" si="11"/>
        <v>165511.24318490736</v>
      </c>
    </row>
    <row r="354" spans="1:11" x14ac:dyDescent="0.25">
      <c r="A354" s="248">
        <v>1999</v>
      </c>
      <c r="B354" s="248">
        <v>2</v>
      </c>
      <c r="C354" s="245">
        <v>15521940.16666666</v>
      </c>
      <c r="F354" s="248">
        <v>1999</v>
      </c>
      <c r="G354" s="248">
        <v>2</v>
      </c>
      <c r="H354" s="245">
        <v>15681590.038528185</v>
      </c>
      <c r="J354" s="247"/>
      <c r="K354" s="222">
        <f t="shared" si="11"/>
        <v>159649.87186152488</v>
      </c>
    </row>
    <row r="355" spans="1:11" x14ac:dyDescent="0.25">
      <c r="A355" s="248">
        <v>1999</v>
      </c>
      <c r="B355" s="248">
        <v>3</v>
      </c>
      <c r="C355" s="245">
        <v>15551092.083333327</v>
      </c>
      <c r="F355" s="248">
        <v>1999</v>
      </c>
      <c r="G355" s="248">
        <v>3</v>
      </c>
      <c r="H355" s="245">
        <v>15704880.583871469</v>
      </c>
      <c r="J355" s="247"/>
      <c r="K355" s="222">
        <f t="shared" si="11"/>
        <v>153788.5005381424</v>
      </c>
    </row>
    <row r="356" spans="1:11" x14ac:dyDescent="0.25">
      <c r="A356" s="248">
        <v>1999</v>
      </c>
      <c r="B356" s="248">
        <v>4</v>
      </c>
      <c r="C356" s="245">
        <v>15580244</v>
      </c>
      <c r="F356" s="248">
        <v>1999</v>
      </c>
      <c r="G356" s="248">
        <v>4</v>
      </c>
      <c r="H356" s="245">
        <v>15728171.129214752</v>
      </c>
      <c r="J356" s="247"/>
      <c r="K356" s="222">
        <f t="shared" si="11"/>
        <v>147927.12921475247</v>
      </c>
    </row>
    <row r="357" spans="1:11" x14ac:dyDescent="0.25">
      <c r="A357" s="248">
        <v>1999</v>
      </c>
      <c r="B357" s="248">
        <v>5</v>
      </c>
      <c r="C357" s="245">
        <v>15613792.333333334</v>
      </c>
      <c r="F357" s="248">
        <v>1999</v>
      </c>
      <c r="G357" s="248">
        <v>5</v>
      </c>
      <c r="H357" s="245">
        <v>15751461.674558036</v>
      </c>
      <c r="J357" s="247"/>
      <c r="K357" s="222">
        <f t="shared" si="11"/>
        <v>137669.34122470208</v>
      </c>
    </row>
    <row r="358" spans="1:11" x14ac:dyDescent="0.25">
      <c r="A358" s="248">
        <v>1999</v>
      </c>
      <c r="B358" s="248">
        <v>6</v>
      </c>
      <c r="C358" s="245">
        <v>15647340.666666668</v>
      </c>
      <c r="F358" s="248">
        <v>1999</v>
      </c>
      <c r="G358" s="248">
        <v>6</v>
      </c>
      <c r="H358" s="245">
        <v>15774752.21990132</v>
      </c>
      <c r="J358" s="247"/>
      <c r="K358" s="222">
        <f t="shared" si="11"/>
        <v>127411.55323465168</v>
      </c>
    </row>
    <row r="359" spans="1:11" x14ac:dyDescent="0.25">
      <c r="A359" s="248">
        <v>1999</v>
      </c>
      <c r="B359" s="248">
        <v>7</v>
      </c>
      <c r="C359" s="245">
        <v>15680889.000000002</v>
      </c>
      <c r="F359" s="248">
        <v>1999</v>
      </c>
      <c r="G359" s="248">
        <v>7</v>
      </c>
      <c r="H359" s="245">
        <v>15798042.765244599</v>
      </c>
      <c r="J359" s="247"/>
      <c r="K359" s="222">
        <f t="shared" si="11"/>
        <v>117153.76524459757</v>
      </c>
    </row>
    <row r="360" spans="1:11" x14ac:dyDescent="0.25">
      <c r="A360" s="248">
        <v>1999</v>
      </c>
      <c r="B360" s="248">
        <v>8</v>
      </c>
      <c r="C360" s="245">
        <v>15714437.333333336</v>
      </c>
      <c r="F360" s="248">
        <v>1999</v>
      </c>
      <c r="G360" s="248">
        <v>8</v>
      </c>
      <c r="H360" s="245">
        <v>15822287.3728434</v>
      </c>
      <c r="J360" s="247"/>
      <c r="K360" s="222">
        <f t="shared" si="11"/>
        <v>107850.03951006383</v>
      </c>
    </row>
    <row r="361" spans="1:11" x14ac:dyDescent="0.25">
      <c r="A361" s="248">
        <v>1999</v>
      </c>
      <c r="B361" s="248">
        <v>9</v>
      </c>
      <c r="C361" s="245">
        <v>15747985.66666667</v>
      </c>
      <c r="F361" s="248">
        <v>1999</v>
      </c>
      <c r="G361" s="248">
        <v>9</v>
      </c>
      <c r="H361" s="245">
        <v>15846531.9804422</v>
      </c>
      <c r="J361" s="247"/>
      <c r="K361" s="222">
        <f t="shared" si="11"/>
        <v>98546.313775530085</v>
      </c>
    </row>
    <row r="362" spans="1:11" x14ac:dyDescent="0.25">
      <c r="A362" s="248">
        <v>1999</v>
      </c>
      <c r="B362" s="248">
        <v>10</v>
      </c>
      <c r="C362" s="245">
        <v>15781534.000000004</v>
      </c>
      <c r="F362" s="248">
        <v>1999</v>
      </c>
      <c r="G362" s="248">
        <v>10</v>
      </c>
      <c r="H362" s="245">
        <v>15870776.588041</v>
      </c>
      <c r="J362" s="247"/>
      <c r="K362" s="222">
        <f t="shared" si="11"/>
        <v>89242.588040996343</v>
      </c>
    </row>
    <row r="363" spans="1:11" x14ac:dyDescent="0.25">
      <c r="A363" s="248">
        <v>1999</v>
      </c>
      <c r="B363" s="248">
        <v>11</v>
      </c>
      <c r="C363" s="245">
        <v>15815082.333333338</v>
      </c>
      <c r="F363" s="248">
        <v>1999</v>
      </c>
      <c r="G363" s="248">
        <v>11</v>
      </c>
      <c r="H363" s="245">
        <v>15895021.1956398</v>
      </c>
      <c r="J363" s="247"/>
      <c r="K363" s="222">
        <f t="shared" si="11"/>
        <v>79938.862306462601</v>
      </c>
    </row>
    <row r="364" spans="1:11" x14ac:dyDescent="0.25">
      <c r="A364" s="248">
        <v>1999</v>
      </c>
      <c r="B364" s="248">
        <v>12</v>
      </c>
      <c r="C364" s="245">
        <v>15848630.666666672</v>
      </c>
      <c r="D364" s="222">
        <f>AVERAGE(C353:C364)</f>
        <v>15666313.041666666</v>
      </c>
      <c r="E364" s="222"/>
      <c r="F364" s="248">
        <v>1999</v>
      </c>
      <c r="G364" s="248">
        <v>12</v>
      </c>
      <c r="H364" s="245">
        <v>15919265.8032386</v>
      </c>
      <c r="I364" s="222">
        <f>AVERAGE(H353:H364)</f>
        <v>15787590.070392355</v>
      </c>
      <c r="J364" s="247"/>
      <c r="K364" s="222">
        <f t="shared" si="11"/>
        <v>70635.136571928859</v>
      </c>
    </row>
    <row r="365" spans="1:11" x14ac:dyDescent="0.25">
      <c r="A365" s="248">
        <v>2000</v>
      </c>
      <c r="B365" s="248">
        <v>1</v>
      </c>
      <c r="C365" s="245">
        <v>15882179.000000006</v>
      </c>
      <c r="F365" s="248">
        <v>2000</v>
      </c>
      <c r="G365" s="248">
        <v>1</v>
      </c>
      <c r="H365" s="245">
        <v>15943510.410837401</v>
      </c>
      <c r="J365" s="247"/>
      <c r="K365" s="222">
        <f t="shared" ref="K365:K428" si="12">+H365-C365</f>
        <v>61331.410837395117</v>
      </c>
    </row>
    <row r="366" spans="1:11" x14ac:dyDescent="0.25">
      <c r="A366" s="248">
        <v>2000</v>
      </c>
      <c r="B366" s="248">
        <v>2</v>
      </c>
      <c r="C366" s="245">
        <v>15915727.33333334</v>
      </c>
      <c r="F366" s="248">
        <v>2000</v>
      </c>
      <c r="G366" s="248">
        <v>2</v>
      </c>
      <c r="H366" s="245">
        <v>15967755.018436201</v>
      </c>
      <c r="J366" s="247"/>
      <c r="K366" s="222">
        <f t="shared" si="12"/>
        <v>52027.685102861375</v>
      </c>
    </row>
    <row r="367" spans="1:11" x14ac:dyDescent="0.25">
      <c r="A367" s="248">
        <v>2000</v>
      </c>
      <c r="B367" s="248">
        <v>3</v>
      </c>
      <c r="C367" s="245">
        <v>15949275.666666673</v>
      </c>
      <c r="F367" s="248">
        <v>2000</v>
      </c>
      <c r="G367" s="248">
        <v>3</v>
      </c>
      <c r="H367" s="245">
        <v>15991999.626035001</v>
      </c>
      <c r="J367" s="247"/>
      <c r="K367" s="222">
        <f t="shared" si="12"/>
        <v>42723.959368327633</v>
      </c>
    </row>
    <row r="368" spans="1:11" x14ac:dyDescent="0.25">
      <c r="A368" s="248">
        <v>2000</v>
      </c>
      <c r="B368" s="248">
        <v>4</v>
      </c>
      <c r="C368" s="245">
        <v>15982824</v>
      </c>
      <c r="F368" s="248">
        <v>2000</v>
      </c>
      <c r="G368" s="248">
        <v>4</v>
      </c>
      <c r="H368" s="245">
        <v>16016244.233633801</v>
      </c>
      <c r="J368" s="247"/>
      <c r="K368" s="222">
        <f t="shared" si="12"/>
        <v>33420.233633801341</v>
      </c>
    </row>
    <row r="369" spans="1:11" x14ac:dyDescent="0.25">
      <c r="A369" s="248">
        <v>2000</v>
      </c>
      <c r="B369" s="248">
        <v>5</v>
      </c>
      <c r="C369" s="245">
        <v>16009680.333333334</v>
      </c>
      <c r="F369" s="248">
        <v>2000</v>
      </c>
      <c r="G369" s="248">
        <v>5</v>
      </c>
      <c r="H369" s="245">
        <v>16040488.841232602</v>
      </c>
      <c r="J369" s="247"/>
      <c r="K369" s="222">
        <f t="shared" si="12"/>
        <v>30808.507899267599</v>
      </c>
    </row>
    <row r="370" spans="1:11" x14ac:dyDescent="0.25">
      <c r="A370" s="248">
        <v>2000</v>
      </c>
      <c r="B370" s="248">
        <v>6</v>
      </c>
      <c r="C370" s="245">
        <v>16036536.666666668</v>
      </c>
      <c r="F370" s="248">
        <v>2000</v>
      </c>
      <c r="G370" s="248">
        <v>6</v>
      </c>
      <c r="H370" s="245">
        <v>16064733.448831402</v>
      </c>
      <c r="J370" s="247"/>
      <c r="K370" s="222">
        <f t="shared" si="12"/>
        <v>28196.782164733857</v>
      </c>
    </row>
    <row r="371" spans="1:11" x14ac:dyDescent="0.25">
      <c r="A371" s="248">
        <v>2000</v>
      </c>
      <c r="B371" s="248">
        <v>7</v>
      </c>
      <c r="C371" s="245">
        <v>16063393.000000002</v>
      </c>
      <c r="F371" s="248">
        <v>2000</v>
      </c>
      <c r="G371" s="248">
        <v>7</v>
      </c>
      <c r="H371" s="245">
        <v>16088978.0564302</v>
      </c>
      <c r="J371" s="247"/>
      <c r="K371" s="222">
        <f t="shared" si="12"/>
        <v>25585.056430198252</v>
      </c>
    </row>
    <row r="372" spans="1:11" x14ac:dyDescent="0.25">
      <c r="A372" s="248">
        <v>2000</v>
      </c>
      <c r="B372" s="248">
        <v>8</v>
      </c>
      <c r="C372" s="245">
        <v>16090249.333333336</v>
      </c>
      <c r="F372" s="248">
        <v>2000</v>
      </c>
      <c r="G372" s="248">
        <v>8</v>
      </c>
      <c r="H372" s="245">
        <v>16114850.457350008</v>
      </c>
      <c r="J372" s="247"/>
      <c r="K372" s="222">
        <f t="shared" si="12"/>
        <v>24601.124016672373</v>
      </c>
    </row>
    <row r="373" spans="1:11" x14ac:dyDescent="0.25">
      <c r="A373" s="248">
        <v>2000</v>
      </c>
      <c r="B373" s="248">
        <v>9</v>
      </c>
      <c r="C373" s="245">
        <v>16117105.66666667</v>
      </c>
      <c r="F373" s="248">
        <v>2000</v>
      </c>
      <c r="G373" s="248">
        <v>9</v>
      </c>
      <c r="H373" s="245">
        <v>16140722.858269816</v>
      </c>
      <c r="J373" s="247"/>
      <c r="K373" s="222">
        <f t="shared" si="12"/>
        <v>23617.191603146493</v>
      </c>
    </row>
    <row r="374" spans="1:11" x14ac:dyDescent="0.25">
      <c r="A374" s="248">
        <v>2000</v>
      </c>
      <c r="B374" s="248">
        <v>10</v>
      </c>
      <c r="C374" s="245">
        <v>16143962.000000004</v>
      </c>
      <c r="F374" s="248">
        <v>2000</v>
      </c>
      <c r="G374" s="248">
        <v>10</v>
      </c>
      <c r="H374" s="245">
        <v>16166595.259189624</v>
      </c>
      <c r="J374" s="247"/>
      <c r="K374" s="222">
        <f t="shared" si="12"/>
        <v>22633.259189620614</v>
      </c>
    </row>
    <row r="375" spans="1:11" x14ac:dyDescent="0.25">
      <c r="A375" s="248">
        <v>2000</v>
      </c>
      <c r="B375" s="248">
        <v>11</v>
      </c>
      <c r="C375" s="245">
        <v>16170818.333333338</v>
      </c>
      <c r="F375" s="248">
        <v>2000</v>
      </c>
      <c r="G375" s="248">
        <v>11</v>
      </c>
      <c r="H375" s="245">
        <v>16192467.660109432</v>
      </c>
      <c r="J375" s="247"/>
      <c r="K375" s="222">
        <f t="shared" si="12"/>
        <v>21649.326776094735</v>
      </c>
    </row>
    <row r="376" spans="1:11" x14ac:dyDescent="0.25">
      <c r="A376" s="248">
        <v>2000</v>
      </c>
      <c r="B376" s="248">
        <v>12</v>
      </c>
      <c r="C376" s="245">
        <v>16197674.666666672</v>
      </c>
      <c r="D376" s="222">
        <f>AVERAGE(C365:C376)</f>
        <v>16046618.833333334</v>
      </c>
      <c r="E376" s="222"/>
      <c r="F376" s="248">
        <v>2000</v>
      </c>
      <c r="G376" s="248">
        <v>12</v>
      </c>
      <c r="H376" s="245">
        <v>16218340.06102924</v>
      </c>
      <c r="I376" s="222">
        <f>AVERAGE(H365:H376)</f>
        <v>16078890.494282061</v>
      </c>
      <c r="J376" s="247"/>
      <c r="K376" s="222">
        <f t="shared" si="12"/>
        <v>20665.394362568855</v>
      </c>
    </row>
    <row r="377" spans="1:11" x14ac:dyDescent="0.25">
      <c r="A377" s="248">
        <v>2001</v>
      </c>
      <c r="B377" s="248">
        <v>1</v>
      </c>
      <c r="C377" s="245">
        <v>16224531.000000006</v>
      </c>
      <c r="F377" s="248">
        <v>2001</v>
      </c>
      <c r="G377" s="248">
        <v>1</v>
      </c>
      <c r="H377" s="245">
        <v>16244212.461949049</v>
      </c>
      <c r="J377" s="247"/>
      <c r="K377" s="222">
        <f t="shared" si="12"/>
        <v>19681.461949042976</v>
      </c>
    </row>
    <row r="378" spans="1:11" x14ac:dyDescent="0.25">
      <c r="A378" s="248">
        <v>2001</v>
      </c>
      <c r="B378" s="248">
        <v>2</v>
      </c>
      <c r="C378" s="245">
        <v>16251387.33333334</v>
      </c>
      <c r="F378" s="248">
        <v>2001</v>
      </c>
      <c r="G378" s="248">
        <v>2</v>
      </c>
      <c r="H378" s="245">
        <v>16270084.862868857</v>
      </c>
      <c r="J378" s="247"/>
      <c r="K378" s="222">
        <f t="shared" si="12"/>
        <v>18697.529535517097</v>
      </c>
    </row>
    <row r="379" spans="1:11" x14ac:dyDescent="0.25">
      <c r="A379" s="248">
        <v>2001</v>
      </c>
      <c r="B379" s="248">
        <v>3</v>
      </c>
      <c r="C379" s="245">
        <v>16278243.666666673</v>
      </c>
      <c r="F379" s="248">
        <v>2001</v>
      </c>
      <c r="G379" s="248">
        <v>3</v>
      </c>
      <c r="H379" s="245">
        <v>16295957.263788665</v>
      </c>
      <c r="J379" s="247"/>
      <c r="K379" s="222">
        <f t="shared" si="12"/>
        <v>17713.597121991217</v>
      </c>
    </row>
    <row r="380" spans="1:11" x14ac:dyDescent="0.25">
      <c r="A380" s="248">
        <v>2001</v>
      </c>
      <c r="B380" s="248">
        <v>4</v>
      </c>
      <c r="C380" s="245">
        <v>16305100</v>
      </c>
      <c r="F380" s="248">
        <v>2001</v>
      </c>
      <c r="G380" s="248">
        <v>4</v>
      </c>
      <c r="H380" s="245">
        <v>16321829.664708473</v>
      </c>
      <c r="J380" s="247"/>
      <c r="K380" s="222">
        <f t="shared" si="12"/>
        <v>16729.664708472788</v>
      </c>
    </row>
    <row r="381" spans="1:11" x14ac:dyDescent="0.25">
      <c r="A381" s="248">
        <v>2001</v>
      </c>
      <c r="B381" s="248">
        <v>5</v>
      </c>
      <c r="C381" s="245">
        <v>16332529.666666666</v>
      </c>
      <c r="F381" s="248">
        <v>2001</v>
      </c>
      <c r="G381" s="248">
        <v>5</v>
      </c>
      <c r="H381" s="245">
        <v>16347702.065628281</v>
      </c>
      <c r="J381" s="247"/>
      <c r="K381" s="222">
        <f t="shared" si="12"/>
        <v>15172.398961614817</v>
      </c>
    </row>
    <row r="382" spans="1:11" x14ac:dyDescent="0.25">
      <c r="A382" s="248">
        <v>2001</v>
      </c>
      <c r="B382" s="248">
        <v>6</v>
      </c>
      <c r="C382" s="245">
        <v>16359959.333333332</v>
      </c>
      <c r="F382" s="248">
        <v>2001</v>
      </c>
      <c r="G382" s="248">
        <v>6</v>
      </c>
      <c r="H382" s="245">
        <v>16373574.466548089</v>
      </c>
      <c r="J382" s="247"/>
      <c r="K382" s="222">
        <f t="shared" si="12"/>
        <v>13615.133214756846</v>
      </c>
    </row>
    <row r="383" spans="1:11" x14ac:dyDescent="0.25">
      <c r="A383" s="248">
        <v>2001</v>
      </c>
      <c r="B383" s="248">
        <v>7</v>
      </c>
      <c r="C383" s="245">
        <v>16387388.999999998</v>
      </c>
      <c r="F383" s="248">
        <v>2001</v>
      </c>
      <c r="G383" s="248">
        <v>7</v>
      </c>
      <c r="H383" s="245">
        <v>16399446.867467901</v>
      </c>
      <c r="J383" s="247"/>
      <c r="K383" s="222">
        <f t="shared" si="12"/>
        <v>12057.867467902601</v>
      </c>
    </row>
    <row r="384" spans="1:11" x14ac:dyDescent="0.25">
      <c r="A384" s="248">
        <v>2001</v>
      </c>
      <c r="B384" s="248">
        <v>8</v>
      </c>
      <c r="C384" s="245">
        <v>16414818.666666664</v>
      </c>
      <c r="F384" s="248">
        <v>2001</v>
      </c>
      <c r="G384" s="248">
        <v>8</v>
      </c>
      <c r="H384" s="245">
        <v>16426753.420490801</v>
      </c>
      <c r="J384" s="247"/>
      <c r="K384" s="222">
        <f t="shared" si="12"/>
        <v>11934.753824137151</v>
      </c>
    </row>
    <row r="385" spans="1:11" x14ac:dyDescent="0.25">
      <c r="A385" s="248">
        <v>2001</v>
      </c>
      <c r="B385" s="248">
        <v>9</v>
      </c>
      <c r="C385" s="245">
        <v>16442248.33333333</v>
      </c>
      <c r="F385" s="248">
        <v>2001</v>
      </c>
      <c r="G385" s="248">
        <v>9</v>
      </c>
      <c r="H385" s="245">
        <v>16454059.973513702</v>
      </c>
      <c r="J385" s="247"/>
      <c r="K385" s="222">
        <f t="shared" si="12"/>
        <v>11811.640180371702</v>
      </c>
    </row>
    <row r="386" spans="1:11" x14ac:dyDescent="0.25">
      <c r="A386" s="248">
        <v>2001</v>
      </c>
      <c r="B386" s="248">
        <v>10</v>
      </c>
      <c r="C386" s="245">
        <v>16469677.999999996</v>
      </c>
      <c r="F386" s="248">
        <v>2001</v>
      </c>
      <c r="G386" s="248">
        <v>10</v>
      </c>
      <c r="H386" s="245">
        <v>16481366.526536603</v>
      </c>
      <c r="J386" s="247"/>
      <c r="K386" s="222">
        <f t="shared" si="12"/>
        <v>11688.526536606252</v>
      </c>
    </row>
    <row r="387" spans="1:11" x14ac:dyDescent="0.25">
      <c r="A387" s="248">
        <v>2001</v>
      </c>
      <c r="B387" s="248">
        <v>11</v>
      </c>
      <c r="C387" s="245">
        <v>16497107.666666662</v>
      </c>
      <c r="F387" s="248">
        <v>2001</v>
      </c>
      <c r="G387" s="248">
        <v>11</v>
      </c>
      <c r="H387" s="245">
        <v>16508673.079559503</v>
      </c>
      <c r="J387" s="247"/>
      <c r="K387" s="222">
        <f t="shared" si="12"/>
        <v>11565.412892840803</v>
      </c>
    </row>
    <row r="388" spans="1:11" x14ac:dyDescent="0.25">
      <c r="A388" s="248">
        <v>2001</v>
      </c>
      <c r="B388" s="248">
        <v>12</v>
      </c>
      <c r="C388" s="245">
        <v>16524537.333333328</v>
      </c>
      <c r="D388" s="222">
        <f>AVERAGE(C377:C388)</f>
        <v>16373960.833333334</v>
      </c>
      <c r="E388" s="222"/>
      <c r="F388" s="248">
        <v>2001</v>
      </c>
      <c r="G388" s="248">
        <v>12</v>
      </c>
      <c r="H388" s="245">
        <v>16535979.632582404</v>
      </c>
      <c r="I388" s="222">
        <f>AVERAGE(H377:H388)</f>
        <v>16388303.35713686</v>
      </c>
      <c r="J388" s="247"/>
      <c r="K388" s="222">
        <f t="shared" si="12"/>
        <v>11442.299249075353</v>
      </c>
    </row>
    <row r="389" spans="1:11" x14ac:dyDescent="0.25">
      <c r="A389" s="248">
        <v>2002</v>
      </c>
      <c r="B389" s="248">
        <v>1</v>
      </c>
      <c r="C389" s="245">
        <v>16551966.999999994</v>
      </c>
      <c r="F389" s="248">
        <v>2002</v>
      </c>
      <c r="G389" s="248">
        <v>1</v>
      </c>
      <c r="H389" s="245">
        <v>16563286.185605304</v>
      </c>
      <c r="J389" s="247"/>
      <c r="K389" s="222">
        <f t="shared" si="12"/>
        <v>11319.185605309904</v>
      </c>
    </row>
    <row r="390" spans="1:11" x14ac:dyDescent="0.25">
      <c r="A390" s="248">
        <v>2002</v>
      </c>
      <c r="B390" s="248">
        <v>2</v>
      </c>
      <c r="C390" s="245">
        <v>16579396.66666666</v>
      </c>
      <c r="F390" s="248">
        <v>2002</v>
      </c>
      <c r="G390" s="248">
        <v>2</v>
      </c>
      <c r="H390" s="245">
        <v>16590592.738628205</v>
      </c>
      <c r="J390" s="247"/>
      <c r="K390" s="222">
        <f t="shared" si="12"/>
        <v>11196.071961544454</v>
      </c>
    </row>
    <row r="391" spans="1:11" x14ac:dyDescent="0.25">
      <c r="A391" s="248">
        <v>2002</v>
      </c>
      <c r="B391" s="248">
        <v>3</v>
      </c>
      <c r="C391" s="245">
        <v>16606826.333333327</v>
      </c>
      <c r="F391" s="248">
        <v>2002</v>
      </c>
      <c r="G391" s="248">
        <v>3</v>
      </c>
      <c r="H391" s="245">
        <v>16617899.291651106</v>
      </c>
      <c r="J391" s="247"/>
      <c r="K391" s="222">
        <f t="shared" si="12"/>
        <v>11072.958317779005</v>
      </c>
    </row>
    <row r="392" spans="1:11" x14ac:dyDescent="0.25">
      <c r="A392" s="248">
        <v>2002</v>
      </c>
      <c r="B392" s="248">
        <v>4</v>
      </c>
      <c r="C392" s="245">
        <v>16634256</v>
      </c>
      <c r="F392" s="248">
        <v>2002</v>
      </c>
      <c r="G392" s="248">
        <v>4</v>
      </c>
      <c r="H392" s="245">
        <v>16645205.844674006</v>
      </c>
      <c r="J392" s="247"/>
      <c r="K392" s="222">
        <f t="shared" si="12"/>
        <v>10949.844674006104</v>
      </c>
    </row>
    <row r="393" spans="1:11" x14ac:dyDescent="0.25">
      <c r="A393" s="248">
        <v>2002</v>
      </c>
      <c r="B393" s="248">
        <v>5</v>
      </c>
      <c r="C393" s="245">
        <v>16663043.5</v>
      </c>
      <c r="F393" s="248">
        <v>2002</v>
      </c>
      <c r="G393" s="248">
        <v>5</v>
      </c>
      <c r="H393" s="245">
        <v>16672512.397696907</v>
      </c>
      <c r="J393" s="247"/>
      <c r="K393" s="222">
        <f t="shared" si="12"/>
        <v>9468.8976969067007</v>
      </c>
    </row>
    <row r="394" spans="1:11" x14ac:dyDescent="0.25">
      <c r="A394" s="248">
        <v>2002</v>
      </c>
      <c r="B394" s="248">
        <v>6</v>
      </c>
      <c r="C394" s="245">
        <v>16691831</v>
      </c>
      <c r="F394" s="248">
        <v>2002</v>
      </c>
      <c r="G394" s="248">
        <v>6</v>
      </c>
      <c r="H394" s="245">
        <v>16699818.950719807</v>
      </c>
      <c r="J394" s="247"/>
      <c r="K394" s="222">
        <f t="shared" si="12"/>
        <v>7987.950719807297</v>
      </c>
    </row>
    <row r="395" spans="1:11" x14ac:dyDescent="0.25">
      <c r="A395" s="248">
        <v>2002</v>
      </c>
      <c r="B395" s="248">
        <v>7</v>
      </c>
      <c r="C395" s="245">
        <v>16720618.5</v>
      </c>
      <c r="F395" s="248">
        <v>2002</v>
      </c>
      <c r="G395" s="248">
        <v>7</v>
      </c>
      <c r="H395" s="245">
        <v>16727125.5037427</v>
      </c>
      <c r="J395" s="247"/>
      <c r="K395" s="222">
        <f t="shared" si="12"/>
        <v>6507.0037427004427</v>
      </c>
    </row>
    <row r="396" spans="1:11" x14ac:dyDescent="0.25">
      <c r="A396" s="248">
        <v>2002</v>
      </c>
      <c r="B396" s="248">
        <v>8</v>
      </c>
      <c r="C396" s="245">
        <v>16749406</v>
      </c>
      <c r="F396" s="248">
        <v>2002</v>
      </c>
      <c r="G396" s="248">
        <v>8</v>
      </c>
      <c r="H396" s="245">
        <v>16754935.589729751</v>
      </c>
      <c r="J396" s="247"/>
      <c r="K396" s="222">
        <f t="shared" si="12"/>
        <v>5529.5897297505289</v>
      </c>
    </row>
    <row r="397" spans="1:11" x14ac:dyDescent="0.25">
      <c r="A397" s="248">
        <v>2002</v>
      </c>
      <c r="B397" s="248">
        <v>9</v>
      </c>
      <c r="C397" s="245">
        <v>16778193.5</v>
      </c>
      <c r="F397" s="248">
        <v>2002</v>
      </c>
      <c r="G397" s="248">
        <v>9</v>
      </c>
      <c r="H397" s="245">
        <v>16782745.675716799</v>
      </c>
      <c r="J397" s="247"/>
      <c r="K397" s="222">
        <f t="shared" si="12"/>
        <v>4552.1757167987525</v>
      </c>
    </row>
    <row r="398" spans="1:11" x14ac:dyDescent="0.25">
      <c r="A398" s="248">
        <v>2002</v>
      </c>
      <c r="B398" s="248">
        <v>10</v>
      </c>
      <c r="C398" s="245">
        <v>16806981</v>
      </c>
      <c r="F398" s="248">
        <v>2002</v>
      </c>
      <c r="G398" s="248">
        <v>10</v>
      </c>
      <c r="H398" s="245">
        <v>16810555.761703849</v>
      </c>
      <c r="J398" s="247"/>
      <c r="K398" s="222">
        <f t="shared" si="12"/>
        <v>3574.7617038488388</v>
      </c>
    </row>
    <row r="399" spans="1:11" x14ac:dyDescent="0.25">
      <c r="A399" s="248">
        <v>2002</v>
      </c>
      <c r="B399" s="248">
        <v>11</v>
      </c>
      <c r="C399" s="245">
        <v>16835768.5</v>
      </c>
      <c r="F399" s="248">
        <v>2002</v>
      </c>
      <c r="G399" s="248">
        <v>11</v>
      </c>
      <c r="H399" s="245">
        <v>16838365.847690899</v>
      </c>
      <c r="J399" s="247"/>
      <c r="K399" s="222">
        <f t="shared" si="12"/>
        <v>2597.3476908989251</v>
      </c>
    </row>
    <row r="400" spans="1:11" x14ac:dyDescent="0.25">
      <c r="A400" s="248">
        <v>2002</v>
      </c>
      <c r="B400" s="248">
        <v>12</v>
      </c>
      <c r="C400" s="245">
        <v>16864556</v>
      </c>
      <c r="D400" s="222">
        <f>AVERAGE(C389:C400)</f>
        <v>16706903.666666666</v>
      </c>
      <c r="E400" s="222"/>
      <c r="F400" s="248">
        <v>2002</v>
      </c>
      <c r="G400" s="248">
        <v>12</v>
      </c>
      <c r="H400" s="245">
        <v>16866175.933677949</v>
      </c>
      <c r="I400" s="222">
        <f>AVERAGE(H389:H400)</f>
        <v>16714101.643436439</v>
      </c>
      <c r="J400" s="247"/>
      <c r="K400" s="222">
        <f t="shared" si="12"/>
        <v>1619.9336779490113</v>
      </c>
    </row>
    <row r="401" spans="1:11" x14ac:dyDescent="0.25">
      <c r="A401" s="248">
        <v>2003</v>
      </c>
      <c r="B401" s="248">
        <v>1</v>
      </c>
      <c r="C401" s="245">
        <v>16893343.5</v>
      </c>
      <c r="F401" s="248">
        <v>2003</v>
      </c>
      <c r="G401" s="248">
        <v>1</v>
      </c>
      <c r="H401" s="245">
        <v>16893986.019664999</v>
      </c>
      <c r="J401" s="247"/>
      <c r="K401" s="222">
        <f t="shared" si="12"/>
        <v>642.51966499909759</v>
      </c>
    </row>
    <row r="402" spans="1:11" x14ac:dyDescent="0.25">
      <c r="A402" s="248">
        <v>2003</v>
      </c>
      <c r="B402" s="248">
        <v>2</v>
      </c>
      <c r="C402" s="245">
        <v>16922131</v>
      </c>
      <c r="F402" s="248">
        <v>2003</v>
      </c>
      <c r="G402" s="248">
        <v>2</v>
      </c>
      <c r="H402" s="245">
        <v>16921796.105652049</v>
      </c>
      <c r="J402" s="247"/>
      <c r="K402" s="222">
        <f t="shared" si="12"/>
        <v>-334.89434795081615</v>
      </c>
    </row>
    <row r="403" spans="1:11" x14ac:dyDescent="0.25">
      <c r="A403" s="248">
        <v>2003</v>
      </c>
      <c r="B403" s="248">
        <v>3</v>
      </c>
      <c r="C403" s="245">
        <v>16950918.5</v>
      </c>
      <c r="F403" s="248">
        <v>2003</v>
      </c>
      <c r="G403" s="248">
        <v>3</v>
      </c>
      <c r="H403" s="245">
        <v>16949606.191639099</v>
      </c>
      <c r="J403" s="247"/>
      <c r="K403" s="222">
        <f t="shared" si="12"/>
        <v>-1312.3083609007299</v>
      </c>
    </row>
    <row r="404" spans="1:11" x14ac:dyDescent="0.25">
      <c r="A404" s="248">
        <v>2003</v>
      </c>
      <c r="B404" s="248">
        <v>4</v>
      </c>
      <c r="C404" s="245">
        <v>16979706</v>
      </c>
      <c r="F404" s="248">
        <v>2003</v>
      </c>
      <c r="G404" s="248">
        <v>4</v>
      </c>
      <c r="H404" s="245">
        <v>16977416.277626149</v>
      </c>
      <c r="J404" s="247"/>
      <c r="K404" s="222">
        <f t="shared" si="12"/>
        <v>-2289.7223738506436</v>
      </c>
    </row>
    <row r="405" spans="1:11" x14ac:dyDescent="0.25">
      <c r="A405" s="248">
        <v>2003</v>
      </c>
      <c r="B405" s="248">
        <v>5</v>
      </c>
      <c r="C405" s="245">
        <v>17012632.5</v>
      </c>
      <c r="F405" s="248">
        <v>2003</v>
      </c>
      <c r="G405" s="248">
        <v>5</v>
      </c>
      <c r="H405" s="245">
        <v>17005226.363613199</v>
      </c>
      <c r="J405" s="247"/>
      <c r="K405" s="222">
        <f t="shared" si="12"/>
        <v>-7406.1363868005574</v>
      </c>
    </row>
    <row r="406" spans="1:11" x14ac:dyDescent="0.25">
      <c r="A406" s="248">
        <v>2003</v>
      </c>
      <c r="B406" s="248">
        <v>6</v>
      </c>
      <c r="C406" s="245">
        <v>17045559</v>
      </c>
      <c r="F406" s="248">
        <v>2003</v>
      </c>
      <c r="G406" s="248">
        <v>6</v>
      </c>
      <c r="H406" s="245">
        <v>17033036.44960025</v>
      </c>
      <c r="J406" s="247"/>
      <c r="K406" s="222">
        <f t="shared" si="12"/>
        <v>-12522.550399750471</v>
      </c>
    </row>
    <row r="407" spans="1:11" x14ac:dyDescent="0.25">
      <c r="A407" s="248">
        <v>2003</v>
      </c>
      <c r="B407" s="248">
        <v>7</v>
      </c>
      <c r="C407" s="245">
        <v>17078485.5</v>
      </c>
      <c r="F407" s="248">
        <v>2003</v>
      </c>
      <c r="G407" s="248">
        <v>7</v>
      </c>
      <c r="H407" s="245">
        <v>17060846.5355873</v>
      </c>
      <c r="J407" s="247"/>
      <c r="K407" s="222">
        <f t="shared" si="12"/>
        <v>-17638.964412700385</v>
      </c>
    </row>
    <row r="408" spans="1:11" x14ac:dyDescent="0.25">
      <c r="A408" s="248">
        <v>2003</v>
      </c>
      <c r="B408" s="248">
        <v>8</v>
      </c>
      <c r="C408" s="245">
        <v>17111412</v>
      </c>
      <c r="F408" s="248">
        <v>2003</v>
      </c>
      <c r="G408" s="248">
        <v>8</v>
      </c>
      <c r="H408" s="245">
        <v>17094845.220019151</v>
      </c>
      <c r="J408" s="247"/>
      <c r="K408" s="222">
        <f t="shared" si="12"/>
        <v>-16566.779980849475</v>
      </c>
    </row>
    <row r="409" spans="1:11" x14ac:dyDescent="0.25">
      <c r="A409" s="248">
        <v>2003</v>
      </c>
      <c r="B409" s="248">
        <v>9</v>
      </c>
      <c r="C409" s="245">
        <v>17144338.5</v>
      </c>
      <c r="F409" s="248">
        <v>2003</v>
      </c>
      <c r="G409" s="248">
        <v>9</v>
      </c>
      <c r="H409" s="245">
        <v>17128843.904451001</v>
      </c>
      <c r="J409" s="247"/>
      <c r="K409" s="222">
        <f t="shared" si="12"/>
        <v>-15494.595548998564</v>
      </c>
    </row>
    <row r="410" spans="1:11" x14ac:dyDescent="0.25">
      <c r="A410" s="248">
        <v>2003</v>
      </c>
      <c r="B410" s="248">
        <v>10</v>
      </c>
      <c r="C410" s="245">
        <v>17177265</v>
      </c>
      <c r="F410" s="248">
        <v>2003</v>
      </c>
      <c r="G410" s="248">
        <v>10</v>
      </c>
      <c r="H410" s="245">
        <v>17162842.588882852</v>
      </c>
      <c r="J410" s="247"/>
      <c r="K410" s="222">
        <f t="shared" si="12"/>
        <v>-14422.411117147654</v>
      </c>
    </row>
    <row r="411" spans="1:11" x14ac:dyDescent="0.25">
      <c r="A411" s="248">
        <v>2003</v>
      </c>
      <c r="B411" s="248">
        <v>11</v>
      </c>
      <c r="C411" s="245">
        <v>17210191.5</v>
      </c>
      <c r="F411" s="248">
        <v>2003</v>
      </c>
      <c r="G411" s="248">
        <v>11</v>
      </c>
      <c r="H411" s="245">
        <v>17196841.273314703</v>
      </c>
      <c r="J411" s="247"/>
      <c r="K411" s="222">
        <f t="shared" si="12"/>
        <v>-13350.226685296744</v>
      </c>
    </row>
    <row r="412" spans="1:11" x14ac:dyDescent="0.25">
      <c r="A412" s="248">
        <v>2003</v>
      </c>
      <c r="B412" s="248">
        <v>12</v>
      </c>
      <c r="C412" s="245">
        <v>17243118</v>
      </c>
      <c r="D412" s="222">
        <f>AVERAGE(C401:C412)</f>
        <v>17064091.75</v>
      </c>
      <c r="E412" s="222"/>
      <c r="F412" s="248">
        <v>2003</v>
      </c>
      <c r="G412" s="248">
        <v>12</v>
      </c>
      <c r="H412" s="245">
        <v>17230839.957746554</v>
      </c>
      <c r="I412" s="222">
        <f>AVERAGE(H401:H412)</f>
        <v>17054677.240649778</v>
      </c>
      <c r="J412" s="247"/>
      <c r="K412" s="222">
        <f t="shared" si="12"/>
        <v>-12278.042253445834</v>
      </c>
    </row>
    <row r="413" spans="1:11" x14ac:dyDescent="0.25">
      <c r="A413" s="248">
        <v>2004</v>
      </c>
      <c r="B413" s="248">
        <v>1</v>
      </c>
      <c r="C413" s="245">
        <v>17276044.5</v>
      </c>
      <c r="F413" s="248">
        <v>2004</v>
      </c>
      <c r="G413" s="248">
        <v>1</v>
      </c>
      <c r="H413" s="245">
        <v>17264838.642178405</v>
      </c>
      <c r="J413" s="247"/>
      <c r="K413" s="222">
        <f t="shared" si="12"/>
        <v>-11205.857821594924</v>
      </c>
    </row>
    <row r="414" spans="1:11" x14ac:dyDescent="0.25">
      <c r="A414" s="248">
        <v>2004</v>
      </c>
      <c r="B414" s="248">
        <v>2</v>
      </c>
      <c r="C414" s="245">
        <v>17308971</v>
      </c>
      <c r="F414" s="248">
        <v>2004</v>
      </c>
      <c r="G414" s="248">
        <v>2</v>
      </c>
      <c r="H414" s="245">
        <v>17298837.326610256</v>
      </c>
      <c r="J414" s="247"/>
      <c r="K414" s="222">
        <f t="shared" si="12"/>
        <v>-10133.673389744014</v>
      </c>
    </row>
    <row r="415" spans="1:11" x14ac:dyDescent="0.25">
      <c r="A415" s="248">
        <v>2004</v>
      </c>
      <c r="B415" s="248">
        <v>3</v>
      </c>
      <c r="C415" s="245">
        <v>17341897.5</v>
      </c>
      <c r="F415" s="248">
        <v>2004</v>
      </c>
      <c r="G415" s="248">
        <v>3</v>
      </c>
      <c r="H415" s="245">
        <v>17332836.011042107</v>
      </c>
      <c r="J415" s="247"/>
      <c r="K415" s="222">
        <f t="shared" si="12"/>
        <v>-9061.4889578931034</v>
      </c>
    </row>
    <row r="416" spans="1:11" x14ac:dyDescent="0.25">
      <c r="A416" s="248">
        <v>2004</v>
      </c>
      <c r="B416" s="248">
        <v>4</v>
      </c>
      <c r="C416" s="245">
        <v>17374824</v>
      </c>
      <c r="F416" s="248">
        <v>2004</v>
      </c>
      <c r="G416" s="248">
        <v>4</v>
      </c>
      <c r="H416" s="245">
        <v>17366834.695473958</v>
      </c>
      <c r="J416" s="247"/>
      <c r="K416" s="222">
        <f t="shared" si="12"/>
        <v>-7989.3045260421932</v>
      </c>
    </row>
    <row r="417" spans="1:11" x14ac:dyDescent="0.25">
      <c r="A417" s="248">
        <v>2004</v>
      </c>
      <c r="B417" s="248">
        <v>5</v>
      </c>
      <c r="C417" s="245">
        <v>17408435</v>
      </c>
      <c r="F417" s="248">
        <v>2004</v>
      </c>
      <c r="G417" s="248">
        <v>5</v>
      </c>
      <c r="H417" s="245">
        <v>17400833.379905809</v>
      </c>
      <c r="J417" s="247"/>
      <c r="K417" s="222">
        <f t="shared" si="12"/>
        <v>-7601.620094191283</v>
      </c>
    </row>
    <row r="418" spans="1:11" x14ac:dyDescent="0.25">
      <c r="A418" s="248">
        <v>2004</v>
      </c>
      <c r="B418" s="248">
        <v>6</v>
      </c>
      <c r="C418" s="245">
        <v>17442046</v>
      </c>
      <c r="F418" s="248">
        <v>2004</v>
      </c>
      <c r="G418" s="248">
        <v>6</v>
      </c>
      <c r="H418" s="245">
        <v>17434832.06433766</v>
      </c>
      <c r="J418" s="247"/>
      <c r="K418" s="222">
        <f t="shared" si="12"/>
        <v>-7213.9356623403728</v>
      </c>
    </row>
    <row r="419" spans="1:11" x14ac:dyDescent="0.25">
      <c r="A419" s="248">
        <v>2004</v>
      </c>
      <c r="B419" s="248">
        <v>7</v>
      </c>
      <c r="C419" s="245">
        <v>17475657</v>
      </c>
      <c r="F419" s="248">
        <v>2004</v>
      </c>
      <c r="G419" s="248">
        <v>7</v>
      </c>
      <c r="H419" s="245">
        <v>17468830.748769499</v>
      </c>
      <c r="J419" s="247"/>
      <c r="K419" s="222">
        <f t="shared" si="12"/>
        <v>-6826.2512305006385</v>
      </c>
    </row>
    <row r="420" spans="1:11" x14ac:dyDescent="0.25">
      <c r="A420" s="248">
        <v>2004</v>
      </c>
      <c r="B420" s="248">
        <v>8</v>
      </c>
      <c r="C420" s="245">
        <v>17509268</v>
      </c>
      <c r="F420" s="248">
        <v>2004</v>
      </c>
      <c r="G420" s="248">
        <v>8</v>
      </c>
      <c r="H420" s="245">
        <v>17502739.301167965</v>
      </c>
      <c r="J420" s="247"/>
      <c r="K420" s="222">
        <f t="shared" si="12"/>
        <v>-6528.6988320350647</v>
      </c>
    </row>
    <row r="421" spans="1:11" x14ac:dyDescent="0.25">
      <c r="A421" s="248">
        <v>2004</v>
      </c>
      <c r="B421" s="248">
        <v>9</v>
      </c>
      <c r="C421" s="245">
        <v>17542879</v>
      </c>
      <c r="F421" s="248">
        <v>2004</v>
      </c>
      <c r="G421" s="248">
        <v>9</v>
      </c>
      <c r="H421" s="245">
        <v>17536647.853566431</v>
      </c>
      <c r="J421" s="247"/>
      <c r="K421" s="222">
        <f t="shared" si="12"/>
        <v>-6231.1464335694909</v>
      </c>
    </row>
    <row r="422" spans="1:11" x14ac:dyDescent="0.25">
      <c r="A422" s="248">
        <v>2004</v>
      </c>
      <c r="B422" s="248">
        <v>10</v>
      </c>
      <c r="C422" s="245">
        <v>17576490</v>
      </c>
      <c r="F422" s="248">
        <v>2004</v>
      </c>
      <c r="G422" s="248">
        <v>10</v>
      </c>
      <c r="H422" s="245">
        <v>17570556.405964896</v>
      </c>
      <c r="J422" s="247"/>
      <c r="K422" s="222">
        <f t="shared" si="12"/>
        <v>-5933.5940351039171</v>
      </c>
    </row>
    <row r="423" spans="1:11" x14ac:dyDescent="0.25">
      <c r="A423" s="248">
        <v>2004</v>
      </c>
      <c r="B423" s="248">
        <v>11</v>
      </c>
      <c r="C423" s="245">
        <v>17610101</v>
      </c>
      <c r="F423" s="248">
        <v>2004</v>
      </c>
      <c r="G423" s="248">
        <v>11</v>
      </c>
      <c r="H423" s="245">
        <v>17604464.958363362</v>
      </c>
      <c r="J423" s="247"/>
      <c r="K423" s="222">
        <f t="shared" si="12"/>
        <v>-5636.0416366383433</v>
      </c>
    </row>
    <row r="424" spans="1:11" x14ac:dyDescent="0.25">
      <c r="A424" s="248">
        <v>2004</v>
      </c>
      <c r="B424" s="248">
        <v>12</v>
      </c>
      <c r="C424" s="245">
        <v>17643712</v>
      </c>
      <c r="D424" s="222">
        <f>AVERAGE(C413:C424)</f>
        <v>17459193.75</v>
      </c>
      <c r="E424" s="222"/>
      <c r="F424" s="248">
        <v>2004</v>
      </c>
      <c r="G424" s="248">
        <v>12</v>
      </c>
      <c r="H424" s="245">
        <v>17638373.510761827</v>
      </c>
      <c r="I424" s="222">
        <f>AVERAGE(H413:H424)</f>
        <v>17451718.741511848</v>
      </c>
      <c r="J424" s="247"/>
      <c r="K424" s="222">
        <f t="shared" si="12"/>
        <v>-5338.4892381727695</v>
      </c>
    </row>
    <row r="425" spans="1:11" x14ac:dyDescent="0.25">
      <c r="A425" s="248">
        <v>2005</v>
      </c>
      <c r="B425" s="248">
        <v>1</v>
      </c>
      <c r="C425" s="245">
        <v>17677323</v>
      </c>
      <c r="D425" s="222"/>
      <c r="E425" s="222"/>
      <c r="F425" s="248">
        <v>2005</v>
      </c>
      <c r="G425" s="248">
        <v>1</v>
      </c>
      <c r="H425" s="245">
        <v>17672282.063160293</v>
      </c>
      <c r="I425" s="222"/>
      <c r="J425" s="247"/>
      <c r="K425" s="222">
        <f t="shared" si="12"/>
        <v>-5040.9368397071958</v>
      </c>
    </row>
    <row r="426" spans="1:11" x14ac:dyDescent="0.25">
      <c r="A426" s="248">
        <v>2005</v>
      </c>
      <c r="B426" s="248">
        <v>2</v>
      </c>
      <c r="C426" s="245">
        <v>17710934</v>
      </c>
      <c r="D426" s="222"/>
      <c r="E426" s="222"/>
      <c r="F426" s="248">
        <v>2005</v>
      </c>
      <c r="G426" s="248">
        <v>2</v>
      </c>
      <c r="H426" s="245">
        <v>17706190.615558758</v>
      </c>
      <c r="I426" s="222"/>
      <c r="J426" s="247"/>
      <c r="K426" s="222">
        <f t="shared" si="12"/>
        <v>-4743.384441241622</v>
      </c>
    </row>
    <row r="427" spans="1:11" x14ac:dyDescent="0.25">
      <c r="A427" s="248">
        <v>2005</v>
      </c>
      <c r="B427" s="248">
        <v>3</v>
      </c>
      <c r="C427" s="245">
        <v>17744545</v>
      </c>
      <c r="D427" s="222"/>
      <c r="E427" s="222"/>
      <c r="F427" s="248">
        <v>2005</v>
      </c>
      <c r="G427" s="248">
        <v>3</v>
      </c>
      <c r="H427" s="245">
        <v>17740099.167957224</v>
      </c>
      <c r="I427" s="222"/>
      <c r="J427" s="247"/>
      <c r="K427" s="222">
        <f t="shared" si="12"/>
        <v>-4445.8320427760482</v>
      </c>
    </row>
    <row r="428" spans="1:11" x14ac:dyDescent="0.25">
      <c r="A428" s="248">
        <v>2005</v>
      </c>
      <c r="B428" s="248">
        <v>4</v>
      </c>
      <c r="C428" s="245">
        <v>17778156</v>
      </c>
      <c r="D428" s="222"/>
      <c r="E428" s="222"/>
      <c r="F428" s="248">
        <v>2005</v>
      </c>
      <c r="G428" s="248">
        <v>4</v>
      </c>
      <c r="H428" s="245">
        <v>17774007.72035569</v>
      </c>
      <c r="I428" s="222"/>
      <c r="J428" s="247"/>
      <c r="K428" s="222">
        <f t="shared" si="12"/>
        <v>-4148.2796443104744</v>
      </c>
    </row>
    <row r="429" spans="1:11" x14ac:dyDescent="0.25">
      <c r="A429" s="248">
        <v>2005</v>
      </c>
      <c r="B429" s="248">
        <v>5</v>
      </c>
      <c r="C429" s="245">
        <v>17809515.916666668</v>
      </c>
      <c r="D429" s="222"/>
      <c r="E429" s="222"/>
      <c r="F429" s="248">
        <v>2005</v>
      </c>
      <c r="G429" s="248">
        <v>5</v>
      </c>
      <c r="H429" s="245">
        <v>17807916.272754155</v>
      </c>
      <c r="I429" s="222"/>
      <c r="J429" s="247"/>
      <c r="K429" s="222">
        <f t="shared" ref="K429:K492" si="13">+H429-C429</f>
        <v>-1599.643912512809</v>
      </c>
    </row>
    <row r="430" spans="1:11" x14ac:dyDescent="0.25">
      <c r="A430" s="248">
        <v>2005</v>
      </c>
      <c r="B430" s="248">
        <v>6</v>
      </c>
      <c r="C430" s="245">
        <v>17840875.833333336</v>
      </c>
      <c r="D430" s="222"/>
      <c r="E430" s="222"/>
      <c r="F430" s="248">
        <v>2005</v>
      </c>
      <c r="G430" s="248">
        <v>6</v>
      </c>
      <c r="H430" s="245">
        <v>17841824.825152621</v>
      </c>
      <c r="I430" s="222"/>
      <c r="J430" s="247"/>
      <c r="K430" s="222">
        <f t="shared" si="13"/>
        <v>948.99181928485632</v>
      </c>
    </row>
    <row r="431" spans="1:11" x14ac:dyDescent="0.25">
      <c r="A431" s="248">
        <v>2005</v>
      </c>
      <c r="B431" s="248">
        <v>7</v>
      </c>
      <c r="C431" s="245">
        <v>17872235.750000004</v>
      </c>
      <c r="D431" s="222"/>
      <c r="E431" s="222"/>
      <c r="F431" s="248">
        <v>2005</v>
      </c>
      <c r="G431" s="248">
        <v>7</v>
      </c>
      <c r="H431" s="245">
        <v>17875733.377551101</v>
      </c>
      <c r="I431" s="222"/>
      <c r="J431" s="247"/>
      <c r="K431" s="222">
        <f t="shared" si="13"/>
        <v>3497.6275510974228</v>
      </c>
    </row>
    <row r="432" spans="1:11" x14ac:dyDescent="0.25">
      <c r="A432" s="248">
        <v>2005</v>
      </c>
      <c r="B432" s="248">
        <v>8</v>
      </c>
      <c r="C432" s="245">
        <v>17903595.666666672</v>
      </c>
      <c r="D432" s="222"/>
      <c r="E432" s="222"/>
      <c r="F432" s="248">
        <v>2005</v>
      </c>
      <c r="G432" s="248">
        <v>8</v>
      </c>
      <c r="H432" s="245">
        <v>17901429.084261041</v>
      </c>
      <c r="I432" s="222"/>
      <c r="J432" s="247"/>
      <c r="K432" s="222">
        <f t="shared" si="13"/>
        <v>-2166.5824056304991</v>
      </c>
    </row>
    <row r="433" spans="1:11" x14ac:dyDescent="0.25">
      <c r="A433" s="248">
        <v>2005</v>
      </c>
      <c r="B433" s="248">
        <v>9</v>
      </c>
      <c r="C433" s="245">
        <v>17934955.58333334</v>
      </c>
      <c r="D433" s="222"/>
      <c r="E433" s="222"/>
      <c r="F433" s="248">
        <v>2005</v>
      </c>
      <c r="G433" s="248">
        <v>9</v>
      </c>
      <c r="H433" s="245">
        <v>17927124.790970981</v>
      </c>
      <c r="I433" s="222"/>
      <c r="J433" s="247"/>
      <c r="K433" s="222">
        <f t="shared" si="13"/>
        <v>-7830.7923623584211</v>
      </c>
    </row>
    <row r="434" spans="1:11" x14ac:dyDescent="0.25">
      <c r="A434" s="248">
        <v>2005</v>
      </c>
      <c r="B434" s="248">
        <v>10</v>
      </c>
      <c r="C434" s="245">
        <v>17966315.500000007</v>
      </c>
      <c r="D434" s="222"/>
      <c r="E434" s="222"/>
      <c r="F434" s="248">
        <v>2005</v>
      </c>
      <c r="G434" s="248">
        <v>10</v>
      </c>
      <c r="H434" s="245">
        <v>17952820.497680921</v>
      </c>
      <c r="I434" s="222"/>
      <c r="J434" s="247"/>
      <c r="K434" s="222">
        <f t="shared" si="13"/>
        <v>-13495.002319086343</v>
      </c>
    </row>
    <row r="435" spans="1:11" x14ac:dyDescent="0.25">
      <c r="A435" s="248">
        <v>2005</v>
      </c>
      <c r="B435" s="248">
        <v>11</v>
      </c>
      <c r="C435" s="245">
        <v>17997675.416666675</v>
      </c>
      <c r="D435" s="222"/>
      <c r="E435" s="222"/>
      <c r="F435" s="248">
        <v>2005</v>
      </c>
      <c r="G435" s="248">
        <v>11</v>
      </c>
      <c r="H435" s="245">
        <v>17978516.204390861</v>
      </c>
      <c r="I435" s="222"/>
      <c r="J435" s="247"/>
      <c r="K435" s="222">
        <f t="shared" si="13"/>
        <v>-19159.212275814265</v>
      </c>
    </row>
    <row r="436" spans="1:11" x14ac:dyDescent="0.25">
      <c r="A436" s="243">
        <v>2005</v>
      </c>
      <c r="B436" s="243">
        <v>12</v>
      </c>
      <c r="C436" s="245">
        <v>18029035.333333343</v>
      </c>
      <c r="D436" s="222">
        <f>AVERAGE(C425:C436)</f>
        <v>17855430.250000004</v>
      </c>
      <c r="E436" s="222"/>
      <c r="F436" s="243">
        <v>2005</v>
      </c>
      <c r="G436" s="243">
        <v>12</v>
      </c>
      <c r="H436" s="245">
        <v>18004211.911100801</v>
      </c>
      <c r="I436" s="222">
        <f>AVERAGE(H425:H436)</f>
        <v>17848513.044241201</v>
      </c>
      <c r="J436" s="247"/>
      <c r="K436" s="222">
        <f t="shared" si="13"/>
        <v>-24823.422232542187</v>
      </c>
    </row>
    <row r="437" spans="1:11" x14ac:dyDescent="0.25">
      <c r="A437" s="248">
        <v>2006</v>
      </c>
      <c r="B437" s="248">
        <v>1</v>
      </c>
      <c r="C437" s="245">
        <v>18060395.250000011</v>
      </c>
      <c r="F437" s="248">
        <v>2006</v>
      </c>
      <c r="G437" s="248">
        <v>1</v>
      </c>
      <c r="H437" s="245">
        <v>18029907.617810741</v>
      </c>
      <c r="J437" s="247"/>
      <c r="K437" s="222">
        <f t="shared" si="13"/>
        <v>-30487.632189270109</v>
      </c>
    </row>
    <row r="438" spans="1:11" x14ac:dyDescent="0.25">
      <c r="A438" s="248">
        <v>2006</v>
      </c>
      <c r="B438" s="248">
        <v>2</v>
      </c>
      <c r="C438" s="245">
        <v>18091755.166666679</v>
      </c>
      <c r="F438" s="248">
        <v>2006</v>
      </c>
      <c r="G438" s="248">
        <v>2</v>
      </c>
      <c r="H438" s="245">
        <v>18055603.324520681</v>
      </c>
      <c r="J438" s="247"/>
      <c r="K438" s="222">
        <f t="shared" si="13"/>
        <v>-36151.842145998031</v>
      </c>
    </row>
    <row r="439" spans="1:11" x14ac:dyDescent="0.25">
      <c r="A439" s="248">
        <v>2006</v>
      </c>
      <c r="B439" s="248">
        <v>3</v>
      </c>
      <c r="C439" s="245">
        <v>18123115.083333347</v>
      </c>
      <c r="F439" s="248">
        <v>2006</v>
      </c>
      <c r="G439" s="248">
        <v>3</v>
      </c>
      <c r="H439" s="245">
        <v>18081299.031230621</v>
      </c>
      <c r="J439" s="247"/>
      <c r="K439" s="222">
        <f t="shared" si="13"/>
        <v>-41816.052102725953</v>
      </c>
    </row>
    <row r="440" spans="1:11" x14ac:dyDescent="0.25">
      <c r="A440" s="248">
        <v>2006</v>
      </c>
      <c r="B440" s="248">
        <v>4</v>
      </c>
      <c r="C440" s="245">
        <v>18154475</v>
      </c>
      <c r="F440" s="248">
        <v>2006</v>
      </c>
      <c r="G440" s="248">
        <v>4</v>
      </c>
      <c r="H440" s="245">
        <v>18106994.737940561</v>
      </c>
      <c r="J440" s="247"/>
      <c r="K440" s="222">
        <f t="shared" si="13"/>
        <v>-47480.262059438974</v>
      </c>
    </row>
    <row r="441" spans="1:11" x14ac:dyDescent="0.25">
      <c r="A441" s="248">
        <v>2006</v>
      </c>
      <c r="B441" s="248">
        <v>5</v>
      </c>
      <c r="C441" s="245">
        <v>18178832.75</v>
      </c>
      <c r="F441" s="248">
        <v>2006</v>
      </c>
      <c r="G441" s="248">
        <v>5</v>
      </c>
      <c r="H441" s="245">
        <v>18132690.444650501</v>
      </c>
      <c r="J441" s="247"/>
      <c r="K441" s="222">
        <f t="shared" si="13"/>
        <v>-46142.305349498987</v>
      </c>
    </row>
    <row r="442" spans="1:11" x14ac:dyDescent="0.25">
      <c r="A442" s="248">
        <v>2006</v>
      </c>
      <c r="B442" s="248">
        <v>6</v>
      </c>
      <c r="C442" s="245">
        <v>18203190.5</v>
      </c>
      <c r="F442" s="248">
        <v>2006</v>
      </c>
      <c r="G442" s="248">
        <v>6</v>
      </c>
      <c r="H442" s="245">
        <v>18158386.151360441</v>
      </c>
      <c r="J442" s="247"/>
      <c r="K442" s="222">
        <f t="shared" si="13"/>
        <v>-44804.348639559001</v>
      </c>
    </row>
    <row r="443" spans="1:11" x14ac:dyDescent="0.25">
      <c r="A443" s="248">
        <v>2006</v>
      </c>
      <c r="B443" s="248">
        <v>7</v>
      </c>
      <c r="C443" s="245">
        <v>18227548.25</v>
      </c>
      <c r="F443" s="248">
        <v>2006</v>
      </c>
      <c r="G443" s="248">
        <v>7</v>
      </c>
      <c r="H443" s="245">
        <v>18184081.8580704</v>
      </c>
      <c r="J443" s="247"/>
      <c r="K443" s="222">
        <f t="shared" si="13"/>
        <v>-43466.391929600388</v>
      </c>
    </row>
    <row r="444" spans="1:11" x14ac:dyDescent="0.25">
      <c r="A444" s="248">
        <v>2006</v>
      </c>
      <c r="B444" s="248">
        <v>8</v>
      </c>
      <c r="C444" s="245">
        <v>18251906</v>
      </c>
      <c r="F444" s="248">
        <v>2006</v>
      </c>
      <c r="G444" s="248">
        <v>8</v>
      </c>
      <c r="H444" s="245">
        <v>18200830.111256834</v>
      </c>
      <c r="J444" s="247"/>
      <c r="K444" s="222">
        <f t="shared" si="13"/>
        <v>-51075.88874316588</v>
      </c>
    </row>
    <row r="445" spans="1:11" x14ac:dyDescent="0.25">
      <c r="A445" s="248">
        <v>2006</v>
      </c>
      <c r="B445" s="248">
        <v>9</v>
      </c>
      <c r="C445" s="245">
        <v>18276263.75</v>
      </c>
      <c r="F445" s="248">
        <v>2006</v>
      </c>
      <c r="G445" s="248">
        <v>9</v>
      </c>
      <c r="H445" s="245">
        <v>18217578.364443269</v>
      </c>
      <c r="J445" s="247"/>
      <c r="K445" s="222">
        <f t="shared" si="13"/>
        <v>-58685.385556731373</v>
      </c>
    </row>
    <row r="446" spans="1:11" x14ac:dyDescent="0.25">
      <c r="A446" s="248">
        <v>2006</v>
      </c>
      <c r="B446" s="248">
        <v>10</v>
      </c>
      <c r="C446" s="245">
        <v>18300621.5</v>
      </c>
      <c r="F446" s="248">
        <v>2006</v>
      </c>
      <c r="G446" s="248">
        <v>10</v>
      </c>
      <c r="H446" s="245">
        <v>18234326.617629703</v>
      </c>
      <c r="J446" s="247"/>
      <c r="K446" s="222">
        <f t="shared" si="13"/>
        <v>-66294.882370296866</v>
      </c>
    </row>
    <row r="447" spans="1:11" x14ac:dyDescent="0.25">
      <c r="A447" s="248">
        <v>2006</v>
      </c>
      <c r="B447" s="248">
        <v>11</v>
      </c>
      <c r="C447" s="245">
        <v>18324979.25</v>
      </c>
      <c r="F447" s="248">
        <v>2006</v>
      </c>
      <c r="G447" s="248">
        <v>11</v>
      </c>
      <c r="H447" s="245">
        <v>18251074.870816138</v>
      </c>
      <c r="J447" s="247"/>
      <c r="K447" s="222">
        <f t="shared" si="13"/>
        <v>-73904.379183862358</v>
      </c>
    </row>
    <row r="448" spans="1:11" x14ac:dyDescent="0.25">
      <c r="A448" s="248">
        <v>2006</v>
      </c>
      <c r="B448" s="248">
        <v>12</v>
      </c>
      <c r="C448" s="245">
        <v>18349337</v>
      </c>
      <c r="D448" s="222">
        <f>AVERAGE(C437:C448)</f>
        <v>18211868.291666668</v>
      </c>
      <c r="E448" s="222"/>
      <c r="F448" s="248">
        <v>2006</v>
      </c>
      <c r="G448" s="248">
        <v>12</v>
      </c>
      <c r="H448" s="245">
        <v>18267823.124002572</v>
      </c>
      <c r="I448" s="222">
        <f>AVERAGE(H437:H448)</f>
        <v>18160049.687811039</v>
      </c>
      <c r="J448" s="247"/>
      <c r="K448" s="222">
        <f t="shared" si="13"/>
        <v>-81513.875997427851</v>
      </c>
    </row>
    <row r="449" spans="1:11" x14ac:dyDescent="0.25">
      <c r="A449" s="248">
        <v>2007</v>
      </c>
      <c r="B449" s="248">
        <v>1</v>
      </c>
      <c r="C449" s="245">
        <v>18373694.75</v>
      </c>
      <c r="F449" s="248">
        <v>2007</v>
      </c>
      <c r="G449" s="248">
        <v>1</v>
      </c>
      <c r="H449" s="245">
        <v>18284571.377189007</v>
      </c>
      <c r="J449" s="247"/>
      <c r="K449" s="222">
        <f t="shared" si="13"/>
        <v>-89123.372810993344</v>
      </c>
    </row>
    <row r="450" spans="1:11" x14ac:dyDescent="0.25">
      <c r="A450" s="248">
        <v>2007</v>
      </c>
      <c r="B450" s="248">
        <v>2</v>
      </c>
      <c r="C450" s="245">
        <v>18398052.5</v>
      </c>
      <c r="F450" s="248">
        <v>2007</v>
      </c>
      <c r="G450" s="248">
        <v>2</v>
      </c>
      <c r="H450" s="245">
        <v>18301319.630375441</v>
      </c>
      <c r="J450" s="247"/>
      <c r="K450" s="222">
        <f t="shared" si="13"/>
        <v>-96732.869624558836</v>
      </c>
    </row>
    <row r="451" spans="1:11" x14ac:dyDescent="0.25">
      <c r="A451" s="248">
        <v>2007</v>
      </c>
      <c r="B451" s="248">
        <v>3</v>
      </c>
      <c r="C451" s="245">
        <v>18422410.25</v>
      </c>
      <c r="F451" s="248">
        <v>2007</v>
      </c>
      <c r="G451" s="248">
        <v>3</v>
      </c>
      <c r="H451" s="245">
        <v>18318067.883561876</v>
      </c>
      <c r="J451" s="247"/>
      <c r="K451" s="222">
        <f t="shared" si="13"/>
        <v>-104342.36643812433</v>
      </c>
    </row>
    <row r="452" spans="1:11" x14ac:dyDescent="0.25">
      <c r="A452" s="248">
        <v>2007</v>
      </c>
      <c r="B452" s="248">
        <v>4</v>
      </c>
      <c r="C452" s="245">
        <v>18446768</v>
      </c>
      <c r="F452" s="248">
        <v>2007</v>
      </c>
      <c r="G452" s="248">
        <v>4</v>
      </c>
      <c r="H452" s="245">
        <v>18334816.13674831</v>
      </c>
      <c r="J452" s="247"/>
      <c r="K452" s="222">
        <f t="shared" si="13"/>
        <v>-111951.86325168982</v>
      </c>
    </row>
    <row r="453" spans="1:11" x14ac:dyDescent="0.25">
      <c r="A453" s="248">
        <v>2007</v>
      </c>
      <c r="B453" s="248">
        <v>5</v>
      </c>
      <c r="C453" s="245">
        <v>18460696.083333332</v>
      </c>
      <c r="F453" s="248">
        <v>2007</v>
      </c>
      <c r="G453" s="248">
        <v>5</v>
      </c>
      <c r="H453" s="245">
        <v>18351564.389934745</v>
      </c>
      <c r="J453" s="247"/>
      <c r="K453" s="222">
        <f t="shared" si="13"/>
        <v>-109131.69339858741</v>
      </c>
    </row>
    <row r="454" spans="1:11" x14ac:dyDescent="0.25">
      <c r="A454" s="248">
        <v>2007</v>
      </c>
      <c r="B454" s="248">
        <v>6</v>
      </c>
      <c r="C454" s="245">
        <v>18474624.166666664</v>
      </c>
      <c r="F454" s="248">
        <v>2007</v>
      </c>
      <c r="G454" s="248">
        <v>6</v>
      </c>
      <c r="H454" s="245">
        <v>18368312.643121179</v>
      </c>
      <c r="J454" s="247"/>
      <c r="K454" s="222">
        <f t="shared" si="13"/>
        <v>-106311.52354548499</v>
      </c>
    </row>
    <row r="455" spans="1:11" x14ac:dyDescent="0.25">
      <c r="A455" s="248">
        <v>2007</v>
      </c>
      <c r="B455" s="248">
        <v>7</v>
      </c>
      <c r="C455" s="245">
        <v>18488552.249999996</v>
      </c>
      <c r="F455" s="248">
        <v>2007</v>
      </c>
      <c r="G455" s="248">
        <v>7</v>
      </c>
      <c r="H455" s="245">
        <v>18385060.896307603</v>
      </c>
      <c r="J455" s="247"/>
      <c r="K455" s="222">
        <f t="shared" si="13"/>
        <v>-103491.35369239375</v>
      </c>
    </row>
    <row r="456" spans="1:11" x14ac:dyDescent="0.25">
      <c r="A456" s="248">
        <v>2007</v>
      </c>
      <c r="B456" s="248">
        <v>8</v>
      </c>
      <c r="C456" s="245">
        <v>18502480.333333328</v>
      </c>
      <c r="F456" s="248">
        <v>2007</v>
      </c>
      <c r="G456" s="248">
        <v>8</v>
      </c>
      <c r="H456" s="245">
        <v>18398035.91253531</v>
      </c>
      <c r="J456" s="247"/>
      <c r="K456" s="222">
        <f t="shared" si="13"/>
        <v>-104444.42079801857</v>
      </c>
    </row>
    <row r="457" spans="1:11" x14ac:dyDescent="0.25">
      <c r="A457" s="248">
        <v>2007</v>
      </c>
      <c r="B457" s="248">
        <v>9</v>
      </c>
      <c r="C457" s="245">
        <v>18516408.41666666</v>
      </c>
      <c r="F457" s="248">
        <v>2007</v>
      </c>
      <c r="G457" s="248">
        <v>9</v>
      </c>
      <c r="H457" s="245">
        <v>18411010.928763017</v>
      </c>
      <c r="J457" s="247"/>
      <c r="K457" s="222">
        <f t="shared" si="13"/>
        <v>-105397.4879036434</v>
      </c>
    </row>
    <row r="458" spans="1:11" x14ac:dyDescent="0.25">
      <c r="A458" s="248">
        <v>2007</v>
      </c>
      <c r="B458" s="248">
        <v>10</v>
      </c>
      <c r="C458" s="245">
        <v>18530336.499999993</v>
      </c>
      <c r="F458" s="248">
        <v>2007</v>
      </c>
      <c r="G458" s="248">
        <v>10</v>
      </c>
      <c r="H458" s="245">
        <v>18423985.944990724</v>
      </c>
      <c r="J458" s="247"/>
      <c r="K458" s="222">
        <f t="shared" si="13"/>
        <v>-106350.55500926822</v>
      </c>
    </row>
    <row r="459" spans="1:11" x14ac:dyDescent="0.25">
      <c r="A459" s="248">
        <v>2007</v>
      </c>
      <c r="B459" s="248">
        <v>11</v>
      </c>
      <c r="C459" s="245">
        <v>18544264.583333325</v>
      </c>
      <c r="F459" s="248">
        <v>2007</v>
      </c>
      <c r="G459" s="248">
        <v>11</v>
      </c>
      <c r="H459" s="245">
        <v>18436960.961218432</v>
      </c>
      <c r="J459" s="247"/>
      <c r="K459" s="222">
        <f t="shared" si="13"/>
        <v>-107303.62211489305</v>
      </c>
    </row>
    <row r="460" spans="1:11" x14ac:dyDescent="0.25">
      <c r="A460" s="248">
        <v>2007</v>
      </c>
      <c r="B460" s="248">
        <v>12</v>
      </c>
      <c r="C460" s="245">
        <v>18558192.666666657</v>
      </c>
      <c r="D460" s="222">
        <f>AVERAGE(C449:C460)</f>
        <v>18476373.374999996</v>
      </c>
      <c r="E460" s="222"/>
      <c r="F460" s="248">
        <v>2007</v>
      </c>
      <c r="G460" s="248">
        <v>12</v>
      </c>
      <c r="H460" s="245">
        <v>18449935.977446139</v>
      </c>
      <c r="I460" s="222">
        <f>AVERAGE(H449:H460)</f>
        <v>18371970.223515984</v>
      </c>
      <c r="J460" s="247"/>
      <c r="K460" s="222">
        <f t="shared" si="13"/>
        <v>-108256.68922051787</v>
      </c>
    </row>
    <row r="461" spans="1:11" x14ac:dyDescent="0.25">
      <c r="A461" s="248">
        <v>2008</v>
      </c>
      <c r="B461" s="248">
        <v>1</v>
      </c>
      <c r="C461" s="245">
        <v>18572120.749999989</v>
      </c>
      <c r="F461" s="248">
        <v>2008</v>
      </c>
      <c r="G461" s="248">
        <v>1</v>
      </c>
      <c r="H461" s="245">
        <v>18462910.993673846</v>
      </c>
      <c r="J461" s="247"/>
      <c r="K461" s="222">
        <f t="shared" si="13"/>
        <v>-109209.7563261427</v>
      </c>
    </row>
    <row r="462" spans="1:11" x14ac:dyDescent="0.25">
      <c r="A462" s="248">
        <v>2008</v>
      </c>
      <c r="B462" s="248">
        <v>2</v>
      </c>
      <c r="C462" s="245">
        <v>18586048.833333321</v>
      </c>
      <c r="F462" s="248">
        <v>2008</v>
      </c>
      <c r="G462" s="248">
        <v>2</v>
      </c>
      <c r="H462" s="245">
        <v>18475886.009901553</v>
      </c>
      <c r="J462" s="247"/>
      <c r="K462" s="222">
        <f t="shared" si="13"/>
        <v>-110162.82343176752</v>
      </c>
    </row>
    <row r="463" spans="1:11" x14ac:dyDescent="0.25">
      <c r="A463" s="248">
        <v>2008</v>
      </c>
      <c r="B463" s="248">
        <v>3</v>
      </c>
      <c r="C463" s="245">
        <v>18599976.916666653</v>
      </c>
      <c r="F463" s="248">
        <v>2008</v>
      </c>
      <c r="G463" s="248">
        <v>3</v>
      </c>
      <c r="H463" s="245">
        <v>18488861.026129261</v>
      </c>
      <c r="J463" s="247"/>
      <c r="K463" s="222">
        <f t="shared" si="13"/>
        <v>-111115.89053739235</v>
      </c>
    </row>
    <row r="464" spans="1:11" x14ac:dyDescent="0.25">
      <c r="A464" s="248">
        <v>2008</v>
      </c>
      <c r="B464" s="248">
        <v>4</v>
      </c>
      <c r="C464" s="245">
        <v>18613905</v>
      </c>
      <c r="F464" s="248">
        <v>2008</v>
      </c>
      <c r="G464" s="248">
        <v>4</v>
      </c>
      <c r="H464" s="245">
        <v>18501836.042356968</v>
      </c>
      <c r="J464" s="247"/>
      <c r="K464" s="222">
        <f t="shared" si="13"/>
        <v>-112068.95764303207</v>
      </c>
    </row>
    <row r="465" spans="1:11" x14ac:dyDescent="0.25">
      <c r="A465" s="248">
        <v>2008</v>
      </c>
      <c r="B465" s="248">
        <v>5</v>
      </c>
      <c r="C465" s="245">
        <v>18620031.666666668</v>
      </c>
      <c r="F465" s="248">
        <v>2008</v>
      </c>
      <c r="G465" s="248">
        <v>5</v>
      </c>
      <c r="H465" s="245">
        <v>18514811.058584675</v>
      </c>
      <c r="J465" s="247"/>
      <c r="K465" s="222">
        <f t="shared" si="13"/>
        <v>-105220.60808199272</v>
      </c>
    </row>
    <row r="466" spans="1:11" x14ac:dyDescent="0.25">
      <c r="A466" s="248">
        <v>2008</v>
      </c>
      <c r="B466" s="248">
        <v>6</v>
      </c>
      <c r="C466" s="245">
        <v>18626158.333333336</v>
      </c>
      <c r="F466" s="248">
        <v>2008</v>
      </c>
      <c r="G466" s="248">
        <v>6</v>
      </c>
      <c r="H466" s="245">
        <v>18527786.074812382</v>
      </c>
      <c r="J466" s="247"/>
      <c r="K466" s="222">
        <f t="shared" si="13"/>
        <v>-98372.258520953357</v>
      </c>
    </row>
    <row r="467" spans="1:11" x14ac:dyDescent="0.25">
      <c r="A467" s="248">
        <v>2008</v>
      </c>
      <c r="B467" s="248">
        <v>7</v>
      </c>
      <c r="C467" s="245">
        <v>18632285.000000004</v>
      </c>
      <c r="F467" s="248">
        <v>2008</v>
      </c>
      <c r="G467" s="248">
        <v>7</v>
      </c>
      <c r="H467" s="245">
        <v>18540761.091040101</v>
      </c>
      <c r="J467" s="247"/>
      <c r="K467" s="222">
        <f t="shared" si="13"/>
        <v>-91523.908959902823</v>
      </c>
    </row>
    <row r="468" spans="1:11" x14ac:dyDescent="0.25">
      <c r="A468" s="248">
        <v>2008</v>
      </c>
      <c r="B468" s="248">
        <v>8</v>
      </c>
      <c r="C468" s="245">
        <v>18638411.666666672</v>
      </c>
      <c r="F468" s="248">
        <v>2008</v>
      </c>
      <c r="G468" s="248">
        <v>8</v>
      </c>
      <c r="H468" s="245">
        <v>18552596.437198266</v>
      </c>
      <c r="J468" s="247"/>
      <c r="K468" s="222">
        <f t="shared" si="13"/>
        <v>-85815.229468405247</v>
      </c>
    </row>
    <row r="469" spans="1:11" x14ac:dyDescent="0.25">
      <c r="A469" s="248">
        <v>2008</v>
      </c>
      <c r="B469" s="248">
        <v>9</v>
      </c>
      <c r="C469" s="245">
        <v>18644538.33333334</v>
      </c>
      <c r="F469" s="248">
        <v>2008</v>
      </c>
      <c r="G469" s="248">
        <v>9</v>
      </c>
      <c r="H469" s="245">
        <v>18564431.783356432</v>
      </c>
      <c r="J469" s="247"/>
      <c r="K469" s="222">
        <f t="shared" si="13"/>
        <v>-80106.54997690767</v>
      </c>
    </row>
    <row r="470" spans="1:11" x14ac:dyDescent="0.25">
      <c r="A470" s="248">
        <v>2008</v>
      </c>
      <c r="B470" s="248">
        <v>10</v>
      </c>
      <c r="C470" s="245">
        <v>18650665.000000007</v>
      </c>
      <c r="F470" s="248">
        <v>2008</v>
      </c>
      <c r="G470" s="248">
        <v>10</v>
      </c>
      <c r="H470" s="245">
        <v>18576267.129514597</v>
      </c>
      <c r="J470" s="247"/>
      <c r="K470" s="222">
        <f t="shared" si="13"/>
        <v>-74397.870485410094</v>
      </c>
    </row>
    <row r="471" spans="1:11" x14ac:dyDescent="0.25">
      <c r="A471" s="248">
        <v>2008</v>
      </c>
      <c r="B471" s="248">
        <v>11</v>
      </c>
      <c r="C471" s="245">
        <v>18656791.666666675</v>
      </c>
      <c r="F471" s="248">
        <v>2008</v>
      </c>
      <c r="G471" s="248">
        <v>11</v>
      </c>
      <c r="H471" s="245">
        <v>18588102.475672763</v>
      </c>
      <c r="J471" s="247"/>
      <c r="K471" s="222">
        <f t="shared" si="13"/>
        <v>-68689.190993912518</v>
      </c>
    </row>
    <row r="472" spans="1:11" x14ac:dyDescent="0.25">
      <c r="A472" s="248">
        <v>2008</v>
      </c>
      <c r="B472" s="248">
        <v>12</v>
      </c>
      <c r="C472" s="245">
        <v>18662918.333333343</v>
      </c>
      <c r="D472" s="222">
        <f>AVERAGE(C461:C472)</f>
        <v>18625320.958333332</v>
      </c>
      <c r="E472" s="222"/>
      <c r="F472" s="248">
        <v>2008</v>
      </c>
      <c r="G472" s="248">
        <v>12</v>
      </c>
      <c r="H472" s="245">
        <v>18599937.821830928</v>
      </c>
      <c r="I472" s="222">
        <f>AVERAGE(H461:H472)</f>
        <v>18532848.995339315</v>
      </c>
      <c r="J472" s="247"/>
      <c r="K472" s="222">
        <f t="shared" si="13"/>
        <v>-62980.511502414942</v>
      </c>
    </row>
    <row r="473" spans="1:11" x14ac:dyDescent="0.25">
      <c r="A473" s="248">
        <v>2009</v>
      </c>
      <c r="B473" s="248">
        <v>1</v>
      </c>
      <c r="C473" s="245">
        <v>18669045.000000011</v>
      </c>
      <c r="F473" s="248">
        <v>2009</v>
      </c>
      <c r="G473" s="248">
        <v>1</v>
      </c>
      <c r="H473" s="245">
        <v>18611773.167989094</v>
      </c>
      <c r="J473" s="247"/>
      <c r="K473" s="222">
        <f t="shared" si="13"/>
        <v>-57271.832010917366</v>
      </c>
    </row>
    <row r="474" spans="1:11" x14ac:dyDescent="0.25">
      <c r="A474" s="248">
        <v>2009</v>
      </c>
      <c r="B474" s="248">
        <v>2</v>
      </c>
      <c r="C474" s="245">
        <v>18675171.666666679</v>
      </c>
      <c r="F474" s="248">
        <v>2009</v>
      </c>
      <c r="G474" s="248">
        <v>2</v>
      </c>
      <c r="H474" s="245">
        <v>18623608.514147259</v>
      </c>
      <c r="J474" s="247"/>
      <c r="K474" s="222">
        <f t="shared" si="13"/>
        <v>-51563.152519419789</v>
      </c>
    </row>
    <row r="475" spans="1:11" x14ac:dyDescent="0.25">
      <c r="A475" s="248">
        <v>2009</v>
      </c>
      <c r="B475" s="248">
        <v>3</v>
      </c>
      <c r="C475" s="245">
        <v>18681298.333333347</v>
      </c>
      <c r="F475" s="248">
        <v>2009</v>
      </c>
      <c r="G475" s="248">
        <v>3</v>
      </c>
      <c r="H475" s="245">
        <v>18635443.860305425</v>
      </c>
      <c r="J475" s="247"/>
      <c r="K475" s="222">
        <f t="shared" si="13"/>
        <v>-45854.473027922213</v>
      </c>
    </row>
    <row r="476" spans="1:11" x14ac:dyDescent="0.25">
      <c r="A476" s="248">
        <v>2009</v>
      </c>
      <c r="B476" s="248">
        <v>4</v>
      </c>
      <c r="C476" s="245">
        <v>18687425</v>
      </c>
      <c r="F476" s="248">
        <v>2009</v>
      </c>
      <c r="G476" s="248">
        <v>4</v>
      </c>
      <c r="H476" s="245">
        <v>18647279.20646359</v>
      </c>
      <c r="J476" s="247"/>
      <c r="K476" s="222">
        <f t="shared" si="13"/>
        <v>-40145.793536409736</v>
      </c>
    </row>
    <row r="477" spans="1:11" x14ac:dyDescent="0.25">
      <c r="A477" s="248">
        <v>2009</v>
      </c>
      <c r="B477" s="248">
        <v>5</v>
      </c>
      <c r="C477" s="245">
        <v>18696915.416666668</v>
      </c>
      <c r="F477" s="248">
        <v>2009</v>
      </c>
      <c r="G477" s="248">
        <v>5</v>
      </c>
      <c r="H477" s="245">
        <v>18659114.552621756</v>
      </c>
      <c r="J477" s="247"/>
      <c r="K477" s="222">
        <f t="shared" si="13"/>
        <v>-37800.864044912159</v>
      </c>
    </row>
    <row r="478" spans="1:11" x14ac:dyDescent="0.25">
      <c r="A478" s="248">
        <v>2009</v>
      </c>
      <c r="B478" s="248">
        <v>6</v>
      </c>
      <c r="C478" s="245">
        <v>18706405.833333336</v>
      </c>
      <c r="F478" s="248">
        <v>2009</v>
      </c>
      <c r="G478" s="248">
        <v>6</v>
      </c>
      <c r="H478" s="245">
        <v>18670949.898779921</v>
      </c>
      <c r="J478" s="247"/>
      <c r="K478" s="222">
        <f t="shared" si="13"/>
        <v>-35455.934553414583</v>
      </c>
    </row>
    <row r="479" spans="1:11" x14ac:dyDescent="0.25">
      <c r="A479" s="248">
        <v>2009</v>
      </c>
      <c r="B479" s="248">
        <v>7</v>
      </c>
      <c r="C479" s="245">
        <v>18715896.250000004</v>
      </c>
      <c r="F479" s="248">
        <v>2009</v>
      </c>
      <c r="G479" s="248">
        <v>7</v>
      </c>
      <c r="H479" s="245">
        <v>18682785.244938098</v>
      </c>
      <c r="J479" s="247"/>
      <c r="K479" s="222">
        <f t="shared" si="13"/>
        <v>-33111.005061905831</v>
      </c>
    </row>
    <row r="480" spans="1:11" x14ac:dyDescent="0.25">
      <c r="A480" s="248">
        <v>2009</v>
      </c>
      <c r="B480" s="248">
        <v>8</v>
      </c>
      <c r="C480" s="245">
        <v>18725386.666666672</v>
      </c>
      <c r="F480" s="248">
        <v>2009</v>
      </c>
      <c r="G480" s="248">
        <v>8</v>
      </c>
      <c r="H480" s="245">
        <v>18699908.203693256</v>
      </c>
      <c r="J480" s="247"/>
      <c r="K480" s="222">
        <f t="shared" si="13"/>
        <v>-25478.462973415852</v>
      </c>
    </row>
    <row r="481" spans="1:11" x14ac:dyDescent="0.25">
      <c r="A481" s="248">
        <v>2009</v>
      </c>
      <c r="B481" s="248">
        <v>9</v>
      </c>
      <c r="C481" s="245">
        <v>18734877.08333334</v>
      </c>
      <c r="F481" s="248">
        <v>2009</v>
      </c>
      <c r="G481" s="248">
        <v>9</v>
      </c>
      <c r="H481" s="245">
        <v>18717031.162448414</v>
      </c>
      <c r="J481" s="247"/>
      <c r="K481" s="222">
        <f t="shared" si="13"/>
        <v>-17845.920884925872</v>
      </c>
    </row>
    <row r="482" spans="1:11" x14ac:dyDescent="0.25">
      <c r="A482" s="248">
        <v>2009</v>
      </c>
      <c r="B482" s="248">
        <v>10</v>
      </c>
      <c r="C482" s="245">
        <v>18744367.500000007</v>
      </c>
      <c r="F482" s="248">
        <v>2009</v>
      </c>
      <c r="G482" s="248">
        <v>10</v>
      </c>
      <c r="H482" s="245">
        <v>18734154.121203572</v>
      </c>
      <c r="J482" s="247"/>
      <c r="K482" s="222">
        <f t="shared" si="13"/>
        <v>-10213.378796435893</v>
      </c>
    </row>
    <row r="483" spans="1:11" x14ac:dyDescent="0.25">
      <c r="A483" s="248">
        <v>2009</v>
      </c>
      <c r="B483" s="248">
        <v>11</v>
      </c>
      <c r="C483" s="245">
        <v>18753857.916666675</v>
      </c>
      <c r="F483" s="248">
        <v>2009</v>
      </c>
      <c r="G483" s="248">
        <v>11</v>
      </c>
      <c r="H483" s="245">
        <v>18751277.079958729</v>
      </c>
      <c r="J483" s="247"/>
      <c r="K483" s="222">
        <f t="shared" si="13"/>
        <v>-2580.8367079459131</v>
      </c>
    </row>
    <row r="484" spans="1:11" x14ac:dyDescent="0.25">
      <c r="A484" s="248">
        <v>2009</v>
      </c>
      <c r="B484" s="248">
        <v>12</v>
      </c>
      <c r="C484" s="245">
        <v>18763348.333333343</v>
      </c>
      <c r="D484" s="222">
        <f>AVERAGE(C473:C484)</f>
        <v>18712832.916666672</v>
      </c>
      <c r="E484" s="222"/>
      <c r="F484" s="248">
        <v>2009</v>
      </c>
      <c r="G484" s="248">
        <v>12</v>
      </c>
      <c r="H484" s="245">
        <v>18768400.038713887</v>
      </c>
      <c r="I484" s="222">
        <f>AVERAGE(H473:H484)</f>
        <v>18683477.087605253</v>
      </c>
      <c r="J484" s="247"/>
      <c r="K484" s="222">
        <f t="shared" si="13"/>
        <v>5051.7053805440664</v>
      </c>
    </row>
    <row r="485" spans="1:11" x14ac:dyDescent="0.25">
      <c r="A485" s="248">
        <v>2010</v>
      </c>
      <c r="B485" s="248">
        <v>1</v>
      </c>
      <c r="C485" s="245">
        <v>18772838.750000011</v>
      </c>
      <c r="F485" s="248">
        <v>2010</v>
      </c>
      <c r="G485" s="248">
        <v>1</v>
      </c>
      <c r="H485" s="245">
        <v>18785522.997469045</v>
      </c>
      <c r="J485" s="247"/>
      <c r="K485" s="222">
        <f t="shared" si="13"/>
        <v>12684.247469034046</v>
      </c>
    </row>
    <row r="486" spans="1:11" x14ac:dyDescent="0.25">
      <c r="A486" s="248">
        <v>2010</v>
      </c>
      <c r="B486" s="248">
        <v>2</v>
      </c>
      <c r="C486" s="245">
        <v>18782329.166666679</v>
      </c>
      <c r="F486" s="248">
        <v>2010</v>
      </c>
      <c r="G486" s="248">
        <v>2</v>
      </c>
      <c r="H486" s="245">
        <v>18802645.956224203</v>
      </c>
      <c r="J486" s="247"/>
      <c r="K486" s="222">
        <f t="shared" si="13"/>
        <v>20316.789557524025</v>
      </c>
    </row>
    <row r="487" spans="1:11" x14ac:dyDescent="0.25">
      <c r="A487" s="248">
        <v>2010</v>
      </c>
      <c r="B487" s="248">
        <v>3</v>
      </c>
      <c r="C487" s="245">
        <v>18791819.583333347</v>
      </c>
      <c r="F487" s="248">
        <v>2010</v>
      </c>
      <c r="G487" s="248">
        <v>3</v>
      </c>
      <c r="H487" s="245">
        <v>18819768.914979361</v>
      </c>
      <c r="J487" s="247"/>
      <c r="K487" s="222">
        <f t="shared" si="13"/>
        <v>27949.331646014005</v>
      </c>
    </row>
    <row r="488" spans="1:11" x14ac:dyDescent="0.25">
      <c r="A488" s="248">
        <v>2010</v>
      </c>
      <c r="B488" s="248">
        <v>4</v>
      </c>
      <c r="C488" s="245">
        <v>18801332</v>
      </c>
      <c r="F488" s="248">
        <v>2010</v>
      </c>
      <c r="G488" s="248">
        <v>4</v>
      </c>
      <c r="H488" s="245">
        <v>18836891.873734519</v>
      </c>
      <c r="J488" s="247"/>
      <c r="K488" s="222">
        <f t="shared" si="13"/>
        <v>35559.873734518886</v>
      </c>
    </row>
    <row r="489" spans="1:11" x14ac:dyDescent="0.25">
      <c r="A489" s="248">
        <v>2010</v>
      </c>
      <c r="B489" s="248">
        <v>5</v>
      </c>
      <c r="C489" s="245">
        <v>18809976.833333332</v>
      </c>
      <c r="F489" s="248">
        <v>2010</v>
      </c>
      <c r="G489" s="248">
        <v>5</v>
      </c>
      <c r="H489" s="245">
        <v>18854014.832489677</v>
      </c>
      <c r="J489" s="247"/>
      <c r="K489" s="222">
        <f t="shared" si="13"/>
        <v>44037.999156344682</v>
      </c>
    </row>
    <row r="490" spans="1:11" x14ac:dyDescent="0.25">
      <c r="A490" s="248">
        <v>2010</v>
      </c>
      <c r="B490" s="248">
        <v>6</v>
      </c>
      <c r="C490" s="245">
        <v>18818621.666666664</v>
      </c>
      <c r="F490" s="248">
        <v>2010</v>
      </c>
      <c r="G490" s="248">
        <v>6</v>
      </c>
      <c r="H490" s="245">
        <v>18871137.791244835</v>
      </c>
      <c r="J490" s="247"/>
      <c r="K490" s="222">
        <f t="shared" si="13"/>
        <v>52516.124578170478</v>
      </c>
    </row>
    <row r="491" spans="1:11" x14ac:dyDescent="0.25">
      <c r="A491" s="248">
        <v>2010</v>
      </c>
      <c r="B491" s="248">
        <v>7</v>
      </c>
      <c r="C491" s="245">
        <v>18827266.499999996</v>
      </c>
      <c r="F491" s="248">
        <v>2010</v>
      </c>
      <c r="G491" s="248">
        <v>7</v>
      </c>
      <c r="H491" s="245">
        <v>18888260.75</v>
      </c>
      <c r="J491" s="247"/>
      <c r="K491" s="222">
        <f t="shared" si="13"/>
        <v>60994.250000003725</v>
      </c>
    </row>
    <row r="492" spans="1:11" x14ac:dyDescent="0.25">
      <c r="A492" s="248">
        <v>2010</v>
      </c>
      <c r="B492" s="248">
        <v>8</v>
      </c>
      <c r="C492" s="245">
        <v>18835911.333333328</v>
      </c>
      <c r="F492" s="248">
        <v>2010</v>
      </c>
      <c r="G492" s="248">
        <v>8</v>
      </c>
      <c r="H492" s="245">
        <v>18909082.814721618</v>
      </c>
      <c r="J492" s="247"/>
      <c r="K492" s="222">
        <f t="shared" si="13"/>
        <v>73171.481388289481</v>
      </c>
    </row>
    <row r="493" spans="1:11" x14ac:dyDescent="0.25">
      <c r="A493" s="248">
        <v>2010</v>
      </c>
      <c r="B493" s="248">
        <v>9</v>
      </c>
      <c r="C493" s="245">
        <v>18844556.16666666</v>
      </c>
      <c r="F493" s="248">
        <v>2010</v>
      </c>
      <c r="G493" s="248">
        <v>9</v>
      </c>
      <c r="H493" s="245">
        <v>18929904.879443236</v>
      </c>
      <c r="J493" s="247"/>
      <c r="K493" s="222">
        <f t="shared" ref="K493:K556" si="14">+H493-C493</f>
        <v>85348.712776575238</v>
      </c>
    </row>
    <row r="494" spans="1:11" x14ac:dyDescent="0.25">
      <c r="A494" s="248">
        <v>2010</v>
      </c>
      <c r="B494" s="248">
        <v>10</v>
      </c>
      <c r="C494" s="245">
        <v>18853200.999999993</v>
      </c>
      <c r="F494" s="248">
        <v>2010</v>
      </c>
      <c r="G494" s="248">
        <v>10</v>
      </c>
      <c r="H494" s="245">
        <v>18950726.944164854</v>
      </c>
      <c r="J494" s="247"/>
      <c r="K494" s="222">
        <f t="shared" si="14"/>
        <v>97525.944164860994</v>
      </c>
    </row>
    <row r="495" spans="1:11" x14ac:dyDescent="0.25">
      <c r="A495" s="248">
        <v>2010</v>
      </c>
      <c r="B495" s="248">
        <v>11</v>
      </c>
      <c r="C495" s="245">
        <v>18861845.833333325</v>
      </c>
      <c r="F495" s="248">
        <v>2010</v>
      </c>
      <c r="G495" s="248">
        <v>11</v>
      </c>
      <c r="H495" s="245">
        <v>18971549.008886471</v>
      </c>
      <c r="J495" s="247"/>
      <c r="K495" s="222">
        <f t="shared" si="14"/>
        <v>109703.17555314675</v>
      </c>
    </row>
    <row r="496" spans="1:11" x14ac:dyDescent="0.25">
      <c r="A496" s="248">
        <v>2010</v>
      </c>
      <c r="B496" s="248">
        <v>12</v>
      </c>
      <c r="C496" s="245">
        <v>18870490.666666657</v>
      </c>
      <c r="D496" s="222">
        <f>AVERAGE(C485:C496)</f>
        <v>18822515.791666668</v>
      </c>
      <c r="E496" s="222"/>
      <c r="F496" s="248">
        <v>2010</v>
      </c>
      <c r="G496" s="248">
        <v>12</v>
      </c>
      <c r="H496" s="245">
        <v>18992371.073608089</v>
      </c>
      <c r="I496" s="222">
        <f>AVERAGE(H485:H496)</f>
        <v>18884323.153080493</v>
      </c>
      <c r="J496" s="247"/>
      <c r="K496" s="222">
        <f t="shared" si="14"/>
        <v>121880.40694143251</v>
      </c>
    </row>
    <row r="497" spans="1:11" x14ac:dyDescent="0.25">
      <c r="A497" s="248">
        <v>2011</v>
      </c>
      <c r="B497" s="248">
        <v>1</v>
      </c>
      <c r="C497" s="245">
        <v>18879135.499999989</v>
      </c>
      <c r="F497" s="248">
        <v>2011</v>
      </c>
      <c r="G497" s="248">
        <v>1</v>
      </c>
      <c r="H497" s="245">
        <v>19013193.138329707</v>
      </c>
      <c r="J497" s="247"/>
      <c r="K497" s="222">
        <f t="shared" si="14"/>
        <v>134057.63832971826</v>
      </c>
    </row>
    <row r="498" spans="1:11" x14ac:dyDescent="0.25">
      <c r="A498" s="248">
        <v>2011</v>
      </c>
      <c r="B498" s="248">
        <v>2</v>
      </c>
      <c r="C498" s="245">
        <v>18887780.333333321</v>
      </c>
      <c r="F498" s="248">
        <v>2011</v>
      </c>
      <c r="G498" s="248">
        <v>2</v>
      </c>
      <c r="H498" s="245">
        <v>19034015.203051325</v>
      </c>
      <c r="J498" s="247"/>
      <c r="K498" s="222">
        <f t="shared" si="14"/>
        <v>146234.86971800402</v>
      </c>
    </row>
    <row r="499" spans="1:11" x14ac:dyDescent="0.25">
      <c r="A499" s="248">
        <v>2011</v>
      </c>
      <c r="B499" s="248">
        <v>3</v>
      </c>
      <c r="C499" s="245">
        <v>18896425.166666653</v>
      </c>
      <c r="F499" s="248">
        <v>2011</v>
      </c>
      <c r="G499" s="248">
        <v>3</v>
      </c>
      <c r="H499" s="245">
        <v>19054837.267772943</v>
      </c>
      <c r="J499" s="247"/>
      <c r="K499" s="222">
        <f t="shared" si="14"/>
        <v>158412.10110628977</v>
      </c>
    </row>
    <row r="500" spans="1:11" x14ac:dyDescent="0.25">
      <c r="A500" s="248">
        <v>2011</v>
      </c>
      <c r="B500" s="248">
        <v>4</v>
      </c>
      <c r="C500" s="245">
        <v>18905070</v>
      </c>
      <c r="F500" s="248">
        <v>2011</v>
      </c>
      <c r="G500" s="248">
        <v>4</v>
      </c>
      <c r="H500" s="245">
        <v>19075659.332494561</v>
      </c>
      <c r="J500" s="247"/>
      <c r="K500" s="222">
        <f t="shared" si="14"/>
        <v>170589.33249456063</v>
      </c>
    </row>
    <row r="501" spans="1:11" x14ac:dyDescent="0.25">
      <c r="A501" s="248">
        <v>2011</v>
      </c>
      <c r="B501" s="248">
        <v>5</v>
      </c>
      <c r="C501" s="245">
        <v>18919183.666666668</v>
      </c>
      <c r="F501" s="248">
        <v>2011</v>
      </c>
      <c r="G501" s="248">
        <v>5</v>
      </c>
      <c r="H501" s="245">
        <v>19096481.397216178</v>
      </c>
      <c r="J501" s="247"/>
      <c r="K501" s="222">
        <f t="shared" si="14"/>
        <v>177297.73054951057</v>
      </c>
    </row>
    <row r="502" spans="1:11" x14ac:dyDescent="0.25">
      <c r="A502" s="248">
        <v>2011</v>
      </c>
      <c r="B502" s="248">
        <v>6</v>
      </c>
      <c r="C502" s="245">
        <v>18933297.333333336</v>
      </c>
      <c r="F502" s="248">
        <v>2011</v>
      </c>
      <c r="G502" s="248">
        <v>6</v>
      </c>
      <c r="H502" s="245">
        <v>19117303.461937796</v>
      </c>
      <c r="J502" s="247"/>
      <c r="K502" s="222">
        <f t="shared" si="14"/>
        <v>184006.12860446051</v>
      </c>
    </row>
    <row r="503" spans="1:11" x14ac:dyDescent="0.25">
      <c r="A503" s="248">
        <v>2011</v>
      </c>
      <c r="B503" s="248">
        <v>7</v>
      </c>
      <c r="C503" s="245">
        <v>18947411.000000004</v>
      </c>
      <c r="F503" s="248">
        <v>2011</v>
      </c>
      <c r="G503" s="248">
        <v>7</v>
      </c>
      <c r="H503" s="245">
        <v>19138125.526659403</v>
      </c>
      <c r="J503" s="247"/>
      <c r="K503" s="222">
        <f t="shared" si="14"/>
        <v>190714.52665939927</v>
      </c>
    </row>
    <row r="504" spans="1:11" x14ac:dyDescent="0.25">
      <c r="A504" s="248">
        <v>2011</v>
      </c>
      <c r="B504" s="248">
        <v>8</v>
      </c>
      <c r="C504" s="245">
        <v>18961524.666666672</v>
      </c>
      <c r="F504" s="248">
        <v>2011</v>
      </c>
      <c r="G504" s="248">
        <v>8</v>
      </c>
      <c r="H504" s="245">
        <v>19158740.20222557</v>
      </c>
      <c r="J504" s="247"/>
      <c r="K504" s="222">
        <f t="shared" si="14"/>
        <v>197215.535558898</v>
      </c>
    </row>
    <row r="505" spans="1:11" x14ac:dyDescent="0.25">
      <c r="A505" s="248">
        <v>2011</v>
      </c>
      <c r="B505" s="248">
        <v>9</v>
      </c>
      <c r="C505" s="245">
        <v>18975638.33333334</v>
      </c>
      <c r="F505" s="248">
        <v>2011</v>
      </c>
      <c r="G505" s="248">
        <v>9</v>
      </c>
      <c r="H505" s="245">
        <v>19179354.877791736</v>
      </c>
      <c r="J505" s="247"/>
      <c r="K505" s="222">
        <f t="shared" si="14"/>
        <v>203716.54445839673</v>
      </c>
    </row>
    <row r="506" spans="1:11" x14ac:dyDescent="0.25">
      <c r="A506" s="248">
        <v>2011</v>
      </c>
      <c r="B506" s="248">
        <v>10</v>
      </c>
      <c r="C506" s="245">
        <v>18989752.000000007</v>
      </c>
      <c r="F506" s="248">
        <v>2011</v>
      </c>
      <c r="G506" s="248">
        <v>10</v>
      </c>
      <c r="H506" s="245">
        <v>19199969.553357903</v>
      </c>
      <c r="J506" s="247"/>
      <c r="K506" s="222">
        <f t="shared" si="14"/>
        <v>210217.55335789546</v>
      </c>
    </row>
    <row r="507" spans="1:11" x14ac:dyDescent="0.25">
      <c r="A507" s="248">
        <v>2011</v>
      </c>
      <c r="B507" s="248">
        <v>11</v>
      </c>
      <c r="C507" s="245">
        <v>19003865.666666675</v>
      </c>
      <c r="F507" s="248">
        <v>2011</v>
      </c>
      <c r="G507" s="248">
        <v>11</v>
      </c>
      <c r="H507" s="245">
        <v>19220584.22892407</v>
      </c>
      <c r="J507" s="247"/>
      <c r="K507" s="222">
        <f t="shared" si="14"/>
        <v>216718.56225739419</v>
      </c>
    </row>
    <row r="508" spans="1:11" x14ac:dyDescent="0.25">
      <c r="A508" s="248">
        <v>2011</v>
      </c>
      <c r="B508" s="248">
        <v>12</v>
      </c>
      <c r="C508" s="245">
        <v>19017979.333333343</v>
      </c>
      <c r="D508" s="222">
        <f>AVERAGE(C497:C508)</f>
        <v>18943088.583333332</v>
      </c>
      <c r="E508" s="222"/>
      <c r="F508" s="248">
        <v>2011</v>
      </c>
      <c r="G508" s="248">
        <v>12</v>
      </c>
      <c r="H508" s="245">
        <v>19241198.904490236</v>
      </c>
      <c r="I508" s="222">
        <f>AVERAGE(H497:H508)</f>
        <v>19127455.257854287</v>
      </c>
      <c r="J508" s="247"/>
      <c r="K508" s="222">
        <f t="shared" si="14"/>
        <v>223219.57115689293</v>
      </c>
    </row>
    <row r="509" spans="1:11" x14ac:dyDescent="0.25">
      <c r="A509" s="248">
        <v>2012</v>
      </c>
      <c r="B509" s="248">
        <v>1</v>
      </c>
      <c r="C509" s="245">
        <v>19032093.000000011</v>
      </c>
      <c r="F509" s="248">
        <v>2012</v>
      </c>
      <c r="G509" s="248">
        <v>1</v>
      </c>
      <c r="H509" s="245">
        <v>19261813.580056403</v>
      </c>
      <c r="J509" s="247"/>
      <c r="K509" s="222">
        <f t="shared" si="14"/>
        <v>229720.58005639166</v>
      </c>
    </row>
    <row r="510" spans="1:11" x14ac:dyDescent="0.25">
      <c r="A510" s="248">
        <v>2012</v>
      </c>
      <c r="B510" s="248">
        <v>2</v>
      </c>
      <c r="C510" s="245">
        <v>19046206.666666679</v>
      </c>
      <c r="F510" s="248">
        <v>2012</v>
      </c>
      <c r="G510" s="248">
        <v>2</v>
      </c>
      <c r="H510" s="245">
        <v>19282428.255622569</v>
      </c>
      <c r="J510" s="247"/>
      <c r="K510" s="222">
        <f t="shared" si="14"/>
        <v>236221.58895589039</v>
      </c>
    </row>
    <row r="511" spans="1:11" x14ac:dyDescent="0.25">
      <c r="A511" s="248">
        <v>2012</v>
      </c>
      <c r="B511" s="248">
        <v>3</v>
      </c>
      <c r="C511" s="245">
        <v>19060320.333333347</v>
      </c>
      <c r="F511" s="248">
        <v>2012</v>
      </c>
      <c r="G511" s="248">
        <v>3</v>
      </c>
      <c r="H511" s="245">
        <v>19303042.931188736</v>
      </c>
      <c r="J511" s="247"/>
      <c r="K511" s="222">
        <f t="shared" si="14"/>
        <v>242722.59785538912</v>
      </c>
    </row>
    <row r="512" spans="1:11" x14ac:dyDescent="0.25">
      <c r="A512" s="248">
        <v>2012</v>
      </c>
      <c r="B512" s="248">
        <v>4</v>
      </c>
      <c r="C512" s="245">
        <v>19074434</v>
      </c>
      <c r="F512" s="248">
        <v>2012</v>
      </c>
      <c r="G512" s="248">
        <v>4</v>
      </c>
      <c r="H512" s="245">
        <v>19323657.606754903</v>
      </c>
      <c r="J512" s="247"/>
      <c r="K512" s="222">
        <f t="shared" si="14"/>
        <v>249223.60675490275</v>
      </c>
    </row>
    <row r="513" spans="1:11" x14ac:dyDescent="0.25">
      <c r="A513" s="248">
        <v>2012</v>
      </c>
      <c r="B513" s="248">
        <v>5</v>
      </c>
      <c r="C513" s="245">
        <v>19089859.75</v>
      </c>
      <c r="F513" s="248">
        <v>2012</v>
      </c>
      <c r="G513" s="248">
        <v>5</v>
      </c>
      <c r="H513" s="245">
        <v>19344272.282321069</v>
      </c>
      <c r="J513" s="247"/>
      <c r="K513" s="222">
        <f t="shared" si="14"/>
        <v>254412.53232106939</v>
      </c>
    </row>
    <row r="514" spans="1:11" x14ac:dyDescent="0.25">
      <c r="A514" s="248">
        <v>2012</v>
      </c>
      <c r="B514" s="248">
        <v>6</v>
      </c>
      <c r="C514" s="245">
        <v>19105285.5</v>
      </c>
      <c r="F514" s="248">
        <v>2012</v>
      </c>
      <c r="G514" s="248">
        <v>6</v>
      </c>
      <c r="H514" s="245">
        <v>19364886.957887236</v>
      </c>
      <c r="J514" s="247"/>
      <c r="K514" s="222">
        <f t="shared" si="14"/>
        <v>259601.45788723603</v>
      </c>
    </row>
    <row r="515" spans="1:11" x14ac:dyDescent="0.25">
      <c r="A515" s="248">
        <v>2012</v>
      </c>
      <c r="B515" s="248">
        <v>7</v>
      </c>
      <c r="C515" s="245">
        <v>19120711.25</v>
      </c>
      <c r="F515" s="248">
        <v>2012</v>
      </c>
      <c r="G515" s="248">
        <v>7</v>
      </c>
      <c r="H515" s="245">
        <v>19385501.633453403</v>
      </c>
      <c r="J515" s="247"/>
      <c r="K515" s="222">
        <f t="shared" si="14"/>
        <v>264790.38345340267</v>
      </c>
    </row>
    <row r="516" spans="1:11" x14ac:dyDescent="0.25">
      <c r="A516" s="248">
        <v>2012</v>
      </c>
      <c r="B516" s="248">
        <v>8</v>
      </c>
      <c r="C516" s="245">
        <v>19136137</v>
      </c>
      <c r="F516" s="248">
        <v>2012</v>
      </c>
      <c r="G516" s="248">
        <v>8</v>
      </c>
      <c r="H516" s="245">
        <v>19406678.168660793</v>
      </c>
      <c r="J516" s="247"/>
      <c r="K516" s="222">
        <f t="shared" si="14"/>
        <v>270541.16866079345</v>
      </c>
    </row>
    <row r="517" spans="1:11" x14ac:dyDescent="0.25">
      <c r="A517" s="248">
        <v>2012</v>
      </c>
      <c r="B517" s="248">
        <v>9</v>
      </c>
      <c r="C517" s="245">
        <v>19151562.75</v>
      </c>
      <c r="F517" s="248">
        <v>2012</v>
      </c>
      <c r="G517" s="248">
        <v>9</v>
      </c>
      <c r="H517" s="245">
        <v>19427854.703868184</v>
      </c>
      <c r="J517" s="247"/>
      <c r="K517" s="222">
        <f t="shared" si="14"/>
        <v>276291.95386818424</v>
      </c>
    </row>
    <row r="518" spans="1:11" x14ac:dyDescent="0.25">
      <c r="A518" s="248">
        <v>2012</v>
      </c>
      <c r="B518" s="248">
        <v>10</v>
      </c>
      <c r="C518" s="245">
        <v>19166988.5</v>
      </c>
      <c r="F518" s="248">
        <v>2012</v>
      </c>
      <c r="G518" s="248">
        <v>10</v>
      </c>
      <c r="H518" s="245">
        <v>19449031.239075575</v>
      </c>
      <c r="J518" s="247"/>
      <c r="K518" s="222">
        <f t="shared" si="14"/>
        <v>282042.73907557502</v>
      </c>
    </row>
    <row r="519" spans="1:11" x14ac:dyDescent="0.25">
      <c r="A519" s="248">
        <v>2012</v>
      </c>
      <c r="B519" s="248">
        <v>11</v>
      </c>
      <c r="C519" s="245">
        <v>19182414.25</v>
      </c>
      <c r="F519" s="248">
        <v>2012</v>
      </c>
      <c r="G519" s="248">
        <v>11</v>
      </c>
      <c r="H519" s="245">
        <v>19470207.774282966</v>
      </c>
      <c r="J519" s="247"/>
      <c r="K519" s="222">
        <f t="shared" si="14"/>
        <v>287793.52428296581</v>
      </c>
    </row>
    <row r="520" spans="1:11" x14ac:dyDescent="0.25">
      <c r="A520" s="248">
        <v>2012</v>
      </c>
      <c r="B520" s="248">
        <v>12</v>
      </c>
      <c r="C520" s="245">
        <v>19197840</v>
      </c>
      <c r="D520" s="222">
        <f>AVERAGE(C509:C520)</f>
        <v>19113654.416666668</v>
      </c>
      <c r="E520" s="222"/>
      <c r="F520" s="248">
        <v>2012</v>
      </c>
      <c r="G520" s="248">
        <v>12</v>
      </c>
      <c r="H520" s="245">
        <v>19491384.309490357</v>
      </c>
      <c r="I520" s="222">
        <f>AVERAGE(H509:H520)</f>
        <v>19375896.62022185</v>
      </c>
      <c r="J520" s="247"/>
      <c r="K520" s="222">
        <f t="shared" si="14"/>
        <v>293544.30949035659</v>
      </c>
    </row>
    <row r="521" spans="1:11" x14ac:dyDescent="0.25">
      <c r="A521" s="248">
        <v>2013</v>
      </c>
      <c r="B521" s="248">
        <v>1</v>
      </c>
      <c r="C521" s="245">
        <v>19213265.75</v>
      </c>
      <c r="F521" s="248">
        <v>2013</v>
      </c>
      <c r="G521" s="248">
        <v>1</v>
      </c>
      <c r="H521" s="245">
        <v>19512560.844697747</v>
      </c>
      <c r="J521" s="247"/>
      <c r="K521" s="222">
        <f t="shared" si="14"/>
        <v>299295.09469774738</v>
      </c>
    </row>
    <row r="522" spans="1:11" x14ac:dyDescent="0.25">
      <c r="A522" s="248">
        <v>2013</v>
      </c>
      <c r="B522" s="248">
        <v>2</v>
      </c>
      <c r="C522" s="245">
        <v>19228691.5</v>
      </c>
      <c r="F522" s="248">
        <v>2013</v>
      </c>
      <c r="G522" s="248">
        <v>2</v>
      </c>
      <c r="H522" s="245">
        <v>19533737.379905138</v>
      </c>
      <c r="J522" s="247"/>
      <c r="K522" s="222">
        <f t="shared" si="14"/>
        <v>305045.87990513816</v>
      </c>
    </row>
    <row r="523" spans="1:11" x14ac:dyDescent="0.25">
      <c r="A523" s="248">
        <v>2013</v>
      </c>
      <c r="B523" s="248">
        <v>3</v>
      </c>
      <c r="C523" s="245">
        <v>19244117.25</v>
      </c>
      <c r="F523" s="248">
        <v>2013</v>
      </c>
      <c r="G523" s="248">
        <v>3</v>
      </c>
      <c r="H523" s="245">
        <v>19554913.915112529</v>
      </c>
      <c r="J523" s="247"/>
      <c r="K523" s="222">
        <f t="shared" si="14"/>
        <v>310796.66511252895</v>
      </c>
    </row>
    <row r="524" spans="1:11" x14ac:dyDescent="0.25">
      <c r="A524" s="248">
        <v>2013</v>
      </c>
      <c r="B524" s="248">
        <v>4</v>
      </c>
      <c r="C524" s="245">
        <v>19259543</v>
      </c>
      <c r="F524" s="248">
        <v>2013</v>
      </c>
      <c r="G524" s="248">
        <v>4</v>
      </c>
      <c r="H524" s="245">
        <v>19576090.45031992</v>
      </c>
      <c r="J524" s="247"/>
      <c r="K524" s="222">
        <f t="shared" si="14"/>
        <v>316547.45031991974</v>
      </c>
    </row>
    <row r="525" spans="1:11" x14ac:dyDescent="0.25">
      <c r="A525" s="248">
        <v>2013</v>
      </c>
      <c r="B525" s="248">
        <v>5</v>
      </c>
      <c r="C525" s="245">
        <v>19280195.166666668</v>
      </c>
      <c r="F525" s="248">
        <v>2013</v>
      </c>
      <c r="G525" s="248">
        <v>5</v>
      </c>
      <c r="H525" s="245">
        <v>19597266.985527311</v>
      </c>
      <c r="J525" s="247"/>
      <c r="K525" s="222">
        <f t="shared" si="14"/>
        <v>317071.81886064261</v>
      </c>
    </row>
    <row r="526" spans="1:11" x14ac:dyDescent="0.25">
      <c r="A526" s="248">
        <v>2013</v>
      </c>
      <c r="B526" s="248">
        <v>6</v>
      </c>
      <c r="C526" s="245">
        <v>19300847.333333336</v>
      </c>
      <c r="F526" s="248">
        <v>2013</v>
      </c>
      <c r="G526" s="248">
        <v>6</v>
      </c>
      <c r="H526" s="245">
        <v>19618443.520734701</v>
      </c>
      <c r="J526" s="247"/>
      <c r="K526" s="222">
        <f t="shared" si="14"/>
        <v>317596.18740136549</v>
      </c>
    </row>
    <row r="527" spans="1:11" x14ac:dyDescent="0.25">
      <c r="A527" s="248">
        <v>2013</v>
      </c>
      <c r="B527" s="248">
        <v>7</v>
      </c>
      <c r="C527" s="245">
        <v>19321499.500000004</v>
      </c>
      <c r="F527" s="248">
        <v>2013</v>
      </c>
      <c r="G527" s="248">
        <v>7</v>
      </c>
      <c r="H527" s="245">
        <v>19639620.0559421</v>
      </c>
      <c r="J527" s="247"/>
      <c r="K527" s="222">
        <f t="shared" si="14"/>
        <v>318120.55594209582</v>
      </c>
    </row>
    <row r="528" spans="1:11" x14ac:dyDescent="0.25">
      <c r="A528" s="248">
        <v>2013</v>
      </c>
      <c r="B528" s="248">
        <v>8</v>
      </c>
      <c r="C528" s="245">
        <v>19342151.666666672</v>
      </c>
      <c r="F528" s="248">
        <v>2013</v>
      </c>
      <c r="G528" s="248">
        <v>8</v>
      </c>
      <c r="H528" s="245">
        <v>19663767.770925649</v>
      </c>
      <c r="J528" s="247"/>
      <c r="K528" s="222">
        <f t="shared" si="14"/>
        <v>321616.10425897688</v>
      </c>
    </row>
    <row r="529" spans="1:11" x14ac:dyDescent="0.25">
      <c r="A529" s="248">
        <v>2013</v>
      </c>
      <c r="B529" s="248">
        <v>9</v>
      </c>
      <c r="C529" s="245">
        <v>19362803.83333334</v>
      </c>
      <c r="F529" s="248">
        <v>2013</v>
      </c>
      <c r="G529" s="248">
        <v>9</v>
      </c>
      <c r="H529" s="245">
        <v>19687915.485909197</v>
      </c>
      <c r="J529" s="247"/>
      <c r="K529" s="222">
        <f t="shared" si="14"/>
        <v>325111.65257585794</v>
      </c>
    </row>
    <row r="530" spans="1:11" x14ac:dyDescent="0.25">
      <c r="A530" s="248">
        <v>2013</v>
      </c>
      <c r="B530" s="248">
        <v>10</v>
      </c>
      <c r="C530" s="245">
        <v>19383456.000000007</v>
      </c>
      <c r="F530" s="248">
        <v>2013</v>
      </c>
      <c r="G530" s="248">
        <v>10</v>
      </c>
      <c r="H530" s="245">
        <v>19712063.200892746</v>
      </c>
      <c r="J530" s="247"/>
      <c r="K530" s="222">
        <f t="shared" si="14"/>
        <v>328607.200892739</v>
      </c>
    </row>
    <row r="531" spans="1:11" x14ac:dyDescent="0.25">
      <c r="A531" s="248">
        <v>2013</v>
      </c>
      <c r="B531" s="248">
        <v>11</v>
      </c>
      <c r="C531" s="245">
        <v>19404108.166666675</v>
      </c>
      <c r="F531" s="248">
        <v>2013</v>
      </c>
      <c r="G531" s="248">
        <v>11</v>
      </c>
      <c r="H531" s="245">
        <v>19736210.915876295</v>
      </c>
      <c r="J531" s="247"/>
      <c r="K531" s="222">
        <f t="shared" si="14"/>
        <v>332102.74920962006</v>
      </c>
    </row>
    <row r="532" spans="1:11" x14ac:dyDescent="0.25">
      <c r="A532" s="248">
        <v>2013</v>
      </c>
      <c r="B532" s="248">
        <v>12</v>
      </c>
      <c r="C532" s="245">
        <v>19424760.333333343</v>
      </c>
      <c r="D532" s="222">
        <f>AVERAGE(C521:C532)</f>
        <v>19313786.625000004</v>
      </c>
      <c r="E532" s="222"/>
      <c r="F532" s="248">
        <v>2013</v>
      </c>
      <c r="G532" s="248">
        <v>12</v>
      </c>
      <c r="H532" s="245">
        <v>19760358.630859844</v>
      </c>
      <c r="I532" s="222">
        <f>AVERAGE(H521:H532)</f>
        <v>19632745.763058599</v>
      </c>
      <c r="J532" s="247"/>
      <c r="K532" s="222">
        <f t="shared" si="14"/>
        <v>335598.29752650112</v>
      </c>
    </row>
    <row r="533" spans="1:11" x14ac:dyDescent="0.25">
      <c r="A533" s="248">
        <f t="shared" ref="A533:A596" si="15">+A521+1</f>
        <v>2014</v>
      </c>
      <c r="B533" s="248">
        <f t="shared" ref="B533:B596" si="16">+B521</f>
        <v>1</v>
      </c>
      <c r="C533" s="245">
        <v>19445412.500000011</v>
      </c>
      <c r="F533" s="248">
        <f t="shared" ref="F533:F596" si="17">+F521+1</f>
        <v>2014</v>
      </c>
      <c r="G533" s="248">
        <f t="shared" ref="G533:G596" si="18">+G521</f>
        <v>1</v>
      </c>
      <c r="H533" s="245">
        <v>19784506.345843393</v>
      </c>
      <c r="J533" s="247"/>
      <c r="K533" s="222">
        <f t="shared" si="14"/>
        <v>339093.84584338218</v>
      </c>
    </row>
    <row r="534" spans="1:11" x14ac:dyDescent="0.25">
      <c r="A534" s="248">
        <f t="shared" si="15"/>
        <v>2014</v>
      </c>
      <c r="B534" s="248">
        <f t="shared" si="16"/>
        <v>2</v>
      </c>
      <c r="C534" s="245">
        <v>19466064.666666679</v>
      </c>
      <c r="F534" s="248">
        <f t="shared" si="17"/>
        <v>2014</v>
      </c>
      <c r="G534" s="248">
        <f t="shared" si="18"/>
        <v>2</v>
      </c>
      <c r="H534" s="245">
        <v>19808654.060826942</v>
      </c>
      <c r="J534" s="247"/>
      <c r="K534" s="222">
        <f t="shared" si="14"/>
        <v>342589.39416026324</v>
      </c>
    </row>
    <row r="535" spans="1:11" x14ac:dyDescent="0.25">
      <c r="A535" s="248">
        <f t="shared" si="15"/>
        <v>2014</v>
      </c>
      <c r="B535" s="248">
        <f t="shared" si="16"/>
        <v>3</v>
      </c>
      <c r="C535" s="245">
        <v>19486716.833333347</v>
      </c>
      <c r="F535" s="248">
        <f t="shared" si="17"/>
        <v>2014</v>
      </c>
      <c r="G535" s="248">
        <f t="shared" si="18"/>
        <v>3</v>
      </c>
      <c r="H535" s="245">
        <v>19832801.775810491</v>
      </c>
      <c r="J535" s="247"/>
      <c r="K535" s="222">
        <f t="shared" si="14"/>
        <v>346084.9424771443</v>
      </c>
    </row>
    <row r="536" spans="1:11" x14ac:dyDescent="0.25">
      <c r="A536" s="248">
        <f t="shared" si="15"/>
        <v>2014</v>
      </c>
      <c r="B536" s="248">
        <f t="shared" si="16"/>
        <v>4</v>
      </c>
      <c r="C536" s="245">
        <v>19507369</v>
      </c>
      <c r="F536" s="248">
        <f t="shared" si="17"/>
        <v>2014</v>
      </c>
      <c r="G536" s="248">
        <f t="shared" si="18"/>
        <v>4</v>
      </c>
      <c r="H536" s="245">
        <v>19856949.49079404</v>
      </c>
      <c r="J536" s="247"/>
      <c r="K536" s="222">
        <f t="shared" si="14"/>
        <v>349580.49079404026</v>
      </c>
    </row>
    <row r="537" spans="1:11" x14ac:dyDescent="0.25">
      <c r="A537" s="248">
        <f t="shared" si="15"/>
        <v>2014</v>
      </c>
      <c r="B537" s="248">
        <f t="shared" si="16"/>
        <v>5</v>
      </c>
      <c r="C537" s="245">
        <v>19530890.333333332</v>
      </c>
      <c r="F537" s="248">
        <f t="shared" si="17"/>
        <v>2014</v>
      </c>
      <c r="G537" s="248">
        <f t="shared" si="18"/>
        <v>5</v>
      </c>
      <c r="H537" s="245">
        <v>19881097.205777589</v>
      </c>
      <c r="J537" s="247"/>
      <c r="K537" s="222">
        <f t="shared" si="14"/>
        <v>350206.87244425714</v>
      </c>
    </row>
    <row r="538" spans="1:11" x14ac:dyDescent="0.25">
      <c r="A538" s="248">
        <f t="shared" si="15"/>
        <v>2014</v>
      </c>
      <c r="B538" s="248">
        <f t="shared" si="16"/>
        <v>6</v>
      </c>
      <c r="C538" s="245">
        <v>19554411.666666664</v>
      </c>
      <c r="F538" s="248">
        <f t="shared" si="17"/>
        <v>2014</v>
      </c>
      <c r="G538" s="248">
        <f t="shared" si="18"/>
        <v>6</v>
      </c>
      <c r="H538" s="245">
        <v>19905244.920761138</v>
      </c>
      <c r="J538" s="247"/>
      <c r="K538" s="222">
        <f t="shared" si="14"/>
        <v>350833.25409447402</v>
      </c>
    </row>
    <row r="539" spans="1:11" x14ac:dyDescent="0.25">
      <c r="A539" s="248">
        <f t="shared" si="15"/>
        <v>2014</v>
      </c>
      <c r="B539" s="248">
        <f t="shared" si="16"/>
        <v>7</v>
      </c>
      <c r="C539" s="245">
        <v>19577932.999999996</v>
      </c>
      <c r="F539" s="248">
        <f t="shared" si="17"/>
        <v>2014</v>
      </c>
      <c r="G539" s="248">
        <f t="shared" si="18"/>
        <v>7</v>
      </c>
      <c r="H539" s="245">
        <v>19929392.635744702</v>
      </c>
      <c r="J539" s="247"/>
      <c r="K539" s="222">
        <f t="shared" si="14"/>
        <v>351459.6357447058</v>
      </c>
    </row>
    <row r="540" spans="1:11" x14ac:dyDescent="0.25">
      <c r="A540" s="248">
        <f t="shared" si="15"/>
        <v>2014</v>
      </c>
      <c r="B540" s="248">
        <f t="shared" si="16"/>
        <v>8</v>
      </c>
      <c r="C540" s="245">
        <v>19601454.333333328</v>
      </c>
      <c r="F540" s="248">
        <f t="shared" si="17"/>
        <v>2014</v>
      </c>
      <c r="G540" s="248">
        <f t="shared" si="18"/>
        <v>8</v>
      </c>
      <c r="H540" s="245">
        <v>19953693.01636707</v>
      </c>
      <c r="J540" s="247"/>
      <c r="K540" s="222">
        <f t="shared" si="14"/>
        <v>352238.68303374201</v>
      </c>
    </row>
    <row r="541" spans="1:11" x14ac:dyDescent="0.25">
      <c r="A541" s="248">
        <f t="shared" si="15"/>
        <v>2014</v>
      </c>
      <c r="B541" s="248">
        <f t="shared" si="16"/>
        <v>9</v>
      </c>
      <c r="C541" s="245">
        <v>19624975.66666666</v>
      </c>
      <c r="F541" s="248">
        <f t="shared" si="17"/>
        <v>2014</v>
      </c>
      <c r="G541" s="248">
        <f t="shared" si="18"/>
        <v>9</v>
      </c>
      <c r="H541" s="245">
        <v>19977993.396989435</v>
      </c>
      <c r="J541" s="247"/>
      <c r="K541" s="222">
        <f t="shared" si="14"/>
        <v>353017.7303227745</v>
      </c>
    </row>
    <row r="542" spans="1:11" x14ac:dyDescent="0.25">
      <c r="A542" s="248">
        <f t="shared" si="15"/>
        <v>2014</v>
      </c>
      <c r="B542" s="248">
        <f t="shared" si="16"/>
        <v>10</v>
      </c>
      <c r="C542" s="245">
        <v>19648496.999999993</v>
      </c>
      <c r="F542" s="248">
        <f t="shared" si="17"/>
        <v>2014</v>
      </c>
      <c r="G542" s="248">
        <f t="shared" si="18"/>
        <v>10</v>
      </c>
      <c r="H542" s="245">
        <v>20002293.7776118</v>
      </c>
      <c r="J542" s="247"/>
      <c r="K542" s="222">
        <f t="shared" si="14"/>
        <v>353796.77761180699</v>
      </c>
    </row>
    <row r="543" spans="1:11" x14ac:dyDescent="0.25">
      <c r="A543" s="248">
        <f t="shared" si="15"/>
        <v>2014</v>
      </c>
      <c r="B543" s="248">
        <f t="shared" si="16"/>
        <v>11</v>
      </c>
      <c r="C543" s="245">
        <v>19672018.333333325</v>
      </c>
      <c r="F543" s="248">
        <f t="shared" si="17"/>
        <v>2014</v>
      </c>
      <c r="G543" s="248">
        <f t="shared" si="18"/>
        <v>11</v>
      </c>
      <c r="H543" s="245">
        <v>20026594.158234164</v>
      </c>
      <c r="J543" s="247"/>
      <c r="K543" s="222">
        <f t="shared" si="14"/>
        <v>354575.82490083948</v>
      </c>
    </row>
    <row r="544" spans="1:11" x14ac:dyDescent="0.25">
      <c r="A544" s="248">
        <f t="shared" si="15"/>
        <v>2014</v>
      </c>
      <c r="B544" s="248">
        <f t="shared" si="16"/>
        <v>12</v>
      </c>
      <c r="C544" s="245">
        <v>19695539.666666657</v>
      </c>
      <c r="D544" s="222">
        <f>AVERAGE(C533:C544)</f>
        <v>19567606.916666668</v>
      </c>
      <c r="E544" s="222"/>
      <c r="F544" s="248">
        <f t="shared" si="17"/>
        <v>2014</v>
      </c>
      <c r="G544" s="248">
        <f t="shared" si="18"/>
        <v>12</v>
      </c>
      <c r="H544" s="245">
        <v>20050894.538856529</v>
      </c>
      <c r="I544" s="222">
        <f>AVERAGE(H533:H544)</f>
        <v>19917509.610301442</v>
      </c>
      <c r="J544" s="247"/>
      <c r="K544" s="222">
        <f t="shared" si="14"/>
        <v>355354.87218987197</v>
      </c>
    </row>
    <row r="545" spans="1:11" x14ac:dyDescent="0.25">
      <c r="A545" s="248">
        <f t="shared" si="15"/>
        <v>2015</v>
      </c>
      <c r="B545" s="248">
        <f t="shared" si="16"/>
        <v>1</v>
      </c>
      <c r="C545" s="245">
        <v>19719060.999999989</v>
      </c>
      <c r="F545" s="248">
        <f t="shared" si="17"/>
        <v>2015</v>
      </c>
      <c r="G545" s="248">
        <f t="shared" si="18"/>
        <v>1</v>
      </c>
      <c r="H545" s="245">
        <v>20075194.919478893</v>
      </c>
      <c r="J545" s="247"/>
      <c r="K545" s="222">
        <f t="shared" si="14"/>
        <v>356133.91947890446</v>
      </c>
    </row>
    <row r="546" spans="1:11" x14ac:dyDescent="0.25">
      <c r="A546" s="248">
        <f t="shared" si="15"/>
        <v>2015</v>
      </c>
      <c r="B546" s="248">
        <f t="shared" si="16"/>
        <v>2</v>
      </c>
      <c r="C546" s="245">
        <v>19742582.333333321</v>
      </c>
      <c r="F546" s="248">
        <f t="shared" si="17"/>
        <v>2015</v>
      </c>
      <c r="G546" s="248">
        <f t="shared" si="18"/>
        <v>2</v>
      </c>
      <c r="H546" s="245">
        <v>20099495.300101258</v>
      </c>
      <c r="J546" s="247"/>
      <c r="K546" s="222">
        <f t="shared" si="14"/>
        <v>356912.96676793694</v>
      </c>
    </row>
    <row r="547" spans="1:11" x14ac:dyDescent="0.25">
      <c r="A547" s="248">
        <f t="shared" si="15"/>
        <v>2015</v>
      </c>
      <c r="B547" s="248">
        <f t="shared" si="16"/>
        <v>3</v>
      </c>
      <c r="C547" s="245">
        <v>19766103.666666653</v>
      </c>
      <c r="F547" s="248">
        <f t="shared" si="17"/>
        <v>2015</v>
      </c>
      <c r="G547" s="248">
        <f t="shared" si="18"/>
        <v>3</v>
      </c>
      <c r="H547" s="245">
        <v>20123795.680723622</v>
      </c>
      <c r="J547" s="247"/>
      <c r="K547" s="222">
        <f t="shared" si="14"/>
        <v>357692.01405696943</v>
      </c>
    </row>
    <row r="548" spans="1:11" x14ac:dyDescent="0.25">
      <c r="A548" s="248">
        <f t="shared" si="15"/>
        <v>2015</v>
      </c>
      <c r="B548" s="248">
        <f t="shared" si="16"/>
        <v>4</v>
      </c>
      <c r="C548" s="245">
        <v>19789625</v>
      </c>
      <c r="F548" s="248">
        <f t="shared" si="17"/>
        <v>2015</v>
      </c>
      <c r="G548" s="248">
        <f t="shared" si="18"/>
        <v>4</v>
      </c>
      <c r="H548" s="245">
        <v>20148096.061345987</v>
      </c>
      <c r="J548" s="247"/>
      <c r="K548" s="222">
        <f t="shared" si="14"/>
        <v>358471.06134598702</v>
      </c>
    </row>
    <row r="549" spans="1:11" x14ac:dyDescent="0.25">
      <c r="A549" s="248">
        <f t="shared" si="15"/>
        <v>2015</v>
      </c>
      <c r="B549" s="248">
        <f t="shared" si="16"/>
        <v>5</v>
      </c>
      <c r="C549" s="245">
        <v>19813464.166666668</v>
      </c>
      <c r="F549" s="248">
        <f t="shared" si="17"/>
        <v>2015</v>
      </c>
      <c r="G549" s="248">
        <f t="shared" si="18"/>
        <v>5</v>
      </c>
      <c r="H549" s="245">
        <v>20172396.441968352</v>
      </c>
      <c r="J549" s="247"/>
      <c r="K549" s="222">
        <f t="shared" si="14"/>
        <v>358932.27530168369</v>
      </c>
    </row>
    <row r="550" spans="1:11" x14ac:dyDescent="0.25">
      <c r="A550" s="248">
        <f t="shared" si="15"/>
        <v>2015</v>
      </c>
      <c r="B550" s="248">
        <f t="shared" si="16"/>
        <v>6</v>
      </c>
      <c r="C550" s="245">
        <v>19837303.333333336</v>
      </c>
      <c r="F550" s="248">
        <f t="shared" si="17"/>
        <v>2015</v>
      </c>
      <c r="G550" s="248">
        <f t="shared" si="18"/>
        <v>6</v>
      </c>
      <c r="H550" s="245">
        <v>20196696.822590716</v>
      </c>
      <c r="J550" s="247"/>
      <c r="K550" s="222">
        <f t="shared" si="14"/>
        <v>359393.48925738037</v>
      </c>
    </row>
    <row r="551" spans="1:11" x14ac:dyDescent="0.25">
      <c r="A551" s="248">
        <f t="shared" si="15"/>
        <v>2015</v>
      </c>
      <c r="B551" s="248">
        <f t="shared" si="16"/>
        <v>7</v>
      </c>
      <c r="C551" s="245">
        <v>19861142.500000004</v>
      </c>
      <c r="F551" s="248">
        <f t="shared" si="17"/>
        <v>2015</v>
      </c>
      <c r="G551" s="248">
        <f t="shared" si="18"/>
        <v>7</v>
      </c>
      <c r="H551" s="245">
        <v>20220997.203213099</v>
      </c>
      <c r="J551" s="247"/>
      <c r="K551" s="222">
        <f t="shared" si="14"/>
        <v>359854.70321309566</v>
      </c>
    </row>
    <row r="552" spans="1:11" x14ac:dyDescent="0.25">
      <c r="A552" s="248">
        <f t="shared" si="15"/>
        <v>2015</v>
      </c>
      <c r="B552" s="248">
        <f t="shared" si="16"/>
        <v>8</v>
      </c>
      <c r="C552" s="245">
        <v>19884981.666666672</v>
      </c>
      <c r="F552" s="248">
        <f t="shared" si="17"/>
        <v>2015</v>
      </c>
      <c r="G552" s="248">
        <f t="shared" si="18"/>
        <v>8</v>
      </c>
      <c r="H552" s="245">
        <v>20245045.521132115</v>
      </c>
      <c r="J552" s="247"/>
      <c r="K552" s="222">
        <f t="shared" si="14"/>
        <v>360063.85446544364</v>
      </c>
    </row>
    <row r="553" spans="1:11" x14ac:dyDescent="0.25">
      <c r="A553" s="248">
        <f t="shared" si="15"/>
        <v>2015</v>
      </c>
      <c r="B553" s="248">
        <f t="shared" si="16"/>
        <v>9</v>
      </c>
      <c r="C553" s="245">
        <v>19908820.83333334</v>
      </c>
      <c r="F553" s="248">
        <f t="shared" si="17"/>
        <v>2015</v>
      </c>
      <c r="G553" s="248">
        <f t="shared" si="18"/>
        <v>9</v>
      </c>
      <c r="H553" s="245">
        <v>20269093.839051131</v>
      </c>
      <c r="J553" s="247"/>
      <c r="K553" s="222">
        <f t="shared" si="14"/>
        <v>360273.00571779162</v>
      </c>
    </row>
    <row r="554" spans="1:11" x14ac:dyDescent="0.25">
      <c r="A554" s="248">
        <f t="shared" si="15"/>
        <v>2015</v>
      </c>
      <c r="B554" s="248">
        <f t="shared" si="16"/>
        <v>10</v>
      </c>
      <c r="C554" s="245">
        <v>19932660.000000007</v>
      </c>
      <c r="F554" s="248">
        <f t="shared" si="17"/>
        <v>2015</v>
      </c>
      <c r="G554" s="248">
        <f t="shared" si="18"/>
        <v>10</v>
      </c>
      <c r="H554" s="245">
        <v>20293142.156970147</v>
      </c>
      <c r="J554" s="247"/>
      <c r="K554" s="222">
        <f t="shared" si="14"/>
        <v>360482.15697013959</v>
      </c>
    </row>
    <row r="555" spans="1:11" x14ac:dyDescent="0.25">
      <c r="A555" s="248">
        <f t="shared" si="15"/>
        <v>2015</v>
      </c>
      <c r="B555" s="248">
        <f t="shared" si="16"/>
        <v>11</v>
      </c>
      <c r="C555" s="245">
        <v>19956499.166666675</v>
      </c>
      <c r="F555" s="248">
        <f t="shared" si="17"/>
        <v>2015</v>
      </c>
      <c r="G555" s="248">
        <f t="shared" si="18"/>
        <v>11</v>
      </c>
      <c r="H555" s="245">
        <v>20317190.474889163</v>
      </c>
      <c r="J555" s="247"/>
      <c r="K555" s="222">
        <f t="shared" si="14"/>
        <v>360691.30822248757</v>
      </c>
    </row>
    <row r="556" spans="1:11" x14ac:dyDescent="0.25">
      <c r="A556" s="248">
        <f t="shared" si="15"/>
        <v>2015</v>
      </c>
      <c r="B556" s="248">
        <f t="shared" si="16"/>
        <v>12</v>
      </c>
      <c r="C556" s="245">
        <v>19980338.333333343</v>
      </c>
      <c r="D556" s="222">
        <f>AVERAGE(C545:C556)</f>
        <v>19849381.833333332</v>
      </c>
      <c r="E556" s="222"/>
      <c r="F556" s="248">
        <f t="shared" si="17"/>
        <v>2015</v>
      </c>
      <c r="G556" s="248">
        <f t="shared" si="18"/>
        <v>12</v>
      </c>
      <c r="H556" s="245">
        <v>20341238.792808179</v>
      </c>
      <c r="I556" s="222">
        <f>AVERAGE(H545:H556)</f>
        <v>20208531.934522722</v>
      </c>
      <c r="J556" s="247"/>
      <c r="K556" s="222">
        <f t="shared" si="14"/>
        <v>360900.45947483554</v>
      </c>
    </row>
    <row r="557" spans="1:11" x14ac:dyDescent="0.25">
      <c r="A557" s="248">
        <f t="shared" si="15"/>
        <v>2016</v>
      </c>
      <c r="B557" s="248">
        <f t="shared" si="16"/>
        <v>1</v>
      </c>
      <c r="C557" s="245">
        <v>20004177.500000011</v>
      </c>
      <c r="F557" s="248">
        <f t="shared" si="17"/>
        <v>2016</v>
      </c>
      <c r="G557" s="248">
        <f t="shared" si="18"/>
        <v>1</v>
      </c>
      <c r="H557" s="245">
        <v>20365287.110727195</v>
      </c>
      <c r="J557" s="247"/>
      <c r="K557" s="222">
        <f t="shared" ref="K557:K620" si="19">+H557-C557</f>
        <v>361109.61072718352</v>
      </c>
    </row>
    <row r="558" spans="1:11" x14ac:dyDescent="0.25">
      <c r="A558" s="248">
        <f t="shared" si="15"/>
        <v>2016</v>
      </c>
      <c r="B558" s="248">
        <f t="shared" si="16"/>
        <v>2</v>
      </c>
      <c r="C558" s="245">
        <v>20028016.666666679</v>
      </c>
      <c r="F558" s="248">
        <f t="shared" si="17"/>
        <v>2016</v>
      </c>
      <c r="G558" s="248">
        <f t="shared" si="18"/>
        <v>2</v>
      </c>
      <c r="H558" s="245">
        <v>20389335.428646211</v>
      </c>
      <c r="J558" s="247"/>
      <c r="K558" s="222">
        <f t="shared" si="19"/>
        <v>361318.7619795315</v>
      </c>
    </row>
    <row r="559" spans="1:11" x14ac:dyDescent="0.25">
      <c r="A559" s="248">
        <f t="shared" si="15"/>
        <v>2016</v>
      </c>
      <c r="B559" s="248">
        <f t="shared" si="16"/>
        <v>3</v>
      </c>
      <c r="C559" s="245">
        <v>20051855.833333347</v>
      </c>
      <c r="F559" s="248">
        <f t="shared" si="17"/>
        <v>2016</v>
      </c>
      <c r="G559" s="248">
        <f t="shared" si="18"/>
        <v>3</v>
      </c>
      <c r="H559" s="245">
        <v>20413383.746565226</v>
      </c>
      <c r="J559" s="247"/>
      <c r="K559" s="222">
        <f t="shared" si="19"/>
        <v>361527.91323187947</v>
      </c>
    </row>
    <row r="560" spans="1:11" x14ac:dyDescent="0.25">
      <c r="A560" s="248">
        <f t="shared" si="15"/>
        <v>2016</v>
      </c>
      <c r="B560" s="248">
        <f t="shared" si="16"/>
        <v>4</v>
      </c>
      <c r="C560" s="245">
        <v>20075695</v>
      </c>
      <c r="F560" s="248">
        <f t="shared" si="17"/>
        <v>2016</v>
      </c>
      <c r="G560" s="248">
        <f t="shared" si="18"/>
        <v>4</v>
      </c>
      <c r="H560" s="245">
        <v>20437432.064484242</v>
      </c>
      <c r="J560" s="247"/>
      <c r="K560" s="222">
        <f t="shared" si="19"/>
        <v>361737.06448424235</v>
      </c>
    </row>
    <row r="561" spans="1:11" x14ac:dyDescent="0.25">
      <c r="A561" s="248">
        <f t="shared" si="15"/>
        <v>2016</v>
      </c>
      <c r="B561" s="248">
        <f t="shared" si="16"/>
        <v>5</v>
      </c>
      <c r="C561" s="245">
        <v>20100009.166666668</v>
      </c>
      <c r="F561" s="248">
        <f t="shared" si="17"/>
        <v>2016</v>
      </c>
      <c r="G561" s="248">
        <f t="shared" si="18"/>
        <v>5</v>
      </c>
      <c r="H561" s="245">
        <v>20461480.382403258</v>
      </c>
      <c r="J561" s="247"/>
      <c r="K561" s="222">
        <f t="shared" si="19"/>
        <v>361471.21573659033</v>
      </c>
    </row>
    <row r="562" spans="1:11" x14ac:dyDescent="0.25">
      <c r="A562" s="248">
        <f t="shared" si="15"/>
        <v>2016</v>
      </c>
      <c r="B562" s="248">
        <f t="shared" si="16"/>
        <v>6</v>
      </c>
      <c r="C562" s="245">
        <v>20124323.333333336</v>
      </c>
      <c r="F562" s="248">
        <f t="shared" si="17"/>
        <v>2016</v>
      </c>
      <c r="G562" s="248">
        <f t="shared" si="18"/>
        <v>6</v>
      </c>
      <c r="H562" s="245">
        <v>20485528.700322274</v>
      </c>
      <c r="J562" s="247"/>
      <c r="K562" s="222">
        <f t="shared" si="19"/>
        <v>361205.3669889383</v>
      </c>
    </row>
    <row r="563" spans="1:11" x14ac:dyDescent="0.25">
      <c r="A563" s="248">
        <f t="shared" si="15"/>
        <v>2016</v>
      </c>
      <c r="B563" s="248">
        <f t="shared" si="16"/>
        <v>7</v>
      </c>
      <c r="C563" s="245">
        <v>20148637.500000004</v>
      </c>
      <c r="F563" s="248">
        <f t="shared" si="17"/>
        <v>2016</v>
      </c>
      <c r="G563" s="248">
        <f t="shared" si="18"/>
        <v>7</v>
      </c>
      <c r="H563" s="245">
        <v>20509577.018241301</v>
      </c>
      <c r="J563" s="247"/>
      <c r="K563" s="222">
        <f t="shared" si="19"/>
        <v>360939.51824129745</v>
      </c>
    </row>
    <row r="564" spans="1:11" x14ac:dyDescent="0.25">
      <c r="A564" s="248">
        <f t="shared" si="15"/>
        <v>2016</v>
      </c>
      <c r="B564" s="248">
        <f t="shared" si="16"/>
        <v>8</v>
      </c>
      <c r="C564" s="245">
        <v>20172951.666666672</v>
      </c>
      <c r="F564" s="248">
        <f t="shared" si="17"/>
        <v>2016</v>
      </c>
      <c r="G564" s="248">
        <f t="shared" si="18"/>
        <v>8</v>
      </c>
      <c r="H564" s="245">
        <v>20533924.218438469</v>
      </c>
      <c r="J564" s="247"/>
      <c r="K564" s="222">
        <f t="shared" si="19"/>
        <v>360972.55177179724</v>
      </c>
    </row>
    <row r="565" spans="1:11" x14ac:dyDescent="0.25">
      <c r="A565" s="248">
        <f t="shared" si="15"/>
        <v>2016</v>
      </c>
      <c r="B565" s="248">
        <f t="shared" si="16"/>
        <v>9</v>
      </c>
      <c r="C565" s="245">
        <v>20197265.83333334</v>
      </c>
      <c r="F565" s="248">
        <f t="shared" si="17"/>
        <v>2016</v>
      </c>
      <c r="G565" s="248">
        <f t="shared" si="18"/>
        <v>9</v>
      </c>
      <c r="H565" s="245">
        <v>20558271.418635637</v>
      </c>
      <c r="J565" s="247"/>
      <c r="K565" s="222">
        <f t="shared" si="19"/>
        <v>361005.58530229703</v>
      </c>
    </row>
    <row r="566" spans="1:11" x14ac:dyDescent="0.25">
      <c r="A566" s="248">
        <f t="shared" si="15"/>
        <v>2016</v>
      </c>
      <c r="B566" s="248">
        <f t="shared" si="16"/>
        <v>10</v>
      </c>
      <c r="C566" s="245">
        <v>20221580.000000007</v>
      </c>
      <c r="F566" s="248">
        <f t="shared" si="17"/>
        <v>2016</v>
      </c>
      <c r="G566" s="248">
        <f t="shared" si="18"/>
        <v>10</v>
      </c>
      <c r="H566" s="245">
        <v>20582618.618832804</v>
      </c>
      <c r="J566" s="247"/>
      <c r="K566" s="222">
        <f t="shared" si="19"/>
        <v>361038.61883279681</v>
      </c>
    </row>
    <row r="567" spans="1:11" x14ac:dyDescent="0.25">
      <c r="A567" s="248">
        <f t="shared" si="15"/>
        <v>2016</v>
      </c>
      <c r="B567" s="248">
        <f t="shared" si="16"/>
        <v>11</v>
      </c>
      <c r="C567" s="245">
        <v>20245894.166666675</v>
      </c>
      <c r="F567" s="248">
        <f t="shared" si="17"/>
        <v>2016</v>
      </c>
      <c r="G567" s="248">
        <f t="shared" si="18"/>
        <v>11</v>
      </c>
      <c r="H567" s="245">
        <v>20606965.819029972</v>
      </c>
      <c r="J567" s="247"/>
      <c r="K567" s="222">
        <f t="shared" si="19"/>
        <v>361071.6523632966</v>
      </c>
    </row>
    <row r="568" spans="1:11" x14ac:dyDescent="0.25">
      <c r="A568" s="248">
        <f t="shared" si="15"/>
        <v>2016</v>
      </c>
      <c r="B568" s="248">
        <f t="shared" si="16"/>
        <v>12</v>
      </c>
      <c r="C568" s="245">
        <v>20270208.333333343</v>
      </c>
      <c r="D568" s="222">
        <f>AVERAGE(C557:C568)</f>
        <v>20136717.916666672</v>
      </c>
      <c r="E568" s="222"/>
      <c r="F568" s="248">
        <f t="shared" si="17"/>
        <v>2016</v>
      </c>
      <c r="G568" s="248">
        <f t="shared" si="18"/>
        <v>12</v>
      </c>
      <c r="H568" s="245">
        <v>20631313.01922714</v>
      </c>
      <c r="I568" s="222">
        <f>AVERAGE(H557:H568)</f>
        <v>20497926.462129477</v>
      </c>
      <c r="J568" s="247"/>
      <c r="K568" s="222">
        <f t="shared" si="19"/>
        <v>361104.68589379638</v>
      </c>
    </row>
    <row r="569" spans="1:11" x14ac:dyDescent="0.25">
      <c r="A569" s="248">
        <f t="shared" si="15"/>
        <v>2017</v>
      </c>
      <c r="B569" s="248">
        <f t="shared" si="16"/>
        <v>1</v>
      </c>
      <c r="C569" s="245">
        <v>20294522.500000011</v>
      </c>
      <c r="F569" s="248">
        <f t="shared" si="17"/>
        <v>2017</v>
      </c>
      <c r="G569" s="248">
        <f t="shared" si="18"/>
        <v>1</v>
      </c>
      <c r="H569" s="245">
        <v>20655660.219424307</v>
      </c>
      <c r="J569" s="247"/>
      <c r="K569" s="222">
        <f t="shared" si="19"/>
        <v>361137.71942429617</v>
      </c>
    </row>
    <row r="570" spans="1:11" x14ac:dyDescent="0.25">
      <c r="A570" s="248">
        <f t="shared" si="15"/>
        <v>2017</v>
      </c>
      <c r="B570" s="248">
        <f t="shared" si="16"/>
        <v>2</v>
      </c>
      <c r="C570" s="245">
        <v>20318836.666666679</v>
      </c>
      <c r="F570" s="248">
        <f t="shared" si="17"/>
        <v>2017</v>
      </c>
      <c r="G570" s="248">
        <f t="shared" si="18"/>
        <v>2</v>
      </c>
      <c r="H570" s="245">
        <v>20680007.419621475</v>
      </c>
      <c r="J570" s="247"/>
      <c r="K570" s="222">
        <f t="shared" si="19"/>
        <v>361170.75295479596</v>
      </c>
    </row>
    <row r="571" spans="1:11" x14ac:dyDescent="0.25">
      <c r="A571" s="248">
        <f t="shared" si="15"/>
        <v>2017</v>
      </c>
      <c r="B571" s="248">
        <f t="shared" si="16"/>
        <v>3</v>
      </c>
      <c r="C571" s="245">
        <v>20343150.833333347</v>
      </c>
      <c r="F571" s="248">
        <f t="shared" si="17"/>
        <v>2017</v>
      </c>
      <c r="G571" s="248">
        <f t="shared" si="18"/>
        <v>3</v>
      </c>
      <c r="H571" s="245">
        <v>20704354.619818643</v>
      </c>
      <c r="J571" s="247"/>
      <c r="K571" s="222">
        <f t="shared" si="19"/>
        <v>361203.78648529574</v>
      </c>
    </row>
    <row r="572" spans="1:11" x14ac:dyDescent="0.25">
      <c r="A572" s="248">
        <f t="shared" si="15"/>
        <v>2017</v>
      </c>
      <c r="B572" s="248">
        <f t="shared" si="16"/>
        <v>4</v>
      </c>
      <c r="C572" s="245">
        <v>20367465</v>
      </c>
      <c r="F572" s="248">
        <f t="shared" si="17"/>
        <v>2017</v>
      </c>
      <c r="G572" s="248">
        <f t="shared" si="18"/>
        <v>4</v>
      </c>
      <c r="H572" s="245">
        <v>20728701.82001581</v>
      </c>
      <c r="J572" s="247"/>
      <c r="K572" s="222">
        <f t="shared" si="19"/>
        <v>361236.82001581043</v>
      </c>
    </row>
    <row r="573" spans="1:11" x14ac:dyDescent="0.25">
      <c r="A573" s="248">
        <f t="shared" si="15"/>
        <v>2017</v>
      </c>
      <c r="B573" s="248">
        <f t="shared" si="16"/>
        <v>5</v>
      </c>
      <c r="C573" s="245">
        <v>20391734.583333332</v>
      </c>
      <c r="F573" s="248">
        <f t="shared" si="17"/>
        <v>2017</v>
      </c>
      <c r="G573" s="248">
        <f t="shared" si="18"/>
        <v>5</v>
      </c>
      <c r="H573" s="245">
        <v>20753049.020212978</v>
      </c>
      <c r="J573" s="247"/>
      <c r="K573" s="222">
        <f t="shared" si="19"/>
        <v>361314.43687964603</v>
      </c>
    </row>
    <row r="574" spans="1:11" x14ac:dyDescent="0.25">
      <c r="A574" s="248">
        <f t="shared" si="15"/>
        <v>2017</v>
      </c>
      <c r="B574" s="248">
        <f t="shared" si="16"/>
        <v>6</v>
      </c>
      <c r="C574" s="245">
        <v>20416004.166666664</v>
      </c>
      <c r="F574" s="248">
        <f t="shared" si="17"/>
        <v>2017</v>
      </c>
      <c r="G574" s="248">
        <f t="shared" si="18"/>
        <v>6</v>
      </c>
      <c r="H574" s="245">
        <v>20777396.220410146</v>
      </c>
      <c r="J574" s="247"/>
      <c r="K574" s="222">
        <f t="shared" si="19"/>
        <v>361392.05374348164</v>
      </c>
    </row>
    <row r="575" spans="1:11" x14ac:dyDescent="0.25">
      <c r="A575" s="248">
        <f t="shared" si="15"/>
        <v>2017</v>
      </c>
      <c r="B575" s="248">
        <f t="shared" si="16"/>
        <v>7</v>
      </c>
      <c r="C575" s="245">
        <v>20440273.749999996</v>
      </c>
      <c r="F575" s="248">
        <f t="shared" si="17"/>
        <v>2017</v>
      </c>
      <c r="G575" s="248">
        <f t="shared" si="18"/>
        <v>7</v>
      </c>
      <c r="H575" s="245">
        <v>20801743.420607302</v>
      </c>
      <c r="J575" s="247"/>
      <c r="K575" s="222">
        <f t="shared" si="19"/>
        <v>361469.67060730606</v>
      </c>
    </row>
    <row r="576" spans="1:11" x14ac:dyDescent="0.25">
      <c r="A576" s="248">
        <f t="shared" si="15"/>
        <v>2017</v>
      </c>
      <c r="B576" s="248">
        <f t="shared" si="16"/>
        <v>8</v>
      </c>
      <c r="C576" s="245">
        <v>20464543.333333328</v>
      </c>
      <c r="F576" s="248">
        <f t="shared" si="17"/>
        <v>2017</v>
      </c>
      <c r="G576" s="248">
        <f t="shared" si="18"/>
        <v>8</v>
      </c>
      <c r="H576" s="245">
        <v>20826361.992116176</v>
      </c>
      <c r="J576" s="247"/>
      <c r="K576" s="222">
        <f t="shared" si="19"/>
        <v>361818.65878284723</v>
      </c>
    </row>
    <row r="577" spans="1:11" x14ac:dyDescent="0.25">
      <c r="A577" s="248">
        <f t="shared" si="15"/>
        <v>2017</v>
      </c>
      <c r="B577" s="248">
        <f t="shared" si="16"/>
        <v>9</v>
      </c>
      <c r="C577" s="245">
        <v>20488812.91666666</v>
      </c>
      <c r="F577" s="248">
        <f t="shared" si="17"/>
        <v>2017</v>
      </c>
      <c r="G577" s="248">
        <f t="shared" si="18"/>
        <v>9</v>
      </c>
      <c r="H577" s="245">
        <v>20850980.563625049</v>
      </c>
      <c r="J577" s="247"/>
      <c r="K577" s="222">
        <f t="shared" si="19"/>
        <v>362167.64695838839</v>
      </c>
    </row>
    <row r="578" spans="1:11" x14ac:dyDescent="0.25">
      <c r="A578" s="248">
        <f t="shared" si="15"/>
        <v>2017</v>
      </c>
      <c r="B578" s="248">
        <f t="shared" si="16"/>
        <v>10</v>
      </c>
      <c r="C578" s="245">
        <v>20513082.499999993</v>
      </c>
      <c r="F578" s="248">
        <f t="shared" si="17"/>
        <v>2017</v>
      </c>
      <c r="G578" s="248">
        <f t="shared" si="18"/>
        <v>10</v>
      </c>
      <c r="H578" s="245">
        <v>20875599.135133922</v>
      </c>
      <c r="J578" s="247"/>
      <c r="K578" s="222">
        <f t="shared" si="19"/>
        <v>362516.63513392955</v>
      </c>
    </row>
    <row r="579" spans="1:11" x14ac:dyDescent="0.25">
      <c r="A579" s="248">
        <f t="shared" si="15"/>
        <v>2017</v>
      </c>
      <c r="B579" s="248">
        <f t="shared" si="16"/>
        <v>11</v>
      </c>
      <c r="C579" s="245">
        <v>20537352.083333325</v>
      </c>
      <c r="F579" s="248">
        <f t="shared" si="17"/>
        <v>2017</v>
      </c>
      <c r="G579" s="248">
        <f t="shared" si="18"/>
        <v>11</v>
      </c>
      <c r="H579" s="245">
        <v>20900217.706642795</v>
      </c>
      <c r="J579" s="247"/>
      <c r="K579" s="222">
        <f t="shared" si="19"/>
        <v>362865.62330947071</v>
      </c>
    </row>
    <row r="580" spans="1:11" x14ac:dyDescent="0.25">
      <c r="A580" s="248">
        <f t="shared" si="15"/>
        <v>2017</v>
      </c>
      <c r="B580" s="248">
        <f t="shared" si="16"/>
        <v>12</v>
      </c>
      <c r="C580" s="245">
        <v>20561621.666666657</v>
      </c>
      <c r="D580" s="222">
        <f>AVERAGE(C569:C580)</f>
        <v>20428116.666666668</v>
      </c>
      <c r="E580" s="222"/>
      <c r="F580" s="248">
        <f t="shared" si="17"/>
        <v>2017</v>
      </c>
      <c r="G580" s="248">
        <f t="shared" si="18"/>
        <v>12</v>
      </c>
      <c r="H580" s="245">
        <v>20924836.278151669</v>
      </c>
      <c r="I580" s="222">
        <f>AVERAGE(H569:H580)</f>
        <v>20789909.034648355</v>
      </c>
      <c r="J580" s="247"/>
      <c r="K580" s="222">
        <f t="shared" si="19"/>
        <v>363214.61148501188</v>
      </c>
    </row>
    <row r="581" spans="1:11" x14ac:dyDescent="0.25">
      <c r="A581" s="248">
        <f t="shared" si="15"/>
        <v>2018</v>
      </c>
      <c r="B581" s="248">
        <f t="shared" si="16"/>
        <v>1</v>
      </c>
      <c r="C581" s="245">
        <v>20585891.249999989</v>
      </c>
      <c r="F581" s="248">
        <f t="shared" si="17"/>
        <v>2018</v>
      </c>
      <c r="G581" s="248">
        <f t="shared" si="18"/>
        <v>1</v>
      </c>
      <c r="H581" s="245">
        <v>20949454.849660542</v>
      </c>
      <c r="J581" s="247"/>
      <c r="K581" s="222">
        <f t="shared" si="19"/>
        <v>363563.59966055304</v>
      </c>
    </row>
    <row r="582" spans="1:11" x14ac:dyDescent="0.25">
      <c r="A582" s="248">
        <f t="shared" si="15"/>
        <v>2018</v>
      </c>
      <c r="B582" s="248">
        <f t="shared" si="16"/>
        <v>2</v>
      </c>
      <c r="C582" s="245">
        <v>20610160.833333321</v>
      </c>
      <c r="F582" s="248">
        <f t="shared" si="17"/>
        <v>2018</v>
      </c>
      <c r="G582" s="248">
        <f t="shared" si="18"/>
        <v>2</v>
      </c>
      <c r="H582" s="245">
        <v>20974073.421169415</v>
      </c>
      <c r="J582" s="247"/>
      <c r="K582" s="222">
        <f t="shared" si="19"/>
        <v>363912.5878360942</v>
      </c>
    </row>
    <row r="583" spans="1:11" x14ac:dyDescent="0.25">
      <c r="A583" s="248">
        <f t="shared" si="15"/>
        <v>2018</v>
      </c>
      <c r="B583" s="248">
        <f t="shared" si="16"/>
        <v>3</v>
      </c>
      <c r="C583" s="245">
        <v>20634430.416666653</v>
      </c>
      <c r="F583" s="248">
        <f t="shared" si="17"/>
        <v>2018</v>
      </c>
      <c r="G583" s="248">
        <f t="shared" si="18"/>
        <v>3</v>
      </c>
      <c r="H583" s="245">
        <v>20998691.992678288</v>
      </c>
      <c r="J583" s="247"/>
      <c r="K583" s="222">
        <f t="shared" si="19"/>
        <v>364261.57601163536</v>
      </c>
    </row>
    <row r="584" spans="1:11" x14ac:dyDescent="0.25">
      <c r="A584" s="248">
        <f t="shared" si="15"/>
        <v>2018</v>
      </c>
      <c r="B584" s="248">
        <f t="shared" si="16"/>
        <v>4</v>
      </c>
      <c r="C584" s="245">
        <v>20658700</v>
      </c>
      <c r="F584" s="248">
        <f t="shared" si="17"/>
        <v>2018</v>
      </c>
      <c r="G584" s="248">
        <f t="shared" si="18"/>
        <v>4</v>
      </c>
      <c r="H584" s="245">
        <v>21023310.564187162</v>
      </c>
      <c r="J584" s="247"/>
      <c r="K584" s="222">
        <f t="shared" si="19"/>
        <v>364610.56418716162</v>
      </c>
    </row>
    <row r="585" spans="1:11" x14ac:dyDescent="0.25">
      <c r="A585" s="248">
        <f t="shared" si="15"/>
        <v>2018</v>
      </c>
      <c r="B585" s="248">
        <f t="shared" si="16"/>
        <v>5</v>
      </c>
      <c r="C585" s="245">
        <v>20682845.833333332</v>
      </c>
      <c r="F585" s="248">
        <f t="shared" si="17"/>
        <v>2018</v>
      </c>
      <c r="G585" s="248">
        <f t="shared" si="18"/>
        <v>5</v>
      </c>
      <c r="H585" s="245">
        <v>21047929.135696035</v>
      </c>
      <c r="J585" s="247"/>
      <c r="K585" s="222">
        <f t="shared" si="19"/>
        <v>365083.30236270279</v>
      </c>
    </row>
    <row r="586" spans="1:11" x14ac:dyDescent="0.25">
      <c r="A586" s="248">
        <f t="shared" si="15"/>
        <v>2018</v>
      </c>
      <c r="B586" s="248">
        <f t="shared" si="16"/>
        <v>6</v>
      </c>
      <c r="C586" s="245">
        <v>20706991.666666664</v>
      </c>
      <c r="F586" s="248">
        <f t="shared" si="17"/>
        <v>2018</v>
      </c>
      <c r="G586" s="248">
        <f t="shared" si="18"/>
        <v>6</v>
      </c>
      <c r="H586" s="245">
        <v>21072547.707204908</v>
      </c>
      <c r="J586" s="247"/>
      <c r="K586" s="222">
        <f t="shared" si="19"/>
        <v>365556.04053824395</v>
      </c>
    </row>
    <row r="587" spans="1:11" x14ac:dyDescent="0.25">
      <c r="A587" s="248">
        <f t="shared" si="15"/>
        <v>2018</v>
      </c>
      <c r="B587" s="248">
        <f t="shared" si="16"/>
        <v>7</v>
      </c>
      <c r="C587" s="245">
        <v>20731137.499999996</v>
      </c>
      <c r="F587" s="248">
        <f t="shared" si="17"/>
        <v>2018</v>
      </c>
      <c r="G587" s="248">
        <f t="shared" si="18"/>
        <v>7</v>
      </c>
      <c r="H587" s="245">
        <v>21097166.2787138</v>
      </c>
      <c r="J587" s="247"/>
      <c r="K587" s="222">
        <f t="shared" si="19"/>
        <v>366028.77871380374</v>
      </c>
    </row>
    <row r="588" spans="1:11" x14ac:dyDescent="0.25">
      <c r="A588" s="248">
        <f t="shared" si="15"/>
        <v>2018</v>
      </c>
      <c r="B588" s="248">
        <f t="shared" si="16"/>
        <v>8</v>
      </c>
      <c r="C588" s="245">
        <v>20755283.333333328</v>
      </c>
      <c r="F588" s="248">
        <f t="shared" si="17"/>
        <v>2018</v>
      </c>
      <c r="G588" s="248">
        <f t="shared" si="18"/>
        <v>8</v>
      </c>
      <c r="H588" s="245">
        <v>21121731.486109391</v>
      </c>
      <c r="J588" s="247"/>
      <c r="K588" s="222">
        <f t="shared" si="19"/>
        <v>366448.15277606249</v>
      </c>
    </row>
    <row r="589" spans="1:11" x14ac:dyDescent="0.25">
      <c r="A589" s="248">
        <f t="shared" si="15"/>
        <v>2018</v>
      </c>
      <c r="B589" s="248">
        <f t="shared" si="16"/>
        <v>9</v>
      </c>
      <c r="C589" s="245">
        <v>20779429.16666666</v>
      </c>
      <c r="F589" s="248">
        <f t="shared" si="17"/>
        <v>2018</v>
      </c>
      <c r="G589" s="248">
        <f t="shared" si="18"/>
        <v>9</v>
      </c>
      <c r="H589" s="245">
        <v>21146296.693504982</v>
      </c>
      <c r="J589" s="247"/>
      <c r="K589" s="222">
        <f t="shared" si="19"/>
        <v>366867.52683832124</v>
      </c>
    </row>
    <row r="590" spans="1:11" x14ac:dyDescent="0.25">
      <c r="A590" s="248">
        <f t="shared" si="15"/>
        <v>2018</v>
      </c>
      <c r="B590" s="248">
        <f t="shared" si="16"/>
        <v>10</v>
      </c>
      <c r="C590" s="245">
        <v>20803574.999999993</v>
      </c>
      <c r="F590" s="248">
        <f t="shared" si="17"/>
        <v>2018</v>
      </c>
      <c r="G590" s="248">
        <f t="shared" si="18"/>
        <v>10</v>
      </c>
      <c r="H590" s="245">
        <v>21170861.900900573</v>
      </c>
      <c r="J590" s="247"/>
      <c r="K590" s="222">
        <f t="shared" si="19"/>
        <v>367286.90090057999</v>
      </c>
    </row>
    <row r="591" spans="1:11" x14ac:dyDescent="0.25">
      <c r="A591" s="248">
        <f t="shared" si="15"/>
        <v>2018</v>
      </c>
      <c r="B591" s="248">
        <f t="shared" si="16"/>
        <v>11</v>
      </c>
      <c r="C591" s="245">
        <v>20827720.833333325</v>
      </c>
      <c r="F591" s="248">
        <f t="shared" si="17"/>
        <v>2018</v>
      </c>
      <c r="G591" s="248">
        <f t="shared" si="18"/>
        <v>11</v>
      </c>
      <c r="H591" s="245">
        <v>21195427.108296163</v>
      </c>
      <c r="J591" s="247"/>
      <c r="K591" s="222">
        <f t="shared" si="19"/>
        <v>367706.27496283874</v>
      </c>
    </row>
    <row r="592" spans="1:11" x14ac:dyDescent="0.25">
      <c r="A592" s="248">
        <f t="shared" si="15"/>
        <v>2018</v>
      </c>
      <c r="B592" s="248">
        <f t="shared" si="16"/>
        <v>12</v>
      </c>
      <c r="C592" s="245">
        <v>20851866.666666657</v>
      </c>
      <c r="D592" s="222">
        <f>AVERAGE(C581:C592)</f>
        <v>20719002.708333328</v>
      </c>
      <c r="E592" s="222"/>
      <c r="F592" s="248">
        <f t="shared" si="17"/>
        <v>2018</v>
      </c>
      <c r="G592" s="248">
        <f t="shared" si="18"/>
        <v>12</v>
      </c>
      <c r="H592" s="245">
        <v>21219992.315691754</v>
      </c>
      <c r="I592" s="222">
        <f>AVERAGE(H581:H592)</f>
        <v>21084790.28781775</v>
      </c>
      <c r="J592" s="247"/>
      <c r="K592" s="222">
        <f t="shared" si="19"/>
        <v>368125.64902509749</v>
      </c>
    </row>
    <row r="593" spans="1:11" x14ac:dyDescent="0.25">
      <c r="A593" s="248">
        <f t="shared" si="15"/>
        <v>2019</v>
      </c>
      <c r="B593" s="248">
        <f t="shared" si="16"/>
        <v>1</v>
      </c>
      <c r="C593" s="245">
        <v>20876012.499999989</v>
      </c>
      <c r="F593" s="248">
        <f t="shared" si="17"/>
        <v>2019</v>
      </c>
      <c r="G593" s="248">
        <f t="shared" si="18"/>
        <v>1</v>
      </c>
      <c r="H593" s="245">
        <v>21244557.523087345</v>
      </c>
      <c r="J593" s="247"/>
      <c r="K593" s="222">
        <f t="shared" si="19"/>
        <v>368545.02308735624</v>
      </c>
    </row>
    <row r="594" spans="1:11" x14ac:dyDescent="0.25">
      <c r="A594" s="248">
        <f t="shared" si="15"/>
        <v>2019</v>
      </c>
      <c r="B594" s="248">
        <f t="shared" si="16"/>
        <v>2</v>
      </c>
      <c r="C594" s="245">
        <v>20900158.333333321</v>
      </c>
      <c r="F594" s="248">
        <f t="shared" si="17"/>
        <v>2019</v>
      </c>
      <c r="G594" s="248">
        <f t="shared" si="18"/>
        <v>2</v>
      </c>
      <c r="H594" s="245">
        <v>21269122.730482936</v>
      </c>
      <c r="J594" s="247"/>
      <c r="K594" s="222">
        <f t="shared" si="19"/>
        <v>368964.39714961499</v>
      </c>
    </row>
    <row r="595" spans="1:11" x14ac:dyDescent="0.25">
      <c r="A595" s="248">
        <f t="shared" si="15"/>
        <v>2019</v>
      </c>
      <c r="B595" s="248">
        <f t="shared" si="16"/>
        <v>3</v>
      </c>
      <c r="C595" s="245">
        <v>20924304.166666653</v>
      </c>
      <c r="F595" s="248">
        <f t="shared" si="17"/>
        <v>2019</v>
      </c>
      <c r="G595" s="248">
        <f t="shared" si="18"/>
        <v>3</v>
      </c>
      <c r="H595" s="245">
        <v>21293687.937878527</v>
      </c>
      <c r="J595" s="247"/>
      <c r="K595" s="222">
        <f t="shared" si="19"/>
        <v>369383.77121187374</v>
      </c>
    </row>
    <row r="596" spans="1:11" x14ac:dyDescent="0.25">
      <c r="A596" s="248">
        <f t="shared" si="15"/>
        <v>2019</v>
      </c>
      <c r="B596" s="248">
        <f t="shared" si="16"/>
        <v>4</v>
      </c>
      <c r="C596" s="245">
        <v>20948450</v>
      </c>
      <c r="F596" s="248">
        <f t="shared" si="17"/>
        <v>2019</v>
      </c>
      <c r="G596" s="248">
        <f t="shared" si="18"/>
        <v>4</v>
      </c>
      <c r="H596" s="245">
        <v>21318253.145274118</v>
      </c>
      <c r="J596" s="247"/>
      <c r="K596" s="222">
        <f t="shared" si="19"/>
        <v>369803.14527411759</v>
      </c>
    </row>
    <row r="597" spans="1:11" x14ac:dyDescent="0.25">
      <c r="A597" s="248">
        <f t="shared" ref="A597:A660" si="20">+A585+1</f>
        <v>2019</v>
      </c>
      <c r="B597" s="248">
        <f t="shared" ref="B597:B660" si="21">+B585</f>
        <v>5</v>
      </c>
      <c r="C597" s="245">
        <v>20972468.083333332</v>
      </c>
      <c r="F597" s="248">
        <f t="shared" ref="F597:F660" si="22">+F585+1</f>
        <v>2019</v>
      </c>
      <c r="G597" s="248">
        <f t="shared" ref="G597:G660" si="23">+G585</f>
        <v>5</v>
      </c>
      <c r="H597" s="245">
        <v>21342818.352669708</v>
      </c>
      <c r="J597" s="247"/>
      <c r="K597" s="222">
        <f t="shared" si="19"/>
        <v>370350.26933637634</v>
      </c>
    </row>
    <row r="598" spans="1:11" x14ac:dyDescent="0.25">
      <c r="A598" s="248">
        <f t="shared" si="20"/>
        <v>2019</v>
      </c>
      <c r="B598" s="248">
        <f t="shared" si="21"/>
        <v>6</v>
      </c>
      <c r="C598" s="245">
        <v>20996486.166666664</v>
      </c>
      <c r="F598" s="248">
        <f t="shared" si="22"/>
        <v>2019</v>
      </c>
      <c r="G598" s="248">
        <f t="shared" si="23"/>
        <v>6</v>
      </c>
      <c r="H598" s="245">
        <v>21367383.560065299</v>
      </c>
      <c r="J598" s="247"/>
      <c r="K598" s="222">
        <f t="shared" si="19"/>
        <v>370897.39339863509</v>
      </c>
    </row>
    <row r="599" spans="1:11" x14ac:dyDescent="0.25">
      <c r="A599" s="248">
        <f t="shared" si="20"/>
        <v>2019</v>
      </c>
      <c r="B599" s="248">
        <f t="shared" si="21"/>
        <v>7</v>
      </c>
      <c r="C599" s="245">
        <v>21020504.249999996</v>
      </c>
      <c r="F599" s="248">
        <f t="shared" si="22"/>
        <v>2019</v>
      </c>
      <c r="G599" s="248">
        <f t="shared" si="23"/>
        <v>7</v>
      </c>
      <c r="H599" s="245">
        <v>21391948.767460901</v>
      </c>
      <c r="J599" s="247"/>
      <c r="K599" s="222">
        <f t="shared" si="19"/>
        <v>371444.51746090502</v>
      </c>
    </row>
    <row r="600" spans="1:11" x14ac:dyDescent="0.25">
      <c r="A600" s="248">
        <f t="shared" si="20"/>
        <v>2019</v>
      </c>
      <c r="B600" s="248">
        <f t="shared" si="21"/>
        <v>8</v>
      </c>
      <c r="C600" s="245">
        <v>21044522.333333328</v>
      </c>
      <c r="F600" s="248">
        <f t="shared" si="22"/>
        <v>2019</v>
      </c>
      <c r="G600" s="248">
        <f t="shared" si="23"/>
        <v>8</v>
      </c>
      <c r="H600" s="245">
        <v>21416434.16939456</v>
      </c>
      <c r="J600" s="247"/>
      <c r="K600" s="222">
        <f t="shared" si="19"/>
        <v>371911.83606123179</v>
      </c>
    </row>
    <row r="601" spans="1:11" x14ac:dyDescent="0.25">
      <c r="A601" s="248">
        <f t="shared" si="20"/>
        <v>2019</v>
      </c>
      <c r="B601" s="248">
        <f t="shared" si="21"/>
        <v>9</v>
      </c>
      <c r="C601" s="245">
        <v>21068540.41666666</v>
      </c>
      <c r="F601" s="248">
        <f t="shared" si="22"/>
        <v>2019</v>
      </c>
      <c r="G601" s="248">
        <f t="shared" si="23"/>
        <v>9</v>
      </c>
      <c r="H601" s="245">
        <v>21440919.571328219</v>
      </c>
      <c r="J601" s="247"/>
      <c r="K601" s="222">
        <f t="shared" si="19"/>
        <v>372379.15466155857</v>
      </c>
    </row>
    <row r="602" spans="1:11" x14ac:dyDescent="0.25">
      <c r="A602" s="248">
        <f t="shared" si="20"/>
        <v>2019</v>
      </c>
      <c r="B602" s="248">
        <f t="shared" si="21"/>
        <v>10</v>
      </c>
      <c r="C602" s="245">
        <v>21092558.499999993</v>
      </c>
      <c r="F602" s="248">
        <f t="shared" si="22"/>
        <v>2019</v>
      </c>
      <c r="G602" s="248">
        <f t="shared" si="23"/>
        <v>10</v>
      </c>
      <c r="H602" s="245">
        <v>21465404.973261878</v>
      </c>
      <c r="J602" s="247"/>
      <c r="K602" s="222">
        <f t="shared" si="19"/>
        <v>372846.47326188534</v>
      </c>
    </row>
    <row r="603" spans="1:11" x14ac:dyDescent="0.25">
      <c r="A603" s="248">
        <f t="shared" si="20"/>
        <v>2019</v>
      </c>
      <c r="B603" s="248">
        <f t="shared" si="21"/>
        <v>11</v>
      </c>
      <c r="C603" s="245">
        <v>21116576.583333325</v>
      </c>
      <c r="F603" s="248">
        <f t="shared" si="22"/>
        <v>2019</v>
      </c>
      <c r="G603" s="248">
        <f t="shared" si="23"/>
        <v>11</v>
      </c>
      <c r="H603" s="245">
        <v>21489890.375195537</v>
      </c>
      <c r="J603" s="247"/>
      <c r="K603" s="222">
        <f t="shared" si="19"/>
        <v>373313.79186221212</v>
      </c>
    </row>
    <row r="604" spans="1:11" x14ac:dyDescent="0.25">
      <c r="A604" s="248">
        <f t="shared" si="20"/>
        <v>2019</v>
      </c>
      <c r="B604" s="248">
        <f t="shared" si="21"/>
        <v>12</v>
      </c>
      <c r="C604" s="245">
        <v>21140594.666666657</v>
      </c>
      <c r="D604" s="222">
        <f>AVERAGE(C593:C604)</f>
        <v>21008431.333333328</v>
      </c>
      <c r="E604" s="222"/>
      <c r="F604" s="248">
        <f t="shared" si="22"/>
        <v>2019</v>
      </c>
      <c r="G604" s="248">
        <f t="shared" si="23"/>
        <v>12</v>
      </c>
      <c r="H604" s="245">
        <v>21514375.777129196</v>
      </c>
      <c r="I604" s="222">
        <f>AVERAGE(H593:H604)</f>
        <v>21379566.406935688</v>
      </c>
      <c r="J604" s="247"/>
      <c r="K604" s="222">
        <f t="shared" si="19"/>
        <v>373781.1104625389</v>
      </c>
    </row>
    <row r="605" spans="1:11" x14ac:dyDescent="0.25">
      <c r="A605" s="248">
        <f t="shared" si="20"/>
        <v>2020</v>
      </c>
      <c r="B605" s="248">
        <f t="shared" si="21"/>
        <v>1</v>
      </c>
      <c r="C605" s="245">
        <v>21164612.749999989</v>
      </c>
      <c r="D605" s="222"/>
      <c r="E605" s="222"/>
      <c r="F605" s="248">
        <f t="shared" si="22"/>
        <v>2020</v>
      </c>
      <c r="G605" s="248">
        <f t="shared" si="23"/>
        <v>1</v>
      </c>
      <c r="H605" s="245">
        <v>21538861.179062854</v>
      </c>
      <c r="I605" s="222"/>
      <c r="J605" s="247"/>
      <c r="K605" s="222">
        <f t="shared" si="19"/>
        <v>374248.42906286567</v>
      </c>
    </row>
    <row r="606" spans="1:11" x14ac:dyDescent="0.25">
      <c r="A606" s="248">
        <f t="shared" si="20"/>
        <v>2020</v>
      </c>
      <c r="B606" s="248">
        <f t="shared" si="21"/>
        <v>2</v>
      </c>
      <c r="C606" s="245">
        <v>21188630.833333321</v>
      </c>
      <c r="D606" s="222"/>
      <c r="E606" s="222"/>
      <c r="F606" s="248">
        <f t="shared" si="22"/>
        <v>2020</v>
      </c>
      <c r="G606" s="248">
        <f t="shared" si="23"/>
        <v>2</v>
      </c>
      <c r="H606" s="245">
        <v>21563346.580996513</v>
      </c>
      <c r="I606" s="222"/>
      <c r="J606" s="247"/>
      <c r="K606" s="222">
        <f t="shared" si="19"/>
        <v>374715.74766319245</v>
      </c>
    </row>
    <row r="607" spans="1:11" x14ac:dyDescent="0.25">
      <c r="A607" s="248">
        <f t="shared" si="20"/>
        <v>2020</v>
      </c>
      <c r="B607" s="248">
        <f t="shared" si="21"/>
        <v>3</v>
      </c>
      <c r="C607" s="245">
        <v>21212648.916666653</v>
      </c>
      <c r="D607" s="222"/>
      <c r="E607" s="222"/>
      <c r="F607" s="248">
        <f t="shared" si="22"/>
        <v>2020</v>
      </c>
      <c r="G607" s="248">
        <f t="shared" si="23"/>
        <v>3</v>
      </c>
      <c r="H607" s="245">
        <v>21587831.982930172</v>
      </c>
      <c r="I607" s="222"/>
      <c r="J607" s="247"/>
      <c r="K607" s="222">
        <f t="shared" si="19"/>
        <v>375183.06626351923</v>
      </c>
    </row>
    <row r="608" spans="1:11" x14ac:dyDescent="0.25">
      <c r="A608" s="248">
        <f t="shared" si="20"/>
        <v>2020</v>
      </c>
      <c r="B608" s="248">
        <f t="shared" si="21"/>
        <v>4</v>
      </c>
      <c r="C608" s="245">
        <v>21236667</v>
      </c>
      <c r="D608" s="222"/>
      <c r="E608" s="222"/>
      <c r="F608" s="248">
        <f t="shared" si="22"/>
        <v>2020</v>
      </c>
      <c r="G608" s="248">
        <f t="shared" si="23"/>
        <v>4</v>
      </c>
      <c r="H608" s="245">
        <v>21612317.384863831</v>
      </c>
      <c r="I608" s="222"/>
      <c r="J608" s="247"/>
      <c r="K608" s="222">
        <f t="shared" si="19"/>
        <v>375650.3848638311</v>
      </c>
    </row>
    <row r="609" spans="1:11" x14ac:dyDescent="0.25">
      <c r="A609" s="248">
        <f t="shared" si="20"/>
        <v>2020</v>
      </c>
      <c r="B609" s="248">
        <f t="shared" si="21"/>
        <v>5</v>
      </c>
      <c r="C609" s="245">
        <v>21259894.567790512</v>
      </c>
      <c r="D609" s="222"/>
      <c r="E609" s="222"/>
      <c r="F609" s="248">
        <f t="shared" si="22"/>
        <v>2020</v>
      </c>
      <c r="G609" s="248">
        <f t="shared" si="23"/>
        <v>5</v>
      </c>
      <c r="H609" s="245">
        <v>21636802.78679749</v>
      </c>
      <c r="I609" s="222"/>
      <c r="J609" s="247"/>
      <c r="K609" s="222">
        <f t="shared" si="19"/>
        <v>376908.21900697798</v>
      </c>
    </row>
    <row r="610" spans="1:11" x14ac:dyDescent="0.25">
      <c r="A610" s="248">
        <f t="shared" si="20"/>
        <v>2020</v>
      </c>
      <c r="B610" s="248">
        <f t="shared" si="21"/>
        <v>6</v>
      </c>
      <c r="C610" s="245">
        <v>21283122.135581024</v>
      </c>
      <c r="D610" s="222"/>
      <c r="E610" s="222"/>
      <c r="F610" s="248">
        <f t="shared" si="22"/>
        <v>2020</v>
      </c>
      <c r="G610" s="248">
        <f t="shared" si="23"/>
        <v>6</v>
      </c>
      <c r="H610" s="245">
        <v>21661288.188731149</v>
      </c>
      <c r="I610" s="222"/>
      <c r="J610" s="247"/>
      <c r="K610" s="222">
        <f t="shared" si="19"/>
        <v>378166.05315012485</v>
      </c>
    </row>
    <row r="611" spans="1:11" x14ac:dyDescent="0.25">
      <c r="A611" s="248">
        <f t="shared" si="20"/>
        <v>2020</v>
      </c>
      <c r="B611" s="248">
        <f t="shared" si="21"/>
        <v>7</v>
      </c>
      <c r="C611" s="245">
        <v>21306349.703371536</v>
      </c>
      <c r="D611" s="222"/>
      <c r="E611" s="222"/>
      <c r="F611" s="248">
        <f t="shared" si="22"/>
        <v>2020</v>
      </c>
      <c r="G611" s="248">
        <f t="shared" si="23"/>
        <v>7</v>
      </c>
      <c r="H611" s="245">
        <v>21685773.5906648</v>
      </c>
      <c r="I611" s="222"/>
      <c r="J611" s="247"/>
      <c r="K611" s="222">
        <f t="shared" si="19"/>
        <v>379423.88729326427</v>
      </c>
    </row>
    <row r="612" spans="1:11" x14ac:dyDescent="0.25">
      <c r="A612" s="248">
        <f t="shared" si="20"/>
        <v>2020</v>
      </c>
      <c r="B612" s="248">
        <f t="shared" si="21"/>
        <v>8</v>
      </c>
      <c r="C612" s="245">
        <v>21329577.271162048</v>
      </c>
      <c r="D612" s="222"/>
      <c r="E612" s="222"/>
      <c r="F612" s="248">
        <f t="shared" si="22"/>
        <v>2020</v>
      </c>
      <c r="G612" s="248">
        <f t="shared" si="23"/>
        <v>8</v>
      </c>
      <c r="H612" s="245">
        <v>21710262.849952567</v>
      </c>
      <c r="I612" s="222"/>
      <c r="J612" s="247"/>
      <c r="K612" s="222">
        <f t="shared" si="19"/>
        <v>380685.57879051939</v>
      </c>
    </row>
    <row r="613" spans="1:11" x14ac:dyDescent="0.25">
      <c r="A613" s="248">
        <f t="shared" si="20"/>
        <v>2020</v>
      </c>
      <c r="B613" s="248">
        <f t="shared" si="21"/>
        <v>9</v>
      </c>
      <c r="C613" s="245">
        <v>21352804.83895256</v>
      </c>
      <c r="D613" s="222"/>
      <c r="E613" s="222"/>
      <c r="F613" s="248">
        <f t="shared" si="22"/>
        <v>2020</v>
      </c>
      <c r="G613" s="248">
        <f t="shared" si="23"/>
        <v>9</v>
      </c>
      <c r="H613" s="245">
        <v>21734752.109240334</v>
      </c>
      <c r="I613" s="222"/>
      <c r="J613" s="247"/>
      <c r="K613" s="222">
        <f t="shared" si="19"/>
        <v>381947.2702877745</v>
      </c>
    </row>
    <row r="614" spans="1:11" x14ac:dyDescent="0.25">
      <c r="A614" s="248">
        <f t="shared" si="20"/>
        <v>2020</v>
      </c>
      <c r="B614" s="248">
        <f t="shared" si="21"/>
        <v>10</v>
      </c>
      <c r="C614" s="245">
        <v>21376032.406743072</v>
      </c>
      <c r="D614" s="222"/>
      <c r="E614" s="222"/>
      <c r="F614" s="248">
        <f t="shared" si="22"/>
        <v>2020</v>
      </c>
      <c r="G614" s="248">
        <f t="shared" si="23"/>
        <v>10</v>
      </c>
      <c r="H614" s="245">
        <v>21759241.368528102</v>
      </c>
      <c r="I614" s="222"/>
      <c r="J614" s="247"/>
      <c r="K614" s="222">
        <f t="shared" si="19"/>
        <v>383208.96178502962</v>
      </c>
    </row>
    <row r="615" spans="1:11" x14ac:dyDescent="0.25">
      <c r="A615" s="248">
        <f t="shared" si="20"/>
        <v>2020</v>
      </c>
      <c r="B615" s="248">
        <f t="shared" si="21"/>
        <v>11</v>
      </c>
      <c r="C615" s="245">
        <v>21399259.974533584</v>
      </c>
      <c r="D615" s="222"/>
      <c r="E615" s="222"/>
      <c r="F615" s="248">
        <f t="shared" si="22"/>
        <v>2020</v>
      </c>
      <c r="G615" s="248">
        <f t="shared" si="23"/>
        <v>11</v>
      </c>
      <c r="H615" s="245">
        <v>21783730.627815869</v>
      </c>
      <c r="I615" s="222"/>
      <c r="J615" s="247"/>
      <c r="K615" s="222">
        <f t="shared" si="19"/>
        <v>384470.65328228474</v>
      </c>
    </row>
    <row r="616" spans="1:11" x14ac:dyDescent="0.25">
      <c r="A616" s="248">
        <f t="shared" si="20"/>
        <v>2020</v>
      </c>
      <c r="B616" s="248">
        <f t="shared" si="21"/>
        <v>12</v>
      </c>
      <c r="C616" s="245">
        <v>21422487.542324096</v>
      </c>
      <c r="D616" s="222">
        <f>AVERAGE(C605:C616)</f>
        <v>21294340.661704868</v>
      </c>
      <c r="E616" s="222"/>
      <c r="F616" s="248">
        <f t="shared" si="22"/>
        <v>2020</v>
      </c>
      <c r="G616" s="248">
        <f t="shared" si="23"/>
        <v>12</v>
      </c>
      <c r="H616" s="245">
        <v>21808219.887103636</v>
      </c>
      <c r="I616" s="222">
        <f>AVERAGE(H605:H616)</f>
        <v>21673535.711390611</v>
      </c>
      <c r="J616" s="247"/>
      <c r="K616" s="222">
        <f t="shared" si="19"/>
        <v>385732.34477953985</v>
      </c>
    </row>
    <row r="617" spans="1:11" x14ac:dyDescent="0.25">
      <c r="A617" s="248">
        <f t="shared" si="20"/>
        <v>2021</v>
      </c>
      <c r="B617" s="248">
        <f t="shared" si="21"/>
        <v>1</v>
      </c>
      <c r="C617" s="245">
        <v>21445715.110114608</v>
      </c>
      <c r="F617" s="248">
        <f t="shared" si="22"/>
        <v>2021</v>
      </c>
      <c r="G617" s="248">
        <f t="shared" si="23"/>
        <v>1</v>
      </c>
      <c r="H617" s="245">
        <v>21832709.146391403</v>
      </c>
      <c r="J617" s="247"/>
      <c r="K617" s="222">
        <f t="shared" si="19"/>
        <v>386994.03627679497</v>
      </c>
    </row>
    <row r="618" spans="1:11" x14ac:dyDescent="0.25">
      <c r="A618" s="248">
        <f t="shared" si="20"/>
        <v>2021</v>
      </c>
      <c r="B618" s="248">
        <f t="shared" si="21"/>
        <v>2</v>
      </c>
      <c r="C618" s="245">
        <v>21468942.67790512</v>
      </c>
      <c r="F618" s="248">
        <f t="shared" si="22"/>
        <v>2021</v>
      </c>
      <c r="G618" s="248">
        <f t="shared" si="23"/>
        <v>2</v>
      </c>
      <c r="H618" s="245">
        <v>21857198.40567917</v>
      </c>
      <c r="J618" s="247"/>
      <c r="K618" s="222">
        <f t="shared" si="19"/>
        <v>388255.72777405009</v>
      </c>
    </row>
    <row r="619" spans="1:11" x14ac:dyDescent="0.25">
      <c r="A619" s="248">
        <f t="shared" si="20"/>
        <v>2021</v>
      </c>
      <c r="B619" s="248">
        <f t="shared" si="21"/>
        <v>3</v>
      </c>
      <c r="C619" s="245">
        <v>21492170.245695632</v>
      </c>
      <c r="F619" s="248">
        <f t="shared" si="22"/>
        <v>2021</v>
      </c>
      <c r="G619" s="248">
        <f t="shared" si="23"/>
        <v>3</v>
      </c>
      <c r="H619" s="245">
        <v>21881687.664966937</v>
      </c>
      <c r="J619" s="247"/>
      <c r="K619" s="222">
        <f t="shared" si="19"/>
        <v>389517.4192713052</v>
      </c>
    </row>
    <row r="620" spans="1:11" x14ac:dyDescent="0.25">
      <c r="A620" s="248">
        <f t="shared" si="20"/>
        <v>2021</v>
      </c>
      <c r="B620" s="248">
        <f t="shared" si="21"/>
        <v>4</v>
      </c>
      <c r="C620" s="245">
        <v>21515397.813486148</v>
      </c>
      <c r="F620" s="248">
        <f t="shared" si="22"/>
        <v>2021</v>
      </c>
      <c r="G620" s="248">
        <f t="shared" si="23"/>
        <v>4</v>
      </c>
      <c r="H620" s="245">
        <v>21906176.924254704</v>
      </c>
      <c r="J620" s="247"/>
      <c r="K620" s="222">
        <f t="shared" si="19"/>
        <v>390779.11076855659</v>
      </c>
    </row>
    <row r="621" spans="1:11" x14ac:dyDescent="0.25">
      <c r="A621" s="248">
        <f t="shared" si="20"/>
        <v>2021</v>
      </c>
      <c r="B621" s="248">
        <f t="shared" si="21"/>
        <v>5</v>
      </c>
      <c r="C621" s="245">
        <v>21538302.710185464</v>
      </c>
      <c r="F621" s="248">
        <f t="shared" si="22"/>
        <v>2021</v>
      </c>
      <c r="G621" s="248">
        <f t="shared" si="23"/>
        <v>5</v>
      </c>
      <c r="H621" s="245">
        <v>21930666.183542471</v>
      </c>
      <c r="J621" s="247"/>
      <c r="K621" s="222">
        <f t="shared" ref="K621:K684" si="24">+H621-C621</f>
        <v>392363.47335700691</v>
      </c>
    </row>
    <row r="622" spans="1:11" x14ac:dyDescent="0.25">
      <c r="A622" s="248">
        <f t="shared" si="20"/>
        <v>2021</v>
      </c>
      <c r="B622" s="248">
        <f t="shared" si="21"/>
        <v>6</v>
      </c>
      <c r="C622" s="245">
        <v>21561207.606884781</v>
      </c>
      <c r="F622" s="248">
        <f t="shared" si="22"/>
        <v>2021</v>
      </c>
      <c r="G622" s="248">
        <f t="shared" si="23"/>
        <v>6</v>
      </c>
      <c r="H622" s="245">
        <v>21955155.442830238</v>
      </c>
      <c r="J622" s="247"/>
      <c r="K622" s="222">
        <f t="shared" si="24"/>
        <v>393947.83594545722</v>
      </c>
    </row>
    <row r="623" spans="1:11" x14ac:dyDescent="0.25">
      <c r="A623" s="248">
        <f t="shared" si="20"/>
        <v>2021</v>
      </c>
      <c r="B623" s="248">
        <f t="shared" si="21"/>
        <v>7</v>
      </c>
      <c r="C623" s="245">
        <v>21584112.503584098</v>
      </c>
      <c r="F623" s="248">
        <f t="shared" si="22"/>
        <v>2021</v>
      </c>
      <c r="G623" s="248">
        <f t="shared" si="23"/>
        <v>7</v>
      </c>
      <c r="H623" s="245">
        <v>21979644.702117998</v>
      </c>
      <c r="J623" s="247"/>
      <c r="K623" s="222">
        <f t="shared" si="24"/>
        <v>395532.19853390008</v>
      </c>
    </row>
    <row r="624" spans="1:11" x14ac:dyDescent="0.25">
      <c r="A624" s="248">
        <f t="shared" si="20"/>
        <v>2021</v>
      </c>
      <c r="B624" s="248">
        <f t="shared" si="21"/>
        <v>8</v>
      </c>
      <c r="C624" s="245">
        <v>21607017.400283415</v>
      </c>
      <c r="F624" s="248">
        <f t="shared" si="22"/>
        <v>2021</v>
      </c>
      <c r="G624" s="248">
        <f t="shared" si="23"/>
        <v>8</v>
      </c>
      <c r="H624" s="245">
        <v>22004258.015518006</v>
      </c>
      <c r="J624" s="247"/>
      <c r="K624" s="222">
        <f t="shared" si="24"/>
        <v>397240.61523459107</v>
      </c>
    </row>
    <row r="625" spans="1:11" x14ac:dyDescent="0.25">
      <c r="A625" s="248">
        <f t="shared" si="20"/>
        <v>2021</v>
      </c>
      <c r="B625" s="248">
        <f t="shared" si="21"/>
        <v>9</v>
      </c>
      <c r="C625" s="245">
        <v>21629922.296982732</v>
      </c>
      <c r="F625" s="248">
        <f t="shared" si="22"/>
        <v>2021</v>
      </c>
      <c r="G625" s="248">
        <f t="shared" si="23"/>
        <v>9</v>
      </c>
      <c r="H625" s="245">
        <v>22028871.328918014</v>
      </c>
      <c r="J625" s="247"/>
      <c r="K625" s="222">
        <f t="shared" si="24"/>
        <v>398949.03193528205</v>
      </c>
    </row>
    <row r="626" spans="1:11" x14ac:dyDescent="0.25">
      <c r="A626" s="248">
        <f t="shared" si="20"/>
        <v>2021</v>
      </c>
      <c r="B626" s="248">
        <f t="shared" si="21"/>
        <v>10</v>
      </c>
      <c r="C626" s="245">
        <v>21652827.193682048</v>
      </c>
      <c r="F626" s="248">
        <f t="shared" si="22"/>
        <v>2021</v>
      </c>
      <c r="G626" s="248">
        <f t="shared" si="23"/>
        <v>10</v>
      </c>
      <c r="H626" s="245">
        <v>22053484.642318022</v>
      </c>
      <c r="J626" s="247"/>
      <c r="K626" s="222">
        <f t="shared" si="24"/>
        <v>400657.44863597304</v>
      </c>
    </row>
    <row r="627" spans="1:11" x14ac:dyDescent="0.25">
      <c r="A627" s="248">
        <f t="shared" si="20"/>
        <v>2021</v>
      </c>
      <c r="B627" s="248">
        <f t="shared" si="21"/>
        <v>11</v>
      </c>
      <c r="C627" s="245">
        <v>21675732.090381365</v>
      </c>
      <c r="F627" s="248">
        <f t="shared" si="22"/>
        <v>2021</v>
      </c>
      <c r="G627" s="248">
        <f t="shared" si="23"/>
        <v>11</v>
      </c>
      <c r="H627" s="245">
        <v>22078097.955718029</v>
      </c>
      <c r="J627" s="247"/>
      <c r="K627" s="222">
        <f t="shared" si="24"/>
        <v>402365.86533666402</v>
      </c>
    </row>
    <row r="628" spans="1:11" x14ac:dyDescent="0.25">
      <c r="A628" s="248">
        <f t="shared" si="20"/>
        <v>2021</v>
      </c>
      <c r="B628" s="248">
        <f t="shared" si="21"/>
        <v>12</v>
      </c>
      <c r="C628" s="245">
        <v>21698636.987080682</v>
      </c>
      <c r="D628" s="222">
        <f>AVERAGE(C617:C628)</f>
        <v>21572498.719688844</v>
      </c>
      <c r="E628" s="222"/>
      <c r="F628" s="248">
        <f t="shared" si="22"/>
        <v>2021</v>
      </c>
      <c r="G628" s="248">
        <f t="shared" si="23"/>
        <v>12</v>
      </c>
      <c r="H628" s="245">
        <v>22102711.269118037</v>
      </c>
      <c r="I628" s="222">
        <f>AVERAGE(H617:H628)</f>
        <v>21967555.140114419</v>
      </c>
      <c r="J628" s="247"/>
      <c r="K628" s="222">
        <f t="shared" si="24"/>
        <v>404074.28203735501</v>
      </c>
    </row>
    <row r="629" spans="1:11" x14ac:dyDescent="0.25">
      <c r="A629" s="248">
        <f t="shared" si="20"/>
        <v>2022</v>
      </c>
      <c r="B629" s="248">
        <f t="shared" si="21"/>
        <v>1</v>
      </c>
      <c r="C629" s="245">
        <v>21721541.883779999</v>
      </c>
      <c r="F629" s="248">
        <f t="shared" si="22"/>
        <v>2022</v>
      </c>
      <c r="G629" s="248">
        <f t="shared" si="23"/>
        <v>1</v>
      </c>
      <c r="H629" s="245">
        <v>22127324.582518045</v>
      </c>
      <c r="J629" s="247"/>
      <c r="K629" s="222">
        <f t="shared" si="24"/>
        <v>405782.69873804599</v>
      </c>
    </row>
    <row r="630" spans="1:11" x14ac:dyDescent="0.25">
      <c r="A630" s="248">
        <f t="shared" si="20"/>
        <v>2022</v>
      </c>
      <c r="B630" s="248">
        <f t="shared" si="21"/>
        <v>2</v>
      </c>
      <c r="C630" s="245">
        <v>21744446.780479316</v>
      </c>
      <c r="F630" s="248">
        <f t="shared" si="22"/>
        <v>2022</v>
      </c>
      <c r="G630" s="248">
        <f t="shared" si="23"/>
        <v>2</v>
      </c>
      <c r="H630" s="245">
        <v>22151937.895918053</v>
      </c>
      <c r="J630" s="247"/>
      <c r="K630" s="222">
        <f t="shared" si="24"/>
        <v>407491.11543873698</v>
      </c>
    </row>
    <row r="631" spans="1:11" x14ac:dyDescent="0.25">
      <c r="A631" s="248">
        <f t="shared" si="20"/>
        <v>2022</v>
      </c>
      <c r="B631" s="248">
        <f t="shared" si="21"/>
        <v>3</v>
      </c>
      <c r="C631" s="245">
        <v>21767351.677178632</v>
      </c>
      <c r="F631" s="248">
        <f t="shared" si="22"/>
        <v>2022</v>
      </c>
      <c r="G631" s="248">
        <f t="shared" si="23"/>
        <v>3</v>
      </c>
      <c r="H631" s="245">
        <v>22176551.20931806</v>
      </c>
      <c r="J631" s="247"/>
      <c r="K631" s="222">
        <f t="shared" si="24"/>
        <v>409199.53213942796</v>
      </c>
    </row>
    <row r="632" spans="1:11" x14ac:dyDescent="0.25">
      <c r="A632" s="248">
        <f t="shared" si="20"/>
        <v>2022</v>
      </c>
      <c r="B632" s="248">
        <f t="shared" si="21"/>
        <v>4</v>
      </c>
      <c r="C632" s="245">
        <v>21790256.573877931</v>
      </c>
      <c r="F632" s="248">
        <f t="shared" si="22"/>
        <v>2022</v>
      </c>
      <c r="G632" s="248">
        <f t="shared" si="23"/>
        <v>4</v>
      </c>
      <c r="H632" s="245">
        <v>22201164.522718068</v>
      </c>
      <c r="J632" s="247"/>
      <c r="K632" s="222">
        <f t="shared" si="24"/>
        <v>410907.94884013757</v>
      </c>
    </row>
    <row r="633" spans="1:11" x14ac:dyDescent="0.25">
      <c r="A633" s="248">
        <f t="shared" si="20"/>
        <v>2022</v>
      </c>
      <c r="B633" s="248">
        <f t="shared" si="21"/>
        <v>5</v>
      </c>
      <c r="C633" s="245">
        <v>21812909.32374271</v>
      </c>
      <c r="F633" s="248">
        <f t="shared" si="22"/>
        <v>2022</v>
      </c>
      <c r="G633" s="248">
        <f t="shared" si="23"/>
        <v>5</v>
      </c>
      <c r="H633" s="245">
        <v>22225777.836118076</v>
      </c>
      <c r="J633" s="247"/>
      <c r="K633" s="222">
        <f t="shared" si="24"/>
        <v>412868.51237536594</v>
      </c>
    </row>
    <row r="634" spans="1:11" x14ac:dyDescent="0.25">
      <c r="A634" s="248">
        <f t="shared" si="20"/>
        <v>2022</v>
      </c>
      <c r="B634" s="248">
        <f t="shared" si="21"/>
        <v>6</v>
      </c>
      <c r="C634" s="245">
        <v>21835562.073607489</v>
      </c>
      <c r="F634" s="248">
        <f t="shared" si="22"/>
        <v>2022</v>
      </c>
      <c r="G634" s="248">
        <f t="shared" si="23"/>
        <v>6</v>
      </c>
      <c r="H634" s="245">
        <v>22250391.149518084</v>
      </c>
      <c r="J634" s="247"/>
      <c r="K634" s="222">
        <f t="shared" si="24"/>
        <v>414829.07591059431</v>
      </c>
    </row>
    <row r="635" spans="1:11" x14ac:dyDescent="0.25">
      <c r="A635" s="248">
        <f t="shared" si="20"/>
        <v>2022</v>
      </c>
      <c r="B635" s="248">
        <f t="shared" si="21"/>
        <v>7</v>
      </c>
      <c r="C635" s="245">
        <v>21858214.823472269</v>
      </c>
      <c r="F635" s="248">
        <f t="shared" si="22"/>
        <v>2022</v>
      </c>
      <c r="G635" s="248">
        <f t="shared" si="23"/>
        <v>7</v>
      </c>
      <c r="H635" s="245">
        <v>22275004.462918099</v>
      </c>
      <c r="J635" s="247"/>
      <c r="K635" s="222">
        <f t="shared" si="24"/>
        <v>416789.63944583014</v>
      </c>
    </row>
    <row r="636" spans="1:11" x14ac:dyDescent="0.25">
      <c r="A636" s="248">
        <f t="shared" si="20"/>
        <v>2022</v>
      </c>
      <c r="B636" s="248">
        <f t="shared" si="21"/>
        <v>8</v>
      </c>
      <c r="C636" s="245">
        <v>21880867.573337048</v>
      </c>
      <c r="F636" s="248">
        <f t="shared" si="22"/>
        <v>2022</v>
      </c>
      <c r="G636" s="248">
        <f t="shared" si="23"/>
        <v>8</v>
      </c>
      <c r="H636" s="245">
        <v>22299743.750712842</v>
      </c>
      <c r="J636" s="247"/>
      <c r="K636" s="222">
        <f t="shared" si="24"/>
        <v>418876.17737579346</v>
      </c>
    </row>
    <row r="637" spans="1:11" x14ac:dyDescent="0.25">
      <c r="A637" s="248">
        <f t="shared" si="20"/>
        <v>2022</v>
      </c>
      <c r="B637" s="248">
        <f t="shared" si="21"/>
        <v>9</v>
      </c>
      <c r="C637" s="245">
        <v>21903520.323201828</v>
      </c>
      <c r="F637" s="248">
        <f t="shared" si="22"/>
        <v>2022</v>
      </c>
      <c r="G637" s="248">
        <f t="shared" si="23"/>
        <v>9</v>
      </c>
      <c r="H637" s="245">
        <v>22324483.038507584</v>
      </c>
      <c r="J637" s="247"/>
      <c r="K637" s="222">
        <f t="shared" si="24"/>
        <v>420962.71530575678</v>
      </c>
    </row>
    <row r="638" spans="1:11" x14ac:dyDescent="0.25">
      <c r="A638" s="248">
        <f t="shared" si="20"/>
        <v>2022</v>
      </c>
      <c r="B638" s="248">
        <f t="shared" si="21"/>
        <v>10</v>
      </c>
      <c r="C638" s="245">
        <v>21926173.073066607</v>
      </c>
      <c r="F638" s="248">
        <f t="shared" si="22"/>
        <v>2022</v>
      </c>
      <c r="G638" s="248">
        <f t="shared" si="23"/>
        <v>10</v>
      </c>
      <c r="H638" s="245">
        <v>22349222.326302327</v>
      </c>
      <c r="J638" s="247"/>
      <c r="K638" s="222">
        <f t="shared" si="24"/>
        <v>423049.2532357201</v>
      </c>
    </row>
    <row r="639" spans="1:11" x14ac:dyDescent="0.25">
      <c r="A639" s="248">
        <f t="shared" si="20"/>
        <v>2022</v>
      </c>
      <c r="B639" s="248">
        <f t="shared" si="21"/>
        <v>11</v>
      </c>
      <c r="C639" s="245">
        <v>21948825.822931387</v>
      </c>
      <c r="F639" s="248">
        <f t="shared" si="22"/>
        <v>2022</v>
      </c>
      <c r="G639" s="248">
        <f t="shared" si="23"/>
        <v>11</v>
      </c>
      <c r="H639" s="245">
        <v>22373961.61409707</v>
      </c>
      <c r="J639" s="247"/>
      <c r="K639" s="222">
        <f t="shared" si="24"/>
        <v>425135.79116568342</v>
      </c>
    </row>
    <row r="640" spans="1:11" x14ac:dyDescent="0.25">
      <c r="A640" s="248">
        <f t="shared" si="20"/>
        <v>2022</v>
      </c>
      <c r="B640" s="248">
        <f t="shared" si="21"/>
        <v>12</v>
      </c>
      <c r="C640" s="245">
        <v>21971478.572796166</v>
      </c>
      <c r="D640" s="222">
        <f>AVERAGE(C629:C640)</f>
        <v>21846762.375122614</v>
      </c>
      <c r="E640" s="222"/>
      <c r="F640" s="248">
        <f t="shared" si="22"/>
        <v>2022</v>
      </c>
      <c r="G640" s="248">
        <f t="shared" si="23"/>
        <v>12</v>
      </c>
      <c r="H640" s="245">
        <v>22398700.901891813</v>
      </c>
      <c r="I640" s="222">
        <f>AVERAGE(H629:H640)</f>
        <v>22262855.274211507</v>
      </c>
      <c r="J640" s="247"/>
      <c r="K640" s="222">
        <f t="shared" si="24"/>
        <v>427222.32909564674</v>
      </c>
    </row>
    <row r="641" spans="1:11" x14ac:dyDescent="0.25">
      <c r="A641" s="248">
        <f t="shared" si="20"/>
        <v>2023</v>
      </c>
      <c r="B641" s="248">
        <f t="shared" si="21"/>
        <v>1</v>
      </c>
      <c r="C641" s="245">
        <v>21994131.322660945</v>
      </c>
      <c r="F641" s="248">
        <f t="shared" si="22"/>
        <v>2023</v>
      </c>
      <c r="G641" s="248">
        <f t="shared" si="23"/>
        <v>1</v>
      </c>
      <c r="H641" s="245">
        <v>22423440.189686555</v>
      </c>
      <c r="J641" s="247"/>
      <c r="K641" s="222">
        <f t="shared" si="24"/>
        <v>429308.86702561006</v>
      </c>
    </row>
    <row r="642" spans="1:11" x14ac:dyDescent="0.25">
      <c r="A642" s="248">
        <f t="shared" si="20"/>
        <v>2023</v>
      </c>
      <c r="B642" s="248">
        <f t="shared" si="21"/>
        <v>2</v>
      </c>
      <c r="C642" s="245">
        <v>22016784.072525725</v>
      </c>
      <c r="F642" s="248">
        <f t="shared" si="22"/>
        <v>2023</v>
      </c>
      <c r="G642" s="248">
        <f t="shared" si="23"/>
        <v>2</v>
      </c>
      <c r="H642" s="245">
        <v>22448179.477481298</v>
      </c>
      <c r="J642" s="247"/>
      <c r="K642" s="222">
        <f t="shared" si="24"/>
        <v>431395.40495557338</v>
      </c>
    </row>
    <row r="643" spans="1:11" x14ac:dyDescent="0.25">
      <c r="A643" s="248">
        <f t="shared" si="20"/>
        <v>2023</v>
      </c>
      <c r="B643" s="248">
        <f t="shared" si="21"/>
        <v>3</v>
      </c>
      <c r="C643" s="245">
        <v>22039436.822390504</v>
      </c>
      <c r="F643" s="248">
        <f t="shared" si="22"/>
        <v>2023</v>
      </c>
      <c r="G643" s="248">
        <f t="shared" si="23"/>
        <v>3</v>
      </c>
      <c r="H643" s="245">
        <v>22472918.765276041</v>
      </c>
      <c r="J643" s="247"/>
      <c r="K643" s="222">
        <f t="shared" si="24"/>
        <v>433481.9428855367</v>
      </c>
    </row>
    <row r="644" spans="1:11" x14ac:dyDescent="0.25">
      <c r="A644" s="248">
        <f t="shared" si="20"/>
        <v>2023</v>
      </c>
      <c r="B644" s="248">
        <f t="shared" si="21"/>
        <v>4</v>
      </c>
      <c r="C644" s="245">
        <v>22062089.57225528</v>
      </c>
      <c r="F644" s="248">
        <f t="shared" si="22"/>
        <v>2023</v>
      </c>
      <c r="G644" s="248">
        <f t="shared" si="23"/>
        <v>4</v>
      </c>
      <c r="H644" s="245">
        <v>22497658.053070784</v>
      </c>
      <c r="J644" s="247"/>
      <c r="K644" s="222">
        <f t="shared" si="24"/>
        <v>435568.48081550375</v>
      </c>
    </row>
    <row r="645" spans="1:11" x14ac:dyDescent="0.25">
      <c r="A645" s="248">
        <f t="shared" si="20"/>
        <v>2023</v>
      </c>
      <c r="B645" s="248">
        <f t="shared" si="21"/>
        <v>5</v>
      </c>
      <c r="C645" s="245">
        <v>22084565.287838247</v>
      </c>
      <c r="F645" s="248">
        <f t="shared" si="22"/>
        <v>2023</v>
      </c>
      <c r="G645" s="248">
        <f t="shared" si="23"/>
        <v>5</v>
      </c>
      <c r="H645" s="245">
        <v>22522397.340865526</v>
      </c>
      <c r="J645" s="247"/>
      <c r="K645" s="222">
        <f t="shared" si="24"/>
        <v>437832.05302727968</v>
      </c>
    </row>
    <row r="646" spans="1:11" x14ac:dyDescent="0.25">
      <c r="A646" s="248">
        <f t="shared" si="20"/>
        <v>2023</v>
      </c>
      <c r="B646" s="248">
        <f t="shared" si="21"/>
        <v>6</v>
      </c>
      <c r="C646" s="245">
        <v>22107041.003421213</v>
      </c>
      <c r="F646" s="248">
        <f t="shared" si="22"/>
        <v>2023</v>
      </c>
      <c r="G646" s="248">
        <f t="shared" si="23"/>
        <v>6</v>
      </c>
      <c r="H646" s="245">
        <v>22547136.628660269</v>
      </c>
      <c r="J646" s="247"/>
      <c r="K646" s="222">
        <f t="shared" si="24"/>
        <v>440095.6252390556</v>
      </c>
    </row>
    <row r="647" spans="1:11" x14ac:dyDescent="0.25">
      <c r="A647" s="248">
        <f t="shared" si="20"/>
        <v>2023</v>
      </c>
      <c r="B647" s="248">
        <f t="shared" si="21"/>
        <v>7</v>
      </c>
      <c r="C647" s="245">
        <v>22129516.71900418</v>
      </c>
      <c r="F647" s="248">
        <f t="shared" si="22"/>
        <v>2023</v>
      </c>
      <c r="G647" s="248">
        <f t="shared" si="23"/>
        <v>7</v>
      </c>
      <c r="H647" s="245">
        <v>22571875.916455001</v>
      </c>
      <c r="J647" s="247"/>
      <c r="K647" s="222">
        <f t="shared" si="24"/>
        <v>442359.19745082036</v>
      </c>
    </row>
    <row r="648" spans="1:11" x14ac:dyDescent="0.25">
      <c r="A648" s="248">
        <f t="shared" si="20"/>
        <v>2023</v>
      </c>
      <c r="B648" s="248">
        <f t="shared" si="21"/>
        <v>8</v>
      </c>
      <c r="C648" s="245">
        <v>22151992.434587147</v>
      </c>
      <c r="F648" s="248">
        <f t="shared" si="22"/>
        <v>2023</v>
      </c>
      <c r="G648" s="248">
        <f t="shared" si="23"/>
        <v>8</v>
      </c>
      <c r="H648" s="245">
        <v>22596731.352668766</v>
      </c>
      <c r="J648" s="247"/>
      <c r="K648" s="222">
        <f t="shared" si="24"/>
        <v>444738.91808161885</v>
      </c>
    </row>
    <row r="649" spans="1:11" x14ac:dyDescent="0.25">
      <c r="A649" s="248">
        <f t="shared" si="20"/>
        <v>2023</v>
      </c>
      <c r="B649" s="248">
        <f t="shared" si="21"/>
        <v>9</v>
      </c>
      <c r="C649" s="245">
        <v>22174468.150170114</v>
      </c>
      <c r="F649" s="248">
        <f t="shared" si="22"/>
        <v>2023</v>
      </c>
      <c r="G649" s="248">
        <f t="shared" si="23"/>
        <v>9</v>
      </c>
      <c r="H649" s="245">
        <v>22621586.788882531</v>
      </c>
      <c r="J649" s="247"/>
      <c r="K649" s="222">
        <f t="shared" si="24"/>
        <v>447118.63871241733</v>
      </c>
    </row>
    <row r="650" spans="1:11" x14ac:dyDescent="0.25">
      <c r="A650" s="248">
        <f t="shared" si="20"/>
        <v>2023</v>
      </c>
      <c r="B650" s="248">
        <f t="shared" si="21"/>
        <v>10</v>
      </c>
      <c r="C650" s="245">
        <v>22196943.865753081</v>
      </c>
      <c r="F650" s="248">
        <f t="shared" si="22"/>
        <v>2023</v>
      </c>
      <c r="G650" s="248">
        <f t="shared" si="23"/>
        <v>10</v>
      </c>
      <c r="H650" s="245">
        <v>22646442.225096297</v>
      </c>
      <c r="J650" s="247"/>
      <c r="K650" s="222">
        <f t="shared" si="24"/>
        <v>449498.35934321582</v>
      </c>
    </row>
    <row r="651" spans="1:11" x14ac:dyDescent="0.25">
      <c r="A651" s="248">
        <f t="shared" si="20"/>
        <v>2023</v>
      </c>
      <c r="B651" s="248">
        <f t="shared" si="21"/>
        <v>11</v>
      </c>
      <c r="C651" s="245">
        <v>22219419.581336048</v>
      </c>
      <c r="F651" s="248">
        <f t="shared" si="22"/>
        <v>2023</v>
      </c>
      <c r="G651" s="248">
        <f t="shared" si="23"/>
        <v>11</v>
      </c>
      <c r="H651" s="245">
        <v>22671297.661310062</v>
      </c>
      <c r="J651" s="247"/>
      <c r="K651" s="222">
        <f t="shared" si="24"/>
        <v>451878.07997401431</v>
      </c>
    </row>
    <row r="652" spans="1:11" x14ac:dyDescent="0.25">
      <c r="A652" s="248">
        <f t="shared" si="20"/>
        <v>2023</v>
      </c>
      <c r="B652" s="248">
        <f t="shared" si="21"/>
        <v>12</v>
      </c>
      <c r="C652" s="245">
        <v>22241895.296919014</v>
      </c>
      <c r="D652" s="222">
        <f>AVERAGE(C641:C652)</f>
        <v>22118190.344071794</v>
      </c>
      <c r="E652" s="222"/>
      <c r="F652" s="248">
        <f t="shared" si="22"/>
        <v>2023</v>
      </c>
      <c r="G652" s="248">
        <f t="shared" si="23"/>
        <v>12</v>
      </c>
      <c r="H652" s="245">
        <v>22696153.097523827</v>
      </c>
      <c r="I652" s="222">
        <f>AVERAGE(H641:H652)</f>
        <v>22559651.458081409</v>
      </c>
      <c r="J652" s="247"/>
      <c r="K652" s="222">
        <f t="shared" si="24"/>
        <v>454257.8006048128</v>
      </c>
    </row>
    <row r="653" spans="1:11" x14ac:dyDescent="0.25">
      <c r="A653" s="248">
        <f t="shared" si="20"/>
        <v>2024</v>
      </c>
      <c r="B653" s="248">
        <f t="shared" si="21"/>
        <v>1</v>
      </c>
      <c r="C653" s="245">
        <v>22264371.012501981</v>
      </c>
      <c r="F653" s="248">
        <f t="shared" si="22"/>
        <v>2024</v>
      </c>
      <c r="G653" s="248">
        <f t="shared" si="23"/>
        <v>1</v>
      </c>
      <c r="H653" s="245">
        <v>22721008.533737592</v>
      </c>
      <c r="J653" s="247"/>
      <c r="K653" s="222">
        <f t="shared" si="24"/>
        <v>456637.52123561129</v>
      </c>
    </row>
    <row r="654" spans="1:11" x14ac:dyDescent="0.25">
      <c r="A654" s="248">
        <f t="shared" si="20"/>
        <v>2024</v>
      </c>
      <c r="B654" s="248">
        <f t="shared" si="21"/>
        <v>2</v>
      </c>
      <c r="C654" s="245">
        <v>22286846.728084948</v>
      </c>
      <c r="F654" s="248">
        <f t="shared" si="22"/>
        <v>2024</v>
      </c>
      <c r="G654" s="248">
        <f t="shared" si="23"/>
        <v>2</v>
      </c>
      <c r="H654" s="245">
        <v>22745863.969951358</v>
      </c>
      <c r="J654" s="247"/>
      <c r="K654" s="222">
        <f t="shared" si="24"/>
        <v>459017.24186640978</v>
      </c>
    </row>
    <row r="655" spans="1:11" x14ac:dyDescent="0.25">
      <c r="A655" s="248">
        <f t="shared" si="20"/>
        <v>2024</v>
      </c>
      <c r="B655" s="248">
        <f t="shared" si="21"/>
        <v>3</v>
      </c>
      <c r="C655" s="245">
        <v>22309322.443667915</v>
      </c>
      <c r="F655" s="248">
        <f t="shared" si="22"/>
        <v>2024</v>
      </c>
      <c r="G655" s="248">
        <f t="shared" si="23"/>
        <v>3</v>
      </c>
      <c r="H655" s="245">
        <v>22770719.406165123</v>
      </c>
      <c r="J655" s="247"/>
      <c r="K655" s="222">
        <f t="shared" si="24"/>
        <v>461396.96249720827</v>
      </c>
    </row>
    <row r="656" spans="1:11" x14ac:dyDescent="0.25">
      <c r="A656" s="248">
        <f t="shared" si="20"/>
        <v>2024</v>
      </c>
      <c r="B656" s="248">
        <f t="shared" si="21"/>
        <v>4</v>
      </c>
      <c r="C656" s="245">
        <v>22331798.15925087</v>
      </c>
      <c r="F656" s="248">
        <f t="shared" si="22"/>
        <v>2024</v>
      </c>
      <c r="G656" s="248">
        <f t="shared" si="23"/>
        <v>4</v>
      </c>
      <c r="H656" s="245">
        <v>22795574.842378888</v>
      </c>
      <c r="J656" s="247"/>
      <c r="K656" s="222">
        <f t="shared" si="24"/>
        <v>463776.68312801793</v>
      </c>
    </row>
    <row r="657" spans="1:11" x14ac:dyDescent="0.25">
      <c r="A657" s="248">
        <f t="shared" si="20"/>
        <v>2024</v>
      </c>
      <c r="B657" s="248">
        <f t="shared" si="21"/>
        <v>5</v>
      </c>
      <c r="C657" s="245">
        <v>22354177.145979963</v>
      </c>
      <c r="F657" s="248">
        <f t="shared" si="22"/>
        <v>2024</v>
      </c>
      <c r="G657" s="248">
        <f t="shared" si="23"/>
        <v>5</v>
      </c>
      <c r="H657" s="245">
        <v>22820430.278592654</v>
      </c>
      <c r="J657" s="247"/>
      <c r="K657" s="222">
        <f t="shared" si="24"/>
        <v>466253.13261269033</v>
      </c>
    </row>
    <row r="658" spans="1:11" x14ac:dyDescent="0.25">
      <c r="A658" s="248">
        <f t="shared" si="20"/>
        <v>2024</v>
      </c>
      <c r="B658" s="248">
        <f t="shared" si="21"/>
        <v>6</v>
      </c>
      <c r="C658" s="245">
        <v>22376556.132709056</v>
      </c>
      <c r="F658" s="248">
        <f t="shared" si="22"/>
        <v>2024</v>
      </c>
      <c r="G658" s="248">
        <f t="shared" si="23"/>
        <v>6</v>
      </c>
      <c r="H658" s="245">
        <v>22845285.714806419</v>
      </c>
      <c r="J658" s="247"/>
      <c r="K658" s="222">
        <f t="shared" si="24"/>
        <v>468729.58209736273</v>
      </c>
    </row>
    <row r="659" spans="1:11" x14ac:dyDescent="0.25">
      <c r="A659" s="248">
        <f t="shared" si="20"/>
        <v>2024</v>
      </c>
      <c r="B659" s="248">
        <f t="shared" si="21"/>
        <v>7</v>
      </c>
      <c r="C659" s="245">
        <v>22398935.119438149</v>
      </c>
      <c r="F659" s="248">
        <f t="shared" si="22"/>
        <v>2024</v>
      </c>
      <c r="G659" s="248">
        <f t="shared" si="23"/>
        <v>7</v>
      </c>
      <c r="H659" s="245">
        <v>22870141.151020203</v>
      </c>
      <c r="J659" s="247"/>
      <c r="K659" s="222">
        <f t="shared" si="24"/>
        <v>471206.03158205375</v>
      </c>
    </row>
    <row r="660" spans="1:11" x14ac:dyDescent="0.25">
      <c r="A660" s="248">
        <f t="shared" si="20"/>
        <v>2024</v>
      </c>
      <c r="B660" s="248">
        <f t="shared" si="21"/>
        <v>8</v>
      </c>
      <c r="C660" s="245">
        <v>22421314.106167242</v>
      </c>
      <c r="F660" s="248">
        <f t="shared" si="22"/>
        <v>2024</v>
      </c>
      <c r="G660" s="248">
        <f t="shared" si="23"/>
        <v>8</v>
      </c>
      <c r="H660" s="245">
        <v>22895104.186131835</v>
      </c>
      <c r="J660" s="247"/>
      <c r="K660" s="222">
        <f t="shared" si="24"/>
        <v>473790.07996459305</v>
      </c>
    </row>
    <row r="661" spans="1:11" x14ac:dyDescent="0.25">
      <c r="A661" s="248">
        <f t="shared" ref="A661:A724" si="25">+A649+1</f>
        <v>2024</v>
      </c>
      <c r="B661" s="248">
        <f t="shared" ref="B661:B724" si="26">+B649</f>
        <v>9</v>
      </c>
      <c r="C661" s="245">
        <v>22443693.092896335</v>
      </c>
      <c r="F661" s="248">
        <f t="shared" ref="F661:F724" si="27">+F649+1</f>
        <v>2024</v>
      </c>
      <c r="G661" s="248">
        <f t="shared" ref="G661:G724" si="28">+G649</f>
        <v>9</v>
      </c>
      <c r="H661" s="245">
        <v>22920067.221243467</v>
      </c>
      <c r="J661" s="247"/>
      <c r="K661" s="222">
        <f t="shared" si="24"/>
        <v>476374.12834713235</v>
      </c>
    </row>
    <row r="662" spans="1:11" x14ac:dyDescent="0.25">
      <c r="A662" s="248">
        <f t="shared" si="25"/>
        <v>2024</v>
      </c>
      <c r="B662" s="248">
        <f t="shared" si="26"/>
        <v>10</v>
      </c>
      <c r="C662" s="245">
        <v>22466072.079625428</v>
      </c>
      <c r="F662" s="248">
        <f t="shared" si="27"/>
        <v>2024</v>
      </c>
      <c r="G662" s="248">
        <f t="shared" si="28"/>
        <v>10</v>
      </c>
      <c r="H662" s="245">
        <v>22945030.256355099</v>
      </c>
      <c r="J662" s="247"/>
      <c r="K662" s="222">
        <f t="shared" si="24"/>
        <v>478958.17672967166</v>
      </c>
    </row>
    <row r="663" spans="1:11" x14ac:dyDescent="0.25">
      <c r="A663" s="248">
        <f t="shared" si="25"/>
        <v>2024</v>
      </c>
      <c r="B663" s="248">
        <f t="shared" si="26"/>
        <v>11</v>
      </c>
      <c r="C663" s="245">
        <v>22488451.066354521</v>
      </c>
      <c r="F663" s="248">
        <f t="shared" si="27"/>
        <v>2024</v>
      </c>
      <c r="G663" s="248">
        <f t="shared" si="28"/>
        <v>11</v>
      </c>
      <c r="H663" s="245">
        <v>22969993.291466732</v>
      </c>
      <c r="J663" s="247"/>
      <c r="K663" s="222">
        <f t="shared" si="24"/>
        <v>481542.22511221096</v>
      </c>
    </row>
    <row r="664" spans="1:11" x14ac:dyDescent="0.25">
      <c r="A664" s="248">
        <f t="shared" si="25"/>
        <v>2024</v>
      </c>
      <c r="B664" s="248">
        <f t="shared" si="26"/>
        <v>12</v>
      </c>
      <c r="C664" s="245">
        <v>22510830.053083614</v>
      </c>
      <c r="D664" s="222">
        <f>AVERAGE(C653:C664)</f>
        <v>22387697.261646669</v>
      </c>
      <c r="E664" s="222"/>
      <c r="F664" s="248">
        <f t="shared" si="27"/>
        <v>2024</v>
      </c>
      <c r="G664" s="248">
        <f t="shared" si="28"/>
        <v>12</v>
      </c>
      <c r="H664" s="245">
        <v>22994956.326578364</v>
      </c>
      <c r="I664" s="222">
        <f>AVERAGE(H653:H664)</f>
        <v>22857847.931535646</v>
      </c>
      <c r="J664" s="247"/>
      <c r="K664" s="222">
        <f t="shared" si="24"/>
        <v>484126.27349475026</v>
      </c>
    </row>
    <row r="665" spans="1:11" x14ac:dyDescent="0.25">
      <c r="A665" s="248">
        <f t="shared" si="25"/>
        <v>2025</v>
      </c>
      <c r="B665" s="248">
        <f t="shared" si="26"/>
        <v>1</v>
      </c>
      <c r="C665" s="245">
        <v>22533209.039812706</v>
      </c>
      <c r="F665" s="248">
        <f t="shared" si="27"/>
        <v>2025</v>
      </c>
      <c r="G665" s="248">
        <f t="shared" si="28"/>
        <v>1</v>
      </c>
      <c r="H665" s="245">
        <v>23019919.361689996</v>
      </c>
      <c r="J665" s="247"/>
      <c r="K665" s="222">
        <f t="shared" si="24"/>
        <v>486710.32187728956</v>
      </c>
    </row>
    <row r="666" spans="1:11" x14ac:dyDescent="0.25">
      <c r="A666" s="248">
        <f t="shared" si="25"/>
        <v>2025</v>
      </c>
      <c r="B666" s="248">
        <f t="shared" si="26"/>
        <v>2</v>
      </c>
      <c r="C666" s="245">
        <v>22555588.026541799</v>
      </c>
      <c r="F666" s="248">
        <f t="shared" si="27"/>
        <v>2025</v>
      </c>
      <c r="G666" s="248">
        <f t="shared" si="28"/>
        <v>2</v>
      </c>
      <c r="H666" s="245">
        <v>23044882.396801628</v>
      </c>
      <c r="J666" s="247"/>
      <c r="K666" s="222">
        <f t="shared" si="24"/>
        <v>489294.37025982887</v>
      </c>
    </row>
    <row r="667" spans="1:11" x14ac:dyDescent="0.25">
      <c r="A667" s="248">
        <f t="shared" si="25"/>
        <v>2025</v>
      </c>
      <c r="B667" s="248">
        <f t="shared" si="26"/>
        <v>3</v>
      </c>
      <c r="C667" s="245">
        <v>22577967.013270892</v>
      </c>
      <c r="F667" s="248">
        <f t="shared" si="27"/>
        <v>2025</v>
      </c>
      <c r="G667" s="248">
        <f t="shared" si="28"/>
        <v>3</v>
      </c>
      <c r="H667" s="245">
        <v>23069845.43191326</v>
      </c>
      <c r="J667" s="247"/>
      <c r="K667" s="222">
        <f t="shared" si="24"/>
        <v>491878.41864236817</v>
      </c>
    </row>
    <row r="668" spans="1:11" x14ac:dyDescent="0.25">
      <c r="A668" s="248">
        <f t="shared" si="25"/>
        <v>2025</v>
      </c>
      <c r="B668" s="248">
        <f t="shared" si="26"/>
        <v>4</v>
      </c>
      <c r="C668" s="245">
        <v>22600346</v>
      </c>
      <c r="F668" s="248">
        <f t="shared" si="27"/>
        <v>2025</v>
      </c>
      <c r="G668" s="248">
        <f t="shared" si="28"/>
        <v>4</v>
      </c>
      <c r="H668" s="245">
        <v>23094808.467024893</v>
      </c>
      <c r="J668" s="247"/>
      <c r="K668" s="222">
        <f t="shared" si="24"/>
        <v>494462.46702489257</v>
      </c>
    </row>
    <row r="669" spans="1:11" x14ac:dyDescent="0.25">
      <c r="A669" s="248">
        <f t="shared" si="25"/>
        <v>2025</v>
      </c>
      <c r="B669" s="248">
        <f t="shared" si="26"/>
        <v>5</v>
      </c>
      <c r="C669" s="245">
        <v>22622217.760964155</v>
      </c>
      <c r="F669" s="248">
        <f t="shared" si="27"/>
        <v>2025</v>
      </c>
      <c r="G669" s="248">
        <f t="shared" si="28"/>
        <v>5</v>
      </c>
      <c r="H669" s="245">
        <v>23119771.502136525</v>
      </c>
      <c r="J669" s="247"/>
      <c r="K669" s="222">
        <f t="shared" si="24"/>
        <v>497553.74117236957</v>
      </c>
    </row>
    <row r="670" spans="1:11" x14ac:dyDescent="0.25">
      <c r="A670" s="248">
        <f t="shared" si="25"/>
        <v>2025</v>
      </c>
      <c r="B670" s="248">
        <f t="shared" si="26"/>
        <v>6</v>
      </c>
      <c r="C670" s="245">
        <v>22644089.52192831</v>
      </c>
      <c r="F670" s="248">
        <f t="shared" si="27"/>
        <v>2025</v>
      </c>
      <c r="G670" s="248">
        <f t="shared" si="28"/>
        <v>6</v>
      </c>
      <c r="H670" s="245">
        <v>23144734.537248157</v>
      </c>
      <c r="J670" s="247"/>
      <c r="K670" s="222">
        <f t="shared" si="24"/>
        <v>500645.01531984657</v>
      </c>
    </row>
    <row r="671" spans="1:11" x14ac:dyDescent="0.25">
      <c r="A671" s="248">
        <f t="shared" si="25"/>
        <v>2025</v>
      </c>
      <c r="B671" s="248">
        <f t="shared" si="26"/>
        <v>7</v>
      </c>
      <c r="C671" s="245">
        <v>22665961.282892466</v>
      </c>
      <c r="F671" s="248">
        <f t="shared" si="27"/>
        <v>2025</v>
      </c>
      <c r="G671" s="248">
        <f t="shared" si="28"/>
        <v>7</v>
      </c>
      <c r="H671" s="245">
        <v>23169697.5723598</v>
      </c>
      <c r="J671" s="247"/>
      <c r="K671" s="222">
        <f t="shared" si="24"/>
        <v>503736.28946733475</v>
      </c>
    </row>
    <row r="672" spans="1:11" x14ac:dyDescent="0.25">
      <c r="A672" s="248">
        <f t="shared" si="25"/>
        <v>2025</v>
      </c>
      <c r="B672" s="248">
        <f t="shared" si="26"/>
        <v>8</v>
      </c>
      <c r="C672" s="245">
        <v>22687833.043856621</v>
      </c>
      <c r="F672" s="248">
        <f t="shared" si="27"/>
        <v>2025</v>
      </c>
      <c r="G672" s="248">
        <f t="shared" si="28"/>
        <v>8</v>
      </c>
      <c r="H672" s="245">
        <v>23194770.812371392</v>
      </c>
      <c r="J672" s="247"/>
      <c r="K672" s="222">
        <f t="shared" si="24"/>
        <v>506937.76851477101</v>
      </c>
    </row>
    <row r="673" spans="1:11" x14ac:dyDescent="0.25">
      <c r="A673" s="248">
        <f t="shared" si="25"/>
        <v>2025</v>
      </c>
      <c r="B673" s="248">
        <f t="shared" si="26"/>
        <v>9</v>
      </c>
      <c r="C673" s="245">
        <v>22709704.804820776</v>
      </c>
      <c r="F673" s="248">
        <f t="shared" si="27"/>
        <v>2025</v>
      </c>
      <c r="G673" s="248">
        <f t="shared" si="28"/>
        <v>9</v>
      </c>
      <c r="H673" s="245">
        <v>23219844.052382983</v>
      </c>
      <c r="J673" s="247"/>
      <c r="K673" s="222">
        <f t="shared" si="24"/>
        <v>510139.24756220728</v>
      </c>
    </row>
    <row r="674" spans="1:11" x14ac:dyDescent="0.25">
      <c r="A674" s="248">
        <f t="shared" si="25"/>
        <v>2025</v>
      </c>
      <c r="B674" s="248">
        <f t="shared" si="26"/>
        <v>10</v>
      </c>
      <c r="C674" s="245">
        <v>22731576.565784931</v>
      </c>
      <c r="F674" s="248">
        <f t="shared" si="27"/>
        <v>2025</v>
      </c>
      <c r="G674" s="248">
        <f t="shared" si="28"/>
        <v>10</v>
      </c>
      <c r="H674" s="245">
        <v>23244917.292394575</v>
      </c>
      <c r="J674" s="247"/>
      <c r="K674" s="222">
        <f t="shared" si="24"/>
        <v>513340.72660964355</v>
      </c>
    </row>
    <row r="675" spans="1:11" x14ac:dyDescent="0.25">
      <c r="A675" s="248">
        <f t="shared" si="25"/>
        <v>2025</v>
      </c>
      <c r="B675" s="248">
        <f t="shared" si="26"/>
        <v>11</v>
      </c>
      <c r="C675" s="245">
        <v>22753448.326749086</v>
      </c>
      <c r="F675" s="248">
        <f t="shared" si="27"/>
        <v>2025</v>
      </c>
      <c r="G675" s="248">
        <f t="shared" si="28"/>
        <v>11</v>
      </c>
      <c r="H675" s="245">
        <v>23269990.532406166</v>
      </c>
      <c r="J675" s="247"/>
      <c r="K675" s="222">
        <f t="shared" si="24"/>
        <v>516542.20565707982</v>
      </c>
    </row>
    <row r="676" spans="1:11" x14ac:dyDescent="0.25">
      <c r="A676" s="248">
        <f t="shared" si="25"/>
        <v>2025</v>
      </c>
      <c r="B676" s="248">
        <f t="shared" si="26"/>
        <v>12</v>
      </c>
      <c r="C676" s="245">
        <v>22775320.087713242</v>
      </c>
      <c r="D676" s="222">
        <f>AVERAGE(C665:C676)</f>
        <v>22654771.789527912</v>
      </c>
      <c r="E676" s="222"/>
      <c r="F676" s="248">
        <f t="shared" si="27"/>
        <v>2025</v>
      </c>
      <c r="G676" s="248">
        <f t="shared" si="28"/>
        <v>12</v>
      </c>
      <c r="H676" s="245">
        <v>23295063.772417758</v>
      </c>
      <c r="I676" s="222">
        <f>AVERAGE(H665:H676)</f>
        <v>23157353.81092893</v>
      </c>
      <c r="J676" s="247"/>
      <c r="K676" s="222">
        <f t="shared" si="24"/>
        <v>519743.68470451608</v>
      </c>
    </row>
    <row r="677" spans="1:11" x14ac:dyDescent="0.25">
      <c r="A677" s="248">
        <f t="shared" si="25"/>
        <v>2026</v>
      </c>
      <c r="B677" s="248">
        <f t="shared" si="26"/>
        <v>1</v>
      </c>
      <c r="C677" s="245">
        <v>22797191.848677397</v>
      </c>
      <c r="F677" s="248">
        <f t="shared" si="27"/>
        <v>2026</v>
      </c>
      <c r="G677" s="248">
        <f t="shared" si="28"/>
        <v>1</v>
      </c>
      <c r="H677" s="245">
        <v>23320137.012429349</v>
      </c>
      <c r="J677" s="247"/>
      <c r="K677" s="222">
        <f t="shared" si="24"/>
        <v>522945.16375195235</v>
      </c>
    </row>
    <row r="678" spans="1:11" x14ac:dyDescent="0.25">
      <c r="A678" s="248">
        <f t="shared" si="25"/>
        <v>2026</v>
      </c>
      <c r="B678" s="248">
        <f t="shared" si="26"/>
        <v>2</v>
      </c>
      <c r="C678" s="245">
        <v>22819063.609641552</v>
      </c>
      <c r="F678" s="248">
        <f t="shared" si="27"/>
        <v>2026</v>
      </c>
      <c r="G678" s="248">
        <f t="shared" si="28"/>
        <v>2</v>
      </c>
      <c r="H678" s="245">
        <v>23345210.252440941</v>
      </c>
      <c r="J678" s="247"/>
      <c r="K678" s="222">
        <f t="shared" si="24"/>
        <v>526146.64279938862</v>
      </c>
    </row>
    <row r="679" spans="1:11" x14ac:dyDescent="0.25">
      <c r="A679" s="248">
        <f t="shared" si="25"/>
        <v>2026</v>
      </c>
      <c r="B679" s="248">
        <f t="shared" si="26"/>
        <v>3</v>
      </c>
      <c r="C679" s="245">
        <v>22840935.370605707</v>
      </c>
      <c r="F679" s="248">
        <f t="shared" si="27"/>
        <v>2026</v>
      </c>
      <c r="G679" s="248">
        <f t="shared" si="28"/>
        <v>3</v>
      </c>
      <c r="H679" s="245">
        <v>23370283.492452532</v>
      </c>
      <c r="J679" s="247"/>
      <c r="K679" s="222">
        <f t="shared" si="24"/>
        <v>529348.12184682488</v>
      </c>
    </row>
    <row r="680" spans="1:11" x14ac:dyDescent="0.25">
      <c r="A680" s="248">
        <f t="shared" si="25"/>
        <v>2026</v>
      </c>
      <c r="B680" s="248">
        <f t="shared" si="26"/>
        <v>4</v>
      </c>
      <c r="C680" s="245">
        <v>22862807.131569851</v>
      </c>
      <c r="F680" s="248">
        <f t="shared" si="27"/>
        <v>2026</v>
      </c>
      <c r="G680" s="248">
        <f t="shared" si="28"/>
        <v>4</v>
      </c>
      <c r="H680" s="245">
        <v>23395356.732464124</v>
      </c>
      <c r="J680" s="247"/>
      <c r="K680" s="222">
        <f t="shared" si="24"/>
        <v>532549.60089427233</v>
      </c>
    </row>
    <row r="681" spans="1:11" x14ac:dyDescent="0.25">
      <c r="A681" s="248">
        <f t="shared" si="25"/>
        <v>2026</v>
      </c>
      <c r="B681" s="248">
        <f t="shared" si="26"/>
        <v>5</v>
      </c>
      <c r="C681" s="245">
        <v>22884266.060626063</v>
      </c>
      <c r="F681" s="248">
        <f t="shared" si="27"/>
        <v>2026</v>
      </c>
      <c r="G681" s="248">
        <f t="shared" si="28"/>
        <v>5</v>
      </c>
      <c r="H681" s="245">
        <v>23420429.972475715</v>
      </c>
      <c r="J681" s="247"/>
      <c r="K681" s="222">
        <f t="shared" si="24"/>
        <v>536163.91184965149</v>
      </c>
    </row>
    <row r="682" spans="1:11" x14ac:dyDescent="0.25">
      <c r="A682" s="248">
        <f t="shared" si="25"/>
        <v>2026</v>
      </c>
      <c r="B682" s="248">
        <f t="shared" si="26"/>
        <v>6</v>
      </c>
      <c r="C682" s="245">
        <v>22905724.989682276</v>
      </c>
      <c r="F682" s="248">
        <f t="shared" si="27"/>
        <v>2026</v>
      </c>
      <c r="G682" s="248">
        <f t="shared" si="28"/>
        <v>6</v>
      </c>
      <c r="H682" s="245">
        <v>23445503.212487306</v>
      </c>
      <c r="J682" s="247"/>
      <c r="K682" s="222">
        <f t="shared" si="24"/>
        <v>539778.22280503064</v>
      </c>
    </row>
    <row r="683" spans="1:11" x14ac:dyDescent="0.25">
      <c r="A683" s="248">
        <f t="shared" si="25"/>
        <v>2026</v>
      </c>
      <c r="B683" s="248">
        <f t="shared" si="26"/>
        <v>7</v>
      </c>
      <c r="C683" s="245">
        <v>22927183.918738488</v>
      </c>
      <c r="F683" s="248">
        <f t="shared" si="27"/>
        <v>2026</v>
      </c>
      <c r="G683" s="248">
        <f t="shared" si="28"/>
        <v>7</v>
      </c>
      <c r="H683" s="245">
        <v>23470576.452498898</v>
      </c>
      <c r="J683" s="247"/>
      <c r="K683" s="222">
        <f t="shared" si="24"/>
        <v>543392.5337604098</v>
      </c>
    </row>
    <row r="684" spans="1:11" x14ac:dyDescent="0.25">
      <c r="A684" s="248">
        <f t="shared" si="25"/>
        <v>2026</v>
      </c>
      <c r="B684" s="248">
        <f t="shared" si="26"/>
        <v>8</v>
      </c>
      <c r="C684" s="245">
        <v>22948642.8477947</v>
      </c>
      <c r="F684" s="248">
        <f t="shared" si="27"/>
        <v>2026</v>
      </c>
      <c r="G684" s="248">
        <f t="shared" si="28"/>
        <v>8</v>
      </c>
      <c r="H684" s="245">
        <v>23495748.477747224</v>
      </c>
      <c r="J684" s="247"/>
      <c r="K684" s="222">
        <f t="shared" si="24"/>
        <v>547105.62995252386</v>
      </c>
    </row>
    <row r="685" spans="1:11" x14ac:dyDescent="0.25">
      <c r="A685" s="248">
        <f t="shared" si="25"/>
        <v>2026</v>
      </c>
      <c r="B685" s="248">
        <f t="shared" si="26"/>
        <v>9</v>
      </c>
      <c r="C685" s="245">
        <v>22970101.776850913</v>
      </c>
      <c r="F685" s="248">
        <f t="shared" si="27"/>
        <v>2026</v>
      </c>
      <c r="G685" s="248">
        <f t="shared" si="28"/>
        <v>9</v>
      </c>
      <c r="H685" s="245">
        <v>23520920.502995551</v>
      </c>
      <c r="J685" s="247"/>
      <c r="K685" s="222">
        <f t="shared" ref="K685:K736" si="29">+H685-C685</f>
        <v>550818.72614463791</v>
      </c>
    </row>
    <row r="686" spans="1:11" x14ac:dyDescent="0.25">
      <c r="A686" s="248">
        <f t="shared" si="25"/>
        <v>2026</v>
      </c>
      <c r="B686" s="248">
        <f t="shared" si="26"/>
        <v>10</v>
      </c>
      <c r="C686" s="245">
        <v>22991560.705907125</v>
      </c>
      <c r="F686" s="248">
        <f t="shared" si="27"/>
        <v>2026</v>
      </c>
      <c r="G686" s="248">
        <f t="shared" si="28"/>
        <v>10</v>
      </c>
      <c r="H686" s="245">
        <v>23546092.528243877</v>
      </c>
      <c r="J686" s="247"/>
      <c r="K686" s="222">
        <f t="shared" si="29"/>
        <v>554531.82233675197</v>
      </c>
    </row>
    <row r="687" spans="1:11" x14ac:dyDescent="0.25">
      <c r="A687" s="248">
        <f t="shared" si="25"/>
        <v>2026</v>
      </c>
      <c r="B687" s="248">
        <f t="shared" si="26"/>
        <v>11</v>
      </c>
      <c r="C687" s="245">
        <v>23013019.634963337</v>
      </c>
      <c r="F687" s="248">
        <f t="shared" si="27"/>
        <v>2026</v>
      </c>
      <c r="G687" s="248">
        <f t="shared" si="28"/>
        <v>11</v>
      </c>
      <c r="H687" s="245">
        <v>23571264.553492203</v>
      </c>
      <c r="J687" s="247"/>
      <c r="K687" s="222">
        <f t="shared" si="29"/>
        <v>558244.91852886602</v>
      </c>
    </row>
    <row r="688" spans="1:11" x14ac:dyDescent="0.25">
      <c r="A688" s="248">
        <f t="shared" si="25"/>
        <v>2026</v>
      </c>
      <c r="B688" s="248">
        <f t="shared" si="26"/>
        <v>12</v>
      </c>
      <c r="C688" s="245">
        <v>23034478.56401955</v>
      </c>
      <c r="D688" s="222">
        <f>AVERAGE(C677:C688)</f>
        <v>22916248.038256411</v>
      </c>
      <c r="E688" s="222"/>
      <c r="F688" s="248">
        <f t="shared" si="27"/>
        <v>2026</v>
      </c>
      <c r="G688" s="248">
        <f t="shared" si="28"/>
        <v>12</v>
      </c>
      <c r="H688" s="245">
        <v>23596436.57874053</v>
      </c>
      <c r="I688" s="222">
        <f>AVERAGE(H677:H688)</f>
        <v>23458163.314039022</v>
      </c>
      <c r="J688" s="247"/>
      <c r="K688" s="222">
        <f t="shared" si="29"/>
        <v>561958.01472098008</v>
      </c>
    </row>
    <row r="689" spans="1:11" x14ac:dyDescent="0.25">
      <c r="A689" s="248">
        <f t="shared" si="25"/>
        <v>2027</v>
      </c>
      <c r="B689" s="248">
        <f t="shared" si="26"/>
        <v>1</v>
      </c>
      <c r="C689" s="245">
        <v>23055937.493075762</v>
      </c>
      <c r="F689" s="248">
        <f t="shared" si="27"/>
        <v>2027</v>
      </c>
      <c r="G689" s="248">
        <f t="shared" si="28"/>
        <v>1</v>
      </c>
      <c r="H689" s="245">
        <v>23621608.603988856</v>
      </c>
      <c r="J689" s="247"/>
      <c r="K689" s="222">
        <f t="shared" si="29"/>
        <v>565671.11091309413</v>
      </c>
    </row>
    <row r="690" spans="1:11" x14ac:dyDescent="0.25">
      <c r="A690" s="248">
        <f t="shared" si="25"/>
        <v>2027</v>
      </c>
      <c r="B690" s="248">
        <f t="shared" si="26"/>
        <v>2</v>
      </c>
      <c r="C690" s="245">
        <v>23077396.422131974</v>
      </c>
      <c r="F690" s="248">
        <f t="shared" si="27"/>
        <v>2027</v>
      </c>
      <c r="G690" s="248">
        <f t="shared" si="28"/>
        <v>2</v>
      </c>
      <c r="H690" s="245">
        <v>23646780.629237182</v>
      </c>
      <c r="J690" s="247"/>
      <c r="K690" s="222">
        <f t="shared" si="29"/>
        <v>569384.20710520819</v>
      </c>
    </row>
    <row r="691" spans="1:11" x14ac:dyDescent="0.25">
      <c r="A691" s="248">
        <f t="shared" si="25"/>
        <v>2027</v>
      </c>
      <c r="B691" s="248">
        <f t="shared" si="26"/>
        <v>3</v>
      </c>
      <c r="C691" s="245">
        <v>23098855.351188187</v>
      </c>
      <c r="F691" s="248">
        <f t="shared" si="27"/>
        <v>2027</v>
      </c>
      <c r="G691" s="248">
        <f t="shared" si="28"/>
        <v>3</v>
      </c>
      <c r="H691" s="245">
        <v>23671952.654485509</v>
      </c>
      <c r="J691" s="247"/>
      <c r="K691" s="222">
        <f t="shared" si="29"/>
        <v>573097.30329732224</v>
      </c>
    </row>
    <row r="692" spans="1:11" x14ac:dyDescent="0.25">
      <c r="A692" s="248">
        <f t="shared" si="25"/>
        <v>2027</v>
      </c>
      <c r="B692" s="248">
        <f t="shared" si="26"/>
        <v>4</v>
      </c>
      <c r="C692" s="245">
        <v>23120314.28024441</v>
      </c>
      <c r="F692" s="248">
        <f t="shared" si="27"/>
        <v>2027</v>
      </c>
      <c r="G692" s="248">
        <f t="shared" si="28"/>
        <v>4</v>
      </c>
      <c r="H692" s="245">
        <v>23697124.679733835</v>
      </c>
      <c r="J692" s="247"/>
      <c r="K692" s="222">
        <f t="shared" si="29"/>
        <v>576810.39948942512</v>
      </c>
    </row>
    <row r="693" spans="1:11" x14ac:dyDescent="0.25">
      <c r="A693" s="248">
        <f t="shared" si="25"/>
        <v>2027</v>
      </c>
      <c r="B693" s="248">
        <f t="shared" si="26"/>
        <v>5</v>
      </c>
      <c r="C693" s="245">
        <v>23141436.896507703</v>
      </c>
      <c r="F693" s="248">
        <f t="shared" si="27"/>
        <v>2027</v>
      </c>
      <c r="G693" s="248">
        <f t="shared" si="28"/>
        <v>5</v>
      </c>
      <c r="H693" s="245">
        <v>23722296.704982162</v>
      </c>
      <c r="J693" s="247"/>
      <c r="K693" s="222">
        <f t="shared" si="29"/>
        <v>580859.80847445875</v>
      </c>
    </row>
    <row r="694" spans="1:11" x14ac:dyDescent="0.25">
      <c r="A694" s="248">
        <f t="shared" si="25"/>
        <v>2027</v>
      </c>
      <c r="B694" s="248">
        <f t="shared" si="26"/>
        <v>6</v>
      </c>
      <c r="C694" s="245">
        <v>23162559.512770995</v>
      </c>
      <c r="F694" s="248">
        <f t="shared" si="27"/>
        <v>2027</v>
      </c>
      <c r="G694" s="248">
        <f t="shared" si="28"/>
        <v>6</v>
      </c>
      <c r="H694" s="245">
        <v>23747468.730230488</v>
      </c>
      <c r="J694" s="247"/>
      <c r="K694" s="222">
        <f t="shared" si="29"/>
        <v>584909.21745949239</v>
      </c>
    </row>
    <row r="695" spans="1:11" x14ac:dyDescent="0.25">
      <c r="A695" s="248">
        <f t="shared" si="25"/>
        <v>2027</v>
      </c>
      <c r="B695" s="248">
        <f t="shared" si="26"/>
        <v>7</v>
      </c>
      <c r="C695" s="245">
        <v>23183682.129034288</v>
      </c>
      <c r="F695" s="248">
        <f t="shared" si="27"/>
        <v>2027</v>
      </c>
      <c r="G695" s="248">
        <f t="shared" si="28"/>
        <v>7</v>
      </c>
      <c r="H695" s="245">
        <v>23772640.755478799</v>
      </c>
      <c r="J695" s="247"/>
      <c r="K695" s="222">
        <f t="shared" si="29"/>
        <v>588958.62644451112</v>
      </c>
    </row>
    <row r="696" spans="1:11" x14ac:dyDescent="0.25">
      <c r="A696" s="248">
        <f t="shared" si="25"/>
        <v>2027</v>
      </c>
      <c r="B696" s="248">
        <f t="shared" si="26"/>
        <v>8</v>
      </c>
      <c r="C696" s="245">
        <v>23204804.745297581</v>
      </c>
      <c r="F696" s="248">
        <f t="shared" si="27"/>
        <v>2027</v>
      </c>
      <c r="G696" s="248">
        <f t="shared" si="28"/>
        <v>8</v>
      </c>
      <c r="H696" s="245">
        <v>23797909.910487276</v>
      </c>
      <c r="J696" s="247"/>
      <c r="K696" s="222">
        <f t="shared" si="29"/>
        <v>593105.16518969461</v>
      </c>
    </row>
    <row r="697" spans="1:11" x14ac:dyDescent="0.25">
      <c r="A697" s="248">
        <f t="shared" si="25"/>
        <v>2027</v>
      </c>
      <c r="B697" s="248">
        <f t="shared" si="26"/>
        <v>9</v>
      </c>
      <c r="C697" s="245">
        <v>23225927.361560874</v>
      </c>
      <c r="F697" s="248">
        <f t="shared" si="27"/>
        <v>2027</v>
      </c>
      <c r="G697" s="248">
        <f t="shared" si="28"/>
        <v>9</v>
      </c>
      <c r="H697" s="245">
        <v>23823179.065495752</v>
      </c>
      <c r="J697" s="247"/>
      <c r="K697" s="222">
        <f t="shared" si="29"/>
        <v>597251.70393487811</v>
      </c>
    </row>
    <row r="698" spans="1:11" x14ac:dyDescent="0.25">
      <c r="A698" s="248">
        <f t="shared" si="25"/>
        <v>2027</v>
      </c>
      <c r="B698" s="248">
        <f t="shared" si="26"/>
        <v>10</v>
      </c>
      <c r="C698" s="245">
        <v>23247049.977824166</v>
      </c>
      <c r="F698" s="248">
        <f t="shared" si="27"/>
        <v>2027</v>
      </c>
      <c r="G698" s="248">
        <f t="shared" si="28"/>
        <v>10</v>
      </c>
      <c r="H698" s="245">
        <v>23848448.220504228</v>
      </c>
      <c r="J698" s="247"/>
      <c r="K698" s="222">
        <f t="shared" si="29"/>
        <v>601398.24268006161</v>
      </c>
    </row>
    <row r="699" spans="1:11" x14ac:dyDescent="0.25">
      <c r="A699" s="248">
        <f t="shared" si="25"/>
        <v>2027</v>
      </c>
      <c r="B699" s="248">
        <f t="shared" si="26"/>
        <v>11</v>
      </c>
      <c r="C699" s="245">
        <v>23268172.594087459</v>
      </c>
      <c r="F699" s="248">
        <f t="shared" si="27"/>
        <v>2027</v>
      </c>
      <c r="G699" s="248">
        <f t="shared" si="28"/>
        <v>11</v>
      </c>
      <c r="H699" s="245">
        <v>23873717.375512704</v>
      </c>
      <c r="J699" s="247"/>
      <c r="K699" s="222">
        <f t="shared" si="29"/>
        <v>605544.78142524511</v>
      </c>
    </row>
    <row r="700" spans="1:11" x14ac:dyDescent="0.25">
      <c r="A700" s="248">
        <f t="shared" si="25"/>
        <v>2027</v>
      </c>
      <c r="B700" s="248">
        <f t="shared" si="26"/>
        <v>12</v>
      </c>
      <c r="C700" s="245">
        <v>23289295.210350752</v>
      </c>
      <c r="D700" s="222">
        <f>AVERAGE(C689:C700)</f>
        <v>23172952.664506178</v>
      </c>
      <c r="E700" s="222"/>
      <c r="F700" s="248">
        <f t="shared" si="27"/>
        <v>2027</v>
      </c>
      <c r="G700" s="248">
        <f t="shared" si="28"/>
        <v>12</v>
      </c>
      <c r="H700" s="245">
        <v>23898986.53052118</v>
      </c>
      <c r="I700" s="222">
        <f>AVERAGE(H689:H700)</f>
        <v>23760176.155054826</v>
      </c>
      <c r="J700" s="247"/>
      <c r="K700" s="222">
        <f t="shared" si="29"/>
        <v>609691.3201704286</v>
      </c>
    </row>
    <row r="701" spans="1:11" x14ac:dyDescent="0.25">
      <c r="A701" s="248">
        <f t="shared" si="25"/>
        <v>2028</v>
      </c>
      <c r="B701" s="248">
        <f t="shared" si="26"/>
        <v>1</v>
      </c>
      <c r="C701" s="245">
        <v>23310417.826614045</v>
      </c>
      <c r="F701" s="248">
        <f t="shared" si="27"/>
        <v>2028</v>
      </c>
      <c r="G701" s="248">
        <f t="shared" si="28"/>
        <v>1</v>
      </c>
      <c r="H701" s="245">
        <v>23924255.685529657</v>
      </c>
      <c r="J701" s="247"/>
      <c r="K701" s="222">
        <f t="shared" si="29"/>
        <v>613837.8589156121</v>
      </c>
    </row>
    <row r="702" spans="1:11" x14ac:dyDescent="0.25">
      <c r="A702" s="248">
        <f t="shared" si="25"/>
        <v>2028</v>
      </c>
      <c r="B702" s="248">
        <f t="shared" si="26"/>
        <v>2</v>
      </c>
      <c r="C702" s="245">
        <v>23331540.442877337</v>
      </c>
      <c r="F702" s="248">
        <f t="shared" si="27"/>
        <v>2028</v>
      </c>
      <c r="G702" s="248">
        <f t="shared" si="28"/>
        <v>2</v>
      </c>
      <c r="H702" s="245">
        <v>23949524.840538133</v>
      </c>
      <c r="J702" s="247"/>
      <c r="K702" s="222">
        <f t="shared" si="29"/>
        <v>617984.3976607956</v>
      </c>
    </row>
    <row r="703" spans="1:11" x14ac:dyDescent="0.25">
      <c r="A703" s="248">
        <f t="shared" si="25"/>
        <v>2028</v>
      </c>
      <c r="B703" s="248">
        <f t="shared" si="26"/>
        <v>3</v>
      </c>
      <c r="C703" s="245">
        <v>23352663.05914063</v>
      </c>
      <c r="F703" s="248">
        <f t="shared" si="27"/>
        <v>2028</v>
      </c>
      <c r="G703" s="248">
        <f t="shared" si="28"/>
        <v>3</v>
      </c>
      <c r="H703" s="245">
        <v>23974793.995546609</v>
      </c>
      <c r="J703" s="247"/>
      <c r="K703" s="222">
        <f t="shared" si="29"/>
        <v>622130.9364059791</v>
      </c>
    </row>
    <row r="704" spans="1:11" x14ac:dyDescent="0.25">
      <c r="A704" s="248">
        <f t="shared" si="25"/>
        <v>2028</v>
      </c>
      <c r="B704" s="248">
        <f t="shared" si="26"/>
        <v>4</v>
      </c>
      <c r="C704" s="245">
        <v>23373785.675403938</v>
      </c>
      <c r="F704" s="248">
        <f t="shared" si="27"/>
        <v>2028</v>
      </c>
      <c r="G704" s="248">
        <f t="shared" si="28"/>
        <v>4</v>
      </c>
      <c r="H704" s="245">
        <v>24000063.150555085</v>
      </c>
      <c r="J704" s="247"/>
      <c r="K704" s="222">
        <f t="shared" si="29"/>
        <v>626277.47515114769</v>
      </c>
    </row>
    <row r="705" spans="1:11" x14ac:dyDescent="0.25">
      <c r="A705" s="248">
        <f t="shared" si="25"/>
        <v>2028</v>
      </c>
      <c r="B705" s="248">
        <f t="shared" si="26"/>
        <v>5</v>
      </c>
      <c r="C705" s="245">
        <v>23394652.90813791</v>
      </c>
      <c r="F705" s="248">
        <f t="shared" si="27"/>
        <v>2028</v>
      </c>
      <c r="G705" s="248">
        <f t="shared" si="28"/>
        <v>5</v>
      </c>
      <c r="H705" s="245">
        <v>24025332.305563562</v>
      </c>
      <c r="J705" s="247"/>
      <c r="K705" s="222">
        <f t="shared" si="29"/>
        <v>630679.39742565155</v>
      </c>
    </row>
    <row r="706" spans="1:11" x14ac:dyDescent="0.25">
      <c r="A706" s="248">
        <f t="shared" si="25"/>
        <v>2028</v>
      </c>
      <c r="B706" s="248">
        <f t="shared" si="26"/>
        <v>6</v>
      </c>
      <c r="C706" s="245">
        <v>23415520.140871882</v>
      </c>
      <c r="F706" s="248">
        <f t="shared" si="27"/>
        <v>2028</v>
      </c>
      <c r="G706" s="248">
        <f t="shared" si="28"/>
        <v>6</v>
      </c>
      <c r="H706" s="245">
        <v>24050601.460572038</v>
      </c>
      <c r="J706" s="247"/>
      <c r="K706" s="222">
        <f t="shared" si="29"/>
        <v>635081.31970015541</v>
      </c>
    </row>
    <row r="707" spans="1:11" x14ac:dyDescent="0.25">
      <c r="A707" s="248">
        <f t="shared" si="25"/>
        <v>2028</v>
      </c>
      <c r="B707" s="248">
        <f t="shared" si="26"/>
        <v>7</v>
      </c>
      <c r="C707" s="245">
        <v>23436387.373605855</v>
      </c>
      <c r="F707" s="248">
        <f t="shared" si="27"/>
        <v>2028</v>
      </c>
      <c r="G707" s="248">
        <f t="shared" si="28"/>
        <v>7</v>
      </c>
      <c r="H707" s="245">
        <v>24075870.615580503</v>
      </c>
      <c r="J707" s="247"/>
      <c r="K707" s="222">
        <f t="shared" si="29"/>
        <v>639483.24197464809</v>
      </c>
    </row>
    <row r="708" spans="1:11" x14ac:dyDescent="0.25">
      <c r="A708" s="248">
        <f t="shared" si="25"/>
        <v>2028</v>
      </c>
      <c r="B708" s="248">
        <f t="shared" si="26"/>
        <v>8</v>
      </c>
      <c r="C708" s="245">
        <v>23457254.606339827</v>
      </c>
      <c r="F708" s="248">
        <f t="shared" si="27"/>
        <v>2028</v>
      </c>
      <c r="G708" s="248">
        <f t="shared" si="28"/>
        <v>8</v>
      </c>
      <c r="H708" s="245">
        <v>24101110.464346305</v>
      </c>
      <c r="J708" s="247"/>
      <c r="K708" s="222">
        <f t="shared" si="29"/>
        <v>643855.85800647736</v>
      </c>
    </row>
    <row r="709" spans="1:11" x14ac:dyDescent="0.25">
      <c r="A709" s="248">
        <f t="shared" si="25"/>
        <v>2028</v>
      </c>
      <c r="B709" s="248">
        <f t="shared" si="26"/>
        <v>9</v>
      </c>
      <c r="C709" s="245">
        <v>23478121.8390738</v>
      </c>
      <c r="F709" s="248">
        <f t="shared" si="27"/>
        <v>2028</v>
      </c>
      <c r="G709" s="248">
        <f t="shared" si="28"/>
        <v>9</v>
      </c>
      <c r="H709" s="245">
        <v>24126350.313112102</v>
      </c>
      <c r="J709" s="247"/>
      <c r="K709" s="222">
        <f t="shared" si="29"/>
        <v>648228.4740383029</v>
      </c>
    </row>
    <row r="710" spans="1:11" x14ac:dyDescent="0.25">
      <c r="A710" s="248">
        <f t="shared" si="25"/>
        <v>2028</v>
      </c>
      <c r="B710" s="248">
        <f t="shared" si="26"/>
        <v>10</v>
      </c>
      <c r="C710" s="245">
        <v>23498989.071807772</v>
      </c>
      <c r="F710" s="248">
        <f t="shared" si="27"/>
        <v>2028</v>
      </c>
      <c r="G710" s="248">
        <f t="shared" si="28"/>
        <v>10</v>
      </c>
      <c r="H710" s="245">
        <v>24151590.1618779</v>
      </c>
      <c r="J710" s="247"/>
      <c r="K710" s="222">
        <f t="shared" si="29"/>
        <v>652601.09007012844</v>
      </c>
    </row>
    <row r="711" spans="1:11" x14ac:dyDescent="0.25">
      <c r="A711" s="248">
        <f t="shared" si="25"/>
        <v>2028</v>
      </c>
      <c r="B711" s="248">
        <f t="shared" si="26"/>
        <v>11</v>
      </c>
      <c r="C711" s="245">
        <v>23519856.304541744</v>
      </c>
      <c r="F711" s="248">
        <f t="shared" si="27"/>
        <v>2028</v>
      </c>
      <c r="G711" s="248">
        <f t="shared" si="28"/>
        <v>11</v>
      </c>
      <c r="H711" s="245">
        <v>24176830.010643698</v>
      </c>
      <c r="J711" s="247"/>
      <c r="K711" s="222">
        <f t="shared" si="29"/>
        <v>656973.70610195398</v>
      </c>
    </row>
    <row r="712" spans="1:11" x14ac:dyDescent="0.25">
      <c r="A712" s="248">
        <f t="shared" si="25"/>
        <v>2028</v>
      </c>
      <c r="B712" s="248">
        <f t="shared" si="26"/>
        <v>12</v>
      </c>
      <c r="C712" s="245">
        <v>23540723.537275717</v>
      </c>
      <c r="D712" s="222">
        <f>AVERAGE(C701:C712)</f>
        <v>23425826.065474201</v>
      </c>
      <c r="E712" s="222"/>
      <c r="F712" s="248">
        <f t="shared" si="27"/>
        <v>2028</v>
      </c>
      <c r="G712" s="248">
        <f t="shared" si="28"/>
        <v>12</v>
      </c>
      <c r="H712" s="245">
        <v>24202069.859409496</v>
      </c>
      <c r="I712" s="222">
        <f>AVERAGE(H701:H712)</f>
        <v>24063199.40527292</v>
      </c>
      <c r="J712" s="247"/>
      <c r="K712" s="222">
        <f t="shared" si="29"/>
        <v>661346.32213377953</v>
      </c>
    </row>
    <row r="713" spans="1:11" x14ac:dyDescent="0.25">
      <c r="A713" s="248">
        <f t="shared" si="25"/>
        <v>2029</v>
      </c>
      <c r="B713" s="248">
        <f t="shared" si="26"/>
        <v>1</v>
      </c>
      <c r="C713" s="245">
        <v>23561590.770009689</v>
      </c>
      <c r="F713" s="248">
        <f t="shared" si="27"/>
        <v>2029</v>
      </c>
      <c r="G713" s="248">
        <f t="shared" si="28"/>
        <v>1</v>
      </c>
      <c r="H713" s="245">
        <v>24227309.708175294</v>
      </c>
      <c r="J713" s="247"/>
      <c r="K713" s="222">
        <f t="shared" si="29"/>
        <v>665718.93816560507</v>
      </c>
    </row>
    <row r="714" spans="1:11" x14ac:dyDescent="0.25">
      <c r="A714" s="248">
        <f t="shared" si="25"/>
        <v>2029</v>
      </c>
      <c r="B714" s="248">
        <f t="shared" si="26"/>
        <v>2</v>
      </c>
      <c r="C714" s="245">
        <v>23582458.002743661</v>
      </c>
      <c r="F714" s="248">
        <f t="shared" si="27"/>
        <v>2029</v>
      </c>
      <c r="G714" s="248">
        <f t="shared" si="28"/>
        <v>2</v>
      </c>
      <c r="H714" s="245">
        <v>24252549.556941092</v>
      </c>
      <c r="J714" s="247"/>
      <c r="K714" s="222">
        <f t="shared" si="29"/>
        <v>670091.55419743061</v>
      </c>
    </row>
    <row r="715" spans="1:11" x14ac:dyDescent="0.25">
      <c r="A715" s="248">
        <f t="shared" si="25"/>
        <v>2029</v>
      </c>
      <c r="B715" s="248">
        <f t="shared" si="26"/>
        <v>3</v>
      </c>
      <c r="C715" s="245">
        <v>23603325.235477634</v>
      </c>
      <c r="F715" s="248">
        <f t="shared" si="27"/>
        <v>2029</v>
      </c>
      <c r="G715" s="248">
        <f t="shared" si="28"/>
        <v>3</v>
      </c>
      <c r="H715" s="245">
        <v>24277789.40570689</v>
      </c>
      <c r="J715" s="247"/>
      <c r="K715" s="222">
        <f t="shared" si="29"/>
        <v>674464.17022925615</v>
      </c>
    </row>
    <row r="716" spans="1:11" x14ac:dyDescent="0.25">
      <c r="A716" s="248">
        <f t="shared" si="25"/>
        <v>2029</v>
      </c>
      <c r="B716" s="248">
        <f t="shared" si="26"/>
        <v>4</v>
      </c>
      <c r="C716" s="245">
        <v>23624192.468211584</v>
      </c>
      <c r="F716" s="248">
        <f t="shared" si="27"/>
        <v>2029</v>
      </c>
      <c r="G716" s="248">
        <f t="shared" si="28"/>
        <v>4</v>
      </c>
      <c r="H716" s="245">
        <v>24303029.254472688</v>
      </c>
      <c r="J716" s="247"/>
      <c r="K716" s="222">
        <f t="shared" si="29"/>
        <v>678836.78626110405</v>
      </c>
    </row>
    <row r="717" spans="1:11" x14ac:dyDescent="0.25">
      <c r="A717" s="248">
        <f t="shared" si="25"/>
        <v>2029</v>
      </c>
      <c r="B717" s="248">
        <f t="shared" si="26"/>
        <v>5</v>
      </c>
      <c r="C717" s="245">
        <v>23644890.262527287</v>
      </c>
      <c r="F717" s="248">
        <f t="shared" si="27"/>
        <v>2029</v>
      </c>
      <c r="G717" s="248">
        <f t="shared" si="28"/>
        <v>5</v>
      </c>
      <c r="H717" s="245">
        <v>24328269.103238486</v>
      </c>
      <c r="J717" s="247"/>
      <c r="K717" s="222">
        <f t="shared" si="29"/>
        <v>683378.84071119875</v>
      </c>
    </row>
    <row r="718" spans="1:11" x14ac:dyDescent="0.25">
      <c r="A718" s="248">
        <f t="shared" si="25"/>
        <v>2029</v>
      </c>
      <c r="B718" s="248">
        <f t="shared" si="26"/>
        <v>6</v>
      </c>
      <c r="C718" s="245">
        <v>23665588.05684299</v>
      </c>
      <c r="F718" s="248">
        <f t="shared" si="27"/>
        <v>2029</v>
      </c>
      <c r="G718" s="248">
        <f t="shared" si="28"/>
        <v>6</v>
      </c>
      <c r="H718" s="245">
        <v>24353508.952004284</v>
      </c>
      <c r="J718" s="247"/>
      <c r="K718" s="222">
        <f t="shared" si="29"/>
        <v>687920.89516129345</v>
      </c>
    </row>
    <row r="719" spans="1:11" x14ac:dyDescent="0.25">
      <c r="A719" s="248">
        <f t="shared" si="25"/>
        <v>2029</v>
      </c>
      <c r="B719" s="248">
        <f t="shared" si="26"/>
        <v>7</v>
      </c>
      <c r="C719" s="245">
        <v>23686285.851158693</v>
      </c>
      <c r="F719" s="248">
        <f t="shared" si="27"/>
        <v>2029</v>
      </c>
      <c r="G719" s="248">
        <f t="shared" si="28"/>
        <v>7</v>
      </c>
      <c r="H719" s="245">
        <v>24378748.8007701</v>
      </c>
      <c r="J719" s="247"/>
      <c r="K719" s="222">
        <f t="shared" si="29"/>
        <v>692462.94961140677</v>
      </c>
    </row>
    <row r="720" spans="1:11" x14ac:dyDescent="0.25">
      <c r="A720" s="248">
        <f t="shared" si="25"/>
        <v>2029</v>
      </c>
      <c r="B720" s="248">
        <f t="shared" si="26"/>
        <v>8</v>
      </c>
      <c r="C720" s="245">
        <v>23706983.645474397</v>
      </c>
      <c r="F720" s="248">
        <f t="shared" si="27"/>
        <v>2029</v>
      </c>
      <c r="G720" s="248">
        <f t="shared" si="28"/>
        <v>8</v>
      </c>
      <c r="H720" s="245">
        <v>24403925.848245643</v>
      </c>
      <c r="J720" s="247"/>
      <c r="K720" s="222">
        <f t="shared" si="29"/>
        <v>696942.20277124643</v>
      </c>
    </row>
    <row r="721" spans="1:11" x14ac:dyDescent="0.25">
      <c r="A721" s="248">
        <f t="shared" si="25"/>
        <v>2029</v>
      </c>
      <c r="B721" s="248">
        <f t="shared" si="26"/>
        <v>9</v>
      </c>
      <c r="C721" s="245">
        <v>23727681.4397901</v>
      </c>
      <c r="F721" s="248">
        <f t="shared" si="27"/>
        <v>2029</v>
      </c>
      <c r="G721" s="248">
        <f t="shared" si="28"/>
        <v>9</v>
      </c>
      <c r="H721" s="245">
        <v>24429102.895721186</v>
      </c>
      <c r="J721" s="247"/>
      <c r="K721" s="222">
        <f t="shared" si="29"/>
        <v>701421.45593108609</v>
      </c>
    </row>
    <row r="722" spans="1:11" x14ac:dyDescent="0.25">
      <c r="A722" s="248">
        <f t="shared" si="25"/>
        <v>2029</v>
      </c>
      <c r="B722" s="248">
        <f t="shared" si="26"/>
        <v>10</v>
      </c>
      <c r="C722" s="245">
        <v>23748379.234105803</v>
      </c>
      <c r="F722" s="248">
        <f t="shared" si="27"/>
        <v>2029</v>
      </c>
      <c r="G722" s="248">
        <f t="shared" si="28"/>
        <v>10</v>
      </c>
      <c r="H722" s="245">
        <v>24454279.943196729</v>
      </c>
      <c r="J722" s="247"/>
      <c r="K722" s="222">
        <f t="shared" si="29"/>
        <v>705900.70909092575</v>
      </c>
    </row>
    <row r="723" spans="1:11" x14ac:dyDescent="0.25">
      <c r="A723" s="248">
        <f t="shared" si="25"/>
        <v>2029</v>
      </c>
      <c r="B723" s="248">
        <f t="shared" si="26"/>
        <v>11</v>
      </c>
      <c r="C723" s="245">
        <v>23769077.028421506</v>
      </c>
      <c r="F723" s="248">
        <f t="shared" si="27"/>
        <v>2029</v>
      </c>
      <c r="G723" s="248">
        <f t="shared" si="28"/>
        <v>11</v>
      </c>
      <c r="H723" s="245">
        <v>24479456.990672272</v>
      </c>
      <c r="J723" s="247"/>
      <c r="K723" s="222">
        <f t="shared" si="29"/>
        <v>710379.96225076541</v>
      </c>
    </row>
    <row r="724" spans="1:11" x14ac:dyDescent="0.25">
      <c r="A724" s="248">
        <f t="shared" si="25"/>
        <v>2029</v>
      </c>
      <c r="B724" s="248">
        <f t="shared" si="26"/>
        <v>12</v>
      </c>
      <c r="C724" s="245">
        <v>23789774.822737209</v>
      </c>
      <c r="D724" s="222">
        <f>AVERAGE(C713:C724)</f>
        <v>23675852.234791711</v>
      </c>
      <c r="E724" s="222"/>
      <c r="F724" s="248">
        <f t="shared" si="27"/>
        <v>2029</v>
      </c>
      <c r="G724" s="248">
        <f t="shared" si="28"/>
        <v>12</v>
      </c>
      <c r="H724" s="245">
        <v>24504634.038147815</v>
      </c>
      <c r="I724" s="222">
        <f>AVERAGE(H713:H724)</f>
        <v>24366050.374774378</v>
      </c>
      <c r="J724" s="247"/>
      <c r="K724" s="222">
        <f t="shared" si="29"/>
        <v>714859.21541060507</v>
      </c>
    </row>
    <row r="725" spans="1:11" x14ac:dyDescent="0.25">
      <c r="A725" s="248">
        <f t="shared" ref="A725:A788" si="30">+A713+1</f>
        <v>2030</v>
      </c>
      <c r="B725" s="248">
        <f t="shared" ref="B725:B788" si="31">+B713</f>
        <v>1</v>
      </c>
      <c r="C725" s="245">
        <v>23810472.617052913</v>
      </c>
      <c r="F725" s="248">
        <f t="shared" ref="F725:F736" si="32">+F713+1</f>
        <v>2030</v>
      </c>
      <c r="G725" s="248">
        <f t="shared" ref="G725:G736" si="33">+G713</f>
        <v>1</v>
      </c>
      <c r="H725" s="245">
        <v>24529811.085623357</v>
      </c>
      <c r="J725" s="247"/>
      <c r="K725" s="222">
        <f t="shared" si="29"/>
        <v>719338.46857044473</v>
      </c>
    </row>
    <row r="726" spans="1:11" x14ac:dyDescent="0.25">
      <c r="A726" s="248">
        <f t="shared" si="30"/>
        <v>2030</v>
      </c>
      <c r="B726" s="248">
        <f t="shared" si="31"/>
        <v>2</v>
      </c>
      <c r="C726" s="245">
        <v>23831170.411368616</v>
      </c>
      <c r="F726" s="248">
        <f t="shared" si="32"/>
        <v>2030</v>
      </c>
      <c r="G726" s="248">
        <f t="shared" si="33"/>
        <v>2</v>
      </c>
      <c r="H726" s="245">
        <v>24554988.1330989</v>
      </c>
      <c r="J726" s="247"/>
      <c r="K726" s="222">
        <f t="shared" si="29"/>
        <v>723817.72173028439</v>
      </c>
    </row>
    <row r="727" spans="1:11" x14ac:dyDescent="0.25">
      <c r="A727" s="248">
        <f t="shared" si="30"/>
        <v>2030</v>
      </c>
      <c r="B727" s="248">
        <f t="shared" si="31"/>
        <v>3</v>
      </c>
      <c r="C727" s="245">
        <v>23851868.205684319</v>
      </c>
      <c r="F727" s="248">
        <f t="shared" si="32"/>
        <v>2030</v>
      </c>
      <c r="G727" s="248">
        <f t="shared" si="33"/>
        <v>3</v>
      </c>
      <c r="H727" s="245">
        <v>24580165.180574443</v>
      </c>
      <c r="J727" s="247"/>
      <c r="K727" s="222">
        <f t="shared" si="29"/>
        <v>728296.97489012405</v>
      </c>
    </row>
    <row r="728" spans="1:11" x14ac:dyDescent="0.25">
      <c r="A728" s="248">
        <f t="shared" si="30"/>
        <v>2030</v>
      </c>
      <c r="B728" s="248">
        <f t="shared" si="31"/>
        <v>4</v>
      </c>
      <c r="C728" s="245">
        <v>23872566</v>
      </c>
      <c r="F728" s="248">
        <f t="shared" si="32"/>
        <v>2030</v>
      </c>
      <c r="G728" s="248">
        <f t="shared" si="33"/>
        <v>4</v>
      </c>
      <c r="H728" s="245">
        <v>24605342.228049986</v>
      </c>
      <c r="J728" s="247"/>
      <c r="K728" s="222">
        <f t="shared" si="29"/>
        <v>732776.22804998606</v>
      </c>
    </row>
    <row r="729" spans="1:11" x14ac:dyDescent="0.25">
      <c r="A729" s="248">
        <f t="shared" si="30"/>
        <v>2030</v>
      </c>
      <c r="B729" s="248">
        <f t="shared" si="31"/>
        <v>5</v>
      </c>
      <c r="C729" s="245">
        <v>23892644.002221372</v>
      </c>
      <c r="F729" s="248">
        <f t="shared" si="32"/>
        <v>2030</v>
      </c>
      <c r="G729" s="248">
        <f t="shared" si="33"/>
        <v>5</v>
      </c>
      <c r="H729" s="245">
        <v>24630519.275525529</v>
      </c>
      <c r="J729" s="247"/>
      <c r="K729" s="222">
        <f t="shared" si="29"/>
        <v>737875.27330415696</v>
      </c>
    </row>
    <row r="730" spans="1:11" x14ac:dyDescent="0.25">
      <c r="A730" s="248">
        <f t="shared" si="30"/>
        <v>2030</v>
      </c>
      <c r="B730" s="248">
        <f t="shared" si="31"/>
        <v>6</v>
      </c>
      <c r="C730" s="245">
        <v>23912722.004442744</v>
      </c>
      <c r="F730" s="248">
        <f t="shared" si="32"/>
        <v>2030</v>
      </c>
      <c r="G730" s="248">
        <f t="shared" si="33"/>
        <v>6</v>
      </c>
      <c r="H730" s="245">
        <v>24655696.323001072</v>
      </c>
      <c r="J730" s="247"/>
      <c r="K730" s="222">
        <f t="shared" si="29"/>
        <v>742974.31855832785</v>
      </c>
    </row>
    <row r="731" spans="1:11" x14ac:dyDescent="0.25">
      <c r="A731" s="248">
        <f t="shared" si="30"/>
        <v>2030</v>
      </c>
      <c r="B731" s="248">
        <f t="shared" si="31"/>
        <v>7</v>
      </c>
      <c r="C731" s="245">
        <v>23932800.006664116</v>
      </c>
      <c r="F731" s="248">
        <f t="shared" si="32"/>
        <v>2030</v>
      </c>
      <c r="G731" s="248">
        <f t="shared" si="33"/>
        <v>7</v>
      </c>
      <c r="H731" s="245">
        <v>24680873.3704766</v>
      </c>
      <c r="J731" s="247"/>
      <c r="K731" s="222">
        <f t="shared" si="29"/>
        <v>748073.36381248385</v>
      </c>
    </row>
    <row r="732" spans="1:11" x14ac:dyDescent="0.25">
      <c r="A732" s="248">
        <f t="shared" si="30"/>
        <v>2030</v>
      </c>
      <c r="B732" s="248">
        <f t="shared" si="31"/>
        <v>8</v>
      </c>
      <c r="C732" s="245">
        <v>23952878.008885488</v>
      </c>
      <c r="F732" s="248">
        <f t="shared" si="32"/>
        <v>2030</v>
      </c>
      <c r="G732" s="248">
        <f t="shared" si="33"/>
        <v>8</v>
      </c>
      <c r="H732" s="245">
        <v>24706050.417952143</v>
      </c>
      <c r="J732" s="247"/>
      <c r="K732" s="222">
        <f t="shared" si="29"/>
        <v>753172.40906665474</v>
      </c>
    </row>
    <row r="733" spans="1:11" x14ac:dyDescent="0.25">
      <c r="A733" s="248">
        <f t="shared" si="30"/>
        <v>2030</v>
      </c>
      <c r="B733" s="248">
        <f t="shared" si="31"/>
        <v>9</v>
      </c>
      <c r="C733" s="245">
        <v>23972956.01110686</v>
      </c>
      <c r="F733" s="248">
        <f t="shared" si="32"/>
        <v>2030</v>
      </c>
      <c r="G733" s="248">
        <f t="shared" si="33"/>
        <v>9</v>
      </c>
      <c r="H733" s="245">
        <v>24731227.465427686</v>
      </c>
      <c r="J733" s="247"/>
      <c r="K733" s="222">
        <f t="shared" si="29"/>
        <v>758271.45432082564</v>
      </c>
    </row>
    <row r="734" spans="1:11" x14ac:dyDescent="0.25">
      <c r="A734" s="248">
        <f t="shared" si="30"/>
        <v>2030</v>
      </c>
      <c r="B734" s="248">
        <f t="shared" si="31"/>
        <v>10</v>
      </c>
      <c r="C734" s="245">
        <v>23993034.013328232</v>
      </c>
      <c r="F734" s="248">
        <f t="shared" si="32"/>
        <v>2030</v>
      </c>
      <c r="G734" s="248">
        <f t="shared" si="33"/>
        <v>10</v>
      </c>
      <c r="H734" s="245">
        <v>24756404.512903228</v>
      </c>
      <c r="J734" s="247"/>
      <c r="K734" s="222">
        <f t="shared" si="29"/>
        <v>763370.49957499653</v>
      </c>
    </row>
    <row r="735" spans="1:11" x14ac:dyDescent="0.25">
      <c r="A735" s="248">
        <f t="shared" si="30"/>
        <v>2030</v>
      </c>
      <c r="B735" s="248">
        <f t="shared" si="31"/>
        <v>11</v>
      </c>
      <c r="C735" s="245">
        <v>24013112.015549604</v>
      </c>
      <c r="F735" s="248">
        <f t="shared" si="32"/>
        <v>2030</v>
      </c>
      <c r="G735" s="248">
        <f t="shared" si="33"/>
        <v>11</v>
      </c>
      <c r="H735" s="245">
        <v>24781581.560378771</v>
      </c>
      <c r="J735" s="247"/>
      <c r="K735" s="222">
        <f t="shared" si="29"/>
        <v>768469.54482916743</v>
      </c>
    </row>
    <row r="736" spans="1:11" x14ac:dyDescent="0.25">
      <c r="A736" s="248">
        <f t="shared" si="30"/>
        <v>2030</v>
      </c>
      <c r="B736" s="248">
        <f t="shared" si="31"/>
        <v>12</v>
      </c>
      <c r="C736" s="245">
        <v>24033190.017770976</v>
      </c>
      <c r="D736" s="222">
        <f>AVERAGE(C725:C736)</f>
        <v>23922451.109506268</v>
      </c>
      <c r="E736" s="222"/>
      <c r="F736" s="248">
        <f t="shared" si="32"/>
        <v>2030</v>
      </c>
      <c r="G736" s="248">
        <f t="shared" si="33"/>
        <v>12</v>
      </c>
      <c r="H736" s="245">
        <v>24806758.607854314</v>
      </c>
      <c r="I736" s="222">
        <f>AVERAGE(H725:H736)</f>
        <v>24668284.846738841</v>
      </c>
      <c r="J736" s="247"/>
      <c r="K736" s="222">
        <f t="shared" si="29"/>
        <v>773568.59008333832</v>
      </c>
    </row>
    <row r="737" spans="1:11" x14ac:dyDescent="0.25">
      <c r="A737" s="248">
        <f t="shared" si="30"/>
        <v>2031</v>
      </c>
      <c r="B737" s="248">
        <f t="shared" si="31"/>
        <v>1</v>
      </c>
      <c r="C737" s="245">
        <v>24053268.019992348</v>
      </c>
      <c r="F737" s="248"/>
      <c r="G737" s="248"/>
      <c r="H737" s="245"/>
      <c r="J737" s="247"/>
      <c r="K737" s="222"/>
    </row>
    <row r="738" spans="1:11" x14ac:dyDescent="0.25">
      <c r="A738" s="248">
        <f t="shared" si="30"/>
        <v>2031</v>
      </c>
      <c r="B738" s="248">
        <f t="shared" si="31"/>
        <v>2</v>
      </c>
      <c r="C738" s="245">
        <v>24073346.02221372</v>
      </c>
      <c r="F738" s="248"/>
      <c r="G738" s="248"/>
      <c r="H738" s="245"/>
      <c r="J738" s="247"/>
      <c r="K738" s="222"/>
    </row>
    <row r="739" spans="1:11" x14ac:dyDescent="0.25">
      <c r="A739" s="248">
        <f t="shared" si="30"/>
        <v>2031</v>
      </c>
      <c r="B739" s="248">
        <f t="shared" si="31"/>
        <v>3</v>
      </c>
      <c r="C739" s="245">
        <v>24093424.024435092</v>
      </c>
      <c r="F739" s="248"/>
      <c r="G739" s="248"/>
      <c r="H739" s="245"/>
      <c r="J739" s="247"/>
      <c r="K739" s="222"/>
    </row>
    <row r="740" spans="1:11" x14ac:dyDescent="0.25">
      <c r="A740" s="248">
        <f t="shared" si="30"/>
        <v>2031</v>
      </c>
      <c r="B740" s="248">
        <f t="shared" si="31"/>
        <v>4</v>
      </c>
      <c r="C740" s="245">
        <v>24113502.026656482</v>
      </c>
      <c r="F740" s="248"/>
      <c r="G740" s="248"/>
      <c r="H740" s="245"/>
      <c r="J740" s="247"/>
      <c r="K740" s="222"/>
    </row>
    <row r="741" spans="1:11" x14ac:dyDescent="0.25">
      <c r="A741" s="248">
        <f t="shared" si="30"/>
        <v>2031</v>
      </c>
      <c r="B741" s="248">
        <f t="shared" si="31"/>
        <v>5</v>
      </c>
      <c r="C741" s="245">
        <v>24133079.357451372</v>
      </c>
      <c r="F741" s="248"/>
      <c r="G741" s="248"/>
      <c r="H741" s="245"/>
      <c r="J741" s="247"/>
      <c r="K741" s="222"/>
    </row>
    <row r="742" spans="1:11" x14ac:dyDescent="0.25">
      <c r="A742" s="248">
        <f t="shared" si="30"/>
        <v>2031</v>
      </c>
      <c r="B742" s="248">
        <f t="shared" si="31"/>
        <v>6</v>
      </c>
      <c r="C742" s="245">
        <v>24152656.688246261</v>
      </c>
      <c r="F742" s="248"/>
      <c r="G742" s="248"/>
      <c r="H742" s="245"/>
      <c r="J742" s="247"/>
      <c r="K742" s="222"/>
    </row>
    <row r="743" spans="1:11" x14ac:dyDescent="0.25">
      <c r="A743" s="248">
        <f t="shared" si="30"/>
        <v>2031</v>
      </c>
      <c r="B743" s="248">
        <f t="shared" si="31"/>
        <v>7</v>
      </c>
      <c r="C743" s="245">
        <v>24172234.019041151</v>
      </c>
      <c r="F743" s="248"/>
      <c r="G743" s="248"/>
      <c r="H743" s="245"/>
      <c r="J743" s="247"/>
      <c r="K743" s="222"/>
    </row>
    <row r="744" spans="1:11" x14ac:dyDescent="0.25">
      <c r="A744" s="248">
        <f t="shared" si="30"/>
        <v>2031</v>
      </c>
      <c r="B744" s="248">
        <f t="shared" si="31"/>
        <v>8</v>
      </c>
      <c r="C744" s="245">
        <v>24191811.34983604</v>
      </c>
      <c r="F744" s="248"/>
      <c r="G744" s="248"/>
      <c r="H744" s="245"/>
      <c r="J744" s="247"/>
      <c r="K744" s="222"/>
    </row>
    <row r="745" spans="1:11" x14ac:dyDescent="0.25">
      <c r="A745" s="248">
        <f t="shared" si="30"/>
        <v>2031</v>
      </c>
      <c r="B745" s="248">
        <f t="shared" si="31"/>
        <v>9</v>
      </c>
      <c r="C745" s="245">
        <v>24211388.68063093</v>
      </c>
      <c r="F745" s="248"/>
      <c r="G745" s="248"/>
      <c r="H745" s="245"/>
      <c r="J745" s="247"/>
      <c r="K745" s="222"/>
    </row>
    <row r="746" spans="1:11" x14ac:dyDescent="0.25">
      <c r="A746" s="248">
        <f t="shared" si="30"/>
        <v>2031</v>
      </c>
      <c r="B746" s="248">
        <f t="shared" si="31"/>
        <v>10</v>
      </c>
      <c r="C746" s="245">
        <v>24230966.011425819</v>
      </c>
      <c r="F746" s="248"/>
      <c r="G746" s="248"/>
      <c r="H746" s="245"/>
      <c r="J746" s="247"/>
      <c r="K746" s="222"/>
    </row>
    <row r="747" spans="1:11" x14ac:dyDescent="0.25">
      <c r="A747" s="248">
        <f t="shared" si="30"/>
        <v>2031</v>
      </c>
      <c r="B747" s="248">
        <f t="shared" si="31"/>
        <v>11</v>
      </c>
      <c r="C747" s="245">
        <v>24250543.342220709</v>
      </c>
      <c r="F747" s="248"/>
      <c r="G747" s="248"/>
      <c r="H747" s="245"/>
      <c r="J747" s="247"/>
      <c r="K747" s="222"/>
    </row>
    <row r="748" spans="1:11" x14ac:dyDescent="0.25">
      <c r="A748" s="248">
        <f t="shared" si="30"/>
        <v>2031</v>
      </c>
      <c r="B748" s="248">
        <f t="shared" si="31"/>
        <v>12</v>
      </c>
      <c r="C748" s="245">
        <v>24270120.673015598</v>
      </c>
      <c r="D748" s="222">
        <f>AVERAGE(C737:C748)</f>
        <v>24162195.017930459</v>
      </c>
      <c r="E748" s="222"/>
      <c r="F748" s="248"/>
      <c r="G748" s="248"/>
      <c r="H748" s="245"/>
      <c r="I748" s="222"/>
      <c r="J748" s="247"/>
      <c r="K748" s="222"/>
    </row>
    <row r="749" spans="1:11" x14ac:dyDescent="0.25">
      <c r="A749" s="248">
        <f t="shared" si="30"/>
        <v>2032</v>
      </c>
      <c r="B749" s="248">
        <f t="shared" si="31"/>
        <v>1</v>
      </c>
      <c r="C749" s="245">
        <v>24289698.003810488</v>
      </c>
      <c r="F749" s="248"/>
      <c r="G749" s="248"/>
      <c r="H749" s="245"/>
      <c r="J749" s="247"/>
      <c r="K749" s="222"/>
    </row>
    <row r="750" spans="1:11" x14ac:dyDescent="0.25">
      <c r="A750" s="248">
        <f t="shared" si="30"/>
        <v>2032</v>
      </c>
      <c r="B750" s="248">
        <f t="shared" si="31"/>
        <v>2</v>
      </c>
      <c r="C750" s="245">
        <v>24309275.334605377</v>
      </c>
      <c r="F750" s="248"/>
      <c r="G750" s="248"/>
      <c r="H750" s="245"/>
      <c r="J750" s="247"/>
      <c r="K750" s="222"/>
    </row>
    <row r="751" spans="1:11" x14ac:dyDescent="0.25">
      <c r="A751" s="248">
        <f t="shared" si="30"/>
        <v>2032</v>
      </c>
      <c r="B751" s="248">
        <f t="shared" si="31"/>
        <v>3</v>
      </c>
      <c r="C751" s="245">
        <v>24328852.665400267</v>
      </c>
      <c r="F751" s="248"/>
      <c r="G751" s="248"/>
      <c r="H751" s="245"/>
      <c r="J751" s="247"/>
      <c r="K751" s="222"/>
    </row>
    <row r="752" spans="1:11" x14ac:dyDescent="0.25">
      <c r="A752" s="248">
        <f t="shared" si="30"/>
        <v>2032</v>
      </c>
      <c r="B752" s="248">
        <f t="shared" si="31"/>
        <v>4</v>
      </c>
      <c r="C752" s="245">
        <v>24348429.996195152</v>
      </c>
      <c r="F752" s="248"/>
      <c r="G752" s="248"/>
      <c r="H752" s="245"/>
      <c r="J752" s="247"/>
      <c r="K752" s="222"/>
    </row>
    <row r="753" spans="1:11" x14ac:dyDescent="0.25">
      <c r="A753" s="248">
        <f t="shared" si="30"/>
        <v>2032</v>
      </c>
      <c r="B753" s="248">
        <f t="shared" si="31"/>
        <v>5</v>
      </c>
      <c r="C753" s="245">
        <v>24367589.350152098</v>
      </c>
      <c r="F753" s="248"/>
      <c r="G753" s="248"/>
      <c r="H753" s="245"/>
      <c r="J753" s="247"/>
      <c r="K753" s="222"/>
    </row>
    <row r="754" spans="1:11" x14ac:dyDescent="0.25">
      <c r="A754" s="248">
        <f t="shared" si="30"/>
        <v>2032</v>
      </c>
      <c r="B754" s="248">
        <f t="shared" si="31"/>
        <v>6</v>
      </c>
      <c r="C754" s="245">
        <v>24386748.704109043</v>
      </c>
      <c r="F754" s="248"/>
      <c r="G754" s="248"/>
      <c r="H754" s="245"/>
      <c r="J754" s="247"/>
      <c r="K754" s="222"/>
    </row>
    <row r="755" spans="1:11" x14ac:dyDescent="0.25">
      <c r="A755" s="248">
        <f t="shared" si="30"/>
        <v>2032</v>
      </c>
      <c r="B755" s="248">
        <f t="shared" si="31"/>
        <v>7</v>
      </c>
      <c r="C755" s="245">
        <v>24405908.058065988</v>
      </c>
      <c r="F755" s="248"/>
      <c r="G755" s="248"/>
      <c r="H755" s="245"/>
      <c r="J755" s="247"/>
      <c r="K755" s="222"/>
    </row>
    <row r="756" spans="1:11" x14ac:dyDescent="0.25">
      <c r="A756" s="248">
        <f t="shared" si="30"/>
        <v>2032</v>
      </c>
      <c r="B756" s="248">
        <f t="shared" si="31"/>
        <v>8</v>
      </c>
      <c r="C756" s="245">
        <v>24425067.412022933</v>
      </c>
      <c r="F756" s="248"/>
      <c r="G756" s="248"/>
      <c r="H756" s="245"/>
      <c r="J756" s="247"/>
      <c r="K756" s="222"/>
    </row>
    <row r="757" spans="1:11" x14ac:dyDescent="0.25">
      <c r="A757" s="248">
        <f t="shared" si="30"/>
        <v>2032</v>
      </c>
      <c r="B757" s="248">
        <f t="shared" si="31"/>
        <v>9</v>
      </c>
      <c r="C757" s="245">
        <v>24444226.765979879</v>
      </c>
      <c r="F757" s="248"/>
      <c r="G757" s="248"/>
      <c r="H757" s="245"/>
      <c r="J757" s="247"/>
      <c r="K757" s="222"/>
    </row>
    <row r="758" spans="1:11" x14ac:dyDescent="0.25">
      <c r="A758" s="248">
        <f t="shared" si="30"/>
        <v>2032</v>
      </c>
      <c r="B758" s="248">
        <f t="shared" si="31"/>
        <v>10</v>
      </c>
      <c r="C758" s="245">
        <v>24463386.119936824</v>
      </c>
      <c r="F758" s="248"/>
      <c r="G758" s="248"/>
      <c r="H758" s="245"/>
      <c r="J758" s="247"/>
      <c r="K758" s="222"/>
    </row>
    <row r="759" spans="1:11" x14ac:dyDescent="0.25">
      <c r="A759" s="248">
        <f t="shared" si="30"/>
        <v>2032</v>
      </c>
      <c r="B759" s="248">
        <f t="shared" si="31"/>
        <v>11</v>
      </c>
      <c r="C759" s="245">
        <v>24482545.473893769</v>
      </c>
      <c r="F759" s="248"/>
      <c r="G759" s="248"/>
      <c r="H759" s="245"/>
      <c r="J759" s="247"/>
      <c r="K759" s="222"/>
    </row>
    <row r="760" spans="1:11" x14ac:dyDescent="0.25">
      <c r="A760" s="248">
        <f t="shared" si="30"/>
        <v>2032</v>
      </c>
      <c r="B760" s="248">
        <f t="shared" si="31"/>
        <v>12</v>
      </c>
      <c r="C760" s="245">
        <v>24501704.827850714</v>
      </c>
      <c r="D760" s="222">
        <f>AVERAGE(C749:C760)</f>
        <v>24396119.392668542</v>
      </c>
      <c r="E760" s="222"/>
      <c r="F760" s="248"/>
      <c r="G760" s="248"/>
      <c r="H760" s="245"/>
      <c r="I760" s="222"/>
      <c r="J760" s="247"/>
      <c r="K760" s="222"/>
    </row>
    <row r="761" spans="1:11" x14ac:dyDescent="0.25">
      <c r="A761" s="248">
        <f t="shared" si="30"/>
        <v>2033</v>
      </c>
      <c r="B761" s="248">
        <f t="shared" si="31"/>
        <v>1</v>
      </c>
      <c r="C761" s="245">
        <v>24520864.18180766</v>
      </c>
      <c r="F761" s="248"/>
      <c r="G761" s="248"/>
      <c r="H761" s="245"/>
      <c r="J761" s="247"/>
      <c r="K761" s="222"/>
    </row>
    <row r="762" spans="1:11" x14ac:dyDescent="0.25">
      <c r="A762" s="248">
        <f t="shared" si="30"/>
        <v>2033</v>
      </c>
      <c r="B762" s="248">
        <f t="shared" si="31"/>
        <v>2</v>
      </c>
      <c r="C762" s="245">
        <v>24540023.535764605</v>
      </c>
      <c r="F762" s="248"/>
      <c r="G762" s="248"/>
      <c r="H762" s="245"/>
      <c r="J762" s="247"/>
      <c r="K762" s="222"/>
    </row>
    <row r="763" spans="1:11" x14ac:dyDescent="0.25">
      <c r="A763" s="248">
        <f t="shared" si="30"/>
        <v>2033</v>
      </c>
      <c r="B763" s="248">
        <f t="shared" si="31"/>
        <v>3</v>
      </c>
      <c r="C763" s="245">
        <v>24559182.88972155</v>
      </c>
      <c r="F763" s="248"/>
      <c r="G763" s="248"/>
      <c r="H763" s="245"/>
      <c r="J763" s="247"/>
      <c r="K763" s="222"/>
    </row>
    <row r="764" spans="1:11" x14ac:dyDescent="0.25">
      <c r="A764" s="248">
        <f t="shared" si="30"/>
        <v>2033</v>
      </c>
      <c r="B764" s="248">
        <f t="shared" si="31"/>
        <v>4</v>
      </c>
      <c r="C764" s="245">
        <v>24578342.243678495</v>
      </c>
      <c r="F764" s="248"/>
      <c r="G764" s="248"/>
      <c r="H764" s="245"/>
      <c r="J764" s="247"/>
      <c r="K764" s="222"/>
    </row>
    <row r="765" spans="1:11" x14ac:dyDescent="0.25">
      <c r="A765" s="248">
        <f t="shared" si="30"/>
        <v>2033</v>
      </c>
      <c r="B765" s="248">
        <f t="shared" si="31"/>
        <v>5</v>
      </c>
      <c r="C765" s="245">
        <v>24597170.462767407</v>
      </c>
      <c r="F765" s="248"/>
      <c r="G765" s="248"/>
      <c r="H765" s="245"/>
      <c r="J765" s="247"/>
      <c r="K765" s="222"/>
    </row>
    <row r="766" spans="1:11" x14ac:dyDescent="0.25">
      <c r="A766" s="248">
        <f t="shared" si="30"/>
        <v>2033</v>
      </c>
      <c r="B766" s="248">
        <f t="shared" si="31"/>
        <v>6</v>
      </c>
      <c r="C766" s="245">
        <v>24615998.681856319</v>
      </c>
      <c r="F766" s="248"/>
      <c r="G766" s="248"/>
      <c r="H766" s="245"/>
      <c r="J766" s="247"/>
      <c r="K766" s="222"/>
    </row>
    <row r="767" spans="1:11" x14ac:dyDescent="0.25">
      <c r="A767" s="248">
        <f t="shared" si="30"/>
        <v>2033</v>
      </c>
      <c r="B767" s="248">
        <f t="shared" si="31"/>
        <v>7</v>
      </c>
      <c r="C767" s="245">
        <v>24634826.900945231</v>
      </c>
      <c r="F767" s="248"/>
      <c r="G767" s="248"/>
      <c r="H767" s="245"/>
      <c r="J767" s="247"/>
      <c r="K767" s="222"/>
    </row>
    <row r="768" spans="1:11" x14ac:dyDescent="0.25">
      <c r="A768" s="248">
        <f t="shared" si="30"/>
        <v>2033</v>
      </c>
      <c r="B768" s="248">
        <f t="shared" si="31"/>
        <v>8</v>
      </c>
      <c r="C768" s="245">
        <v>24653655.120034143</v>
      </c>
      <c r="F768" s="248"/>
      <c r="G768" s="248"/>
      <c r="H768" s="245"/>
      <c r="J768" s="247"/>
      <c r="K768" s="222"/>
    </row>
    <row r="769" spans="1:11" x14ac:dyDescent="0.25">
      <c r="A769" s="248">
        <f t="shared" si="30"/>
        <v>2033</v>
      </c>
      <c r="B769" s="248">
        <f t="shared" si="31"/>
        <v>9</v>
      </c>
      <c r="C769" s="245">
        <v>24672483.339123055</v>
      </c>
      <c r="F769" s="248"/>
      <c r="G769" s="248"/>
      <c r="H769" s="245"/>
      <c r="J769" s="247"/>
      <c r="K769" s="222"/>
    </row>
    <row r="770" spans="1:11" x14ac:dyDescent="0.25">
      <c r="A770" s="248">
        <f t="shared" si="30"/>
        <v>2033</v>
      </c>
      <c r="B770" s="248">
        <f t="shared" si="31"/>
        <v>10</v>
      </c>
      <c r="C770" s="245">
        <v>24691311.558211967</v>
      </c>
      <c r="F770" s="248"/>
      <c r="G770" s="248"/>
      <c r="H770" s="245"/>
      <c r="J770" s="247"/>
      <c r="K770" s="222"/>
    </row>
    <row r="771" spans="1:11" x14ac:dyDescent="0.25">
      <c r="A771" s="248">
        <f t="shared" si="30"/>
        <v>2033</v>
      </c>
      <c r="B771" s="248">
        <f t="shared" si="31"/>
        <v>11</v>
      </c>
      <c r="C771" s="245">
        <v>24710139.777300879</v>
      </c>
      <c r="F771" s="248"/>
      <c r="G771" s="248"/>
      <c r="H771" s="245"/>
      <c r="J771" s="247"/>
      <c r="K771" s="222"/>
    </row>
    <row r="772" spans="1:11" x14ac:dyDescent="0.25">
      <c r="A772" s="248">
        <f t="shared" si="30"/>
        <v>2033</v>
      </c>
      <c r="B772" s="248">
        <f t="shared" si="31"/>
        <v>12</v>
      </c>
      <c r="C772" s="245">
        <v>24728967.996389791</v>
      </c>
      <c r="D772" s="222">
        <f>AVERAGE(C761:C772)</f>
        <v>24625247.223966766</v>
      </c>
      <c r="E772" s="222"/>
      <c r="F772" s="248"/>
      <c r="G772" s="248"/>
      <c r="H772" s="245"/>
      <c r="I772" s="222"/>
      <c r="J772" s="247"/>
      <c r="K772" s="222"/>
    </row>
    <row r="773" spans="1:11" x14ac:dyDescent="0.25">
      <c r="A773" s="248">
        <f t="shared" si="30"/>
        <v>2034</v>
      </c>
      <c r="B773" s="248">
        <f t="shared" si="31"/>
        <v>1</v>
      </c>
      <c r="C773" s="245">
        <v>24747796.215478703</v>
      </c>
      <c r="F773" s="248"/>
      <c r="G773" s="248"/>
      <c r="H773" s="245"/>
      <c r="J773" s="247"/>
      <c r="K773" s="222"/>
    </row>
    <row r="774" spans="1:11" x14ac:dyDescent="0.25">
      <c r="A774" s="248">
        <f t="shared" si="30"/>
        <v>2034</v>
      </c>
      <c r="B774" s="248">
        <f t="shared" si="31"/>
        <v>2</v>
      </c>
      <c r="C774" s="245">
        <v>24766624.434567615</v>
      </c>
      <c r="F774" s="248"/>
      <c r="G774" s="248"/>
      <c r="H774" s="245"/>
      <c r="J774" s="247"/>
      <c r="K774" s="222"/>
    </row>
    <row r="775" spans="1:11" x14ac:dyDescent="0.25">
      <c r="A775" s="248">
        <f t="shared" si="30"/>
        <v>2034</v>
      </c>
      <c r="B775" s="248">
        <f t="shared" si="31"/>
        <v>3</v>
      </c>
      <c r="C775" s="245">
        <v>24785452.653656527</v>
      </c>
      <c r="F775" s="248"/>
      <c r="G775" s="248"/>
      <c r="H775" s="245"/>
      <c r="J775" s="247"/>
      <c r="K775" s="222"/>
    </row>
    <row r="776" spans="1:11" x14ac:dyDescent="0.25">
      <c r="A776" s="248">
        <f t="shared" si="30"/>
        <v>2034</v>
      </c>
      <c r="B776" s="248">
        <f t="shared" si="31"/>
        <v>4</v>
      </c>
      <c r="C776" s="245">
        <v>24804280.872745462</v>
      </c>
      <c r="F776" s="248"/>
      <c r="G776" s="248"/>
      <c r="H776" s="245"/>
      <c r="J776" s="247"/>
      <c r="K776" s="222"/>
    </row>
    <row r="777" spans="1:11" x14ac:dyDescent="0.25">
      <c r="A777" s="248">
        <f t="shared" si="30"/>
        <v>2034</v>
      </c>
      <c r="B777" s="248">
        <f t="shared" si="31"/>
        <v>5</v>
      </c>
      <c r="C777" s="245">
        <v>24822869.550016671</v>
      </c>
      <c r="F777" s="248"/>
      <c r="G777" s="248"/>
      <c r="H777" s="245"/>
      <c r="J777" s="247"/>
      <c r="K777" s="222"/>
    </row>
    <row r="778" spans="1:11" x14ac:dyDescent="0.25">
      <c r="A778" s="248">
        <f t="shared" si="30"/>
        <v>2034</v>
      </c>
      <c r="B778" s="248">
        <f t="shared" si="31"/>
        <v>6</v>
      </c>
      <c r="C778" s="245">
        <v>24841458.227287881</v>
      </c>
      <c r="F778" s="248"/>
      <c r="G778" s="248"/>
      <c r="H778" s="245"/>
      <c r="J778" s="247"/>
      <c r="K778" s="222"/>
    </row>
    <row r="779" spans="1:11" x14ac:dyDescent="0.25">
      <c r="A779" s="248">
        <f t="shared" si="30"/>
        <v>2034</v>
      </c>
      <c r="B779" s="248">
        <f t="shared" si="31"/>
        <v>7</v>
      </c>
      <c r="C779" s="245">
        <v>24860046.904559091</v>
      </c>
      <c r="F779" s="248"/>
      <c r="G779" s="248"/>
      <c r="H779" s="245"/>
      <c r="J779" s="247"/>
      <c r="K779" s="222"/>
    </row>
    <row r="780" spans="1:11" x14ac:dyDescent="0.25">
      <c r="A780" s="248">
        <f t="shared" si="30"/>
        <v>2034</v>
      </c>
      <c r="B780" s="248">
        <f t="shared" si="31"/>
        <v>8</v>
      </c>
      <c r="C780" s="245">
        <v>24878635.5818303</v>
      </c>
      <c r="F780" s="248"/>
      <c r="G780" s="248"/>
      <c r="H780" s="245"/>
      <c r="J780" s="247"/>
      <c r="K780" s="222"/>
    </row>
    <row r="781" spans="1:11" x14ac:dyDescent="0.25">
      <c r="A781" s="248">
        <f t="shared" si="30"/>
        <v>2034</v>
      </c>
      <c r="B781" s="248">
        <f t="shared" si="31"/>
        <v>9</v>
      </c>
      <c r="C781" s="245">
        <v>24897224.25910151</v>
      </c>
      <c r="F781" s="248"/>
      <c r="G781" s="248"/>
      <c r="H781" s="245"/>
      <c r="J781" s="247"/>
      <c r="K781" s="222"/>
    </row>
    <row r="782" spans="1:11" x14ac:dyDescent="0.25">
      <c r="A782" s="248">
        <f t="shared" si="30"/>
        <v>2034</v>
      </c>
      <c r="B782" s="248">
        <f t="shared" si="31"/>
        <v>10</v>
      </c>
      <c r="C782" s="245">
        <v>24915812.93637272</v>
      </c>
      <c r="F782" s="248"/>
      <c r="G782" s="248"/>
      <c r="H782" s="245"/>
      <c r="J782" s="247"/>
      <c r="K782" s="222"/>
    </row>
    <row r="783" spans="1:11" x14ac:dyDescent="0.25">
      <c r="A783" s="248">
        <f t="shared" si="30"/>
        <v>2034</v>
      </c>
      <c r="B783" s="248">
        <f t="shared" si="31"/>
        <v>11</v>
      </c>
      <c r="C783" s="245">
        <v>24934401.613643929</v>
      </c>
      <c r="F783" s="248"/>
      <c r="G783" s="248"/>
      <c r="H783" s="245"/>
      <c r="J783" s="247"/>
      <c r="K783" s="222"/>
    </row>
    <row r="784" spans="1:11" x14ac:dyDescent="0.25">
      <c r="A784" s="248">
        <f t="shared" si="30"/>
        <v>2034</v>
      </c>
      <c r="B784" s="248">
        <f t="shared" si="31"/>
        <v>12</v>
      </c>
      <c r="C784" s="245">
        <v>24952990.290915139</v>
      </c>
      <c r="D784" s="222">
        <f>AVERAGE(C773:C784)</f>
        <v>24850632.795014631</v>
      </c>
      <c r="E784" s="222"/>
      <c r="F784" s="248"/>
      <c r="G784" s="248"/>
      <c r="H784" s="245"/>
      <c r="I784" s="222"/>
      <c r="J784" s="247"/>
      <c r="K784" s="222"/>
    </row>
    <row r="785" spans="1:11" x14ac:dyDescent="0.25">
      <c r="A785" s="248">
        <f t="shared" si="30"/>
        <v>2035</v>
      </c>
      <c r="B785" s="248">
        <f t="shared" si="31"/>
        <v>1</v>
      </c>
      <c r="C785" s="245">
        <v>24971578.968186349</v>
      </c>
      <c r="F785" s="248"/>
      <c r="G785" s="248"/>
      <c r="H785" s="245"/>
      <c r="J785" s="247"/>
      <c r="K785" s="222"/>
    </row>
    <row r="786" spans="1:11" x14ac:dyDescent="0.25">
      <c r="A786" s="248">
        <f t="shared" si="30"/>
        <v>2035</v>
      </c>
      <c r="B786" s="248">
        <f t="shared" si="31"/>
        <v>2</v>
      </c>
      <c r="C786" s="245">
        <v>24990167.645457558</v>
      </c>
      <c r="F786" s="248"/>
      <c r="G786" s="248"/>
      <c r="H786" s="245"/>
      <c r="J786" s="247"/>
      <c r="K786" s="222"/>
    </row>
    <row r="787" spans="1:11" x14ac:dyDescent="0.25">
      <c r="A787" s="248">
        <f t="shared" si="30"/>
        <v>2035</v>
      </c>
      <c r="B787" s="248">
        <f t="shared" si="31"/>
        <v>3</v>
      </c>
      <c r="C787" s="245">
        <v>25008756.322728768</v>
      </c>
      <c r="F787" s="248"/>
      <c r="G787" s="248"/>
      <c r="H787" s="245"/>
      <c r="J787" s="247"/>
      <c r="K787" s="222"/>
    </row>
    <row r="788" spans="1:11" x14ac:dyDescent="0.25">
      <c r="A788" s="248">
        <f t="shared" si="30"/>
        <v>2035</v>
      </c>
      <c r="B788" s="248">
        <f t="shared" si="31"/>
        <v>4</v>
      </c>
      <c r="C788" s="245">
        <v>25027345</v>
      </c>
      <c r="F788" s="248"/>
      <c r="G788" s="248"/>
      <c r="H788" s="245"/>
      <c r="J788" s="247"/>
      <c r="K788" s="222"/>
    </row>
    <row r="789" spans="1:11" x14ac:dyDescent="0.25">
      <c r="A789" s="248">
        <f t="shared" ref="A789:A852" si="34">+A777+1</f>
        <v>2035</v>
      </c>
      <c r="B789" s="248">
        <f t="shared" ref="B789:B852" si="35">+B777</f>
        <v>5</v>
      </c>
      <c r="C789" s="245">
        <v>25045458.012636408</v>
      </c>
      <c r="F789" s="248"/>
      <c r="G789" s="248"/>
      <c r="H789" s="245"/>
      <c r="J789" s="247"/>
      <c r="K789" s="222"/>
    </row>
    <row r="790" spans="1:11" x14ac:dyDescent="0.25">
      <c r="A790" s="248">
        <f t="shared" si="34"/>
        <v>2035</v>
      </c>
      <c r="B790" s="248">
        <f t="shared" si="35"/>
        <v>6</v>
      </c>
      <c r="C790" s="245">
        <v>25063571.025272816</v>
      </c>
      <c r="F790" s="248"/>
      <c r="G790" s="248"/>
      <c r="H790" s="245"/>
      <c r="J790" s="247"/>
      <c r="K790" s="222"/>
    </row>
    <row r="791" spans="1:11" x14ac:dyDescent="0.25">
      <c r="A791" s="248">
        <f t="shared" si="34"/>
        <v>2035</v>
      </c>
      <c r="B791" s="248">
        <f t="shared" si="35"/>
        <v>7</v>
      </c>
      <c r="C791" s="245">
        <v>25081684.037909225</v>
      </c>
      <c r="F791" s="248"/>
      <c r="G791" s="248"/>
      <c r="H791" s="245"/>
      <c r="J791" s="247"/>
      <c r="K791" s="222"/>
    </row>
    <row r="792" spans="1:11" x14ac:dyDescent="0.25">
      <c r="A792" s="248">
        <f t="shared" si="34"/>
        <v>2035</v>
      </c>
      <c r="B792" s="248">
        <f t="shared" si="35"/>
        <v>8</v>
      </c>
      <c r="C792" s="245">
        <v>25099797.050545633</v>
      </c>
      <c r="F792" s="248"/>
      <c r="G792" s="248"/>
      <c r="H792" s="245"/>
      <c r="J792" s="247"/>
      <c r="K792" s="222"/>
    </row>
    <row r="793" spans="1:11" x14ac:dyDescent="0.25">
      <c r="A793" s="248">
        <f t="shared" si="34"/>
        <v>2035</v>
      </c>
      <c r="B793" s="248">
        <f t="shared" si="35"/>
        <v>9</v>
      </c>
      <c r="C793" s="245">
        <v>25117910.063182041</v>
      </c>
      <c r="F793" s="248"/>
      <c r="G793" s="248"/>
      <c r="H793" s="245"/>
      <c r="J793" s="247"/>
      <c r="K793" s="222"/>
    </row>
    <row r="794" spans="1:11" x14ac:dyDescent="0.25">
      <c r="A794" s="248">
        <f t="shared" si="34"/>
        <v>2035</v>
      </c>
      <c r="B794" s="248">
        <f t="shared" si="35"/>
        <v>10</v>
      </c>
      <c r="C794" s="245">
        <v>25136023.075818449</v>
      </c>
      <c r="F794" s="248"/>
      <c r="G794" s="248"/>
      <c r="H794" s="245"/>
      <c r="J794" s="247"/>
      <c r="K794" s="222"/>
    </row>
    <row r="795" spans="1:11" x14ac:dyDescent="0.25">
      <c r="A795" s="248">
        <f t="shared" si="34"/>
        <v>2035</v>
      </c>
      <c r="B795" s="248">
        <f t="shared" si="35"/>
        <v>11</v>
      </c>
      <c r="C795" s="245">
        <v>25154136.088454857</v>
      </c>
      <c r="F795" s="248"/>
      <c r="G795" s="248"/>
      <c r="H795" s="245"/>
      <c r="J795" s="247"/>
      <c r="K795" s="222"/>
    </row>
    <row r="796" spans="1:11" x14ac:dyDescent="0.25">
      <c r="A796" s="248">
        <f t="shared" si="34"/>
        <v>2035</v>
      </c>
      <c r="B796" s="248">
        <f t="shared" si="35"/>
        <v>12</v>
      </c>
      <c r="C796" s="245">
        <v>25172249.101091266</v>
      </c>
      <c r="D796" s="222">
        <f>AVERAGE(C785:C796)</f>
        <v>25072389.699273616</v>
      </c>
      <c r="E796" s="222"/>
      <c r="F796" s="248"/>
      <c r="G796" s="248"/>
      <c r="H796" s="245"/>
      <c r="I796" s="222"/>
      <c r="J796" s="247"/>
      <c r="K796" s="222"/>
    </row>
    <row r="797" spans="1:11" x14ac:dyDescent="0.25">
      <c r="A797" s="248">
        <f t="shared" si="34"/>
        <v>2036</v>
      </c>
      <c r="B797" s="248">
        <f t="shared" si="35"/>
        <v>1</v>
      </c>
      <c r="C797" s="245">
        <v>25190362.113727674</v>
      </c>
      <c r="F797" s="248"/>
      <c r="G797" s="248"/>
      <c r="H797" s="245"/>
      <c r="J797" s="247"/>
      <c r="K797" s="222"/>
    </row>
    <row r="798" spans="1:11" x14ac:dyDescent="0.25">
      <c r="A798" s="248">
        <f t="shared" si="34"/>
        <v>2036</v>
      </c>
      <c r="B798" s="248">
        <f t="shared" si="35"/>
        <v>2</v>
      </c>
      <c r="C798" s="245">
        <v>25208475.126364082</v>
      </c>
      <c r="F798" s="248"/>
      <c r="G798" s="248"/>
      <c r="H798" s="245"/>
      <c r="J798" s="247"/>
      <c r="K798" s="222"/>
    </row>
    <row r="799" spans="1:11" x14ac:dyDescent="0.25">
      <c r="A799" s="248">
        <f t="shared" si="34"/>
        <v>2036</v>
      </c>
      <c r="B799" s="248">
        <f t="shared" si="35"/>
        <v>3</v>
      </c>
      <c r="C799" s="245">
        <v>25226588.13900049</v>
      </c>
      <c r="F799" s="248"/>
      <c r="G799" s="248"/>
      <c r="H799" s="245"/>
      <c r="J799" s="247"/>
      <c r="K799" s="222"/>
    </row>
    <row r="800" spans="1:11" x14ac:dyDescent="0.25">
      <c r="A800" s="248">
        <f t="shared" si="34"/>
        <v>2036</v>
      </c>
      <c r="B800" s="248">
        <f t="shared" si="35"/>
        <v>4</v>
      </c>
      <c r="C800" s="245">
        <v>25244701.151636884</v>
      </c>
      <c r="F800" s="248"/>
      <c r="G800" s="248"/>
      <c r="H800" s="245"/>
      <c r="J800" s="247"/>
      <c r="K800" s="222"/>
    </row>
    <row r="801" spans="1:11" x14ac:dyDescent="0.25">
      <c r="A801" s="248">
        <f t="shared" si="34"/>
        <v>2036</v>
      </c>
      <c r="B801" s="248">
        <f t="shared" si="35"/>
        <v>5</v>
      </c>
      <c r="C801" s="245">
        <v>25262653.7866573</v>
      </c>
      <c r="F801" s="248"/>
      <c r="G801" s="248"/>
      <c r="H801" s="245"/>
      <c r="J801" s="247"/>
      <c r="K801" s="222"/>
    </row>
    <row r="802" spans="1:11" x14ac:dyDescent="0.25">
      <c r="A802" s="248">
        <f t="shared" si="34"/>
        <v>2036</v>
      </c>
      <c r="B802" s="248">
        <f t="shared" si="35"/>
        <v>6</v>
      </c>
      <c r="C802" s="245">
        <v>25280606.421677716</v>
      </c>
      <c r="F802" s="248"/>
      <c r="G802" s="248"/>
      <c r="H802" s="245"/>
      <c r="J802" s="247"/>
      <c r="K802" s="222"/>
    </row>
    <row r="803" spans="1:11" x14ac:dyDescent="0.25">
      <c r="A803" s="248">
        <f t="shared" si="34"/>
        <v>2036</v>
      </c>
      <c r="B803" s="248">
        <f t="shared" si="35"/>
        <v>7</v>
      </c>
      <c r="C803" s="245">
        <v>25298559.056698132</v>
      </c>
      <c r="F803" s="248"/>
      <c r="G803" s="248"/>
      <c r="H803" s="245"/>
      <c r="J803" s="247"/>
      <c r="K803" s="222"/>
    </row>
    <row r="804" spans="1:11" x14ac:dyDescent="0.25">
      <c r="A804" s="248">
        <f t="shared" si="34"/>
        <v>2036</v>
      </c>
      <c r="B804" s="248">
        <f t="shared" si="35"/>
        <v>8</v>
      </c>
      <c r="C804" s="245">
        <v>25316511.691718549</v>
      </c>
      <c r="F804" s="248"/>
      <c r="G804" s="248"/>
      <c r="H804" s="245"/>
      <c r="J804" s="247"/>
      <c r="K804" s="222"/>
    </row>
    <row r="805" spans="1:11" x14ac:dyDescent="0.25">
      <c r="A805" s="248">
        <f t="shared" si="34"/>
        <v>2036</v>
      </c>
      <c r="B805" s="248">
        <f t="shared" si="35"/>
        <v>9</v>
      </c>
      <c r="C805" s="245">
        <v>25334464.326738965</v>
      </c>
      <c r="F805" s="248"/>
      <c r="G805" s="248"/>
      <c r="H805" s="245"/>
      <c r="J805" s="247"/>
      <c r="K805" s="222"/>
    </row>
    <row r="806" spans="1:11" x14ac:dyDescent="0.25">
      <c r="A806" s="248">
        <f t="shared" si="34"/>
        <v>2036</v>
      </c>
      <c r="B806" s="248">
        <f t="shared" si="35"/>
        <v>10</v>
      </c>
      <c r="C806" s="245">
        <v>25352416.961759381</v>
      </c>
      <c r="F806" s="248"/>
      <c r="G806" s="248"/>
      <c r="H806" s="245"/>
      <c r="J806" s="247"/>
      <c r="K806" s="222"/>
    </row>
    <row r="807" spans="1:11" x14ac:dyDescent="0.25">
      <c r="A807" s="248">
        <f t="shared" si="34"/>
        <v>2036</v>
      </c>
      <c r="B807" s="248">
        <f t="shared" si="35"/>
        <v>11</v>
      </c>
      <c r="C807" s="245">
        <v>25370369.596779797</v>
      </c>
      <c r="F807" s="248"/>
      <c r="G807" s="248"/>
      <c r="H807" s="245"/>
      <c r="J807" s="247"/>
      <c r="K807" s="222"/>
    </row>
    <row r="808" spans="1:11" x14ac:dyDescent="0.25">
      <c r="A808" s="248">
        <f t="shared" si="34"/>
        <v>2036</v>
      </c>
      <c r="B808" s="248">
        <f t="shared" si="35"/>
        <v>12</v>
      </c>
      <c r="C808" s="245">
        <v>25388322.231800213</v>
      </c>
      <c r="D808" s="222">
        <f>AVERAGE(C797:C808)</f>
        <v>25289502.550379932</v>
      </c>
      <c r="E808" s="222"/>
      <c r="F808" s="248"/>
      <c r="G808" s="248"/>
      <c r="H808" s="245"/>
      <c r="I808" s="222"/>
      <c r="J808" s="247"/>
      <c r="K808" s="222"/>
    </row>
    <row r="809" spans="1:11" x14ac:dyDescent="0.25">
      <c r="A809" s="248">
        <f t="shared" si="34"/>
        <v>2037</v>
      </c>
      <c r="B809" s="248">
        <f t="shared" si="35"/>
        <v>1</v>
      </c>
      <c r="C809" s="245">
        <v>25406274.86682063</v>
      </c>
      <c r="F809" s="248"/>
      <c r="G809" s="248"/>
      <c r="H809" s="245"/>
      <c r="J809" s="247"/>
      <c r="K809" s="222"/>
    </row>
    <row r="810" spans="1:11" x14ac:dyDescent="0.25">
      <c r="A810" s="248">
        <f t="shared" si="34"/>
        <v>2037</v>
      </c>
      <c r="B810" s="248">
        <f t="shared" si="35"/>
        <v>2</v>
      </c>
      <c r="C810" s="245">
        <v>25424227.501841046</v>
      </c>
      <c r="F810" s="248"/>
      <c r="G810" s="248"/>
      <c r="H810" s="245"/>
      <c r="J810" s="247"/>
      <c r="K810" s="222"/>
    </row>
    <row r="811" spans="1:11" x14ac:dyDescent="0.25">
      <c r="A811" s="248">
        <f t="shared" si="34"/>
        <v>2037</v>
      </c>
      <c r="B811" s="248">
        <f t="shared" si="35"/>
        <v>3</v>
      </c>
      <c r="C811" s="245">
        <v>25442180.136861462</v>
      </c>
      <c r="F811" s="248"/>
      <c r="G811" s="248"/>
      <c r="H811" s="245"/>
      <c r="J811" s="247"/>
      <c r="K811" s="222"/>
    </row>
    <row r="812" spans="1:11" x14ac:dyDescent="0.25">
      <c r="A812" s="248">
        <f t="shared" si="34"/>
        <v>2037</v>
      </c>
      <c r="B812" s="248">
        <f t="shared" si="35"/>
        <v>4</v>
      </c>
      <c r="C812" s="245">
        <v>25460132.771881871</v>
      </c>
      <c r="F812" s="248"/>
      <c r="G812" s="248"/>
      <c r="H812" s="245"/>
      <c r="J812" s="247"/>
      <c r="K812" s="222"/>
    </row>
    <row r="813" spans="1:11" x14ac:dyDescent="0.25">
      <c r="A813" s="248">
        <f t="shared" si="34"/>
        <v>2037</v>
      </c>
      <c r="B813" s="248">
        <f t="shared" si="35"/>
        <v>5</v>
      </c>
      <c r="C813" s="245">
        <v>25477795.201549217</v>
      </c>
      <c r="F813" s="248"/>
      <c r="G813" s="248"/>
      <c r="H813" s="245"/>
      <c r="J813" s="247"/>
      <c r="K813" s="222"/>
    </row>
    <row r="814" spans="1:11" x14ac:dyDescent="0.25">
      <c r="A814" s="248">
        <f t="shared" si="34"/>
        <v>2037</v>
      </c>
      <c r="B814" s="248">
        <f t="shared" si="35"/>
        <v>6</v>
      </c>
      <c r="C814" s="245">
        <v>25495457.631216563</v>
      </c>
      <c r="F814" s="248"/>
      <c r="G814" s="248"/>
      <c r="H814" s="245"/>
      <c r="J814" s="247"/>
      <c r="K814" s="222"/>
    </row>
    <row r="815" spans="1:11" x14ac:dyDescent="0.25">
      <c r="A815" s="248">
        <f t="shared" si="34"/>
        <v>2037</v>
      </c>
      <c r="B815" s="248">
        <f t="shared" si="35"/>
        <v>7</v>
      </c>
      <c r="C815" s="245">
        <v>25513120.060883909</v>
      </c>
      <c r="F815" s="248"/>
      <c r="G815" s="248"/>
      <c r="H815" s="245"/>
      <c r="J815" s="247"/>
      <c r="K815" s="222"/>
    </row>
    <row r="816" spans="1:11" x14ac:dyDescent="0.25">
      <c r="A816" s="248">
        <f t="shared" si="34"/>
        <v>2037</v>
      </c>
      <c r="B816" s="248">
        <f t="shared" si="35"/>
        <v>8</v>
      </c>
      <c r="C816" s="245">
        <v>25530782.490551256</v>
      </c>
      <c r="F816" s="248"/>
      <c r="G816" s="248"/>
      <c r="H816" s="245"/>
      <c r="J816" s="247"/>
      <c r="K816" s="222"/>
    </row>
    <row r="817" spans="1:11" x14ac:dyDescent="0.25">
      <c r="A817" s="248">
        <f t="shared" si="34"/>
        <v>2037</v>
      </c>
      <c r="B817" s="248">
        <f t="shared" si="35"/>
        <v>9</v>
      </c>
      <c r="C817" s="245">
        <v>25548444.920218602</v>
      </c>
      <c r="F817" s="248"/>
      <c r="G817" s="248"/>
      <c r="H817" s="245"/>
      <c r="J817" s="247"/>
      <c r="K817" s="222"/>
    </row>
    <row r="818" spans="1:11" x14ac:dyDescent="0.25">
      <c r="A818" s="248">
        <f t="shared" si="34"/>
        <v>2037</v>
      </c>
      <c r="B818" s="248">
        <f t="shared" si="35"/>
        <v>10</v>
      </c>
      <c r="C818" s="245">
        <v>25566107.349885948</v>
      </c>
      <c r="F818" s="248"/>
      <c r="G818" s="248"/>
      <c r="H818" s="245"/>
      <c r="J818" s="247"/>
      <c r="K818" s="222"/>
    </row>
    <row r="819" spans="1:11" x14ac:dyDescent="0.25">
      <c r="A819" s="248">
        <f t="shared" si="34"/>
        <v>2037</v>
      </c>
      <c r="B819" s="248">
        <f t="shared" si="35"/>
        <v>11</v>
      </c>
      <c r="C819" s="245">
        <v>25583769.779553294</v>
      </c>
      <c r="F819" s="248"/>
      <c r="G819" s="248"/>
      <c r="H819" s="245"/>
      <c r="J819" s="247"/>
      <c r="K819" s="222"/>
    </row>
    <row r="820" spans="1:11" x14ac:dyDescent="0.25">
      <c r="A820" s="248">
        <f t="shared" si="34"/>
        <v>2037</v>
      </c>
      <c r="B820" s="248">
        <f t="shared" si="35"/>
        <v>12</v>
      </c>
      <c r="C820" s="245">
        <v>25601432.20922064</v>
      </c>
      <c r="D820" s="222">
        <f>AVERAGE(C809:C820)</f>
        <v>25504143.743373703</v>
      </c>
      <c r="E820" s="222"/>
      <c r="F820" s="248"/>
      <c r="G820" s="248"/>
      <c r="H820" s="245"/>
      <c r="I820" s="222"/>
      <c r="J820" s="247"/>
      <c r="K820" s="222"/>
    </row>
    <row r="821" spans="1:11" x14ac:dyDescent="0.25">
      <c r="A821" s="248">
        <f t="shared" si="34"/>
        <v>2038</v>
      </c>
      <c r="B821" s="248">
        <f t="shared" si="35"/>
        <v>1</v>
      </c>
      <c r="C821" s="245">
        <v>25619094.638887987</v>
      </c>
      <c r="F821" s="248"/>
      <c r="G821" s="248"/>
      <c r="H821" s="245"/>
      <c r="J821" s="247"/>
      <c r="K821" s="222"/>
    </row>
    <row r="822" spans="1:11" x14ac:dyDescent="0.25">
      <c r="A822" s="248">
        <f t="shared" si="34"/>
        <v>2038</v>
      </c>
      <c r="B822" s="248">
        <f t="shared" si="35"/>
        <v>2</v>
      </c>
      <c r="C822" s="245">
        <v>25636757.068555333</v>
      </c>
      <c r="F822" s="248"/>
      <c r="G822" s="248"/>
      <c r="H822" s="245"/>
      <c r="J822" s="247"/>
      <c r="K822" s="222"/>
    </row>
    <row r="823" spans="1:11" x14ac:dyDescent="0.25">
      <c r="A823" s="248">
        <f t="shared" si="34"/>
        <v>2038</v>
      </c>
      <c r="B823" s="248">
        <f t="shared" si="35"/>
        <v>3</v>
      </c>
      <c r="C823" s="245">
        <v>25654419.498222679</v>
      </c>
      <c r="F823" s="248"/>
      <c r="G823" s="248"/>
      <c r="H823" s="245"/>
      <c r="J823" s="247"/>
      <c r="K823" s="222"/>
    </row>
    <row r="824" spans="1:11" x14ac:dyDescent="0.25">
      <c r="A824" s="248">
        <f t="shared" si="34"/>
        <v>2038</v>
      </c>
      <c r="B824" s="248">
        <f t="shared" si="35"/>
        <v>4</v>
      </c>
      <c r="C824" s="245">
        <v>25672372.133243095</v>
      </c>
      <c r="F824" s="248"/>
      <c r="G824" s="248"/>
      <c r="H824" s="245"/>
      <c r="J824" s="247"/>
      <c r="K824" s="222"/>
    </row>
    <row r="825" spans="1:11" x14ac:dyDescent="0.25">
      <c r="A825" s="248">
        <f t="shared" si="34"/>
        <v>2038</v>
      </c>
      <c r="B825" s="248">
        <f t="shared" si="35"/>
        <v>5</v>
      </c>
      <c r="C825" s="245">
        <v>25689668.156524785</v>
      </c>
      <c r="F825" s="248"/>
      <c r="G825" s="248"/>
      <c r="H825" s="245"/>
      <c r="J825" s="247"/>
      <c r="K825" s="222"/>
    </row>
    <row r="826" spans="1:11" x14ac:dyDescent="0.25">
      <c r="A826" s="248">
        <f t="shared" si="34"/>
        <v>2038</v>
      </c>
      <c r="B826" s="248">
        <f t="shared" si="35"/>
        <v>6</v>
      </c>
      <c r="C826" s="245">
        <v>25706964.179806475</v>
      </c>
      <c r="F826" s="248"/>
      <c r="G826" s="248"/>
      <c r="H826" s="245"/>
      <c r="J826" s="247"/>
      <c r="K826" s="222"/>
    </row>
    <row r="827" spans="1:11" x14ac:dyDescent="0.25">
      <c r="A827" s="248">
        <f t="shared" si="34"/>
        <v>2038</v>
      </c>
      <c r="B827" s="248">
        <f t="shared" si="35"/>
        <v>7</v>
      </c>
      <c r="C827" s="245">
        <v>25724260.203088164</v>
      </c>
      <c r="F827" s="248"/>
      <c r="G827" s="248"/>
      <c r="H827" s="245"/>
      <c r="J827" s="247"/>
      <c r="K827" s="222"/>
    </row>
    <row r="828" spans="1:11" x14ac:dyDescent="0.25">
      <c r="A828" s="248">
        <f t="shared" si="34"/>
        <v>2038</v>
      </c>
      <c r="B828" s="248">
        <f t="shared" si="35"/>
        <v>8</v>
      </c>
      <c r="C828" s="245">
        <v>25741556.226369854</v>
      </c>
      <c r="F828" s="248"/>
      <c r="G828" s="248"/>
      <c r="H828" s="245"/>
      <c r="J828" s="247"/>
      <c r="K828" s="222"/>
    </row>
    <row r="829" spans="1:11" x14ac:dyDescent="0.25">
      <c r="A829" s="248">
        <f t="shared" si="34"/>
        <v>2038</v>
      </c>
      <c r="B829" s="248">
        <f t="shared" si="35"/>
        <v>9</v>
      </c>
      <c r="C829" s="245">
        <v>25758852.249651544</v>
      </c>
      <c r="F829" s="248"/>
      <c r="G829" s="248"/>
      <c r="H829" s="245"/>
      <c r="J829" s="247"/>
      <c r="K829" s="222"/>
    </row>
    <row r="830" spans="1:11" x14ac:dyDescent="0.25">
      <c r="A830" s="248">
        <f t="shared" si="34"/>
        <v>2038</v>
      </c>
      <c r="B830" s="248">
        <f t="shared" si="35"/>
        <v>10</v>
      </c>
      <c r="C830" s="245">
        <v>25776148.272933234</v>
      </c>
      <c r="F830" s="248"/>
      <c r="G830" s="248"/>
      <c r="H830" s="245"/>
      <c r="J830" s="247"/>
      <c r="K830" s="222"/>
    </row>
    <row r="831" spans="1:11" x14ac:dyDescent="0.25">
      <c r="A831" s="248">
        <f t="shared" si="34"/>
        <v>2038</v>
      </c>
      <c r="B831" s="248">
        <f t="shared" si="35"/>
        <v>11</v>
      </c>
      <c r="C831" s="245">
        <v>25793444.296214923</v>
      </c>
      <c r="F831" s="248"/>
      <c r="G831" s="248"/>
      <c r="H831" s="245"/>
      <c r="J831" s="247"/>
      <c r="K831" s="222"/>
    </row>
    <row r="832" spans="1:11" x14ac:dyDescent="0.25">
      <c r="A832" s="248">
        <f t="shared" si="34"/>
        <v>2038</v>
      </c>
      <c r="B832" s="248">
        <f t="shared" si="35"/>
        <v>12</v>
      </c>
      <c r="C832" s="245">
        <v>25810740.319496613</v>
      </c>
      <c r="D832" s="222">
        <f>AVERAGE(C821:C832)</f>
        <v>25715356.436916228</v>
      </c>
      <c r="E832" s="222"/>
      <c r="F832" s="248"/>
      <c r="G832" s="248"/>
      <c r="H832" s="245"/>
      <c r="I832" s="222"/>
      <c r="J832" s="247"/>
      <c r="K832" s="222"/>
    </row>
    <row r="833" spans="1:11" x14ac:dyDescent="0.25">
      <c r="A833" s="248">
        <f t="shared" si="34"/>
        <v>2039</v>
      </c>
      <c r="B833" s="248">
        <f t="shared" si="35"/>
        <v>1</v>
      </c>
      <c r="C833" s="245">
        <v>25828036.342778303</v>
      </c>
      <c r="F833" s="248"/>
      <c r="G833" s="248"/>
      <c r="H833" s="245"/>
      <c r="J833" s="247"/>
      <c r="K833" s="222"/>
    </row>
    <row r="834" spans="1:11" x14ac:dyDescent="0.25">
      <c r="A834" s="248">
        <f t="shared" si="34"/>
        <v>2039</v>
      </c>
      <c r="B834" s="248">
        <f t="shared" si="35"/>
        <v>2</v>
      </c>
      <c r="C834" s="245">
        <v>25845332.366059992</v>
      </c>
      <c r="F834" s="248"/>
      <c r="G834" s="248"/>
      <c r="H834" s="245"/>
      <c r="J834" s="247"/>
      <c r="K834" s="222"/>
    </row>
    <row r="835" spans="1:11" x14ac:dyDescent="0.25">
      <c r="A835" s="248">
        <f t="shared" si="34"/>
        <v>2039</v>
      </c>
      <c r="B835" s="248">
        <f t="shared" si="35"/>
        <v>3</v>
      </c>
      <c r="C835" s="245">
        <v>25862628.389341682</v>
      </c>
      <c r="F835" s="248"/>
      <c r="G835" s="248"/>
      <c r="H835" s="245"/>
      <c r="J835" s="247"/>
      <c r="K835" s="222"/>
    </row>
    <row r="836" spans="1:11" x14ac:dyDescent="0.25">
      <c r="A836" s="248">
        <f t="shared" si="34"/>
        <v>2039</v>
      </c>
      <c r="B836" s="248">
        <f t="shared" si="35"/>
        <v>4</v>
      </c>
      <c r="C836" s="245">
        <v>25879634.20727028</v>
      </c>
      <c r="F836" s="248"/>
      <c r="G836" s="248"/>
      <c r="H836" s="245"/>
      <c r="J836" s="247"/>
      <c r="K836" s="222"/>
    </row>
    <row r="837" spans="1:11" x14ac:dyDescent="0.25">
      <c r="A837" s="248">
        <f t="shared" si="34"/>
        <v>2039</v>
      </c>
      <c r="B837" s="248">
        <f t="shared" si="35"/>
        <v>5</v>
      </c>
      <c r="C837" s="245">
        <v>25896447.356664423</v>
      </c>
      <c r="F837" s="248"/>
      <c r="G837" s="248"/>
      <c r="H837" s="245"/>
      <c r="J837" s="247"/>
      <c r="K837" s="222"/>
    </row>
    <row r="838" spans="1:11" x14ac:dyDescent="0.25">
      <c r="A838" s="248">
        <f t="shared" si="34"/>
        <v>2039</v>
      </c>
      <c r="B838" s="248">
        <f t="shared" si="35"/>
        <v>6</v>
      </c>
      <c r="C838" s="245">
        <v>25913260.506058566</v>
      </c>
      <c r="F838" s="248"/>
      <c r="G838" s="248"/>
      <c r="H838" s="245"/>
      <c r="J838" s="247"/>
      <c r="K838" s="222"/>
    </row>
    <row r="839" spans="1:11" x14ac:dyDescent="0.25">
      <c r="A839" s="248">
        <f t="shared" si="34"/>
        <v>2039</v>
      </c>
      <c r="B839" s="248">
        <f t="shared" si="35"/>
        <v>7</v>
      </c>
      <c r="C839" s="245">
        <v>25930073.65545271</v>
      </c>
      <c r="F839" s="248"/>
      <c r="G839" s="248"/>
      <c r="H839" s="245"/>
      <c r="J839" s="247"/>
      <c r="K839" s="222"/>
    </row>
    <row r="840" spans="1:11" x14ac:dyDescent="0.25">
      <c r="A840" s="248">
        <f t="shared" si="34"/>
        <v>2039</v>
      </c>
      <c r="B840" s="248">
        <f t="shared" si="35"/>
        <v>8</v>
      </c>
      <c r="C840" s="245">
        <v>25946886.804846853</v>
      </c>
      <c r="F840" s="248"/>
      <c r="G840" s="248"/>
      <c r="H840" s="245"/>
      <c r="J840" s="247"/>
      <c r="K840" s="222"/>
    </row>
    <row r="841" spans="1:11" x14ac:dyDescent="0.25">
      <c r="A841" s="248">
        <f t="shared" si="34"/>
        <v>2039</v>
      </c>
      <c r="B841" s="248">
        <f t="shared" si="35"/>
        <v>9</v>
      </c>
      <c r="C841" s="245">
        <v>25963699.954240996</v>
      </c>
      <c r="F841" s="248"/>
      <c r="G841" s="248"/>
      <c r="H841" s="245"/>
      <c r="J841" s="247"/>
      <c r="K841" s="222"/>
    </row>
    <row r="842" spans="1:11" x14ac:dyDescent="0.25">
      <c r="A842" s="248">
        <f t="shared" si="34"/>
        <v>2039</v>
      </c>
      <c r="B842" s="248">
        <f t="shared" si="35"/>
        <v>10</v>
      </c>
      <c r="C842" s="245">
        <v>25980513.10363514</v>
      </c>
      <c r="F842" s="248"/>
      <c r="G842" s="248"/>
      <c r="H842" s="245"/>
      <c r="J842" s="247"/>
      <c r="K842" s="222"/>
    </row>
    <row r="843" spans="1:11" x14ac:dyDescent="0.25">
      <c r="A843" s="248">
        <f t="shared" si="34"/>
        <v>2039</v>
      </c>
      <c r="B843" s="248">
        <f t="shared" si="35"/>
        <v>11</v>
      </c>
      <c r="C843" s="245">
        <v>25997326.253029283</v>
      </c>
      <c r="F843" s="248"/>
      <c r="G843" s="248"/>
      <c r="H843" s="245"/>
      <c r="J843" s="247"/>
      <c r="K843" s="222"/>
    </row>
    <row r="844" spans="1:11" x14ac:dyDescent="0.25">
      <c r="A844" s="248">
        <f t="shared" si="34"/>
        <v>2039</v>
      </c>
      <c r="B844" s="248">
        <f t="shared" si="35"/>
        <v>12</v>
      </c>
      <c r="C844" s="245">
        <v>26014139.402423427</v>
      </c>
      <c r="D844" s="222">
        <f>AVERAGE(C833:C844)</f>
        <v>25921498.195150137</v>
      </c>
      <c r="E844" s="222"/>
      <c r="F844" s="248"/>
      <c r="G844" s="248"/>
      <c r="H844" s="245"/>
      <c r="I844" s="222"/>
      <c r="J844" s="247"/>
      <c r="K844" s="222"/>
    </row>
    <row r="845" spans="1:11" x14ac:dyDescent="0.25">
      <c r="A845" s="248">
        <f t="shared" si="34"/>
        <v>2040</v>
      </c>
      <c r="B845" s="248">
        <f t="shared" si="35"/>
        <v>1</v>
      </c>
      <c r="C845" s="245">
        <v>26030952.55181757</v>
      </c>
      <c r="F845" s="248"/>
      <c r="G845" s="248"/>
      <c r="H845" s="245"/>
      <c r="J845" s="247"/>
      <c r="K845" s="222"/>
    </row>
    <row r="846" spans="1:11" x14ac:dyDescent="0.25">
      <c r="A846" s="248">
        <f t="shared" si="34"/>
        <v>2040</v>
      </c>
      <c r="B846" s="248">
        <f t="shared" si="35"/>
        <v>2</v>
      </c>
      <c r="C846" s="245">
        <v>26047765.701211713</v>
      </c>
      <c r="F846" s="248"/>
      <c r="G846" s="248"/>
      <c r="H846" s="245"/>
      <c r="J846" s="247"/>
      <c r="K846" s="222"/>
    </row>
    <row r="847" spans="1:11" x14ac:dyDescent="0.25">
      <c r="A847" s="248">
        <f t="shared" si="34"/>
        <v>2040</v>
      </c>
      <c r="B847" s="248">
        <f t="shared" si="35"/>
        <v>3</v>
      </c>
      <c r="C847" s="245">
        <v>26064578.850605857</v>
      </c>
      <c r="F847" s="248"/>
      <c r="G847" s="248"/>
      <c r="H847" s="245"/>
      <c r="J847" s="247"/>
      <c r="K847" s="222"/>
    </row>
    <row r="848" spans="1:11" x14ac:dyDescent="0.25">
      <c r="A848" s="248">
        <f t="shared" si="34"/>
        <v>2040</v>
      </c>
      <c r="B848" s="248">
        <f t="shared" si="35"/>
        <v>4</v>
      </c>
      <c r="C848" s="245">
        <v>26081392</v>
      </c>
      <c r="F848" s="248"/>
      <c r="G848" s="248"/>
      <c r="H848" s="245"/>
      <c r="J848" s="247"/>
      <c r="K848" s="222"/>
    </row>
    <row r="849" spans="1:11" x14ac:dyDescent="0.25">
      <c r="A849" s="248">
        <f t="shared" si="34"/>
        <v>2040</v>
      </c>
      <c r="B849" s="248">
        <f t="shared" si="35"/>
        <v>5</v>
      </c>
      <c r="C849" s="245">
        <v>26098205.149394143</v>
      </c>
      <c r="F849" s="248"/>
      <c r="G849" s="248"/>
      <c r="H849" s="245"/>
      <c r="J849" s="247"/>
      <c r="K849" s="222"/>
    </row>
    <row r="850" spans="1:11" x14ac:dyDescent="0.25">
      <c r="A850" s="248">
        <f t="shared" si="34"/>
        <v>2040</v>
      </c>
      <c r="B850" s="248">
        <f t="shared" si="35"/>
        <v>6</v>
      </c>
      <c r="C850" s="245">
        <v>26115018.298788287</v>
      </c>
      <c r="F850" s="248"/>
      <c r="G850" s="248"/>
      <c r="H850" s="245"/>
      <c r="J850" s="247"/>
      <c r="K850" s="222"/>
    </row>
    <row r="851" spans="1:11" x14ac:dyDescent="0.25">
      <c r="A851" s="248">
        <f t="shared" si="34"/>
        <v>2040</v>
      </c>
      <c r="B851" s="248">
        <f t="shared" si="35"/>
        <v>7</v>
      </c>
      <c r="C851" s="245">
        <v>26131831.44818243</v>
      </c>
      <c r="F851" s="248"/>
      <c r="G851" s="248"/>
      <c r="H851" s="245"/>
      <c r="J851" s="247"/>
      <c r="K851" s="222"/>
    </row>
    <row r="852" spans="1:11" x14ac:dyDescent="0.25">
      <c r="A852" s="248">
        <f t="shared" si="34"/>
        <v>2040</v>
      </c>
      <c r="B852" s="248">
        <f t="shared" si="35"/>
        <v>8</v>
      </c>
      <c r="C852" s="245">
        <v>26148644.597576573</v>
      </c>
      <c r="F852" s="248"/>
      <c r="G852" s="248"/>
      <c r="H852" s="245"/>
      <c r="J852" s="247"/>
      <c r="K852" s="222"/>
    </row>
    <row r="853" spans="1:11" x14ac:dyDescent="0.25">
      <c r="A853" s="248">
        <f t="shared" ref="A853:A856" si="36">+A841+1</f>
        <v>2040</v>
      </c>
      <c r="B853" s="248">
        <f t="shared" ref="B853:B856" si="37">+B841</f>
        <v>9</v>
      </c>
      <c r="C853" s="245">
        <v>26165457.746970717</v>
      </c>
      <c r="F853" s="248"/>
      <c r="G853" s="248"/>
      <c r="H853" s="245"/>
      <c r="J853" s="247"/>
      <c r="K853" s="222"/>
    </row>
    <row r="854" spans="1:11" x14ac:dyDescent="0.25">
      <c r="A854" s="248">
        <f t="shared" si="36"/>
        <v>2040</v>
      </c>
      <c r="B854" s="248">
        <f t="shared" si="37"/>
        <v>10</v>
      </c>
      <c r="C854" s="245">
        <v>26182270.89636486</v>
      </c>
      <c r="F854" s="248"/>
      <c r="G854" s="248"/>
      <c r="H854" s="245"/>
      <c r="J854" s="247"/>
      <c r="K854" s="222"/>
    </row>
    <row r="855" spans="1:11" x14ac:dyDescent="0.25">
      <c r="A855" s="248">
        <f t="shared" si="36"/>
        <v>2040</v>
      </c>
      <c r="B855" s="248">
        <f t="shared" si="37"/>
        <v>11</v>
      </c>
      <c r="C855" s="245">
        <v>26199084.045759004</v>
      </c>
      <c r="F855" s="248"/>
      <c r="G855" s="248"/>
      <c r="H855" s="245"/>
      <c r="J855" s="247"/>
      <c r="K855" s="222"/>
    </row>
    <row r="856" spans="1:11" x14ac:dyDescent="0.25">
      <c r="A856" s="248">
        <f t="shared" si="36"/>
        <v>2040</v>
      </c>
      <c r="B856" s="248">
        <f t="shared" si="37"/>
        <v>12</v>
      </c>
      <c r="C856" s="245">
        <v>26215897.195153147</v>
      </c>
      <c r="D856" s="222">
        <f>AVERAGE(C845:C856)</f>
        <v>26123424.873485357</v>
      </c>
      <c r="E856" s="222"/>
      <c r="F856" s="248"/>
      <c r="G856" s="248"/>
      <c r="H856" s="245"/>
      <c r="I856" s="222"/>
      <c r="J856" s="247"/>
      <c r="K856" s="222"/>
    </row>
    <row r="857" spans="1:11" x14ac:dyDescent="0.25">
      <c r="J857" s="247"/>
    </row>
    <row r="858" spans="1:11" x14ac:dyDescent="0.25">
      <c r="J858" s="247"/>
    </row>
    <row r="859" spans="1:11" x14ac:dyDescent="0.25">
      <c r="J859" s="247"/>
    </row>
    <row r="860" spans="1:11" x14ac:dyDescent="0.25">
      <c r="J860" s="247"/>
    </row>
    <row r="861" spans="1:11" x14ac:dyDescent="0.25">
      <c r="J861" s="247"/>
    </row>
    <row r="862" spans="1:11" x14ac:dyDescent="0.25">
      <c r="J862" s="247"/>
    </row>
    <row r="863" spans="1:11" x14ac:dyDescent="0.25">
      <c r="J863" s="247"/>
    </row>
    <row r="864" spans="1:11" x14ac:dyDescent="0.25">
      <c r="J864" s="247"/>
    </row>
    <row r="865" spans="4:10" x14ac:dyDescent="0.25">
      <c r="J865" s="247"/>
    </row>
    <row r="866" spans="4:10" x14ac:dyDescent="0.25">
      <c r="J866" s="247"/>
    </row>
    <row r="867" spans="4:10" x14ac:dyDescent="0.25">
      <c r="J867" s="247"/>
    </row>
    <row r="868" spans="4:10" x14ac:dyDescent="0.25">
      <c r="D868" s="222"/>
      <c r="E868" s="222"/>
      <c r="I868" s="222"/>
      <c r="J868" s="247"/>
    </row>
    <row r="869" spans="4:10" x14ac:dyDescent="0.25">
      <c r="J869" s="247"/>
    </row>
    <row r="870" spans="4:10" x14ac:dyDescent="0.25">
      <c r="J870" s="247"/>
    </row>
    <row r="871" spans="4:10" x14ac:dyDescent="0.25">
      <c r="J871" s="247"/>
    </row>
    <row r="872" spans="4:10" x14ac:dyDescent="0.25">
      <c r="J872" s="247"/>
    </row>
    <row r="873" spans="4:10" x14ac:dyDescent="0.25">
      <c r="J873" s="247"/>
    </row>
    <row r="874" spans="4:10" x14ac:dyDescent="0.25">
      <c r="J874" s="247"/>
    </row>
    <row r="875" spans="4:10" x14ac:dyDescent="0.25">
      <c r="J875" s="247"/>
    </row>
    <row r="876" spans="4:10" x14ac:dyDescent="0.25">
      <c r="J876" s="247"/>
    </row>
    <row r="877" spans="4:10" x14ac:dyDescent="0.25">
      <c r="J877" s="247"/>
    </row>
    <row r="878" spans="4:10" x14ac:dyDescent="0.25">
      <c r="J878" s="247"/>
    </row>
    <row r="879" spans="4:10" x14ac:dyDescent="0.25">
      <c r="J879" s="247"/>
    </row>
    <row r="880" spans="4:10" x14ac:dyDescent="0.25">
      <c r="D880" s="222"/>
      <c r="E880" s="222"/>
      <c r="I880" s="222"/>
      <c r="J880" s="247"/>
    </row>
    <row r="881" spans="10:10" x14ac:dyDescent="0.25">
      <c r="J881" s="247"/>
    </row>
    <row r="882" spans="10:10" x14ac:dyDescent="0.25">
      <c r="J882" s="247"/>
    </row>
    <row r="883" spans="10:10" x14ac:dyDescent="0.25">
      <c r="J883" s="247"/>
    </row>
    <row r="884" spans="10:10" x14ac:dyDescent="0.25">
      <c r="J884" s="247"/>
    </row>
    <row r="885" spans="10:10" x14ac:dyDescent="0.25">
      <c r="J885" s="247"/>
    </row>
    <row r="886" spans="10:10" x14ac:dyDescent="0.25">
      <c r="J886" s="247"/>
    </row>
    <row r="887" spans="10:10" x14ac:dyDescent="0.25">
      <c r="J887" s="247"/>
    </row>
    <row r="888" spans="10:10" x14ac:dyDescent="0.25">
      <c r="J888" s="247"/>
    </row>
    <row r="889" spans="10:10" x14ac:dyDescent="0.25">
      <c r="J889" s="247"/>
    </row>
    <row r="890" spans="10:10" x14ac:dyDescent="0.25">
      <c r="J890" s="247"/>
    </row>
    <row r="891" spans="10:10" x14ac:dyDescent="0.25">
      <c r="J891" s="247"/>
    </row>
    <row r="892" spans="10:10" x14ac:dyDescent="0.25">
      <c r="J892" s="247"/>
    </row>
    <row r="893" spans="10:10" x14ac:dyDescent="0.25">
      <c r="J893" s="247"/>
    </row>
    <row r="894" spans="10:10" x14ac:dyDescent="0.25">
      <c r="J894" s="247"/>
    </row>
    <row r="895" spans="10:10" x14ac:dyDescent="0.25">
      <c r="J895" s="247"/>
    </row>
    <row r="896" spans="10:10" x14ac:dyDescent="0.25">
      <c r="J896" s="247"/>
    </row>
    <row r="897" spans="10:10" x14ac:dyDescent="0.25">
      <c r="J897" s="247"/>
    </row>
    <row r="898" spans="10:10" x14ac:dyDescent="0.25">
      <c r="J898" s="247"/>
    </row>
    <row r="899" spans="10:10" x14ac:dyDescent="0.25">
      <c r="J899" s="247"/>
    </row>
    <row r="900" spans="10:10" x14ac:dyDescent="0.25">
      <c r="J900" s="247"/>
    </row>
    <row r="901" spans="10:10" x14ac:dyDescent="0.25">
      <c r="J901" s="247"/>
    </row>
    <row r="902" spans="10:10" x14ac:dyDescent="0.25">
      <c r="J902" s="247"/>
    </row>
    <row r="903" spans="10:10" x14ac:dyDescent="0.25">
      <c r="J903" s="247"/>
    </row>
    <row r="904" spans="10:10" x14ac:dyDescent="0.25">
      <c r="J904" s="247"/>
    </row>
    <row r="905" spans="10:10" x14ac:dyDescent="0.25">
      <c r="J905" s="247"/>
    </row>
    <row r="906" spans="10:10" x14ac:dyDescent="0.25">
      <c r="J906" s="247"/>
    </row>
    <row r="907" spans="10:10" x14ac:dyDescent="0.25">
      <c r="J907" s="247"/>
    </row>
    <row r="908" spans="10:10" x14ac:dyDescent="0.25">
      <c r="J908" s="247"/>
    </row>
    <row r="909" spans="10:10" x14ac:dyDescent="0.25">
      <c r="J909" s="247"/>
    </row>
    <row r="910" spans="10:10" x14ac:dyDescent="0.25">
      <c r="J910" s="247"/>
    </row>
    <row r="911" spans="10:10" x14ac:dyDescent="0.25">
      <c r="J911" s="247"/>
    </row>
    <row r="912" spans="10:10" x14ac:dyDescent="0.25">
      <c r="J912" s="247"/>
    </row>
    <row r="913" spans="10:10" x14ac:dyDescent="0.25">
      <c r="J913" s="247"/>
    </row>
    <row r="914" spans="10:10" x14ac:dyDescent="0.25">
      <c r="J914" s="247"/>
    </row>
    <row r="915" spans="10:10" x14ac:dyDescent="0.25">
      <c r="J915" s="247"/>
    </row>
    <row r="916" spans="10:10" x14ac:dyDescent="0.25">
      <c r="J916" s="247"/>
    </row>
    <row r="917" spans="10:10" x14ac:dyDescent="0.25">
      <c r="J917" s="247"/>
    </row>
    <row r="918" spans="10:10" x14ac:dyDescent="0.25">
      <c r="J918" s="247"/>
    </row>
    <row r="919" spans="10:10" x14ac:dyDescent="0.25">
      <c r="J919" s="247"/>
    </row>
    <row r="920" spans="10:10" x14ac:dyDescent="0.25">
      <c r="J920" s="247"/>
    </row>
    <row r="921" spans="10:10" x14ac:dyDescent="0.25">
      <c r="J921" s="247"/>
    </row>
    <row r="922" spans="10:10" x14ac:dyDescent="0.25">
      <c r="J922" s="247"/>
    </row>
    <row r="923" spans="10:10" x14ac:dyDescent="0.25">
      <c r="J923" s="247"/>
    </row>
    <row r="924" spans="10:10" x14ac:dyDescent="0.25">
      <c r="J924" s="247"/>
    </row>
    <row r="925" spans="10:10" x14ac:dyDescent="0.25">
      <c r="J925" s="247"/>
    </row>
    <row r="926" spans="10:10" x14ac:dyDescent="0.25">
      <c r="J926" s="247"/>
    </row>
    <row r="927" spans="10:10" x14ac:dyDescent="0.25">
      <c r="J927" s="247"/>
    </row>
    <row r="928" spans="10:10" x14ac:dyDescent="0.25">
      <c r="J928" s="247"/>
    </row>
    <row r="929" spans="10:10" x14ac:dyDescent="0.25">
      <c r="J929" s="247"/>
    </row>
    <row r="930" spans="10:10" x14ac:dyDescent="0.25">
      <c r="J930" s="247"/>
    </row>
    <row r="931" spans="10:10" x14ac:dyDescent="0.25">
      <c r="J931" s="247"/>
    </row>
    <row r="932" spans="10:10" x14ac:dyDescent="0.25">
      <c r="J932" s="247"/>
    </row>
    <row r="933" spans="10:10" x14ac:dyDescent="0.25">
      <c r="J933" s="247"/>
    </row>
    <row r="934" spans="10:10" x14ac:dyDescent="0.25">
      <c r="J934" s="247"/>
    </row>
    <row r="935" spans="10:10" x14ac:dyDescent="0.25">
      <c r="J935" s="247"/>
    </row>
    <row r="936" spans="10:10" x14ac:dyDescent="0.25">
      <c r="J936" s="247"/>
    </row>
    <row r="937" spans="10:10" x14ac:dyDescent="0.25">
      <c r="J937" s="247"/>
    </row>
    <row r="938" spans="10:10" x14ac:dyDescent="0.25">
      <c r="J938" s="247"/>
    </row>
    <row r="939" spans="10:10" x14ac:dyDescent="0.25">
      <c r="J939" s="247"/>
    </row>
    <row r="940" spans="10:10" x14ac:dyDescent="0.25">
      <c r="J940" s="247"/>
    </row>
    <row r="941" spans="10:10" x14ac:dyDescent="0.25">
      <c r="J941" s="247"/>
    </row>
    <row r="942" spans="10:10" x14ac:dyDescent="0.25">
      <c r="J942" s="247"/>
    </row>
    <row r="943" spans="10:10" x14ac:dyDescent="0.25">
      <c r="J943" s="247"/>
    </row>
    <row r="944" spans="10:10" x14ac:dyDescent="0.25">
      <c r="J944" s="247"/>
    </row>
    <row r="945" spans="10:10" x14ac:dyDescent="0.25">
      <c r="J945" s="247"/>
    </row>
    <row r="946" spans="10:10" x14ac:dyDescent="0.25">
      <c r="J946" s="247"/>
    </row>
    <row r="947" spans="10:10" x14ac:dyDescent="0.25">
      <c r="J947" s="247"/>
    </row>
    <row r="948" spans="10:10" x14ac:dyDescent="0.25">
      <c r="J948" s="247"/>
    </row>
    <row r="949" spans="10:10" x14ac:dyDescent="0.25">
      <c r="J949" s="247"/>
    </row>
    <row r="950" spans="10:10" x14ac:dyDescent="0.25">
      <c r="J950" s="247"/>
    </row>
    <row r="951" spans="10:10" x14ac:dyDescent="0.25">
      <c r="J951" s="247"/>
    </row>
    <row r="952" spans="10:10" x14ac:dyDescent="0.25">
      <c r="J952" s="247"/>
    </row>
    <row r="953" spans="10:10" x14ac:dyDescent="0.25">
      <c r="J953" s="247"/>
    </row>
    <row r="954" spans="10:10" x14ac:dyDescent="0.25">
      <c r="J954" s="247"/>
    </row>
    <row r="955" spans="10:10" x14ac:dyDescent="0.25">
      <c r="J955" s="247"/>
    </row>
    <row r="956" spans="10:10" x14ac:dyDescent="0.25">
      <c r="J956" s="247"/>
    </row>
    <row r="957" spans="10:10" x14ac:dyDescent="0.25">
      <c r="J957" s="247"/>
    </row>
    <row r="958" spans="10:10" x14ac:dyDescent="0.25">
      <c r="J958" s="247"/>
    </row>
    <row r="959" spans="10:10" x14ac:dyDescent="0.25">
      <c r="J959" s="247"/>
    </row>
    <row r="960" spans="10:10" x14ac:dyDescent="0.25">
      <c r="J960" s="247"/>
    </row>
    <row r="961" spans="10:10" x14ac:dyDescent="0.25">
      <c r="J961" s="247"/>
    </row>
    <row r="962" spans="10:10" x14ac:dyDescent="0.25">
      <c r="J962" s="247"/>
    </row>
    <row r="963" spans="10:10" x14ac:dyDescent="0.25">
      <c r="J963" s="247"/>
    </row>
    <row r="964" spans="10:10" x14ac:dyDescent="0.25">
      <c r="J964" s="247"/>
    </row>
  </sheetData>
  <autoFilter ref="A4:D856"/>
  <phoneticPr fontId="2" type="noConversion"/>
  <pageMargins left="0.7" right="0.7" top="0.75" bottom="0.75" header="0.3" footer="0.3"/>
  <pageSetup orientation="portrait" r:id="rId1"/>
  <rowBreaks count="2" manualBreakCount="2">
    <brk id="52" max="16383" man="1"/>
    <brk id="70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85FF32044CD140A13D653C61F268D5" ma:contentTypeVersion="" ma:contentTypeDescription="Create a new document." ma:contentTypeScope="" ma:versionID="ab069afa4dc2a1b3f123f87c3cc67968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Document_x0020_Type xmlns="c85253b9-0a55-49a1-98ad-b5b6252d7079">Question</Document_x0020_Type>
    <Comments xmlns="c85253b9-0a55-49a1-98ad-b5b6252d7079" xsi:nil="true"/>
  </documentManagement>
</p:properties>
</file>

<file path=customXml/itemProps1.xml><?xml version="1.0" encoding="utf-8"?>
<ds:datastoreItem xmlns:ds="http://schemas.openxmlformats.org/officeDocument/2006/customXml" ds:itemID="{53E7A892-8E59-41E7-B8A5-4DA5804257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0D41B1A-141E-4911-B956-2068D01FFC1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9075B67-EE97-4826-B313-D1D34AF90264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Company_data</vt:lpstr>
      <vt:lpstr>Weather</vt:lpstr>
      <vt:lpstr>Economics</vt:lpstr>
      <vt:lpstr>Annual_Data</vt:lpstr>
      <vt:lpstr>Misc</vt:lpstr>
      <vt:lpstr>Price</vt:lpstr>
      <vt:lpstr>Annual_Price</vt:lpstr>
      <vt:lpstr>Population_Annual</vt:lpstr>
      <vt:lpstr>Population_Monthly</vt:lpstr>
      <vt:lpstr>Pop_Annual_Jul2015</vt:lpstr>
      <vt:lpstr>Pop_Monthly_Jul2015</vt:lpstr>
      <vt:lpstr>GI_Data_Monthly</vt:lpstr>
      <vt:lpstr>Wholesale</vt:lpstr>
      <vt:lpstr>Sheet1</vt:lpstr>
      <vt:lpstr>Annual_Data!Print_Area</vt:lpstr>
      <vt:lpstr>Pop_Annual_Jul2015!Print_Area</vt:lpstr>
      <vt:lpstr>Pop_Monthly_Jul2015!Print_Area</vt:lpstr>
      <vt:lpstr>Population_Annual!Print_Area</vt:lpstr>
      <vt:lpstr>Population_Monthly!Print_Area</vt:lpstr>
      <vt:lpstr>Annual_Data!Print_Titles</vt:lpstr>
      <vt:lpstr>GI_Data_Monthly!Print_Titles</vt:lpstr>
      <vt:lpstr>Pop_Annual_Jul2015!Print_Titles</vt:lpstr>
      <vt:lpstr>Pop_Monthly_Jul2015!Print_Titles</vt:lpstr>
      <vt:lpstr>Population_Annual!Print_Titles</vt:lpstr>
      <vt:lpstr>Population_Monthly!Print_Titles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2016-04-11T16:01:59Z</dcterms:created>
  <dcterms:modified xsi:type="dcterms:W3CDTF">2016-04-13T22:09:33Z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0x0101001985FF32044CD140A13D653C61F268D5</vt:lpwstr>
  </property>
</Properties>
</file>